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MyDocument\unpar\KegiatanJurusan\kbm\SemesterGenap\Visualisasi Data\smt genap 2022_2023\proyek uas 2023\"/>
    </mc:Choice>
  </mc:AlternateContent>
  <bookViews>
    <workbookView xWindow="0" yWindow="0" windowWidth="28800" windowHeight="10665"/>
  </bookViews>
  <sheets>
    <sheet name="Film yang Profit" sheetId="1" r:id="rId1"/>
    <sheet name="Penyesuaian Inflasi" sheetId="2" r:id="rId2"/>
    <sheet name="Copy of Inflation Adjusted" sheetId="3" state="hidden" r:id="rId3"/>
    <sheet name="TEMP2" sheetId="4" state="hidden" r:id="rId4"/>
    <sheet name="Penambahan Data" sheetId="5" r:id="rId5"/>
    <sheet name="TEMP" sheetId="6" state="hidden" r:id="rId6"/>
    <sheet name="RAW" sheetId="7" state="hidden" r:id="rId7"/>
    <sheet name="RAW-edited" sheetId="8" state="hidden" r:id="rId8"/>
    <sheet name="gross" sheetId="9" state="hidden" r:id="rId9"/>
    <sheet name="budget" sheetId="10" state="hidden" r:id="rId10"/>
  </sheets>
  <calcPr calcId="171027"/>
</workbook>
</file>

<file path=xl/calcChain.xml><?xml version="1.0" encoding="utf-8"?>
<calcChain xmlns="http://schemas.openxmlformats.org/spreadsheetml/2006/main">
  <c r="I103" i="10" l="1"/>
  <c r="G103" i="10"/>
  <c r="C103" i="10"/>
  <c r="D103" i="10" s="1"/>
  <c r="B103" i="10"/>
  <c r="H103" i="10" s="1"/>
  <c r="I102" i="10"/>
  <c r="G102" i="10"/>
  <c r="C102" i="10"/>
  <c r="D102" i="10" s="1"/>
  <c r="B102" i="10"/>
  <c r="H102" i="10" s="1"/>
  <c r="I101" i="10"/>
  <c r="G101" i="10"/>
  <c r="C101" i="10"/>
  <c r="D101" i="10" s="1"/>
  <c r="B101" i="10"/>
  <c r="H101" i="10" s="1"/>
  <c r="I100" i="10"/>
  <c r="G100" i="10"/>
  <c r="C100" i="10"/>
  <c r="D100" i="10" s="1"/>
  <c r="B100" i="10"/>
  <c r="H100" i="10" s="1"/>
  <c r="I99" i="10"/>
  <c r="G99" i="10"/>
  <c r="C99" i="10"/>
  <c r="D99" i="10" s="1"/>
  <c r="B99" i="10"/>
  <c r="H99" i="10" s="1"/>
  <c r="I98" i="10"/>
  <c r="G98" i="10"/>
  <c r="C98" i="10"/>
  <c r="D98" i="10" s="1"/>
  <c r="B98" i="10"/>
  <c r="H98" i="10" s="1"/>
  <c r="I97" i="10"/>
  <c r="G97" i="10"/>
  <c r="C97" i="10"/>
  <c r="D97" i="10" s="1"/>
  <c r="B97" i="10"/>
  <c r="H97" i="10" s="1"/>
  <c r="I96" i="10"/>
  <c r="G96" i="10"/>
  <c r="C96" i="10"/>
  <c r="D96" i="10" s="1"/>
  <c r="B96" i="10"/>
  <c r="H96" i="10" s="1"/>
  <c r="I95" i="10"/>
  <c r="G95" i="10"/>
  <c r="C95" i="10"/>
  <c r="D95" i="10" s="1"/>
  <c r="B95" i="10"/>
  <c r="H95" i="10" s="1"/>
  <c r="I94" i="10"/>
  <c r="G94" i="10"/>
  <c r="C94" i="10"/>
  <c r="D94" i="10" s="1"/>
  <c r="B94" i="10"/>
  <c r="H94" i="10" s="1"/>
  <c r="I93" i="10"/>
  <c r="G93" i="10"/>
  <c r="C93" i="10"/>
  <c r="D93" i="10" s="1"/>
  <c r="B93" i="10"/>
  <c r="H93" i="10" s="1"/>
  <c r="I92" i="10"/>
  <c r="G92" i="10"/>
  <c r="C92" i="10"/>
  <c r="D92" i="10" s="1"/>
  <c r="B92" i="10"/>
  <c r="H92" i="10" s="1"/>
  <c r="I91" i="10"/>
  <c r="G91" i="10"/>
  <c r="C91" i="10"/>
  <c r="D91" i="10" s="1"/>
  <c r="B91" i="10"/>
  <c r="H91" i="10" s="1"/>
  <c r="I90" i="10"/>
  <c r="G90" i="10"/>
  <c r="C90" i="10"/>
  <c r="D90" i="10" s="1"/>
  <c r="B90" i="10"/>
  <c r="H90" i="10" s="1"/>
  <c r="I89" i="10"/>
  <c r="G89" i="10"/>
  <c r="C89" i="10"/>
  <c r="D89" i="10" s="1"/>
  <c r="B89" i="10"/>
  <c r="H89" i="10" s="1"/>
  <c r="I88" i="10"/>
  <c r="H88" i="10" s="1"/>
  <c r="G88" i="10"/>
  <c r="C88" i="10"/>
  <c r="D88" i="10" s="1"/>
  <c r="I87" i="10"/>
  <c r="D87" i="10"/>
  <c r="C87" i="10"/>
  <c r="B87" i="10"/>
  <c r="I86" i="10"/>
  <c r="D86" i="10"/>
  <c r="C86" i="10"/>
  <c r="B86" i="10"/>
  <c r="I85" i="10"/>
  <c r="H85" i="10"/>
  <c r="G85" i="10"/>
  <c r="D85" i="10"/>
  <c r="C85" i="10"/>
  <c r="I84" i="10"/>
  <c r="C84" i="10"/>
  <c r="D84" i="10" s="1"/>
  <c r="B84" i="10"/>
  <c r="G84" i="10" s="1"/>
  <c r="I83" i="10"/>
  <c r="C83" i="10"/>
  <c r="D83" i="10" s="1"/>
  <c r="B83" i="10"/>
  <c r="G83" i="10" s="1"/>
  <c r="I82" i="10"/>
  <c r="C82" i="10"/>
  <c r="D82" i="10" s="1"/>
  <c r="B82" i="10"/>
  <c r="G82" i="10" s="1"/>
  <c r="I81" i="10"/>
  <c r="C81" i="10"/>
  <c r="D81" i="10" s="1"/>
  <c r="B81" i="10"/>
  <c r="G81" i="10" s="1"/>
  <c r="I80" i="10"/>
  <c r="C80" i="10"/>
  <c r="D80" i="10" s="1"/>
  <c r="B80" i="10"/>
  <c r="G80" i="10" s="1"/>
  <c r="I79" i="10"/>
  <c r="C79" i="10"/>
  <c r="D79" i="10" s="1"/>
  <c r="B79" i="10"/>
  <c r="G79" i="10" s="1"/>
  <c r="I78" i="10"/>
  <c r="C78" i="10"/>
  <c r="D78" i="10" s="1"/>
  <c r="B78" i="10"/>
  <c r="G78" i="10" s="1"/>
  <c r="I77" i="10"/>
  <c r="C77" i="10"/>
  <c r="D77" i="10" s="1"/>
  <c r="B77" i="10"/>
  <c r="G77" i="10" s="1"/>
  <c r="I76" i="10"/>
  <c r="C76" i="10"/>
  <c r="D76" i="10" s="1"/>
  <c r="B76" i="10"/>
  <c r="G76" i="10" s="1"/>
  <c r="I75" i="10"/>
  <c r="C75" i="10"/>
  <c r="D75" i="10" s="1"/>
  <c r="B75" i="10"/>
  <c r="G75" i="10" s="1"/>
  <c r="I74" i="10"/>
  <c r="C74" i="10"/>
  <c r="D74" i="10" s="1"/>
  <c r="B74" i="10"/>
  <c r="G74" i="10" s="1"/>
  <c r="I73" i="10"/>
  <c r="C73" i="10"/>
  <c r="D73" i="10" s="1"/>
  <c r="B73" i="10"/>
  <c r="G73" i="10" s="1"/>
  <c r="I72" i="10"/>
  <c r="C72" i="10"/>
  <c r="D72" i="10" s="1"/>
  <c r="B72" i="10"/>
  <c r="G72" i="10" s="1"/>
  <c r="I71" i="10"/>
  <c r="C71" i="10"/>
  <c r="D71" i="10" s="1"/>
  <c r="B71" i="10"/>
  <c r="G71" i="10" s="1"/>
  <c r="I70" i="10"/>
  <c r="C70" i="10"/>
  <c r="D70" i="10" s="1"/>
  <c r="B70" i="10"/>
  <c r="G70" i="10" s="1"/>
  <c r="I69" i="10"/>
  <c r="C69" i="10"/>
  <c r="D69" i="10" s="1"/>
  <c r="B69" i="10"/>
  <c r="G69" i="10" s="1"/>
  <c r="I68" i="10"/>
  <c r="C68" i="10"/>
  <c r="D68" i="10" s="1"/>
  <c r="B68" i="10"/>
  <c r="G68" i="10" s="1"/>
  <c r="I67" i="10"/>
  <c r="C67" i="10"/>
  <c r="D67" i="10" s="1"/>
  <c r="B67" i="10"/>
  <c r="G67" i="10" s="1"/>
  <c r="I66" i="10"/>
  <c r="C66" i="10"/>
  <c r="D66" i="10" s="1"/>
  <c r="B66" i="10"/>
  <c r="G66" i="10" s="1"/>
  <c r="I65" i="10"/>
  <c r="C65" i="10"/>
  <c r="D65" i="10" s="1"/>
  <c r="B65" i="10"/>
  <c r="G65" i="10" s="1"/>
  <c r="I64" i="10"/>
  <c r="C64" i="10"/>
  <c r="D64" i="10" s="1"/>
  <c r="B64" i="10"/>
  <c r="G64" i="10" s="1"/>
  <c r="I63" i="10"/>
  <c r="C63" i="10"/>
  <c r="D63" i="10" s="1"/>
  <c r="B63" i="10"/>
  <c r="G63" i="10" s="1"/>
  <c r="I62" i="10"/>
  <c r="C62" i="10"/>
  <c r="D62" i="10" s="1"/>
  <c r="B62" i="10"/>
  <c r="G62" i="10" s="1"/>
  <c r="I61" i="10"/>
  <c r="C61" i="10"/>
  <c r="D61" i="10" s="1"/>
  <c r="B61" i="10"/>
  <c r="G61" i="10" s="1"/>
  <c r="I60" i="10"/>
  <c r="C60" i="10"/>
  <c r="D60" i="10" s="1"/>
  <c r="B60" i="10"/>
  <c r="G60" i="10" s="1"/>
  <c r="I59" i="10"/>
  <c r="C59" i="10"/>
  <c r="D59" i="10" s="1"/>
  <c r="B59" i="10"/>
  <c r="G59" i="10" s="1"/>
  <c r="I58" i="10"/>
  <c r="C58" i="10"/>
  <c r="D58" i="10" s="1"/>
  <c r="B58" i="10"/>
  <c r="G58" i="10" s="1"/>
  <c r="I57" i="10"/>
  <c r="C57" i="10"/>
  <c r="D57" i="10" s="1"/>
  <c r="B57" i="10"/>
  <c r="G57" i="10" s="1"/>
  <c r="I56" i="10"/>
  <c r="C56" i="10"/>
  <c r="D56" i="10" s="1"/>
  <c r="B56" i="10"/>
  <c r="G56" i="10" s="1"/>
  <c r="I55" i="10"/>
  <c r="C55" i="10"/>
  <c r="D55" i="10" s="1"/>
  <c r="B55" i="10"/>
  <c r="G55" i="10" s="1"/>
  <c r="I54" i="10"/>
  <c r="H54" i="10" s="1"/>
  <c r="G54" i="10"/>
  <c r="C54" i="10"/>
  <c r="D54" i="10" s="1"/>
  <c r="I53" i="10"/>
  <c r="H53" i="10"/>
  <c r="G53" i="10"/>
  <c r="D53" i="10"/>
  <c r="C53" i="10"/>
  <c r="I52" i="10"/>
  <c r="H52" i="10" s="1"/>
  <c r="G52" i="10"/>
  <c r="C52" i="10"/>
  <c r="D52" i="10" s="1"/>
  <c r="B52" i="10"/>
  <c r="I51" i="10"/>
  <c r="H51" i="10" s="1"/>
  <c r="G51" i="10"/>
  <c r="C51" i="10"/>
  <c r="D51" i="10" s="1"/>
  <c r="B51" i="10"/>
  <c r="I50" i="10"/>
  <c r="H50" i="10" s="1"/>
  <c r="G50" i="10"/>
  <c r="C50" i="10"/>
  <c r="D50" i="10" s="1"/>
  <c r="B50" i="10"/>
  <c r="I49" i="10"/>
  <c r="H49" i="10" s="1"/>
  <c r="G49" i="10"/>
  <c r="C49" i="10"/>
  <c r="D49" i="10" s="1"/>
  <c r="B49" i="10"/>
  <c r="I48" i="10"/>
  <c r="H48" i="10" s="1"/>
  <c r="G48" i="10"/>
  <c r="C48" i="10"/>
  <c r="D48" i="10" s="1"/>
  <c r="B48" i="10"/>
  <c r="I47" i="10"/>
  <c r="H47" i="10" s="1"/>
  <c r="G47" i="10"/>
  <c r="C47" i="10"/>
  <c r="D47" i="10" s="1"/>
  <c r="B47" i="10"/>
  <c r="I46" i="10"/>
  <c r="H46" i="10" s="1"/>
  <c r="G46" i="10"/>
  <c r="C46" i="10"/>
  <c r="D46" i="10" s="1"/>
  <c r="B46" i="10"/>
  <c r="H45" i="10"/>
  <c r="G45" i="10"/>
  <c r="D45" i="10"/>
  <c r="C45" i="10"/>
  <c r="B45" i="10"/>
  <c r="I44" i="10"/>
  <c r="H44" i="10"/>
  <c r="G44" i="10"/>
  <c r="D44" i="10"/>
  <c r="C44" i="10"/>
  <c r="B44" i="10"/>
  <c r="I43" i="10"/>
  <c r="H43" i="10"/>
  <c r="G43" i="10"/>
  <c r="D43" i="10"/>
  <c r="C43" i="10"/>
  <c r="I42" i="10"/>
  <c r="H42" i="10" s="1"/>
  <c r="G42" i="10"/>
  <c r="C42" i="10"/>
  <c r="D42" i="10" s="1"/>
  <c r="I41" i="10"/>
  <c r="D41" i="10"/>
  <c r="C41" i="10"/>
  <c r="B41" i="10"/>
  <c r="I40" i="10"/>
  <c r="B40" i="10"/>
  <c r="I39" i="10"/>
  <c r="B39" i="10"/>
  <c r="I38" i="10"/>
  <c r="B38" i="10"/>
  <c r="I37" i="10"/>
  <c r="H37" i="10"/>
  <c r="G37" i="10"/>
  <c r="D37" i="10"/>
  <c r="C37" i="10"/>
  <c r="I36" i="10"/>
  <c r="C36" i="10"/>
  <c r="D36" i="10" s="1"/>
  <c r="B36" i="10"/>
  <c r="G36" i="10" s="1"/>
  <c r="I35" i="10"/>
  <c r="C35" i="10"/>
  <c r="D35" i="10" s="1"/>
  <c r="B35" i="10"/>
  <c r="G35" i="10" s="1"/>
  <c r="I34" i="10"/>
  <c r="C34" i="10"/>
  <c r="D34" i="10" s="1"/>
  <c r="B34" i="10"/>
  <c r="G34" i="10" s="1"/>
  <c r="I33" i="10"/>
  <c r="C33" i="10"/>
  <c r="D33" i="10" s="1"/>
  <c r="B33" i="10"/>
  <c r="G33" i="10" s="1"/>
  <c r="I32" i="10"/>
  <c r="C32" i="10"/>
  <c r="D32" i="10" s="1"/>
  <c r="B32" i="10"/>
  <c r="G32" i="10" s="1"/>
  <c r="I31" i="10"/>
  <c r="C31" i="10"/>
  <c r="D31" i="10" s="1"/>
  <c r="B31" i="10"/>
  <c r="G31" i="10" s="1"/>
  <c r="I30" i="10"/>
  <c r="C30" i="10"/>
  <c r="D30" i="10" s="1"/>
  <c r="B30" i="10"/>
  <c r="I29" i="10"/>
  <c r="B29" i="10"/>
  <c r="I28" i="10"/>
  <c r="H28" i="10" s="1"/>
  <c r="G28" i="10"/>
  <c r="C28" i="10"/>
  <c r="D28" i="10" s="1"/>
  <c r="I27" i="10"/>
  <c r="H27" i="10"/>
  <c r="D27" i="10"/>
  <c r="C27" i="10"/>
  <c r="B27" i="10"/>
  <c r="G27" i="10" s="1"/>
  <c r="I26" i="10"/>
  <c r="H26" i="10"/>
  <c r="D26" i="10"/>
  <c r="C26" i="10"/>
  <c r="B26" i="10"/>
  <c r="G26" i="10" s="1"/>
  <c r="I25" i="10"/>
  <c r="H25" i="10" s="1"/>
  <c r="G25" i="10"/>
  <c r="D25" i="10"/>
  <c r="C25" i="10"/>
  <c r="I24" i="10"/>
  <c r="H24" i="10"/>
  <c r="G24" i="10"/>
  <c r="C24" i="10"/>
  <c r="D24" i="10" s="1"/>
  <c r="I23" i="10"/>
  <c r="H23" i="10"/>
  <c r="G23" i="10"/>
  <c r="D23" i="10"/>
  <c r="C23" i="10"/>
  <c r="B23" i="10"/>
  <c r="I22" i="10"/>
  <c r="H22" i="10"/>
  <c r="G22" i="10"/>
  <c r="D22" i="10"/>
  <c r="B22" i="10"/>
  <c r="C22" i="10" s="1"/>
  <c r="I21" i="10"/>
  <c r="H21" i="10"/>
  <c r="G21" i="10"/>
  <c r="B21" i="10"/>
  <c r="C21" i="10" s="1"/>
  <c r="D21" i="10" s="1"/>
  <c r="I20" i="10"/>
  <c r="H20" i="10"/>
  <c r="G20" i="10"/>
  <c r="D20" i="10"/>
  <c r="B20" i="10"/>
  <c r="C20" i="10" s="1"/>
  <c r="I19" i="10"/>
  <c r="H19" i="10"/>
  <c r="G19" i="10"/>
  <c r="D19" i="10"/>
  <c r="C19" i="10"/>
  <c r="I18" i="10"/>
  <c r="G18" i="10"/>
  <c r="C18" i="10"/>
  <c r="D18" i="10" s="1"/>
  <c r="B18" i="10"/>
  <c r="H18" i="10" s="1"/>
  <c r="I17" i="10"/>
  <c r="G17" i="10"/>
  <c r="D17" i="10"/>
  <c r="C17" i="10"/>
  <c r="B17" i="10"/>
  <c r="H17" i="10" s="1"/>
  <c r="I16" i="10"/>
  <c r="G16" i="10"/>
  <c r="C16" i="10"/>
  <c r="D16" i="10" s="1"/>
  <c r="B16" i="10"/>
  <c r="H16" i="10" s="1"/>
  <c r="I15" i="10"/>
  <c r="G15" i="10"/>
  <c r="D15" i="10"/>
  <c r="C15" i="10"/>
  <c r="B15" i="10"/>
  <c r="H15" i="10" s="1"/>
  <c r="I14" i="10"/>
  <c r="G14" i="10"/>
  <c r="D14" i="10"/>
  <c r="C14" i="10"/>
  <c r="B14" i="10"/>
  <c r="H14" i="10" s="1"/>
  <c r="I13" i="10"/>
  <c r="G13" i="10"/>
  <c r="C13" i="10"/>
  <c r="D13" i="10" s="1"/>
  <c r="B13" i="10"/>
  <c r="H13" i="10" s="1"/>
  <c r="I12" i="10"/>
  <c r="G12" i="10"/>
  <c r="C12" i="10"/>
  <c r="D12" i="10" s="1"/>
  <c r="B12" i="10"/>
  <c r="H12" i="10" s="1"/>
  <c r="I11" i="10"/>
  <c r="G11" i="10"/>
  <c r="D11" i="10"/>
  <c r="C11" i="10"/>
  <c r="B11" i="10"/>
  <c r="H11" i="10" s="1"/>
  <c r="I10" i="10"/>
  <c r="G10" i="10"/>
  <c r="C10" i="10"/>
  <c r="D10" i="10" s="1"/>
  <c r="B10" i="10"/>
  <c r="H10" i="10" s="1"/>
  <c r="I9" i="10"/>
  <c r="H9" i="10" s="1"/>
  <c r="G9" i="10"/>
  <c r="D9" i="10"/>
  <c r="C9" i="10"/>
  <c r="I8" i="10"/>
  <c r="C8" i="10"/>
  <c r="D8" i="10" s="1"/>
  <c r="B8" i="10"/>
  <c r="I7" i="10"/>
  <c r="C7" i="10"/>
  <c r="D7" i="10" s="1"/>
  <c r="B7" i="10"/>
  <c r="I6" i="10"/>
  <c r="C6" i="10"/>
  <c r="D6" i="10" s="1"/>
  <c r="B6" i="10"/>
  <c r="I5" i="10"/>
  <c r="C5" i="10"/>
  <c r="D5" i="10" s="1"/>
  <c r="B5" i="10"/>
  <c r="I4" i="10"/>
  <c r="C4" i="10"/>
  <c r="D4" i="10" s="1"/>
  <c r="B4" i="10"/>
  <c r="I3" i="10"/>
  <c r="C3" i="10"/>
  <c r="D3" i="10" s="1"/>
  <c r="B3" i="10"/>
  <c r="I2" i="10"/>
  <c r="C2" i="10"/>
  <c r="D2" i="10" s="1"/>
  <c r="B2" i="10"/>
  <c r="AF276" i="9"/>
  <c r="AD276" i="9"/>
  <c r="AC276" i="9"/>
  <c r="AB276" i="9"/>
  <c r="V276" i="9"/>
  <c r="W276" i="9" s="1"/>
  <c r="U276" i="9"/>
  <c r="R276" i="9"/>
  <c r="I276" i="9"/>
  <c r="B276" i="9"/>
  <c r="AD275" i="9"/>
  <c r="AA275" i="9"/>
  <c r="AF275" i="9" s="1"/>
  <c r="W275" i="9"/>
  <c r="V275" i="9"/>
  <c r="U275" i="9"/>
  <c r="R275" i="9"/>
  <c r="J275" i="9"/>
  <c r="I275" i="9"/>
  <c r="F275" i="9"/>
  <c r="C275" i="9"/>
  <c r="D275" i="9" s="1"/>
  <c r="B275" i="9"/>
  <c r="H275" i="9" s="1"/>
  <c r="AF274" i="9"/>
  <c r="AD274" i="9"/>
  <c r="AA274" i="9"/>
  <c r="V274" i="9"/>
  <c r="U274" i="9"/>
  <c r="R274" i="9"/>
  <c r="W274" i="9" s="1"/>
  <c r="J274" i="9"/>
  <c r="I274" i="9"/>
  <c r="F274" i="9"/>
  <c r="B274" i="9"/>
  <c r="AE273" i="9"/>
  <c r="AD273" i="9"/>
  <c r="AA273" i="9"/>
  <c r="AF273" i="9" s="1"/>
  <c r="V273" i="9"/>
  <c r="U273" i="9"/>
  <c r="R273" i="9"/>
  <c r="W273" i="9" s="1"/>
  <c r="I273" i="9"/>
  <c r="H273" i="9"/>
  <c r="F273" i="9"/>
  <c r="G273" i="9" s="1"/>
  <c r="C273" i="9"/>
  <c r="D273" i="9" s="1"/>
  <c r="B273" i="9"/>
  <c r="AD272" i="9"/>
  <c r="AA272" i="9"/>
  <c r="AF272" i="9" s="1"/>
  <c r="V272" i="9"/>
  <c r="W272" i="9" s="1"/>
  <c r="U272" i="9"/>
  <c r="R272" i="9"/>
  <c r="J272" i="9"/>
  <c r="I272" i="9"/>
  <c r="H272" i="9"/>
  <c r="G272" i="9"/>
  <c r="F272" i="9"/>
  <c r="B272" i="9"/>
  <c r="C272" i="9" s="1"/>
  <c r="D272" i="9" s="1"/>
  <c r="AF271" i="9"/>
  <c r="AD271" i="9"/>
  <c r="AA271" i="9"/>
  <c r="V271" i="9"/>
  <c r="U271" i="9"/>
  <c r="R271" i="9"/>
  <c r="W271" i="9" s="1"/>
  <c r="J271" i="9"/>
  <c r="F271" i="9"/>
  <c r="C271" i="9"/>
  <c r="D271" i="9" s="1"/>
  <c r="AD270" i="9"/>
  <c r="AA270" i="9"/>
  <c r="AF270" i="9" s="1"/>
  <c r="V270" i="9"/>
  <c r="W270" i="9" s="1"/>
  <c r="U270" i="9"/>
  <c r="R270" i="9"/>
  <c r="I270" i="9"/>
  <c r="H270" i="9"/>
  <c r="F270" i="9"/>
  <c r="G270" i="9" s="1"/>
  <c r="C270" i="9"/>
  <c r="D270" i="9" s="1"/>
  <c r="B270" i="9"/>
  <c r="AD269" i="9"/>
  <c r="J269" i="9" s="1"/>
  <c r="B269" i="9" s="1"/>
  <c r="AA269" i="9"/>
  <c r="AF269" i="9" s="1"/>
  <c r="V269" i="9"/>
  <c r="U269" i="9"/>
  <c r="R269" i="9"/>
  <c r="W269" i="9" s="1"/>
  <c r="F269" i="9"/>
  <c r="AF268" i="9"/>
  <c r="AD268" i="9"/>
  <c r="AA268" i="9"/>
  <c r="V268" i="9"/>
  <c r="W268" i="9" s="1"/>
  <c r="U268" i="9"/>
  <c r="R268" i="9"/>
  <c r="J268" i="9"/>
  <c r="I268" i="9" s="1"/>
  <c r="F268" i="9"/>
  <c r="AF267" i="9"/>
  <c r="AE267" i="9"/>
  <c r="AD267" i="9"/>
  <c r="AA267" i="9"/>
  <c r="V267" i="9"/>
  <c r="U267" i="9"/>
  <c r="R267" i="9"/>
  <c r="W267" i="9" s="1"/>
  <c r="I267" i="9"/>
  <c r="F267" i="9"/>
  <c r="C267" i="9"/>
  <c r="D267" i="9" s="1"/>
  <c r="B267" i="9"/>
  <c r="AE266" i="9"/>
  <c r="AD266" i="9" s="1"/>
  <c r="AA266" i="9"/>
  <c r="AF266" i="9" s="1"/>
  <c r="V266" i="9"/>
  <c r="W266" i="9" s="1"/>
  <c r="U266" i="9"/>
  <c r="R266" i="9"/>
  <c r="G266" i="9"/>
  <c r="F266" i="9"/>
  <c r="C266" i="9"/>
  <c r="D266" i="9" s="1"/>
  <c r="B266" i="9"/>
  <c r="AD265" i="9"/>
  <c r="AA265" i="9"/>
  <c r="AF265" i="9" s="1"/>
  <c r="V265" i="9"/>
  <c r="U265" i="9"/>
  <c r="R265" i="9"/>
  <c r="W265" i="9" s="1"/>
  <c r="I265" i="9"/>
  <c r="F265" i="9"/>
  <c r="B265" i="9"/>
  <c r="AF264" i="9"/>
  <c r="AE264" i="9"/>
  <c r="AD264" i="9"/>
  <c r="AA264" i="9"/>
  <c r="V264" i="9"/>
  <c r="W264" i="9" s="1"/>
  <c r="U264" i="9"/>
  <c r="R264" i="9"/>
  <c r="I264" i="9"/>
  <c r="F264" i="9"/>
  <c r="G264" i="9" s="1"/>
  <c r="D264" i="9"/>
  <c r="C264" i="9"/>
  <c r="B264" i="9"/>
  <c r="H264" i="9" s="1"/>
  <c r="AE263" i="9"/>
  <c r="AD263" i="9"/>
  <c r="AA263" i="9"/>
  <c r="AF263" i="9" s="1"/>
  <c r="V263" i="9"/>
  <c r="U263" i="9"/>
  <c r="R263" i="9"/>
  <c r="W263" i="9" s="1"/>
  <c r="I263" i="9"/>
  <c r="F263" i="9"/>
  <c r="G263" i="9" s="1"/>
  <c r="C263" i="9"/>
  <c r="D263" i="9" s="1"/>
  <c r="B263" i="9"/>
  <c r="AF262" i="9"/>
  <c r="AD262" i="9"/>
  <c r="AA262" i="9"/>
  <c r="V262" i="9"/>
  <c r="U262" i="9"/>
  <c r="R262" i="9"/>
  <c r="W262" i="9" s="1"/>
  <c r="I262" i="9"/>
  <c r="H262" i="9"/>
  <c r="F262" i="9"/>
  <c r="G262" i="9" s="1"/>
  <c r="D262" i="9"/>
  <c r="C262" i="9"/>
  <c r="B262" i="9"/>
  <c r="AD261" i="9"/>
  <c r="AA261" i="9"/>
  <c r="AF261" i="9" s="1"/>
  <c r="V261" i="9"/>
  <c r="W261" i="9" s="1"/>
  <c r="U261" i="9"/>
  <c r="R261" i="9"/>
  <c r="J261" i="9"/>
  <c r="I261" i="9"/>
  <c r="H261" i="9"/>
  <c r="G261" i="9"/>
  <c r="F261" i="9"/>
  <c r="B261" i="9"/>
  <c r="C261" i="9" s="1"/>
  <c r="D261" i="9" s="1"/>
  <c r="AF260" i="9"/>
  <c r="AD260" i="9"/>
  <c r="AA260" i="9"/>
  <c r="V260" i="9"/>
  <c r="U260" i="9"/>
  <c r="R260" i="9"/>
  <c r="W260" i="9" s="1"/>
  <c r="J260" i="9"/>
  <c r="F260" i="9"/>
  <c r="AE259" i="9"/>
  <c r="AD259" i="9"/>
  <c r="AA259" i="9"/>
  <c r="AF259" i="9" s="1"/>
  <c r="W259" i="9"/>
  <c r="V259" i="9"/>
  <c r="U259" i="9"/>
  <c r="R259" i="9"/>
  <c r="I259" i="9"/>
  <c r="H259" i="9"/>
  <c r="G259" i="9"/>
  <c r="F259" i="9"/>
  <c r="D259" i="9"/>
  <c r="C259" i="9"/>
  <c r="B259" i="9"/>
  <c r="AF258" i="9"/>
  <c r="AD258" i="9"/>
  <c r="AA258" i="9"/>
  <c r="V258" i="9"/>
  <c r="U258" i="9"/>
  <c r="R258" i="9"/>
  <c r="W258" i="9" s="1"/>
  <c r="J258" i="9"/>
  <c r="F258" i="9"/>
  <c r="AD257" i="9"/>
  <c r="AA257" i="9"/>
  <c r="AF257" i="9" s="1"/>
  <c r="V257" i="9"/>
  <c r="W257" i="9" s="1"/>
  <c r="U257" i="9"/>
  <c r="R257" i="9"/>
  <c r="I257" i="9"/>
  <c r="H257" i="9"/>
  <c r="F257" i="9"/>
  <c r="G257" i="9" s="1"/>
  <c r="C257" i="9"/>
  <c r="D257" i="9" s="1"/>
  <c r="B257" i="9"/>
  <c r="AD256" i="9"/>
  <c r="AA256" i="9"/>
  <c r="AF256" i="9" s="1"/>
  <c r="V256" i="9"/>
  <c r="U256" i="9"/>
  <c r="R256" i="9"/>
  <c r="W256" i="9" s="1"/>
  <c r="I256" i="9"/>
  <c r="F256" i="9"/>
  <c r="C256" i="9"/>
  <c r="D256" i="9" s="1"/>
  <c r="B256" i="9"/>
  <c r="H256" i="9" s="1"/>
  <c r="AF255" i="9"/>
  <c r="AD255" i="9"/>
  <c r="AA255" i="9"/>
  <c r="V255" i="9"/>
  <c r="U255" i="9"/>
  <c r="R255" i="9"/>
  <c r="W255" i="9" s="1"/>
  <c r="I255" i="9"/>
  <c r="H255" i="9"/>
  <c r="F255" i="9"/>
  <c r="G255" i="9" s="1"/>
  <c r="C255" i="9"/>
  <c r="D255" i="9" s="1"/>
  <c r="B255" i="9"/>
  <c r="AD254" i="9"/>
  <c r="AA254" i="9"/>
  <c r="AF254" i="9" s="1"/>
  <c r="V254" i="9"/>
  <c r="W254" i="9" s="1"/>
  <c r="U254" i="9"/>
  <c r="R254" i="9"/>
  <c r="J254" i="9"/>
  <c r="I254" i="9"/>
  <c r="H254" i="9"/>
  <c r="G254" i="9"/>
  <c r="F254" i="9"/>
  <c r="D254" i="9"/>
  <c r="C254" i="9"/>
  <c r="B254" i="9"/>
  <c r="AF253" i="9"/>
  <c r="AE253" i="9"/>
  <c r="AC253" i="9"/>
  <c r="AB253" i="9"/>
  <c r="V253" i="9"/>
  <c r="U253" i="9"/>
  <c r="R253" i="9"/>
  <c r="W253" i="9" s="1"/>
  <c r="G253" i="9"/>
  <c r="D253" i="9"/>
  <c r="C253" i="9"/>
  <c r="B253" i="9"/>
  <c r="AD252" i="9"/>
  <c r="AA252" i="9"/>
  <c r="AF252" i="9" s="1"/>
  <c r="V252" i="9"/>
  <c r="W252" i="9" s="1"/>
  <c r="U252" i="9"/>
  <c r="R252" i="9"/>
  <c r="J252" i="9"/>
  <c r="I252" i="9"/>
  <c r="H252" i="9"/>
  <c r="G252" i="9"/>
  <c r="F252" i="9"/>
  <c r="D252" i="9"/>
  <c r="C252" i="9"/>
  <c r="B252" i="9"/>
  <c r="AF251" i="9"/>
  <c r="AD251" i="9"/>
  <c r="AA251" i="9"/>
  <c r="V251" i="9"/>
  <c r="U251" i="9"/>
  <c r="R251" i="9"/>
  <c r="W251" i="9" s="1"/>
  <c r="J251" i="9"/>
  <c r="C251" i="9" s="1"/>
  <c r="F251" i="9"/>
  <c r="D251" i="9"/>
  <c r="AD250" i="9"/>
  <c r="AA250" i="9"/>
  <c r="AF250" i="9" s="1"/>
  <c r="V250" i="9"/>
  <c r="W250" i="9" s="1"/>
  <c r="U250" i="9"/>
  <c r="R250" i="9"/>
  <c r="J250" i="9"/>
  <c r="I250" i="9"/>
  <c r="H250" i="9"/>
  <c r="G250" i="9"/>
  <c r="F250" i="9"/>
  <c r="D250" i="9"/>
  <c r="C250" i="9"/>
  <c r="B250" i="9"/>
  <c r="AF249" i="9"/>
  <c r="AE249" i="9"/>
  <c r="AA249" i="9"/>
  <c r="V249" i="9"/>
  <c r="U249" i="9"/>
  <c r="R249" i="9"/>
  <c r="W249" i="9" s="1"/>
  <c r="F249" i="9"/>
  <c r="G249" i="9" s="1"/>
  <c r="C249" i="9"/>
  <c r="D249" i="9" s="1"/>
  <c r="B249" i="9"/>
  <c r="AF248" i="9"/>
  <c r="AE248" i="9"/>
  <c r="AC248" i="9"/>
  <c r="AB248" i="9"/>
  <c r="W248" i="9"/>
  <c r="V248" i="9"/>
  <c r="U248" i="9"/>
  <c r="R248" i="9"/>
  <c r="B248" i="9"/>
  <c r="C248" i="9" s="1"/>
  <c r="D248" i="9" s="1"/>
  <c r="AF247" i="9"/>
  <c r="AD247" i="9"/>
  <c r="AA247" i="9"/>
  <c r="V247" i="9"/>
  <c r="U247" i="9"/>
  <c r="R247" i="9"/>
  <c r="W247" i="9" s="1"/>
  <c r="J247" i="9"/>
  <c r="F247" i="9"/>
  <c r="AF246" i="9"/>
  <c r="AD246" i="9"/>
  <c r="AA246" i="9"/>
  <c r="W246" i="9"/>
  <c r="V246" i="9"/>
  <c r="U246" i="9"/>
  <c r="R246" i="9"/>
  <c r="J246" i="9"/>
  <c r="I246" i="9"/>
  <c r="H246" i="9"/>
  <c r="G246" i="9"/>
  <c r="F246" i="9"/>
  <c r="B246" i="9"/>
  <c r="C246" i="9" s="1"/>
  <c r="D246" i="9" s="1"/>
  <c r="AF245" i="9"/>
  <c r="AD245" i="9"/>
  <c r="AA245" i="9"/>
  <c r="V245" i="9"/>
  <c r="U245" i="9"/>
  <c r="R245" i="9"/>
  <c r="W245" i="9" s="1"/>
  <c r="I245" i="9"/>
  <c r="F245" i="9"/>
  <c r="C245" i="9"/>
  <c r="D245" i="9" s="1"/>
  <c r="B245" i="9"/>
  <c r="AF244" i="9"/>
  <c r="AE244" i="9"/>
  <c r="AC244" i="9"/>
  <c r="AB244" i="9"/>
  <c r="W244" i="9"/>
  <c r="V244" i="9"/>
  <c r="U244" i="9"/>
  <c r="R244" i="9"/>
  <c r="J244" i="9"/>
  <c r="I244" i="9"/>
  <c r="H244" i="9"/>
  <c r="G244" i="9"/>
  <c r="C244" i="9"/>
  <c r="D244" i="9" s="1"/>
  <c r="AD243" i="9"/>
  <c r="AA243" i="9"/>
  <c r="AF243" i="9" s="1"/>
  <c r="W243" i="9"/>
  <c r="V243" i="9"/>
  <c r="U243" i="9"/>
  <c r="R243" i="9"/>
  <c r="I243" i="9"/>
  <c r="H243" i="9"/>
  <c r="G243" i="9"/>
  <c r="F243" i="9"/>
  <c r="B243" i="9"/>
  <c r="C243" i="9" s="1"/>
  <c r="D243" i="9" s="1"/>
  <c r="AF242" i="9"/>
  <c r="AD242" i="9"/>
  <c r="AA242" i="9"/>
  <c r="V242" i="9"/>
  <c r="U242" i="9"/>
  <c r="R242" i="9"/>
  <c r="W242" i="9" s="1"/>
  <c r="J242" i="9"/>
  <c r="F242" i="9"/>
  <c r="AF241" i="9"/>
  <c r="AD241" i="9"/>
  <c r="V241" i="9"/>
  <c r="W241" i="9" s="1"/>
  <c r="U241" i="9"/>
  <c r="R241" i="9"/>
  <c r="I241" i="9"/>
  <c r="F241" i="9"/>
  <c r="G241" i="9" s="1"/>
  <c r="B241" i="9"/>
  <c r="H241" i="9" s="1"/>
  <c r="AD240" i="9"/>
  <c r="AA240" i="9"/>
  <c r="AF240" i="9" s="1"/>
  <c r="W240" i="9"/>
  <c r="V240" i="9"/>
  <c r="U240" i="9"/>
  <c r="R240" i="9"/>
  <c r="I240" i="9"/>
  <c r="H240" i="9"/>
  <c r="G240" i="9"/>
  <c r="F240" i="9"/>
  <c r="B240" i="9"/>
  <c r="C240" i="9" s="1"/>
  <c r="D240" i="9" s="1"/>
  <c r="AF239" i="9"/>
  <c r="AE239" i="9"/>
  <c r="AC239" i="9"/>
  <c r="AB239" i="9"/>
  <c r="V239" i="9"/>
  <c r="U239" i="9"/>
  <c r="R239" i="9"/>
  <c r="W239" i="9" s="1"/>
  <c r="G239" i="9"/>
  <c r="D239" i="9"/>
  <c r="C239" i="9"/>
  <c r="B239" i="9"/>
  <c r="AD238" i="9"/>
  <c r="AA238" i="9"/>
  <c r="AF238" i="9" s="1"/>
  <c r="W238" i="9"/>
  <c r="V238" i="9"/>
  <c r="U238" i="9"/>
  <c r="R238" i="9"/>
  <c r="I238" i="9"/>
  <c r="H238" i="9"/>
  <c r="G238" i="9"/>
  <c r="F238" i="9"/>
  <c r="C238" i="9"/>
  <c r="D238" i="9" s="1"/>
  <c r="B238" i="9"/>
  <c r="AD237" i="9"/>
  <c r="AA237" i="9"/>
  <c r="W237" i="9"/>
  <c r="V237" i="9"/>
  <c r="U237" i="9"/>
  <c r="R237" i="9"/>
  <c r="J237" i="9"/>
  <c r="I237" i="9"/>
  <c r="H237" i="9"/>
  <c r="F237" i="9"/>
  <c r="G237" i="9" s="1"/>
  <c r="B237" i="9"/>
  <c r="C237" i="9" s="1"/>
  <c r="D237" i="9" s="1"/>
  <c r="AF236" i="9"/>
  <c r="AE236" i="9"/>
  <c r="I236" i="9" s="1"/>
  <c r="AC236" i="9"/>
  <c r="AB236" i="9"/>
  <c r="V236" i="9"/>
  <c r="W236" i="9" s="1"/>
  <c r="U236" i="9"/>
  <c r="R236" i="9"/>
  <c r="J236" i="9"/>
  <c r="H236" i="9"/>
  <c r="G236" i="9"/>
  <c r="D236" i="9"/>
  <c r="C236" i="9"/>
  <c r="AF235" i="9"/>
  <c r="AD235" i="9"/>
  <c r="W235" i="9"/>
  <c r="V235" i="9"/>
  <c r="U235" i="9"/>
  <c r="R235" i="9"/>
  <c r="I235" i="9"/>
  <c r="F235" i="9"/>
  <c r="G235" i="9" s="1"/>
  <c r="B235" i="9"/>
  <c r="H235" i="9" s="1"/>
  <c r="AF234" i="9"/>
  <c r="AE234" i="9"/>
  <c r="AC234" i="9"/>
  <c r="AB234" i="9"/>
  <c r="V234" i="9"/>
  <c r="U234" i="9"/>
  <c r="R234" i="9"/>
  <c r="W234" i="9" s="1"/>
  <c r="J234" i="9"/>
  <c r="I234" i="9"/>
  <c r="H234" i="9" s="1"/>
  <c r="G234" i="9"/>
  <c r="C234" i="9"/>
  <c r="D234" i="9" s="1"/>
  <c r="AF233" i="9"/>
  <c r="AD233" i="9"/>
  <c r="AA233" i="9"/>
  <c r="V233" i="9"/>
  <c r="U233" i="9"/>
  <c r="R233" i="9"/>
  <c r="W233" i="9" s="1"/>
  <c r="J233" i="9"/>
  <c r="F233" i="9"/>
  <c r="C233" i="9"/>
  <c r="D233" i="9" s="1"/>
  <c r="AE232" i="9"/>
  <c r="AD232" i="9"/>
  <c r="AA232" i="9"/>
  <c r="AF232" i="9" s="1"/>
  <c r="W232" i="9"/>
  <c r="V232" i="9"/>
  <c r="U232" i="9"/>
  <c r="R232" i="9"/>
  <c r="I232" i="9"/>
  <c r="H232" i="9"/>
  <c r="F232" i="9"/>
  <c r="D232" i="9"/>
  <c r="C232" i="9"/>
  <c r="B232" i="9"/>
  <c r="G232" i="9" s="1"/>
  <c r="AF231" i="9"/>
  <c r="AD231" i="9"/>
  <c r="AA231" i="9"/>
  <c r="V231" i="9"/>
  <c r="U231" i="9"/>
  <c r="R231" i="9"/>
  <c r="W231" i="9" s="1"/>
  <c r="I231" i="9"/>
  <c r="F231" i="9"/>
  <c r="C231" i="9"/>
  <c r="D231" i="9" s="1"/>
  <c r="B231" i="9"/>
  <c r="AF230" i="9"/>
  <c r="AD230" i="9"/>
  <c r="AA230" i="9"/>
  <c r="V230" i="9"/>
  <c r="W230" i="9" s="1"/>
  <c r="U230" i="9"/>
  <c r="R230" i="9"/>
  <c r="J230" i="9"/>
  <c r="I230" i="9" s="1"/>
  <c r="F230" i="9"/>
  <c r="AF229" i="9"/>
  <c r="AD229" i="9"/>
  <c r="AA229" i="9"/>
  <c r="V229" i="9"/>
  <c r="U229" i="9"/>
  <c r="R229" i="9"/>
  <c r="W229" i="9" s="1"/>
  <c r="J229" i="9"/>
  <c r="I229" i="9" s="1"/>
  <c r="F229" i="9"/>
  <c r="B229" i="9"/>
  <c r="AD228" i="9"/>
  <c r="AA228" i="9"/>
  <c r="AF228" i="9" s="1"/>
  <c r="W228" i="9"/>
  <c r="V228" i="9"/>
  <c r="U228" i="9"/>
  <c r="R228" i="9"/>
  <c r="I228" i="9"/>
  <c r="F228" i="9"/>
  <c r="G228" i="9" s="1"/>
  <c r="B228" i="9"/>
  <c r="H228" i="9" s="1"/>
  <c r="AE227" i="9"/>
  <c r="AD227" i="9"/>
  <c r="AA227" i="9"/>
  <c r="AF227" i="9" s="1"/>
  <c r="V227" i="9"/>
  <c r="U227" i="9"/>
  <c r="R227" i="9"/>
  <c r="W227" i="9" s="1"/>
  <c r="I227" i="9"/>
  <c r="H227" i="9"/>
  <c r="F227" i="9"/>
  <c r="G227" i="9" s="1"/>
  <c r="C227" i="9"/>
  <c r="D227" i="9" s="1"/>
  <c r="B227" i="9"/>
  <c r="AF226" i="9"/>
  <c r="AD226" i="9"/>
  <c r="AA226" i="9"/>
  <c r="V226" i="9"/>
  <c r="U226" i="9"/>
  <c r="R226" i="9"/>
  <c r="J226" i="9"/>
  <c r="I226" i="9"/>
  <c r="G226" i="9"/>
  <c r="F226" i="9"/>
  <c r="D226" i="9"/>
  <c r="C226" i="9"/>
  <c r="B226" i="9"/>
  <c r="H226" i="9" s="1"/>
  <c r="AD225" i="9"/>
  <c r="AA225" i="9"/>
  <c r="AF225" i="9" s="1"/>
  <c r="W225" i="9"/>
  <c r="V225" i="9"/>
  <c r="U225" i="9"/>
  <c r="R225" i="9"/>
  <c r="J225" i="9"/>
  <c r="B225" i="9" s="1"/>
  <c r="I225" i="9"/>
  <c r="F225" i="9"/>
  <c r="G225" i="9" s="1"/>
  <c r="AF224" i="9"/>
  <c r="AD224" i="9"/>
  <c r="AA224" i="9"/>
  <c r="V224" i="9"/>
  <c r="U224" i="9"/>
  <c r="R224" i="9"/>
  <c r="J224" i="9"/>
  <c r="I224" i="9"/>
  <c r="F224" i="9"/>
  <c r="G224" i="9" s="1"/>
  <c r="B224" i="9"/>
  <c r="H224" i="9" s="1"/>
  <c r="AF223" i="9"/>
  <c r="AE223" i="9"/>
  <c r="AC223" i="9"/>
  <c r="AB223" i="9"/>
  <c r="V223" i="9"/>
  <c r="U223" i="9"/>
  <c r="R223" i="9"/>
  <c r="W223" i="9" s="1"/>
  <c r="J223" i="9"/>
  <c r="G223" i="9"/>
  <c r="C223" i="9"/>
  <c r="D223" i="9" s="1"/>
  <c r="AF222" i="9"/>
  <c r="AE222" i="9"/>
  <c r="AA222" i="9"/>
  <c r="V222" i="9"/>
  <c r="U222" i="9"/>
  <c r="R222" i="9"/>
  <c r="F222" i="9"/>
  <c r="G222" i="9" s="1"/>
  <c r="C222" i="9"/>
  <c r="D222" i="9" s="1"/>
  <c r="B222" i="9"/>
  <c r="AD221" i="9"/>
  <c r="AA221" i="9"/>
  <c r="AF221" i="9" s="1"/>
  <c r="V221" i="9"/>
  <c r="W221" i="9" s="1"/>
  <c r="U221" i="9"/>
  <c r="R221" i="9"/>
  <c r="I221" i="9"/>
  <c r="H221" i="9"/>
  <c r="F221" i="9"/>
  <c r="G221" i="9" s="1"/>
  <c r="C221" i="9"/>
  <c r="D221" i="9" s="1"/>
  <c r="B221" i="9"/>
  <c r="AF220" i="9"/>
  <c r="AD220" i="9"/>
  <c r="AA220" i="9"/>
  <c r="V220" i="9"/>
  <c r="U220" i="9"/>
  <c r="R220" i="9"/>
  <c r="W220" i="9" s="1"/>
  <c r="J220" i="9"/>
  <c r="F220" i="9"/>
  <c r="AF219" i="9"/>
  <c r="AE219" i="9"/>
  <c r="AC219" i="9"/>
  <c r="AB219" i="9"/>
  <c r="W219" i="9"/>
  <c r="V219" i="9"/>
  <c r="U219" i="9"/>
  <c r="R219" i="9"/>
  <c r="G219" i="9"/>
  <c r="C219" i="9"/>
  <c r="D219" i="9" s="1"/>
  <c r="B219" i="9"/>
  <c r="J219" i="9" s="1"/>
  <c r="I219" i="9" s="1"/>
  <c r="H219" i="9" s="1"/>
  <c r="AF218" i="9"/>
  <c r="AE218" i="9"/>
  <c r="AD218" i="9"/>
  <c r="AA218" i="9"/>
  <c r="V218" i="9"/>
  <c r="U218" i="9"/>
  <c r="R218" i="9"/>
  <c r="W218" i="9" s="1"/>
  <c r="I218" i="9"/>
  <c r="F218" i="9"/>
  <c r="D218" i="9"/>
  <c r="C218" i="9"/>
  <c r="B218" i="9"/>
  <c r="AF217" i="9"/>
  <c r="AD217" i="9"/>
  <c r="V217" i="9"/>
  <c r="U217" i="9"/>
  <c r="R217" i="9"/>
  <c r="I217" i="9"/>
  <c r="H217" i="9"/>
  <c r="F217" i="9"/>
  <c r="G217" i="9" s="1"/>
  <c r="D217" i="9"/>
  <c r="C217" i="9"/>
  <c r="B217" i="9"/>
  <c r="AE216" i="9"/>
  <c r="AD216" i="9"/>
  <c r="AA216" i="9"/>
  <c r="AF216" i="9" s="1"/>
  <c r="W216" i="9"/>
  <c r="V216" i="9"/>
  <c r="U216" i="9"/>
  <c r="R216" i="9"/>
  <c r="I216" i="9"/>
  <c r="H216" i="9"/>
  <c r="G216" i="9"/>
  <c r="F216" i="9"/>
  <c r="D216" i="9"/>
  <c r="C216" i="9"/>
  <c r="B216" i="9"/>
  <c r="AF215" i="9"/>
  <c r="AD215" i="9"/>
  <c r="AA215" i="9"/>
  <c r="V215" i="9"/>
  <c r="U215" i="9"/>
  <c r="R215" i="9"/>
  <c r="W215" i="9" s="1"/>
  <c r="I215" i="9"/>
  <c r="F215" i="9"/>
  <c r="B215" i="9"/>
  <c r="AF214" i="9"/>
  <c r="AE214" i="9"/>
  <c r="AC214" i="9"/>
  <c r="AB214" i="9"/>
  <c r="V214" i="9"/>
  <c r="W214" i="9" s="1"/>
  <c r="U214" i="9"/>
  <c r="R214" i="9"/>
  <c r="J214" i="9"/>
  <c r="I214" i="9"/>
  <c r="H214" i="9" s="1"/>
  <c r="G214" i="9"/>
  <c r="C214" i="9"/>
  <c r="D214" i="9" s="1"/>
  <c r="AF213" i="9"/>
  <c r="AD213" i="9"/>
  <c r="AA213" i="9"/>
  <c r="W213" i="9"/>
  <c r="V213" i="9"/>
  <c r="U213" i="9"/>
  <c r="R213" i="9"/>
  <c r="J213" i="9"/>
  <c r="F213" i="9"/>
  <c r="AF212" i="9"/>
  <c r="AD212" i="9"/>
  <c r="AA212" i="9"/>
  <c r="V212" i="9"/>
  <c r="U212" i="9"/>
  <c r="R212" i="9"/>
  <c r="J212" i="9"/>
  <c r="I212" i="9"/>
  <c r="F212" i="9"/>
  <c r="G212" i="9" s="1"/>
  <c r="D212" i="9"/>
  <c r="C212" i="9"/>
  <c r="B212" i="9"/>
  <c r="H212" i="9" s="1"/>
  <c r="AD211" i="9"/>
  <c r="AA211" i="9"/>
  <c r="AF211" i="9" s="1"/>
  <c r="W211" i="9"/>
  <c r="V211" i="9"/>
  <c r="U211" i="9"/>
  <c r="R211" i="9"/>
  <c r="I211" i="9"/>
  <c r="G211" i="9"/>
  <c r="F211" i="9"/>
  <c r="D211" i="9"/>
  <c r="C211" i="9"/>
  <c r="B211" i="9"/>
  <c r="AF210" i="9"/>
  <c r="AE210" i="9"/>
  <c r="I210" i="9" s="1"/>
  <c r="H210" i="9" s="1"/>
  <c r="AC210" i="9"/>
  <c r="AB210" i="9"/>
  <c r="V210" i="9"/>
  <c r="U210" i="9"/>
  <c r="R210" i="9"/>
  <c r="J210" i="9"/>
  <c r="G210" i="9"/>
  <c r="C210" i="9"/>
  <c r="D210" i="9" s="1"/>
  <c r="AD209" i="9"/>
  <c r="AA209" i="9"/>
  <c r="AF209" i="9" s="1"/>
  <c r="W209" i="9"/>
  <c r="V209" i="9"/>
  <c r="U209" i="9"/>
  <c r="R209" i="9"/>
  <c r="J209" i="9"/>
  <c r="I209" i="9" s="1"/>
  <c r="F209" i="9"/>
  <c r="C209" i="9"/>
  <c r="D209" i="9" s="1"/>
  <c r="AF208" i="9"/>
  <c r="AD208" i="9"/>
  <c r="AA208" i="9"/>
  <c r="V208" i="9"/>
  <c r="U208" i="9"/>
  <c r="R208" i="9"/>
  <c r="W208" i="9" s="1"/>
  <c r="I208" i="9"/>
  <c r="H208" i="9"/>
  <c r="F208" i="9"/>
  <c r="G208" i="9" s="1"/>
  <c r="C208" i="9"/>
  <c r="D208" i="9" s="1"/>
  <c r="B208" i="9"/>
  <c r="AF207" i="9"/>
  <c r="AE207" i="9"/>
  <c r="I207" i="9" s="1"/>
  <c r="AC207" i="9"/>
  <c r="AB207" i="9"/>
  <c r="W207" i="9"/>
  <c r="V207" i="9"/>
  <c r="U207" i="9"/>
  <c r="R207" i="9"/>
  <c r="H207" i="9"/>
  <c r="G207" i="9"/>
  <c r="B207" i="9"/>
  <c r="J207" i="9" s="1"/>
  <c r="AD206" i="9"/>
  <c r="AA206" i="9"/>
  <c r="AF206" i="9" s="1"/>
  <c r="W206" i="9"/>
  <c r="V206" i="9"/>
  <c r="U206" i="9"/>
  <c r="R206" i="9"/>
  <c r="I206" i="9"/>
  <c r="H206" i="9"/>
  <c r="G206" i="9"/>
  <c r="F206" i="9"/>
  <c r="D206" i="9"/>
  <c r="C206" i="9"/>
  <c r="B206" i="9"/>
  <c r="AF205" i="9"/>
  <c r="AD205" i="9"/>
  <c r="AA205" i="9"/>
  <c r="V205" i="9"/>
  <c r="U205" i="9"/>
  <c r="R205" i="9"/>
  <c r="W205" i="9" s="1"/>
  <c r="I205" i="9"/>
  <c r="F205" i="9"/>
  <c r="C205" i="9"/>
  <c r="D205" i="9" s="1"/>
  <c r="B205" i="9"/>
  <c r="AD204" i="9"/>
  <c r="AA204" i="9"/>
  <c r="AF204" i="9" s="1"/>
  <c r="W204" i="9"/>
  <c r="V204" i="9"/>
  <c r="U204" i="9"/>
  <c r="R204" i="9"/>
  <c r="I204" i="9"/>
  <c r="F204" i="9"/>
  <c r="G204" i="9" s="1"/>
  <c r="D204" i="9"/>
  <c r="C204" i="9"/>
  <c r="B204" i="9"/>
  <c r="AD203" i="9"/>
  <c r="AA203" i="9"/>
  <c r="AF203" i="9" s="1"/>
  <c r="W203" i="9"/>
  <c r="V203" i="9"/>
  <c r="U203" i="9"/>
  <c r="R203" i="9"/>
  <c r="I203" i="9"/>
  <c r="G203" i="9"/>
  <c r="F203" i="9"/>
  <c r="D203" i="9"/>
  <c r="C203" i="9"/>
  <c r="B203" i="9"/>
  <c r="AF202" i="9"/>
  <c r="AD202" i="9"/>
  <c r="AA202" i="9"/>
  <c r="W202" i="9"/>
  <c r="V202" i="9"/>
  <c r="U202" i="9"/>
  <c r="R202" i="9"/>
  <c r="J202" i="9"/>
  <c r="F202" i="9"/>
  <c r="AF201" i="9"/>
  <c r="AD201" i="9"/>
  <c r="AA201" i="9"/>
  <c r="V201" i="9"/>
  <c r="W201" i="9" s="1"/>
  <c r="U201" i="9"/>
  <c r="R201" i="9"/>
  <c r="I201" i="9"/>
  <c r="H201" i="9"/>
  <c r="F201" i="9"/>
  <c r="G201" i="9" s="1"/>
  <c r="C201" i="9"/>
  <c r="D201" i="9" s="1"/>
  <c r="B201" i="9"/>
  <c r="AF200" i="9"/>
  <c r="AD200" i="9"/>
  <c r="AA200" i="9"/>
  <c r="V200" i="9"/>
  <c r="U200" i="9"/>
  <c r="R200" i="9"/>
  <c r="I200" i="9"/>
  <c r="F200" i="9"/>
  <c r="C200" i="9"/>
  <c r="D200" i="9" s="1"/>
  <c r="B200" i="9"/>
  <c r="H200" i="9" s="1"/>
  <c r="AF199" i="9"/>
  <c r="AE199" i="9"/>
  <c r="AD199" i="9"/>
  <c r="AA199" i="9"/>
  <c r="W199" i="9"/>
  <c r="V199" i="9"/>
  <c r="U199" i="9"/>
  <c r="R199" i="9"/>
  <c r="I199" i="9"/>
  <c r="F199" i="9"/>
  <c r="D199" i="9"/>
  <c r="C199" i="9"/>
  <c r="B199" i="9"/>
  <c r="H199" i="9" s="1"/>
  <c r="AF198" i="9"/>
  <c r="AE198" i="9"/>
  <c r="AC198" i="9"/>
  <c r="J198" i="9" s="1"/>
  <c r="AB198" i="9"/>
  <c r="V198" i="9"/>
  <c r="U198" i="9"/>
  <c r="R198" i="9"/>
  <c r="I198" i="9"/>
  <c r="H198" i="9" s="1"/>
  <c r="G198" i="9"/>
  <c r="C198" i="9"/>
  <c r="D198" i="9" s="1"/>
  <c r="AF197" i="9"/>
  <c r="AD197" i="9"/>
  <c r="AA197" i="9"/>
  <c r="V197" i="9"/>
  <c r="U197" i="9"/>
  <c r="R197" i="9"/>
  <c r="W197" i="9" s="1"/>
  <c r="J197" i="9"/>
  <c r="F197" i="9"/>
  <c r="AF196" i="9"/>
  <c r="AD196" i="9"/>
  <c r="AA196" i="9"/>
  <c r="V196" i="9"/>
  <c r="W196" i="9" s="1"/>
  <c r="U196" i="9"/>
  <c r="R196" i="9"/>
  <c r="I196" i="9"/>
  <c r="H196" i="9"/>
  <c r="F196" i="9"/>
  <c r="G196" i="9" s="1"/>
  <c r="C196" i="9"/>
  <c r="D196" i="9" s="1"/>
  <c r="B196" i="9"/>
  <c r="AD195" i="9"/>
  <c r="AA195" i="9"/>
  <c r="AF195" i="9" s="1"/>
  <c r="V195" i="9"/>
  <c r="U195" i="9"/>
  <c r="R195" i="9"/>
  <c r="I195" i="9"/>
  <c r="F195" i="9"/>
  <c r="C195" i="9"/>
  <c r="D195" i="9" s="1"/>
  <c r="B195" i="9"/>
  <c r="H195" i="9" s="1"/>
  <c r="AF194" i="9"/>
  <c r="AE194" i="9"/>
  <c r="AC194" i="9"/>
  <c r="AB194" i="9"/>
  <c r="V194" i="9"/>
  <c r="W194" i="9" s="1"/>
  <c r="U194" i="9"/>
  <c r="R194" i="9"/>
  <c r="J194" i="9"/>
  <c r="G194" i="9"/>
  <c r="D194" i="9"/>
  <c r="C194" i="9"/>
  <c r="AF193" i="9"/>
  <c r="AD193" i="9"/>
  <c r="AA193" i="9"/>
  <c r="V193" i="9"/>
  <c r="U193" i="9"/>
  <c r="R193" i="9"/>
  <c r="W193" i="9" s="1"/>
  <c r="I193" i="9"/>
  <c r="H193" i="9"/>
  <c r="G193" i="9"/>
  <c r="F193" i="9"/>
  <c r="C193" i="9"/>
  <c r="D193" i="9" s="1"/>
  <c r="B193" i="9"/>
  <c r="AD192" i="9"/>
  <c r="AA192" i="9"/>
  <c r="AF192" i="9" s="1"/>
  <c r="V192" i="9"/>
  <c r="U192" i="9"/>
  <c r="R192" i="9"/>
  <c r="I192" i="9"/>
  <c r="F192" i="9"/>
  <c r="C192" i="9"/>
  <c r="D192" i="9" s="1"/>
  <c r="B192" i="9"/>
  <c r="AF191" i="9"/>
  <c r="AD191" i="9"/>
  <c r="V191" i="9"/>
  <c r="U191" i="9"/>
  <c r="R191" i="9"/>
  <c r="W191" i="9" s="1"/>
  <c r="I191" i="9"/>
  <c r="G191" i="9"/>
  <c r="F191" i="9"/>
  <c r="B191" i="9"/>
  <c r="H191" i="9" s="1"/>
  <c r="AF190" i="9"/>
  <c r="AD190" i="9"/>
  <c r="AA190" i="9"/>
  <c r="V190" i="9"/>
  <c r="W190" i="9" s="1"/>
  <c r="U190" i="9"/>
  <c r="R190" i="9"/>
  <c r="J190" i="9"/>
  <c r="C190" i="9" s="1"/>
  <c r="D190" i="9" s="1"/>
  <c r="F190" i="9"/>
  <c r="AD189" i="9"/>
  <c r="AA189" i="9"/>
  <c r="AF189" i="9" s="1"/>
  <c r="V189" i="9"/>
  <c r="U189" i="9"/>
  <c r="R189" i="9"/>
  <c r="W189" i="9" s="1"/>
  <c r="J189" i="9"/>
  <c r="I189" i="9" s="1"/>
  <c r="F189" i="9"/>
  <c r="C189" i="9"/>
  <c r="D189" i="9" s="1"/>
  <c r="B189" i="9"/>
  <c r="AF188" i="9"/>
  <c r="AE188" i="9"/>
  <c r="AC188" i="9"/>
  <c r="AB188" i="9"/>
  <c r="V188" i="9"/>
  <c r="W188" i="9" s="1"/>
  <c r="U188" i="9"/>
  <c r="R188" i="9"/>
  <c r="G188" i="9"/>
  <c r="C188" i="9"/>
  <c r="D188" i="9" s="1"/>
  <c r="B188" i="9"/>
  <c r="J188" i="9" s="1"/>
  <c r="AF187" i="9"/>
  <c r="AE187" i="9"/>
  <c r="AD187" i="9"/>
  <c r="AA187" i="9"/>
  <c r="W187" i="9"/>
  <c r="V187" i="9"/>
  <c r="U187" i="9"/>
  <c r="R187" i="9"/>
  <c r="I187" i="9"/>
  <c r="G187" i="9"/>
  <c r="F187" i="9"/>
  <c r="C187" i="9"/>
  <c r="D187" i="9" s="1"/>
  <c r="B187" i="9"/>
  <c r="AF186" i="9"/>
  <c r="AD186" i="9"/>
  <c r="AA186" i="9"/>
  <c r="V186" i="9"/>
  <c r="W186" i="9" s="1"/>
  <c r="U186" i="9"/>
  <c r="R186" i="9"/>
  <c r="I186" i="9"/>
  <c r="F186" i="9"/>
  <c r="D186" i="9"/>
  <c r="C186" i="9"/>
  <c r="B186" i="9"/>
  <c r="H186" i="9" s="1"/>
  <c r="AD185" i="9"/>
  <c r="AA185" i="9"/>
  <c r="AF185" i="9" s="1"/>
  <c r="W185" i="9"/>
  <c r="V185" i="9"/>
  <c r="U185" i="9"/>
  <c r="R185" i="9"/>
  <c r="J185" i="9"/>
  <c r="I185" i="9"/>
  <c r="H185" i="9"/>
  <c r="F185" i="9"/>
  <c r="G185" i="9" s="1"/>
  <c r="B185" i="9"/>
  <c r="C185" i="9" s="1"/>
  <c r="D185" i="9" s="1"/>
  <c r="AF184" i="9"/>
  <c r="AD184" i="9"/>
  <c r="AA184" i="9"/>
  <c r="V184" i="9"/>
  <c r="U184" i="9"/>
  <c r="R184" i="9"/>
  <c r="W184" i="9" s="1"/>
  <c r="I184" i="9"/>
  <c r="H184" i="9"/>
  <c r="F184" i="9"/>
  <c r="G184" i="9" s="1"/>
  <c r="D184" i="9"/>
  <c r="C184" i="9"/>
  <c r="B184" i="9"/>
  <c r="AF183" i="9"/>
  <c r="AD183" i="9"/>
  <c r="AA183" i="9"/>
  <c r="V183" i="9"/>
  <c r="U183" i="9"/>
  <c r="R183" i="9"/>
  <c r="W183" i="9" s="1"/>
  <c r="I183" i="9"/>
  <c r="H183" i="9"/>
  <c r="G183" i="9"/>
  <c r="F183" i="9"/>
  <c r="C183" i="9"/>
  <c r="D183" i="9" s="1"/>
  <c r="B183" i="9"/>
  <c r="AD182" i="9"/>
  <c r="AA182" i="9"/>
  <c r="AF182" i="9" s="1"/>
  <c r="V182" i="9"/>
  <c r="U182" i="9"/>
  <c r="R182" i="9"/>
  <c r="I182" i="9"/>
  <c r="F182" i="9"/>
  <c r="C182" i="9"/>
  <c r="D182" i="9" s="1"/>
  <c r="B182" i="9"/>
  <c r="H182" i="9" s="1"/>
  <c r="AF181" i="9"/>
  <c r="AD181" i="9"/>
  <c r="AA181" i="9"/>
  <c r="V181" i="9"/>
  <c r="U181" i="9"/>
  <c r="R181" i="9"/>
  <c r="W181" i="9" s="1"/>
  <c r="I181" i="9"/>
  <c r="H181" i="9"/>
  <c r="F181" i="9"/>
  <c r="G181" i="9" s="1"/>
  <c r="C181" i="9"/>
  <c r="D181" i="9" s="1"/>
  <c r="B181" i="9"/>
  <c r="AF180" i="9"/>
  <c r="AE180" i="9"/>
  <c r="AC180" i="9"/>
  <c r="AB180" i="9"/>
  <c r="W180" i="9"/>
  <c r="V180" i="9"/>
  <c r="U180" i="9"/>
  <c r="R180" i="9"/>
  <c r="J180" i="9"/>
  <c r="I180" i="9"/>
  <c r="H180" i="9"/>
  <c r="G180" i="9"/>
  <c r="D180" i="9"/>
  <c r="C180" i="9"/>
  <c r="AD179" i="9"/>
  <c r="AA179" i="9"/>
  <c r="AF179" i="9" s="1"/>
  <c r="V179" i="9"/>
  <c r="U179" i="9"/>
  <c r="R179" i="9"/>
  <c r="I179" i="9"/>
  <c r="F179" i="9"/>
  <c r="C179" i="9"/>
  <c r="D179" i="9" s="1"/>
  <c r="B179" i="9"/>
  <c r="AF178" i="9"/>
  <c r="AE178" i="9"/>
  <c r="AC178" i="9"/>
  <c r="AB178" i="9"/>
  <c r="V178" i="9"/>
  <c r="W178" i="9" s="1"/>
  <c r="U178" i="9"/>
  <c r="R178" i="9"/>
  <c r="J178" i="9"/>
  <c r="G178" i="9"/>
  <c r="D178" i="9"/>
  <c r="C178" i="9"/>
  <c r="AF177" i="9"/>
  <c r="AE177" i="9"/>
  <c r="AC177" i="9"/>
  <c r="AB177" i="9"/>
  <c r="W177" i="9"/>
  <c r="V177" i="9"/>
  <c r="U177" i="9"/>
  <c r="R177" i="9"/>
  <c r="J177" i="9"/>
  <c r="I177" i="9"/>
  <c r="H177" i="9"/>
  <c r="G177" i="9"/>
  <c r="D177" i="9"/>
  <c r="C177" i="9"/>
  <c r="AD176" i="9"/>
  <c r="AA176" i="9"/>
  <c r="AF176" i="9" s="1"/>
  <c r="V176" i="9"/>
  <c r="U176" i="9"/>
  <c r="R176" i="9"/>
  <c r="W176" i="9" s="1"/>
  <c r="I176" i="9"/>
  <c r="H176" i="9"/>
  <c r="F176" i="9"/>
  <c r="C176" i="9"/>
  <c r="D176" i="9" s="1"/>
  <c r="B176" i="9"/>
  <c r="AF175" i="9"/>
  <c r="AE175" i="9"/>
  <c r="AC175" i="9"/>
  <c r="AB175" i="9"/>
  <c r="V175" i="9"/>
  <c r="W175" i="9" s="1"/>
  <c r="U175" i="9"/>
  <c r="R175" i="9"/>
  <c r="J175" i="9"/>
  <c r="G175" i="9"/>
  <c r="B175" i="9"/>
  <c r="AF174" i="9"/>
  <c r="AD174" i="9"/>
  <c r="V174" i="9"/>
  <c r="W174" i="9" s="1"/>
  <c r="U174" i="9"/>
  <c r="R174" i="9"/>
  <c r="I174" i="9"/>
  <c r="H174" i="9"/>
  <c r="F174" i="9"/>
  <c r="G174" i="9" s="1"/>
  <c r="C174" i="9"/>
  <c r="D174" i="9" s="1"/>
  <c r="B174" i="9"/>
  <c r="AD173" i="9"/>
  <c r="AA173" i="9"/>
  <c r="AF173" i="9" s="1"/>
  <c r="V173" i="9"/>
  <c r="U173" i="9"/>
  <c r="R173" i="9"/>
  <c r="I173" i="9"/>
  <c r="F173" i="9"/>
  <c r="C173" i="9"/>
  <c r="D173" i="9" s="1"/>
  <c r="B173" i="9"/>
  <c r="H173" i="9" s="1"/>
  <c r="AF172" i="9"/>
  <c r="AE172" i="9"/>
  <c r="AD172" i="9"/>
  <c r="AA172" i="9"/>
  <c r="V172" i="9"/>
  <c r="W172" i="9" s="1"/>
  <c r="U172" i="9"/>
  <c r="R172" i="9"/>
  <c r="I172" i="9"/>
  <c r="F172" i="9"/>
  <c r="D172" i="9"/>
  <c r="C172" i="9"/>
  <c r="B172" i="9"/>
  <c r="H172" i="9" s="1"/>
  <c r="AE171" i="9"/>
  <c r="AD171" i="9"/>
  <c r="AA171" i="9"/>
  <c r="AF171" i="9" s="1"/>
  <c r="V171" i="9"/>
  <c r="U171" i="9"/>
  <c r="R171" i="9"/>
  <c r="W171" i="9" s="1"/>
  <c r="I171" i="9"/>
  <c r="F171" i="9"/>
  <c r="G171" i="9" s="1"/>
  <c r="C171" i="9"/>
  <c r="D171" i="9" s="1"/>
  <c r="B171" i="9"/>
  <c r="H171" i="9" s="1"/>
  <c r="AF170" i="9"/>
  <c r="AE170" i="9"/>
  <c r="AC170" i="9"/>
  <c r="AB170" i="9"/>
  <c r="V170" i="9"/>
  <c r="W170" i="9" s="1"/>
  <c r="U170" i="9"/>
  <c r="R170" i="9"/>
  <c r="J170" i="9"/>
  <c r="G170" i="9"/>
  <c r="D170" i="9"/>
  <c r="C170" i="9"/>
  <c r="AF169" i="9"/>
  <c r="AD169" i="9"/>
  <c r="AA169" i="9"/>
  <c r="V169" i="9"/>
  <c r="U169" i="9"/>
  <c r="R169" i="9"/>
  <c r="W169" i="9" s="1"/>
  <c r="I169" i="9"/>
  <c r="H169" i="9"/>
  <c r="F169" i="9"/>
  <c r="G169" i="9" s="1"/>
  <c r="C169" i="9"/>
  <c r="D169" i="9" s="1"/>
  <c r="B169" i="9"/>
  <c r="AF168" i="9"/>
  <c r="AE168" i="9"/>
  <c r="AD168" i="9"/>
  <c r="AA168" i="9"/>
  <c r="W168" i="9"/>
  <c r="V168" i="9"/>
  <c r="U168" i="9"/>
  <c r="R168" i="9"/>
  <c r="I168" i="9"/>
  <c r="F168" i="9"/>
  <c r="C168" i="9"/>
  <c r="D168" i="9" s="1"/>
  <c r="B168" i="9"/>
  <c r="AF167" i="9"/>
  <c r="AE167" i="9"/>
  <c r="I167" i="9" s="1"/>
  <c r="AC167" i="9"/>
  <c r="AB167" i="9"/>
  <c r="V167" i="9"/>
  <c r="W167" i="9" s="1"/>
  <c r="U167" i="9"/>
  <c r="R167" i="9"/>
  <c r="J167" i="9"/>
  <c r="H167" i="9"/>
  <c r="G167" i="9"/>
  <c r="C167" i="9"/>
  <c r="D167" i="9" s="1"/>
  <c r="AF166" i="9"/>
  <c r="AE166" i="9"/>
  <c r="AC166" i="9"/>
  <c r="AB166" i="9"/>
  <c r="V166" i="9"/>
  <c r="U166" i="9"/>
  <c r="R166" i="9"/>
  <c r="G166" i="9"/>
  <c r="B166" i="9"/>
  <c r="AF165" i="9"/>
  <c r="AD165" i="9"/>
  <c r="AA165" i="9"/>
  <c r="V165" i="9"/>
  <c r="U165" i="9"/>
  <c r="R165" i="9"/>
  <c r="W165" i="9" s="1"/>
  <c r="I165" i="9"/>
  <c r="H165" i="9"/>
  <c r="F165" i="9"/>
  <c r="G165" i="9" s="1"/>
  <c r="D165" i="9"/>
  <c r="C165" i="9"/>
  <c r="B165" i="9"/>
  <c r="AF164" i="9"/>
  <c r="AE164" i="9"/>
  <c r="AC164" i="9"/>
  <c r="AB164" i="9"/>
  <c r="W164" i="9"/>
  <c r="V164" i="9"/>
  <c r="U164" i="9"/>
  <c r="R164" i="9"/>
  <c r="J164" i="9"/>
  <c r="I164" i="9"/>
  <c r="H164" i="9" s="1"/>
  <c r="G164" i="9"/>
  <c r="D164" i="9"/>
  <c r="C164" i="9"/>
  <c r="AF163" i="9"/>
  <c r="AE163" i="9"/>
  <c r="I163" i="9" s="1"/>
  <c r="H163" i="9" s="1"/>
  <c r="AC163" i="9"/>
  <c r="AB163" i="9"/>
  <c r="W163" i="9"/>
  <c r="V163" i="9"/>
  <c r="U163" i="9"/>
  <c r="R163" i="9"/>
  <c r="J163" i="9"/>
  <c r="G163" i="9"/>
  <c r="C163" i="9"/>
  <c r="D163" i="9" s="1"/>
  <c r="AF162" i="9"/>
  <c r="AD162" i="9"/>
  <c r="W162" i="9"/>
  <c r="V162" i="9"/>
  <c r="U162" i="9"/>
  <c r="R162" i="9"/>
  <c r="I162" i="9"/>
  <c r="F162" i="9"/>
  <c r="B162" i="9"/>
  <c r="AE161" i="9"/>
  <c r="AA161" i="9"/>
  <c r="AF161" i="9" s="1"/>
  <c r="V161" i="9"/>
  <c r="U161" i="9"/>
  <c r="R161" i="9"/>
  <c r="W161" i="9" s="1"/>
  <c r="F161" i="9"/>
  <c r="G161" i="9" s="1"/>
  <c r="C161" i="9"/>
  <c r="D161" i="9" s="1"/>
  <c r="B161" i="9"/>
  <c r="AD160" i="9"/>
  <c r="AA160" i="9"/>
  <c r="AF160" i="9" s="1"/>
  <c r="V160" i="9"/>
  <c r="U160" i="9"/>
  <c r="R160" i="9"/>
  <c r="W160" i="9" s="1"/>
  <c r="J160" i="9"/>
  <c r="I160" i="9" s="1"/>
  <c r="G160" i="9"/>
  <c r="F160" i="9"/>
  <c r="B160" i="9"/>
  <c r="AE159" i="9"/>
  <c r="AA159" i="9"/>
  <c r="AF159" i="9" s="1"/>
  <c r="W159" i="9"/>
  <c r="V159" i="9"/>
  <c r="U159" i="9"/>
  <c r="R159" i="9"/>
  <c r="G159" i="9"/>
  <c r="F159" i="9"/>
  <c r="C159" i="9"/>
  <c r="D159" i="9" s="1"/>
  <c r="B159" i="9"/>
  <c r="AF158" i="9"/>
  <c r="AE158" i="9"/>
  <c r="I158" i="9" s="1"/>
  <c r="AC158" i="9"/>
  <c r="AB158" i="9"/>
  <c r="W158" i="9"/>
  <c r="V158" i="9"/>
  <c r="U158" i="9"/>
  <c r="R158" i="9"/>
  <c r="J158" i="9"/>
  <c r="B158" i="9" s="1"/>
  <c r="AF157" i="9"/>
  <c r="AD157" i="9"/>
  <c r="AA157" i="9"/>
  <c r="V157" i="9"/>
  <c r="W157" i="9" s="1"/>
  <c r="U157" i="9"/>
  <c r="R157" i="9"/>
  <c r="I157" i="9"/>
  <c r="F157" i="9"/>
  <c r="D157" i="9"/>
  <c r="C157" i="9"/>
  <c r="B157" i="9"/>
  <c r="H157" i="9" s="1"/>
  <c r="AE156" i="9"/>
  <c r="AD156" i="9"/>
  <c r="AA156" i="9"/>
  <c r="AF156" i="9" s="1"/>
  <c r="V156" i="9"/>
  <c r="U156" i="9"/>
  <c r="R156" i="9"/>
  <c r="W156" i="9" s="1"/>
  <c r="I156" i="9"/>
  <c r="F156" i="9"/>
  <c r="G156" i="9" s="1"/>
  <c r="C156" i="9"/>
  <c r="D156" i="9" s="1"/>
  <c r="B156" i="9"/>
  <c r="H156" i="9" s="1"/>
  <c r="AF155" i="9"/>
  <c r="AD155" i="9"/>
  <c r="AA155" i="9"/>
  <c r="V155" i="9"/>
  <c r="U155" i="9"/>
  <c r="R155" i="9"/>
  <c r="W155" i="9" s="1"/>
  <c r="J155" i="9"/>
  <c r="I155" i="9"/>
  <c r="F155" i="9"/>
  <c r="B155" i="9"/>
  <c r="AF154" i="9"/>
  <c r="AE154" i="9"/>
  <c r="AC154" i="9"/>
  <c r="AB154" i="9"/>
  <c r="V154" i="9"/>
  <c r="U154" i="9"/>
  <c r="R154" i="9"/>
  <c r="J154" i="9"/>
  <c r="I154" i="9" s="1"/>
  <c r="B154" i="9"/>
  <c r="AD153" i="9"/>
  <c r="AA153" i="9"/>
  <c r="AF153" i="9" s="1"/>
  <c r="V153" i="9"/>
  <c r="U153" i="9"/>
  <c r="R153" i="9"/>
  <c r="W153" i="9" s="1"/>
  <c r="J153" i="9"/>
  <c r="I153" i="9"/>
  <c r="F153" i="9"/>
  <c r="G153" i="9" s="1"/>
  <c r="B153" i="9"/>
  <c r="AD152" i="9"/>
  <c r="AA152" i="9"/>
  <c r="AF152" i="9" s="1"/>
  <c r="W152" i="9"/>
  <c r="V152" i="9"/>
  <c r="U152" i="9"/>
  <c r="R152" i="9"/>
  <c r="I152" i="9"/>
  <c r="H152" i="9"/>
  <c r="G152" i="9"/>
  <c r="F152" i="9"/>
  <c r="D152" i="9"/>
  <c r="C152" i="9"/>
  <c r="B152" i="9"/>
  <c r="AE151" i="9"/>
  <c r="AA151" i="9"/>
  <c r="AF151" i="9" s="1"/>
  <c r="V151" i="9"/>
  <c r="U151" i="9"/>
  <c r="R151" i="9"/>
  <c r="W151" i="9" s="1"/>
  <c r="F151" i="9"/>
  <c r="G151" i="9" s="1"/>
  <c r="D151" i="9"/>
  <c r="C151" i="9"/>
  <c r="B151" i="9"/>
  <c r="AF150" i="9"/>
  <c r="AD150" i="9"/>
  <c r="AA150" i="9"/>
  <c r="W150" i="9"/>
  <c r="V150" i="9"/>
  <c r="U150" i="9"/>
  <c r="R150" i="9"/>
  <c r="I150" i="9"/>
  <c r="H150" i="9"/>
  <c r="G150" i="9"/>
  <c r="F150" i="9"/>
  <c r="C150" i="9"/>
  <c r="D150" i="9" s="1"/>
  <c r="B150" i="9"/>
  <c r="AD149" i="9"/>
  <c r="AA149" i="9"/>
  <c r="AF149" i="9" s="1"/>
  <c r="V149" i="9"/>
  <c r="U149" i="9"/>
  <c r="R149" i="9"/>
  <c r="I149" i="9"/>
  <c r="H149" i="9" s="1"/>
  <c r="F149" i="9"/>
  <c r="G149" i="9" s="1"/>
  <c r="C149" i="9"/>
  <c r="D149" i="9" s="1"/>
  <c r="B149" i="9"/>
  <c r="AF148" i="9"/>
  <c r="AD148" i="9"/>
  <c r="AA148" i="9"/>
  <c r="V148" i="9"/>
  <c r="U148" i="9"/>
  <c r="R148" i="9"/>
  <c r="W148" i="9" s="1"/>
  <c r="J148" i="9"/>
  <c r="I148" i="9"/>
  <c r="F148" i="9"/>
  <c r="B148" i="9"/>
  <c r="AD147" i="9"/>
  <c r="AA147" i="9"/>
  <c r="AF147" i="9" s="1"/>
  <c r="W147" i="9"/>
  <c r="V147" i="9"/>
  <c r="U147" i="9"/>
  <c r="R147" i="9"/>
  <c r="I147" i="9"/>
  <c r="H147" i="9"/>
  <c r="G147" i="9"/>
  <c r="F147" i="9"/>
  <c r="D147" i="9"/>
  <c r="C147" i="9"/>
  <c r="B147" i="9"/>
  <c r="AF146" i="9"/>
  <c r="AD146" i="9"/>
  <c r="V146" i="9"/>
  <c r="U146" i="9"/>
  <c r="R146" i="9"/>
  <c r="W146" i="9" s="1"/>
  <c r="I146" i="9"/>
  <c r="F146" i="9"/>
  <c r="G146" i="9" s="1"/>
  <c r="B146" i="9"/>
  <c r="C146" i="9" s="1"/>
  <c r="D146" i="9" s="1"/>
  <c r="AF145" i="9"/>
  <c r="AE145" i="9"/>
  <c r="AD145" i="9"/>
  <c r="AA145" i="9"/>
  <c r="V145" i="9"/>
  <c r="W145" i="9" s="1"/>
  <c r="U145" i="9"/>
  <c r="R145" i="9"/>
  <c r="I145" i="9"/>
  <c r="F145" i="9"/>
  <c r="D145" i="9"/>
  <c r="C145" i="9"/>
  <c r="B145" i="9"/>
  <c r="AF144" i="9"/>
  <c r="AE144" i="9"/>
  <c r="AC144" i="9"/>
  <c r="AB144" i="9"/>
  <c r="V144" i="9"/>
  <c r="U144" i="9"/>
  <c r="R144" i="9"/>
  <c r="J144" i="9"/>
  <c r="I144" i="9" s="1"/>
  <c r="H144" i="9" s="1"/>
  <c r="G144" i="9"/>
  <c r="C144" i="9"/>
  <c r="D144" i="9" s="1"/>
  <c r="AF143" i="9"/>
  <c r="AE143" i="9"/>
  <c r="AC143" i="9"/>
  <c r="AB143" i="9"/>
  <c r="V143" i="9"/>
  <c r="U143" i="9"/>
  <c r="R143" i="9"/>
  <c r="W143" i="9" s="1"/>
  <c r="J143" i="9"/>
  <c r="I143" i="9"/>
  <c r="H143" i="9" s="1"/>
  <c r="G143" i="9"/>
  <c r="C143" i="9"/>
  <c r="D143" i="9" s="1"/>
  <c r="AF142" i="9"/>
  <c r="AD142" i="9"/>
  <c r="AA142" i="9"/>
  <c r="V142" i="9"/>
  <c r="W142" i="9" s="1"/>
  <c r="U142" i="9"/>
  <c r="R142" i="9"/>
  <c r="J142" i="9"/>
  <c r="F142" i="9"/>
  <c r="AD141" i="9"/>
  <c r="J141" i="9" s="1"/>
  <c r="I141" i="9" s="1"/>
  <c r="AA141" i="9"/>
  <c r="AF141" i="9" s="1"/>
  <c r="V141" i="9"/>
  <c r="U141" i="9"/>
  <c r="R141" i="9"/>
  <c r="W141" i="9" s="1"/>
  <c r="F141" i="9"/>
  <c r="B141" i="9"/>
  <c r="AF140" i="9"/>
  <c r="AD140" i="9"/>
  <c r="AA140" i="9"/>
  <c r="V140" i="9"/>
  <c r="W140" i="9" s="1"/>
  <c r="U140" i="9"/>
  <c r="R140" i="9"/>
  <c r="J140" i="9"/>
  <c r="F140" i="9"/>
  <c r="C140" i="9"/>
  <c r="D140" i="9" s="1"/>
  <c r="AI139" i="9"/>
  <c r="AF139" i="9"/>
  <c r="AD139" i="9"/>
  <c r="AA139" i="9"/>
  <c r="W139" i="9"/>
  <c r="V139" i="9"/>
  <c r="U139" i="9"/>
  <c r="R139" i="9"/>
  <c r="I139" i="9"/>
  <c r="G139" i="9"/>
  <c r="F139" i="9"/>
  <c r="C139" i="9"/>
  <c r="D139" i="9" s="1"/>
  <c r="B139" i="9"/>
  <c r="AE138" i="9"/>
  <c r="AA138" i="9"/>
  <c r="AF138" i="9" s="1"/>
  <c r="W138" i="9"/>
  <c r="V138" i="9"/>
  <c r="U138" i="9"/>
  <c r="R138" i="9"/>
  <c r="G138" i="9"/>
  <c r="F138" i="9"/>
  <c r="C138" i="9"/>
  <c r="D138" i="9" s="1"/>
  <c r="B138" i="9"/>
  <c r="AD137" i="9"/>
  <c r="AA137" i="9"/>
  <c r="AF137" i="9" s="1"/>
  <c r="V137" i="9"/>
  <c r="U137" i="9"/>
  <c r="R137" i="9"/>
  <c r="W137" i="9" s="1"/>
  <c r="J137" i="9"/>
  <c r="I137" i="9"/>
  <c r="G137" i="9"/>
  <c r="F137" i="9"/>
  <c r="C137" i="9"/>
  <c r="D137" i="9" s="1"/>
  <c r="B137" i="9"/>
  <c r="AF136" i="9"/>
  <c r="AD136" i="9"/>
  <c r="AA136" i="9"/>
  <c r="V136" i="9"/>
  <c r="W136" i="9" s="1"/>
  <c r="U136" i="9"/>
  <c r="R136" i="9"/>
  <c r="J136" i="9"/>
  <c r="F136" i="9"/>
  <c r="AF135" i="9"/>
  <c r="AE135" i="9"/>
  <c r="I135" i="9" s="1"/>
  <c r="H135" i="9" s="1"/>
  <c r="AC135" i="9"/>
  <c r="AB135" i="9"/>
  <c r="W135" i="9"/>
  <c r="V135" i="9"/>
  <c r="U135" i="9"/>
  <c r="R135" i="9"/>
  <c r="J135" i="9"/>
  <c r="B135" i="9"/>
  <c r="G135" i="9" s="1"/>
  <c r="AF134" i="9"/>
  <c r="AD134" i="9"/>
  <c r="AA134" i="9"/>
  <c r="W134" i="9"/>
  <c r="V134" i="9"/>
  <c r="U134" i="9"/>
  <c r="R134" i="9"/>
  <c r="I134" i="9"/>
  <c r="F134" i="9"/>
  <c r="G134" i="9" s="1"/>
  <c r="B134" i="9"/>
  <c r="AF133" i="9"/>
  <c r="AE133" i="9"/>
  <c r="AC133" i="9"/>
  <c r="AB133" i="9"/>
  <c r="V133" i="9"/>
  <c r="U133" i="9"/>
  <c r="R133" i="9"/>
  <c r="W133" i="9" s="1"/>
  <c r="C133" i="9"/>
  <c r="D133" i="9" s="1"/>
  <c r="B133" i="9"/>
  <c r="G133" i="9" s="1"/>
  <c r="AF132" i="9"/>
  <c r="AE132" i="9"/>
  <c r="AA132" i="9"/>
  <c r="V132" i="9"/>
  <c r="U132" i="9"/>
  <c r="R132" i="9"/>
  <c r="W132" i="9" s="1"/>
  <c r="F132" i="9"/>
  <c r="G132" i="9" s="1"/>
  <c r="D132" i="9"/>
  <c r="C132" i="9"/>
  <c r="B132" i="9"/>
  <c r="AD131" i="9"/>
  <c r="AA131" i="9"/>
  <c r="AF131" i="9" s="1"/>
  <c r="W131" i="9"/>
  <c r="V131" i="9"/>
  <c r="U131" i="9"/>
  <c r="R131" i="9"/>
  <c r="J131" i="9"/>
  <c r="I131" i="9"/>
  <c r="H131" i="9"/>
  <c r="G131" i="9"/>
  <c r="F131" i="9"/>
  <c r="C131" i="9"/>
  <c r="D131" i="9" s="1"/>
  <c r="B131" i="9"/>
  <c r="AF130" i="9"/>
  <c r="AE130" i="9"/>
  <c r="I130" i="9" s="1"/>
  <c r="H130" i="9" s="1"/>
  <c r="AC130" i="9"/>
  <c r="AB130" i="9"/>
  <c r="W130" i="9"/>
  <c r="V130" i="9"/>
  <c r="U130" i="9"/>
  <c r="R130" i="9"/>
  <c r="J130" i="9"/>
  <c r="G130" i="9"/>
  <c r="C130" i="9"/>
  <c r="D130" i="9" s="1"/>
  <c r="AF129" i="9"/>
  <c r="AD129" i="9"/>
  <c r="AA129" i="9"/>
  <c r="W129" i="9"/>
  <c r="V129" i="9"/>
  <c r="U129" i="9"/>
  <c r="R129" i="9"/>
  <c r="I129" i="9"/>
  <c r="G129" i="9"/>
  <c r="F129" i="9"/>
  <c r="C129" i="9"/>
  <c r="D129" i="9" s="1"/>
  <c r="B129" i="9"/>
  <c r="H129" i="9" s="1"/>
  <c r="AF128" i="9"/>
  <c r="AD128" i="9"/>
  <c r="AA128" i="9"/>
  <c r="V128" i="9"/>
  <c r="U128" i="9"/>
  <c r="R128" i="9"/>
  <c r="W128" i="9" s="1"/>
  <c r="J128" i="9"/>
  <c r="F128" i="9"/>
  <c r="C128" i="9"/>
  <c r="D128" i="9" s="1"/>
  <c r="AD127" i="9"/>
  <c r="AA127" i="9"/>
  <c r="AF127" i="9" s="1"/>
  <c r="V127" i="9"/>
  <c r="W127" i="9" s="1"/>
  <c r="U127" i="9"/>
  <c r="R127" i="9"/>
  <c r="I127" i="9"/>
  <c r="F127" i="9"/>
  <c r="G127" i="9" s="1"/>
  <c r="C127" i="9"/>
  <c r="D127" i="9" s="1"/>
  <c r="B127" i="9"/>
  <c r="H127" i="9" s="1"/>
  <c r="AD126" i="9"/>
  <c r="AA126" i="9"/>
  <c r="AF126" i="9" s="1"/>
  <c r="V126" i="9"/>
  <c r="U126" i="9"/>
  <c r="R126" i="9"/>
  <c r="W126" i="9" s="1"/>
  <c r="J126" i="9"/>
  <c r="I126" i="9"/>
  <c r="F126" i="9"/>
  <c r="G126" i="9" s="1"/>
  <c r="D126" i="9"/>
  <c r="C126" i="9"/>
  <c r="B126" i="9"/>
  <c r="AD125" i="9"/>
  <c r="AA125" i="9"/>
  <c r="AF125" i="9" s="1"/>
  <c r="W125" i="9"/>
  <c r="V125" i="9"/>
  <c r="U125" i="9"/>
  <c r="R125" i="9"/>
  <c r="J125" i="9"/>
  <c r="I125" i="9"/>
  <c r="F125" i="9"/>
  <c r="G125" i="9" s="1"/>
  <c r="B125" i="9"/>
  <c r="C125" i="9" s="1"/>
  <c r="D125" i="9" s="1"/>
  <c r="AD124" i="9"/>
  <c r="AA124" i="9"/>
  <c r="AF124" i="9" s="1"/>
  <c r="V124" i="9"/>
  <c r="U124" i="9"/>
  <c r="R124" i="9"/>
  <c r="W124" i="9" s="1"/>
  <c r="I124" i="9"/>
  <c r="H124" i="9"/>
  <c r="F124" i="9"/>
  <c r="G124" i="9" s="1"/>
  <c r="D124" i="9"/>
  <c r="C124" i="9"/>
  <c r="B124" i="9"/>
  <c r="AF123" i="9"/>
  <c r="AE123" i="9"/>
  <c r="AA123" i="9"/>
  <c r="V123" i="9"/>
  <c r="U123" i="9"/>
  <c r="R123" i="9"/>
  <c r="W123" i="9" s="1"/>
  <c r="J123" i="9"/>
  <c r="I123" i="9"/>
  <c r="H123" i="9"/>
  <c r="G123" i="9"/>
  <c r="F123" i="9"/>
  <c r="D123" i="9"/>
  <c r="B123" i="9"/>
  <c r="C123" i="9" s="1"/>
  <c r="AF122" i="9"/>
  <c r="AE122" i="9"/>
  <c r="AC122" i="9"/>
  <c r="AB122" i="9"/>
  <c r="V122" i="9"/>
  <c r="U122" i="9"/>
  <c r="R122" i="9"/>
  <c r="W122" i="9" s="1"/>
  <c r="J122" i="9"/>
  <c r="I122" i="9"/>
  <c r="H122" i="9" s="1"/>
  <c r="G122" i="9"/>
  <c r="D122" i="9"/>
  <c r="C122" i="9"/>
  <c r="AF121" i="9"/>
  <c r="AE121" i="9"/>
  <c r="AA121" i="9"/>
  <c r="V121" i="9"/>
  <c r="U121" i="9"/>
  <c r="R121" i="9"/>
  <c r="W121" i="9" s="1"/>
  <c r="G121" i="9"/>
  <c r="F121" i="9"/>
  <c r="C121" i="9"/>
  <c r="D121" i="9" s="1"/>
  <c r="B121" i="9"/>
  <c r="AD120" i="9"/>
  <c r="AA120" i="9"/>
  <c r="AF120" i="9" s="1"/>
  <c r="V120" i="9"/>
  <c r="W120" i="9" s="1"/>
  <c r="U120" i="9"/>
  <c r="R120" i="9"/>
  <c r="I120" i="9"/>
  <c r="F120" i="9"/>
  <c r="C120" i="9"/>
  <c r="D120" i="9" s="1"/>
  <c r="B120" i="9"/>
  <c r="H120" i="9" s="1"/>
  <c r="AD119" i="9"/>
  <c r="AA119" i="9"/>
  <c r="AF119" i="9" s="1"/>
  <c r="V119" i="9"/>
  <c r="U119" i="9"/>
  <c r="R119" i="9"/>
  <c r="W119" i="9" s="1"/>
  <c r="J119" i="9"/>
  <c r="I119" i="9"/>
  <c r="F119" i="9"/>
  <c r="B119" i="9"/>
  <c r="AF118" i="9"/>
  <c r="AD118" i="9"/>
  <c r="W118" i="9"/>
  <c r="V118" i="9"/>
  <c r="U118" i="9"/>
  <c r="R118" i="9"/>
  <c r="I118" i="9"/>
  <c r="H118" i="9"/>
  <c r="G118" i="9"/>
  <c r="F118" i="9"/>
  <c r="C118" i="9"/>
  <c r="D118" i="9" s="1"/>
  <c r="B118" i="9"/>
  <c r="AF117" i="9"/>
  <c r="AD117" i="9"/>
  <c r="W117" i="9"/>
  <c r="V117" i="9"/>
  <c r="U117" i="9"/>
  <c r="R117" i="9"/>
  <c r="I117" i="9"/>
  <c r="H117" i="9"/>
  <c r="G117" i="9"/>
  <c r="F117" i="9"/>
  <c r="B117" i="9"/>
  <c r="C117" i="9" s="1"/>
  <c r="D117" i="9" s="1"/>
  <c r="AF116" i="9"/>
  <c r="AE116" i="9"/>
  <c r="AC116" i="9"/>
  <c r="AB116" i="9"/>
  <c r="J116" i="9" s="1"/>
  <c r="B116" i="9" s="1"/>
  <c r="V116" i="9"/>
  <c r="U116" i="9"/>
  <c r="R116" i="9"/>
  <c r="W116" i="9" s="1"/>
  <c r="I116" i="9"/>
  <c r="D116" i="9"/>
  <c r="C116" i="9"/>
  <c r="AF115" i="9"/>
  <c r="AD115" i="9"/>
  <c r="V115" i="9"/>
  <c r="U115" i="9"/>
  <c r="R115" i="9"/>
  <c r="W115" i="9" s="1"/>
  <c r="I115" i="9"/>
  <c r="F115" i="9"/>
  <c r="B115" i="9"/>
  <c r="AD114" i="9"/>
  <c r="AA114" i="9"/>
  <c r="AF114" i="9" s="1"/>
  <c r="W114" i="9"/>
  <c r="V114" i="9"/>
  <c r="U114" i="9"/>
  <c r="R114" i="9"/>
  <c r="I114" i="9"/>
  <c r="H114" i="9"/>
  <c r="G114" i="9"/>
  <c r="F114" i="9"/>
  <c r="D114" i="9"/>
  <c r="C114" i="9"/>
  <c r="B114" i="9"/>
  <c r="AF113" i="9"/>
  <c r="AE113" i="9"/>
  <c r="I113" i="9" s="1"/>
  <c r="H113" i="9" s="1"/>
  <c r="AC113" i="9"/>
  <c r="AB113" i="9"/>
  <c r="V113" i="9"/>
  <c r="U113" i="9"/>
  <c r="R113" i="9"/>
  <c r="W113" i="9" s="1"/>
  <c r="J113" i="9"/>
  <c r="G113" i="9"/>
  <c r="D113" i="9"/>
  <c r="C113" i="9"/>
  <c r="AF112" i="9"/>
  <c r="AD112" i="9"/>
  <c r="AA112" i="9"/>
  <c r="V112" i="9"/>
  <c r="U112" i="9"/>
  <c r="R112" i="9"/>
  <c r="W112" i="9" s="1"/>
  <c r="J112" i="9"/>
  <c r="F112" i="9"/>
  <c r="AF111" i="9"/>
  <c r="AD111" i="9"/>
  <c r="AA111" i="9"/>
  <c r="V111" i="9"/>
  <c r="W111" i="9" s="1"/>
  <c r="U111" i="9"/>
  <c r="R111" i="9"/>
  <c r="J111" i="9"/>
  <c r="B111" i="9" s="1"/>
  <c r="G111" i="9"/>
  <c r="F111" i="9"/>
  <c r="AF110" i="9"/>
  <c r="AD110" i="9"/>
  <c r="AA110" i="9"/>
  <c r="V110" i="9"/>
  <c r="U110" i="9"/>
  <c r="R110" i="9"/>
  <c r="W110" i="9" s="1"/>
  <c r="J110" i="9"/>
  <c r="C110" i="9" s="1"/>
  <c r="D110" i="9" s="1"/>
  <c r="F110" i="9"/>
  <c r="AD109" i="9"/>
  <c r="AA109" i="9"/>
  <c r="AF109" i="9" s="1"/>
  <c r="V109" i="9"/>
  <c r="W109" i="9" s="1"/>
  <c r="U109" i="9"/>
  <c r="R109" i="9"/>
  <c r="J109" i="9"/>
  <c r="I109" i="9" s="1"/>
  <c r="F109" i="9"/>
  <c r="C109" i="9"/>
  <c r="D109" i="9" s="1"/>
  <c r="B109" i="9"/>
  <c r="AF108" i="9"/>
  <c r="AE108" i="9"/>
  <c r="AA108" i="9"/>
  <c r="W108" i="9"/>
  <c r="V108" i="9"/>
  <c r="U108" i="9"/>
  <c r="R108" i="9"/>
  <c r="F108" i="9"/>
  <c r="G108" i="9" s="1"/>
  <c r="C108" i="9"/>
  <c r="D108" i="9" s="1"/>
  <c r="B108" i="9"/>
  <c r="AD107" i="9"/>
  <c r="AA107" i="9"/>
  <c r="AF107" i="9" s="1"/>
  <c r="V107" i="9"/>
  <c r="W107" i="9" s="1"/>
  <c r="U107" i="9"/>
  <c r="R107" i="9"/>
  <c r="I107" i="9"/>
  <c r="H107" i="9"/>
  <c r="F107" i="9"/>
  <c r="C107" i="9"/>
  <c r="D107" i="9" s="1"/>
  <c r="B107" i="9"/>
  <c r="AF106" i="9"/>
  <c r="AE106" i="9"/>
  <c r="AC106" i="9"/>
  <c r="AB106" i="9"/>
  <c r="V106" i="9"/>
  <c r="U106" i="9"/>
  <c r="R106" i="9"/>
  <c r="W106" i="9" s="1"/>
  <c r="J106" i="9"/>
  <c r="G106" i="9"/>
  <c r="D106" i="9"/>
  <c r="C106" i="9"/>
  <c r="AF105" i="9"/>
  <c r="AE105" i="9"/>
  <c r="AC105" i="9"/>
  <c r="AB105" i="9"/>
  <c r="J105" i="9" s="1"/>
  <c r="W105" i="9"/>
  <c r="V105" i="9"/>
  <c r="U105" i="9"/>
  <c r="R105" i="9"/>
  <c r="AF104" i="9"/>
  <c r="AE104" i="9"/>
  <c r="AC104" i="9"/>
  <c r="AB104" i="9"/>
  <c r="V104" i="9"/>
  <c r="U104" i="9"/>
  <c r="R104" i="9"/>
  <c r="W104" i="9" s="1"/>
  <c r="D104" i="9"/>
  <c r="C104" i="9"/>
  <c r="B104" i="9"/>
  <c r="G104" i="9" s="1"/>
  <c r="AF103" i="9"/>
  <c r="AE103" i="9"/>
  <c r="AC103" i="9"/>
  <c r="AB103" i="9"/>
  <c r="W103" i="9"/>
  <c r="V103" i="9"/>
  <c r="U103" i="9"/>
  <c r="R103" i="9"/>
  <c r="J103" i="9"/>
  <c r="I103" i="9"/>
  <c r="H103" i="9" s="1"/>
  <c r="G103" i="9"/>
  <c r="D103" i="9"/>
  <c r="C103" i="9"/>
  <c r="AF102" i="9"/>
  <c r="AD102" i="9"/>
  <c r="AA102" i="9"/>
  <c r="V102" i="9"/>
  <c r="W102" i="9" s="1"/>
  <c r="U102" i="9"/>
  <c r="R102" i="9"/>
  <c r="J102" i="9"/>
  <c r="B102" i="9" s="1"/>
  <c r="I102" i="9"/>
  <c r="F102" i="9"/>
  <c r="AF101" i="9"/>
  <c r="AD101" i="9"/>
  <c r="AA101" i="9"/>
  <c r="V101" i="9"/>
  <c r="U101" i="9"/>
  <c r="R101" i="9"/>
  <c r="I101" i="9"/>
  <c r="F101" i="9"/>
  <c r="B101" i="9"/>
  <c r="AE100" i="9"/>
  <c r="AD100" i="9"/>
  <c r="AA100" i="9"/>
  <c r="AF100" i="9" s="1"/>
  <c r="V100" i="9"/>
  <c r="W100" i="9" s="1"/>
  <c r="U100" i="9"/>
  <c r="R100" i="9"/>
  <c r="I100" i="9"/>
  <c r="F100" i="9"/>
  <c r="C100" i="9"/>
  <c r="D100" i="9" s="1"/>
  <c r="B100" i="9"/>
  <c r="H100" i="9" s="1"/>
  <c r="AF99" i="9"/>
  <c r="AE99" i="9"/>
  <c r="AC99" i="9"/>
  <c r="AB99" i="9"/>
  <c r="V99" i="9"/>
  <c r="U99" i="9"/>
  <c r="R99" i="9"/>
  <c r="W99" i="9" s="1"/>
  <c r="B99" i="9"/>
  <c r="J99" i="9" s="1"/>
  <c r="AF98" i="9"/>
  <c r="AE98" i="9"/>
  <c r="AC98" i="9"/>
  <c r="AB98" i="9"/>
  <c r="V98" i="9"/>
  <c r="W98" i="9" s="1"/>
  <c r="U98" i="9"/>
  <c r="R98" i="9"/>
  <c r="J98" i="9"/>
  <c r="I98" i="9" s="1"/>
  <c r="H98" i="9" s="1"/>
  <c r="G98" i="9"/>
  <c r="C98" i="9"/>
  <c r="D98" i="9" s="1"/>
  <c r="AF97" i="9"/>
  <c r="AD97" i="9"/>
  <c r="AA97" i="9"/>
  <c r="V97" i="9"/>
  <c r="U97" i="9"/>
  <c r="R97" i="9"/>
  <c r="W97" i="9" s="1"/>
  <c r="I97" i="9"/>
  <c r="G97" i="9"/>
  <c r="F97" i="9"/>
  <c r="B97" i="9"/>
  <c r="AF96" i="9"/>
  <c r="AE96" i="9"/>
  <c r="AA96" i="9"/>
  <c r="V96" i="9"/>
  <c r="U96" i="9"/>
  <c r="R96" i="9"/>
  <c r="W96" i="9" s="1"/>
  <c r="F96" i="9"/>
  <c r="G96" i="9" s="1"/>
  <c r="C96" i="9"/>
  <c r="D96" i="9" s="1"/>
  <c r="B96" i="9"/>
  <c r="AF95" i="9"/>
  <c r="AD95" i="9"/>
  <c r="AA95" i="9"/>
  <c r="V95" i="9"/>
  <c r="W95" i="9" s="1"/>
  <c r="U95" i="9"/>
  <c r="R95" i="9"/>
  <c r="J95" i="9"/>
  <c r="B95" i="9" s="1"/>
  <c r="I95" i="9"/>
  <c r="F95" i="9"/>
  <c r="AF94" i="9"/>
  <c r="AD94" i="9"/>
  <c r="AA94" i="9"/>
  <c r="V94" i="9"/>
  <c r="U94" i="9"/>
  <c r="R94" i="9"/>
  <c r="J94" i="9"/>
  <c r="F94" i="9"/>
  <c r="AD93" i="9"/>
  <c r="AA93" i="9"/>
  <c r="AF93" i="9" s="1"/>
  <c r="V93" i="9"/>
  <c r="W93" i="9" s="1"/>
  <c r="U93" i="9"/>
  <c r="R93" i="9"/>
  <c r="I93" i="9"/>
  <c r="F93" i="9"/>
  <c r="C93" i="9"/>
  <c r="D93" i="9" s="1"/>
  <c r="B93" i="9"/>
  <c r="AF92" i="9"/>
  <c r="AD92" i="9"/>
  <c r="AA92" i="9"/>
  <c r="V92" i="9"/>
  <c r="U92" i="9"/>
  <c r="R92" i="9"/>
  <c r="W92" i="9" s="1"/>
  <c r="I92" i="9"/>
  <c r="H92" i="9"/>
  <c r="F92" i="9"/>
  <c r="G92" i="9" s="1"/>
  <c r="C92" i="9"/>
  <c r="D92" i="9" s="1"/>
  <c r="B92" i="9"/>
  <c r="AF91" i="9"/>
  <c r="AE91" i="9"/>
  <c r="AD91" i="9"/>
  <c r="AA91" i="9"/>
  <c r="W91" i="9"/>
  <c r="V91" i="9"/>
  <c r="U91" i="9"/>
  <c r="R91" i="9"/>
  <c r="I91" i="9"/>
  <c r="H91" i="9"/>
  <c r="G91" i="9"/>
  <c r="F91" i="9"/>
  <c r="D91" i="9"/>
  <c r="C91" i="9"/>
  <c r="B91" i="9"/>
  <c r="AF90" i="9"/>
  <c r="AD90" i="9"/>
  <c r="AA90" i="9"/>
  <c r="W90" i="9"/>
  <c r="V90" i="9"/>
  <c r="U90" i="9"/>
  <c r="R90" i="9"/>
  <c r="J90" i="9"/>
  <c r="C90" i="9" s="1"/>
  <c r="D90" i="9" s="1"/>
  <c r="F90" i="9"/>
  <c r="AF89" i="9"/>
  <c r="AE89" i="9"/>
  <c r="AC89" i="9"/>
  <c r="AB89" i="9"/>
  <c r="W89" i="9"/>
  <c r="V89" i="9"/>
  <c r="U89" i="9"/>
  <c r="R89" i="9"/>
  <c r="J89" i="9"/>
  <c r="I89" i="9"/>
  <c r="H89" i="9"/>
  <c r="G89" i="9"/>
  <c r="D89" i="9"/>
  <c r="C89" i="9"/>
  <c r="AF88" i="9"/>
  <c r="AE88" i="9"/>
  <c r="AC88" i="9"/>
  <c r="AB88" i="9"/>
  <c r="V88" i="9"/>
  <c r="U88" i="9"/>
  <c r="R88" i="9"/>
  <c r="W88" i="9" s="1"/>
  <c r="J88" i="9"/>
  <c r="B88" i="9"/>
  <c r="G88" i="9" s="1"/>
  <c r="AD87" i="9"/>
  <c r="AA87" i="9"/>
  <c r="AF87" i="9" s="1"/>
  <c r="V87" i="9"/>
  <c r="W87" i="9" s="1"/>
  <c r="U87" i="9"/>
  <c r="R87" i="9"/>
  <c r="I87" i="9"/>
  <c r="F87" i="9"/>
  <c r="G87" i="9" s="1"/>
  <c r="D87" i="9"/>
  <c r="C87" i="9"/>
  <c r="B87" i="9"/>
  <c r="AE86" i="9"/>
  <c r="AD86" i="9"/>
  <c r="AA86" i="9"/>
  <c r="AF86" i="9" s="1"/>
  <c r="V86" i="9"/>
  <c r="U86" i="9"/>
  <c r="R86" i="9"/>
  <c r="I86" i="9"/>
  <c r="F86" i="9"/>
  <c r="C86" i="9"/>
  <c r="D86" i="9" s="1"/>
  <c r="B86" i="9"/>
  <c r="H86" i="9" s="1"/>
  <c r="AF85" i="9"/>
  <c r="AE85" i="9"/>
  <c r="AD85" i="9"/>
  <c r="AA85" i="9"/>
  <c r="V85" i="9"/>
  <c r="W85" i="9" s="1"/>
  <c r="U85" i="9"/>
  <c r="R85" i="9"/>
  <c r="I85" i="9"/>
  <c r="F85" i="9"/>
  <c r="D85" i="9"/>
  <c r="C85" i="9"/>
  <c r="B85" i="9"/>
  <c r="H85" i="9" s="1"/>
  <c r="AF84" i="9"/>
  <c r="AE84" i="9"/>
  <c r="AC84" i="9"/>
  <c r="AB84" i="9"/>
  <c r="V84" i="9"/>
  <c r="U84" i="9"/>
  <c r="R84" i="9"/>
  <c r="J84" i="9"/>
  <c r="I84" i="9"/>
  <c r="H84" i="9" s="1"/>
  <c r="G84" i="9"/>
  <c r="C84" i="9"/>
  <c r="D84" i="9" s="1"/>
  <c r="AF83" i="9"/>
  <c r="AD83" i="9"/>
  <c r="AA83" i="9"/>
  <c r="V83" i="9"/>
  <c r="U83" i="9"/>
  <c r="R83" i="9"/>
  <c r="W83" i="9" s="1"/>
  <c r="I83" i="9"/>
  <c r="F83" i="9"/>
  <c r="C83" i="9"/>
  <c r="D83" i="9" s="1"/>
  <c r="B83" i="9"/>
  <c r="H83" i="9" s="1"/>
  <c r="AD82" i="9"/>
  <c r="AA82" i="9"/>
  <c r="AF82" i="9" s="1"/>
  <c r="V82" i="9"/>
  <c r="W82" i="9" s="1"/>
  <c r="U82" i="9"/>
  <c r="R82" i="9"/>
  <c r="I82" i="9"/>
  <c r="F82" i="9"/>
  <c r="G82" i="9" s="1"/>
  <c r="D82" i="9"/>
  <c r="C82" i="9"/>
  <c r="B82" i="9"/>
  <c r="AF81" i="9"/>
  <c r="AD81" i="9"/>
  <c r="AA81" i="9"/>
  <c r="W81" i="9"/>
  <c r="V81" i="9"/>
  <c r="U81" i="9"/>
  <c r="R81" i="9"/>
  <c r="J81" i="9"/>
  <c r="I81" i="9"/>
  <c r="F81" i="9"/>
  <c r="B81" i="9"/>
  <c r="C81" i="9" s="1"/>
  <c r="D81" i="9" s="1"/>
  <c r="AF80" i="9"/>
  <c r="AD80" i="9"/>
  <c r="AA80" i="9"/>
  <c r="V80" i="9"/>
  <c r="U80" i="9"/>
  <c r="R80" i="9"/>
  <c r="W80" i="9" s="1"/>
  <c r="J80" i="9"/>
  <c r="I80" i="9"/>
  <c r="F80" i="9"/>
  <c r="G80" i="9" s="1"/>
  <c r="D80" i="9"/>
  <c r="B80" i="9"/>
  <c r="C80" i="9" s="1"/>
  <c r="AF79" i="9"/>
  <c r="AD79" i="9"/>
  <c r="AA79" i="9"/>
  <c r="V79" i="9"/>
  <c r="U79" i="9"/>
  <c r="R79" i="9"/>
  <c r="W79" i="9" s="1"/>
  <c r="J79" i="9"/>
  <c r="I79" i="9" s="1"/>
  <c r="F79" i="9"/>
  <c r="D79" i="9"/>
  <c r="C79" i="9"/>
  <c r="AF78" i="9"/>
  <c r="AE78" i="9"/>
  <c r="AC78" i="9"/>
  <c r="AB78" i="9"/>
  <c r="V78" i="9"/>
  <c r="U78" i="9"/>
  <c r="R78" i="9"/>
  <c r="W78" i="9" s="1"/>
  <c r="J78" i="9"/>
  <c r="I78" i="9"/>
  <c r="H78" i="9" s="1"/>
  <c r="G78" i="9"/>
  <c r="C78" i="9"/>
  <c r="D78" i="9" s="1"/>
  <c r="AF77" i="9"/>
  <c r="AE77" i="9"/>
  <c r="AA77" i="9"/>
  <c r="V77" i="9"/>
  <c r="U77" i="9"/>
  <c r="R77" i="9"/>
  <c r="W77" i="9" s="1"/>
  <c r="F77" i="9"/>
  <c r="G77" i="9" s="1"/>
  <c r="C77" i="9"/>
  <c r="D77" i="9" s="1"/>
  <c r="B77" i="9"/>
  <c r="AF76" i="9"/>
  <c r="AD76" i="9"/>
  <c r="W76" i="9"/>
  <c r="V76" i="9"/>
  <c r="U76" i="9"/>
  <c r="R76" i="9"/>
  <c r="I76" i="9"/>
  <c r="H76" i="9"/>
  <c r="G76" i="9"/>
  <c r="F76" i="9"/>
  <c r="D76" i="9"/>
  <c r="C76" i="9"/>
  <c r="B76" i="9"/>
  <c r="AF75" i="9"/>
  <c r="AE75" i="9"/>
  <c r="AC75" i="9"/>
  <c r="AB75" i="9"/>
  <c r="V75" i="9"/>
  <c r="U75" i="9"/>
  <c r="R75" i="9"/>
  <c r="W75" i="9" s="1"/>
  <c r="J75" i="9"/>
  <c r="I75" i="9"/>
  <c r="H75" i="9" s="1"/>
  <c r="G75" i="9"/>
  <c r="C75" i="9"/>
  <c r="D75" i="9" s="1"/>
  <c r="AF74" i="9"/>
  <c r="AE74" i="9"/>
  <c r="AA74" i="9"/>
  <c r="V74" i="9"/>
  <c r="U74" i="9"/>
  <c r="R74" i="9"/>
  <c r="W74" i="9" s="1"/>
  <c r="F74" i="9"/>
  <c r="G74" i="9" s="1"/>
  <c r="C74" i="9"/>
  <c r="D74" i="9" s="1"/>
  <c r="B74" i="9"/>
  <c r="AF73" i="9"/>
  <c r="AD73" i="9"/>
  <c r="AA73" i="9"/>
  <c r="V73" i="9"/>
  <c r="W73" i="9" s="1"/>
  <c r="U73" i="9"/>
  <c r="R73" i="9"/>
  <c r="J73" i="9"/>
  <c r="I73" i="9"/>
  <c r="G73" i="9"/>
  <c r="F73" i="9"/>
  <c r="B73" i="9"/>
  <c r="C73" i="9" s="1"/>
  <c r="D73" i="9" s="1"/>
  <c r="AF72" i="9"/>
  <c r="AE72" i="9"/>
  <c r="I72" i="9" s="1"/>
  <c r="H72" i="9" s="1"/>
  <c r="AC72" i="9"/>
  <c r="AB72" i="9"/>
  <c r="V72" i="9"/>
  <c r="U72" i="9"/>
  <c r="R72" i="9"/>
  <c r="W72" i="9" s="1"/>
  <c r="J72" i="9"/>
  <c r="G72" i="9"/>
  <c r="C72" i="9"/>
  <c r="D72" i="9" s="1"/>
  <c r="AD71" i="9"/>
  <c r="AA71" i="9"/>
  <c r="AF71" i="9" s="1"/>
  <c r="W71" i="9"/>
  <c r="V71" i="9"/>
  <c r="U71" i="9"/>
  <c r="R71" i="9"/>
  <c r="I71" i="9"/>
  <c r="H71" i="9"/>
  <c r="G71" i="9"/>
  <c r="F71" i="9"/>
  <c r="D71" i="9"/>
  <c r="C71" i="9"/>
  <c r="B71" i="9"/>
  <c r="AD70" i="9"/>
  <c r="AA70" i="9"/>
  <c r="AF70" i="9" s="1"/>
  <c r="W70" i="9"/>
  <c r="V70" i="9"/>
  <c r="U70" i="9"/>
  <c r="R70" i="9"/>
  <c r="I70" i="9"/>
  <c r="G70" i="9"/>
  <c r="F70" i="9"/>
  <c r="B70" i="9"/>
  <c r="C70" i="9" s="1"/>
  <c r="D70" i="9" s="1"/>
  <c r="AF69" i="9"/>
  <c r="AD69" i="9"/>
  <c r="J69" i="9" s="1"/>
  <c r="AA69" i="9"/>
  <c r="V69" i="9"/>
  <c r="U69" i="9"/>
  <c r="R69" i="9"/>
  <c r="W69" i="9" s="1"/>
  <c r="F69" i="9"/>
  <c r="AD68" i="9"/>
  <c r="AA68" i="9"/>
  <c r="AF68" i="9" s="1"/>
  <c r="V68" i="9"/>
  <c r="W68" i="9" s="1"/>
  <c r="U68" i="9"/>
  <c r="R68" i="9"/>
  <c r="J68" i="9"/>
  <c r="I68" i="9"/>
  <c r="G68" i="9"/>
  <c r="F68" i="9"/>
  <c r="B68" i="9"/>
  <c r="C68" i="9" s="1"/>
  <c r="D68" i="9" s="1"/>
  <c r="AF67" i="9"/>
  <c r="AD67" i="9"/>
  <c r="AA67" i="9"/>
  <c r="V67" i="9"/>
  <c r="U67" i="9"/>
  <c r="R67" i="9"/>
  <c r="W67" i="9" s="1"/>
  <c r="I67" i="9"/>
  <c r="F67" i="9"/>
  <c r="G67" i="9" s="1"/>
  <c r="D67" i="9"/>
  <c r="C67" i="9"/>
  <c r="B67" i="9"/>
  <c r="AF66" i="9"/>
  <c r="AE66" i="9"/>
  <c r="AC66" i="9"/>
  <c r="AB66" i="9"/>
  <c r="V66" i="9"/>
  <c r="W66" i="9" s="1"/>
  <c r="U66" i="9"/>
  <c r="R66" i="9"/>
  <c r="J66" i="9"/>
  <c r="I66" i="9"/>
  <c r="H66" i="9" s="1"/>
  <c r="G66" i="9"/>
  <c r="C66" i="9"/>
  <c r="D66" i="9" s="1"/>
  <c r="AF65" i="9"/>
  <c r="AD65" i="9"/>
  <c r="V65" i="9"/>
  <c r="W65" i="9" s="1"/>
  <c r="U65" i="9"/>
  <c r="R65" i="9"/>
  <c r="I65" i="9"/>
  <c r="H65" i="9"/>
  <c r="F65" i="9"/>
  <c r="G65" i="9" s="1"/>
  <c r="B65" i="9"/>
  <c r="C65" i="9" s="1"/>
  <c r="D65" i="9" s="1"/>
  <c r="AF64" i="9"/>
  <c r="AE64" i="9"/>
  <c r="AC64" i="9"/>
  <c r="AB64" i="9"/>
  <c r="V64" i="9"/>
  <c r="U64" i="9"/>
  <c r="R64" i="9"/>
  <c r="W64" i="9" s="1"/>
  <c r="J64" i="9"/>
  <c r="G64" i="9"/>
  <c r="D64" i="9"/>
  <c r="C64" i="9"/>
  <c r="AF63" i="9"/>
  <c r="AD63" i="9"/>
  <c r="AA63" i="9"/>
  <c r="V63" i="9"/>
  <c r="U63" i="9"/>
  <c r="R63" i="9"/>
  <c r="W63" i="9" s="1"/>
  <c r="J63" i="9"/>
  <c r="I63" i="9"/>
  <c r="H63" i="9"/>
  <c r="G63" i="9"/>
  <c r="F63" i="9"/>
  <c r="D63" i="9"/>
  <c r="C63" i="9"/>
  <c r="B63" i="9"/>
  <c r="AE62" i="9"/>
  <c r="AD62" i="9" s="1"/>
  <c r="AA62" i="9"/>
  <c r="AF62" i="9" s="1"/>
  <c r="V62" i="9"/>
  <c r="U62" i="9"/>
  <c r="R62" i="9"/>
  <c r="W62" i="9" s="1"/>
  <c r="F62" i="9"/>
  <c r="G62" i="9" s="1"/>
  <c r="C62" i="9"/>
  <c r="D62" i="9" s="1"/>
  <c r="B62" i="9"/>
  <c r="AF61" i="9"/>
  <c r="AD61" i="9"/>
  <c r="AA61" i="9"/>
  <c r="V61" i="9"/>
  <c r="U61" i="9"/>
  <c r="R61" i="9"/>
  <c r="W61" i="9" s="1"/>
  <c r="I61" i="9"/>
  <c r="F61" i="9"/>
  <c r="G61" i="9" s="1"/>
  <c r="C61" i="9"/>
  <c r="D61" i="9" s="1"/>
  <c r="B61" i="9"/>
  <c r="H61" i="9" s="1"/>
  <c r="AD60" i="9"/>
  <c r="AA60" i="9"/>
  <c r="AF60" i="9" s="1"/>
  <c r="V60" i="9"/>
  <c r="W60" i="9" s="1"/>
  <c r="U60" i="9"/>
  <c r="R60" i="9"/>
  <c r="I60" i="9"/>
  <c r="H60" i="9"/>
  <c r="F60" i="9"/>
  <c r="G60" i="9" s="1"/>
  <c r="C60" i="9"/>
  <c r="D60" i="9" s="1"/>
  <c r="B60" i="9"/>
  <c r="AD59" i="9"/>
  <c r="AA59" i="9"/>
  <c r="AF59" i="9" s="1"/>
  <c r="V59" i="9"/>
  <c r="U59" i="9"/>
  <c r="R59" i="9"/>
  <c r="W59" i="9" s="1"/>
  <c r="I59" i="9"/>
  <c r="H59" i="9"/>
  <c r="F59" i="9"/>
  <c r="G59" i="9" s="1"/>
  <c r="C59" i="9"/>
  <c r="D59" i="9" s="1"/>
  <c r="B59" i="9"/>
  <c r="AF58" i="9"/>
  <c r="AE58" i="9"/>
  <c r="AC58" i="9"/>
  <c r="AB58" i="9"/>
  <c r="W58" i="9"/>
  <c r="V58" i="9"/>
  <c r="U58" i="9"/>
  <c r="R58" i="9"/>
  <c r="J58" i="9"/>
  <c r="I58" i="9"/>
  <c r="H58" i="9"/>
  <c r="G58" i="9"/>
  <c r="D58" i="9"/>
  <c r="C58" i="9"/>
  <c r="AD57" i="9"/>
  <c r="AA57" i="9"/>
  <c r="AF57" i="9" s="1"/>
  <c r="V57" i="9"/>
  <c r="W57" i="9" s="1"/>
  <c r="U57" i="9"/>
  <c r="R57" i="9"/>
  <c r="I57" i="9"/>
  <c r="H57" i="9"/>
  <c r="F57" i="9"/>
  <c r="G57" i="9" s="1"/>
  <c r="C57" i="9"/>
  <c r="D57" i="9" s="1"/>
  <c r="B57" i="9"/>
  <c r="AI56" i="9"/>
  <c r="AF56" i="9"/>
  <c r="AD56" i="9"/>
  <c r="AA56" i="9"/>
  <c r="V56" i="9"/>
  <c r="U56" i="9"/>
  <c r="R56" i="9"/>
  <c r="W56" i="9" s="1"/>
  <c r="I56" i="9"/>
  <c r="F56" i="9"/>
  <c r="G56" i="9" s="1"/>
  <c r="B56" i="9"/>
  <c r="AF55" i="9"/>
  <c r="AD55" i="9"/>
  <c r="V55" i="9"/>
  <c r="U55" i="9"/>
  <c r="R55" i="9"/>
  <c r="W55" i="9" s="1"/>
  <c r="I55" i="9"/>
  <c r="F55" i="9"/>
  <c r="G55" i="9" s="1"/>
  <c r="C55" i="9"/>
  <c r="D55" i="9" s="1"/>
  <c r="B55" i="9"/>
  <c r="H55" i="9" s="1"/>
  <c r="AD54" i="9"/>
  <c r="AA54" i="9"/>
  <c r="AF54" i="9" s="1"/>
  <c r="V54" i="9"/>
  <c r="W54" i="9" s="1"/>
  <c r="U54" i="9"/>
  <c r="R54" i="9"/>
  <c r="I54" i="9"/>
  <c r="H54" i="9"/>
  <c r="F54" i="9"/>
  <c r="G54" i="9" s="1"/>
  <c r="D54" i="9"/>
  <c r="C54" i="9"/>
  <c r="B54" i="9"/>
  <c r="AF53" i="9"/>
  <c r="AE53" i="9"/>
  <c r="AC53" i="9"/>
  <c r="AB53" i="9"/>
  <c r="V53" i="9"/>
  <c r="U53" i="9"/>
  <c r="R53" i="9"/>
  <c r="W53" i="9" s="1"/>
  <c r="B53" i="9"/>
  <c r="AD52" i="9"/>
  <c r="AA52" i="9"/>
  <c r="AF52" i="9" s="1"/>
  <c r="W52" i="9"/>
  <c r="V52" i="9"/>
  <c r="U52" i="9"/>
  <c r="R52" i="9"/>
  <c r="I52" i="9"/>
  <c r="H52" i="9"/>
  <c r="G52" i="9"/>
  <c r="F52" i="9"/>
  <c r="D52" i="9"/>
  <c r="C52" i="9"/>
  <c r="B52" i="9"/>
  <c r="AF51" i="9"/>
  <c r="AD51" i="9"/>
  <c r="AA51" i="9"/>
  <c r="W51" i="9"/>
  <c r="V51" i="9"/>
  <c r="U51" i="9"/>
  <c r="R51" i="9"/>
  <c r="J51" i="9"/>
  <c r="I51" i="9" s="1"/>
  <c r="F51" i="9"/>
  <c r="AE50" i="9"/>
  <c r="AA50" i="9"/>
  <c r="V50" i="9"/>
  <c r="U50" i="9"/>
  <c r="R50" i="9"/>
  <c r="W50" i="9" s="1"/>
  <c r="F50" i="9"/>
  <c r="D50" i="9"/>
  <c r="B50" i="9"/>
  <c r="AD49" i="9"/>
  <c r="AA49" i="9"/>
  <c r="AF49" i="9" s="1"/>
  <c r="V49" i="9"/>
  <c r="W49" i="9" s="1"/>
  <c r="U49" i="9"/>
  <c r="R49" i="9"/>
  <c r="I49" i="9"/>
  <c r="H49" i="9"/>
  <c r="F49" i="9"/>
  <c r="G49" i="9" s="1"/>
  <c r="D49" i="9"/>
  <c r="C49" i="9"/>
  <c r="B49" i="9"/>
  <c r="AE48" i="9"/>
  <c r="AD48" i="9"/>
  <c r="AA48" i="9"/>
  <c r="AF48" i="9" s="1"/>
  <c r="V48" i="9"/>
  <c r="U48" i="9"/>
  <c r="R48" i="9"/>
  <c r="W48" i="9" s="1"/>
  <c r="I48" i="9"/>
  <c r="H48" i="9"/>
  <c r="F48" i="9"/>
  <c r="C48" i="9"/>
  <c r="D48" i="9" s="1"/>
  <c r="B48" i="9"/>
  <c r="G48" i="9" s="1"/>
  <c r="AF47" i="9"/>
  <c r="AD47" i="9"/>
  <c r="AA47" i="9"/>
  <c r="V47" i="9"/>
  <c r="U47" i="9"/>
  <c r="R47" i="9"/>
  <c r="W47" i="9" s="1"/>
  <c r="I47" i="9"/>
  <c r="F47" i="9"/>
  <c r="G47" i="9" s="1"/>
  <c r="D47" i="9"/>
  <c r="C47" i="9"/>
  <c r="B47" i="9"/>
  <c r="H47" i="9" s="1"/>
  <c r="AE46" i="9"/>
  <c r="AD46" i="9"/>
  <c r="AA46" i="9"/>
  <c r="AF46" i="9" s="1"/>
  <c r="W46" i="9"/>
  <c r="V46" i="9"/>
  <c r="U46" i="9"/>
  <c r="R46" i="9"/>
  <c r="I46" i="9"/>
  <c r="H46" i="9"/>
  <c r="G46" i="9"/>
  <c r="F46" i="9"/>
  <c r="C46" i="9"/>
  <c r="D46" i="9" s="1"/>
  <c r="B46" i="9"/>
  <c r="AF45" i="9"/>
  <c r="AD45" i="9"/>
  <c r="AA45" i="9"/>
  <c r="V45" i="9"/>
  <c r="U45" i="9"/>
  <c r="R45" i="9"/>
  <c r="W45" i="9" s="1"/>
  <c r="J45" i="9"/>
  <c r="F45" i="9"/>
  <c r="AD44" i="9"/>
  <c r="AA44" i="9"/>
  <c r="AF44" i="9" s="1"/>
  <c r="W44" i="9"/>
  <c r="V44" i="9"/>
  <c r="U44" i="9"/>
  <c r="R44" i="9"/>
  <c r="I44" i="9"/>
  <c r="H44" i="9"/>
  <c r="G44" i="9"/>
  <c r="F44" i="9"/>
  <c r="C44" i="9"/>
  <c r="D44" i="9" s="1"/>
  <c r="B44" i="9"/>
  <c r="AI43" i="9"/>
  <c r="AF43" i="9"/>
  <c r="AD43" i="9"/>
  <c r="AA43" i="9"/>
  <c r="V43" i="9"/>
  <c r="U43" i="9"/>
  <c r="R43" i="9"/>
  <c r="W43" i="9" s="1"/>
  <c r="I43" i="9"/>
  <c r="F43" i="9"/>
  <c r="B43" i="9"/>
  <c r="AE42" i="9"/>
  <c r="AD42" i="9"/>
  <c r="AA42" i="9"/>
  <c r="AF42" i="9" s="1"/>
  <c r="W42" i="9"/>
  <c r="V42" i="9"/>
  <c r="U42" i="9"/>
  <c r="R42" i="9"/>
  <c r="I42" i="9"/>
  <c r="H42" i="9"/>
  <c r="G42" i="9"/>
  <c r="F42" i="9"/>
  <c r="C42" i="9"/>
  <c r="D42" i="9" s="1"/>
  <c r="B42" i="9"/>
  <c r="AF41" i="9"/>
  <c r="AD41" i="9"/>
  <c r="AA41" i="9"/>
  <c r="V41" i="9"/>
  <c r="U41" i="9"/>
  <c r="R41" i="9"/>
  <c r="W41" i="9" s="1"/>
  <c r="J41" i="9"/>
  <c r="I41" i="9"/>
  <c r="F41" i="9"/>
  <c r="B41" i="9"/>
  <c r="AF40" i="9"/>
  <c r="AE40" i="9"/>
  <c r="AC40" i="9"/>
  <c r="AB40" i="9"/>
  <c r="V40" i="9"/>
  <c r="W40" i="9" s="1"/>
  <c r="U40" i="9"/>
  <c r="R40" i="9"/>
  <c r="J40" i="9"/>
  <c r="I40" i="9"/>
  <c r="H40" i="9"/>
  <c r="G40" i="9"/>
  <c r="C40" i="9"/>
  <c r="D40" i="9" s="1"/>
  <c r="AD39" i="9"/>
  <c r="AA39" i="9"/>
  <c r="AF39" i="9" s="1"/>
  <c r="W39" i="9"/>
  <c r="V39" i="9"/>
  <c r="U39" i="9"/>
  <c r="R39" i="9"/>
  <c r="I39" i="9"/>
  <c r="H39" i="9"/>
  <c r="G39" i="9"/>
  <c r="F39" i="9"/>
  <c r="C39" i="9"/>
  <c r="D39" i="9" s="1"/>
  <c r="B39" i="9"/>
  <c r="AF38" i="9"/>
  <c r="AD38" i="9"/>
  <c r="V38" i="9"/>
  <c r="U38" i="9"/>
  <c r="R38" i="9"/>
  <c r="W38" i="9" s="1"/>
  <c r="I38" i="9"/>
  <c r="F38" i="9"/>
  <c r="B38" i="9"/>
  <c r="C38" i="9" s="1"/>
  <c r="D38" i="9" s="1"/>
  <c r="AF37" i="9"/>
  <c r="AE37" i="9"/>
  <c r="AC37" i="9"/>
  <c r="AB37" i="9"/>
  <c r="J37" i="9" s="1"/>
  <c r="V37" i="9"/>
  <c r="W37" i="9" s="1"/>
  <c r="U37" i="9"/>
  <c r="R37" i="9"/>
  <c r="AD36" i="9"/>
  <c r="AA36" i="9"/>
  <c r="AF36" i="9" s="1"/>
  <c r="W36" i="9"/>
  <c r="V36" i="9"/>
  <c r="U36" i="9"/>
  <c r="R36" i="9"/>
  <c r="I36" i="9"/>
  <c r="H36" i="9"/>
  <c r="G36" i="9"/>
  <c r="F36" i="9"/>
  <c r="C36" i="9"/>
  <c r="D36" i="9" s="1"/>
  <c r="B36" i="9"/>
  <c r="AF35" i="9"/>
  <c r="AE35" i="9"/>
  <c r="AC35" i="9"/>
  <c r="AB35" i="9"/>
  <c r="V35" i="9"/>
  <c r="U35" i="9"/>
  <c r="R35" i="9"/>
  <c r="W35" i="9" s="1"/>
  <c r="G35" i="9"/>
  <c r="D35" i="9"/>
  <c r="C35" i="9"/>
  <c r="B35" i="9"/>
  <c r="J35" i="9" s="1"/>
  <c r="AD34" i="9"/>
  <c r="AA34" i="9"/>
  <c r="AF34" i="9" s="1"/>
  <c r="V34" i="9"/>
  <c r="W34" i="9" s="1"/>
  <c r="U34" i="9"/>
  <c r="R34" i="9"/>
  <c r="I34" i="9"/>
  <c r="H34" i="9"/>
  <c r="F34" i="9"/>
  <c r="G34" i="9" s="1"/>
  <c r="C34" i="9"/>
  <c r="D34" i="9" s="1"/>
  <c r="B34" i="9"/>
  <c r="AF33" i="9"/>
  <c r="AD33" i="9"/>
  <c r="AA33" i="9"/>
  <c r="V33" i="9"/>
  <c r="U33" i="9"/>
  <c r="R33" i="9"/>
  <c r="W33" i="9" s="1"/>
  <c r="J33" i="9"/>
  <c r="I33" i="9" s="1"/>
  <c r="F33" i="9"/>
  <c r="C33" i="9"/>
  <c r="D33" i="9" s="1"/>
  <c r="B33" i="9"/>
  <c r="AE32" i="9"/>
  <c r="AD32" i="9"/>
  <c r="AA32" i="9"/>
  <c r="AF32" i="9" s="1"/>
  <c r="V32" i="9"/>
  <c r="W32" i="9" s="1"/>
  <c r="U32" i="9"/>
  <c r="R32" i="9"/>
  <c r="I32" i="9"/>
  <c r="H32" i="9"/>
  <c r="F32" i="9"/>
  <c r="G32" i="9" s="1"/>
  <c r="D32" i="9"/>
  <c r="C32" i="9"/>
  <c r="B32" i="9"/>
  <c r="AF31" i="9"/>
  <c r="AE31" i="9"/>
  <c r="AC31" i="9"/>
  <c r="AB31" i="9"/>
  <c r="V31" i="9"/>
  <c r="U31" i="9"/>
  <c r="R31" i="9"/>
  <c r="W31" i="9" s="1"/>
  <c r="J31" i="9"/>
  <c r="G31" i="9"/>
  <c r="C31" i="9"/>
  <c r="D31" i="9" s="1"/>
  <c r="AF30" i="9"/>
  <c r="AE30" i="9"/>
  <c r="AD30" i="9" s="1"/>
  <c r="AA30" i="9"/>
  <c r="W30" i="9"/>
  <c r="V30" i="9"/>
  <c r="U30" i="9"/>
  <c r="R30" i="9"/>
  <c r="F30" i="9"/>
  <c r="G30" i="9" s="1"/>
  <c r="D30" i="9"/>
  <c r="C30" i="9"/>
  <c r="B30" i="9"/>
  <c r="AF29" i="9"/>
  <c r="AD29" i="9"/>
  <c r="AA29" i="9"/>
  <c r="W29" i="9"/>
  <c r="V29" i="9"/>
  <c r="U29" i="9"/>
  <c r="R29" i="9"/>
  <c r="J29" i="9"/>
  <c r="I29" i="9"/>
  <c r="H29" i="9"/>
  <c r="F29" i="9"/>
  <c r="G29" i="9" s="1"/>
  <c r="C29" i="9"/>
  <c r="D29" i="9" s="1"/>
  <c r="B29" i="9"/>
  <c r="AF28" i="9"/>
  <c r="AD28" i="9"/>
  <c r="AA28" i="9"/>
  <c r="V28" i="9"/>
  <c r="U28" i="9"/>
  <c r="R28" i="9"/>
  <c r="I28" i="9"/>
  <c r="F28" i="9"/>
  <c r="G28" i="9" s="1"/>
  <c r="D28" i="9"/>
  <c r="C28" i="9"/>
  <c r="B28" i="9"/>
  <c r="H28" i="9" s="1"/>
  <c r="AF27" i="9"/>
  <c r="AE27" i="9"/>
  <c r="AC27" i="9"/>
  <c r="AB27" i="9"/>
  <c r="J27" i="9" s="1"/>
  <c r="I27" i="9" s="1"/>
  <c r="W27" i="9"/>
  <c r="V27" i="9"/>
  <c r="U27" i="9"/>
  <c r="R27" i="9"/>
  <c r="B27" i="9"/>
  <c r="AF26" i="9"/>
  <c r="AE26" i="9"/>
  <c r="AC26" i="9"/>
  <c r="AB26" i="9"/>
  <c r="V26" i="9"/>
  <c r="U26" i="9"/>
  <c r="R26" i="9"/>
  <c r="G26" i="9"/>
  <c r="C26" i="9"/>
  <c r="D26" i="9" s="1"/>
  <c r="B26" i="9"/>
  <c r="J26" i="9" s="1"/>
  <c r="AD25" i="9"/>
  <c r="AA25" i="9"/>
  <c r="AF25" i="9" s="1"/>
  <c r="V25" i="9"/>
  <c r="W25" i="9" s="1"/>
  <c r="U25" i="9"/>
  <c r="R25" i="9"/>
  <c r="J25" i="9"/>
  <c r="I25" i="9"/>
  <c r="F25" i="9"/>
  <c r="C25" i="9"/>
  <c r="D25" i="9" s="1"/>
  <c r="B25" i="9"/>
  <c r="AF24" i="9"/>
  <c r="AE24" i="9"/>
  <c r="I24" i="9" s="1"/>
  <c r="H24" i="9" s="1"/>
  <c r="AC24" i="9"/>
  <c r="AB24" i="9"/>
  <c r="V24" i="9"/>
  <c r="U24" i="9"/>
  <c r="R24" i="9"/>
  <c r="J24" i="9"/>
  <c r="G24" i="9"/>
  <c r="D24" i="9"/>
  <c r="C24" i="9"/>
  <c r="AF23" i="9"/>
  <c r="AE23" i="9"/>
  <c r="AC23" i="9"/>
  <c r="AB23" i="9"/>
  <c r="W23" i="9"/>
  <c r="V23" i="9"/>
  <c r="U23" i="9"/>
  <c r="R23" i="9"/>
  <c r="G23" i="9"/>
  <c r="B23" i="9"/>
  <c r="C23" i="9" s="1"/>
  <c r="D23" i="9" s="1"/>
  <c r="AF22" i="9"/>
  <c r="AE22" i="9"/>
  <c r="AC22" i="9"/>
  <c r="AB22" i="9"/>
  <c r="V22" i="9"/>
  <c r="U22" i="9"/>
  <c r="R22" i="9"/>
  <c r="W22" i="9" s="1"/>
  <c r="B22" i="9"/>
  <c r="J22" i="9" s="1"/>
  <c r="AF21" i="9"/>
  <c r="AE21" i="9"/>
  <c r="AC21" i="9"/>
  <c r="AB21" i="9"/>
  <c r="V21" i="9"/>
  <c r="W21" i="9" s="1"/>
  <c r="U21" i="9"/>
  <c r="R21" i="9"/>
  <c r="J21" i="9"/>
  <c r="I21" i="9"/>
  <c r="H21" i="9"/>
  <c r="G21" i="9"/>
  <c r="C21" i="9"/>
  <c r="D21" i="9" s="1"/>
  <c r="AF20" i="9"/>
  <c r="AD20" i="9"/>
  <c r="AA20" i="9"/>
  <c r="W20" i="9"/>
  <c r="V20" i="9"/>
  <c r="U20" i="9"/>
  <c r="R20" i="9"/>
  <c r="J20" i="9"/>
  <c r="I20" i="9" s="1"/>
  <c r="F20" i="9"/>
  <c r="B20" i="9"/>
  <c r="AF19" i="9"/>
  <c r="AE19" i="9"/>
  <c r="AC19" i="9"/>
  <c r="AB19" i="9"/>
  <c r="V19" i="9"/>
  <c r="W19" i="9" s="1"/>
  <c r="U19" i="9"/>
  <c r="R19" i="9"/>
  <c r="G19" i="9"/>
  <c r="B19" i="9"/>
  <c r="J19" i="9" s="1"/>
  <c r="I19" i="9" s="1"/>
  <c r="H19" i="9" s="1"/>
  <c r="AD18" i="9"/>
  <c r="AA18" i="9"/>
  <c r="AF18" i="9" s="1"/>
  <c r="W18" i="9"/>
  <c r="V18" i="9"/>
  <c r="U18" i="9"/>
  <c r="R18" i="9"/>
  <c r="I18" i="9"/>
  <c r="F18" i="9"/>
  <c r="B18" i="9"/>
  <c r="C18" i="9" s="1"/>
  <c r="D18" i="9" s="1"/>
  <c r="AF17" i="9"/>
  <c r="AD17" i="9"/>
  <c r="AA17" i="9"/>
  <c r="V17" i="9"/>
  <c r="U17" i="9"/>
  <c r="R17" i="9"/>
  <c r="W17" i="9" s="1"/>
  <c r="J17" i="9"/>
  <c r="F17" i="9"/>
  <c r="AF16" i="9"/>
  <c r="AE16" i="9"/>
  <c r="AC16" i="9"/>
  <c r="AB16" i="9"/>
  <c r="W16" i="9"/>
  <c r="V16" i="9"/>
  <c r="U16" i="9"/>
  <c r="R16" i="9"/>
  <c r="J16" i="9"/>
  <c r="I16" i="9" s="1"/>
  <c r="H16" i="9" s="1"/>
  <c r="G16" i="9"/>
  <c r="C16" i="9"/>
  <c r="D16" i="9" s="1"/>
  <c r="AF15" i="9"/>
  <c r="AE15" i="9"/>
  <c r="AD15" i="9" s="1"/>
  <c r="AA15" i="9"/>
  <c r="V15" i="9"/>
  <c r="U15" i="9"/>
  <c r="R15" i="9"/>
  <c r="W15" i="9" s="1"/>
  <c r="I15" i="9"/>
  <c r="F15" i="9"/>
  <c r="C15" i="9"/>
  <c r="D15" i="9" s="1"/>
  <c r="B15" i="9"/>
  <c r="AE14" i="9"/>
  <c r="AD14" i="9"/>
  <c r="AA14" i="9"/>
  <c r="AF14" i="9" s="1"/>
  <c r="V14" i="9"/>
  <c r="W14" i="9" s="1"/>
  <c r="U14" i="9"/>
  <c r="R14" i="9"/>
  <c r="I14" i="9"/>
  <c r="H14" i="9"/>
  <c r="F14" i="9"/>
  <c r="G14" i="9" s="1"/>
  <c r="C14" i="9"/>
  <c r="D14" i="9" s="1"/>
  <c r="B14" i="9"/>
  <c r="AF13" i="9"/>
  <c r="AD13" i="9"/>
  <c r="W13" i="9"/>
  <c r="V13" i="9"/>
  <c r="U13" i="9"/>
  <c r="R13" i="9"/>
  <c r="I13" i="9"/>
  <c r="F13" i="9"/>
  <c r="B13" i="9"/>
  <c r="C13" i="9" s="1"/>
  <c r="D13" i="9" s="1"/>
  <c r="AF12" i="9"/>
  <c r="AE12" i="9"/>
  <c r="I12" i="9" s="1"/>
  <c r="H12" i="9" s="1"/>
  <c r="AC12" i="9"/>
  <c r="AB12" i="9"/>
  <c r="V12" i="9"/>
  <c r="U12" i="9"/>
  <c r="R12" i="9"/>
  <c r="W12" i="9" s="1"/>
  <c r="G12" i="9"/>
  <c r="D12" i="9"/>
  <c r="C12" i="9"/>
  <c r="B12" i="9"/>
  <c r="J12" i="9" s="1"/>
  <c r="AF11" i="9"/>
  <c r="AE11" i="9"/>
  <c r="AC11" i="9"/>
  <c r="AB11" i="9"/>
  <c r="W11" i="9"/>
  <c r="V11" i="9"/>
  <c r="U11" i="9"/>
  <c r="R11" i="9"/>
  <c r="J11" i="9"/>
  <c r="I11" i="9" s="1"/>
  <c r="H11" i="9" s="1"/>
  <c r="G11" i="9"/>
  <c r="C11" i="9"/>
  <c r="D11" i="9" s="1"/>
  <c r="AF10" i="9"/>
  <c r="AE10" i="9"/>
  <c r="AC10" i="9"/>
  <c r="AB10" i="9"/>
  <c r="V10" i="9"/>
  <c r="U10" i="9"/>
  <c r="R10" i="9"/>
  <c r="W10" i="9" s="1"/>
  <c r="J10" i="9"/>
  <c r="G10" i="9"/>
  <c r="C10" i="9"/>
  <c r="D10" i="9" s="1"/>
  <c r="AF9" i="9"/>
  <c r="AD9" i="9"/>
  <c r="AA9" i="9"/>
  <c r="V9" i="9"/>
  <c r="U9" i="9"/>
  <c r="R9" i="9"/>
  <c r="W9" i="9" s="1"/>
  <c r="I9" i="9"/>
  <c r="F9" i="9"/>
  <c r="G9" i="9" s="1"/>
  <c r="D9" i="9"/>
  <c r="C9" i="9"/>
  <c r="B9" i="9"/>
  <c r="H9" i="9" s="1"/>
  <c r="AD8" i="9"/>
  <c r="AA8" i="9"/>
  <c r="AF8" i="9" s="1"/>
  <c r="V8" i="9"/>
  <c r="W8" i="9" s="1"/>
  <c r="U8" i="9"/>
  <c r="R8" i="9"/>
  <c r="I8" i="9"/>
  <c r="H8" i="9"/>
  <c r="F8" i="9"/>
  <c r="G8" i="9" s="1"/>
  <c r="C8" i="9"/>
  <c r="D8" i="9" s="1"/>
  <c r="B8" i="9"/>
  <c r="AF7" i="9"/>
  <c r="AE7" i="9"/>
  <c r="AD7" i="9" s="1"/>
  <c r="AA7" i="9"/>
  <c r="V7" i="9"/>
  <c r="U7" i="9"/>
  <c r="R7" i="9"/>
  <c r="W7" i="9" s="1"/>
  <c r="I7" i="9"/>
  <c r="F7" i="9"/>
  <c r="G7" i="9" s="1"/>
  <c r="D7" i="9"/>
  <c r="C7" i="9"/>
  <c r="B7" i="9"/>
  <c r="AD6" i="9"/>
  <c r="AA6" i="9"/>
  <c r="AF6" i="9" s="1"/>
  <c r="V6" i="9"/>
  <c r="W6" i="9" s="1"/>
  <c r="U6" i="9"/>
  <c r="R6" i="9"/>
  <c r="I6" i="9"/>
  <c r="H6" i="9"/>
  <c r="F6" i="9"/>
  <c r="G6" i="9" s="1"/>
  <c r="D6" i="9"/>
  <c r="C6" i="9"/>
  <c r="B6" i="9"/>
  <c r="AD5" i="9"/>
  <c r="AA5" i="9"/>
  <c r="AF5" i="9" s="1"/>
  <c r="W5" i="9"/>
  <c r="V5" i="9"/>
  <c r="U5" i="9"/>
  <c r="R5" i="9"/>
  <c r="I5" i="9"/>
  <c r="H5" i="9" s="1"/>
  <c r="G5" i="9"/>
  <c r="F5" i="9"/>
  <c r="C5" i="9"/>
  <c r="D5" i="9" s="1"/>
  <c r="B5" i="9"/>
  <c r="AF4" i="9"/>
  <c r="AD4" i="9"/>
  <c r="AA4" i="9"/>
  <c r="V4" i="9"/>
  <c r="U4" i="9"/>
  <c r="R4" i="9"/>
  <c r="W4" i="9" s="1"/>
  <c r="I4" i="9"/>
  <c r="F4" i="9"/>
  <c r="G4" i="9" s="1"/>
  <c r="D4" i="9"/>
  <c r="C4" i="9"/>
  <c r="B4" i="9"/>
  <c r="AD3" i="9"/>
  <c r="AA3" i="9"/>
  <c r="AF3" i="9" s="1"/>
  <c r="V3" i="9"/>
  <c r="W3" i="9" s="1"/>
  <c r="U3" i="9"/>
  <c r="R3" i="9"/>
  <c r="I3" i="9"/>
  <c r="H3" i="9"/>
  <c r="F3" i="9"/>
  <c r="G3" i="9" s="1"/>
  <c r="D3" i="9"/>
  <c r="C3" i="9"/>
  <c r="B3" i="9"/>
  <c r="AF2" i="9"/>
  <c r="AE2" i="9"/>
  <c r="AC2" i="9"/>
  <c r="J2" i="9" s="1"/>
  <c r="I2" i="9" s="1"/>
  <c r="H2" i="9" s="1"/>
  <c r="AB2" i="9"/>
  <c r="V2" i="9"/>
  <c r="U2" i="9"/>
  <c r="R2" i="9"/>
  <c r="W2" i="9" s="1"/>
  <c r="G2" i="9"/>
  <c r="C2" i="9"/>
  <c r="D2" i="9" s="1"/>
  <c r="AD1686" i="8"/>
  <c r="AA1686" i="8"/>
  <c r="V1686" i="8"/>
  <c r="U1686" i="8"/>
  <c r="R1686" i="8"/>
  <c r="W1686" i="8" s="1"/>
  <c r="J1686" i="8"/>
  <c r="I1686" i="8"/>
  <c r="F1686" i="8"/>
  <c r="D1686" i="8"/>
  <c r="B1686" i="8"/>
  <c r="H1686" i="8" s="1"/>
  <c r="AD1685" i="8"/>
  <c r="AA1685" i="8"/>
  <c r="V1685" i="8"/>
  <c r="U1685" i="8"/>
  <c r="R1685" i="8"/>
  <c r="W1685" i="8" s="1"/>
  <c r="J1685" i="8"/>
  <c r="F1685" i="8"/>
  <c r="D1685" i="8"/>
  <c r="AD1684" i="8"/>
  <c r="AA1684" i="8"/>
  <c r="V1684" i="8"/>
  <c r="U1684" i="8"/>
  <c r="R1684" i="8"/>
  <c r="J1684" i="8"/>
  <c r="I1684" i="8" s="1"/>
  <c r="H1684" i="8" s="1"/>
  <c r="G1684" i="8"/>
  <c r="F1684" i="8"/>
  <c r="D1684" i="8"/>
  <c r="B1684" i="8"/>
  <c r="AD1683" i="8"/>
  <c r="AA1683" i="8"/>
  <c r="W1683" i="8"/>
  <c r="V1683" i="8"/>
  <c r="U1683" i="8"/>
  <c r="R1683" i="8"/>
  <c r="J1683" i="8"/>
  <c r="I1683" i="8"/>
  <c r="H1683" i="8"/>
  <c r="F1683" i="8"/>
  <c r="G1683" i="8" s="1"/>
  <c r="D1683" i="8"/>
  <c r="B1683" i="8"/>
  <c r="AD1682" i="8"/>
  <c r="AA1682" i="8"/>
  <c r="V1682" i="8"/>
  <c r="W1682" i="8" s="1"/>
  <c r="U1682" i="8"/>
  <c r="R1682" i="8"/>
  <c r="J1682" i="8"/>
  <c r="I1682" i="8"/>
  <c r="H1682" i="8" s="1"/>
  <c r="G1682" i="8"/>
  <c r="F1682" i="8"/>
  <c r="D1682" i="8"/>
  <c r="B1682" i="8"/>
  <c r="AD1681" i="8"/>
  <c r="AA1681" i="8"/>
  <c r="W1681" i="8"/>
  <c r="V1681" i="8"/>
  <c r="U1681" i="8"/>
  <c r="R1681" i="8"/>
  <c r="J1681" i="8"/>
  <c r="B1681" i="8" s="1"/>
  <c r="G1681" i="8" s="1"/>
  <c r="F1681" i="8"/>
  <c r="D1681" i="8"/>
  <c r="AF1680" i="8"/>
  <c r="AD1680" i="8"/>
  <c r="AA1680" i="8"/>
  <c r="V1680" i="8"/>
  <c r="U1680" i="8"/>
  <c r="R1680" i="8"/>
  <c r="W1680" i="8" s="1"/>
  <c r="J1680" i="8"/>
  <c r="C1680" i="8" s="1"/>
  <c r="D1680" i="8" s="1"/>
  <c r="F1680" i="8"/>
  <c r="AD1679" i="8"/>
  <c r="AA1679" i="8"/>
  <c r="AF1679" i="8" s="1"/>
  <c r="W1679" i="8"/>
  <c r="V1679" i="8"/>
  <c r="U1679" i="8"/>
  <c r="R1679" i="8"/>
  <c r="J1679" i="8"/>
  <c r="I1679" i="8"/>
  <c r="H1679" i="8"/>
  <c r="G1679" i="8"/>
  <c r="F1679" i="8"/>
  <c r="C1679" i="8"/>
  <c r="D1679" i="8" s="1"/>
  <c r="B1679" i="8"/>
  <c r="AF1678" i="8"/>
  <c r="AD1678" i="8"/>
  <c r="AA1678" i="8"/>
  <c r="V1678" i="8"/>
  <c r="U1678" i="8"/>
  <c r="R1678" i="8"/>
  <c r="W1678" i="8" s="1"/>
  <c r="J1678" i="8"/>
  <c r="F1678" i="8"/>
  <c r="C1678" i="8"/>
  <c r="D1678" i="8" s="1"/>
  <c r="AD1677" i="8"/>
  <c r="AA1677" i="8"/>
  <c r="AF1677" i="8" s="1"/>
  <c r="V1677" i="8"/>
  <c r="W1677" i="8" s="1"/>
  <c r="U1677" i="8"/>
  <c r="R1677" i="8"/>
  <c r="J1677" i="8"/>
  <c r="I1677" i="8"/>
  <c r="H1677" i="8"/>
  <c r="G1677" i="8"/>
  <c r="F1677" i="8"/>
  <c r="C1677" i="8"/>
  <c r="D1677" i="8" s="1"/>
  <c r="B1677" i="8"/>
  <c r="AF1676" i="8"/>
  <c r="AD1676" i="8"/>
  <c r="AA1676" i="8"/>
  <c r="V1676" i="8"/>
  <c r="U1676" i="8"/>
  <c r="R1676" i="8"/>
  <c r="W1676" i="8" s="1"/>
  <c r="J1676" i="8"/>
  <c r="F1676" i="8"/>
  <c r="D1676" i="8"/>
  <c r="C1676" i="8"/>
  <c r="AD1675" i="8"/>
  <c r="AA1675" i="8"/>
  <c r="AF1675" i="8" s="1"/>
  <c r="V1675" i="8"/>
  <c r="W1675" i="8" s="1"/>
  <c r="U1675" i="8"/>
  <c r="R1675" i="8"/>
  <c r="J1675" i="8"/>
  <c r="I1675" i="8"/>
  <c r="F1675" i="8"/>
  <c r="C1675" i="8"/>
  <c r="D1675" i="8" s="1"/>
  <c r="B1675" i="8"/>
  <c r="AF1674" i="8"/>
  <c r="AD1674" i="8"/>
  <c r="AA1674" i="8"/>
  <c r="V1674" i="8"/>
  <c r="U1674" i="8"/>
  <c r="R1674" i="8"/>
  <c r="W1674" i="8" s="1"/>
  <c r="J1674" i="8"/>
  <c r="F1674" i="8"/>
  <c r="C1674" i="8"/>
  <c r="D1674" i="8" s="1"/>
  <c r="AD1673" i="8"/>
  <c r="AA1673" i="8"/>
  <c r="AF1673" i="8" s="1"/>
  <c r="W1673" i="8"/>
  <c r="V1673" i="8"/>
  <c r="U1673" i="8"/>
  <c r="R1673" i="8"/>
  <c r="J1673" i="8"/>
  <c r="I1673" i="8"/>
  <c r="F1673" i="8"/>
  <c r="D1673" i="8"/>
  <c r="C1673" i="8"/>
  <c r="B1673" i="8"/>
  <c r="AF1672" i="8"/>
  <c r="AD1672" i="8"/>
  <c r="AA1672" i="8"/>
  <c r="V1672" i="8"/>
  <c r="U1672" i="8"/>
  <c r="R1672" i="8"/>
  <c r="W1672" i="8" s="1"/>
  <c r="J1672" i="8"/>
  <c r="F1672" i="8"/>
  <c r="C1672" i="8"/>
  <c r="D1672" i="8" s="1"/>
  <c r="AD1671" i="8"/>
  <c r="AA1671" i="8"/>
  <c r="AF1671" i="8" s="1"/>
  <c r="W1671" i="8"/>
  <c r="V1671" i="8"/>
  <c r="U1671" i="8"/>
  <c r="R1671" i="8"/>
  <c r="J1671" i="8"/>
  <c r="I1671" i="8"/>
  <c r="F1671" i="8"/>
  <c r="D1671" i="8"/>
  <c r="C1671" i="8"/>
  <c r="B1671" i="8"/>
  <c r="AF1670" i="8"/>
  <c r="AD1670" i="8"/>
  <c r="AA1670" i="8"/>
  <c r="V1670" i="8"/>
  <c r="U1670" i="8"/>
  <c r="R1670" i="8"/>
  <c r="W1670" i="8" s="1"/>
  <c r="J1670" i="8"/>
  <c r="F1670" i="8"/>
  <c r="C1670" i="8"/>
  <c r="D1670" i="8" s="1"/>
  <c r="AD1669" i="8"/>
  <c r="AA1669" i="8"/>
  <c r="AF1669" i="8" s="1"/>
  <c r="W1669" i="8"/>
  <c r="V1669" i="8"/>
  <c r="U1669" i="8"/>
  <c r="R1669" i="8"/>
  <c r="J1669" i="8"/>
  <c r="I1669" i="8"/>
  <c r="F1669" i="8"/>
  <c r="D1669" i="8"/>
  <c r="C1669" i="8"/>
  <c r="B1669" i="8"/>
  <c r="AF1668" i="8"/>
  <c r="AD1668" i="8"/>
  <c r="AA1668" i="8"/>
  <c r="V1668" i="8"/>
  <c r="U1668" i="8"/>
  <c r="R1668" i="8"/>
  <c r="W1668" i="8" s="1"/>
  <c r="J1668" i="8"/>
  <c r="F1668" i="8"/>
  <c r="C1668" i="8"/>
  <c r="D1668" i="8" s="1"/>
  <c r="AD1667" i="8"/>
  <c r="AA1667" i="8"/>
  <c r="AF1667" i="8" s="1"/>
  <c r="W1667" i="8"/>
  <c r="V1667" i="8"/>
  <c r="U1667" i="8"/>
  <c r="R1667" i="8"/>
  <c r="J1667" i="8"/>
  <c r="I1667" i="8"/>
  <c r="F1667" i="8"/>
  <c r="D1667" i="8"/>
  <c r="C1667" i="8"/>
  <c r="B1667" i="8"/>
  <c r="AF1666" i="8"/>
  <c r="AD1666" i="8"/>
  <c r="AA1666" i="8"/>
  <c r="V1666" i="8"/>
  <c r="U1666" i="8"/>
  <c r="R1666" i="8"/>
  <c r="W1666" i="8" s="1"/>
  <c r="J1666" i="8"/>
  <c r="F1666" i="8"/>
  <c r="C1666" i="8"/>
  <c r="D1666" i="8" s="1"/>
  <c r="AD1665" i="8"/>
  <c r="AA1665" i="8"/>
  <c r="AF1665" i="8" s="1"/>
  <c r="W1665" i="8"/>
  <c r="V1665" i="8"/>
  <c r="U1665" i="8"/>
  <c r="R1665" i="8"/>
  <c r="J1665" i="8"/>
  <c r="I1665" i="8"/>
  <c r="F1665" i="8"/>
  <c r="C1665" i="8"/>
  <c r="D1665" i="8" s="1"/>
  <c r="B1665" i="8"/>
  <c r="G1665" i="8" s="1"/>
  <c r="AF1664" i="8"/>
  <c r="AD1664" i="8"/>
  <c r="AA1664" i="8"/>
  <c r="V1664" i="8"/>
  <c r="U1664" i="8"/>
  <c r="R1664" i="8"/>
  <c r="W1664" i="8" s="1"/>
  <c r="J1664" i="8"/>
  <c r="F1664" i="8"/>
  <c r="AD1663" i="8"/>
  <c r="AA1663" i="8"/>
  <c r="AF1663" i="8" s="1"/>
  <c r="W1663" i="8"/>
  <c r="V1663" i="8"/>
  <c r="U1663" i="8"/>
  <c r="R1663" i="8"/>
  <c r="J1663" i="8"/>
  <c r="I1663" i="8"/>
  <c r="H1663" i="8"/>
  <c r="F1663" i="8"/>
  <c r="D1663" i="8"/>
  <c r="C1663" i="8"/>
  <c r="B1663" i="8"/>
  <c r="G1663" i="8" s="1"/>
  <c r="AF1662" i="8"/>
  <c r="AD1662" i="8"/>
  <c r="AA1662" i="8"/>
  <c r="V1662" i="8"/>
  <c r="U1662" i="8"/>
  <c r="R1662" i="8"/>
  <c r="W1662" i="8" s="1"/>
  <c r="J1662" i="8"/>
  <c r="F1662" i="8"/>
  <c r="AD1661" i="8"/>
  <c r="AA1661" i="8"/>
  <c r="AF1661" i="8" s="1"/>
  <c r="W1661" i="8"/>
  <c r="V1661" i="8"/>
  <c r="U1661" i="8"/>
  <c r="R1661" i="8"/>
  <c r="J1661" i="8"/>
  <c r="I1661" i="8"/>
  <c r="H1661" i="8"/>
  <c r="F1661" i="8"/>
  <c r="D1661" i="8"/>
  <c r="C1661" i="8"/>
  <c r="B1661" i="8"/>
  <c r="G1661" i="8" s="1"/>
  <c r="AF1660" i="8"/>
  <c r="AD1660" i="8"/>
  <c r="AA1660" i="8"/>
  <c r="V1660" i="8"/>
  <c r="U1660" i="8"/>
  <c r="R1660" i="8"/>
  <c r="W1660" i="8" s="1"/>
  <c r="J1660" i="8"/>
  <c r="F1660" i="8"/>
  <c r="AD1659" i="8"/>
  <c r="AA1659" i="8"/>
  <c r="AF1659" i="8" s="1"/>
  <c r="W1659" i="8"/>
  <c r="V1659" i="8"/>
  <c r="U1659" i="8"/>
  <c r="R1659" i="8"/>
  <c r="J1659" i="8"/>
  <c r="I1659" i="8"/>
  <c r="H1659" i="8"/>
  <c r="F1659" i="8"/>
  <c r="D1659" i="8"/>
  <c r="C1659" i="8"/>
  <c r="B1659" i="8"/>
  <c r="G1659" i="8" s="1"/>
  <c r="AF1658" i="8"/>
  <c r="AD1658" i="8"/>
  <c r="AA1658" i="8"/>
  <c r="V1658" i="8"/>
  <c r="U1658" i="8"/>
  <c r="R1658" i="8"/>
  <c r="W1658" i="8" s="1"/>
  <c r="J1658" i="8"/>
  <c r="F1658" i="8"/>
  <c r="AD1657" i="8"/>
  <c r="AA1657" i="8"/>
  <c r="AF1657" i="8" s="1"/>
  <c r="W1657" i="8"/>
  <c r="V1657" i="8"/>
  <c r="U1657" i="8"/>
  <c r="R1657" i="8"/>
  <c r="J1657" i="8"/>
  <c r="I1657" i="8"/>
  <c r="H1657" i="8"/>
  <c r="F1657" i="8"/>
  <c r="D1657" i="8"/>
  <c r="C1657" i="8"/>
  <c r="B1657" i="8"/>
  <c r="G1657" i="8" s="1"/>
  <c r="AF1656" i="8"/>
  <c r="AD1656" i="8"/>
  <c r="AA1656" i="8"/>
  <c r="V1656" i="8"/>
  <c r="U1656" i="8"/>
  <c r="R1656" i="8"/>
  <c r="W1656" i="8" s="1"/>
  <c r="J1656" i="8"/>
  <c r="F1656" i="8"/>
  <c r="AD1655" i="8"/>
  <c r="AA1655" i="8"/>
  <c r="AF1655" i="8" s="1"/>
  <c r="W1655" i="8"/>
  <c r="V1655" i="8"/>
  <c r="U1655" i="8"/>
  <c r="R1655" i="8"/>
  <c r="J1655" i="8"/>
  <c r="I1655" i="8"/>
  <c r="H1655" i="8"/>
  <c r="F1655" i="8"/>
  <c r="D1655" i="8"/>
  <c r="C1655" i="8"/>
  <c r="B1655" i="8"/>
  <c r="G1655" i="8" s="1"/>
  <c r="AF1654" i="8"/>
  <c r="AD1654" i="8"/>
  <c r="AA1654" i="8"/>
  <c r="V1654" i="8"/>
  <c r="U1654" i="8"/>
  <c r="R1654" i="8"/>
  <c r="W1654" i="8" s="1"/>
  <c r="J1654" i="8"/>
  <c r="F1654" i="8"/>
  <c r="AD1653" i="8"/>
  <c r="AA1653" i="8"/>
  <c r="AF1653" i="8" s="1"/>
  <c r="W1653" i="8"/>
  <c r="V1653" i="8"/>
  <c r="U1653" i="8"/>
  <c r="R1653" i="8"/>
  <c r="J1653" i="8"/>
  <c r="I1653" i="8"/>
  <c r="H1653" i="8"/>
  <c r="F1653" i="8"/>
  <c r="D1653" i="8"/>
  <c r="C1653" i="8"/>
  <c r="B1653" i="8"/>
  <c r="G1653" i="8" s="1"/>
  <c r="AF1652" i="8"/>
  <c r="AD1652" i="8"/>
  <c r="AA1652" i="8"/>
  <c r="V1652" i="8"/>
  <c r="U1652" i="8"/>
  <c r="R1652" i="8"/>
  <c r="W1652" i="8" s="1"/>
  <c r="J1652" i="8"/>
  <c r="F1652" i="8"/>
  <c r="AD1651" i="8"/>
  <c r="AA1651" i="8"/>
  <c r="AF1651" i="8" s="1"/>
  <c r="W1651" i="8"/>
  <c r="V1651" i="8"/>
  <c r="U1651" i="8"/>
  <c r="R1651" i="8"/>
  <c r="J1651" i="8"/>
  <c r="I1651" i="8"/>
  <c r="H1651" i="8"/>
  <c r="F1651" i="8"/>
  <c r="D1651" i="8"/>
  <c r="C1651" i="8"/>
  <c r="B1651" i="8"/>
  <c r="G1651" i="8" s="1"/>
  <c r="AF1650" i="8"/>
  <c r="AD1650" i="8"/>
  <c r="AA1650" i="8"/>
  <c r="V1650" i="8"/>
  <c r="U1650" i="8"/>
  <c r="R1650" i="8"/>
  <c r="W1650" i="8" s="1"/>
  <c r="J1650" i="8"/>
  <c r="F1650" i="8"/>
  <c r="AD1649" i="8"/>
  <c r="AA1649" i="8"/>
  <c r="AF1649" i="8" s="1"/>
  <c r="W1649" i="8"/>
  <c r="V1649" i="8"/>
  <c r="U1649" i="8"/>
  <c r="R1649" i="8"/>
  <c r="J1649" i="8"/>
  <c r="I1649" i="8"/>
  <c r="H1649" i="8"/>
  <c r="F1649" i="8"/>
  <c r="D1649" i="8"/>
  <c r="C1649" i="8"/>
  <c r="B1649" i="8"/>
  <c r="G1649" i="8" s="1"/>
  <c r="AF1648" i="8"/>
  <c r="AD1648" i="8"/>
  <c r="AA1648" i="8"/>
  <c r="V1648" i="8"/>
  <c r="U1648" i="8"/>
  <c r="R1648" i="8"/>
  <c r="W1648" i="8" s="1"/>
  <c r="J1648" i="8"/>
  <c r="F1648" i="8"/>
  <c r="AD1647" i="8"/>
  <c r="AA1647" i="8"/>
  <c r="AF1647" i="8" s="1"/>
  <c r="W1647" i="8"/>
  <c r="V1647" i="8"/>
  <c r="U1647" i="8"/>
  <c r="R1647" i="8"/>
  <c r="J1647" i="8"/>
  <c r="I1647" i="8"/>
  <c r="H1647" i="8"/>
  <c r="F1647" i="8"/>
  <c r="D1647" i="8"/>
  <c r="C1647" i="8"/>
  <c r="B1647" i="8"/>
  <c r="G1647" i="8" s="1"/>
  <c r="AF1646" i="8"/>
  <c r="AD1646" i="8"/>
  <c r="AA1646" i="8"/>
  <c r="V1646" i="8"/>
  <c r="U1646" i="8"/>
  <c r="R1646" i="8"/>
  <c r="W1646" i="8" s="1"/>
  <c r="J1646" i="8"/>
  <c r="F1646" i="8"/>
  <c r="AD1645" i="8"/>
  <c r="AA1645" i="8"/>
  <c r="AF1645" i="8" s="1"/>
  <c r="W1645" i="8"/>
  <c r="V1645" i="8"/>
  <c r="U1645" i="8"/>
  <c r="R1645" i="8"/>
  <c r="J1645" i="8"/>
  <c r="I1645" i="8"/>
  <c r="H1645" i="8"/>
  <c r="F1645" i="8"/>
  <c r="D1645" i="8"/>
  <c r="C1645" i="8"/>
  <c r="B1645" i="8"/>
  <c r="G1645" i="8" s="1"/>
  <c r="AF1644" i="8"/>
  <c r="AD1644" i="8"/>
  <c r="AA1644" i="8"/>
  <c r="V1644" i="8"/>
  <c r="U1644" i="8"/>
  <c r="R1644" i="8"/>
  <c r="W1644" i="8" s="1"/>
  <c r="J1644" i="8"/>
  <c r="F1644" i="8"/>
  <c r="AD1643" i="8"/>
  <c r="AA1643" i="8"/>
  <c r="AF1643" i="8" s="1"/>
  <c r="W1643" i="8"/>
  <c r="V1643" i="8"/>
  <c r="U1643" i="8"/>
  <c r="R1643" i="8"/>
  <c r="J1643" i="8"/>
  <c r="I1643" i="8"/>
  <c r="H1643" i="8"/>
  <c r="F1643" i="8"/>
  <c r="D1643" i="8"/>
  <c r="C1643" i="8"/>
  <c r="B1643" i="8"/>
  <c r="G1643" i="8" s="1"/>
  <c r="AF1642" i="8"/>
  <c r="AD1642" i="8"/>
  <c r="AA1642" i="8"/>
  <c r="V1642" i="8"/>
  <c r="U1642" i="8"/>
  <c r="R1642" i="8"/>
  <c r="W1642" i="8" s="1"/>
  <c r="J1642" i="8"/>
  <c r="F1642" i="8"/>
  <c r="AD1641" i="8"/>
  <c r="AA1641" i="8"/>
  <c r="AF1641" i="8" s="1"/>
  <c r="W1641" i="8"/>
  <c r="V1641" i="8"/>
  <c r="U1641" i="8"/>
  <c r="R1641" i="8"/>
  <c r="J1641" i="8"/>
  <c r="I1641" i="8"/>
  <c r="H1641" i="8"/>
  <c r="F1641" i="8"/>
  <c r="D1641" i="8"/>
  <c r="C1641" i="8"/>
  <c r="B1641" i="8"/>
  <c r="G1641" i="8" s="1"/>
  <c r="AF1640" i="8"/>
  <c r="AD1640" i="8"/>
  <c r="AA1640" i="8"/>
  <c r="V1640" i="8"/>
  <c r="U1640" i="8"/>
  <c r="R1640" i="8"/>
  <c r="W1640" i="8" s="1"/>
  <c r="J1640" i="8"/>
  <c r="F1640" i="8"/>
  <c r="AF1639" i="8"/>
  <c r="AD1639" i="8"/>
  <c r="AA1639" i="8"/>
  <c r="V1639" i="8"/>
  <c r="U1639" i="8"/>
  <c r="R1639" i="8"/>
  <c r="W1639" i="8" s="1"/>
  <c r="J1639" i="8"/>
  <c r="I1639" i="8"/>
  <c r="F1639" i="8"/>
  <c r="G1639" i="8" s="1"/>
  <c r="D1639" i="8"/>
  <c r="C1639" i="8"/>
  <c r="B1639" i="8"/>
  <c r="H1639" i="8" s="1"/>
  <c r="AD1638" i="8"/>
  <c r="AA1638" i="8"/>
  <c r="AF1638" i="8" s="1"/>
  <c r="V1638" i="8"/>
  <c r="W1638" i="8" s="1"/>
  <c r="U1638" i="8"/>
  <c r="R1638" i="8"/>
  <c r="J1638" i="8"/>
  <c r="I1638" i="8"/>
  <c r="H1638" i="8"/>
  <c r="G1638" i="8"/>
  <c r="F1638" i="8"/>
  <c r="C1638" i="8"/>
  <c r="D1638" i="8" s="1"/>
  <c r="B1638" i="8"/>
  <c r="AF1637" i="8"/>
  <c r="AD1637" i="8"/>
  <c r="AA1637" i="8"/>
  <c r="V1637" i="8"/>
  <c r="U1637" i="8"/>
  <c r="R1637" i="8"/>
  <c r="W1637" i="8" s="1"/>
  <c r="J1637" i="8"/>
  <c r="F1637" i="8"/>
  <c r="C1637" i="8"/>
  <c r="D1637" i="8" s="1"/>
  <c r="AD1636" i="8"/>
  <c r="AA1636" i="8"/>
  <c r="AF1636" i="8" s="1"/>
  <c r="V1636" i="8"/>
  <c r="W1636" i="8" s="1"/>
  <c r="U1636" i="8"/>
  <c r="R1636" i="8"/>
  <c r="J1636" i="8"/>
  <c r="I1636" i="8"/>
  <c r="H1636" i="8"/>
  <c r="G1636" i="8"/>
  <c r="F1636" i="8"/>
  <c r="C1636" i="8"/>
  <c r="D1636" i="8" s="1"/>
  <c r="B1636" i="8"/>
  <c r="AF1635" i="8"/>
  <c r="AD1635" i="8"/>
  <c r="AA1635" i="8"/>
  <c r="V1635" i="8"/>
  <c r="U1635" i="8"/>
  <c r="R1635" i="8"/>
  <c r="W1635" i="8" s="1"/>
  <c r="J1635" i="8"/>
  <c r="C1635" i="8" s="1"/>
  <c r="D1635" i="8" s="1"/>
  <c r="F1635" i="8"/>
  <c r="AD1634" i="8"/>
  <c r="AA1634" i="8"/>
  <c r="AF1634" i="8" s="1"/>
  <c r="V1634" i="8"/>
  <c r="W1634" i="8" s="1"/>
  <c r="U1634" i="8"/>
  <c r="R1634" i="8"/>
  <c r="J1634" i="8"/>
  <c r="I1634" i="8"/>
  <c r="H1634" i="8"/>
  <c r="G1634" i="8"/>
  <c r="F1634" i="8"/>
  <c r="C1634" i="8"/>
  <c r="D1634" i="8" s="1"/>
  <c r="B1634" i="8"/>
  <c r="AF1633" i="8"/>
  <c r="AD1633" i="8"/>
  <c r="AA1633" i="8"/>
  <c r="V1633" i="8"/>
  <c r="U1633" i="8"/>
  <c r="R1633" i="8"/>
  <c r="W1633" i="8" s="1"/>
  <c r="J1633" i="8"/>
  <c r="F1633" i="8"/>
  <c r="C1633" i="8"/>
  <c r="D1633" i="8" s="1"/>
  <c r="AD1632" i="8"/>
  <c r="AA1632" i="8"/>
  <c r="AF1632" i="8" s="1"/>
  <c r="V1632" i="8"/>
  <c r="W1632" i="8" s="1"/>
  <c r="U1632" i="8"/>
  <c r="R1632" i="8"/>
  <c r="J1632" i="8"/>
  <c r="I1632" i="8"/>
  <c r="H1632" i="8"/>
  <c r="G1632" i="8"/>
  <c r="F1632" i="8"/>
  <c r="C1632" i="8"/>
  <c r="D1632" i="8" s="1"/>
  <c r="B1632" i="8"/>
  <c r="AF1631" i="8"/>
  <c r="AD1631" i="8"/>
  <c r="AA1631" i="8"/>
  <c r="V1631" i="8"/>
  <c r="U1631" i="8"/>
  <c r="R1631" i="8"/>
  <c r="W1631" i="8" s="1"/>
  <c r="J1631" i="8"/>
  <c r="C1631" i="8" s="1"/>
  <c r="D1631" i="8" s="1"/>
  <c r="F1631" i="8"/>
  <c r="AD1630" i="8"/>
  <c r="AA1630" i="8"/>
  <c r="AF1630" i="8" s="1"/>
  <c r="V1630" i="8"/>
  <c r="W1630" i="8" s="1"/>
  <c r="U1630" i="8"/>
  <c r="R1630" i="8"/>
  <c r="J1630" i="8"/>
  <c r="I1630" i="8"/>
  <c r="H1630" i="8"/>
  <c r="G1630" i="8"/>
  <c r="F1630" i="8"/>
  <c r="C1630" i="8"/>
  <c r="D1630" i="8" s="1"/>
  <c r="B1630" i="8"/>
  <c r="AF1629" i="8"/>
  <c r="AD1629" i="8"/>
  <c r="AA1629" i="8"/>
  <c r="J1629" i="8"/>
  <c r="I1629" i="8"/>
  <c r="H1629" i="8"/>
  <c r="F1629" i="8"/>
  <c r="G1629" i="8" s="1"/>
  <c r="D1629" i="8"/>
  <c r="C1629" i="8"/>
  <c r="B1629" i="8"/>
  <c r="AD1628" i="8"/>
  <c r="AA1628" i="8"/>
  <c r="AF1628" i="8" s="1"/>
  <c r="V1628" i="8"/>
  <c r="U1628" i="8"/>
  <c r="R1628" i="8"/>
  <c r="W1628" i="8" s="1"/>
  <c r="J1628" i="8"/>
  <c r="I1628" i="8"/>
  <c r="F1628" i="8"/>
  <c r="G1628" i="8" s="1"/>
  <c r="C1628" i="8"/>
  <c r="D1628" i="8" s="1"/>
  <c r="B1628" i="8"/>
  <c r="AD1627" i="8"/>
  <c r="AA1627" i="8"/>
  <c r="AF1627" i="8" s="1"/>
  <c r="V1627" i="8"/>
  <c r="W1627" i="8" s="1"/>
  <c r="U1627" i="8"/>
  <c r="R1627" i="8"/>
  <c r="J1627" i="8"/>
  <c r="I1627" i="8"/>
  <c r="H1627" i="8"/>
  <c r="F1627" i="8"/>
  <c r="G1627" i="8" s="1"/>
  <c r="D1627" i="8"/>
  <c r="C1627" i="8"/>
  <c r="B1627" i="8"/>
  <c r="AD1626" i="8"/>
  <c r="AA1626" i="8"/>
  <c r="AF1626" i="8" s="1"/>
  <c r="V1626" i="8"/>
  <c r="U1626" i="8"/>
  <c r="R1626" i="8"/>
  <c r="W1626" i="8" s="1"/>
  <c r="J1626" i="8"/>
  <c r="I1626" i="8"/>
  <c r="F1626" i="8"/>
  <c r="G1626" i="8" s="1"/>
  <c r="C1626" i="8"/>
  <c r="D1626" i="8" s="1"/>
  <c r="B1626" i="8"/>
  <c r="H1626" i="8" s="1"/>
  <c r="AD1625" i="8"/>
  <c r="AA1625" i="8"/>
  <c r="AF1625" i="8" s="1"/>
  <c r="V1625" i="8"/>
  <c r="W1625" i="8" s="1"/>
  <c r="U1625" i="8"/>
  <c r="R1625" i="8"/>
  <c r="J1625" i="8"/>
  <c r="I1625" i="8"/>
  <c r="H1625" i="8"/>
  <c r="F1625" i="8"/>
  <c r="G1625" i="8" s="1"/>
  <c r="D1625" i="8"/>
  <c r="C1625" i="8"/>
  <c r="B1625" i="8"/>
  <c r="AD1624" i="8"/>
  <c r="AA1624" i="8"/>
  <c r="AF1624" i="8" s="1"/>
  <c r="V1624" i="8"/>
  <c r="U1624" i="8"/>
  <c r="R1624" i="8"/>
  <c r="W1624" i="8" s="1"/>
  <c r="J1624" i="8"/>
  <c r="I1624" i="8"/>
  <c r="F1624" i="8"/>
  <c r="C1624" i="8"/>
  <c r="D1624" i="8" s="1"/>
  <c r="B1624" i="8"/>
  <c r="H1624" i="8" s="1"/>
  <c r="AD1623" i="8"/>
  <c r="AA1623" i="8"/>
  <c r="AF1623" i="8" s="1"/>
  <c r="V1623" i="8"/>
  <c r="W1623" i="8" s="1"/>
  <c r="U1623" i="8"/>
  <c r="R1623" i="8"/>
  <c r="J1623" i="8"/>
  <c r="I1623" i="8"/>
  <c r="H1623" i="8"/>
  <c r="F1623" i="8"/>
  <c r="G1623" i="8" s="1"/>
  <c r="D1623" i="8"/>
  <c r="C1623" i="8"/>
  <c r="B1623" i="8"/>
  <c r="AD1622" i="8"/>
  <c r="AA1622" i="8"/>
  <c r="AF1622" i="8" s="1"/>
  <c r="V1622" i="8"/>
  <c r="U1622" i="8"/>
  <c r="R1622" i="8"/>
  <c r="W1622" i="8" s="1"/>
  <c r="J1622" i="8"/>
  <c r="I1622" i="8"/>
  <c r="F1622" i="8"/>
  <c r="G1622" i="8" s="1"/>
  <c r="C1622" i="8"/>
  <c r="D1622" i="8" s="1"/>
  <c r="B1622" i="8"/>
  <c r="AD1621" i="8"/>
  <c r="AA1621" i="8"/>
  <c r="AF1621" i="8" s="1"/>
  <c r="V1621" i="8"/>
  <c r="W1621" i="8" s="1"/>
  <c r="U1621" i="8"/>
  <c r="R1621" i="8"/>
  <c r="J1621" i="8"/>
  <c r="I1621" i="8"/>
  <c r="H1621" i="8"/>
  <c r="F1621" i="8"/>
  <c r="G1621" i="8" s="1"/>
  <c r="D1621" i="8"/>
  <c r="C1621" i="8"/>
  <c r="B1621" i="8"/>
  <c r="AD1620" i="8"/>
  <c r="AA1620" i="8"/>
  <c r="AF1620" i="8" s="1"/>
  <c r="V1620" i="8"/>
  <c r="U1620" i="8"/>
  <c r="R1620" i="8"/>
  <c r="W1620" i="8" s="1"/>
  <c r="J1620" i="8"/>
  <c r="I1620" i="8"/>
  <c r="F1620" i="8"/>
  <c r="G1620" i="8" s="1"/>
  <c r="C1620" i="8"/>
  <c r="D1620" i="8" s="1"/>
  <c r="B1620" i="8"/>
  <c r="H1620" i="8" s="1"/>
  <c r="AD1619" i="8"/>
  <c r="AA1619" i="8"/>
  <c r="AF1619" i="8" s="1"/>
  <c r="V1619" i="8"/>
  <c r="W1619" i="8" s="1"/>
  <c r="U1619" i="8"/>
  <c r="R1619" i="8"/>
  <c r="J1619" i="8"/>
  <c r="I1619" i="8"/>
  <c r="H1619" i="8"/>
  <c r="F1619" i="8"/>
  <c r="G1619" i="8" s="1"/>
  <c r="D1619" i="8"/>
  <c r="C1619" i="8"/>
  <c r="B1619" i="8"/>
  <c r="AD1618" i="8"/>
  <c r="AA1618" i="8"/>
  <c r="AF1618" i="8" s="1"/>
  <c r="V1618" i="8"/>
  <c r="U1618" i="8"/>
  <c r="R1618" i="8"/>
  <c r="W1618" i="8" s="1"/>
  <c r="J1618" i="8"/>
  <c r="I1618" i="8"/>
  <c r="F1618" i="8"/>
  <c r="C1618" i="8"/>
  <c r="D1618" i="8" s="1"/>
  <c r="B1618" i="8"/>
  <c r="H1618" i="8" s="1"/>
  <c r="AD1617" i="8"/>
  <c r="AA1617" i="8"/>
  <c r="AF1617" i="8" s="1"/>
  <c r="V1617" i="8"/>
  <c r="W1617" i="8" s="1"/>
  <c r="U1617" i="8"/>
  <c r="R1617" i="8"/>
  <c r="J1617" i="8"/>
  <c r="I1617" i="8"/>
  <c r="H1617" i="8"/>
  <c r="F1617" i="8"/>
  <c r="G1617" i="8" s="1"/>
  <c r="D1617" i="8"/>
  <c r="C1617" i="8"/>
  <c r="B1617" i="8"/>
  <c r="AD1616" i="8"/>
  <c r="AA1616" i="8"/>
  <c r="AF1616" i="8" s="1"/>
  <c r="V1616" i="8"/>
  <c r="U1616" i="8"/>
  <c r="R1616" i="8"/>
  <c r="W1616" i="8" s="1"/>
  <c r="J1616" i="8"/>
  <c r="I1616" i="8"/>
  <c r="F1616" i="8"/>
  <c r="G1616" i="8" s="1"/>
  <c r="C1616" i="8"/>
  <c r="D1616" i="8" s="1"/>
  <c r="B1616" i="8"/>
  <c r="AD1615" i="8"/>
  <c r="AA1615" i="8"/>
  <c r="AF1615" i="8" s="1"/>
  <c r="V1615" i="8"/>
  <c r="W1615" i="8" s="1"/>
  <c r="U1615" i="8"/>
  <c r="R1615" i="8"/>
  <c r="J1615" i="8"/>
  <c r="I1615" i="8"/>
  <c r="H1615" i="8"/>
  <c r="F1615" i="8"/>
  <c r="G1615" i="8" s="1"/>
  <c r="D1615" i="8"/>
  <c r="C1615" i="8"/>
  <c r="B1615" i="8"/>
  <c r="AD1614" i="8"/>
  <c r="AA1614" i="8"/>
  <c r="AF1614" i="8" s="1"/>
  <c r="V1614" i="8"/>
  <c r="U1614" i="8"/>
  <c r="R1614" i="8"/>
  <c r="W1614" i="8" s="1"/>
  <c r="J1614" i="8"/>
  <c r="I1614" i="8"/>
  <c r="F1614" i="8"/>
  <c r="G1614" i="8" s="1"/>
  <c r="C1614" i="8"/>
  <c r="D1614" i="8" s="1"/>
  <c r="B1614" i="8"/>
  <c r="H1614" i="8" s="1"/>
  <c r="AD1613" i="8"/>
  <c r="AA1613" i="8"/>
  <c r="AF1613" i="8" s="1"/>
  <c r="V1613" i="8"/>
  <c r="W1613" i="8" s="1"/>
  <c r="U1613" i="8"/>
  <c r="R1613" i="8"/>
  <c r="J1613" i="8"/>
  <c r="I1613" i="8"/>
  <c r="H1613" i="8"/>
  <c r="F1613" i="8"/>
  <c r="G1613" i="8" s="1"/>
  <c r="D1613" i="8"/>
  <c r="C1613" i="8"/>
  <c r="B1613" i="8"/>
  <c r="AD1612" i="8"/>
  <c r="AA1612" i="8"/>
  <c r="AF1612" i="8" s="1"/>
  <c r="V1612" i="8"/>
  <c r="U1612" i="8"/>
  <c r="R1612" i="8"/>
  <c r="W1612" i="8" s="1"/>
  <c r="J1612" i="8"/>
  <c r="I1612" i="8"/>
  <c r="F1612" i="8"/>
  <c r="C1612" i="8"/>
  <c r="D1612" i="8" s="1"/>
  <c r="B1612" i="8"/>
  <c r="H1612" i="8" s="1"/>
  <c r="AD1611" i="8"/>
  <c r="AA1611" i="8"/>
  <c r="AF1611" i="8" s="1"/>
  <c r="V1611" i="8"/>
  <c r="W1611" i="8" s="1"/>
  <c r="U1611" i="8"/>
  <c r="R1611" i="8"/>
  <c r="J1611" i="8"/>
  <c r="I1611" i="8"/>
  <c r="H1611" i="8"/>
  <c r="F1611" i="8"/>
  <c r="G1611" i="8" s="1"/>
  <c r="D1611" i="8"/>
  <c r="C1611" i="8"/>
  <c r="B1611" i="8"/>
  <c r="AD1610" i="8"/>
  <c r="AA1610" i="8"/>
  <c r="AF1610" i="8" s="1"/>
  <c r="V1610" i="8"/>
  <c r="U1610" i="8"/>
  <c r="R1610" i="8"/>
  <c r="W1610" i="8" s="1"/>
  <c r="J1610" i="8"/>
  <c r="I1610" i="8"/>
  <c r="F1610" i="8"/>
  <c r="G1610" i="8" s="1"/>
  <c r="C1610" i="8"/>
  <c r="D1610" i="8" s="1"/>
  <c r="B1610" i="8"/>
  <c r="AD1609" i="8"/>
  <c r="AA1609" i="8"/>
  <c r="AF1609" i="8" s="1"/>
  <c r="V1609" i="8"/>
  <c r="W1609" i="8" s="1"/>
  <c r="U1609" i="8"/>
  <c r="R1609" i="8"/>
  <c r="J1609" i="8"/>
  <c r="I1609" i="8"/>
  <c r="H1609" i="8"/>
  <c r="F1609" i="8"/>
  <c r="G1609" i="8" s="1"/>
  <c r="D1609" i="8"/>
  <c r="C1609" i="8"/>
  <c r="B1609" i="8"/>
  <c r="AD1608" i="8"/>
  <c r="AA1608" i="8"/>
  <c r="AF1608" i="8" s="1"/>
  <c r="V1608" i="8"/>
  <c r="U1608" i="8"/>
  <c r="R1608" i="8"/>
  <c r="W1608" i="8" s="1"/>
  <c r="J1608" i="8"/>
  <c r="I1608" i="8"/>
  <c r="F1608" i="8"/>
  <c r="G1608" i="8" s="1"/>
  <c r="C1608" i="8"/>
  <c r="D1608" i="8" s="1"/>
  <c r="B1608" i="8"/>
  <c r="H1608" i="8" s="1"/>
  <c r="AD1607" i="8"/>
  <c r="AA1607" i="8"/>
  <c r="AF1607" i="8" s="1"/>
  <c r="V1607" i="8"/>
  <c r="W1607" i="8" s="1"/>
  <c r="U1607" i="8"/>
  <c r="R1607" i="8"/>
  <c r="J1607" i="8"/>
  <c r="I1607" i="8"/>
  <c r="H1607" i="8"/>
  <c r="F1607" i="8"/>
  <c r="G1607" i="8" s="1"/>
  <c r="D1607" i="8"/>
  <c r="C1607" i="8"/>
  <c r="B1607" i="8"/>
  <c r="AD1606" i="8"/>
  <c r="AA1606" i="8"/>
  <c r="AF1606" i="8" s="1"/>
  <c r="V1606" i="8"/>
  <c r="U1606" i="8"/>
  <c r="R1606" i="8"/>
  <c r="W1606" i="8" s="1"/>
  <c r="J1606" i="8"/>
  <c r="I1606" i="8"/>
  <c r="F1606" i="8"/>
  <c r="C1606" i="8"/>
  <c r="D1606" i="8" s="1"/>
  <c r="B1606" i="8"/>
  <c r="H1606" i="8" s="1"/>
  <c r="AD1605" i="8"/>
  <c r="AA1605" i="8"/>
  <c r="AF1605" i="8" s="1"/>
  <c r="V1605" i="8"/>
  <c r="W1605" i="8" s="1"/>
  <c r="U1605" i="8"/>
  <c r="R1605" i="8"/>
  <c r="J1605" i="8"/>
  <c r="I1605" i="8"/>
  <c r="H1605" i="8"/>
  <c r="F1605" i="8"/>
  <c r="G1605" i="8" s="1"/>
  <c r="D1605" i="8"/>
  <c r="C1605" i="8"/>
  <c r="B1605" i="8"/>
  <c r="AD1604" i="8"/>
  <c r="AA1604" i="8"/>
  <c r="AF1604" i="8" s="1"/>
  <c r="V1604" i="8"/>
  <c r="U1604" i="8"/>
  <c r="R1604" i="8"/>
  <c r="W1604" i="8" s="1"/>
  <c r="J1604" i="8"/>
  <c r="I1604" i="8"/>
  <c r="F1604" i="8"/>
  <c r="G1604" i="8" s="1"/>
  <c r="C1604" i="8"/>
  <c r="D1604" i="8" s="1"/>
  <c r="B1604" i="8"/>
  <c r="AD1603" i="8"/>
  <c r="AA1603" i="8"/>
  <c r="AF1603" i="8" s="1"/>
  <c r="V1603" i="8"/>
  <c r="W1603" i="8" s="1"/>
  <c r="U1603" i="8"/>
  <c r="R1603" i="8"/>
  <c r="J1603" i="8"/>
  <c r="I1603" i="8"/>
  <c r="H1603" i="8"/>
  <c r="F1603" i="8"/>
  <c r="G1603" i="8" s="1"/>
  <c r="D1603" i="8"/>
  <c r="C1603" i="8"/>
  <c r="B1603" i="8"/>
  <c r="AD1602" i="8"/>
  <c r="AA1602" i="8"/>
  <c r="AF1602" i="8" s="1"/>
  <c r="J1602" i="8"/>
  <c r="I1602" i="8" s="1"/>
  <c r="F1602" i="8"/>
  <c r="D1602" i="8"/>
  <c r="C1602" i="8"/>
  <c r="AD1601" i="8"/>
  <c r="AA1601" i="8"/>
  <c r="AF1601" i="8" s="1"/>
  <c r="W1601" i="8"/>
  <c r="V1601" i="8"/>
  <c r="U1601" i="8"/>
  <c r="R1601" i="8"/>
  <c r="J1601" i="8"/>
  <c r="I1601" i="8"/>
  <c r="H1601" i="8"/>
  <c r="F1601" i="8"/>
  <c r="C1601" i="8"/>
  <c r="D1601" i="8" s="1"/>
  <c r="B1601" i="8"/>
  <c r="G1601" i="8" s="1"/>
  <c r="AF1600" i="8"/>
  <c r="AD1600" i="8"/>
  <c r="AA1600" i="8"/>
  <c r="V1600" i="8"/>
  <c r="U1600" i="8"/>
  <c r="R1600" i="8"/>
  <c r="W1600" i="8" s="1"/>
  <c r="J1600" i="8"/>
  <c r="I1600" i="8" s="1"/>
  <c r="F1600" i="8"/>
  <c r="D1600" i="8"/>
  <c r="C1600" i="8"/>
  <c r="AD1599" i="8"/>
  <c r="AA1599" i="8"/>
  <c r="AF1599" i="8" s="1"/>
  <c r="W1599" i="8"/>
  <c r="V1599" i="8"/>
  <c r="U1599" i="8"/>
  <c r="R1599" i="8"/>
  <c r="J1599" i="8"/>
  <c r="I1599" i="8"/>
  <c r="H1599" i="8"/>
  <c r="F1599" i="8"/>
  <c r="C1599" i="8"/>
  <c r="D1599" i="8" s="1"/>
  <c r="B1599" i="8"/>
  <c r="G1599" i="8" s="1"/>
  <c r="AF1598" i="8"/>
  <c r="AD1598" i="8"/>
  <c r="AA1598" i="8"/>
  <c r="V1598" i="8"/>
  <c r="U1598" i="8"/>
  <c r="R1598" i="8"/>
  <c r="W1598" i="8" s="1"/>
  <c r="J1598" i="8"/>
  <c r="I1598" i="8" s="1"/>
  <c r="F1598" i="8"/>
  <c r="D1598" i="8"/>
  <c r="C1598" i="8"/>
  <c r="AD1597" i="8"/>
  <c r="AA1597" i="8"/>
  <c r="AF1597" i="8" s="1"/>
  <c r="W1597" i="8"/>
  <c r="V1597" i="8"/>
  <c r="U1597" i="8"/>
  <c r="R1597" i="8"/>
  <c r="J1597" i="8"/>
  <c r="I1597" i="8"/>
  <c r="H1597" i="8"/>
  <c r="F1597" i="8"/>
  <c r="C1597" i="8"/>
  <c r="D1597" i="8" s="1"/>
  <c r="B1597" i="8"/>
  <c r="G1597" i="8" s="1"/>
  <c r="AF1596" i="8"/>
  <c r="AD1596" i="8"/>
  <c r="AA1596" i="8"/>
  <c r="V1596" i="8"/>
  <c r="U1596" i="8"/>
  <c r="R1596" i="8"/>
  <c r="W1596" i="8" s="1"/>
  <c r="J1596" i="8"/>
  <c r="I1596" i="8" s="1"/>
  <c r="F1596" i="8"/>
  <c r="D1596" i="8"/>
  <c r="C1596" i="8"/>
  <c r="AD1595" i="8"/>
  <c r="AA1595" i="8"/>
  <c r="AF1595" i="8" s="1"/>
  <c r="W1595" i="8"/>
  <c r="V1595" i="8"/>
  <c r="U1595" i="8"/>
  <c r="R1595" i="8"/>
  <c r="J1595" i="8"/>
  <c r="I1595" i="8"/>
  <c r="H1595" i="8"/>
  <c r="F1595" i="8"/>
  <c r="C1595" i="8"/>
  <c r="D1595" i="8" s="1"/>
  <c r="B1595" i="8"/>
  <c r="G1595" i="8" s="1"/>
  <c r="AF1594" i="8"/>
  <c r="AD1594" i="8"/>
  <c r="AA1594" i="8"/>
  <c r="V1594" i="8"/>
  <c r="U1594" i="8"/>
  <c r="R1594" i="8"/>
  <c r="W1594" i="8" s="1"/>
  <c r="J1594" i="8"/>
  <c r="I1594" i="8" s="1"/>
  <c r="F1594" i="8"/>
  <c r="D1594" i="8"/>
  <c r="C1594" i="8"/>
  <c r="AD1593" i="8"/>
  <c r="AA1593" i="8"/>
  <c r="AF1593" i="8" s="1"/>
  <c r="W1593" i="8"/>
  <c r="V1593" i="8"/>
  <c r="U1593" i="8"/>
  <c r="R1593" i="8"/>
  <c r="J1593" i="8"/>
  <c r="I1593" i="8"/>
  <c r="H1593" i="8"/>
  <c r="F1593" i="8"/>
  <c r="C1593" i="8"/>
  <c r="D1593" i="8" s="1"/>
  <c r="B1593" i="8"/>
  <c r="G1593" i="8" s="1"/>
  <c r="AF1592" i="8"/>
  <c r="AD1592" i="8"/>
  <c r="AA1592" i="8"/>
  <c r="V1592" i="8"/>
  <c r="U1592" i="8"/>
  <c r="R1592" i="8"/>
  <c r="W1592" i="8" s="1"/>
  <c r="J1592" i="8"/>
  <c r="I1592" i="8" s="1"/>
  <c r="F1592" i="8"/>
  <c r="D1592" i="8"/>
  <c r="C1592" i="8"/>
  <c r="AD1591" i="8"/>
  <c r="AA1591" i="8"/>
  <c r="AF1591" i="8" s="1"/>
  <c r="W1591" i="8"/>
  <c r="V1591" i="8"/>
  <c r="U1591" i="8"/>
  <c r="R1591" i="8"/>
  <c r="J1591" i="8"/>
  <c r="I1591" i="8"/>
  <c r="F1591" i="8"/>
  <c r="C1591" i="8"/>
  <c r="D1591" i="8" s="1"/>
  <c r="B1591" i="8"/>
  <c r="G1591" i="8" s="1"/>
  <c r="AF1590" i="8"/>
  <c r="AD1590" i="8"/>
  <c r="AA1590" i="8"/>
  <c r="V1590" i="8"/>
  <c r="U1590" i="8"/>
  <c r="R1590" i="8"/>
  <c r="W1590" i="8" s="1"/>
  <c r="J1590" i="8"/>
  <c r="I1590" i="8" s="1"/>
  <c r="F1590" i="8"/>
  <c r="D1590" i="8"/>
  <c r="C1590" i="8"/>
  <c r="AD1589" i="8"/>
  <c r="AA1589" i="8"/>
  <c r="AF1589" i="8" s="1"/>
  <c r="W1589" i="8"/>
  <c r="V1589" i="8"/>
  <c r="U1589" i="8"/>
  <c r="R1589" i="8"/>
  <c r="J1589" i="8"/>
  <c r="I1589" i="8"/>
  <c r="H1589" i="8" s="1"/>
  <c r="F1589" i="8"/>
  <c r="C1589" i="8"/>
  <c r="D1589" i="8" s="1"/>
  <c r="B1589" i="8"/>
  <c r="G1589" i="8" s="1"/>
  <c r="AF1588" i="8"/>
  <c r="AD1588" i="8"/>
  <c r="AA1588" i="8"/>
  <c r="V1588" i="8"/>
  <c r="U1588" i="8"/>
  <c r="R1588" i="8"/>
  <c r="W1588" i="8" s="1"/>
  <c r="J1588" i="8"/>
  <c r="I1588" i="8" s="1"/>
  <c r="F1588" i="8"/>
  <c r="D1588" i="8"/>
  <c r="C1588" i="8"/>
  <c r="AD1587" i="8"/>
  <c r="AA1587" i="8"/>
  <c r="AF1587" i="8" s="1"/>
  <c r="W1587" i="8"/>
  <c r="V1587" i="8"/>
  <c r="U1587" i="8"/>
  <c r="R1587" i="8"/>
  <c r="J1587" i="8"/>
  <c r="I1587" i="8"/>
  <c r="F1587" i="8"/>
  <c r="C1587" i="8"/>
  <c r="D1587" i="8" s="1"/>
  <c r="B1587" i="8"/>
  <c r="G1587" i="8" s="1"/>
  <c r="AF1586" i="8"/>
  <c r="AD1586" i="8"/>
  <c r="AA1586" i="8"/>
  <c r="V1586" i="8"/>
  <c r="U1586" i="8"/>
  <c r="R1586" i="8"/>
  <c r="W1586" i="8" s="1"/>
  <c r="J1586" i="8"/>
  <c r="I1586" i="8" s="1"/>
  <c r="F1586" i="8"/>
  <c r="D1586" i="8"/>
  <c r="C1586" i="8"/>
  <c r="AD1585" i="8"/>
  <c r="AA1585" i="8"/>
  <c r="AF1585" i="8" s="1"/>
  <c r="W1585" i="8"/>
  <c r="V1585" i="8"/>
  <c r="U1585" i="8"/>
  <c r="R1585" i="8"/>
  <c r="J1585" i="8"/>
  <c r="I1585" i="8"/>
  <c r="F1585" i="8"/>
  <c r="C1585" i="8"/>
  <c r="D1585" i="8" s="1"/>
  <c r="B1585" i="8"/>
  <c r="G1585" i="8" s="1"/>
  <c r="AF1584" i="8"/>
  <c r="AD1584" i="8"/>
  <c r="AA1584" i="8"/>
  <c r="V1584" i="8"/>
  <c r="U1584" i="8"/>
  <c r="R1584" i="8"/>
  <c r="W1584" i="8" s="1"/>
  <c r="J1584" i="8"/>
  <c r="I1584" i="8" s="1"/>
  <c r="F1584" i="8"/>
  <c r="D1584" i="8"/>
  <c r="C1584" i="8"/>
  <c r="AD1583" i="8"/>
  <c r="AA1583" i="8"/>
  <c r="AF1583" i="8" s="1"/>
  <c r="W1583" i="8"/>
  <c r="V1583" i="8"/>
  <c r="U1583" i="8"/>
  <c r="R1583" i="8"/>
  <c r="J1583" i="8"/>
  <c r="I1583" i="8"/>
  <c r="H1583" i="8"/>
  <c r="F1583" i="8"/>
  <c r="C1583" i="8"/>
  <c r="D1583" i="8" s="1"/>
  <c r="B1583" i="8"/>
  <c r="G1583" i="8" s="1"/>
  <c r="AF1582" i="8"/>
  <c r="AD1582" i="8"/>
  <c r="AA1582" i="8"/>
  <c r="V1582" i="8"/>
  <c r="U1582" i="8"/>
  <c r="R1582" i="8"/>
  <c r="W1582" i="8" s="1"/>
  <c r="J1582" i="8"/>
  <c r="I1582" i="8" s="1"/>
  <c r="F1582" i="8"/>
  <c r="D1582" i="8"/>
  <c r="C1582" i="8"/>
  <c r="AD1581" i="8"/>
  <c r="AA1581" i="8"/>
  <c r="AF1581" i="8" s="1"/>
  <c r="W1581" i="8"/>
  <c r="V1581" i="8"/>
  <c r="U1581" i="8"/>
  <c r="R1581" i="8"/>
  <c r="J1581" i="8"/>
  <c r="I1581" i="8"/>
  <c r="F1581" i="8"/>
  <c r="G1581" i="8" s="1"/>
  <c r="C1581" i="8"/>
  <c r="D1581" i="8" s="1"/>
  <c r="B1581" i="8"/>
  <c r="H1581" i="8" s="1"/>
  <c r="AF1580" i="8"/>
  <c r="AD1580" i="8"/>
  <c r="AA1580" i="8"/>
  <c r="V1580" i="8"/>
  <c r="U1580" i="8"/>
  <c r="R1580" i="8"/>
  <c r="W1580" i="8" s="1"/>
  <c r="J1580" i="8"/>
  <c r="I1580" i="8" s="1"/>
  <c r="H1580" i="8" s="1"/>
  <c r="F1580" i="8"/>
  <c r="G1580" i="8" s="1"/>
  <c r="D1580" i="8"/>
  <c r="C1580" i="8"/>
  <c r="B1580" i="8"/>
  <c r="AD1579" i="8"/>
  <c r="AA1579" i="8"/>
  <c r="AF1579" i="8" s="1"/>
  <c r="W1579" i="8"/>
  <c r="V1579" i="8"/>
  <c r="U1579" i="8"/>
  <c r="R1579" i="8"/>
  <c r="J1579" i="8"/>
  <c r="I1579" i="8"/>
  <c r="F1579" i="8"/>
  <c r="C1579" i="8"/>
  <c r="D1579" i="8" s="1"/>
  <c r="B1579" i="8"/>
  <c r="H1579" i="8" s="1"/>
  <c r="AF1578" i="8"/>
  <c r="AD1578" i="8"/>
  <c r="AA1578" i="8"/>
  <c r="V1578" i="8"/>
  <c r="U1578" i="8"/>
  <c r="R1578" i="8"/>
  <c r="W1578" i="8" s="1"/>
  <c r="J1578" i="8"/>
  <c r="I1578" i="8" s="1"/>
  <c r="F1578" i="8"/>
  <c r="D1578" i="8"/>
  <c r="C1578" i="8"/>
  <c r="AD1577" i="8"/>
  <c r="AA1577" i="8"/>
  <c r="AF1577" i="8" s="1"/>
  <c r="W1577" i="8"/>
  <c r="V1577" i="8"/>
  <c r="U1577" i="8"/>
  <c r="R1577" i="8"/>
  <c r="J1577" i="8"/>
  <c r="I1577" i="8"/>
  <c r="H1577" i="8" s="1"/>
  <c r="F1577" i="8"/>
  <c r="C1577" i="8"/>
  <c r="D1577" i="8" s="1"/>
  <c r="B1577" i="8"/>
  <c r="G1577" i="8" s="1"/>
  <c r="AF1576" i="8"/>
  <c r="AD1576" i="8"/>
  <c r="AA1576" i="8"/>
  <c r="V1576" i="8"/>
  <c r="U1576" i="8"/>
  <c r="R1576" i="8"/>
  <c r="W1576" i="8" s="1"/>
  <c r="J1576" i="8"/>
  <c r="I1576" i="8" s="1"/>
  <c r="F1576" i="8"/>
  <c r="D1576" i="8"/>
  <c r="C1576" i="8"/>
  <c r="AD1575" i="8"/>
  <c r="AA1575" i="8"/>
  <c r="AF1575" i="8" s="1"/>
  <c r="W1575" i="8"/>
  <c r="V1575" i="8"/>
  <c r="U1575" i="8"/>
  <c r="R1575" i="8"/>
  <c r="J1575" i="8"/>
  <c r="I1575" i="8"/>
  <c r="H1575" i="8"/>
  <c r="F1575" i="8"/>
  <c r="G1575" i="8" s="1"/>
  <c r="C1575" i="8"/>
  <c r="D1575" i="8" s="1"/>
  <c r="B1575" i="8"/>
  <c r="AF1574" i="8"/>
  <c r="AD1574" i="8"/>
  <c r="AA1574" i="8"/>
  <c r="V1574" i="8"/>
  <c r="U1574" i="8"/>
  <c r="R1574" i="8"/>
  <c r="W1574" i="8" s="1"/>
  <c r="J1574" i="8"/>
  <c r="I1574" i="8" s="1"/>
  <c r="F1574" i="8"/>
  <c r="D1574" i="8"/>
  <c r="C1574" i="8"/>
  <c r="AD1573" i="8"/>
  <c r="AA1573" i="8"/>
  <c r="AF1573" i="8" s="1"/>
  <c r="W1573" i="8"/>
  <c r="V1573" i="8"/>
  <c r="U1573" i="8"/>
  <c r="R1573" i="8"/>
  <c r="J1573" i="8"/>
  <c r="I1573" i="8"/>
  <c r="F1573" i="8"/>
  <c r="C1573" i="8"/>
  <c r="D1573" i="8" s="1"/>
  <c r="B1573" i="8"/>
  <c r="G1573" i="8" s="1"/>
  <c r="AF1572" i="8"/>
  <c r="AD1572" i="8"/>
  <c r="AA1572" i="8"/>
  <c r="V1572" i="8"/>
  <c r="U1572" i="8"/>
  <c r="R1572" i="8"/>
  <c r="W1572" i="8" s="1"/>
  <c r="J1572" i="8"/>
  <c r="I1572" i="8" s="1"/>
  <c r="F1572" i="8"/>
  <c r="D1572" i="8"/>
  <c r="C1572" i="8"/>
  <c r="AD1571" i="8"/>
  <c r="AA1571" i="8"/>
  <c r="AF1571" i="8" s="1"/>
  <c r="W1571" i="8"/>
  <c r="V1571" i="8"/>
  <c r="U1571" i="8"/>
  <c r="R1571" i="8"/>
  <c r="J1571" i="8"/>
  <c r="C1571" i="8" s="1"/>
  <c r="D1571" i="8" s="1"/>
  <c r="F1571" i="8"/>
  <c r="AF1570" i="8"/>
  <c r="AD1570" i="8"/>
  <c r="AA1570" i="8"/>
  <c r="V1570" i="8"/>
  <c r="U1570" i="8"/>
  <c r="R1570" i="8"/>
  <c r="W1570" i="8" s="1"/>
  <c r="J1570" i="8"/>
  <c r="I1570" i="8" s="1"/>
  <c r="H1570" i="8" s="1"/>
  <c r="G1570" i="8"/>
  <c r="F1570" i="8"/>
  <c r="D1570" i="8"/>
  <c r="C1570" i="8"/>
  <c r="B1570" i="8"/>
  <c r="AD1569" i="8"/>
  <c r="AA1569" i="8"/>
  <c r="AF1569" i="8" s="1"/>
  <c r="W1569" i="8"/>
  <c r="V1569" i="8"/>
  <c r="U1569" i="8"/>
  <c r="R1569" i="8"/>
  <c r="J1569" i="8"/>
  <c r="C1569" i="8" s="1"/>
  <c r="D1569" i="8" s="1"/>
  <c r="F1569" i="8"/>
  <c r="AF1568" i="8"/>
  <c r="AD1568" i="8"/>
  <c r="AA1568" i="8"/>
  <c r="V1568" i="8"/>
  <c r="U1568" i="8"/>
  <c r="R1568" i="8"/>
  <c r="W1568" i="8" s="1"/>
  <c r="J1568" i="8"/>
  <c r="I1568" i="8" s="1"/>
  <c r="F1568" i="8"/>
  <c r="D1568" i="8"/>
  <c r="C1568" i="8"/>
  <c r="AD1567" i="8"/>
  <c r="AA1567" i="8"/>
  <c r="AF1567" i="8" s="1"/>
  <c r="W1567" i="8"/>
  <c r="V1567" i="8"/>
  <c r="U1567" i="8"/>
  <c r="R1567" i="8"/>
  <c r="J1567" i="8"/>
  <c r="C1567" i="8" s="1"/>
  <c r="D1567" i="8" s="1"/>
  <c r="I1567" i="8"/>
  <c r="F1567" i="8"/>
  <c r="AF1566" i="8"/>
  <c r="AD1566" i="8"/>
  <c r="AA1566" i="8"/>
  <c r="V1566" i="8"/>
  <c r="U1566" i="8"/>
  <c r="R1566" i="8"/>
  <c r="W1566" i="8" s="1"/>
  <c r="J1566" i="8"/>
  <c r="I1566" i="8" s="1"/>
  <c r="F1566" i="8"/>
  <c r="D1566" i="8"/>
  <c r="C1566" i="8"/>
  <c r="AD1565" i="8"/>
  <c r="AA1565" i="8"/>
  <c r="AF1565" i="8" s="1"/>
  <c r="W1565" i="8"/>
  <c r="V1565" i="8"/>
  <c r="U1565" i="8"/>
  <c r="R1565" i="8"/>
  <c r="J1565" i="8"/>
  <c r="B1565" i="8" s="1"/>
  <c r="I1565" i="8"/>
  <c r="F1565" i="8"/>
  <c r="AF1564" i="8"/>
  <c r="AD1564" i="8"/>
  <c r="AA1564" i="8"/>
  <c r="V1564" i="8"/>
  <c r="U1564" i="8"/>
  <c r="R1564" i="8"/>
  <c r="J1564" i="8"/>
  <c r="I1564" i="8" s="1"/>
  <c r="F1564" i="8"/>
  <c r="D1564" i="8"/>
  <c r="C1564" i="8"/>
  <c r="AD1563" i="8"/>
  <c r="AA1563" i="8"/>
  <c r="AF1563" i="8" s="1"/>
  <c r="W1563" i="8"/>
  <c r="V1563" i="8"/>
  <c r="U1563" i="8"/>
  <c r="R1563" i="8"/>
  <c r="J1563" i="8"/>
  <c r="I1563" i="8"/>
  <c r="H1563" i="8"/>
  <c r="F1563" i="8"/>
  <c r="C1563" i="8"/>
  <c r="D1563" i="8" s="1"/>
  <c r="B1563" i="8"/>
  <c r="G1563" i="8" s="1"/>
  <c r="AF1562" i="8"/>
  <c r="AD1562" i="8"/>
  <c r="AA1562" i="8"/>
  <c r="V1562" i="8"/>
  <c r="U1562" i="8"/>
  <c r="R1562" i="8"/>
  <c r="J1562" i="8"/>
  <c r="I1562" i="8" s="1"/>
  <c r="F1562" i="8"/>
  <c r="D1562" i="8"/>
  <c r="C1562" i="8"/>
  <c r="AD1561" i="8"/>
  <c r="AA1561" i="8"/>
  <c r="AF1561" i="8" s="1"/>
  <c r="W1561" i="8"/>
  <c r="V1561" i="8"/>
  <c r="U1561" i="8"/>
  <c r="R1561" i="8"/>
  <c r="J1561" i="8"/>
  <c r="I1561" i="8" s="1"/>
  <c r="F1561" i="8"/>
  <c r="C1561" i="8"/>
  <c r="D1561" i="8" s="1"/>
  <c r="B1561" i="8"/>
  <c r="G1561" i="8" s="1"/>
  <c r="AF1560" i="8"/>
  <c r="AD1560" i="8"/>
  <c r="AA1560" i="8"/>
  <c r="V1560" i="8"/>
  <c r="U1560" i="8"/>
  <c r="R1560" i="8"/>
  <c r="J1560" i="8"/>
  <c r="I1560" i="8" s="1"/>
  <c r="F1560" i="8"/>
  <c r="D1560" i="8"/>
  <c r="C1560" i="8"/>
  <c r="AD1559" i="8"/>
  <c r="AA1559" i="8"/>
  <c r="AF1559" i="8" s="1"/>
  <c r="W1559" i="8"/>
  <c r="V1559" i="8"/>
  <c r="U1559" i="8"/>
  <c r="R1559" i="8"/>
  <c r="J1559" i="8"/>
  <c r="I1559" i="8" s="1"/>
  <c r="F1559" i="8"/>
  <c r="C1559" i="8"/>
  <c r="D1559" i="8" s="1"/>
  <c r="B1559" i="8"/>
  <c r="G1559" i="8" s="1"/>
  <c r="AF1558" i="8"/>
  <c r="AD1558" i="8"/>
  <c r="AA1558" i="8"/>
  <c r="V1558" i="8"/>
  <c r="U1558" i="8"/>
  <c r="R1558" i="8"/>
  <c r="W1558" i="8" s="1"/>
  <c r="J1558" i="8"/>
  <c r="I1558" i="8" s="1"/>
  <c r="F1558" i="8"/>
  <c r="D1558" i="8"/>
  <c r="C1558" i="8"/>
  <c r="AD1557" i="8"/>
  <c r="AA1557" i="8"/>
  <c r="AF1557" i="8" s="1"/>
  <c r="W1557" i="8"/>
  <c r="V1557" i="8"/>
  <c r="U1557" i="8"/>
  <c r="R1557" i="8"/>
  <c r="J1557" i="8"/>
  <c r="C1557" i="8" s="1"/>
  <c r="D1557" i="8" s="1"/>
  <c r="F1557" i="8"/>
  <c r="AF1556" i="8"/>
  <c r="AD1556" i="8"/>
  <c r="AA1556" i="8"/>
  <c r="V1556" i="8"/>
  <c r="U1556" i="8"/>
  <c r="R1556" i="8"/>
  <c r="W1556" i="8" s="1"/>
  <c r="J1556" i="8"/>
  <c r="I1556" i="8" s="1"/>
  <c r="F1556" i="8"/>
  <c r="D1556" i="8"/>
  <c r="C1556" i="8"/>
  <c r="AD1555" i="8"/>
  <c r="AA1555" i="8"/>
  <c r="AF1555" i="8" s="1"/>
  <c r="W1555" i="8"/>
  <c r="V1555" i="8"/>
  <c r="U1555" i="8"/>
  <c r="R1555" i="8"/>
  <c r="J1555" i="8"/>
  <c r="C1555" i="8" s="1"/>
  <c r="D1555" i="8" s="1"/>
  <c r="I1555" i="8"/>
  <c r="F1555" i="8"/>
  <c r="AF1554" i="8"/>
  <c r="AD1554" i="8"/>
  <c r="AA1554" i="8"/>
  <c r="V1554" i="8"/>
  <c r="U1554" i="8"/>
  <c r="R1554" i="8"/>
  <c r="W1554" i="8" s="1"/>
  <c r="J1554" i="8"/>
  <c r="I1554" i="8"/>
  <c r="G1554" i="8"/>
  <c r="F1554" i="8"/>
  <c r="D1554" i="8"/>
  <c r="C1554" i="8"/>
  <c r="B1554" i="8"/>
  <c r="H1554" i="8" s="1"/>
  <c r="AD1553" i="8"/>
  <c r="AA1553" i="8"/>
  <c r="AF1553" i="8" s="1"/>
  <c r="W1553" i="8"/>
  <c r="V1553" i="8"/>
  <c r="U1553" i="8"/>
  <c r="R1553" i="8"/>
  <c r="J1553" i="8"/>
  <c r="C1553" i="8" s="1"/>
  <c r="D1553" i="8" s="1"/>
  <c r="F1553" i="8"/>
  <c r="AF1552" i="8"/>
  <c r="AD1552" i="8"/>
  <c r="AA1552" i="8"/>
  <c r="V1552" i="8"/>
  <c r="U1552" i="8"/>
  <c r="R1552" i="8"/>
  <c r="W1552" i="8" s="1"/>
  <c r="J1552" i="8"/>
  <c r="I1552" i="8"/>
  <c r="G1552" i="8"/>
  <c r="F1552" i="8"/>
  <c r="D1552" i="8"/>
  <c r="C1552" i="8"/>
  <c r="B1552" i="8"/>
  <c r="H1552" i="8" s="1"/>
  <c r="AD1551" i="8"/>
  <c r="AA1551" i="8"/>
  <c r="AF1551" i="8" s="1"/>
  <c r="W1551" i="8"/>
  <c r="V1551" i="8"/>
  <c r="U1551" i="8"/>
  <c r="R1551" i="8"/>
  <c r="J1551" i="8"/>
  <c r="I1551" i="8" s="1"/>
  <c r="F1551" i="8"/>
  <c r="C1551" i="8"/>
  <c r="D1551" i="8" s="1"/>
  <c r="B1551" i="8"/>
  <c r="AF1550" i="8"/>
  <c r="AD1550" i="8"/>
  <c r="AA1550" i="8"/>
  <c r="V1550" i="8"/>
  <c r="U1550" i="8"/>
  <c r="R1550" i="8"/>
  <c r="W1550" i="8" s="1"/>
  <c r="J1550" i="8"/>
  <c r="I1550" i="8"/>
  <c r="F1550" i="8"/>
  <c r="G1550" i="8" s="1"/>
  <c r="D1550" i="8"/>
  <c r="C1550" i="8"/>
  <c r="B1550" i="8"/>
  <c r="H1550" i="8" s="1"/>
  <c r="AD1549" i="8"/>
  <c r="AA1549" i="8"/>
  <c r="AF1549" i="8" s="1"/>
  <c r="W1549" i="8"/>
  <c r="V1549" i="8"/>
  <c r="U1549" i="8"/>
  <c r="R1549" i="8"/>
  <c r="J1549" i="8"/>
  <c r="I1549" i="8" s="1"/>
  <c r="F1549" i="8"/>
  <c r="G1549" i="8" s="1"/>
  <c r="C1549" i="8"/>
  <c r="D1549" i="8" s="1"/>
  <c r="B1549" i="8"/>
  <c r="H1549" i="8" s="1"/>
  <c r="AF1548" i="8"/>
  <c r="AD1548" i="8"/>
  <c r="AA1548" i="8"/>
  <c r="V1548" i="8"/>
  <c r="U1548" i="8"/>
  <c r="R1548" i="8"/>
  <c r="J1548" i="8"/>
  <c r="I1548" i="8" s="1"/>
  <c r="F1548" i="8"/>
  <c r="G1548" i="8" s="1"/>
  <c r="D1548" i="8"/>
  <c r="C1548" i="8"/>
  <c r="B1548" i="8"/>
  <c r="H1548" i="8" s="1"/>
  <c r="AD1547" i="8"/>
  <c r="AA1547" i="8"/>
  <c r="AF1547" i="8" s="1"/>
  <c r="W1547" i="8"/>
  <c r="V1547" i="8"/>
  <c r="U1547" i="8"/>
  <c r="R1547" i="8"/>
  <c r="J1547" i="8"/>
  <c r="I1547" i="8" s="1"/>
  <c r="F1547" i="8"/>
  <c r="G1547" i="8" s="1"/>
  <c r="C1547" i="8"/>
  <c r="D1547" i="8" s="1"/>
  <c r="B1547" i="8"/>
  <c r="AF1546" i="8"/>
  <c r="AD1546" i="8"/>
  <c r="AA1546" i="8"/>
  <c r="V1546" i="8"/>
  <c r="U1546" i="8"/>
  <c r="R1546" i="8"/>
  <c r="J1546" i="8"/>
  <c r="I1546" i="8" s="1"/>
  <c r="F1546" i="8"/>
  <c r="D1546" i="8"/>
  <c r="C1546" i="8"/>
  <c r="AD1545" i="8"/>
  <c r="AA1545" i="8"/>
  <c r="AF1545" i="8" s="1"/>
  <c r="W1545" i="8"/>
  <c r="V1545" i="8"/>
  <c r="U1545" i="8"/>
  <c r="R1545" i="8"/>
  <c r="J1545" i="8"/>
  <c r="I1545" i="8" s="1"/>
  <c r="F1545" i="8"/>
  <c r="C1545" i="8"/>
  <c r="D1545" i="8" s="1"/>
  <c r="B1545" i="8"/>
  <c r="G1545" i="8" s="1"/>
  <c r="AF1544" i="8"/>
  <c r="AD1544" i="8"/>
  <c r="AA1544" i="8"/>
  <c r="V1544" i="8"/>
  <c r="U1544" i="8"/>
  <c r="R1544" i="8"/>
  <c r="W1544" i="8" s="1"/>
  <c r="J1544" i="8"/>
  <c r="I1544" i="8" s="1"/>
  <c r="F1544" i="8"/>
  <c r="C1544" i="8"/>
  <c r="D1544" i="8" s="1"/>
  <c r="AD1543" i="8"/>
  <c r="AA1543" i="8"/>
  <c r="AF1543" i="8" s="1"/>
  <c r="W1543" i="8"/>
  <c r="V1543" i="8"/>
  <c r="U1543" i="8"/>
  <c r="R1543" i="8"/>
  <c r="J1543" i="8"/>
  <c r="C1543" i="8" s="1"/>
  <c r="D1543" i="8" s="1"/>
  <c r="F1543" i="8"/>
  <c r="G1543" i="8" s="1"/>
  <c r="B1543" i="8"/>
  <c r="AF1542" i="8"/>
  <c r="AD1542" i="8"/>
  <c r="AA1542" i="8"/>
  <c r="V1542" i="8"/>
  <c r="U1542" i="8"/>
  <c r="R1542" i="8"/>
  <c r="W1542" i="8" s="1"/>
  <c r="J1542" i="8"/>
  <c r="I1542" i="8" s="1"/>
  <c r="F1542" i="8"/>
  <c r="D1542" i="8"/>
  <c r="C1542" i="8"/>
  <c r="AA1541" i="8"/>
  <c r="V1541" i="8"/>
  <c r="W1541" i="8" s="1"/>
  <c r="U1541" i="8"/>
  <c r="R1541" i="8"/>
  <c r="F1541" i="8"/>
  <c r="G1541" i="8" s="1"/>
  <c r="D1541" i="8"/>
  <c r="B1541" i="8"/>
  <c r="H1541" i="8" s="1"/>
  <c r="AE1540" i="8"/>
  <c r="AD1540" i="8" s="1"/>
  <c r="AA1540" i="8"/>
  <c r="V1540" i="8"/>
  <c r="W1540" i="8" s="1"/>
  <c r="U1540" i="8"/>
  <c r="R1540" i="8"/>
  <c r="F1540" i="8"/>
  <c r="G1540" i="8" s="1"/>
  <c r="D1540" i="8"/>
  <c r="B1540" i="8"/>
  <c r="AD1539" i="8"/>
  <c r="AA1539" i="8"/>
  <c r="V1539" i="8"/>
  <c r="W1539" i="8" s="1"/>
  <c r="U1539" i="8"/>
  <c r="R1539" i="8"/>
  <c r="F1539" i="8"/>
  <c r="G1539" i="8" s="1"/>
  <c r="D1539" i="8"/>
  <c r="B1539" i="8"/>
  <c r="H1539" i="8" s="1"/>
  <c r="AA1538" i="8"/>
  <c r="V1538" i="8"/>
  <c r="U1538" i="8"/>
  <c r="R1538" i="8"/>
  <c r="W1538" i="8" s="1"/>
  <c r="F1538" i="8"/>
  <c r="D1538" i="8"/>
  <c r="B1538" i="8"/>
  <c r="H1538" i="8" s="1"/>
  <c r="AE1537" i="8"/>
  <c r="AD1537" i="8" s="1"/>
  <c r="AA1537" i="8"/>
  <c r="V1537" i="8"/>
  <c r="U1537" i="8"/>
  <c r="R1537" i="8"/>
  <c r="W1537" i="8" s="1"/>
  <c r="F1537" i="8"/>
  <c r="G1537" i="8" s="1"/>
  <c r="D1537" i="8"/>
  <c r="B1537" i="8"/>
  <c r="AF1536" i="8"/>
  <c r="AE1536" i="8"/>
  <c r="AD1536" i="8" s="1"/>
  <c r="AA1536" i="8"/>
  <c r="V1536" i="8"/>
  <c r="W1536" i="8" s="1"/>
  <c r="U1536" i="8"/>
  <c r="R1536" i="8"/>
  <c r="F1536" i="8"/>
  <c r="G1536" i="8" s="1"/>
  <c r="D1536" i="8"/>
  <c r="C1536" i="8"/>
  <c r="B1536" i="8"/>
  <c r="AE1535" i="8"/>
  <c r="AD1535" i="8"/>
  <c r="AA1535" i="8"/>
  <c r="AF1535" i="8" s="1"/>
  <c r="V1535" i="8"/>
  <c r="U1535" i="8"/>
  <c r="R1535" i="8"/>
  <c r="W1535" i="8" s="1"/>
  <c r="I1535" i="8"/>
  <c r="F1535" i="8"/>
  <c r="C1535" i="8"/>
  <c r="D1535" i="8" s="1"/>
  <c r="B1535" i="8"/>
  <c r="H1535" i="8" s="1"/>
  <c r="AF1534" i="8"/>
  <c r="AE1534" i="8"/>
  <c r="AD1534" i="8" s="1"/>
  <c r="AA1534" i="8"/>
  <c r="V1534" i="8"/>
  <c r="W1534" i="8" s="1"/>
  <c r="U1534" i="8"/>
  <c r="R1534" i="8"/>
  <c r="F1534" i="8"/>
  <c r="G1534" i="8" s="1"/>
  <c r="D1534" i="8"/>
  <c r="C1534" i="8"/>
  <c r="B1534" i="8"/>
  <c r="AD1533" i="8"/>
  <c r="AA1533" i="8"/>
  <c r="AF1533" i="8" s="1"/>
  <c r="W1533" i="8"/>
  <c r="V1533" i="8"/>
  <c r="U1533" i="8"/>
  <c r="R1533" i="8"/>
  <c r="I1533" i="8"/>
  <c r="H1533" i="8"/>
  <c r="F1533" i="8"/>
  <c r="C1533" i="8"/>
  <c r="D1533" i="8" s="1"/>
  <c r="B1533" i="8"/>
  <c r="G1533" i="8" s="1"/>
  <c r="AF1532" i="8"/>
  <c r="AE1532" i="8"/>
  <c r="AD1532" i="8" s="1"/>
  <c r="AA1532" i="8"/>
  <c r="V1532" i="8"/>
  <c r="U1532" i="8"/>
  <c r="R1532" i="8"/>
  <c r="W1532" i="8" s="1"/>
  <c r="F1532" i="8"/>
  <c r="G1532" i="8" s="1"/>
  <c r="D1532" i="8"/>
  <c r="C1532" i="8"/>
  <c r="B1532" i="8"/>
  <c r="AE1531" i="8"/>
  <c r="AD1531" i="8"/>
  <c r="AA1531" i="8"/>
  <c r="AF1531" i="8" s="1"/>
  <c r="W1531" i="8"/>
  <c r="V1531" i="8"/>
  <c r="U1531" i="8"/>
  <c r="R1531" i="8"/>
  <c r="I1531" i="8"/>
  <c r="H1531" i="8"/>
  <c r="F1531" i="8"/>
  <c r="C1531" i="8"/>
  <c r="D1531" i="8" s="1"/>
  <c r="B1531" i="8"/>
  <c r="G1531" i="8" s="1"/>
  <c r="AF1530" i="8"/>
  <c r="AE1530" i="8"/>
  <c r="AD1530" i="8" s="1"/>
  <c r="AA1530" i="8"/>
  <c r="V1530" i="8"/>
  <c r="U1530" i="8"/>
  <c r="R1530" i="8"/>
  <c r="W1530" i="8" s="1"/>
  <c r="F1530" i="8"/>
  <c r="G1530" i="8" s="1"/>
  <c r="D1530" i="8"/>
  <c r="C1530" i="8"/>
  <c r="B1530" i="8"/>
  <c r="AD1529" i="8"/>
  <c r="AA1529" i="8"/>
  <c r="AF1529" i="8" s="1"/>
  <c r="W1529" i="8"/>
  <c r="V1529" i="8"/>
  <c r="U1529" i="8"/>
  <c r="R1529" i="8"/>
  <c r="I1529" i="8"/>
  <c r="H1529" i="8"/>
  <c r="G1529" i="8"/>
  <c r="F1529" i="8"/>
  <c r="D1529" i="8"/>
  <c r="C1529" i="8"/>
  <c r="B1529" i="8"/>
  <c r="AF1528" i="8"/>
  <c r="AE1528" i="8"/>
  <c r="AD1528" i="8" s="1"/>
  <c r="AA1528" i="8"/>
  <c r="V1528" i="8"/>
  <c r="U1528" i="8"/>
  <c r="R1528" i="8"/>
  <c r="W1528" i="8" s="1"/>
  <c r="F1528" i="8"/>
  <c r="G1528" i="8" s="1"/>
  <c r="C1528" i="8"/>
  <c r="D1528" i="8" s="1"/>
  <c r="B1528" i="8"/>
  <c r="AE1527" i="8"/>
  <c r="AD1527" i="8" s="1"/>
  <c r="AA1527" i="8"/>
  <c r="V1527" i="8"/>
  <c r="W1527" i="8" s="1"/>
  <c r="U1527" i="8"/>
  <c r="R1527" i="8"/>
  <c r="F1527" i="8"/>
  <c r="G1527" i="8" s="1"/>
  <c r="D1527" i="8"/>
  <c r="C1527" i="8"/>
  <c r="B1527" i="8"/>
  <c r="AE1526" i="8"/>
  <c r="AD1526" i="8"/>
  <c r="AA1526" i="8"/>
  <c r="AF1526" i="8" s="1"/>
  <c r="V1526" i="8"/>
  <c r="U1526" i="8"/>
  <c r="R1526" i="8"/>
  <c r="W1526" i="8" s="1"/>
  <c r="I1526" i="8"/>
  <c r="F1526" i="8"/>
  <c r="C1526" i="8"/>
  <c r="D1526" i="8" s="1"/>
  <c r="B1526" i="8"/>
  <c r="H1526" i="8" s="1"/>
  <c r="AD1525" i="8"/>
  <c r="AA1525" i="8"/>
  <c r="V1525" i="8"/>
  <c r="U1525" i="8"/>
  <c r="R1525" i="8"/>
  <c r="W1525" i="8" s="1"/>
  <c r="J1525" i="8"/>
  <c r="I1525" i="8" s="1"/>
  <c r="F1525" i="8"/>
  <c r="AE1524" i="8"/>
  <c r="AD1524" i="8"/>
  <c r="AA1524" i="8"/>
  <c r="AF1524" i="8" s="1"/>
  <c r="W1524" i="8"/>
  <c r="V1524" i="8"/>
  <c r="U1524" i="8"/>
  <c r="R1524" i="8"/>
  <c r="I1524" i="8"/>
  <c r="H1524" i="8"/>
  <c r="F1524" i="8"/>
  <c r="C1524" i="8"/>
  <c r="D1524" i="8" s="1"/>
  <c r="B1524" i="8"/>
  <c r="G1524" i="8" s="1"/>
  <c r="AF1523" i="8"/>
  <c r="AD1523" i="8"/>
  <c r="AA1523" i="8"/>
  <c r="V1523" i="8"/>
  <c r="U1523" i="8"/>
  <c r="R1523" i="8"/>
  <c r="W1523" i="8" s="1"/>
  <c r="I1523" i="8"/>
  <c r="F1523" i="8"/>
  <c r="G1523" i="8" s="1"/>
  <c r="C1523" i="8"/>
  <c r="D1523" i="8" s="1"/>
  <c r="B1523" i="8"/>
  <c r="H1523" i="8" s="1"/>
  <c r="AD1522" i="8"/>
  <c r="AA1522" i="8"/>
  <c r="AF1522" i="8" s="1"/>
  <c r="V1522" i="8"/>
  <c r="W1522" i="8" s="1"/>
  <c r="U1522" i="8"/>
  <c r="R1522" i="8"/>
  <c r="I1522" i="8"/>
  <c r="H1522" i="8"/>
  <c r="F1522" i="8"/>
  <c r="G1522" i="8" s="1"/>
  <c r="D1522" i="8"/>
  <c r="C1522" i="8"/>
  <c r="B1522" i="8"/>
  <c r="AE1521" i="8"/>
  <c r="AD1521" i="8"/>
  <c r="AA1521" i="8"/>
  <c r="AF1521" i="8" s="1"/>
  <c r="V1521" i="8"/>
  <c r="U1521" i="8"/>
  <c r="R1521" i="8"/>
  <c r="W1521" i="8" s="1"/>
  <c r="I1521" i="8"/>
  <c r="F1521" i="8"/>
  <c r="C1521" i="8"/>
  <c r="D1521" i="8" s="1"/>
  <c r="B1521" i="8"/>
  <c r="H1521" i="8" s="1"/>
  <c r="AF1520" i="8"/>
  <c r="AE1520" i="8"/>
  <c r="AD1520" i="8" s="1"/>
  <c r="AA1520" i="8"/>
  <c r="V1520" i="8"/>
  <c r="W1520" i="8" s="1"/>
  <c r="U1520" i="8"/>
  <c r="R1520" i="8"/>
  <c r="F1520" i="8"/>
  <c r="G1520" i="8" s="1"/>
  <c r="D1520" i="8"/>
  <c r="C1520" i="8"/>
  <c r="B1520" i="8"/>
  <c r="AE1519" i="8"/>
  <c r="AD1519" i="8"/>
  <c r="AA1519" i="8"/>
  <c r="AF1519" i="8" s="1"/>
  <c r="V1519" i="8"/>
  <c r="U1519" i="8"/>
  <c r="R1519" i="8"/>
  <c r="W1519" i="8" s="1"/>
  <c r="I1519" i="8"/>
  <c r="F1519" i="8"/>
  <c r="C1519" i="8"/>
  <c r="D1519" i="8" s="1"/>
  <c r="B1519" i="8"/>
  <c r="H1519" i="8" s="1"/>
  <c r="AF1518" i="8"/>
  <c r="AD1518" i="8"/>
  <c r="AA1518" i="8"/>
  <c r="V1518" i="8"/>
  <c r="U1518" i="8"/>
  <c r="R1518" i="8"/>
  <c r="W1518" i="8" s="1"/>
  <c r="I1518" i="8"/>
  <c r="F1518" i="8"/>
  <c r="G1518" i="8" s="1"/>
  <c r="D1518" i="8"/>
  <c r="C1518" i="8"/>
  <c r="B1518" i="8"/>
  <c r="H1518" i="8" s="1"/>
  <c r="AE1517" i="8"/>
  <c r="AD1517" i="8"/>
  <c r="AA1517" i="8"/>
  <c r="AF1517" i="8" s="1"/>
  <c r="W1517" i="8"/>
  <c r="V1517" i="8"/>
  <c r="U1517" i="8"/>
  <c r="R1517" i="8"/>
  <c r="I1517" i="8"/>
  <c r="H1517" i="8"/>
  <c r="F1517" i="8"/>
  <c r="C1517" i="8"/>
  <c r="D1517" i="8" s="1"/>
  <c r="B1517" i="8"/>
  <c r="G1517" i="8" s="1"/>
  <c r="AF1516" i="8"/>
  <c r="AE1516" i="8"/>
  <c r="AD1516" i="8" s="1"/>
  <c r="AA1516" i="8"/>
  <c r="V1516" i="8"/>
  <c r="U1516" i="8"/>
  <c r="R1516" i="8"/>
  <c r="W1516" i="8" s="1"/>
  <c r="F1516" i="8"/>
  <c r="G1516" i="8" s="1"/>
  <c r="D1516" i="8"/>
  <c r="C1516" i="8"/>
  <c r="B1516" i="8"/>
  <c r="AD1515" i="8"/>
  <c r="AA1515" i="8"/>
  <c r="AF1515" i="8" s="1"/>
  <c r="W1515" i="8"/>
  <c r="V1515" i="8"/>
  <c r="U1515" i="8"/>
  <c r="R1515" i="8"/>
  <c r="I1515" i="8"/>
  <c r="H1515" i="8"/>
  <c r="G1515" i="8"/>
  <c r="F1515" i="8"/>
  <c r="C1515" i="8"/>
  <c r="D1515" i="8" s="1"/>
  <c r="B1515" i="8"/>
  <c r="AF1514" i="8"/>
  <c r="AD1514" i="8"/>
  <c r="AA1514" i="8"/>
  <c r="V1514" i="8"/>
  <c r="U1514" i="8"/>
  <c r="R1514" i="8"/>
  <c r="W1514" i="8" s="1"/>
  <c r="I1514" i="8"/>
  <c r="F1514" i="8"/>
  <c r="G1514" i="8" s="1"/>
  <c r="C1514" i="8"/>
  <c r="D1514" i="8" s="1"/>
  <c r="B1514" i="8"/>
  <c r="H1514" i="8" s="1"/>
  <c r="AF1513" i="8"/>
  <c r="AD1513" i="8"/>
  <c r="AA1513" i="8"/>
  <c r="V1513" i="8"/>
  <c r="U1513" i="8"/>
  <c r="R1513" i="8"/>
  <c r="W1513" i="8" s="1"/>
  <c r="J1513" i="8"/>
  <c r="I1513" i="8" s="1"/>
  <c r="H1513" i="8" s="1"/>
  <c r="F1513" i="8"/>
  <c r="G1513" i="8" s="1"/>
  <c r="D1513" i="8"/>
  <c r="C1513" i="8"/>
  <c r="B1513" i="8"/>
  <c r="AA1512" i="8"/>
  <c r="V1512" i="8"/>
  <c r="W1512" i="8" s="1"/>
  <c r="U1512" i="8"/>
  <c r="R1512" i="8"/>
  <c r="F1512" i="8"/>
  <c r="G1512" i="8" s="1"/>
  <c r="D1512" i="8"/>
  <c r="C1512" i="8"/>
  <c r="B1512" i="8"/>
  <c r="H1512" i="8" s="1"/>
  <c r="AE1511" i="8"/>
  <c r="AD1511" i="8"/>
  <c r="AA1511" i="8"/>
  <c r="AF1511" i="8" s="1"/>
  <c r="W1511" i="8"/>
  <c r="V1511" i="8"/>
  <c r="U1511" i="8"/>
  <c r="R1511" i="8"/>
  <c r="I1511" i="8"/>
  <c r="H1511" i="8"/>
  <c r="F1511" i="8"/>
  <c r="C1511" i="8"/>
  <c r="D1511" i="8" s="1"/>
  <c r="B1511" i="8"/>
  <c r="G1511" i="8" s="1"/>
  <c r="AF1510" i="8"/>
  <c r="AE1510" i="8"/>
  <c r="AD1510" i="8" s="1"/>
  <c r="AA1510" i="8"/>
  <c r="V1510" i="8"/>
  <c r="U1510" i="8"/>
  <c r="R1510" i="8"/>
  <c r="W1510" i="8" s="1"/>
  <c r="F1510" i="8"/>
  <c r="G1510" i="8" s="1"/>
  <c r="D1510" i="8"/>
  <c r="C1510" i="8"/>
  <c r="B1510" i="8"/>
  <c r="AD1509" i="8"/>
  <c r="AA1509" i="8"/>
  <c r="AF1509" i="8" s="1"/>
  <c r="W1509" i="8"/>
  <c r="V1509" i="8"/>
  <c r="U1509" i="8"/>
  <c r="R1509" i="8"/>
  <c r="I1509" i="8"/>
  <c r="H1509" i="8"/>
  <c r="G1509" i="8"/>
  <c r="F1509" i="8"/>
  <c r="C1509" i="8"/>
  <c r="D1509" i="8" s="1"/>
  <c r="B1509" i="8"/>
  <c r="AF1508" i="8"/>
  <c r="AD1508" i="8"/>
  <c r="AA1508" i="8"/>
  <c r="V1508" i="8"/>
  <c r="U1508" i="8"/>
  <c r="R1508" i="8"/>
  <c r="W1508" i="8" s="1"/>
  <c r="I1508" i="8"/>
  <c r="F1508" i="8"/>
  <c r="G1508" i="8" s="1"/>
  <c r="C1508" i="8"/>
  <c r="D1508" i="8" s="1"/>
  <c r="B1508" i="8"/>
  <c r="H1508" i="8" s="1"/>
  <c r="AF1507" i="8"/>
  <c r="AE1507" i="8"/>
  <c r="AD1507" i="8" s="1"/>
  <c r="AA1507" i="8"/>
  <c r="V1507" i="8"/>
  <c r="W1507" i="8" s="1"/>
  <c r="U1507" i="8"/>
  <c r="R1507" i="8"/>
  <c r="I1507" i="8"/>
  <c r="H1507" i="8"/>
  <c r="F1507" i="8"/>
  <c r="G1507" i="8" s="1"/>
  <c r="D1507" i="8"/>
  <c r="C1507" i="8"/>
  <c r="B1507" i="8"/>
  <c r="AD1506" i="8"/>
  <c r="AA1506" i="8"/>
  <c r="W1506" i="8"/>
  <c r="V1506" i="8"/>
  <c r="U1506" i="8"/>
  <c r="R1506" i="8"/>
  <c r="I1506" i="8"/>
  <c r="H1506" i="8"/>
  <c r="G1506" i="8"/>
  <c r="F1506" i="8"/>
  <c r="B1506" i="8"/>
  <c r="C1506" i="8" s="1"/>
  <c r="D1506" i="8" s="1"/>
  <c r="AF1505" i="8"/>
  <c r="AE1505" i="8"/>
  <c r="AD1505" i="8" s="1"/>
  <c r="AA1505" i="8"/>
  <c r="V1505" i="8"/>
  <c r="U1505" i="8"/>
  <c r="R1505" i="8"/>
  <c r="W1505" i="8" s="1"/>
  <c r="F1505" i="8"/>
  <c r="G1505" i="8" s="1"/>
  <c r="C1505" i="8"/>
  <c r="D1505" i="8" s="1"/>
  <c r="B1505" i="8"/>
  <c r="AE1504" i="8"/>
  <c r="AD1504" i="8"/>
  <c r="AA1504" i="8"/>
  <c r="AF1504" i="8" s="1"/>
  <c r="W1504" i="8"/>
  <c r="V1504" i="8"/>
  <c r="U1504" i="8"/>
  <c r="R1504" i="8"/>
  <c r="I1504" i="8"/>
  <c r="H1504" i="8"/>
  <c r="G1504" i="8"/>
  <c r="F1504" i="8"/>
  <c r="C1504" i="8"/>
  <c r="D1504" i="8" s="1"/>
  <c r="B1504" i="8"/>
  <c r="AF1503" i="8"/>
  <c r="AD1503" i="8"/>
  <c r="AA1503" i="8"/>
  <c r="V1503" i="8"/>
  <c r="U1503" i="8"/>
  <c r="R1503" i="8"/>
  <c r="W1503" i="8" s="1"/>
  <c r="J1503" i="8"/>
  <c r="I1503" i="8" s="1"/>
  <c r="F1503" i="8"/>
  <c r="C1503" i="8"/>
  <c r="D1503" i="8" s="1"/>
  <c r="AE1502" i="8"/>
  <c r="AD1502" i="8"/>
  <c r="AA1502" i="8"/>
  <c r="AF1502" i="8" s="1"/>
  <c r="W1502" i="8"/>
  <c r="V1502" i="8"/>
  <c r="U1502" i="8"/>
  <c r="R1502" i="8"/>
  <c r="I1502" i="8"/>
  <c r="H1502" i="8"/>
  <c r="G1502" i="8"/>
  <c r="F1502" i="8"/>
  <c r="C1502" i="8"/>
  <c r="D1502" i="8" s="1"/>
  <c r="B1502" i="8"/>
  <c r="AF1501" i="8"/>
  <c r="AE1501" i="8"/>
  <c r="AD1501" i="8" s="1"/>
  <c r="AA1501" i="8"/>
  <c r="V1501" i="8"/>
  <c r="U1501" i="8"/>
  <c r="R1501" i="8"/>
  <c r="W1501" i="8" s="1"/>
  <c r="F1501" i="8"/>
  <c r="G1501" i="8" s="1"/>
  <c r="C1501" i="8"/>
  <c r="D1501" i="8" s="1"/>
  <c r="B1501" i="8"/>
  <c r="AE1500" i="8"/>
  <c r="AD1500" i="8"/>
  <c r="AA1500" i="8"/>
  <c r="AF1500" i="8" s="1"/>
  <c r="W1500" i="8"/>
  <c r="V1500" i="8"/>
  <c r="U1500" i="8"/>
  <c r="R1500" i="8"/>
  <c r="I1500" i="8"/>
  <c r="H1500" i="8"/>
  <c r="G1500" i="8"/>
  <c r="F1500" i="8"/>
  <c r="C1500" i="8"/>
  <c r="D1500" i="8" s="1"/>
  <c r="B1500" i="8"/>
  <c r="AF1499" i="8"/>
  <c r="AE1499" i="8"/>
  <c r="AD1499" i="8" s="1"/>
  <c r="AA1499" i="8"/>
  <c r="V1499" i="8"/>
  <c r="U1499" i="8"/>
  <c r="R1499" i="8"/>
  <c r="W1499" i="8" s="1"/>
  <c r="F1499" i="8"/>
  <c r="G1499" i="8" s="1"/>
  <c r="C1499" i="8"/>
  <c r="D1499" i="8" s="1"/>
  <c r="B1499" i="8"/>
  <c r="AD1498" i="8"/>
  <c r="AA1498" i="8"/>
  <c r="V1498" i="8"/>
  <c r="U1498" i="8"/>
  <c r="R1498" i="8"/>
  <c r="W1498" i="8" s="1"/>
  <c r="I1498" i="8"/>
  <c r="F1498" i="8"/>
  <c r="G1498" i="8" s="1"/>
  <c r="D1498" i="8"/>
  <c r="C1498" i="8"/>
  <c r="B1498" i="8"/>
  <c r="H1498" i="8" s="1"/>
  <c r="AE1497" i="8"/>
  <c r="AD1497" i="8"/>
  <c r="AA1497" i="8"/>
  <c r="AF1497" i="8" s="1"/>
  <c r="W1497" i="8"/>
  <c r="V1497" i="8"/>
  <c r="U1497" i="8"/>
  <c r="R1497" i="8"/>
  <c r="I1497" i="8"/>
  <c r="H1497" i="8"/>
  <c r="F1497" i="8"/>
  <c r="C1497" i="8"/>
  <c r="D1497" i="8" s="1"/>
  <c r="B1497" i="8"/>
  <c r="G1497" i="8" s="1"/>
  <c r="AF1496" i="8"/>
  <c r="AD1496" i="8"/>
  <c r="AA1496" i="8"/>
  <c r="V1496" i="8"/>
  <c r="U1496" i="8"/>
  <c r="R1496" i="8"/>
  <c r="W1496" i="8" s="1"/>
  <c r="I1496" i="8"/>
  <c r="F1496" i="8"/>
  <c r="G1496" i="8" s="1"/>
  <c r="C1496" i="8"/>
  <c r="D1496" i="8" s="1"/>
  <c r="B1496" i="8"/>
  <c r="H1496" i="8" s="1"/>
  <c r="AE1495" i="8"/>
  <c r="AD1495" i="8"/>
  <c r="AA1495" i="8"/>
  <c r="AF1495" i="8" s="1"/>
  <c r="W1495" i="8"/>
  <c r="V1495" i="8"/>
  <c r="U1495" i="8"/>
  <c r="R1495" i="8"/>
  <c r="I1495" i="8"/>
  <c r="H1495" i="8"/>
  <c r="G1495" i="8"/>
  <c r="F1495" i="8"/>
  <c r="C1495" i="8"/>
  <c r="D1495" i="8" s="1"/>
  <c r="B1495" i="8"/>
  <c r="AF1494" i="8"/>
  <c r="AD1494" i="8"/>
  <c r="AA1494" i="8"/>
  <c r="V1494" i="8"/>
  <c r="U1494" i="8"/>
  <c r="R1494" i="8"/>
  <c r="W1494" i="8" s="1"/>
  <c r="I1494" i="8"/>
  <c r="F1494" i="8"/>
  <c r="G1494" i="8" s="1"/>
  <c r="C1494" i="8"/>
  <c r="D1494" i="8" s="1"/>
  <c r="B1494" i="8"/>
  <c r="H1494" i="8" s="1"/>
  <c r="AF1493" i="8"/>
  <c r="AE1493" i="8"/>
  <c r="AD1493" i="8"/>
  <c r="AA1493" i="8"/>
  <c r="V1493" i="8"/>
  <c r="W1493" i="8" s="1"/>
  <c r="U1493" i="8"/>
  <c r="R1493" i="8"/>
  <c r="I1493" i="8"/>
  <c r="H1493" i="8"/>
  <c r="F1493" i="8"/>
  <c r="G1493" i="8" s="1"/>
  <c r="D1493" i="8"/>
  <c r="C1493" i="8"/>
  <c r="B1493" i="8"/>
  <c r="AE1492" i="8"/>
  <c r="AD1492" i="8"/>
  <c r="AA1492" i="8"/>
  <c r="AF1492" i="8" s="1"/>
  <c r="V1492" i="8"/>
  <c r="U1492" i="8"/>
  <c r="R1492" i="8"/>
  <c r="W1492" i="8" s="1"/>
  <c r="I1492" i="8"/>
  <c r="F1492" i="8"/>
  <c r="G1492" i="8" s="1"/>
  <c r="C1492" i="8"/>
  <c r="D1492" i="8" s="1"/>
  <c r="B1492" i="8"/>
  <c r="H1492" i="8" s="1"/>
  <c r="AF1491" i="8"/>
  <c r="AE1491" i="8"/>
  <c r="AD1491" i="8"/>
  <c r="AA1491" i="8"/>
  <c r="V1491" i="8"/>
  <c r="W1491" i="8" s="1"/>
  <c r="U1491" i="8"/>
  <c r="R1491" i="8"/>
  <c r="I1491" i="8"/>
  <c r="H1491" i="8"/>
  <c r="F1491" i="8"/>
  <c r="G1491" i="8" s="1"/>
  <c r="D1491" i="8"/>
  <c r="C1491" i="8"/>
  <c r="B1491" i="8"/>
  <c r="AD1490" i="8"/>
  <c r="AA1490" i="8"/>
  <c r="AF1490" i="8" s="1"/>
  <c r="W1490" i="8"/>
  <c r="V1490" i="8"/>
  <c r="U1490" i="8"/>
  <c r="R1490" i="8"/>
  <c r="I1490" i="8"/>
  <c r="H1490" i="8"/>
  <c r="F1490" i="8"/>
  <c r="C1490" i="8"/>
  <c r="D1490" i="8" s="1"/>
  <c r="B1490" i="8"/>
  <c r="G1490" i="8" s="1"/>
  <c r="AF1489" i="8"/>
  <c r="AD1489" i="8"/>
  <c r="AA1489" i="8"/>
  <c r="V1489" i="8"/>
  <c r="U1489" i="8"/>
  <c r="R1489" i="8"/>
  <c r="W1489" i="8" s="1"/>
  <c r="I1489" i="8"/>
  <c r="F1489" i="8"/>
  <c r="G1489" i="8" s="1"/>
  <c r="C1489" i="8"/>
  <c r="D1489" i="8" s="1"/>
  <c r="B1489" i="8"/>
  <c r="H1489" i="8" s="1"/>
  <c r="AE1488" i="8"/>
  <c r="AD1488" i="8"/>
  <c r="AA1488" i="8"/>
  <c r="AF1488" i="8" s="1"/>
  <c r="W1488" i="8"/>
  <c r="V1488" i="8"/>
  <c r="U1488" i="8"/>
  <c r="R1488" i="8"/>
  <c r="I1488" i="8"/>
  <c r="H1488" i="8"/>
  <c r="G1488" i="8"/>
  <c r="D1488" i="8"/>
  <c r="C1488" i="8"/>
  <c r="B1488" i="8"/>
  <c r="AE1487" i="8"/>
  <c r="AD1487" i="8"/>
  <c r="AA1487" i="8"/>
  <c r="AF1487" i="8" s="1"/>
  <c r="V1487" i="8"/>
  <c r="U1487" i="8"/>
  <c r="R1487" i="8"/>
  <c r="W1487" i="8" s="1"/>
  <c r="I1487" i="8"/>
  <c r="F1487" i="8"/>
  <c r="G1487" i="8" s="1"/>
  <c r="C1487" i="8"/>
  <c r="D1487" i="8" s="1"/>
  <c r="B1487" i="8"/>
  <c r="H1487" i="8" s="1"/>
  <c r="AF1486" i="8"/>
  <c r="AD1486" i="8"/>
  <c r="AA1486" i="8"/>
  <c r="V1486" i="8"/>
  <c r="U1486" i="8"/>
  <c r="R1486" i="8"/>
  <c r="W1486" i="8" s="1"/>
  <c r="I1486" i="8"/>
  <c r="H1486" i="8"/>
  <c r="F1486" i="8"/>
  <c r="G1486" i="8" s="1"/>
  <c r="D1486" i="8"/>
  <c r="C1486" i="8"/>
  <c r="B1486" i="8"/>
  <c r="AA1485" i="8"/>
  <c r="AF1485" i="8" s="1"/>
  <c r="V1485" i="8"/>
  <c r="W1485" i="8" s="1"/>
  <c r="U1485" i="8"/>
  <c r="R1485" i="8"/>
  <c r="H1485" i="8"/>
  <c r="F1485" i="8"/>
  <c r="G1485" i="8" s="1"/>
  <c r="D1485" i="8"/>
  <c r="C1485" i="8"/>
  <c r="B1485" i="8"/>
  <c r="AD1484" i="8"/>
  <c r="AA1484" i="8"/>
  <c r="AF1484" i="8" s="1"/>
  <c r="W1484" i="8"/>
  <c r="V1484" i="8"/>
  <c r="U1484" i="8"/>
  <c r="R1484" i="8"/>
  <c r="I1484" i="8"/>
  <c r="H1484" i="8"/>
  <c r="G1484" i="8"/>
  <c r="F1484" i="8"/>
  <c r="C1484" i="8"/>
  <c r="D1484" i="8" s="1"/>
  <c r="B1484" i="8"/>
  <c r="AF1483" i="8"/>
  <c r="AD1483" i="8"/>
  <c r="AA1483" i="8"/>
  <c r="V1483" i="8"/>
  <c r="U1483" i="8"/>
  <c r="R1483" i="8"/>
  <c r="W1483" i="8" s="1"/>
  <c r="I1483" i="8"/>
  <c r="F1483" i="8"/>
  <c r="G1483" i="8" s="1"/>
  <c r="C1483" i="8"/>
  <c r="D1483" i="8" s="1"/>
  <c r="B1483" i="8"/>
  <c r="H1483" i="8" s="1"/>
  <c r="AF1482" i="8"/>
  <c r="AD1482" i="8"/>
  <c r="AA1482" i="8"/>
  <c r="V1482" i="8"/>
  <c r="U1482" i="8"/>
  <c r="R1482" i="8"/>
  <c r="W1482" i="8" s="1"/>
  <c r="I1482" i="8"/>
  <c r="H1482" i="8"/>
  <c r="F1482" i="8"/>
  <c r="G1482" i="8" s="1"/>
  <c r="D1482" i="8"/>
  <c r="C1482" i="8"/>
  <c r="B1482" i="8"/>
  <c r="AD1481" i="8"/>
  <c r="AA1481" i="8"/>
  <c r="AF1481" i="8" s="1"/>
  <c r="W1481" i="8"/>
  <c r="V1481" i="8"/>
  <c r="U1481" i="8"/>
  <c r="R1481" i="8"/>
  <c r="I1481" i="8"/>
  <c r="H1481" i="8"/>
  <c r="G1481" i="8"/>
  <c r="F1481" i="8"/>
  <c r="C1481" i="8"/>
  <c r="D1481" i="8" s="1"/>
  <c r="B1481" i="8"/>
  <c r="AA1480" i="8"/>
  <c r="AF1480" i="8" s="1"/>
  <c r="W1480" i="8"/>
  <c r="V1480" i="8"/>
  <c r="U1480" i="8"/>
  <c r="R1480" i="8"/>
  <c r="H1480" i="8"/>
  <c r="G1480" i="8"/>
  <c r="F1480" i="8"/>
  <c r="C1480" i="8"/>
  <c r="D1480" i="8" s="1"/>
  <c r="B1480" i="8"/>
  <c r="AA1479" i="8"/>
  <c r="AF1479" i="8" s="1"/>
  <c r="W1479" i="8"/>
  <c r="V1479" i="8"/>
  <c r="U1479" i="8"/>
  <c r="R1479" i="8"/>
  <c r="H1479" i="8"/>
  <c r="G1479" i="8"/>
  <c r="F1479" i="8"/>
  <c r="C1479" i="8"/>
  <c r="D1479" i="8" s="1"/>
  <c r="B1479" i="8"/>
  <c r="AF1478" i="8"/>
  <c r="AE1478" i="8"/>
  <c r="AD1478" i="8" s="1"/>
  <c r="AA1478" i="8"/>
  <c r="V1478" i="8"/>
  <c r="U1478" i="8"/>
  <c r="R1478" i="8"/>
  <c r="W1478" i="8" s="1"/>
  <c r="F1478" i="8"/>
  <c r="G1478" i="8" s="1"/>
  <c r="C1478" i="8"/>
  <c r="D1478" i="8" s="1"/>
  <c r="B1478" i="8"/>
  <c r="AE1477" i="8"/>
  <c r="AD1477" i="8"/>
  <c r="AA1477" i="8"/>
  <c r="AF1477" i="8" s="1"/>
  <c r="W1477" i="8"/>
  <c r="V1477" i="8"/>
  <c r="U1477" i="8"/>
  <c r="R1477" i="8"/>
  <c r="I1477" i="8"/>
  <c r="H1477" i="8"/>
  <c r="G1477" i="8"/>
  <c r="F1477" i="8"/>
  <c r="C1477" i="8"/>
  <c r="D1477" i="8" s="1"/>
  <c r="B1477" i="8"/>
  <c r="AD1476" i="8"/>
  <c r="AA1476" i="8"/>
  <c r="W1476" i="8"/>
  <c r="V1476" i="8"/>
  <c r="U1476" i="8"/>
  <c r="R1476" i="8"/>
  <c r="I1476" i="8"/>
  <c r="H1476" i="8"/>
  <c r="F1476" i="8"/>
  <c r="B1476" i="8"/>
  <c r="C1476" i="8" s="1"/>
  <c r="D1476" i="8" s="1"/>
  <c r="AF1475" i="8"/>
  <c r="AE1475" i="8"/>
  <c r="AD1475" i="8" s="1"/>
  <c r="AA1475" i="8"/>
  <c r="V1475" i="8"/>
  <c r="U1475" i="8"/>
  <c r="R1475" i="8"/>
  <c r="W1475" i="8" s="1"/>
  <c r="F1475" i="8"/>
  <c r="G1475" i="8" s="1"/>
  <c r="D1475" i="8"/>
  <c r="C1475" i="8"/>
  <c r="B1475" i="8"/>
  <c r="AD1474" i="8"/>
  <c r="AA1474" i="8"/>
  <c r="AF1474" i="8" s="1"/>
  <c r="W1474" i="8"/>
  <c r="V1474" i="8"/>
  <c r="U1474" i="8"/>
  <c r="R1474" i="8"/>
  <c r="I1474" i="8"/>
  <c r="H1474" i="8"/>
  <c r="G1474" i="8"/>
  <c r="F1474" i="8"/>
  <c r="C1474" i="8"/>
  <c r="D1474" i="8" s="1"/>
  <c r="B1474" i="8"/>
  <c r="AF1473" i="8"/>
  <c r="AE1473" i="8"/>
  <c r="AD1473" i="8" s="1"/>
  <c r="AA1473" i="8"/>
  <c r="V1473" i="8"/>
  <c r="U1473" i="8"/>
  <c r="R1473" i="8"/>
  <c r="W1473" i="8" s="1"/>
  <c r="F1473" i="8"/>
  <c r="G1473" i="8" s="1"/>
  <c r="C1473" i="8"/>
  <c r="D1473" i="8" s="1"/>
  <c r="B1473" i="8"/>
  <c r="AD1472" i="8"/>
  <c r="AA1472" i="8"/>
  <c r="AF1472" i="8" s="1"/>
  <c r="V1472" i="8"/>
  <c r="W1472" i="8" s="1"/>
  <c r="U1472" i="8"/>
  <c r="R1472" i="8"/>
  <c r="I1472" i="8"/>
  <c r="H1472" i="8"/>
  <c r="F1472" i="8"/>
  <c r="G1472" i="8" s="1"/>
  <c r="D1472" i="8"/>
  <c r="C1472" i="8"/>
  <c r="B1472" i="8"/>
  <c r="AA1471" i="8"/>
  <c r="AF1471" i="8" s="1"/>
  <c r="W1471" i="8"/>
  <c r="V1471" i="8"/>
  <c r="U1471" i="8"/>
  <c r="R1471" i="8"/>
  <c r="H1471" i="8"/>
  <c r="F1471" i="8"/>
  <c r="G1471" i="8" s="1"/>
  <c r="D1471" i="8"/>
  <c r="C1471" i="8"/>
  <c r="B1471" i="8"/>
  <c r="AE1470" i="8"/>
  <c r="AD1470" i="8"/>
  <c r="AA1470" i="8"/>
  <c r="AF1470" i="8" s="1"/>
  <c r="V1470" i="8"/>
  <c r="U1470" i="8"/>
  <c r="R1470" i="8"/>
  <c r="W1470" i="8" s="1"/>
  <c r="I1470" i="8"/>
  <c r="F1470" i="8"/>
  <c r="G1470" i="8" s="1"/>
  <c r="C1470" i="8"/>
  <c r="D1470" i="8" s="1"/>
  <c r="B1470" i="8"/>
  <c r="H1470" i="8" s="1"/>
  <c r="AF1469" i="8"/>
  <c r="AE1469" i="8"/>
  <c r="AD1469" i="8"/>
  <c r="AA1469" i="8"/>
  <c r="V1469" i="8"/>
  <c r="W1469" i="8" s="1"/>
  <c r="U1469" i="8"/>
  <c r="R1469" i="8"/>
  <c r="I1469" i="8"/>
  <c r="H1469" i="8"/>
  <c r="F1469" i="8"/>
  <c r="G1469" i="8" s="1"/>
  <c r="D1469" i="8"/>
  <c r="C1469" i="8"/>
  <c r="B1469" i="8"/>
  <c r="AE1468" i="8"/>
  <c r="AD1468" i="8"/>
  <c r="AA1468" i="8"/>
  <c r="AF1468" i="8" s="1"/>
  <c r="V1468" i="8"/>
  <c r="U1468" i="8"/>
  <c r="R1468" i="8"/>
  <c r="W1468" i="8" s="1"/>
  <c r="I1468" i="8"/>
  <c r="F1468" i="8"/>
  <c r="G1468" i="8" s="1"/>
  <c r="C1468" i="8"/>
  <c r="D1468" i="8" s="1"/>
  <c r="B1468" i="8"/>
  <c r="H1468" i="8" s="1"/>
  <c r="AF1467" i="8"/>
  <c r="AD1467" i="8"/>
  <c r="AA1467" i="8"/>
  <c r="V1467" i="8"/>
  <c r="U1467" i="8"/>
  <c r="R1467" i="8"/>
  <c r="W1467" i="8" s="1"/>
  <c r="I1467" i="8"/>
  <c r="H1467" i="8"/>
  <c r="F1467" i="8"/>
  <c r="G1467" i="8" s="1"/>
  <c r="D1467" i="8"/>
  <c r="C1467" i="8"/>
  <c r="B1467" i="8"/>
  <c r="AE1466" i="8"/>
  <c r="AD1466" i="8"/>
  <c r="AA1466" i="8"/>
  <c r="AF1466" i="8" s="1"/>
  <c r="W1466" i="8"/>
  <c r="V1466" i="8"/>
  <c r="U1466" i="8"/>
  <c r="R1466" i="8"/>
  <c r="I1466" i="8"/>
  <c r="H1466" i="8"/>
  <c r="F1466" i="8"/>
  <c r="C1466" i="8"/>
  <c r="D1466" i="8" s="1"/>
  <c r="B1466" i="8"/>
  <c r="G1466" i="8" s="1"/>
  <c r="AF1465" i="8"/>
  <c r="AE1465" i="8"/>
  <c r="AD1465" i="8" s="1"/>
  <c r="AA1465" i="8"/>
  <c r="V1465" i="8"/>
  <c r="U1465" i="8"/>
  <c r="R1465" i="8"/>
  <c r="W1465" i="8" s="1"/>
  <c r="F1465" i="8"/>
  <c r="G1465" i="8" s="1"/>
  <c r="D1465" i="8"/>
  <c r="C1465" i="8"/>
  <c r="B1465" i="8"/>
  <c r="AD1464" i="8"/>
  <c r="AA1464" i="8"/>
  <c r="AF1464" i="8" s="1"/>
  <c r="W1464" i="8"/>
  <c r="V1464" i="8"/>
  <c r="U1464" i="8"/>
  <c r="R1464" i="8"/>
  <c r="I1464" i="8"/>
  <c r="H1464" i="8"/>
  <c r="G1464" i="8"/>
  <c r="F1464" i="8"/>
  <c r="C1464" i="8"/>
  <c r="D1464" i="8" s="1"/>
  <c r="B1464" i="8"/>
  <c r="AF1463" i="8"/>
  <c r="AE1463" i="8"/>
  <c r="AA1463" i="8"/>
  <c r="V1463" i="8"/>
  <c r="U1463" i="8"/>
  <c r="R1463" i="8"/>
  <c r="W1463" i="8" s="1"/>
  <c r="F1463" i="8"/>
  <c r="G1463" i="8" s="1"/>
  <c r="C1463" i="8"/>
  <c r="D1463" i="8" s="1"/>
  <c r="B1463" i="8"/>
  <c r="AA1462" i="8"/>
  <c r="AF1462" i="8" s="1"/>
  <c r="V1462" i="8"/>
  <c r="U1462" i="8"/>
  <c r="R1462" i="8"/>
  <c r="W1462" i="8" s="1"/>
  <c r="F1462" i="8"/>
  <c r="G1462" i="8" s="1"/>
  <c r="C1462" i="8"/>
  <c r="D1462" i="8" s="1"/>
  <c r="B1462" i="8"/>
  <c r="H1462" i="8" s="1"/>
  <c r="AE1461" i="8"/>
  <c r="AD1461" i="8"/>
  <c r="AA1461" i="8"/>
  <c r="AF1461" i="8" s="1"/>
  <c r="W1461" i="8"/>
  <c r="V1461" i="8"/>
  <c r="U1461" i="8"/>
  <c r="R1461" i="8"/>
  <c r="I1461" i="8"/>
  <c r="H1461" i="8"/>
  <c r="G1461" i="8"/>
  <c r="F1461" i="8"/>
  <c r="C1461" i="8"/>
  <c r="D1461" i="8" s="1"/>
  <c r="B1461" i="8"/>
  <c r="AF1460" i="8"/>
  <c r="AE1460" i="8"/>
  <c r="AA1460" i="8"/>
  <c r="V1460" i="8"/>
  <c r="U1460" i="8"/>
  <c r="R1460" i="8"/>
  <c r="W1460" i="8" s="1"/>
  <c r="F1460" i="8"/>
  <c r="G1460" i="8" s="1"/>
  <c r="C1460" i="8"/>
  <c r="D1460" i="8" s="1"/>
  <c r="B1460" i="8"/>
  <c r="AE1459" i="8"/>
  <c r="AD1459" i="8"/>
  <c r="AA1459" i="8"/>
  <c r="AF1459" i="8" s="1"/>
  <c r="W1459" i="8"/>
  <c r="V1459" i="8"/>
  <c r="U1459" i="8"/>
  <c r="R1459" i="8"/>
  <c r="I1459" i="8"/>
  <c r="H1459" i="8"/>
  <c r="G1459" i="8"/>
  <c r="F1459" i="8"/>
  <c r="C1459" i="8"/>
  <c r="D1459" i="8" s="1"/>
  <c r="B1459" i="8"/>
  <c r="AF1458" i="8"/>
  <c r="AE1458" i="8"/>
  <c r="AA1458" i="8"/>
  <c r="V1458" i="8"/>
  <c r="U1458" i="8"/>
  <c r="R1458" i="8"/>
  <c r="W1458" i="8" s="1"/>
  <c r="F1458" i="8"/>
  <c r="G1458" i="8" s="1"/>
  <c r="C1458" i="8"/>
  <c r="D1458" i="8" s="1"/>
  <c r="B1458" i="8"/>
  <c r="AE1457" i="8"/>
  <c r="AD1457" i="8"/>
  <c r="AA1457" i="8"/>
  <c r="AF1457" i="8" s="1"/>
  <c r="W1457" i="8"/>
  <c r="V1457" i="8"/>
  <c r="U1457" i="8"/>
  <c r="R1457" i="8"/>
  <c r="I1457" i="8"/>
  <c r="H1457" i="8"/>
  <c r="G1457" i="8"/>
  <c r="F1457" i="8"/>
  <c r="C1457" i="8"/>
  <c r="D1457" i="8" s="1"/>
  <c r="B1457" i="8"/>
  <c r="AF1456" i="8"/>
  <c r="AD1456" i="8"/>
  <c r="AA1456" i="8"/>
  <c r="V1456" i="8"/>
  <c r="U1456" i="8"/>
  <c r="R1456" i="8"/>
  <c r="W1456" i="8" s="1"/>
  <c r="I1456" i="8"/>
  <c r="F1456" i="8"/>
  <c r="C1456" i="8"/>
  <c r="D1456" i="8" s="1"/>
  <c r="B1456" i="8"/>
  <c r="AF1455" i="8"/>
  <c r="AD1455" i="8"/>
  <c r="AA1455" i="8"/>
  <c r="V1455" i="8"/>
  <c r="U1455" i="8"/>
  <c r="R1455" i="8"/>
  <c r="W1455" i="8" s="1"/>
  <c r="I1455" i="8"/>
  <c r="H1455" i="8"/>
  <c r="F1455" i="8"/>
  <c r="G1455" i="8" s="1"/>
  <c r="D1455" i="8"/>
  <c r="C1455" i="8"/>
  <c r="B1455" i="8"/>
  <c r="AE1454" i="8"/>
  <c r="AD1454" i="8"/>
  <c r="AA1454" i="8"/>
  <c r="AF1454" i="8" s="1"/>
  <c r="W1454" i="8"/>
  <c r="V1454" i="8"/>
  <c r="U1454" i="8"/>
  <c r="R1454" i="8"/>
  <c r="I1454" i="8"/>
  <c r="H1454" i="8"/>
  <c r="F1454" i="8"/>
  <c r="C1454" i="8"/>
  <c r="D1454" i="8" s="1"/>
  <c r="B1454" i="8"/>
  <c r="G1454" i="8" s="1"/>
  <c r="AF1453" i="8"/>
  <c r="AA1453" i="8"/>
  <c r="V1453" i="8"/>
  <c r="U1453" i="8"/>
  <c r="R1453" i="8"/>
  <c r="W1453" i="8" s="1"/>
  <c r="H1453" i="8"/>
  <c r="F1453" i="8"/>
  <c r="C1453" i="8"/>
  <c r="D1453" i="8" s="1"/>
  <c r="B1453" i="8"/>
  <c r="G1453" i="8" s="1"/>
  <c r="AF1452" i="8"/>
  <c r="AD1452" i="8"/>
  <c r="AA1452" i="8"/>
  <c r="V1452" i="8"/>
  <c r="U1452" i="8"/>
  <c r="R1452" i="8"/>
  <c r="W1452" i="8" s="1"/>
  <c r="I1452" i="8"/>
  <c r="F1452" i="8"/>
  <c r="G1452" i="8" s="1"/>
  <c r="C1452" i="8"/>
  <c r="D1452" i="8" s="1"/>
  <c r="B1452" i="8"/>
  <c r="H1452" i="8" s="1"/>
  <c r="AD1451" i="8"/>
  <c r="AA1451" i="8"/>
  <c r="AF1451" i="8" s="1"/>
  <c r="V1451" i="8"/>
  <c r="W1451" i="8" s="1"/>
  <c r="U1451" i="8"/>
  <c r="R1451" i="8"/>
  <c r="I1451" i="8"/>
  <c r="H1451" i="8"/>
  <c r="F1451" i="8"/>
  <c r="G1451" i="8" s="1"/>
  <c r="D1451" i="8"/>
  <c r="C1451" i="8"/>
  <c r="B1451" i="8"/>
  <c r="AD1450" i="8"/>
  <c r="AA1450" i="8"/>
  <c r="AF1450" i="8" s="1"/>
  <c r="W1450" i="8"/>
  <c r="V1450" i="8"/>
  <c r="U1450" i="8"/>
  <c r="R1450" i="8"/>
  <c r="I1450" i="8"/>
  <c r="H1450" i="8"/>
  <c r="F1450" i="8"/>
  <c r="C1450" i="8"/>
  <c r="D1450" i="8" s="1"/>
  <c r="B1450" i="8"/>
  <c r="G1450" i="8" s="1"/>
  <c r="AF1449" i="8"/>
  <c r="AD1449" i="8"/>
  <c r="AA1449" i="8"/>
  <c r="V1449" i="8"/>
  <c r="U1449" i="8"/>
  <c r="R1449" i="8"/>
  <c r="W1449" i="8" s="1"/>
  <c r="I1449" i="8"/>
  <c r="F1449" i="8"/>
  <c r="G1449" i="8" s="1"/>
  <c r="C1449" i="8"/>
  <c r="D1449" i="8" s="1"/>
  <c r="B1449" i="8"/>
  <c r="H1449" i="8" s="1"/>
  <c r="AD1448" i="8"/>
  <c r="AA1448" i="8"/>
  <c r="AF1448" i="8" s="1"/>
  <c r="V1448" i="8"/>
  <c r="W1448" i="8" s="1"/>
  <c r="U1448" i="8"/>
  <c r="R1448" i="8"/>
  <c r="I1448" i="8"/>
  <c r="H1448" i="8"/>
  <c r="F1448" i="8"/>
  <c r="G1448" i="8" s="1"/>
  <c r="D1448" i="8"/>
  <c r="C1448" i="8"/>
  <c r="B1448" i="8"/>
  <c r="AE1447" i="8"/>
  <c r="AD1447" i="8"/>
  <c r="AA1447" i="8"/>
  <c r="AF1447" i="8" s="1"/>
  <c r="V1447" i="8"/>
  <c r="U1447" i="8"/>
  <c r="R1447" i="8"/>
  <c r="W1447" i="8" s="1"/>
  <c r="I1447" i="8"/>
  <c r="F1447" i="8"/>
  <c r="C1447" i="8"/>
  <c r="D1447" i="8" s="1"/>
  <c r="B1447" i="8"/>
  <c r="AF1446" i="8"/>
  <c r="AE1446" i="8"/>
  <c r="AD1446" i="8"/>
  <c r="AA1446" i="8"/>
  <c r="V1446" i="8"/>
  <c r="W1446" i="8" s="1"/>
  <c r="U1446" i="8"/>
  <c r="R1446" i="8"/>
  <c r="I1446" i="8"/>
  <c r="H1446" i="8"/>
  <c r="F1446" i="8"/>
  <c r="G1446" i="8" s="1"/>
  <c r="D1446" i="8"/>
  <c r="C1446" i="8"/>
  <c r="B1446" i="8"/>
  <c r="AD1445" i="8"/>
  <c r="AA1445" i="8"/>
  <c r="W1445" i="8"/>
  <c r="V1445" i="8"/>
  <c r="U1445" i="8"/>
  <c r="R1445" i="8"/>
  <c r="I1445" i="8"/>
  <c r="H1445" i="8"/>
  <c r="G1445" i="8"/>
  <c r="F1445" i="8"/>
  <c r="B1445" i="8"/>
  <c r="C1445" i="8" s="1"/>
  <c r="D1445" i="8" s="1"/>
  <c r="AA1444" i="8"/>
  <c r="AF1444" i="8" s="1"/>
  <c r="W1444" i="8"/>
  <c r="V1444" i="8"/>
  <c r="U1444" i="8"/>
  <c r="R1444" i="8"/>
  <c r="H1444" i="8"/>
  <c r="G1444" i="8"/>
  <c r="F1444" i="8"/>
  <c r="C1444" i="8"/>
  <c r="D1444" i="8" s="1"/>
  <c r="B1444" i="8"/>
  <c r="AF1443" i="8"/>
  <c r="AD1443" i="8"/>
  <c r="AA1443" i="8"/>
  <c r="V1443" i="8"/>
  <c r="U1443" i="8"/>
  <c r="R1443" i="8"/>
  <c r="W1443" i="8" s="1"/>
  <c r="I1443" i="8"/>
  <c r="F1443" i="8"/>
  <c r="C1443" i="8"/>
  <c r="D1443" i="8" s="1"/>
  <c r="B1443" i="8"/>
  <c r="H1443" i="8" s="1"/>
  <c r="AF1442" i="8"/>
  <c r="AE1442" i="8"/>
  <c r="AD1442" i="8"/>
  <c r="AA1442" i="8"/>
  <c r="V1442" i="8"/>
  <c r="W1442" i="8" s="1"/>
  <c r="U1442" i="8"/>
  <c r="R1442" i="8"/>
  <c r="I1442" i="8"/>
  <c r="H1442" i="8"/>
  <c r="F1442" i="8"/>
  <c r="G1442" i="8" s="1"/>
  <c r="D1442" i="8"/>
  <c r="C1442" i="8"/>
  <c r="B1442" i="8"/>
  <c r="AE1441" i="8"/>
  <c r="AD1441" i="8"/>
  <c r="AA1441" i="8"/>
  <c r="AF1441" i="8" s="1"/>
  <c r="V1441" i="8"/>
  <c r="U1441" i="8"/>
  <c r="R1441" i="8"/>
  <c r="W1441" i="8" s="1"/>
  <c r="I1441" i="8"/>
  <c r="F1441" i="8"/>
  <c r="C1441" i="8"/>
  <c r="D1441" i="8" s="1"/>
  <c r="B1441" i="8"/>
  <c r="H1441" i="8" s="1"/>
  <c r="AF1440" i="8"/>
  <c r="AE1440" i="8"/>
  <c r="AD1440" i="8"/>
  <c r="AA1440" i="8"/>
  <c r="V1440" i="8"/>
  <c r="W1440" i="8" s="1"/>
  <c r="U1440" i="8"/>
  <c r="R1440" i="8"/>
  <c r="I1440" i="8"/>
  <c r="H1440" i="8"/>
  <c r="F1440" i="8"/>
  <c r="G1440" i="8" s="1"/>
  <c r="D1440" i="8"/>
  <c r="C1440" i="8"/>
  <c r="B1440" i="8"/>
  <c r="AA1439" i="8"/>
  <c r="V1439" i="8"/>
  <c r="W1439" i="8" s="1"/>
  <c r="U1439" i="8"/>
  <c r="R1439" i="8"/>
  <c r="H1439" i="8"/>
  <c r="F1439" i="8"/>
  <c r="G1439" i="8" s="1"/>
  <c r="D1439" i="8"/>
  <c r="C1439" i="8"/>
  <c r="B1439" i="8"/>
  <c r="AE1438" i="8"/>
  <c r="AD1438" i="8"/>
  <c r="AA1438" i="8"/>
  <c r="AF1438" i="8" s="1"/>
  <c r="W1438" i="8"/>
  <c r="V1438" i="8"/>
  <c r="U1438" i="8"/>
  <c r="R1438" i="8"/>
  <c r="I1438" i="8"/>
  <c r="H1438" i="8"/>
  <c r="F1438" i="8"/>
  <c r="C1438" i="8"/>
  <c r="D1438" i="8" s="1"/>
  <c r="B1438" i="8"/>
  <c r="G1438" i="8" s="1"/>
  <c r="AF1437" i="8"/>
  <c r="AD1437" i="8"/>
  <c r="AA1437" i="8"/>
  <c r="V1437" i="8"/>
  <c r="U1437" i="8"/>
  <c r="R1437" i="8"/>
  <c r="W1437" i="8" s="1"/>
  <c r="I1437" i="8"/>
  <c r="F1437" i="8"/>
  <c r="G1437" i="8" s="1"/>
  <c r="C1437" i="8"/>
  <c r="D1437" i="8" s="1"/>
  <c r="B1437" i="8"/>
  <c r="H1437" i="8" s="1"/>
  <c r="AE1436" i="8"/>
  <c r="AD1436" i="8"/>
  <c r="AA1436" i="8"/>
  <c r="AF1436" i="8" s="1"/>
  <c r="W1436" i="8"/>
  <c r="V1436" i="8"/>
  <c r="U1436" i="8"/>
  <c r="R1436" i="8"/>
  <c r="I1436" i="8"/>
  <c r="H1436" i="8"/>
  <c r="G1436" i="8"/>
  <c r="F1436" i="8"/>
  <c r="C1436" i="8"/>
  <c r="D1436" i="8" s="1"/>
  <c r="B1436" i="8"/>
  <c r="AF1435" i="8"/>
  <c r="AE1435" i="8"/>
  <c r="AA1435" i="8"/>
  <c r="V1435" i="8"/>
  <c r="U1435" i="8"/>
  <c r="R1435" i="8"/>
  <c r="W1435" i="8" s="1"/>
  <c r="F1435" i="8"/>
  <c r="G1435" i="8" s="1"/>
  <c r="C1435" i="8"/>
  <c r="D1435" i="8" s="1"/>
  <c r="B1435" i="8"/>
  <c r="AD1434" i="8"/>
  <c r="AA1434" i="8"/>
  <c r="V1434" i="8"/>
  <c r="U1434" i="8"/>
  <c r="R1434" i="8"/>
  <c r="W1434" i="8" s="1"/>
  <c r="I1434" i="8"/>
  <c r="H1434" i="8"/>
  <c r="F1434" i="8"/>
  <c r="G1434" i="8" s="1"/>
  <c r="D1434" i="8"/>
  <c r="C1434" i="8"/>
  <c r="B1434" i="8"/>
  <c r="AE1433" i="8"/>
  <c r="AD1433" i="8"/>
  <c r="AA1433" i="8"/>
  <c r="AF1433" i="8" s="1"/>
  <c r="W1433" i="8"/>
  <c r="V1433" i="8"/>
  <c r="U1433" i="8"/>
  <c r="R1433" i="8"/>
  <c r="I1433" i="8"/>
  <c r="F1433" i="8"/>
  <c r="C1433" i="8"/>
  <c r="D1433" i="8" s="1"/>
  <c r="B1433" i="8"/>
  <c r="G1433" i="8" s="1"/>
  <c r="AF1432" i="8"/>
  <c r="AA1432" i="8"/>
  <c r="V1432" i="8"/>
  <c r="U1432" i="8"/>
  <c r="R1432" i="8"/>
  <c r="W1432" i="8" s="1"/>
  <c r="H1432" i="8"/>
  <c r="F1432" i="8"/>
  <c r="C1432" i="8"/>
  <c r="D1432" i="8" s="1"/>
  <c r="B1432" i="8"/>
  <c r="G1432" i="8" s="1"/>
  <c r="AF1431" i="8"/>
  <c r="AE1431" i="8"/>
  <c r="AD1431" i="8" s="1"/>
  <c r="AA1431" i="8"/>
  <c r="V1431" i="8"/>
  <c r="U1431" i="8"/>
  <c r="R1431" i="8"/>
  <c r="F1431" i="8"/>
  <c r="G1431" i="8" s="1"/>
  <c r="D1431" i="8"/>
  <c r="C1431" i="8"/>
  <c r="B1431" i="8"/>
  <c r="AA1430" i="8"/>
  <c r="AF1430" i="8" s="1"/>
  <c r="W1430" i="8"/>
  <c r="V1430" i="8"/>
  <c r="U1430" i="8"/>
  <c r="R1430" i="8"/>
  <c r="H1430" i="8"/>
  <c r="F1430" i="8"/>
  <c r="G1430" i="8" s="1"/>
  <c r="D1430" i="8"/>
  <c r="C1430" i="8"/>
  <c r="B1430" i="8"/>
  <c r="AE1429" i="8"/>
  <c r="AD1429" i="8"/>
  <c r="AA1429" i="8"/>
  <c r="AF1429" i="8" s="1"/>
  <c r="W1429" i="8"/>
  <c r="V1429" i="8"/>
  <c r="U1429" i="8"/>
  <c r="R1429" i="8"/>
  <c r="I1429" i="8"/>
  <c r="H1429" i="8"/>
  <c r="F1429" i="8"/>
  <c r="C1429" i="8"/>
  <c r="D1429" i="8" s="1"/>
  <c r="B1429" i="8"/>
  <c r="G1429" i="8" s="1"/>
  <c r="AF1428" i="8"/>
  <c r="AA1428" i="8"/>
  <c r="V1428" i="8"/>
  <c r="U1428" i="8"/>
  <c r="R1428" i="8"/>
  <c r="W1428" i="8" s="1"/>
  <c r="F1428" i="8"/>
  <c r="C1428" i="8"/>
  <c r="D1428" i="8" s="1"/>
  <c r="B1428" i="8"/>
  <c r="G1428" i="8" s="1"/>
  <c r="AF1427" i="8"/>
  <c r="AA1427" i="8"/>
  <c r="V1427" i="8"/>
  <c r="U1427" i="8"/>
  <c r="R1427" i="8"/>
  <c r="W1427" i="8" s="1"/>
  <c r="H1427" i="8"/>
  <c r="F1427" i="8"/>
  <c r="C1427" i="8"/>
  <c r="D1427" i="8" s="1"/>
  <c r="B1427" i="8"/>
  <c r="G1427" i="8" s="1"/>
  <c r="AA1426" i="8"/>
  <c r="AF1426" i="8" s="1"/>
  <c r="V1426" i="8"/>
  <c r="U1426" i="8"/>
  <c r="R1426" i="8"/>
  <c r="W1426" i="8" s="1"/>
  <c r="H1426" i="8"/>
  <c r="G1426" i="8"/>
  <c r="F1426" i="8"/>
  <c r="C1426" i="8"/>
  <c r="D1426" i="8" s="1"/>
  <c r="B1426" i="8"/>
  <c r="AF1425" i="8"/>
  <c r="AE1425" i="8"/>
  <c r="AA1425" i="8"/>
  <c r="V1425" i="8"/>
  <c r="U1425" i="8"/>
  <c r="R1425" i="8"/>
  <c r="F1425" i="8"/>
  <c r="G1425" i="8" s="1"/>
  <c r="C1425" i="8"/>
  <c r="D1425" i="8" s="1"/>
  <c r="B1425" i="8"/>
  <c r="AE1424" i="8"/>
  <c r="AD1424" i="8"/>
  <c r="AA1424" i="8"/>
  <c r="AF1424" i="8" s="1"/>
  <c r="W1424" i="8"/>
  <c r="V1424" i="8"/>
  <c r="U1424" i="8"/>
  <c r="R1424" i="8"/>
  <c r="I1424" i="8"/>
  <c r="H1424" i="8"/>
  <c r="F1424" i="8"/>
  <c r="C1424" i="8"/>
  <c r="D1424" i="8" s="1"/>
  <c r="B1424" i="8"/>
  <c r="G1424" i="8" s="1"/>
  <c r="AA1423" i="8"/>
  <c r="AF1423" i="8" s="1"/>
  <c r="V1423" i="8"/>
  <c r="U1423" i="8"/>
  <c r="R1423" i="8"/>
  <c r="W1423" i="8" s="1"/>
  <c r="F1423" i="8"/>
  <c r="C1423" i="8"/>
  <c r="D1423" i="8" s="1"/>
  <c r="B1423" i="8"/>
  <c r="H1423" i="8" s="1"/>
  <c r="AF1422" i="8"/>
  <c r="AE1422" i="8"/>
  <c r="AA1422" i="8"/>
  <c r="V1422" i="8"/>
  <c r="U1422" i="8"/>
  <c r="R1422" i="8"/>
  <c r="W1422" i="8" s="1"/>
  <c r="F1422" i="8"/>
  <c r="G1422" i="8" s="1"/>
  <c r="D1422" i="8"/>
  <c r="C1422" i="8"/>
  <c r="B1422" i="8"/>
  <c r="AE1421" i="8"/>
  <c r="AD1421" i="8"/>
  <c r="AA1421" i="8"/>
  <c r="AF1421" i="8" s="1"/>
  <c r="W1421" i="8"/>
  <c r="V1421" i="8"/>
  <c r="U1421" i="8"/>
  <c r="R1421" i="8"/>
  <c r="I1421" i="8"/>
  <c r="H1421" i="8"/>
  <c r="G1421" i="8"/>
  <c r="F1421" i="8"/>
  <c r="C1421" i="8"/>
  <c r="D1421" i="8" s="1"/>
  <c r="B1421" i="8"/>
  <c r="AF1420" i="8"/>
  <c r="AD1420" i="8"/>
  <c r="AA1420" i="8"/>
  <c r="V1420" i="8"/>
  <c r="U1420" i="8"/>
  <c r="R1420" i="8"/>
  <c r="W1420" i="8" s="1"/>
  <c r="I1420" i="8"/>
  <c r="F1420" i="8"/>
  <c r="G1420" i="8" s="1"/>
  <c r="D1420" i="8"/>
  <c r="C1420" i="8"/>
  <c r="B1420" i="8"/>
  <c r="AD1419" i="8"/>
  <c r="AA1419" i="8"/>
  <c r="AF1419" i="8" s="1"/>
  <c r="W1419" i="8"/>
  <c r="V1419" i="8"/>
  <c r="U1419" i="8"/>
  <c r="R1419" i="8"/>
  <c r="F1419" i="8"/>
  <c r="G1419" i="8" s="1"/>
  <c r="C1419" i="8"/>
  <c r="D1419" i="8" s="1"/>
  <c r="B1419" i="8"/>
  <c r="H1419" i="8" s="1"/>
  <c r="AD1418" i="8"/>
  <c r="AA1418" i="8"/>
  <c r="AF1418" i="8" s="1"/>
  <c r="V1418" i="8"/>
  <c r="W1418" i="8" s="1"/>
  <c r="U1418" i="8"/>
  <c r="R1418" i="8"/>
  <c r="H1418" i="8"/>
  <c r="G1418" i="8"/>
  <c r="F1418" i="8"/>
  <c r="D1418" i="8"/>
  <c r="C1418" i="8"/>
  <c r="B1418" i="8"/>
  <c r="AA1417" i="8"/>
  <c r="AF1417" i="8" s="1"/>
  <c r="W1417" i="8"/>
  <c r="V1417" i="8"/>
  <c r="U1417" i="8"/>
  <c r="R1417" i="8"/>
  <c r="H1417" i="8"/>
  <c r="F1417" i="8"/>
  <c r="G1417" i="8" s="1"/>
  <c r="D1417" i="8"/>
  <c r="C1417" i="8"/>
  <c r="B1417" i="8"/>
  <c r="AE1416" i="8"/>
  <c r="AD1416" i="8" s="1"/>
  <c r="AA1416" i="8"/>
  <c r="AF1416" i="8" s="1"/>
  <c r="V1416" i="8"/>
  <c r="U1416" i="8"/>
  <c r="R1416" i="8"/>
  <c r="W1416" i="8" s="1"/>
  <c r="I1416" i="8"/>
  <c r="F1416" i="8"/>
  <c r="C1416" i="8"/>
  <c r="D1416" i="8" s="1"/>
  <c r="B1416" i="8"/>
  <c r="H1416" i="8" s="1"/>
  <c r="AF1415" i="8"/>
  <c r="AE1415" i="8"/>
  <c r="AD1415" i="8" s="1"/>
  <c r="AA1415" i="8"/>
  <c r="W1415" i="8"/>
  <c r="V1415" i="8"/>
  <c r="U1415" i="8"/>
  <c r="R1415" i="8"/>
  <c r="G1415" i="8"/>
  <c r="F1415" i="8"/>
  <c r="D1415" i="8"/>
  <c r="C1415" i="8"/>
  <c r="B1415" i="8"/>
  <c r="AE1414" i="8"/>
  <c r="AD1414" i="8" s="1"/>
  <c r="AA1414" i="8"/>
  <c r="AF1414" i="8" s="1"/>
  <c r="V1414" i="8"/>
  <c r="U1414" i="8"/>
  <c r="R1414" i="8"/>
  <c r="W1414" i="8" s="1"/>
  <c r="I1414" i="8"/>
  <c r="F1414" i="8"/>
  <c r="C1414" i="8"/>
  <c r="D1414" i="8" s="1"/>
  <c r="B1414" i="8"/>
  <c r="G1414" i="8" s="1"/>
  <c r="AF1413" i="8"/>
  <c r="AA1413" i="8"/>
  <c r="V1413" i="8"/>
  <c r="U1413" i="8"/>
  <c r="R1413" i="8"/>
  <c r="W1413" i="8" s="1"/>
  <c r="F1413" i="8"/>
  <c r="C1413" i="8"/>
  <c r="D1413" i="8" s="1"/>
  <c r="B1413" i="8"/>
  <c r="G1413" i="8" s="1"/>
  <c r="AF1412" i="8"/>
  <c r="AE1412" i="8"/>
  <c r="AD1412" i="8" s="1"/>
  <c r="AA1412" i="8"/>
  <c r="V1412" i="8"/>
  <c r="W1412" i="8" s="1"/>
  <c r="U1412" i="8"/>
  <c r="R1412" i="8"/>
  <c r="G1412" i="8"/>
  <c r="F1412" i="8"/>
  <c r="D1412" i="8"/>
  <c r="C1412" i="8"/>
  <c r="B1412" i="8"/>
  <c r="AE1411" i="8"/>
  <c r="AD1411" i="8"/>
  <c r="AA1411" i="8"/>
  <c r="AF1411" i="8" s="1"/>
  <c r="V1411" i="8"/>
  <c r="U1411" i="8"/>
  <c r="R1411" i="8"/>
  <c r="W1411" i="8" s="1"/>
  <c r="I1411" i="8"/>
  <c r="F1411" i="8"/>
  <c r="C1411" i="8"/>
  <c r="D1411" i="8" s="1"/>
  <c r="B1411" i="8"/>
  <c r="G1411" i="8" s="1"/>
  <c r="AA1410" i="8"/>
  <c r="V1410" i="8"/>
  <c r="U1410" i="8"/>
  <c r="R1410" i="8"/>
  <c r="W1410" i="8" s="1"/>
  <c r="H1410" i="8"/>
  <c r="G1410" i="8"/>
  <c r="F1410" i="8"/>
  <c r="B1410" i="8"/>
  <c r="C1410" i="8" s="1"/>
  <c r="D1410" i="8" s="1"/>
  <c r="AF1409" i="8"/>
  <c r="AA1409" i="8"/>
  <c r="V1409" i="8"/>
  <c r="U1409" i="8"/>
  <c r="R1409" i="8"/>
  <c r="W1409" i="8" s="1"/>
  <c r="F1409" i="8"/>
  <c r="C1409" i="8"/>
  <c r="D1409" i="8" s="1"/>
  <c r="B1409" i="8"/>
  <c r="G1409" i="8" s="1"/>
  <c r="AF1408" i="8"/>
  <c r="AD1408" i="8"/>
  <c r="AA1408" i="8"/>
  <c r="V1408" i="8"/>
  <c r="U1408" i="8"/>
  <c r="R1408" i="8"/>
  <c r="W1408" i="8" s="1"/>
  <c r="I1408" i="8"/>
  <c r="F1408" i="8"/>
  <c r="D1408" i="8"/>
  <c r="C1408" i="8"/>
  <c r="B1408" i="8"/>
  <c r="H1408" i="8" s="1"/>
  <c r="AE1407" i="8"/>
  <c r="AD1407" i="8"/>
  <c r="AA1407" i="8"/>
  <c r="AF1407" i="8" s="1"/>
  <c r="W1407" i="8"/>
  <c r="V1407" i="8"/>
  <c r="U1407" i="8"/>
  <c r="R1407" i="8"/>
  <c r="I1407" i="8"/>
  <c r="H1407" i="8"/>
  <c r="G1407" i="8"/>
  <c r="F1407" i="8"/>
  <c r="C1407" i="8"/>
  <c r="D1407" i="8" s="1"/>
  <c r="B1407" i="8"/>
  <c r="AF1406" i="8"/>
  <c r="AA1406" i="8"/>
  <c r="W1406" i="8"/>
  <c r="V1406" i="8"/>
  <c r="U1406" i="8"/>
  <c r="R1406" i="8"/>
  <c r="H1406" i="8"/>
  <c r="F1406" i="8"/>
  <c r="G1406" i="8" s="1"/>
  <c r="C1406" i="8"/>
  <c r="D1406" i="8" s="1"/>
  <c r="B1406" i="8"/>
  <c r="AF1405" i="8"/>
  <c r="AA1405" i="8"/>
  <c r="W1405" i="8"/>
  <c r="V1405" i="8"/>
  <c r="U1405" i="8"/>
  <c r="R1405" i="8"/>
  <c r="H1405" i="8"/>
  <c r="G1405" i="8"/>
  <c r="F1405" i="8"/>
  <c r="C1405" i="8"/>
  <c r="D1405" i="8" s="1"/>
  <c r="B1405" i="8"/>
  <c r="AA1404" i="8"/>
  <c r="AF1404" i="8" s="1"/>
  <c r="W1404" i="8"/>
  <c r="V1404" i="8"/>
  <c r="U1404" i="8"/>
  <c r="R1404" i="8"/>
  <c r="H1404" i="8"/>
  <c r="G1404" i="8"/>
  <c r="F1404" i="8"/>
  <c r="C1404" i="8"/>
  <c r="D1404" i="8" s="1"/>
  <c r="B1404" i="8"/>
  <c r="AA1403" i="8"/>
  <c r="AF1403" i="8" s="1"/>
  <c r="W1403" i="8"/>
  <c r="V1403" i="8"/>
  <c r="U1403" i="8"/>
  <c r="R1403" i="8"/>
  <c r="H1403" i="8"/>
  <c r="F1403" i="8"/>
  <c r="G1403" i="8" s="1"/>
  <c r="C1403" i="8"/>
  <c r="D1403" i="8" s="1"/>
  <c r="B1403" i="8"/>
  <c r="AF1402" i="8"/>
  <c r="AE1402" i="8"/>
  <c r="AD1402" i="8"/>
  <c r="AA1402" i="8"/>
  <c r="V1402" i="8"/>
  <c r="U1402" i="8"/>
  <c r="R1402" i="8"/>
  <c r="W1402" i="8" s="1"/>
  <c r="I1402" i="8"/>
  <c r="F1402" i="8"/>
  <c r="G1402" i="8" s="1"/>
  <c r="D1402" i="8"/>
  <c r="C1402" i="8"/>
  <c r="B1402" i="8"/>
  <c r="AE1401" i="8"/>
  <c r="AD1401" i="8"/>
  <c r="AA1401" i="8"/>
  <c r="AF1401" i="8" s="1"/>
  <c r="W1401" i="8"/>
  <c r="V1401" i="8"/>
  <c r="U1401" i="8"/>
  <c r="R1401" i="8"/>
  <c r="I1401" i="8"/>
  <c r="H1401" i="8"/>
  <c r="G1401" i="8"/>
  <c r="F1401" i="8"/>
  <c r="C1401" i="8"/>
  <c r="D1401" i="8" s="1"/>
  <c r="B1401" i="8"/>
  <c r="AA1400" i="8"/>
  <c r="AF1400" i="8" s="1"/>
  <c r="W1400" i="8"/>
  <c r="V1400" i="8"/>
  <c r="U1400" i="8"/>
  <c r="R1400" i="8"/>
  <c r="H1400" i="8"/>
  <c r="F1400" i="8"/>
  <c r="G1400" i="8" s="1"/>
  <c r="C1400" i="8"/>
  <c r="D1400" i="8" s="1"/>
  <c r="B1400" i="8"/>
  <c r="AF1399" i="8"/>
  <c r="AA1399" i="8"/>
  <c r="W1399" i="8"/>
  <c r="V1399" i="8"/>
  <c r="U1399" i="8"/>
  <c r="R1399" i="8"/>
  <c r="H1399" i="8"/>
  <c r="F1399" i="8"/>
  <c r="G1399" i="8" s="1"/>
  <c r="C1399" i="8"/>
  <c r="D1399" i="8" s="1"/>
  <c r="B1399" i="8"/>
  <c r="AF1398" i="8"/>
  <c r="AE1398" i="8"/>
  <c r="AD1398" i="8" s="1"/>
  <c r="AA1398" i="8"/>
  <c r="V1398" i="8"/>
  <c r="U1398" i="8"/>
  <c r="R1398" i="8"/>
  <c r="W1398" i="8" s="1"/>
  <c r="I1398" i="8"/>
  <c r="F1398" i="8"/>
  <c r="C1398" i="8"/>
  <c r="D1398" i="8" s="1"/>
  <c r="B1398" i="8"/>
  <c r="AA1397" i="8"/>
  <c r="AF1397" i="8" s="1"/>
  <c r="G1397" i="8"/>
  <c r="F1397" i="8"/>
  <c r="C1397" i="8"/>
  <c r="D1397" i="8" s="1"/>
  <c r="B1397" i="8"/>
  <c r="H1397" i="8" s="1"/>
  <c r="AA1396" i="8"/>
  <c r="AF1396" i="8" s="1"/>
  <c r="V1396" i="8"/>
  <c r="U1396" i="8"/>
  <c r="R1396" i="8"/>
  <c r="W1396" i="8" s="1"/>
  <c r="G1396" i="8"/>
  <c r="F1396" i="8"/>
  <c r="C1396" i="8"/>
  <c r="D1396" i="8" s="1"/>
  <c r="B1396" i="8"/>
  <c r="H1396" i="8" s="1"/>
  <c r="AA1395" i="8"/>
  <c r="V1395" i="8"/>
  <c r="U1395" i="8"/>
  <c r="R1395" i="8"/>
  <c r="W1395" i="8" s="1"/>
  <c r="F1395" i="8"/>
  <c r="G1395" i="8" s="1"/>
  <c r="B1395" i="8"/>
  <c r="C1395" i="8" s="1"/>
  <c r="D1395" i="8" s="1"/>
  <c r="AF1394" i="8"/>
  <c r="AE1394" i="8"/>
  <c r="AD1394" i="8"/>
  <c r="AA1394" i="8"/>
  <c r="V1394" i="8"/>
  <c r="W1394" i="8" s="1"/>
  <c r="U1394" i="8"/>
  <c r="R1394" i="8"/>
  <c r="I1394" i="8"/>
  <c r="F1394" i="8"/>
  <c r="G1394" i="8" s="1"/>
  <c r="D1394" i="8"/>
  <c r="C1394" i="8"/>
  <c r="B1394" i="8"/>
  <c r="H1394" i="8" s="1"/>
  <c r="AE1393" i="8"/>
  <c r="AD1393" i="8"/>
  <c r="AA1393" i="8"/>
  <c r="W1393" i="8"/>
  <c r="V1393" i="8"/>
  <c r="U1393" i="8"/>
  <c r="R1393" i="8"/>
  <c r="I1393" i="8"/>
  <c r="H1393" i="8"/>
  <c r="F1393" i="8"/>
  <c r="B1393" i="8"/>
  <c r="C1393" i="8" s="1"/>
  <c r="D1393" i="8" s="1"/>
  <c r="AF1392" i="8"/>
  <c r="AE1392" i="8"/>
  <c r="AD1392" i="8" s="1"/>
  <c r="AA1392" i="8"/>
  <c r="V1392" i="8"/>
  <c r="U1392" i="8"/>
  <c r="R1392" i="8"/>
  <c r="W1392" i="8" s="1"/>
  <c r="F1392" i="8"/>
  <c r="G1392" i="8" s="1"/>
  <c r="D1392" i="8"/>
  <c r="C1392" i="8"/>
  <c r="B1392" i="8"/>
  <c r="AD1391" i="8"/>
  <c r="AA1391" i="8"/>
  <c r="V1391" i="8"/>
  <c r="W1391" i="8" s="1"/>
  <c r="U1391" i="8"/>
  <c r="R1391" i="8"/>
  <c r="I1391" i="8"/>
  <c r="F1391" i="8"/>
  <c r="G1391" i="8" s="1"/>
  <c r="B1391" i="8"/>
  <c r="H1391" i="8" s="1"/>
  <c r="AE1390" i="8"/>
  <c r="AD1390" i="8"/>
  <c r="AA1390" i="8"/>
  <c r="W1390" i="8"/>
  <c r="V1390" i="8"/>
  <c r="U1390" i="8"/>
  <c r="R1390" i="8"/>
  <c r="I1390" i="8"/>
  <c r="H1390" i="8"/>
  <c r="G1390" i="8"/>
  <c r="F1390" i="8"/>
  <c r="D1390" i="8"/>
  <c r="B1390" i="8"/>
  <c r="AF1389" i="8"/>
  <c r="AE1389" i="8"/>
  <c r="AD1389" i="8" s="1"/>
  <c r="AA1389" i="8"/>
  <c r="V1389" i="8"/>
  <c r="U1389" i="8"/>
  <c r="R1389" i="8"/>
  <c r="W1389" i="8" s="1"/>
  <c r="G1389" i="8"/>
  <c r="F1389" i="8"/>
  <c r="C1389" i="8"/>
  <c r="D1389" i="8" s="1"/>
  <c r="B1389" i="8"/>
  <c r="AE1388" i="8"/>
  <c r="AD1388" i="8" s="1"/>
  <c r="AA1388" i="8"/>
  <c r="AF1388" i="8" s="1"/>
  <c r="W1388" i="8"/>
  <c r="V1388" i="8"/>
  <c r="U1388" i="8"/>
  <c r="R1388" i="8"/>
  <c r="G1388" i="8"/>
  <c r="F1388" i="8"/>
  <c r="C1388" i="8"/>
  <c r="D1388" i="8" s="1"/>
  <c r="B1388" i="8"/>
  <c r="AF1387" i="8"/>
  <c r="AE1387" i="8"/>
  <c r="AD1387" i="8" s="1"/>
  <c r="AA1387" i="8"/>
  <c r="V1387" i="8"/>
  <c r="U1387" i="8"/>
  <c r="R1387" i="8"/>
  <c r="W1387" i="8" s="1"/>
  <c r="G1387" i="8"/>
  <c r="F1387" i="8"/>
  <c r="C1387" i="8"/>
  <c r="D1387" i="8" s="1"/>
  <c r="B1387" i="8"/>
  <c r="AE1386" i="8"/>
  <c r="AD1386" i="8" s="1"/>
  <c r="AA1386" i="8"/>
  <c r="AF1386" i="8" s="1"/>
  <c r="W1386" i="8"/>
  <c r="V1386" i="8"/>
  <c r="U1386" i="8"/>
  <c r="R1386" i="8"/>
  <c r="G1386" i="8"/>
  <c r="F1386" i="8"/>
  <c r="C1386" i="8"/>
  <c r="D1386" i="8" s="1"/>
  <c r="B1386" i="8"/>
  <c r="AF1385" i="8"/>
  <c r="AE1385" i="8"/>
  <c r="AD1385" i="8" s="1"/>
  <c r="AA1385" i="8"/>
  <c r="V1385" i="8"/>
  <c r="U1385" i="8"/>
  <c r="R1385" i="8"/>
  <c r="W1385" i="8" s="1"/>
  <c r="G1385" i="8"/>
  <c r="F1385" i="8"/>
  <c r="C1385" i="8"/>
  <c r="D1385" i="8" s="1"/>
  <c r="B1385" i="8"/>
  <c r="AE1384" i="8"/>
  <c r="AD1384" i="8" s="1"/>
  <c r="AA1384" i="8"/>
  <c r="AF1384" i="8" s="1"/>
  <c r="W1384" i="8"/>
  <c r="V1384" i="8"/>
  <c r="U1384" i="8"/>
  <c r="R1384" i="8"/>
  <c r="G1384" i="8"/>
  <c r="F1384" i="8"/>
  <c r="C1384" i="8"/>
  <c r="D1384" i="8" s="1"/>
  <c r="B1384" i="8"/>
  <c r="AF1383" i="8"/>
  <c r="AE1383" i="8"/>
  <c r="AD1383" i="8" s="1"/>
  <c r="AA1383" i="8"/>
  <c r="V1383" i="8"/>
  <c r="U1383" i="8"/>
  <c r="R1383" i="8"/>
  <c r="W1383" i="8" s="1"/>
  <c r="G1383" i="8"/>
  <c r="F1383" i="8"/>
  <c r="C1383" i="8"/>
  <c r="D1383" i="8" s="1"/>
  <c r="B1383" i="8"/>
  <c r="AE1382" i="8"/>
  <c r="AD1382" i="8" s="1"/>
  <c r="AA1382" i="8"/>
  <c r="AF1382" i="8" s="1"/>
  <c r="W1382" i="8"/>
  <c r="V1382" i="8"/>
  <c r="U1382" i="8"/>
  <c r="R1382" i="8"/>
  <c r="G1382" i="8"/>
  <c r="F1382" i="8"/>
  <c r="C1382" i="8"/>
  <c r="D1382" i="8" s="1"/>
  <c r="B1382" i="8"/>
  <c r="AF1381" i="8"/>
  <c r="AE1381" i="8"/>
  <c r="AD1381" i="8" s="1"/>
  <c r="AA1381" i="8"/>
  <c r="V1381" i="8"/>
  <c r="U1381" i="8"/>
  <c r="R1381" i="8"/>
  <c r="W1381" i="8" s="1"/>
  <c r="G1381" i="8"/>
  <c r="F1381" i="8"/>
  <c r="C1381" i="8"/>
  <c r="D1381" i="8" s="1"/>
  <c r="B1381" i="8"/>
  <c r="AE1380" i="8"/>
  <c r="AD1380" i="8" s="1"/>
  <c r="AA1380" i="8"/>
  <c r="AF1380" i="8" s="1"/>
  <c r="W1380" i="8"/>
  <c r="V1380" i="8"/>
  <c r="U1380" i="8"/>
  <c r="R1380" i="8"/>
  <c r="G1380" i="8"/>
  <c r="F1380" i="8"/>
  <c r="C1380" i="8"/>
  <c r="D1380" i="8" s="1"/>
  <c r="B1380" i="8"/>
  <c r="AF1379" i="8"/>
  <c r="AE1379" i="8"/>
  <c r="AD1379" i="8" s="1"/>
  <c r="AA1379" i="8"/>
  <c r="V1379" i="8"/>
  <c r="U1379" i="8"/>
  <c r="R1379" i="8"/>
  <c r="W1379" i="8" s="1"/>
  <c r="G1379" i="8"/>
  <c r="F1379" i="8"/>
  <c r="C1379" i="8"/>
  <c r="D1379" i="8" s="1"/>
  <c r="B1379" i="8"/>
  <c r="AE1378" i="8"/>
  <c r="AD1378" i="8" s="1"/>
  <c r="AA1378" i="8"/>
  <c r="AF1378" i="8" s="1"/>
  <c r="W1378" i="8"/>
  <c r="V1378" i="8"/>
  <c r="U1378" i="8"/>
  <c r="R1378" i="8"/>
  <c r="G1378" i="8"/>
  <c r="F1378" i="8"/>
  <c r="C1378" i="8"/>
  <c r="D1378" i="8" s="1"/>
  <c r="B1378" i="8"/>
  <c r="AF1377" i="8"/>
  <c r="AE1377" i="8"/>
  <c r="AD1377" i="8" s="1"/>
  <c r="AA1377" i="8"/>
  <c r="V1377" i="8"/>
  <c r="U1377" i="8"/>
  <c r="R1377" i="8"/>
  <c r="W1377" i="8" s="1"/>
  <c r="G1377" i="8"/>
  <c r="F1377" i="8"/>
  <c r="C1377" i="8"/>
  <c r="D1377" i="8" s="1"/>
  <c r="B1377" i="8"/>
  <c r="AE1376" i="8"/>
  <c r="AD1376" i="8" s="1"/>
  <c r="AA1376" i="8"/>
  <c r="AF1376" i="8" s="1"/>
  <c r="W1376" i="8"/>
  <c r="V1376" i="8"/>
  <c r="U1376" i="8"/>
  <c r="R1376" i="8"/>
  <c r="G1376" i="8"/>
  <c r="F1376" i="8"/>
  <c r="C1376" i="8"/>
  <c r="D1376" i="8" s="1"/>
  <c r="B1376" i="8"/>
  <c r="AF1375" i="8"/>
  <c r="AE1375" i="8"/>
  <c r="AD1375" i="8" s="1"/>
  <c r="AA1375" i="8"/>
  <c r="V1375" i="8"/>
  <c r="U1375" i="8"/>
  <c r="R1375" i="8"/>
  <c r="W1375" i="8" s="1"/>
  <c r="G1375" i="8"/>
  <c r="F1375" i="8"/>
  <c r="C1375" i="8"/>
  <c r="D1375" i="8" s="1"/>
  <c r="B1375" i="8"/>
  <c r="AE1374" i="8"/>
  <c r="AD1374" i="8" s="1"/>
  <c r="AA1374" i="8"/>
  <c r="AF1374" i="8" s="1"/>
  <c r="W1374" i="8"/>
  <c r="V1374" i="8"/>
  <c r="U1374" i="8"/>
  <c r="R1374" i="8"/>
  <c r="G1374" i="8"/>
  <c r="F1374" i="8"/>
  <c r="C1374" i="8"/>
  <c r="D1374" i="8" s="1"/>
  <c r="B1374" i="8"/>
  <c r="AF1373" i="8"/>
  <c r="AE1373" i="8"/>
  <c r="AD1373" i="8" s="1"/>
  <c r="AA1373" i="8"/>
  <c r="V1373" i="8"/>
  <c r="U1373" i="8"/>
  <c r="R1373" i="8"/>
  <c r="W1373" i="8" s="1"/>
  <c r="G1373" i="8"/>
  <c r="F1373" i="8"/>
  <c r="C1373" i="8"/>
  <c r="D1373" i="8" s="1"/>
  <c r="B1373" i="8"/>
  <c r="AE1372" i="8"/>
  <c r="AD1372" i="8" s="1"/>
  <c r="AA1372" i="8"/>
  <c r="AF1372" i="8" s="1"/>
  <c r="W1372" i="8"/>
  <c r="V1372" i="8"/>
  <c r="U1372" i="8"/>
  <c r="R1372" i="8"/>
  <c r="G1372" i="8"/>
  <c r="F1372" i="8"/>
  <c r="C1372" i="8"/>
  <c r="D1372" i="8" s="1"/>
  <c r="B1372" i="8"/>
  <c r="AF1371" i="8"/>
  <c r="AE1371" i="8"/>
  <c r="AD1371" i="8" s="1"/>
  <c r="AA1371" i="8"/>
  <c r="V1371" i="8"/>
  <c r="U1371" i="8"/>
  <c r="R1371" i="8"/>
  <c r="W1371" i="8" s="1"/>
  <c r="G1371" i="8"/>
  <c r="F1371" i="8"/>
  <c r="C1371" i="8"/>
  <c r="D1371" i="8" s="1"/>
  <c r="B1371" i="8"/>
  <c r="AE1370" i="8"/>
  <c r="AD1370" i="8" s="1"/>
  <c r="AA1370" i="8"/>
  <c r="AF1370" i="8" s="1"/>
  <c r="W1370" i="8"/>
  <c r="V1370" i="8"/>
  <c r="U1370" i="8"/>
  <c r="R1370" i="8"/>
  <c r="G1370" i="8"/>
  <c r="F1370" i="8"/>
  <c r="C1370" i="8"/>
  <c r="D1370" i="8" s="1"/>
  <c r="B1370" i="8"/>
  <c r="AF1369" i="8"/>
  <c r="AE1369" i="8"/>
  <c r="AD1369" i="8" s="1"/>
  <c r="AA1369" i="8"/>
  <c r="V1369" i="8"/>
  <c r="U1369" i="8"/>
  <c r="R1369" i="8"/>
  <c r="W1369" i="8" s="1"/>
  <c r="G1369" i="8"/>
  <c r="F1369" i="8"/>
  <c r="C1369" i="8"/>
  <c r="D1369" i="8" s="1"/>
  <c r="B1369" i="8"/>
  <c r="AE1368" i="8"/>
  <c r="AD1368" i="8" s="1"/>
  <c r="AA1368" i="8"/>
  <c r="AF1368" i="8" s="1"/>
  <c r="W1368" i="8"/>
  <c r="V1368" i="8"/>
  <c r="U1368" i="8"/>
  <c r="R1368" i="8"/>
  <c r="G1368" i="8"/>
  <c r="F1368" i="8"/>
  <c r="C1368" i="8"/>
  <c r="D1368" i="8" s="1"/>
  <c r="B1368" i="8"/>
  <c r="AF1367" i="8"/>
  <c r="AE1367" i="8"/>
  <c r="AD1367" i="8" s="1"/>
  <c r="AA1367" i="8"/>
  <c r="V1367" i="8"/>
  <c r="U1367" i="8"/>
  <c r="R1367" i="8"/>
  <c r="W1367" i="8" s="1"/>
  <c r="G1367" i="8"/>
  <c r="F1367" i="8"/>
  <c r="C1367" i="8"/>
  <c r="D1367" i="8" s="1"/>
  <c r="B1367" i="8"/>
  <c r="AE1366" i="8"/>
  <c r="AD1366" i="8" s="1"/>
  <c r="AA1366" i="8"/>
  <c r="AF1366" i="8" s="1"/>
  <c r="W1366" i="8"/>
  <c r="V1366" i="8"/>
  <c r="U1366" i="8"/>
  <c r="R1366" i="8"/>
  <c r="G1366" i="8"/>
  <c r="F1366" i="8"/>
  <c r="C1366" i="8"/>
  <c r="D1366" i="8" s="1"/>
  <c r="B1366" i="8"/>
  <c r="AF1365" i="8"/>
  <c r="AE1365" i="8"/>
  <c r="AD1365" i="8" s="1"/>
  <c r="AA1365" i="8"/>
  <c r="V1365" i="8"/>
  <c r="U1365" i="8"/>
  <c r="R1365" i="8"/>
  <c r="W1365" i="8" s="1"/>
  <c r="G1365" i="8"/>
  <c r="F1365" i="8"/>
  <c r="C1365" i="8"/>
  <c r="D1365" i="8" s="1"/>
  <c r="B1365" i="8"/>
  <c r="AE1364" i="8"/>
  <c r="AD1364" i="8" s="1"/>
  <c r="AA1364" i="8"/>
  <c r="AF1364" i="8" s="1"/>
  <c r="W1364" i="8"/>
  <c r="V1364" i="8"/>
  <c r="U1364" i="8"/>
  <c r="R1364" i="8"/>
  <c r="G1364" i="8"/>
  <c r="F1364" i="8"/>
  <c r="C1364" i="8"/>
  <c r="D1364" i="8" s="1"/>
  <c r="B1364" i="8"/>
  <c r="AF1363" i="8"/>
  <c r="AE1363" i="8"/>
  <c r="AD1363" i="8" s="1"/>
  <c r="AA1363" i="8"/>
  <c r="V1363" i="8"/>
  <c r="U1363" i="8"/>
  <c r="R1363" i="8"/>
  <c r="W1363" i="8" s="1"/>
  <c r="G1363" i="8"/>
  <c r="F1363" i="8"/>
  <c r="C1363" i="8"/>
  <c r="D1363" i="8" s="1"/>
  <c r="B1363" i="8"/>
  <c r="AE1362" i="8"/>
  <c r="AD1362" i="8" s="1"/>
  <c r="AA1362" i="8"/>
  <c r="AF1362" i="8" s="1"/>
  <c r="W1362" i="8"/>
  <c r="V1362" i="8"/>
  <c r="U1362" i="8"/>
  <c r="R1362" i="8"/>
  <c r="G1362" i="8"/>
  <c r="F1362" i="8"/>
  <c r="C1362" i="8"/>
  <c r="D1362" i="8" s="1"/>
  <c r="B1362" i="8"/>
  <c r="AF1361" i="8"/>
  <c r="AE1361" i="8"/>
  <c r="AD1361" i="8" s="1"/>
  <c r="AA1361" i="8"/>
  <c r="V1361" i="8"/>
  <c r="U1361" i="8"/>
  <c r="R1361" i="8"/>
  <c r="W1361" i="8" s="1"/>
  <c r="G1361" i="8"/>
  <c r="F1361" i="8"/>
  <c r="C1361" i="8"/>
  <c r="D1361" i="8" s="1"/>
  <c r="B1361" i="8"/>
  <c r="AE1360" i="8"/>
  <c r="AD1360" i="8" s="1"/>
  <c r="AA1360" i="8"/>
  <c r="AF1360" i="8" s="1"/>
  <c r="W1360" i="8"/>
  <c r="V1360" i="8"/>
  <c r="U1360" i="8"/>
  <c r="R1360" i="8"/>
  <c r="G1360" i="8"/>
  <c r="F1360" i="8"/>
  <c r="C1360" i="8"/>
  <c r="D1360" i="8" s="1"/>
  <c r="B1360" i="8"/>
  <c r="AF1359" i="8"/>
  <c r="AE1359" i="8"/>
  <c r="AD1359" i="8" s="1"/>
  <c r="AA1359" i="8"/>
  <c r="V1359" i="8"/>
  <c r="U1359" i="8"/>
  <c r="R1359" i="8"/>
  <c r="W1359" i="8" s="1"/>
  <c r="G1359" i="8"/>
  <c r="F1359" i="8"/>
  <c r="C1359" i="8"/>
  <c r="D1359" i="8" s="1"/>
  <c r="B1359" i="8"/>
  <c r="AE1358" i="8"/>
  <c r="AD1358" i="8" s="1"/>
  <c r="AA1358" i="8"/>
  <c r="AF1358" i="8" s="1"/>
  <c r="W1358" i="8"/>
  <c r="V1358" i="8"/>
  <c r="U1358" i="8"/>
  <c r="R1358" i="8"/>
  <c r="G1358" i="8"/>
  <c r="F1358" i="8"/>
  <c r="C1358" i="8"/>
  <c r="D1358" i="8" s="1"/>
  <c r="B1358" i="8"/>
  <c r="AF1357" i="8"/>
  <c r="AE1357" i="8"/>
  <c r="AD1357" i="8" s="1"/>
  <c r="AA1357" i="8"/>
  <c r="V1357" i="8"/>
  <c r="U1357" i="8"/>
  <c r="R1357" i="8"/>
  <c r="W1357" i="8" s="1"/>
  <c r="G1357" i="8"/>
  <c r="F1357" i="8"/>
  <c r="C1357" i="8"/>
  <c r="D1357" i="8" s="1"/>
  <c r="B1357" i="8"/>
  <c r="AE1356" i="8"/>
  <c r="AD1356" i="8" s="1"/>
  <c r="AA1356" i="8"/>
  <c r="AF1356" i="8" s="1"/>
  <c r="W1356" i="8"/>
  <c r="V1356" i="8"/>
  <c r="U1356" i="8"/>
  <c r="R1356" i="8"/>
  <c r="G1356" i="8"/>
  <c r="F1356" i="8"/>
  <c r="C1356" i="8"/>
  <c r="D1356" i="8" s="1"/>
  <c r="B1356" i="8"/>
  <c r="AF1355" i="8"/>
  <c r="AE1355" i="8"/>
  <c r="AD1355" i="8" s="1"/>
  <c r="AA1355" i="8"/>
  <c r="V1355" i="8"/>
  <c r="U1355" i="8"/>
  <c r="R1355" i="8"/>
  <c r="W1355" i="8" s="1"/>
  <c r="G1355" i="8"/>
  <c r="F1355" i="8"/>
  <c r="C1355" i="8"/>
  <c r="D1355" i="8" s="1"/>
  <c r="B1355" i="8"/>
  <c r="AE1354" i="8"/>
  <c r="AD1354" i="8" s="1"/>
  <c r="AA1354" i="8"/>
  <c r="AF1354" i="8" s="1"/>
  <c r="W1354" i="8"/>
  <c r="V1354" i="8"/>
  <c r="U1354" i="8"/>
  <c r="R1354" i="8"/>
  <c r="G1354" i="8"/>
  <c r="F1354" i="8"/>
  <c r="C1354" i="8"/>
  <c r="D1354" i="8" s="1"/>
  <c r="B1354" i="8"/>
  <c r="AF1353" i="8"/>
  <c r="AE1353" i="8"/>
  <c r="AD1353" i="8" s="1"/>
  <c r="AA1353" i="8"/>
  <c r="V1353" i="8"/>
  <c r="U1353" i="8"/>
  <c r="R1353" i="8"/>
  <c r="W1353" i="8" s="1"/>
  <c r="G1353" i="8"/>
  <c r="F1353" i="8"/>
  <c r="C1353" i="8"/>
  <c r="D1353" i="8" s="1"/>
  <c r="B1353" i="8"/>
  <c r="AE1352" i="8"/>
  <c r="AD1352" i="8" s="1"/>
  <c r="AA1352" i="8"/>
  <c r="AF1352" i="8" s="1"/>
  <c r="W1352" i="8"/>
  <c r="V1352" i="8"/>
  <c r="U1352" i="8"/>
  <c r="R1352" i="8"/>
  <c r="G1352" i="8"/>
  <c r="F1352" i="8"/>
  <c r="C1352" i="8"/>
  <c r="D1352" i="8" s="1"/>
  <c r="B1352" i="8"/>
  <c r="AF1351" i="8"/>
  <c r="AE1351" i="8"/>
  <c r="AD1351" i="8" s="1"/>
  <c r="AA1351" i="8"/>
  <c r="V1351" i="8"/>
  <c r="U1351" i="8"/>
  <c r="R1351" i="8"/>
  <c r="W1351" i="8" s="1"/>
  <c r="G1351" i="8"/>
  <c r="F1351" i="8"/>
  <c r="C1351" i="8"/>
  <c r="D1351" i="8" s="1"/>
  <c r="B1351" i="8"/>
  <c r="AE1350" i="8"/>
  <c r="AD1350" i="8" s="1"/>
  <c r="AA1350" i="8"/>
  <c r="AF1350" i="8" s="1"/>
  <c r="W1350" i="8"/>
  <c r="V1350" i="8"/>
  <c r="U1350" i="8"/>
  <c r="R1350" i="8"/>
  <c r="G1350" i="8"/>
  <c r="F1350" i="8"/>
  <c r="C1350" i="8"/>
  <c r="D1350" i="8" s="1"/>
  <c r="B1350" i="8"/>
  <c r="AF1349" i="8"/>
  <c r="AE1349" i="8"/>
  <c r="AD1349" i="8" s="1"/>
  <c r="AA1349" i="8"/>
  <c r="V1349" i="8"/>
  <c r="U1349" i="8"/>
  <c r="R1349" i="8"/>
  <c r="W1349" i="8" s="1"/>
  <c r="G1349" i="8"/>
  <c r="F1349" i="8"/>
  <c r="C1349" i="8"/>
  <c r="D1349" i="8" s="1"/>
  <c r="B1349" i="8"/>
  <c r="AE1348" i="8"/>
  <c r="AD1348" i="8" s="1"/>
  <c r="AA1348" i="8"/>
  <c r="AF1348" i="8" s="1"/>
  <c r="W1348" i="8"/>
  <c r="V1348" i="8"/>
  <c r="U1348" i="8"/>
  <c r="R1348" i="8"/>
  <c r="G1348" i="8"/>
  <c r="F1348" i="8"/>
  <c r="C1348" i="8"/>
  <c r="D1348" i="8" s="1"/>
  <c r="B1348" i="8"/>
  <c r="AF1347" i="8"/>
  <c r="AE1347" i="8"/>
  <c r="AD1347" i="8" s="1"/>
  <c r="AA1347" i="8"/>
  <c r="V1347" i="8"/>
  <c r="U1347" i="8"/>
  <c r="R1347" i="8"/>
  <c r="W1347" i="8" s="1"/>
  <c r="G1347" i="8"/>
  <c r="F1347" i="8"/>
  <c r="C1347" i="8"/>
  <c r="D1347" i="8" s="1"/>
  <c r="B1347" i="8"/>
  <c r="AE1346" i="8"/>
  <c r="AD1346" i="8" s="1"/>
  <c r="AA1346" i="8"/>
  <c r="AF1346" i="8" s="1"/>
  <c r="W1346" i="8"/>
  <c r="V1346" i="8"/>
  <c r="U1346" i="8"/>
  <c r="R1346" i="8"/>
  <c r="G1346" i="8"/>
  <c r="F1346" i="8"/>
  <c r="C1346" i="8"/>
  <c r="D1346" i="8" s="1"/>
  <c r="B1346" i="8"/>
  <c r="AF1345" i="8"/>
  <c r="AE1345" i="8"/>
  <c r="AD1345" i="8" s="1"/>
  <c r="AA1345" i="8"/>
  <c r="V1345" i="8"/>
  <c r="U1345" i="8"/>
  <c r="R1345" i="8"/>
  <c r="W1345" i="8" s="1"/>
  <c r="G1345" i="8"/>
  <c r="F1345" i="8"/>
  <c r="C1345" i="8"/>
  <c r="D1345" i="8" s="1"/>
  <c r="B1345" i="8"/>
  <c r="AE1344" i="8"/>
  <c r="AD1344" i="8" s="1"/>
  <c r="AA1344" i="8"/>
  <c r="AF1344" i="8" s="1"/>
  <c r="W1344" i="8"/>
  <c r="V1344" i="8"/>
  <c r="U1344" i="8"/>
  <c r="R1344" i="8"/>
  <c r="G1344" i="8"/>
  <c r="F1344" i="8"/>
  <c r="C1344" i="8"/>
  <c r="D1344" i="8" s="1"/>
  <c r="B1344" i="8"/>
  <c r="AF1343" i="8"/>
  <c r="AE1343" i="8"/>
  <c r="AD1343" i="8" s="1"/>
  <c r="AA1343" i="8"/>
  <c r="V1343" i="8"/>
  <c r="U1343" i="8"/>
  <c r="R1343" i="8"/>
  <c r="W1343" i="8" s="1"/>
  <c r="G1343" i="8"/>
  <c r="F1343" i="8"/>
  <c r="C1343" i="8"/>
  <c r="D1343" i="8" s="1"/>
  <c r="B1343" i="8"/>
  <c r="AE1342" i="8"/>
  <c r="AD1342" i="8" s="1"/>
  <c r="AA1342" i="8"/>
  <c r="AF1342" i="8" s="1"/>
  <c r="W1342" i="8"/>
  <c r="V1342" i="8"/>
  <c r="U1342" i="8"/>
  <c r="R1342" i="8"/>
  <c r="G1342" i="8"/>
  <c r="F1342" i="8"/>
  <c r="C1342" i="8"/>
  <c r="D1342" i="8" s="1"/>
  <c r="B1342" i="8"/>
  <c r="AF1341" i="8"/>
  <c r="AE1341" i="8"/>
  <c r="AA1341" i="8"/>
  <c r="V1341" i="8"/>
  <c r="U1341" i="8"/>
  <c r="R1341" i="8"/>
  <c r="W1341" i="8" s="1"/>
  <c r="G1341" i="8"/>
  <c r="F1341" i="8"/>
  <c r="C1341" i="8"/>
  <c r="D1341" i="8" s="1"/>
  <c r="B1341" i="8"/>
  <c r="AE1340" i="8"/>
  <c r="AD1340" i="8" s="1"/>
  <c r="AA1340" i="8"/>
  <c r="AF1340" i="8" s="1"/>
  <c r="W1340" i="8"/>
  <c r="V1340" i="8"/>
  <c r="U1340" i="8"/>
  <c r="R1340" i="8"/>
  <c r="G1340" i="8"/>
  <c r="F1340" i="8"/>
  <c r="C1340" i="8"/>
  <c r="D1340" i="8" s="1"/>
  <c r="B1340" i="8"/>
  <c r="AF1339" i="8"/>
  <c r="AE1339" i="8"/>
  <c r="AA1339" i="8"/>
  <c r="V1339" i="8"/>
  <c r="U1339" i="8"/>
  <c r="R1339" i="8"/>
  <c r="W1339" i="8" s="1"/>
  <c r="G1339" i="8"/>
  <c r="F1339" i="8"/>
  <c r="C1339" i="8"/>
  <c r="D1339" i="8" s="1"/>
  <c r="B1339" i="8"/>
  <c r="AE1338" i="8"/>
  <c r="AA1338" i="8"/>
  <c r="AF1338" i="8" s="1"/>
  <c r="W1338" i="8"/>
  <c r="V1338" i="8"/>
  <c r="U1338" i="8"/>
  <c r="R1338" i="8"/>
  <c r="G1338" i="8"/>
  <c r="F1338" i="8"/>
  <c r="C1338" i="8"/>
  <c r="D1338" i="8" s="1"/>
  <c r="B1338" i="8"/>
  <c r="AF1337" i="8"/>
  <c r="AE1337" i="8"/>
  <c r="AA1337" i="8"/>
  <c r="W1337" i="8"/>
  <c r="V1337" i="8"/>
  <c r="U1337" i="8"/>
  <c r="R1337" i="8"/>
  <c r="G1337" i="8"/>
  <c r="F1337" i="8"/>
  <c r="C1337" i="8"/>
  <c r="D1337" i="8" s="1"/>
  <c r="B1337" i="8"/>
  <c r="AE1336" i="8"/>
  <c r="AA1336" i="8"/>
  <c r="AF1336" i="8" s="1"/>
  <c r="V1336" i="8"/>
  <c r="U1336" i="8"/>
  <c r="R1336" i="8"/>
  <c r="W1336" i="8" s="1"/>
  <c r="G1336" i="8"/>
  <c r="F1336" i="8"/>
  <c r="C1336" i="8"/>
  <c r="D1336" i="8" s="1"/>
  <c r="B1336" i="8"/>
  <c r="AF1335" i="8"/>
  <c r="AE1335" i="8"/>
  <c r="AA1335" i="8"/>
  <c r="V1335" i="8"/>
  <c r="U1335" i="8"/>
  <c r="R1335" i="8"/>
  <c r="W1335" i="8" s="1"/>
  <c r="G1335" i="8"/>
  <c r="F1335" i="8"/>
  <c r="C1335" i="8"/>
  <c r="D1335" i="8" s="1"/>
  <c r="B1335" i="8"/>
  <c r="AE1334" i="8"/>
  <c r="AA1334" i="8"/>
  <c r="AF1334" i="8" s="1"/>
  <c r="W1334" i="8"/>
  <c r="V1334" i="8"/>
  <c r="U1334" i="8"/>
  <c r="R1334" i="8"/>
  <c r="G1334" i="8"/>
  <c r="F1334" i="8"/>
  <c r="C1334" i="8"/>
  <c r="D1334" i="8" s="1"/>
  <c r="B1334" i="8"/>
  <c r="AF1333" i="8"/>
  <c r="AE1333" i="8"/>
  <c r="AA1333" i="8"/>
  <c r="W1333" i="8"/>
  <c r="V1333" i="8"/>
  <c r="U1333" i="8"/>
  <c r="R1333" i="8"/>
  <c r="G1333" i="8"/>
  <c r="F1333" i="8"/>
  <c r="C1333" i="8"/>
  <c r="D1333" i="8" s="1"/>
  <c r="B1333" i="8"/>
  <c r="AE1332" i="8"/>
  <c r="AA1332" i="8"/>
  <c r="AF1332" i="8" s="1"/>
  <c r="V1332" i="8"/>
  <c r="U1332" i="8"/>
  <c r="R1332" i="8"/>
  <c r="W1332" i="8" s="1"/>
  <c r="G1332" i="8"/>
  <c r="F1332" i="8"/>
  <c r="C1332" i="8"/>
  <c r="D1332" i="8" s="1"/>
  <c r="B1332" i="8"/>
  <c r="AF1331" i="8"/>
  <c r="AE1331" i="8"/>
  <c r="AA1331" i="8"/>
  <c r="V1331" i="8"/>
  <c r="U1331" i="8"/>
  <c r="R1331" i="8"/>
  <c r="W1331" i="8" s="1"/>
  <c r="G1331" i="8"/>
  <c r="F1331" i="8"/>
  <c r="C1331" i="8"/>
  <c r="D1331" i="8" s="1"/>
  <c r="B1331" i="8"/>
  <c r="AE1330" i="8"/>
  <c r="AA1330" i="8"/>
  <c r="AF1330" i="8" s="1"/>
  <c r="W1330" i="8"/>
  <c r="V1330" i="8"/>
  <c r="U1330" i="8"/>
  <c r="R1330" i="8"/>
  <c r="G1330" i="8"/>
  <c r="F1330" i="8"/>
  <c r="C1330" i="8"/>
  <c r="D1330" i="8" s="1"/>
  <c r="B1330" i="8"/>
  <c r="AF1329" i="8"/>
  <c r="AE1329" i="8"/>
  <c r="AA1329" i="8"/>
  <c r="W1329" i="8"/>
  <c r="V1329" i="8"/>
  <c r="U1329" i="8"/>
  <c r="R1329" i="8"/>
  <c r="G1329" i="8"/>
  <c r="F1329" i="8"/>
  <c r="C1329" i="8"/>
  <c r="D1329" i="8" s="1"/>
  <c r="B1329" i="8"/>
  <c r="AE1328" i="8"/>
  <c r="AA1328" i="8"/>
  <c r="AF1328" i="8" s="1"/>
  <c r="V1328" i="8"/>
  <c r="U1328" i="8"/>
  <c r="R1328" i="8"/>
  <c r="W1328" i="8" s="1"/>
  <c r="G1328" i="8"/>
  <c r="F1328" i="8"/>
  <c r="C1328" i="8"/>
  <c r="D1328" i="8" s="1"/>
  <c r="B1328" i="8"/>
  <c r="AF1327" i="8"/>
  <c r="AE1327" i="8"/>
  <c r="AA1327" i="8"/>
  <c r="V1327" i="8"/>
  <c r="U1327" i="8"/>
  <c r="R1327" i="8"/>
  <c r="W1327" i="8" s="1"/>
  <c r="G1327" i="8"/>
  <c r="F1327" i="8"/>
  <c r="C1327" i="8"/>
  <c r="D1327" i="8" s="1"/>
  <c r="B1327" i="8"/>
  <c r="AE1326" i="8"/>
  <c r="AA1326" i="8"/>
  <c r="AF1326" i="8" s="1"/>
  <c r="W1326" i="8"/>
  <c r="V1326" i="8"/>
  <c r="U1326" i="8"/>
  <c r="R1326" i="8"/>
  <c r="G1326" i="8"/>
  <c r="F1326" i="8"/>
  <c r="C1326" i="8"/>
  <c r="D1326" i="8" s="1"/>
  <c r="B1326" i="8"/>
  <c r="AF1325" i="8"/>
  <c r="AE1325" i="8"/>
  <c r="AA1325" i="8"/>
  <c r="W1325" i="8"/>
  <c r="V1325" i="8"/>
  <c r="U1325" i="8"/>
  <c r="R1325" i="8"/>
  <c r="G1325" i="8"/>
  <c r="F1325" i="8"/>
  <c r="C1325" i="8"/>
  <c r="D1325" i="8" s="1"/>
  <c r="B1325" i="8"/>
  <c r="AE1324" i="8"/>
  <c r="AA1324" i="8"/>
  <c r="AF1324" i="8" s="1"/>
  <c r="V1324" i="8"/>
  <c r="U1324" i="8"/>
  <c r="R1324" i="8"/>
  <c r="W1324" i="8" s="1"/>
  <c r="G1324" i="8"/>
  <c r="F1324" i="8"/>
  <c r="C1324" i="8"/>
  <c r="D1324" i="8" s="1"/>
  <c r="B1324" i="8"/>
  <c r="AF1323" i="8"/>
  <c r="AE1323" i="8"/>
  <c r="AA1323" i="8"/>
  <c r="V1323" i="8"/>
  <c r="U1323" i="8"/>
  <c r="R1323" i="8"/>
  <c r="W1323" i="8" s="1"/>
  <c r="G1323" i="8"/>
  <c r="F1323" i="8"/>
  <c r="C1323" i="8"/>
  <c r="D1323" i="8" s="1"/>
  <c r="B1323" i="8"/>
  <c r="AE1322" i="8"/>
  <c r="AA1322" i="8"/>
  <c r="AF1322" i="8" s="1"/>
  <c r="W1322" i="8"/>
  <c r="V1322" i="8"/>
  <c r="U1322" i="8"/>
  <c r="R1322" i="8"/>
  <c r="G1322" i="8"/>
  <c r="F1322" i="8"/>
  <c r="C1322" i="8"/>
  <c r="D1322" i="8" s="1"/>
  <c r="B1322" i="8"/>
  <c r="AF1321" i="8"/>
  <c r="AE1321" i="8"/>
  <c r="AA1321" i="8"/>
  <c r="W1321" i="8"/>
  <c r="V1321" i="8"/>
  <c r="U1321" i="8"/>
  <c r="R1321" i="8"/>
  <c r="G1321" i="8"/>
  <c r="F1321" i="8"/>
  <c r="C1321" i="8"/>
  <c r="D1321" i="8" s="1"/>
  <c r="B1321" i="8"/>
  <c r="AE1320" i="8"/>
  <c r="AA1320" i="8"/>
  <c r="AF1320" i="8" s="1"/>
  <c r="V1320" i="8"/>
  <c r="U1320" i="8"/>
  <c r="R1320" i="8"/>
  <c r="W1320" i="8" s="1"/>
  <c r="G1320" i="8"/>
  <c r="F1320" i="8"/>
  <c r="C1320" i="8"/>
  <c r="D1320" i="8" s="1"/>
  <c r="B1320" i="8"/>
  <c r="AF1319" i="8"/>
  <c r="AE1319" i="8"/>
  <c r="AA1319" i="8"/>
  <c r="V1319" i="8"/>
  <c r="U1319" i="8"/>
  <c r="R1319" i="8"/>
  <c r="W1319" i="8" s="1"/>
  <c r="G1319" i="8"/>
  <c r="F1319" i="8"/>
  <c r="C1319" i="8"/>
  <c r="D1319" i="8" s="1"/>
  <c r="B1319" i="8"/>
  <c r="AE1318" i="8"/>
  <c r="AA1318" i="8"/>
  <c r="AF1318" i="8" s="1"/>
  <c r="W1318" i="8"/>
  <c r="V1318" i="8"/>
  <c r="U1318" i="8"/>
  <c r="R1318" i="8"/>
  <c r="G1318" i="8"/>
  <c r="F1318" i="8"/>
  <c r="C1318" i="8"/>
  <c r="D1318" i="8" s="1"/>
  <c r="B1318" i="8"/>
  <c r="AF1317" i="8"/>
  <c r="AE1317" i="8"/>
  <c r="AA1317" i="8"/>
  <c r="W1317" i="8"/>
  <c r="V1317" i="8"/>
  <c r="U1317" i="8"/>
  <c r="R1317" i="8"/>
  <c r="G1317" i="8"/>
  <c r="F1317" i="8"/>
  <c r="C1317" i="8"/>
  <c r="D1317" i="8" s="1"/>
  <c r="B1317" i="8"/>
  <c r="AE1316" i="8"/>
  <c r="AA1316" i="8"/>
  <c r="AF1316" i="8" s="1"/>
  <c r="V1316" i="8"/>
  <c r="U1316" i="8"/>
  <c r="R1316" i="8"/>
  <c r="W1316" i="8" s="1"/>
  <c r="G1316" i="8"/>
  <c r="F1316" i="8"/>
  <c r="C1316" i="8"/>
  <c r="D1316" i="8" s="1"/>
  <c r="B1316" i="8"/>
  <c r="AF1315" i="8"/>
  <c r="AE1315" i="8"/>
  <c r="AA1315" i="8"/>
  <c r="V1315" i="8"/>
  <c r="U1315" i="8"/>
  <c r="R1315" i="8"/>
  <c r="W1315" i="8" s="1"/>
  <c r="G1315" i="8"/>
  <c r="F1315" i="8"/>
  <c r="D1315" i="8"/>
  <c r="C1315" i="8"/>
  <c r="B1315" i="8"/>
  <c r="AE1314" i="8"/>
  <c r="AA1314" i="8"/>
  <c r="AF1314" i="8" s="1"/>
  <c r="W1314" i="8"/>
  <c r="V1314" i="8"/>
  <c r="U1314" i="8"/>
  <c r="R1314" i="8"/>
  <c r="G1314" i="8"/>
  <c r="F1314" i="8"/>
  <c r="C1314" i="8"/>
  <c r="D1314" i="8" s="1"/>
  <c r="B1314" i="8"/>
  <c r="AF1313" i="8"/>
  <c r="AE1313" i="8"/>
  <c r="AA1313" i="8"/>
  <c r="W1313" i="8"/>
  <c r="V1313" i="8"/>
  <c r="U1313" i="8"/>
  <c r="R1313" i="8"/>
  <c r="G1313" i="8"/>
  <c r="F1313" i="8"/>
  <c r="D1313" i="8"/>
  <c r="C1313" i="8"/>
  <c r="B1313" i="8"/>
  <c r="AE1312" i="8"/>
  <c r="AA1312" i="8"/>
  <c r="AF1312" i="8" s="1"/>
  <c r="W1312" i="8"/>
  <c r="V1312" i="8"/>
  <c r="U1312" i="8"/>
  <c r="R1312" i="8"/>
  <c r="G1312" i="8"/>
  <c r="F1312" i="8"/>
  <c r="C1312" i="8"/>
  <c r="D1312" i="8" s="1"/>
  <c r="B1312" i="8"/>
  <c r="AF1311" i="8"/>
  <c r="AE1311" i="8"/>
  <c r="AA1311" i="8"/>
  <c r="W1311" i="8"/>
  <c r="V1311" i="8"/>
  <c r="U1311" i="8"/>
  <c r="R1311" i="8"/>
  <c r="G1311" i="8"/>
  <c r="F1311" i="8"/>
  <c r="C1311" i="8"/>
  <c r="D1311" i="8" s="1"/>
  <c r="B1311" i="8"/>
  <c r="AE1310" i="8"/>
  <c r="AA1310" i="8"/>
  <c r="AF1310" i="8" s="1"/>
  <c r="W1310" i="8"/>
  <c r="V1310" i="8"/>
  <c r="U1310" i="8"/>
  <c r="R1310" i="8"/>
  <c r="G1310" i="8"/>
  <c r="F1310" i="8"/>
  <c r="C1310" i="8"/>
  <c r="D1310" i="8" s="1"/>
  <c r="B1310" i="8"/>
  <c r="AF1309" i="8"/>
  <c r="AE1309" i="8"/>
  <c r="AA1309" i="8"/>
  <c r="W1309" i="8"/>
  <c r="V1309" i="8"/>
  <c r="U1309" i="8"/>
  <c r="R1309" i="8"/>
  <c r="G1309" i="8"/>
  <c r="F1309" i="8"/>
  <c r="D1309" i="8"/>
  <c r="C1309" i="8"/>
  <c r="B1309" i="8"/>
  <c r="AE1308" i="8"/>
  <c r="AA1308" i="8"/>
  <c r="AF1308" i="8" s="1"/>
  <c r="V1308" i="8"/>
  <c r="U1308" i="8"/>
  <c r="R1308" i="8"/>
  <c r="W1308" i="8" s="1"/>
  <c r="G1308" i="8"/>
  <c r="F1308" i="8"/>
  <c r="C1308" i="8"/>
  <c r="D1308" i="8" s="1"/>
  <c r="B1308" i="8"/>
  <c r="AF1307" i="8"/>
  <c r="AE1307" i="8"/>
  <c r="AA1307" i="8"/>
  <c r="V1307" i="8"/>
  <c r="U1307" i="8"/>
  <c r="R1307" i="8"/>
  <c r="W1307" i="8" s="1"/>
  <c r="G1307" i="8"/>
  <c r="F1307" i="8"/>
  <c r="C1307" i="8"/>
  <c r="D1307" i="8" s="1"/>
  <c r="B1307" i="8"/>
  <c r="AE1306" i="8"/>
  <c r="AA1306" i="8"/>
  <c r="AF1306" i="8" s="1"/>
  <c r="V1306" i="8"/>
  <c r="U1306" i="8"/>
  <c r="R1306" i="8"/>
  <c r="W1306" i="8" s="1"/>
  <c r="G1306" i="8"/>
  <c r="F1306" i="8"/>
  <c r="C1306" i="8"/>
  <c r="D1306" i="8" s="1"/>
  <c r="B1306" i="8"/>
  <c r="AF1305" i="8"/>
  <c r="AE1305" i="8"/>
  <c r="AA1305" i="8"/>
  <c r="V1305" i="8"/>
  <c r="U1305" i="8"/>
  <c r="R1305" i="8"/>
  <c r="W1305" i="8" s="1"/>
  <c r="G1305" i="8"/>
  <c r="F1305" i="8"/>
  <c r="C1305" i="8"/>
  <c r="D1305" i="8" s="1"/>
  <c r="B1305" i="8"/>
  <c r="AE1304" i="8"/>
  <c r="AA1304" i="8"/>
  <c r="AF1304" i="8" s="1"/>
  <c r="V1304" i="8"/>
  <c r="U1304" i="8"/>
  <c r="R1304" i="8"/>
  <c r="W1304" i="8" s="1"/>
  <c r="G1304" i="8"/>
  <c r="F1304" i="8"/>
  <c r="C1304" i="8"/>
  <c r="D1304" i="8" s="1"/>
  <c r="B1304" i="8"/>
  <c r="AF1303" i="8"/>
  <c r="AE1303" i="8"/>
  <c r="AA1303" i="8"/>
  <c r="V1303" i="8"/>
  <c r="U1303" i="8"/>
  <c r="R1303" i="8"/>
  <c r="W1303" i="8" s="1"/>
  <c r="G1303" i="8"/>
  <c r="F1303" i="8"/>
  <c r="D1303" i="8"/>
  <c r="C1303" i="8"/>
  <c r="B1303" i="8"/>
  <c r="AE1302" i="8"/>
  <c r="AA1302" i="8"/>
  <c r="AF1302" i="8" s="1"/>
  <c r="W1302" i="8"/>
  <c r="V1302" i="8"/>
  <c r="U1302" i="8"/>
  <c r="R1302" i="8"/>
  <c r="G1302" i="8"/>
  <c r="F1302" i="8"/>
  <c r="C1302" i="8"/>
  <c r="D1302" i="8" s="1"/>
  <c r="B1302" i="8"/>
  <c r="AF1301" i="8"/>
  <c r="AE1301" i="8"/>
  <c r="AA1301" i="8"/>
  <c r="W1301" i="8"/>
  <c r="V1301" i="8"/>
  <c r="U1301" i="8"/>
  <c r="R1301" i="8"/>
  <c r="G1301" i="8"/>
  <c r="F1301" i="8"/>
  <c r="D1301" i="8"/>
  <c r="C1301" i="8"/>
  <c r="B1301" i="8"/>
  <c r="AE1300" i="8"/>
  <c r="AA1300" i="8"/>
  <c r="AF1300" i="8" s="1"/>
  <c r="W1300" i="8"/>
  <c r="V1300" i="8"/>
  <c r="U1300" i="8"/>
  <c r="R1300" i="8"/>
  <c r="G1300" i="8"/>
  <c r="F1300" i="8"/>
  <c r="C1300" i="8"/>
  <c r="D1300" i="8" s="1"/>
  <c r="B1300" i="8"/>
  <c r="AF1299" i="8"/>
  <c r="AE1299" i="8"/>
  <c r="AA1299" i="8"/>
  <c r="W1299" i="8"/>
  <c r="V1299" i="8"/>
  <c r="U1299" i="8"/>
  <c r="R1299" i="8"/>
  <c r="G1299" i="8"/>
  <c r="F1299" i="8"/>
  <c r="C1299" i="8"/>
  <c r="D1299" i="8" s="1"/>
  <c r="B1299" i="8"/>
  <c r="AE1298" i="8"/>
  <c r="AA1298" i="8"/>
  <c r="AF1298" i="8" s="1"/>
  <c r="W1298" i="8"/>
  <c r="V1298" i="8"/>
  <c r="U1298" i="8"/>
  <c r="R1298" i="8"/>
  <c r="G1298" i="8"/>
  <c r="F1298" i="8"/>
  <c r="C1298" i="8"/>
  <c r="D1298" i="8" s="1"/>
  <c r="B1298" i="8"/>
  <c r="AF1297" i="8"/>
  <c r="AE1297" i="8"/>
  <c r="AA1297" i="8"/>
  <c r="W1297" i="8"/>
  <c r="V1297" i="8"/>
  <c r="U1297" i="8"/>
  <c r="R1297" i="8"/>
  <c r="G1297" i="8"/>
  <c r="F1297" i="8"/>
  <c r="D1297" i="8"/>
  <c r="C1297" i="8"/>
  <c r="B1297" i="8"/>
  <c r="AE1296" i="8"/>
  <c r="AA1296" i="8"/>
  <c r="AF1296" i="8" s="1"/>
  <c r="V1296" i="8"/>
  <c r="U1296" i="8"/>
  <c r="R1296" i="8"/>
  <c r="W1296" i="8" s="1"/>
  <c r="G1296" i="8"/>
  <c r="F1296" i="8"/>
  <c r="C1296" i="8"/>
  <c r="D1296" i="8" s="1"/>
  <c r="B1296" i="8"/>
  <c r="AF1295" i="8"/>
  <c r="AE1295" i="8"/>
  <c r="AA1295" i="8"/>
  <c r="V1295" i="8"/>
  <c r="U1295" i="8"/>
  <c r="R1295" i="8"/>
  <c r="W1295" i="8" s="1"/>
  <c r="G1295" i="8"/>
  <c r="F1295" i="8"/>
  <c r="C1295" i="8"/>
  <c r="D1295" i="8" s="1"/>
  <c r="B1295" i="8"/>
  <c r="AE1294" i="8"/>
  <c r="AA1294" i="8"/>
  <c r="AF1294" i="8" s="1"/>
  <c r="V1294" i="8"/>
  <c r="U1294" i="8"/>
  <c r="R1294" i="8"/>
  <c r="W1294" i="8" s="1"/>
  <c r="G1294" i="8"/>
  <c r="F1294" i="8"/>
  <c r="C1294" i="8"/>
  <c r="D1294" i="8" s="1"/>
  <c r="B1294" i="8"/>
  <c r="AF1293" i="8"/>
  <c r="AE1293" i="8"/>
  <c r="AA1293" i="8"/>
  <c r="V1293" i="8"/>
  <c r="U1293" i="8"/>
  <c r="R1293" i="8"/>
  <c r="W1293" i="8" s="1"/>
  <c r="G1293" i="8"/>
  <c r="F1293" i="8"/>
  <c r="C1293" i="8"/>
  <c r="D1293" i="8" s="1"/>
  <c r="B1293" i="8"/>
  <c r="AE1292" i="8"/>
  <c r="AA1292" i="8"/>
  <c r="AF1292" i="8" s="1"/>
  <c r="V1292" i="8"/>
  <c r="U1292" i="8"/>
  <c r="R1292" i="8"/>
  <c r="W1292" i="8" s="1"/>
  <c r="G1292" i="8"/>
  <c r="F1292" i="8"/>
  <c r="C1292" i="8"/>
  <c r="D1292" i="8" s="1"/>
  <c r="B1292" i="8"/>
  <c r="AE1291" i="8"/>
  <c r="AD1291" i="8" s="1"/>
  <c r="AA1291" i="8"/>
  <c r="V1291" i="8"/>
  <c r="U1291" i="8"/>
  <c r="R1291" i="8"/>
  <c r="W1291" i="8" s="1"/>
  <c r="I1291" i="8"/>
  <c r="F1291" i="8"/>
  <c r="C1291" i="8"/>
  <c r="D1291" i="8" s="1"/>
  <c r="B1291" i="8"/>
  <c r="AE1290" i="8"/>
  <c r="AD1290" i="8"/>
  <c r="AA1290" i="8"/>
  <c r="V1290" i="8"/>
  <c r="U1290" i="8"/>
  <c r="R1290" i="8"/>
  <c r="W1290" i="8" s="1"/>
  <c r="I1290" i="8"/>
  <c r="H1290" i="8"/>
  <c r="F1290" i="8"/>
  <c r="G1290" i="8" s="1"/>
  <c r="D1290" i="8"/>
  <c r="B1290" i="8"/>
  <c r="AE1289" i="8"/>
  <c r="AA1289" i="8"/>
  <c r="AF1289" i="8" s="1"/>
  <c r="V1289" i="8"/>
  <c r="U1289" i="8"/>
  <c r="R1289" i="8"/>
  <c r="W1289" i="8" s="1"/>
  <c r="F1289" i="8"/>
  <c r="G1289" i="8" s="1"/>
  <c r="D1289" i="8"/>
  <c r="C1289" i="8"/>
  <c r="B1289" i="8"/>
  <c r="AE1288" i="8"/>
  <c r="AD1288" i="8"/>
  <c r="AA1288" i="8"/>
  <c r="AF1288" i="8" s="1"/>
  <c r="V1288" i="8"/>
  <c r="W1288" i="8" s="1"/>
  <c r="U1288" i="8"/>
  <c r="R1288" i="8"/>
  <c r="I1288" i="8"/>
  <c r="H1288" i="8"/>
  <c r="F1288" i="8"/>
  <c r="G1288" i="8" s="1"/>
  <c r="D1288" i="8"/>
  <c r="C1288" i="8"/>
  <c r="B1288" i="8"/>
  <c r="AF1287" i="8"/>
  <c r="AE1287" i="8"/>
  <c r="AD1287" i="8"/>
  <c r="AA1287" i="8"/>
  <c r="V1287" i="8"/>
  <c r="U1287" i="8"/>
  <c r="R1287" i="8"/>
  <c r="W1287" i="8" s="1"/>
  <c r="I1287" i="8"/>
  <c r="F1287" i="8"/>
  <c r="D1287" i="8"/>
  <c r="C1287" i="8"/>
  <c r="B1287" i="8"/>
  <c r="AE1286" i="8"/>
  <c r="AD1286" i="8"/>
  <c r="AA1286" i="8"/>
  <c r="AF1286" i="8" s="1"/>
  <c r="V1286" i="8"/>
  <c r="W1286" i="8" s="1"/>
  <c r="U1286" i="8"/>
  <c r="R1286" i="8"/>
  <c r="I1286" i="8"/>
  <c r="H1286" i="8"/>
  <c r="F1286" i="8"/>
  <c r="G1286" i="8" s="1"/>
  <c r="D1286" i="8"/>
  <c r="C1286" i="8"/>
  <c r="B1286" i="8"/>
  <c r="AF1285" i="8"/>
  <c r="AE1285" i="8"/>
  <c r="AD1285" i="8"/>
  <c r="AA1285" i="8"/>
  <c r="V1285" i="8"/>
  <c r="U1285" i="8"/>
  <c r="R1285" i="8"/>
  <c r="W1285" i="8" s="1"/>
  <c r="I1285" i="8"/>
  <c r="F1285" i="8"/>
  <c r="D1285" i="8"/>
  <c r="C1285" i="8"/>
  <c r="B1285" i="8"/>
  <c r="AE1284" i="8"/>
  <c r="AD1284" i="8"/>
  <c r="AA1284" i="8"/>
  <c r="AF1284" i="8" s="1"/>
  <c r="V1284" i="8"/>
  <c r="W1284" i="8" s="1"/>
  <c r="U1284" i="8"/>
  <c r="R1284" i="8"/>
  <c r="I1284" i="8"/>
  <c r="H1284" i="8"/>
  <c r="F1284" i="8"/>
  <c r="G1284" i="8" s="1"/>
  <c r="D1284" i="8"/>
  <c r="C1284" i="8"/>
  <c r="B1284" i="8"/>
  <c r="AF1283" i="8"/>
  <c r="AE1283" i="8"/>
  <c r="AD1283" i="8"/>
  <c r="AA1283" i="8"/>
  <c r="V1283" i="8"/>
  <c r="U1283" i="8"/>
  <c r="R1283" i="8"/>
  <c r="W1283" i="8" s="1"/>
  <c r="I1283" i="8"/>
  <c r="F1283" i="8"/>
  <c r="D1283" i="8"/>
  <c r="C1283" i="8"/>
  <c r="B1283" i="8"/>
  <c r="AE1282" i="8"/>
  <c r="AD1282" i="8"/>
  <c r="AA1282" i="8"/>
  <c r="AF1282" i="8" s="1"/>
  <c r="V1282" i="8"/>
  <c r="W1282" i="8" s="1"/>
  <c r="U1282" i="8"/>
  <c r="R1282" i="8"/>
  <c r="I1282" i="8"/>
  <c r="H1282" i="8"/>
  <c r="F1282" i="8"/>
  <c r="G1282" i="8" s="1"/>
  <c r="D1282" i="8"/>
  <c r="C1282" i="8"/>
  <c r="B1282" i="8"/>
  <c r="AF1281" i="8"/>
  <c r="AE1281" i="8"/>
  <c r="AD1281" i="8"/>
  <c r="AA1281" i="8"/>
  <c r="V1281" i="8"/>
  <c r="U1281" i="8"/>
  <c r="R1281" i="8"/>
  <c r="W1281" i="8" s="1"/>
  <c r="I1281" i="8"/>
  <c r="F1281" i="8"/>
  <c r="D1281" i="8"/>
  <c r="C1281" i="8"/>
  <c r="B1281" i="8"/>
  <c r="AD1280" i="8"/>
  <c r="AA1280" i="8"/>
  <c r="AF1280" i="8" s="1"/>
  <c r="W1280" i="8"/>
  <c r="V1280" i="8"/>
  <c r="U1280" i="8"/>
  <c r="R1280" i="8"/>
  <c r="I1280" i="8"/>
  <c r="H1280" i="8"/>
  <c r="G1280" i="8"/>
  <c r="F1280" i="8"/>
  <c r="D1280" i="8"/>
  <c r="C1280" i="8"/>
  <c r="B1280" i="8"/>
  <c r="AE1279" i="8"/>
  <c r="AD1279" i="8" s="1"/>
  <c r="AA1279" i="8"/>
  <c r="AF1279" i="8" s="1"/>
  <c r="V1279" i="8"/>
  <c r="U1279" i="8"/>
  <c r="R1279" i="8"/>
  <c r="W1279" i="8" s="1"/>
  <c r="F1279" i="8"/>
  <c r="C1279" i="8"/>
  <c r="D1279" i="8" s="1"/>
  <c r="B1279" i="8"/>
  <c r="G1279" i="8" s="1"/>
  <c r="AF1278" i="8"/>
  <c r="AE1278" i="8"/>
  <c r="AD1278" i="8" s="1"/>
  <c r="AA1278" i="8"/>
  <c r="W1278" i="8"/>
  <c r="V1278" i="8"/>
  <c r="U1278" i="8"/>
  <c r="R1278" i="8"/>
  <c r="G1278" i="8"/>
  <c r="F1278" i="8"/>
  <c r="D1278" i="8"/>
  <c r="C1278" i="8"/>
  <c r="B1278" i="8"/>
  <c r="AE1277" i="8"/>
  <c r="AD1277" i="8" s="1"/>
  <c r="AA1277" i="8"/>
  <c r="AF1277" i="8" s="1"/>
  <c r="V1277" i="8"/>
  <c r="U1277" i="8"/>
  <c r="R1277" i="8"/>
  <c r="W1277" i="8" s="1"/>
  <c r="F1277" i="8"/>
  <c r="C1277" i="8"/>
  <c r="D1277" i="8" s="1"/>
  <c r="B1277" i="8"/>
  <c r="G1277" i="8" s="1"/>
  <c r="AF1276" i="8"/>
  <c r="AE1276" i="8"/>
  <c r="AD1276" i="8" s="1"/>
  <c r="AA1276" i="8"/>
  <c r="W1276" i="8"/>
  <c r="V1276" i="8"/>
  <c r="U1276" i="8"/>
  <c r="R1276" i="8"/>
  <c r="G1276" i="8"/>
  <c r="F1276" i="8"/>
  <c r="D1276" i="8"/>
  <c r="C1276" i="8"/>
  <c r="B1276" i="8"/>
  <c r="AE1275" i="8"/>
  <c r="AD1275" i="8" s="1"/>
  <c r="AA1275" i="8"/>
  <c r="AF1275" i="8" s="1"/>
  <c r="V1275" i="8"/>
  <c r="U1275" i="8"/>
  <c r="R1275" i="8"/>
  <c r="W1275" i="8" s="1"/>
  <c r="F1275" i="8"/>
  <c r="C1275" i="8"/>
  <c r="D1275" i="8" s="1"/>
  <c r="B1275" i="8"/>
  <c r="G1275" i="8" s="1"/>
  <c r="AF1274" i="8"/>
  <c r="AE1274" i="8"/>
  <c r="AD1274" i="8" s="1"/>
  <c r="AA1274" i="8"/>
  <c r="W1274" i="8"/>
  <c r="V1274" i="8"/>
  <c r="U1274" i="8"/>
  <c r="R1274" i="8"/>
  <c r="G1274" i="8"/>
  <c r="F1274" i="8"/>
  <c r="D1274" i="8"/>
  <c r="C1274" i="8"/>
  <c r="B1274" i="8"/>
  <c r="AE1273" i="8"/>
  <c r="AD1273" i="8" s="1"/>
  <c r="AA1273" i="8"/>
  <c r="AF1273" i="8" s="1"/>
  <c r="V1273" i="8"/>
  <c r="U1273" i="8"/>
  <c r="R1273" i="8"/>
  <c r="W1273" i="8" s="1"/>
  <c r="F1273" i="8"/>
  <c r="C1273" i="8"/>
  <c r="D1273" i="8" s="1"/>
  <c r="B1273" i="8"/>
  <c r="G1273" i="8" s="1"/>
  <c r="AF1272" i="8"/>
  <c r="AE1272" i="8"/>
  <c r="AD1272" i="8" s="1"/>
  <c r="AA1272" i="8"/>
  <c r="W1272" i="8"/>
  <c r="V1272" i="8"/>
  <c r="U1272" i="8"/>
  <c r="R1272" i="8"/>
  <c r="G1272" i="8"/>
  <c r="F1272" i="8"/>
  <c r="D1272" i="8"/>
  <c r="C1272" i="8"/>
  <c r="B1272" i="8"/>
  <c r="AE1271" i="8"/>
  <c r="AD1271" i="8" s="1"/>
  <c r="AA1271" i="8"/>
  <c r="AF1271" i="8" s="1"/>
  <c r="V1271" i="8"/>
  <c r="U1271" i="8"/>
  <c r="R1271" i="8"/>
  <c r="W1271" i="8" s="1"/>
  <c r="F1271" i="8"/>
  <c r="C1271" i="8"/>
  <c r="D1271" i="8" s="1"/>
  <c r="B1271" i="8"/>
  <c r="G1271" i="8" s="1"/>
  <c r="AF1270" i="8"/>
  <c r="AE1270" i="8"/>
  <c r="AD1270" i="8" s="1"/>
  <c r="AA1270" i="8"/>
  <c r="W1270" i="8"/>
  <c r="V1270" i="8"/>
  <c r="U1270" i="8"/>
  <c r="R1270" i="8"/>
  <c r="G1270" i="8"/>
  <c r="F1270" i="8"/>
  <c r="D1270" i="8"/>
  <c r="C1270" i="8"/>
  <c r="B1270" i="8"/>
  <c r="AE1269" i="8"/>
  <c r="AD1269" i="8" s="1"/>
  <c r="AA1269" i="8"/>
  <c r="AF1269" i="8" s="1"/>
  <c r="V1269" i="8"/>
  <c r="U1269" i="8"/>
  <c r="R1269" i="8"/>
  <c r="W1269" i="8" s="1"/>
  <c r="F1269" i="8"/>
  <c r="G1269" i="8" s="1"/>
  <c r="C1269" i="8"/>
  <c r="D1269" i="8" s="1"/>
  <c r="B1269" i="8"/>
  <c r="AF1268" i="8"/>
  <c r="AE1268" i="8"/>
  <c r="AD1268" i="8" s="1"/>
  <c r="AA1268" i="8"/>
  <c r="W1268" i="8"/>
  <c r="V1268" i="8"/>
  <c r="U1268" i="8"/>
  <c r="R1268" i="8"/>
  <c r="G1268" i="8"/>
  <c r="F1268" i="8"/>
  <c r="D1268" i="8"/>
  <c r="C1268" i="8"/>
  <c r="B1268" i="8"/>
  <c r="AE1267" i="8"/>
  <c r="AD1267" i="8" s="1"/>
  <c r="AA1267" i="8"/>
  <c r="AF1267" i="8" s="1"/>
  <c r="V1267" i="8"/>
  <c r="U1267" i="8"/>
  <c r="R1267" i="8"/>
  <c r="W1267" i="8" s="1"/>
  <c r="F1267" i="8"/>
  <c r="C1267" i="8"/>
  <c r="D1267" i="8" s="1"/>
  <c r="B1267" i="8"/>
  <c r="G1267" i="8" s="1"/>
  <c r="AF1266" i="8"/>
  <c r="AE1266" i="8"/>
  <c r="AD1266" i="8"/>
  <c r="AA1266" i="8"/>
  <c r="W1266" i="8"/>
  <c r="V1266" i="8"/>
  <c r="U1266" i="8"/>
  <c r="R1266" i="8"/>
  <c r="I1266" i="8"/>
  <c r="H1266" i="8"/>
  <c r="G1266" i="8"/>
  <c r="F1266" i="8"/>
  <c r="D1266" i="8"/>
  <c r="C1266" i="8"/>
  <c r="B1266" i="8"/>
  <c r="AE1265" i="8"/>
  <c r="AD1265" i="8" s="1"/>
  <c r="AA1265" i="8"/>
  <c r="AF1265" i="8" s="1"/>
  <c r="V1265" i="8"/>
  <c r="U1265" i="8"/>
  <c r="R1265" i="8"/>
  <c r="W1265" i="8" s="1"/>
  <c r="F1265" i="8"/>
  <c r="C1265" i="8"/>
  <c r="D1265" i="8" s="1"/>
  <c r="B1265" i="8"/>
  <c r="G1265" i="8" s="1"/>
  <c r="AF1264" i="8"/>
  <c r="AE1264" i="8"/>
  <c r="AD1264" i="8" s="1"/>
  <c r="AA1264" i="8"/>
  <c r="W1264" i="8"/>
  <c r="V1264" i="8"/>
  <c r="U1264" i="8"/>
  <c r="R1264" i="8"/>
  <c r="G1264" i="8"/>
  <c r="F1264" i="8"/>
  <c r="D1264" i="8"/>
  <c r="C1264" i="8"/>
  <c r="B1264" i="8"/>
  <c r="AE1263" i="8"/>
  <c r="AD1263" i="8" s="1"/>
  <c r="AA1263" i="8"/>
  <c r="AF1263" i="8" s="1"/>
  <c r="V1263" i="8"/>
  <c r="U1263" i="8"/>
  <c r="R1263" i="8"/>
  <c r="W1263" i="8" s="1"/>
  <c r="G1263" i="8"/>
  <c r="F1263" i="8"/>
  <c r="C1263" i="8"/>
  <c r="D1263" i="8" s="1"/>
  <c r="B1263" i="8"/>
  <c r="AF1262" i="8"/>
  <c r="AE1262" i="8"/>
  <c r="AD1262" i="8" s="1"/>
  <c r="AA1262" i="8"/>
  <c r="W1262" i="8"/>
  <c r="V1262" i="8"/>
  <c r="U1262" i="8"/>
  <c r="R1262" i="8"/>
  <c r="G1262" i="8"/>
  <c r="F1262" i="8"/>
  <c r="D1262" i="8"/>
  <c r="C1262" i="8"/>
  <c r="B1262" i="8"/>
  <c r="AE1261" i="8"/>
  <c r="AD1261" i="8" s="1"/>
  <c r="AA1261" i="8"/>
  <c r="AF1261" i="8" s="1"/>
  <c r="V1261" i="8"/>
  <c r="U1261" i="8"/>
  <c r="R1261" i="8"/>
  <c r="W1261" i="8" s="1"/>
  <c r="G1261" i="8"/>
  <c r="F1261" i="8"/>
  <c r="C1261" i="8"/>
  <c r="D1261" i="8" s="1"/>
  <c r="B1261" i="8"/>
  <c r="AF1260" i="8"/>
  <c r="AE1260" i="8"/>
  <c r="AD1260" i="8" s="1"/>
  <c r="AA1260" i="8"/>
  <c r="W1260" i="8"/>
  <c r="V1260" i="8"/>
  <c r="U1260" i="8"/>
  <c r="R1260" i="8"/>
  <c r="G1260" i="8"/>
  <c r="F1260" i="8"/>
  <c r="D1260" i="8"/>
  <c r="C1260" i="8"/>
  <c r="B1260" i="8"/>
  <c r="AE1259" i="8"/>
  <c r="AD1259" i="8" s="1"/>
  <c r="AA1259" i="8"/>
  <c r="AF1259" i="8" s="1"/>
  <c r="V1259" i="8"/>
  <c r="U1259" i="8"/>
  <c r="R1259" i="8"/>
  <c r="W1259" i="8" s="1"/>
  <c r="G1259" i="8"/>
  <c r="F1259" i="8"/>
  <c r="C1259" i="8"/>
  <c r="D1259" i="8" s="1"/>
  <c r="B1259" i="8"/>
  <c r="AF1258" i="8"/>
  <c r="AE1258" i="8"/>
  <c r="AD1258" i="8" s="1"/>
  <c r="AA1258" i="8"/>
  <c r="W1258" i="8"/>
  <c r="V1258" i="8"/>
  <c r="U1258" i="8"/>
  <c r="R1258" i="8"/>
  <c r="G1258" i="8"/>
  <c r="F1258" i="8"/>
  <c r="D1258" i="8"/>
  <c r="C1258" i="8"/>
  <c r="B1258" i="8"/>
  <c r="AE1257" i="8"/>
  <c r="AD1257" i="8" s="1"/>
  <c r="AA1257" i="8"/>
  <c r="AF1257" i="8" s="1"/>
  <c r="V1257" i="8"/>
  <c r="U1257" i="8"/>
  <c r="R1257" i="8"/>
  <c r="W1257" i="8" s="1"/>
  <c r="G1257" i="8"/>
  <c r="F1257" i="8"/>
  <c r="C1257" i="8"/>
  <c r="D1257" i="8" s="1"/>
  <c r="B1257" i="8"/>
  <c r="AF1256" i="8"/>
  <c r="AE1256" i="8"/>
  <c r="AD1256" i="8" s="1"/>
  <c r="AA1256" i="8"/>
  <c r="V1256" i="8"/>
  <c r="U1256" i="8"/>
  <c r="I1256" i="8"/>
  <c r="F1256" i="8"/>
  <c r="D1256" i="8"/>
  <c r="C1256" i="8"/>
  <c r="B1256" i="8"/>
  <c r="AE1255" i="8"/>
  <c r="AD1255" i="8"/>
  <c r="AA1255" i="8"/>
  <c r="AF1255" i="8" s="1"/>
  <c r="V1255" i="8"/>
  <c r="U1255" i="8"/>
  <c r="R1255" i="8"/>
  <c r="W1255" i="8" s="1"/>
  <c r="I1255" i="8"/>
  <c r="H1255" i="8"/>
  <c r="F1255" i="8"/>
  <c r="G1255" i="8" s="1"/>
  <c r="C1255" i="8"/>
  <c r="D1255" i="8" s="1"/>
  <c r="B1255" i="8"/>
  <c r="AF1254" i="8"/>
  <c r="AE1254" i="8"/>
  <c r="AD1254" i="8"/>
  <c r="AA1254" i="8"/>
  <c r="V1254" i="8"/>
  <c r="U1254" i="8"/>
  <c r="R1254" i="8"/>
  <c r="W1254" i="8" s="1"/>
  <c r="I1254" i="8"/>
  <c r="F1254" i="8"/>
  <c r="G1254" i="8" s="1"/>
  <c r="D1254" i="8"/>
  <c r="C1254" i="8"/>
  <c r="B1254" i="8"/>
  <c r="H1254" i="8" s="1"/>
  <c r="AE1253" i="8"/>
  <c r="AD1253" i="8"/>
  <c r="AA1253" i="8"/>
  <c r="AF1253" i="8" s="1"/>
  <c r="V1253" i="8"/>
  <c r="U1253" i="8"/>
  <c r="R1253" i="8"/>
  <c r="W1253" i="8" s="1"/>
  <c r="I1253" i="8"/>
  <c r="H1253" i="8"/>
  <c r="F1253" i="8"/>
  <c r="G1253" i="8" s="1"/>
  <c r="C1253" i="8"/>
  <c r="D1253" i="8" s="1"/>
  <c r="B1253" i="8"/>
  <c r="AF1252" i="8"/>
  <c r="AE1252" i="8"/>
  <c r="AD1252" i="8"/>
  <c r="AA1252" i="8"/>
  <c r="V1252" i="8"/>
  <c r="W1252" i="8" s="1"/>
  <c r="U1252" i="8"/>
  <c r="R1252" i="8"/>
  <c r="I1252" i="8"/>
  <c r="F1252" i="8"/>
  <c r="G1252" i="8" s="1"/>
  <c r="D1252" i="8"/>
  <c r="C1252" i="8"/>
  <c r="B1252" i="8"/>
  <c r="AE1251" i="8"/>
  <c r="AD1251" i="8"/>
  <c r="AA1251" i="8"/>
  <c r="AF1251" i="8" s="1"/>
  <c r="V1251" i="8"/>
  <c r="U1251" i="8"/>
  <c r="R1251" i="8"/>
  <c r="I1251" i="8"/>
  <c r="H1251" i="8"/>
  <c r="F1251" i="8"/>
  <c r="G1251" i="8" s="1"/>
  <c r="C1251" i="8"/>
  <c r="D1251" i="8" s="1"/>
  <c r="B1251" i="8"/>
  <c r="AF1250" i="8"/>
  <c r="AE1250" i="8"/>
  <c r="AD1250" i="8"/>
  <c r="AA1250" i="8"/>
  <c r="R1250" i="8"/>
  <c r="I1250" i="8"/>
  <c r="H1250" i="8"/>
  <c r="F1250" i="8"/>
  <c r="G1250" i="8" s="1"/>
  <c r="C1250" i="8"/>
  <c r="D1250" i="8" s="1"/>
  <c r="B1250" i="8"/>
  <c r="AF1249" i="8"/>
  <c r="AE1249" i="8"/>
  <c r="AD1249" i="8"/>
  <c r="AA1249" i="8"/>
  <c r="V1249" i="8"/>
  <c r="W1249" i="8" s="1"/>
  <c r="U1249" i="8"/>
  <c r="R1249" i="8"/>
  <c r="I1249" i="8"/>
  <c r="F1249" i="8"/>
  <c r="D1249" i="8"/>
  <c r="C1249" i="8"/>
  <c r="B1249" i="8"/>
  <c r="H1249" i="8" s="1"/>
  <c r="AF1248" i="8"/>
  <c r="AD1248" i="8"/>
  <c r="AA1248" i="8"/>
  <c r="W1248" i="8"/>
  <c r="V1248" i="8"/>
  <c r="U1248" i="8"/>
  <c r="R1248" i="8"/>
  <c r="J1248" i="8"/>
  <c r="I1248" i="8"/>
  <c r="H1248" i="8"/>
  <c r="F1248" i="8"/>
  <c r="G1248" i="8" s="1"/>
  <c r="B1248" i="8"/>
  <c r="C1248" i="8" s="1"/>
  <c r="D1248" i="8" s="1"/>
  <c r="AF1247" i="8"/>
  <c r="AD1247" i="8"/>
  <c r="AA1247" i="8"/>
  <c r="V1247" i="8"/>
  <c r="U1247" i="8"/>
  <c r="R1247" i="8"/>
  <c r="W1247" i="8" s="1"/>
  <c r="J1247" i="8"/>
  <c r="I1247" i="8"/>
  <c r="F1247" i="8"/>
  <c r="B1247" i="8"/>
  <c r="AF1246" i="8"/>
  <c r="AD1246" i="8"/>
  <c r="AA1246" i="8"/>
  <c r="W1246" i="8"/>
  <c r="V1246" i="8"/>
  <c r="U1246" i="8"/>
  <c r="R1246" i="8"/>
  <c r="J1246" i="8"/>
  <c r="I1246" i="8"/>
  <c r="H1246" i="8"/>
  <c r="F1246" i="8"/>
  <c r="G1246" i="8" s="1"/>
  <c r="B1246" i="8"/>
  <c r="C1246" i="8" s="1"/>
  <c r="D1246" i="8" s="1"/>
  <c r="AF1245" i="8"/>
  <c r="AD1245" i="8"/>
  <c r="AA1245" i="8"/>
  <c r="V1245" i="8"/>
  <c r="U1245" i="8"/>
  <c r="R1245" i="8"/>
  <c r="W1245" i="8" s="1"/>
  <c r="J1245" i="8"/>
  <c r="I1245" i="8"/>
  <c r="F1245" i="8"/>
  <c r="B1245" i="8"/>
  <c r="AF1244" i="8"/>
  <c r="AD1244" i="8"/>
  <c r="AA1244" i="8"/>
  <c r="W1244" i="8"/>
  <c r="V1244" i="8"/>
  <c r="U1244" i="8"/>
  <c r="R1244" i="8"/>
  <c r="J1244" i="8"/>
  <c r="I1244" i="8"/>
  <c r="H1244" i="8"/>
  <c r="F1244" i="8"/>
  <c r="G1244" i="8" s="1"/>
  <c r="B1244" i="8"/>
  <c r="C1244" i="8" s="1"/>
  <c r="D1244" i="8" s="1"/>
  <c r="AF1243" i="8"/>
  <c r="AD1243" i="8"/>
  <c r="AA1243" i="8"/>
  <c r="V1243" i="8"/>
  <c r="U1243" i="8"/>
  <c r="R1243" i="8"/>
  <c r="W1243" i="8" s="1"/>
  <c r="J1243" i="8"/>
  <c r="I1243" i="8"/>
  <c r="F1243" i="8"/>
  <c r="G1243" i="8" s="1"/>
  <c r="B1243" i="8"/>
  <c r="AF1242" i="8"/>
  <c r="AD1242" i="8"/>
  <c r="AA1242" i="8"/>
  <c r="W1242" i="8"/>
  <c r="V1242" i="8"/>
  <c r="U1242" i="8"/>
  <c r="R1242" i="8"/>
  <c r="J1242" i="8"/>
  <c r="I1242" i="8"/>
  <c r="H1242" i="8"/>
  <c r="F1242" i="8"/>
  <c r="G1242" i="8" s="1"/>
  <c r="B1242" i="8"/>
  <c r="C1242" i="8" s="1"/>
  <c r="D1242" i="8" s="1"/>
  <c r="AF1241" i="8"/>
  <c r="AD1241" i="8"/>
  <c r="AA1241" i="8"/>
  <c r="V1241" i="8"/>
  <c r="U1241" i="8"/>
  <c r="R1241" i="8"/>
  <c r="W1241" i="8" s="1"/>
  <c r="J1241" i="8"/>
  <c r="I1241" i="8"/>
  <c r="F1241" i="8"/>
  <c r="G1241" i="8" s="1"/>
  <c r="B1241" i="8"/>
  <c r="AF1240" i="8"/>
  <c r="AD1240" i="8"/>
  <c r="AA1240" i="8"/>
  <c r="W1240" i="8"/>
  <c r="V1240" i="8"/>
  <c r="U1240" i="8"/>
  <c r="R1240" i="8"/>
  <c r="J1240" i="8"/>
  <c r="I1240" i="8"/>
  <c r="H1240" i="8"/>
  <c r="F1240" i="8"/>
  <c r="G1240" i="8" s="1"/>
  <c r="B1240" i="8"/>
  <c r="C1240" i="8" s="1"/>
  <c r="D1240" i="8" s="1"/>
  <c r="AF1239" i="8"/>
  <c r="AD1239" i="8"/>
  <c r="AA1239" i="8"/>
  <c r="V1239" i="8"/>
  <c r="U1239" i="8"/>
  <c r="R1239" i="8"/>
  <c r="W1239" i="8" s="1"/>
  <c r="J1239" i="8"/>
  <c r="I1239" i="8"/>
  <c r="F1239" i="8"/>
  <c r="B1239" i="8"/>
  <c r="AF1238" i="8"/>
  <c r="AD1238" i="8"/>
  <c r="AA1238" i="8"/>
  <c r="W1238" i="8"/>
  <c r="V1238" i="8"/>
  <c r="U1238" i="8"/>
  <c r="R1238" i="8"/>
  <c r="J1238" i="8"/>
  <c r="I1238" i="8"/>
  <c r="H1238" i="8"/>
  <c r="F1238" i="8"/>
  <c r="G1238" i="8" s="1"/>
  <c r="B1238" i="8"/>
  <c r="C1238" i="8" s="1"/>
  <c r="D1238" i="8" s="1"/>
  <c r="AF1237" i="8"/>
  <c r="AD1237" i="8"/>
  <c r="AA1237" i="8"/>
  <c r="V1237" i="8"/>
  <c r="U1237" i="8"/>
  <c r="R1237" i="8"/>
  <c r="W1237" i="8" s="1"/>
  <c r="J1237" i="8"/>
  <c r="I1237" i="8"/>
  <c r="F1237" i="8"/>
  <c r="G1237" i="8" s="1"/>
  <c r="B1237" i="8"/>
  <c r="AF1236" i="8"/>
  <c r="AD1236" i="8"/>
  <c r="AA1236" i="8"/>
  <c r="W1236" i="8"/>
  <c r="V1236" i="8"/>
  <c r="U1236" i="8"/>
  <c r="R1236" i="8"/>
  <c r="J1236" i="8"/>
  <c r="I1236" i="8"/>
  <c r="H1236" i="8"/>
  <c r="F1236" i="8"/>
  <c r="G1236" i="8" s="1"/>
  <c r="B1236" i="8"/>
  <c r="C1236" i="8" s="1"/>
  <c r="D1236" i="8" s="1"/>
  <c r="AF1235" i="8"/>
  <c r="AD1235" i="8"/>
  <c r="AA1235" i="8"/>
  <c r="V1235" i="8"/>
  <c r="U1235" i="8"/>
  <c r="R1235" i="8"/>
  <c r="W1235" i="8" s="1"/>
  <c r="J1235" i="8"/>
  <c r="I1235" i="8"/>
  <c r="F1235" i="8"/>
  <c r="B1235" i="8"/>
  <c r="AF1234" i="8"/>
  <c r="AD1234" i="8"/>
  <c r="AA1234" i="8"/>
  <c r="W1234" i="8"/>
  <c r="V1234" i="8"/>
  <c r="U1234" i="8"/>
  <c r="R1234" i="8"/>
  <c r="J1234" i="8"/>
  <c r="I1234" i="8"/>
  <c r="F1234" i="8"/>
  <c r="G1234" i="8" s="1"/>
  <c r="B1234" i="8"/>
  <c r="C1234" i="8" s="1"/>
  <c r="D1234" i="8" s="1"/>
  <c r="AF1233" i="8"/>
  <c r="AD1233" i="8"/>
  <c r="AA1233" i="8"/>
  <c r="V1233" i="8"/>
  <c r="U1233" i="8"/>
  <c r="R1233" i="8"/>
  <c r="W1233" i="8" s="1"/>
  <c r="J1233" i="8"/>
  <c r="I1233" i="8"/>
  <c r="F1233" i="8"/>
  <c r="B1233" i="8"/>
  <c r="AF1232" i="8"/>
  <c r="AD1232" i="8"/>
  <c r="AA1232" i="8"/>
  <c r="W1232" i="8"/>
  <c r="V1232" i="8"/>
  <c r="U1232" i="8"/>
  <c r="R1232" i="8"/>
  <c r="J1232" i="8"/>
  <c r="I1232" i="8"/>
  <c r="F1232" i="8"/>
  <c r="B1232" i="8"/>
  <c r="C1232" i="8" s="1"/>
  <c r="D1232" i="8" s="1"/>
  <c r="AF1231" i="8"/>
  <c r="AD1231" i="8"/>
  <c r="AA1231" i="8"/>
  <c r="V1231" i="8"/>
  <c r="U1231" i="8"/>
  <c r="R1231" i="8"/>
  <c r="W1231" i="8" s="1"/>
  <c r="J1231" i="8"/>
  <c r="I1231" i="8"/>
  <c r="F1231" i="8"/>
  <c r="G1231" i="8" s="1"/>
  <c r="B1231" i="8"/>
  <c r="AF1230" i="8"/>
  <c r="AD1230" i="8"/>
  <c r="AA1230" i="8"/>
  <c r="W1230" i="8"/>
  <c r="V1230" i="8"/>
  <c r="U1230" i="8"/>
  <c r="R1230" i="8"/>
  <c r="J1230" i="8"/>
  <c r="I1230" i="8"/>
  <c r="H1230" i="8"/>
  <c r="F1230" i="8"/>
  <c r="G1230" i="8" s="1"/>
  <c r="B1230" i="8"/>
  <c r="C1230" i="8" s="1"/>
  <c r="D1230" i="8" s="1"/>
  <c r="AF1229" i="8"/>
  <c r="AD1229" i="8"/>
  <c r="AA1229" i="8"/>
  <c r="V1229" i="8"/>
  <c r="U1229" i="8"/>
  <c r="R1229" i="8"/>
  <c r="W1229" i="8" s="1"/>
  <c r="J1229" i="8"/>
  <c r="I1229" i="8"/>
  <c r="F1229" i="8"/>
  <c r="G1229" i="8" s="1"/>
  <c r="B1229" i="8"/>
  <c r="AF1228" i="8"/>
  <c r="AD1228" i="8"/>
  <c r="AA1228" i="8"/>
  <c r="W1228" i="8"/>
  <c r="V1228" i="8"/>
  <c r="U1228" i="8"/>
  <c r="R1228" i="8"/>
  <c r="J1228" i="8"/>
  <c r="I1228" i="8"/>
  <c r="H1228" i="8" s="1"/>
  <c r="F1228" i="8"/>
  <c r="G1228" i="8" s="1"/>
  <c r="B1228" i="8"/>
  <c r="C1228" i="8" s="1"/>
  <c r="D1228" i="8" s="1"/>
  <c r="AF1227" i="8"/>
  <c r="AD1227" i="8"/>
  <c r="AA1227" i="8"/>
  <c r="V1227" i="8"/>
  <c r="U1227" i="8"/>
  <c r="R1227" i="8"/>
  <c r="W1227" i="8" s="1"/>
  <c r="J1227" i="8"/>
  <c r="I1227" i="8"/>
  <c r="F1227" i="8"/>
  <c r="B1227" i="8"/>
  <c r="AF1226" i="8"/>
  <c r="AD1226" i="8"/>
  <c r="AA1226" i="8"/>
  <c r="W1226" i="8"/>
  <c r="V1226" i="8"/>
  <c r="U1226" i="8"/>
  <c r="R1226" i="8"/>
  <c r="J1226" i="8"/>
  <c r="I1226" i="8"/>
  <c r="F1226" i="8"/>
  <c r="B1226" i="8"/>
  <c r="AF1225" i="8"/>
  <c r="AD1225" i="8"/>
  <c r="AA1225" i="8"/>
  <c r="W1225" i="8"/>
  <c r="V1225" i="8"/>
  <c r="U1225" i="8"/>
  <c r="R1225" i="8"/>
  <c r="J1225" i="8"/>
  <c r="I1225" i="8"/>
  <c r="H1225" i="8" s="1"/>
  <c r="F1225" i="8"/>
  <c r="G1225" i="8" s="1"/>
  <c r="D1225" i="8"/>
  <c r="B1225" i="8"/>
  <c r="C1225" i="8" s="1"/>
  <c r="AF1224" i="8"/>
  <c r="AD1224" i="8"/>
  <c r="AA1224" i="8"/>
  <c r="W1224" i="8"/>
  <c r="V1224" i="8"/>
  <c r="U1224" i="8"/>
  <c r="R1224" i="8"/>
  <c r="J1224" i="8"/>
  <c r="I1224" i="8"/>
  <c r="F1224" i="8"/>
  <c r="G1224" i="8" s="1"/>
  <c r="B1224" i="8"/>
  <c r="C1224" i="8" s="1"/>
  <c r="D1224" i="8" s="1"/>
  <c r="AF1223" i="8"/>
  <c r="AD1223" i="8"/>
  <c r="AA1223" i="8"/>
  <c r="V1223" i="8"/>
  <c r="U1223" i="8"/>
  <c r="R1223" i="8"/>
  <c r="W1223" i="8" s="1"/>
  <c r="J1223" i="8"/>
  <c r="I1223" i="8"/>
  <c r="F1223" i="8"/>
  <c r="G1223" i="8" s="1"/>
  <c r="D1223" i="8"/>
  <c r="B1223" i="8"/>
  <c r="C1223" i="8" s="1"/>
  <c r="AF1222" i="8"/>
  <c r="AD1222" i="8"/>
  <c r="AA1222" i="8"/>
  <c r="V1222" i="8"/>
  <c r="U1222" i="8"/>
  <c r="R1222" i="8"/>
  <c r="W1222" i="8" s="1"/>
  <c r="J1222" i="8"/>
  <c r="I1222" i="8" s="1"/>
  <c r="F1222" i="8"/>
  <c r="AF1221" i="8"/>
  <c r="AD1221" i="8"/>
  <c r="AA1221" i="8"/>
  <c r="W1221" i="8"/>
  <c r="V1221" i="8"/>
  <c r="U1221" i="8"/>
  <c r="R1221" i="8"/>
  <c r="J1221" i="8"/>
  <c r="I1221" i="8" s="1"/>
  <c r="F1221" i="8"/>
  <c r="AF1220" i="8"/>
  <c r="AD1220" i="8"/>
  <c r="AA1220" i="8"/>
  <c r="V1220" i="8"/>
  <c r="U1220" i="8"/>
  <c r="R1220" i="8"/>
  <c r="W1220" i="8" s="1"/>
  <c r="J1220" i="8"/>
  <c r="I1220" i="8" s="1"/>
  <c r="F1220" i="8"/>
  <c r="AF1219" i="8"/>
  <c r="AD1219" i="8"/>
  <c r="AA1219" i="8"/>
  <c r="W1219" i="8"/>
  <c r="V1219" i="8"/>
  <c r="U1219" i="8"/>
  <c r="R1219" i="8"/>
  <c r="J1219" i="8"/>
  <c r="I1219" i="8" s="1"/>
  <c r="F1219" i="8"/>
  <c r="AF1218" i="8"/>
  <c r="AD1218" i="8"/>
  <c r="AA1218" i="8"/>
  <c r="V1218" i="8"/>
  <c r="U1218" i="8"/>
  <c r="R1218" i="8"/>
  <c r="W1218" i="8" s="1"/>
  <c r="J1218" i="8"/>
  <c r="I1218" i="8" s="1"/>
  <c r="F1218" i="8"/>
  <c r="AF1217" i="8"/>
  <c r="AD1217" i="8"/>
  <c r="AA1217" i="8"/>
  <c r="W1217" i="8"/>
  <c r="V1217" i="8"/>
  <c r="U1217" i="8"/>
  <c r="R1217" i="8"/>
  <c r="J1217" i="8"/>
  <c r="I1217" i="8" s="1"/>
  <c r="F1217" i="8"/>
  <c r="AF1216" i="8"/>
  <c r="AD1216" i="8"/>
  <c r="AA1216" i="8"/>
  <c r="V1216" i="8"/>
  <c r="U1216" i="8"/>
  <c r="R1216" i="8"/>
  <c r="W1216" i="8" s="1"/>
  <c r="J1216" i="8"/>
  <c r="I1216" i="8" s="1"/>
  <c r="F1216" i="8"/>
  <c r="AF1215" i="8"/>
  <c r="AD1215" i="8"/>
  <c r="AA1215" i="8"/>
  <c r="W1215" i="8"/>
  <c r="V1215" i="8"/>
  <c r="U1215" i="8"/>
  <c r="R1215" i="8"/>
  <c r="J1215" i="8"/>
  <c r="I1215" i="8" s="1"/>
  <c r="F1215" i="8"/>
  <c r="AF1214" i="8"/>
  <c r="AD1214" i="8"/>
  <c r="AA1214" i="8"/>
  <c r="V1214" i="8"/>
  <c r="U1214" i="8"/>
  <c r="R1214" i="8"/>
  <c r="W1214" i="8" s="1"/>
  <c r="J1214" i="8"/>
  <c r="I1214" i="8" s="1"/>
  <c r="F1214" i="8"/>
  <c r="AF1213" i="8"/>
  <c r="AD1213" i="8"/>
  <c r="AA1213" i="8"/>
  <c r="W1213" i="8"/>
  <c r="V1213" i="8"/>
  <c r="U1213" i="8"/>
  <c r="R1213" i="8"/>
  <c r="J1213" i="8"/>
  <c r="I1213" i="8" s="1"/>
  <c r="F1213" i="8"/>
  <c r="AF1212" i="8"/>
  <c r="AD1212" i="8"/>
  <c r="AA1212" i="8"/>
  <c r="V1212" i="8"/>
  <c r="U1212" i="8"/>
  <c r="R1212" i="8"/>
  <c r="W1212" i="8" s="1"/>
  <c r="J1212" i="8"/>
  <c r="I1212" i="8" s="1"/>
  <c r="F1212" i="8"/>
  <c r="AF1211" i="8"/>
  <c r="AD1211" i="8"/>
  <c r="AA1211" i="8"/>
  <c r="W1211" i="8"/>
  <c r="V1211" i="8"/>
  <c r="U1211" i="8"/>
  <c r="R1211" i="8"/>
  <c r="J1211" i="8"/>
  <c r="I1211" i="8" s="1"/>
  <c r="F1211" i="8"/>
  <c r="AF1210" i="8"/>
  <c r="AD1210" i="8"/>
  <c r="AA1210" i="8"/>
  <c r="V1210" i="8"/>
  <c r="U1210" i="8"/>
  <c r="R1210" i="8"/>
  <c r="W1210" i="8" s="1"/>
  <c r="J1210" i="8"/>
  <c r="I1210" i="8" s="1"/>
  <c r="F1210" i="8"/>
  <c r="AF1209" i="8"/>
  <c r="AD1209" i="8"/>
  <c r="AA1209" i="8"/>
  <c r="W1209" i="8"/>
  <c r="V1209" i="8"/>
  <c r="U1209" i="8"/>
  <c r="R1209" i="8"/>
  <c r="J1209" i="8"/>
  <c r="I1209" i="8" s="1"/>
  <c r="F1209" i="8"/>
  <c r="AF1208" i="8"/>
  <c r="AD1208" i="8"/>
  <c r="AA1208" i="8"/>
  <c r="V1208" i="8"/>
  <c r="U1208" i="8"/>
  <c r="R1208" i="8"/>
  <c r="W1208" i="8" s="1"/>
  <c r="J1208" i="8"/>
  <c r="I1208" i="8" s="1"/>
  <c r="F1208" i="8"/>
  <c r="AF1207" i="8"/>
  <c r="AD1207" i="8"/>
  <c r="AA1207" i="8"/>
  <c r="W1207" i="8"/>
  <c r="V1207" i="8"/>
  <c r="U1207" i="8"/>
  <c r="R1207" i="8"/>
  <c r="J1207" i="8"/>
  <c r="I1207" i="8" s="1"/>
  <c r="F1207" i="8"/>
  <c r="AF1206" i="8"/>
  <c r="AD1206" i="8"/>
  <c r="AA1206" i="8"/>
  <c r="V1206" i="8"/>
  <c r="U1206" i="8"/>
  <c r="R1206" i="8"/>
  <c r="W1206" i="8" s="1"/>
  <c r="J1206" i="8"/>
  <c r="I1206" i="8" s="1"/>
  <c r="F1206" i="8"/>
  <c r="AF1205" i="8"/>
  <c r="AD1205" i="8"/>
  <c r="AA1205" i="8"/>
  <c r="W1205" i="8"/>
  <c r="V1205" i="8"/>
  <c r="U1205" i="8"/>
  <c r="R1205" i="8"/>
  <c r="J1205" i="8"/>
  <c r="I1205" i="8" s="1"/>
  <c r="F1205" i="8"/>
  <c r="AF1204" i="8"/>
  <c r="AD1204" i="8"/>
  <c r="AA1204" i="8"/>
  <c r="V1204" i="8"/>
  <c r="U1204" i="8"/>
  <c r="R1204" i="8"/>
  <c r="W1204" i="8" s="1"/>
  <c r="J1204" i="8"/>
  <c r="I1204" i="8" s="1"/>
  <c r="F1204" i="8"/>
  <c r="AF1203" i="8"/>
  <c r="AD1203" i="8"/>
  <c r="AA1203" i="8"/>
  <c r="W1203" i="8"/>
  <c r="V1203" i="8"/>
  <c r="U1203" i="8"/>
  <c r="R1203" i="8"/>
  <c r="J1203" i="8"/>
  <c r="I1203" i="8" s="1"/>
  <c r="F1203" i="8"/>
  <c r="AF1202" i="8"/>
  <c r="AD1202" i="8"/>
  <c r="AA1202" i="8"/>
  <c r="V1202" i="8"/>
  <c r="U1202" i="8"/>
  <c r="R1202" i="8"/>
  <c r="W1202" i="8" s="1"/>
  <c r="J1202" i="8"/>
  <c r="I1202" i="8" s="1"/>
  <c r="F1202" i="8"/>
  <c r="AF1201" i="8"/>
  <c r="AD1201" i="8"/>
  <c r="AA1201" i="8"/>
  <c r="W1201" i="8"/>
  <c r="V1201" i="8"/>
  <c r="U1201" i="8"/>
  <c r="R1201" i="8"/>
  <c r="J1201" i="8"/>
  <c r="I1201" i="8" s="1"/>
  <c r="F1201" i="8"/>
  <c r="AF1200" i="8"/>
  <c r="AD1200" i="8"/>
  <c r="AA1200" i="8"/>
  <c r="V1200" i="8"/>
  <c r="U1200" i="8"/>
  <c r="R1200" i="8"/>
  <c r="W1200" i="8" s="1"/>
  <c r="J1200" i="8"/>
  <c r="I1200" i="8" s="1"/>
  <c r="F1200" i="8"/>
  <c r="AF1199" i="8"/>
  <c r="AD1199" i="8"/>
  <c r="AA1199" i="8"/>
  <c r="W1199" i="8"/>
  <c r="V1199" i="8"/>
  <c r="U1199" i="8"/>
  <c r="R1199" i="8"/>
  <c r="J1199" i="8"/>
  <c r="I1199" i="8" s="1"/>
  <c r="F1199" i="8"/>
  <c r="AF1198" i="8"/>
  <c r="AD1198" i="8"/>
  <c r="AA1198" i="8"/>
  <c r="V1198" i="8"/>
  <c r="U1198" i="8"/>
  <c r="R1198" i="8"/>
  <c r="W1198" i="8" s="1"/>
  <c r="J1198" i="8"/>
  <c r="I1198" i="8" s="1"/>
  <c r="F1198" i="8"/>
  <c r="AF1197" i="8"/>
  <c r="AD1197" i="8"/>
  <c r="AA1197" i="8"/>
  <c r="W1197" i="8"/>
  <c r="V1197" i="8"/>
  <c r="U1197" i="8"/>
  <c r="R1197" i="8"/>
  <c r="J1197" i="8"/>
  <c r="I1197" i="8" s="1"/>
  <c r="F1197" i="8"/>
  <c r="AF1196" i="8"/>
  <c r="AD1196" i="8"/>
  <c r="AA1196" i="8"/>
  <c r="V1196" i="8"/>
  <c r="U1196" i="8"/>
  <c r="R1196" i="8"/>
  <c r="W1196" i="8" s="1"/>
  <c r="J1196" i="8"/>
  <c r="I1196" i="8" s="1"/>
  <c r="F1196" i="8"/>
  <c r="AF1195" i="8"/>
  <c r="AD1195" i="8"/>
  <c r="AA1195" i="8"/>
  <c r="W1195" i="8"/>
  <c r="V1195" i="8"/>
  <c r="U1195" i="8"/>
  <c r="R1195" i="8"/>
  <c r="J1195" i="8"/>
  <c r="I1195" i="8" s="1"/>
  <c r="F1195" i="8"/>
  <c r="AF1194" i="8"/>
  <c r="AD1194" i="8"/>
  <c r="AA1194" i="8"/>
  <c r="V1194" i="8"/>
  <c r="U1194" i="8"/>
  <c r="R1194" i="8"/>
  <c r="W1194" i="8" s="1"/>
  <c r="J1194" i="8"/>
  <c r="I1194" i="8" s="1"/>
  <c r="F1194" i="8"/>
  <c r="AF1193" i="8"/>
  <c r="AD1193" i="8"/>
  <c r="AA1193" i="8"/>
  <c r="W1193" i="8"/>
  <c r="V1193" i="8"/>
  <c r="U1193" i="8"/>
  <c r="R1193" i="8"/>
  <c r="J1193" i="8"/>
  <c r="I1193" i="8" s="1"/>
  <c r="F1193" i="8"/>
  <c r="AF1192" i="8"/>
  <c r="AD1192" i="8"/>
  <c r="AA1192" i="8"/>
  <c r="V1192" i="8"/>
  <c r="U1192" i="8"/>
  <c r="R1192" i="8"/>
  <c r="W1192" i="8" s="1"/>
  <c r="J1192" i="8"/>
  <c r="I1192" i="8" s="1"/>
  <c r="F1192" i="8"/>
  <c r="AF1191" i="8"/>
  <c r="AD1191" i="8"/>
  <c r="AA1191" i="8"/>
  <c r="W1191" i="8"/>
  <c r="V1191" i="8"/>
  <c r="U1191" i="8"/>
  <c r="R1191" i="8"/>
  <c r="J1191" i="8"/>
  <c r="I1191" i="8" s="1"/>
  <c r="F1191" i="8"/>
  <c r="AF1190" i="8"/>
  <c r="AD1190" i="8"/>
  <c r="AA1190" i="8"/>
  <c r="V1190" i="8"/>
  <c r="U1190" i="8"/>
  <c r="R1190" i="8"/>
  <c r="W1190" i="8" s="1"/>
  <c r="J1190" i="8"/>
  <c r="I1190" i="8" s="1"/>
  <c r="F1190" i="8"/>
  <c r="AF1189" i="8"/>
  <c r="AD1189" i="8"/>
  <c r="AA1189" i="8"/>
  <c r="W1189" i="8"/>
  <c r="V1189" i="8"/>
  <c r="U1189" i="8"/>
  <c r="R1189" i="8"/>
  <c r="J1189" i="8"/>
  <c r="I1189" i="8" s="1"/>
  <c r="F1189" i="8"/>
  <c r="AF1188" i="8"/>
  <c r="AD1188" i="8"/>
  <c r="AA1188" i="8"/>
  <c r="V1188" i="8"/>
  <c r="U1188" i="8"/>
  <c r="R1188" i="8"/>
  <c r="W1188" i="8" s="1"/>
  <c r="J1188" i="8"/>
  <c r="I1188" i="8" s="1"/>
  <c r="F1188" i="8"/>
  <c r="AF1187" i="8"/>
  <c r="AD1187" i="8"/>
  <c r="AA1187" i="8"/>
  <c r="W1187" i="8"/>
  <c r="V1187" i="8"/>
  <c r="U1187" i="8"/>
  <c r="R1187" i="8"/>
  <c r="J1187" i="8"/>
  <c r="I1187" i="8" s="1"/>
  <c r="F1187" i="8"/>
  <c r="AF1186" i="8"/>
  <c r="AD1186" i="8"/>
  <c r="AA1186" i="8"/>
  <c r="V1186" i="8"/>
  <c r="U1186" i="8"/>
  <c r="R1186" i="8"/>
  <c r="W1186" i="8" s="1"/>
  <c r="J1186" i="8"/>
  <c r="I1186" i="8" s="1"/>
  <c r="F1186" i="8"/>
  <c r="AF1185" i="8"/>
  <c r="AD1185" i="8"/>
  <c r="AA1185" i="8"/>
  <c r="W1185" i="8"/>
  <c r="V1185" i="8"/>
  <c r="U1185" i="8"/>
  <c r="R1185" i="8"/>
  <c r="J1185" i="8"/>
  <c r="I1185" i="8" s="1"/>
  <c r="F1185" i="8"/>
  <c r="AF1184" i="8"/>
  <c r="AD1184" i="8"/>
  <c r="AA1184" i="8"/>
  <c r="V1184" i="8"/>
  <c r="U1184" i="8"/>
  <c r="R1184" i="8"/>
  <c r="W1184" i="8" s="1"/>
  <c r="J1184" i="8"/>
  <c r="I1184" i="8" s="1"/>
  <c r="F1184" i="8"/>
  <c r="AF1183" i="8"/>
  <c r="AD1183" i="8"/>
  <c r="AA1183" i="8"/>
  <c r="W1183" i="8"/>
  <c r="V1183" i="8"/>
  <c r="U1183" i="8"/>
  <c r="R1183" i="8"/>
  <c r="J1183" i="8"/>
  <c r="I1183" i="8" s="1"/>
  <c r="F1183" i="8"/>
  <c r="AF1182" i="8"/>
  <c r="AD1182" i="8"/>
  <c r="AA1182" i="8"/>
  <c r="V1182" i="8"/>
  <c r="U1182" i="8"/>
  <c r="R1182" i="8"/>
  <c r="W1182" i="8" s="1"/>
  <c r="J1182" i="8"/>
  <c r="I1182" i="8" s="1"/>
  <c r="F1182" i="8"/>
  <c r="AF1181" i="8"/>
  <c r="AD1181" i="8"/>
  <c r="AA1181" i="8"/>
  <c r="W1181" i="8"/>
  <c r="V1181" i="8"/>
  <c r="U1181" i="8"/>
  <c r="R1181" i="8"/>
  <c r="J1181" i="8"/>
  <c r="I1181" i="8" s="1"/>
  <c r="F1181" i="8"/>
  <c r="AF1180" i="8"/>
  <c r="AD1180" i="8"/>
  <c r="AA1180" i="8"/>
  <c r="V1180" i="8"/>
  <c r="U1180" i="8"/>
  <c r="R1180" i="8"/>
  <c r="W1180" i="8" s="1"/>
  <c r="J1180" i="8"/>
  <c r="I1180" i="8" s="1"/>
  <c r="F1180" i="8"/>
  <c r="AF1179" i="8"/>
  <c r="AD1179" i="8"/>
  <c r="AA1179" i="8"/>
  <c r="W1179" i="8"/>
  <c r="V1179" i="8"/>
  <c r="U1179" i="8"/>
  <c r="R1179" i="8"/>
  <c r="J1179" i="8"/>
  <c r="I1179" i="8" s="1"/>
  <c r="F1179" i="8"/>
  <c r="AF1178" i="8"/>
  <c r="AD1178" i="8"/>
  <c r="AA1178" i="8"/>
  <c r="V1178" i="8"/>
  <c r="U1178" i="8"/>
  <c r="R1178" i="8"/>
  <c r="W1178" i="8" s="1"/>
  <c r="J1178" i="8"/>
  <c r="I1178" i="8" s="1"/>
  <c r="H1178" i="8" s="1"/>
  <c r="G1178" i="8"/>
  <c r="F1178" i="8"/>
  <c r="B1178" i="8"/>
  <c r="C1178" i="8" s="1"/>
  <c r="D1178" i="8" s="1"/>
  <c r="AF1177" i="8"/>
  <c r="AD1177" i="8"/>
  <c r="AA1177" i="8"/>
  <c r="W1177" i="8"/>
  <c r="V1177" i="8"/>
  <c r="U1177" i="8"/>
  <c r="R1177" i="8"/>
  <c r="J1177" i="8"/>
  <c r="I1177" i="8" s="1"/>
  <c r="F1177" i="8"/>
  <c r="AF1176" i="8"/>
  <c r="AD1176" i="8"/>
  <c r="AA1176" i="8"/>
  <c r="V1176" i="8"/>
  <c r="U1176" i="8"/>
  <c r="R1176" i="8"/>
  <c r="W1176" i="8" s="1"/>
  <c r="J1176" i="8"/>
  <c r="I1176" i="8" s="1"/>
  <c r="H1176" i="8" s="1"/>
  <c r="G1176" i="8"/>
  <c r="F1176" i="8"/>
  <c r="D1176" i="8"/>
  <c r="B1176" i="8"/>
  <c r="C1176" i="8" s="1"/>
  <c r="AF1175" i="8"/>
  <c r="AD1175" i="8"/>
  <c r="AA1175" i="8"/>
  <c r="W1175" i="8"/>
  <c r="V1175" i="8"/>
  <c r="U1175" i="8"/>
  <c r="R1175" i="8"/>
  <c r="J1175" i="8"/>
  <c r="I1175" i="8" s="1"/>
  <c r="F1175" i="8"/>
  <c r="AF1174" i="8"/>
  <c r="AD1174" i="8"/>
  <c r="AA1174" i="8"/>
  <c r="V1174" i="8"/>
  <c r="U1174" i="8"/>
  <c r="R1174" i="8"/>
  <c r="W1174" i="8" s="1"/>
  <c r="J1174" i="8"/>
  <c r="I1174" i="8" s="1"/>
  <c r="H1174" i="8" s="1"/>
  <c r="G1174" i="8"/>
  <c r="F1174" i="8"/>
  <c r="B1174" i="8"/>
  <c r="C1174" i="8" s="1"/>
  <c r="D1174" i="8" s="1"/>
  <c r="AF1173" i="8"/>
  <c r="AD1173" i="8"/>
  <c r="AA1173" i="8"/>
  <c r="W1173" i="8"/>
  <c r="V1173" i="8"/>
  <c r="U1173" i="8"/>
  <c r="R1173" i="8"/>
  <c r="J1173" i="8"/>
  <c r="I1173" i="8" s="1"/>
  <c r="F1173" i="8"/>
  <c r="AF1172" i="8"/>
  <c r="AD1172" i="8"/>
  <c r="AA1172" i="8"/>
  <c r="V1172" i="8"/>
  <c r="U1172" i="8"/>
  <c r="R1172" i="8"/>
  <c r="W1172" i="8" s="1"/>
  <c r="J1172" i="8"/>
  <c r="I1172" i="8" s="1"/>
  <c r="H1172" i="8" s="1"/>
  <c r="G1172" i="8"/>
  <c r="F1172" i="8"/>
  <c r="D1172" i="8"/>
  <c r="B1172" i="8"/>
  <c r="C1172" i="8" s="1"/>
  <c r="AF1171" i="8"/>
  <c r="AD1171" i="8"/>
  <c r="AA1171" i="8"/>
  <c r="W1171" i="8"/>
  <c r="V1171" i="8"/>
  <c r="U1171" i="8"/>
  <c r="R1171" i="8"/>
  <c r="J1171" i="8"/>
  <c r="I1171" i="8" s="1"/>
  <c r="F1171" i="8"/>
  <c r="AF1170" i="8"/>
  <c r="AD1170" i="8"/>
  <c r="AA1170" i="8"/>
  <c r="V1170" i="8"/>
  <c r="U1170" i="8"/>
  <c r="R1170" i="8"/>
  <c r="W1170" i="8" s="1"/>
  <c r="J1170" i="8"/>
  <c r="I1170" i="8"/>
  <c r="H1170" i="8"/>
  <c r="G1170" i="8"/>
  <c r="F1170" i="8"/>
  <c r="D1170" i="8"/>
  <c r="B1170" i="8"/>
  <c r="C1170" i="8" s="1"/>
  <c r="AF1169" i="8"/>
  <c r="AD1169" i="8"/>
  <c r="AA1169" i="8"/>
  <c r="W1169" i="8"/>
  <c r="V1169" i="8"/>
  <c r="U1169" i="8"/>
  <c r="R1169" i="8"/>
  <c r="J1169" i="8"/>
  <c r="I1169" i="8" s="1"/>
  <c r="F1169" i="8"/>
  <c r="AF1168" i="8"/>
  <c r="AD1168" i="8"/>
  <c r="AA1168" i="8"/>
  <c r="V1168" i="8"/>
  <c r="U1168" i="8"/>
  <c r="R1168" i="8"/>
  <c r="W1168" i="8" s="1"/>
  <c r="J1168" i="8"/>
  <c r="I1168" i="8"/>
  <c r="H1168" i="8"/>
  <c r="G1168" i="8"/>
  <c r="F1168" i="8"/>
  <c r="D1168" i="8"/>
  <c r="B1168" i="8"/>
  <c r="C1168" i="8" s="1"/>
  <c r="AF1167" i="8"/>
  <c r="AD1167" i="8"/>
  <c r="AA1167" i="8"/>
  <c r="W1167" i="8"/>
  <c r="V1167" i="8"/>
  <c r="U1167" i="8"/>
  <c r="R1167" i="8"/>
  <c r="J1167" i="8"/>
  <c r="I1167" i="8" s="1"/>
  <c r="F1167" i="8"/>
  <c r="AF1166" i="8"/>
  <c r="AD1166" i="8"/>
  <c r="AA1166" i="8"/>
  <c r="V1166" i="8"/>
  <c r="U1166" i="8"/>
  <c r="R1166" i="8"/>
  <c r="W1166" i="8" s="1"/>
  <c r="J1166" i="8"/>
  <c r="I1166" i="8"/>
  <c r="H1166" i="8"/>
  <c r="G1166" i="8"/>
  <c r="F1166" i="8"/>
  <c r="B1166" i="8"/>
  <c r="C1166" i="8" s="1"/>
  <c r="D1166" i="8" s="1"/>
  <c r="AF1165" i="8"/>
  <c r="AD1165" i="8"/>
  <c r="AA1165" i="8"/>
  <c r="W1165" i="8"/>
  <c r="V1165" i="8"/>
  <c r="U1165" i="8"/>
  <c r="R1165" i="8"/>
  <c r="J1165" i="8"/>
  <c r="I1165" i="8" s="1"/>
  <c r="F1165" i="8"/>
  <c r="AF1164" i="8"/>
  <c r="AD1164" i="8"/>
  <c r="AA1164" i="8"/>
  <c r="V1164" i="8"/>
  <c r="U1164" i="8"/>
  <c r="R1164" i="8"/>
  <c r="W1164" i="8" s="1"/>
  <c r="J1164" i="8"/>
  <c r="I1164" i="8"/>
  <c r="H1164" i="8"/>
  <c r="G1164" i="8"/>
  <c r="F1164" i="8"/>
  <c r="D1164" i="8"/>
  <c r="B1164" i="8"/>
  <c r="C1164" i="8" s="1"/>
  <c r="AF1163" i="8"/>
  <c r="AD1163" i="8"/>
  <c r="AA1163" i="8"/>
  <c r="W1163" i="8"/>
  <c r="V1163" i="8"/>
  <c r="U1163" i="8"/>
  <c r="R1163" i="8"/>
  <c r="J1163" i="8"/>
  <c r="I1163" i="8" s="1"/>
  <c r="F1163" i="8"/>
  <c r="AF1162" i="8"/>
  <c r="AD1162" i="8"/>
  <c r="AA1162" i="8"/>
  <c r="V1162" i="8"/>
  <c r="U1162" i="8"/>
  <c r="R1162" i="8"/>
  <c r="W1162" i="8" s="1"/>
  <c r="J1162" i="8"/>
  <c r="I1162" i="8"/>
  <c r="H1162" i="8"/>
  <c r="G1162" i="8"/>
  <c r="F1162" i="8"/>
  <c r="B1162" i="8"/>
  <c r="C1162" i="8" s="1"/>
  <c r="D1162" i="8" s="1"/>
  <c r="AF1161" i="8"/>
  <c r="AD1161" i="8"/>
  <c r="AA1161" i="8"/>
  <c r="W1161" i="8"/>
  <c r="V1161" i="8"/>
  <c r="U1161" i="8"/>
  <c r="R1161" i="8"/>
  <c r="J1161" i="8"/>
  <c r="I1161" i="8" s="1"/>
  <c r="F1161" i="8"/>
  <c r="AF1160" i="8"/>
  <c r="AD1160" i="8"/>
  <c r="AA1160" i="8"/>
  <c r="V1160" i="8"/>
  <c r="U1160" i="8"/>
  <c r="R1160" i="8"/>
  <c r="W1160" i="8" s="1"/>
  <c r="J1160" i="8"/>
  <c r="I1160" i="8"/>
  <c r="H1160" i="8"/>
  <c r="G1160" i="8"/>
  <c r="F1160" i="8"/>
  <c r="D1160" i="8"/>
  <c r="B1160" i="8"/>
  <c r="C1160" i="8" s="1"/>
  <c r="AF1159" i="8"/>
  <c r="AD1159" i="8"/>
  <c r="AA1159" i="8"/>
  <c r="W1159" i="8"/>
  <c r="V1159" i="8"/>
  <c r="U1159" i="8"/>
  <c r="R1159" i="8"/>
  <c r="J1159" i="8"/>
  <c r="I1159" i="8" s="1"/>
  <c r="F1159" i="8"/>
  <c r="AF1158" i="8"/>
  <c r="AD1158" i="8"/>
  <c r="AA1158" i="8"/>
  <c r="V1158" i="8"/>
  <c r="U1158" i="8"/>
  <c r="R1158" i="8"/>
  <c r="W1158" i="8" s="1"/>
  <c r="J1158" i="8"/>
  <c r="I1158" i="8"/>
  <c r="H1158" i="8"/>
  <c r="G1158" i="8"/>
  <c r="F1158" i="8"/>
  <c r="D1158" i="8"/>
  <c r="B1158" i="8"/>
  <c r="C1158" i="8" s="1"/>
  <c r="AF1157" i="8"/>
  <c r="AD1157" i="8"/>
  <c r="AA1157" i="8"/>
  <c r="W1157" i="8"/>
  <c r="V1157" i="8"/>
  <c r="U1157" i="8"/>
  <c r="R1157" i="8"/>
  <c r="J1157" i="8"/>
  <c r="I1157" i="8" s="1"/>
  <c r="F1157" i="8"/>
  <c r="AF1156" i="8"/>
  <c r="AD1156" i="8"/>
  <c r="AA1156" i="8"/>
  <c r="V1156" i="8"/>
  <c r="U1156" i="8"/>
  <c r="R1156" i="8"/>
  <c r="W1156" i="8" s="1"/>
  <c r="J1156" i="8"/>
  <c r="I1156" i="8"/>
  <c r="H1156" i="8"/>
  <c r="F1156" i="8"/>
  <c r="G1156" i="8" s="1"/>
  <c r="B1156" i="8"/>
  <c r="C1156" i="8" s="1"/>
  <c r="D1156" i="8" s="1"/>
  <c r="AF1155" i="8"/>
  <c r="AD1155" i="8"/>
  <c r="AA1155" i="8"/>
  <c r="W1155" i="8"/>
  <c r="V1155" i="8"/>
  <c r="U1155" i="8"/>
  <c r="R1155" i="8"/>
  <c r="J1155" i="8"/>
  <c r="I1155" i="8" s="1"/>
  <c r="H1155" i="8" s="1"/>
  <c r="F1155" i="8"/>
  <c r="G1155" i="8" s="1"/>
  <c r="B1155" i="8"/>
  <c r="C1155" i="8" s="1"/>
  <c r="D1155" i="8" s="1"/>
  <c r="AF1154" i="8"/>
  <c r="AD1154" i="8"/>
  <c r="AA1154" i="8"/>
  <c r="V1154" i="8"/>
  <c r="U1154" i="8"/>
  <c r="R1154" i="8"/>
  <c r="W1154" i="8" s="1"/>
  <c r="J1154" i="8"/>
  <c r="I1154" i="8"/>
  <c r="H1154" i="8"/>
  <c r="F1154" i="8"/>
  <c r="G1154" i="8" s="1"/>
  <c r="D1154" i="8"/>
  <c r="B1154" i="8"/>
  <c r="C1154" i="8" s="1"/>
  <c r="AF1153" i="8"/>
  <c r="AD1153" i="8"/>
  <c r="AA1153" i="8"/>
  <c r="W1153" i="8"/>
  <c r="V1153" i="8"/>
  <c r="U1153" i="8"/>
  <c r="R1153" i="8"/>
  <c r="J1153" i="8"/>
  <c r="I1153" i="8"/>
  <c r="H1153" i="8"/>
  <c r="F1153" i="8"/>
  <c r="G1153" i="8" s="1"/>
  <c r="B1153" i="8"/>
  <c r="C1153" i="8" s="1"/>
  <c r="D1153" i="8" s="1"/>
  <c r="AF1152" i="8"/>
  <c r="AD1152" i="8"/>
  <c r="AA1152" i="8"/>
  <c r="V1152" i="8"/>
  <c r="U1152" i="8"/>
  <c r="R1152" i="8"/>
  <c r="W1152" i="8" s="1"/>
  <c r="J1152" i="8"/>
  <c r="I1152" i="8"/>
  <c r="H1152" i="8"/>
  <c r="F1152" i="8"/>
  <c r="G1152" i="8" s="1"/>
  <c r="D1152" i="8"/>
  <c r="B1152" i="8"/>
  <c r="C1152" i="8" s="1"/>
  <c r="AF1151" i="8"/>
  <c r="AD1151" i="8"/>
  <c r="AA1151" i="8"/>
  <c r="W1151" i="8"/>
  <c r="V1151" i="8"/>
  <c r="U1151" i="8"/>
  <c r="R1151" i="8"/>
  <c r="J1151" i="8"/>
  <c r="I1151" i="8"/>
  <c r="H1151" i="8"/>
  <c r="F1151" i="8"/>
  <c r="G1151" i="8" s="1"/>
  <c r="B1151" i="8"/>
  <c r="C1151" i="8" s="1"/>
  <c r="D1151" i="8" s="1"/>
  <c r="AF1150" i="8"/>
  <c r="AD1150" i="8"/>
  <c r="AA1150" i="8"/>
  <c r="V1150" i="8"/>
  <c r="U1150" i="8"/>
  <c r="R1150" i="8"/>
  <c r="W1150" i="8" s="1"/>
  <c r="J1150" i="8"/>
  <c r="I1150" i="8"/>
  <c r="H1150" i="8"/>
  <c r="F1150" i="8"/>
  <c r="G1150" i="8" s="1"/>
  <c r="D1150" i="8"/>
  <c r="B1150" i="8"/>
  <c r="C1150" i="8" s="1"/>
  <c r="AF1149" i="8"/>
  <c r="AD1149" i="8"/>
  <c r="AA1149" i="8"/>
  <c r="W1149" i="8"/>
  <c r="V1149" i="8"/>
  <c r="U1149" i="8"/>
  <c r="R1149" i="8"/>
  <c r="J1149" i="8"/>
  <c r="I1149" i="8"/>
  <c r="H1149" i="8"/>
  <c r="F1149" i="8"/>
  <c r="G1149" i="8" s="1"/>
  <c r="B1149" i="8"/>
  <c r="C1149" i="8" s="1"/>
  <c r="D1149" i="8" s="1"/>
  <c r="AF1148" i="8"/>
  <c r="AD1148" i="8"/>
  <c r="AA1148" i="8"/>
  <c r="V1148" i="8"/>
  <c r="U1148" i="8"/>
  <c r="R1148" i="8"/>
  <c r="W1148" i="8" s="1"/>
  <c r="J1148" i="8"/>
  <c r="I1148" i="8"/>
  <c r="H1148" i="8"/>
  <c r="F1148" i="8"/>
  <c r="G1148" i="8" s="1"/>
  <c r="D1148" i="8"/>
  <c r="B1148" i="8"/>
  <c r="C1148" i="8" s="1"/>
  <c r="AF1147" i="8"/>
  <c r="AD1147" i="8"/>
  <c r="AA1147" i="8"/>
  <c r="W1147" i="8"/>
  <c r="V1147" i="8"/>
  <c r="U1147" i="8"/>
  <c r="R1147" i="8"/>
  <c r="J1147" i="8"/>
  <c r="I1147" i="8"/>
  <c r="H1147" i="8"/>
  <c r="F1147" i="8"/>
  <c r="G1147" i="8" s="1"/>
  <c r="B1147" i="8"/>
  <c r="C1147" i="8" s="1"/>
  <c r="D1147" i="8" s="1"/>
  <c r="AF1146" i="8"/>
  <c r="AD1146" i="8"/>
  <c r="AA1146" i="8"/>
  <c r="V1146" i="8"/>
  <c r="U1146" i="8"/>
  <c r="R1146" i="8"/>
  <c r="W1146" i="8" s="1"/>
  <c r="J1146" i="8"/>
  <c r="I1146" i="8"/>
  <c r="H1146" i="8"/>
  <c r="F1146" i="8"/>
  <c r="G1146" i="8" s="1"/>
  <c r="D1146" i="8"/>
  <c r="B1146" i="8"/>
  <c r="C1146" i="8" s="1"/>
  <c r="AF1145" i="8"/>
  <c r="AD1145" i="8"/>
  <c r="AA1145" i="8"/>
  <c r="W1145" i="8"/>
  <c r="V1145" i="8"/>
  <c r="U1145" i="8"/>
  <c r="R1145" i="8"/>
  <c r="J1145" i="8"/>
  <c r="I1145" i="8"/>
  <c r="H1145" i="8"/>
  <c r="F1145" i="8"/>
  <c r="G1145" i="8" s="1"/>
  <c r="B1145" i="8"/>
  <c r="C1145" i="8" s="1"/>
  <c r="D1145" i="8" s="1"/>
  <c r="AF1144" i="8"/>
  <c r="AD1144" i="8"/>
  <c r="AA1144" i="8"/>
  <c r="V1144" i="8"/>
  <c r="U1144" i="8"/>
  <c r="R1144" i="8"/>
  <c r="W1144" i="8" s="1"/>
  <c r="J1144" i="8"/>
  <c r="I1144" i="8"/>
  <c r="H1144" i="8"/>
  <c r="F1144" i="8"/>
  <c r="G1144" i="8" s="1"/>
  <c r="D1144" i="8"/>
  <c r="B1144" i="8"/>
  <c r="C1144" i="8" s="1"/>
  <c r="AF1143" i="8"/>
  <c r="AD1143" i="8"/>
  <c r="AA1143" i="8"/>
  <c r="W1143" i="8"/>
  <c r="V1143" i="8"/>
  <c r="U1143" i="8"/>
  <c r="R1143" i="8"/>
  <c r="J1143" i="8"/>
  <c r="I1143" i="8"/>
  <c r="H1143" i="8"/>
  <c r="F1143" i="8"/>
  <c r="G1143" i="8" s="1"/>
  <c r="B1143" i="8"/>
  <c r="C1143" i="8" s="1"/>
  <c r="D1143" i="8" s="1"/>
  <c r="AF1142" i="8"/>
  <c r="AD1142" i="8"/>
  <c r="AA1142" i="8"/>
  <c r="V1142" i="8"/>
  <c r="U1142" i="8"/>
  <c r="R1142" i="8"/>
  <c r="W1142" i="8" s="1"/>
  <c r="J1142" i="8"/>
  <c r="I1142" i="8"/>
  <c r="H1142" i="8"/>
  <c r="F1142" i="8"/>
  <c r="G1142" i="8" s="1"/>
  <c r="D1142" i="8"/>
  <c r="B1142" i="8"/>
  <c r="C1142" i="8" s="1"/>
  <c r="AF1141" i="8"/>
  <c r="AD1141" i="8"/>
  <c r="AA1141" i="8"/>
  <c r="W1141" i="8"/>
  <c r="V1141" i="8"/>
  <c r="U1141" i="8"/>
  <c r="R1141" i="8"/>
  <c r="J1141" i="8"/>
  <c r="I1141" i="8"/>
  <c r="H1141" i="8"/>
  <c r="F1141" i="8"/>
  <c r="G1141" i="8" s="1"/>
  <c r="B1141" i="8"/>
  <c r="C1141" i="8" s="1"/>
  <c r="D1141" i="8" s="1"/>
  <c r="AF1140" i="8"/>
  <c r="AD1140" i="8"/>
  <c r="AA1140" i="8"/>
  <c r="V1140" i="8"/>
  <c r="U1140" i="8"/>
  <c r="R1140" i="8"/>
  <c r="W1140" i="8" s="1"/>
  <c r="J1140" i="8"/>
  <c r="I1140" i="8"/>
  <c r="H1140" i="8"/>
  <c r="F1140" i="8"/>
  <c r="G1140" i="8" s="1"/>
  <c r="D1140" i="8"/>
  <c r="B1140" i="8"/>
  <c r="C1140" i="8" s="1"/>
  <c r="AF1139" i="8"/>
  <c r="AD1139" i="8"/>
  <c r="AA1139" i="8"/>
  <c r="W1139" i="8"/>
  <c r="V1139" i="8"/>
  <c r="U1139" i="8"/>
  <c r="R1139" i="8"/>
  <c r="J1139" i="8"/>
  <c r="I1139" i="8"/>
  <c r="H1139" i="8"/>
  <c r="F1139" i="8"/>
  <c r="G1139" i="8" s="1"/>
  <c r="B1139" i="8"/>
  <c r="C1139" i="8" s="1"/>
  <c r="D1139" i="8" s="1"/>
  <c r="AF1138" i="8"/>
  <c r="AD1138" i="8"/>
  <c r="AA1138" i="8"/>
  <c r="V1138" i="8"/>
  <c r="U1138" i="8"/>
  <c r="R1138" i="8"/>
  <c r="W1138" i="8" s="1"/>
  <c r="J1138" i="8"/>
  <c r="I1138" i="8"/>
  <c r="H1138" i="8"/>
  <c r="F1138" i="8"/>
  <c r="G1138" i="8" s="1"/>
  <c r="D1138" i="8"/>
  <c r="B1138" i="8"/>
  <c r="C1138" i="8" s="1"/>
  <c r="AF1137" i="8"/>
  <c r="AD1137" i="8"/>
  <c r="AA1137" i="8"/>
  <c r="W1137" i="8"/>
  <c r="V1137" i="8"/>
  <c r="U1137" i="8"/>
  <c r="R1137" i="8"/>
  <c r="J1137" i="8"/>
  <c r="I1137" i="8"/>
  <c r="H1137" i="8"/>
  <c r="F1137" i="8"/>
  <c r="G1137" i="8" s="1"/>
  <c r="B1137" i="8"/>
  <c r="C1137" i="8" s="1"/>
  <c r="D1137" i="8" s="1"/>
  <c r="AF1136" i="8"/>
  <c r="AD1136" i="8"/>
  <c r="AA1136" i="8"/>
  <c r="V1136" i="8"/>
  <c r="U1136" i="8"/>
  <c r="R1136" i="8"/>
  <c r="W1136" i="8" s="1"/>
  <c r="J1136" i="8"/>
  <c r="I1136" i="8"/>
  <c r="H1136" i="8"/>
  <c r="F1136" i="8"/>
  <c r="G1136" i="8" s="1"/>
  <c r="D1136" i="8"/>
  <c r="B1136" i="8"/>
  <c r="C1136" i="8" s="1"/>
  <c r="AF1135" i="8"/>
  <c r="AD1135" i="8"/>
  <c r="AA1135" i="8"/>
  <c r="W1135" i="8"/>
  <c r="V1135" i="8"/>
  <c r="U1135" i="8"/>
  <c r="R1135" i="8"/>
  <c r="J1135" i="8"/>
  <c r="I1135" i="8"/>
  <c r="H1135" i="8"/>
  <c r="F1135" i="8"/>
  <c r="G1135" i="8" s="1"/>
  <c r="B1135" i="8"/>
  <c r="C1135" i="8" s="1"/>
  <c r="D1135" i="8" s="1"/>
  <c r="AF1134" i="8"/>
  <c r="AD1134" i="8"/>
  <c r="AA1134" i="8"/>
  <c r="V1134" i="8"/>
  <c r="U1134" i="8"/>
  <c r="R1134" i="8"/>
  <c r="W1134" i="8" s="1"/>
  <c r="J1134" i="8"/>
  <c r="I1134" i="8"/>
  <c r="H1134" i="8"/>
  <c r="F1134" i="8"/>
  <c r="G1134" i="8" s="1"/>
  <c r="D1134" i="8"/>
  <c r="B1134" i="8"/>
  <c r="C1134" i="8" s="1"/>
  <c r="AF1133" i="8"/>
  <c r="AD1133" i="8"/>
  <c r="AA1133" i="8"/>
  <c r="W1133" i="8"/>
  <c r="V1133" i="8"/>
  <c r="U1133" i="8"/>
  <c r="R1133" i="8"/>
  <c r="J1133" i="8"/>
  <c r="I1133" i="8"/>
  <c r="H1133" i="8"/>
  <c r="F1133" i="8"/>
  <c r="G1133" i="8" s="1"/>
  <c r="B1133" i="8"/>
  <c r="C1133" i="8" s="1"/>
  <c r="D1133" i="8" s="1"/>
  <c r="AF1132" i="8"/>
  <c r="AD1132" i="8"/>
  <c r="AA1132" i="8"/>
  <c r="V1132" i="8"/>
  <c r="U1132" i="8"/>
  <c r="R1132" i="8"/>
  <c r="W1132" i="8" s="1"/>
  <c r="J1132" i="8"/>
  <c r="I1132" i="8"/>
  <c r="H1132" i="8"/>
  <c r="F1132" i="8"/>
  <c r="G1132" i="8" s="1"/>
  <c r="D1132" i="8"/>
  <c r="B1132" i="8"/>
  <c r="C1132" i="8" s="1"/>
  <c r="AF1131" i="8"/>
  <c r="AD1131" i="8"/>
  <c r="AA1131" i="8"/>
  <c r="W1131" i="8"/>
  <c r="V1131" i="8"/>
  <c r="U1131" i="8"/>
  <c r="R1131" i="8"/>
  <c r="J1131" i="8"/>
  <c r="I1131" i="8"/>
  <c r="H1131" i="8"/>
  <c r="F1131" i="8"/>
  <c r="G1131" i="8" s="1"/>
  <c r="B1131" i="8"/>
  <c r="C1131" i="8" s="1"/>
  <c r="D1131" i="8" s="1"/>
  <c r="AF1130" i="8"/>
  <c r="AD1130" i="8"/>
  <c r="AA1130" i="8"/>
  <c r="V1130" i="8"/>
  <c r="U1130" i="8"/>
  <c r="R1130" i="8"/>
  <c r="W1130" i="8" s="1"/>
  <c r="J1130" i="8"/>
  <c r="I1130" i="8"/>
  <c r="H1130" i="8"/>
  <c r="F1130" i="8"/>
  <c r="G1130" i="8" s="1"/>
  <c r="D1130" i="8"/>
  <c r="B1130" i="8"/>
  <c r="C1130" i="8" s="1"/>
  <c r="AF1129" i="8"/>
  <c r="AD1129" i="8"/>
  <c r="AA1129" i="8"/>
  <c r="W1129" i="8"/>
  <c r="V1129" i="8"/>
  <c r="U1129" i="8"/>
  <c r="R1129" i="8"/>
  <c r="J1129" i="8"/>
  <c r="I1129" i="8"/>
  <c r="H1129" i="8"/>
  <c r="F1129" i="8"/>
  <c r="G1129" i="8" s="1"/>
  <c r="B1129" i="8"/>
  <c r="C1129" i="8" s="1"/>
  <c r="D1129" i="8" s="1"/>
  <c r="AF1128" i="8"/>
  <c r="AD1128" i="8"/>
  <c r="AA1128" i="8"/>
  <c r="V1128" i="8"/>
  <c r="U1128" i="8"/>
  <c r="R1128" i="8"/>
  <c r="W1128" i="8" s="1"/>
  <c r="J1128" i="8"/>
  <c r="I1128" i="8"/>
  <c r="H1128" i="8"/>
  <c r="F1128" i="8"/>
  <c r="G1128" i="8" s="1"/>
  <c r="D1128" i="8"/>
  <c r="B1128" i="8"/>
  <c r="C1128" i="8" s="1"/>
  <c r="AD1127" i="8"/>
  <c r="AA1127" i="8"/>
  <c r="V1127" i="8"/>
  <c r="W1127" i="8" s="1"/>
  <c r="U1127" i="8"/>
  <c r="R1127" i="8"/>
  <c r="I1127" i="8"/>
  <c r="H1127" i="8" s="1"/>
  <c r="F1127" i="8"/>
  <c r="G1127" i="8" s="1"/>
  <c r="C1127" i="8"/>
  <c r="D1127" i="8" s="1"/>
  <c r="AF1126" i="8"/>
  <c r="AD1126" i="8"/>
  <c r="AA1126" i="8"/>
  <c r="W1126" i="8"/>
  <c r="V1126" i="8"/>
  <c r="U1126" i="8"/>
  <c r="R1126" i="8"/>
  <c r="J1126" i="8"/>
  <c r="I1126" i="8"/>
  <c r="H1126" i="8"/>
  <c r="F1126" i="8"/>
  <c r="G1126" i="8" s="1"/>
  <c r="B1126" i="8"/>
  <c r="C1126" i="8" s="1"/>
  <c r="D1126" i="8" s="1"/>
  <c r="AF1125" i="8"/>
  <c r="AD1125" i="8"/>
  <c r="AA1125" i="8"/>
  <c r="V1125" i="8"/>
  <c r="U1125" i="8"/>
  <c r="R1125" i="8"/>
  <c r="W1125" i="8" s="1"/>
  <c r="J1125" i="8"/>
  <c r="I1125" i="8"/>
  <c r="H1125" i="8"/>
  <c r="F1125" i="8"/>
  <c r="G1125" i="8" s="1"/>
  <c r="D1125" i="8"/>
  <c r="B1125" i="8"/>
  <c r="C1125" i="8" s="1"/>
  <c r="AF1124" i="8"/>
  <c r="AD1124" i="8"/>
  <c r="AA1124" i="8"/>
  <c r="W1124" i="8"/>
  <c r="V1124" i="8"/>
  <c r="U1124" i="8"/>
  <c r="R1124" i="8"/>
  <c r="J1124" i="8"/>
  <c r="I1124" i="8"/>
  <c r="H1124" i="8"/>
  <c r="F1124" i="8"/>
  <c r="G1124" i="8" s="1"/>
  <c r="B1124" i="8"/>
  <c r="C1124" i="8" s="1"/>
  <c r="D1124" i="8" s="1"/>
  <c r="AF1123" i="8"/>
  <c r="AD1123" i="8"/>
  <c r="AA1123" i="8"/>
  <c r="V1123" i="8"/>
  <c r="U1123" i="8"/>
  <c r="R1123" i="8"/>
  <c r="W1123" i="8" s="1"/>
  <c r="J1123" i="8"/>
  <c r="I1123" i="8"/>
  <c r="H1123" i="8"/>
  <c r="F1123" i="8"/>
  <c r="G1123" i="8" s="1"/>
  <c r="D1123" i="8"/>
  <c r="B1123" i="8"/>
  <c r="C1123" i="8" s="1"/>
  <c r="AF1122" i="8"/>
  <c r="AD1122" i="8"/>
  <c r="AA1122" i="8"/>
  <c r="W1122" i="8"/>
  <c r="V1122" i="8"/>
  <c r="U1122" i="8"/>
  <c r="R1122" i="8"/>
  <c r="J1122" i="8"/>
  <c r="I1122" i="8"/>
  <c r="H1122" i="8"/>
  <c r="F1122" i="8"/>
  <c r="G1122" i="8" s="1"/>
  <c r="B1122" i="8"/>
  <c r="C1122" i="8" s="1"/>
  <c r="D1122" i="8" s="1"/>
  <c r="AF1121" i="8"/>
  <c r="AD1121" i="8"/>
  <c r="AA1121" i="8"/>
  <c r="V1121" i="8"/>
  <c r="U1121" i="8"/>
  <c r="R1121" i="8"/>
  <c r="W1121" i="8" s="1"/>
  <c r="J1121" i="8"/>
  <c r="I1121" i="8"/>
  <c r="H1121" i="8"/>
  <c r="F1121" i="8"/>
  <c r="G1121" i="8" s="1"/>
  <c r="D1121" i="8"/>
  <c r="B1121" i="8"/>
  <c r="C1121" i="8" s="1"/>
  <c r="AF1120" i="8"/>
  <c r="AD1120" i="8"/>
  <c r="AA1120" i="8"/>
  <c r="W1120" i="8"/>
  <c r="V1120" i="8"/>
  <c r="U1120" i="8"/>
  <c r="R1120" i="8"/>
  <c r="J1120" i="8"/>
  <c r="I1120" i="8"/>
  <c r="H1120" i="8"/>
  <c r="F1120" i="8"/>
  <c r="G1120" i="8" s="1"/>
  <c r="B1120" i="8"/>
  <c r="C1120" i="8" s="1"/>
  <c r="D1120" i="8" s="1"/>
  <c r="AF1119" i="8"/>
  <c r="AD1119" i="8"/>
  <c r="AA1119" i="8"/>
  <c r="V1119" i="8"/>
  <c r="U1119" i="8"/>
  <c r="R1119" i="8"/>
  <c r="W1119" i="8" s="1"/>
  <c r="J1119" i="8"/>
  <c r="I1119" i="8"/>
  <c r="H1119" i="8"/>
  <c r="F1119" i="8"/>
  <c r="G1119" i="8" s="1"/>
  <c r="D1119" i="8"/>
  <c r="B1119" i="8"/>
  <c r="C1119" i="8" s="1"/>
  <c r="AF1118" i="8"/>
  <c r="AD1118" i="8"/>
  <c r="AA1118" i="8"/>
  <c r="W1118" i="8"/>
  <c r="V1118" i="8"/>
  <c r="U1118" i="8"/>
  <c r="R1118" i="8"/>
  <c r="J1118" i="8"/>
  <c r="I1118" i="8"/>
  <c r="H1118" i="8"/>
  <c r="F1118" i="8"/>
  <c r="G1118" i="8" s="1"/>
  <c r="B1118" i="8"/>
  <c r="C1118" i="8" s="1"/>
  <c r="D1118" i="8" s="1"/>
  <c r="AF1117" i="8"/>
  <c r="AD1117" i="8"/>
  <c r="AA1117" i="8"/>
  <c r="V1117" i="8"/>
  <c r="U1117" i="8"/>
  <c r="R1117" i="8"/>
  <c r="W1117" i="8" s="1"/>
  <c r="J1117" i="8"/>
  <c r="I1117" i="8"/>
  <c r="H1117" i="8"/>
  <c r="F1117" i="8"/>
  <c r="G1117" i="8" s="1"/>
  <c r="D1117" i="8"/>
  <c r="B1117" i="8"/>
  <c r="C1117" i="8" s="1"/>
  <c r="AF1116" i="8"/>
  <c r="AD1116" i="8"/>
  <c r="AA1116" i="8"/>
  <c r="W1116" i="8"/>
  <c r="V1116" i="8"/>
  <c r="U1116" i="8"/>
  <c r="R1116" i="8"/>
  <c r="J1116" i="8"/>
  <c r="I1116" i="8"/>
  <c r="H1116" i="8"/>
  <c r="F1116" i="8"/>
  <c r="G1116" i="8" s="1"/>
  <c r="B1116" i="8"/>
  <c r="C1116" i="8" s="1"/>
  <c r="D1116" i="8" s="1"/>
  <c r="AF1115" i="8"/>
  <c r="AD1115" i="8"/>
  <c r="AA1115" i="8"/>
  <c r="V1115" i="8"/>
  <c r="U1115" i="8"/>
  <c r="R1115" i="8"/>
  <c r="W1115" i="8" s="1"/>
  <c r="J1115" i="8"/>
  <c r="I1115" i="8"/>
  <c r="H1115" i="8"/>
  <c r="F1115" i="8"/>
  <c r="G1115" i="8" s="1"/>
  <c r="D1115" i="8"/>
  <c r="B1115" i="8"/>
  <c r="C1115" i="8" s="1"/>
  <c r="AF1114" i="8"/>
  <c r="AD1114" i="8"/>
  <c r="AA1114" i="8"/>
  <c r="W1114" i="8"/>
  <c r="V1114" i="8"/>
  <c r="U1114" i="8"/>
  <c r="R1114" i="8"/>
  <c r="J1114" i="8"/>
  <c r="I1114" i="8"/>
  <c r="H1114" i="8"/>
  <c r="F1114" i="8"/>
  <c r="G1114" i="8" s="1"/>
  <c r="B1114" i="8"/>
  <c r="C1114" i="8" s="1"/>
  <c r="D1114" i="8" s="1"/>
  <c r="AF1113" i="8"/>
  <c r="AD1113" i="8"/>
  <c r="AA1113" i="8"/>
  <c r="V1113" i="8"/>
  <c r="U1113" i="8"/>
  <c r="R1113" i="8"/>
  <c r="W1113" i="8" s="1"/>
  <c r="J1113" i="8"/>
  <c r="I1113" i="8"/>
  <c r="H1113" i="8"/>
  <c r="F1113" i="8"/>
  <c r="G1113" i="8" s="1"/>
  <c r="D1113" i="8"/>
  <c r="B1113" i="8"/>
  <c r="C1113" i="8" s="1"/>
  <c r="AF1112" i="8"/>
  <c r="AD1112" i="8"/>
  <c r="AA1112" i="8"/>
  <c r="W1112" i="8"/>
  <c r="V1112" i="8"/>
  <c r="U1112" i="8"/>
  <c r="R1112" i="8"/>
  <c r="J1112" i="8"/>
  <c r="I1112" i="8"/>
  <c r="H1112" i="8"/>
  <c r="F1112" i="8"/>
  <c r="G1112" i="8" s="1"/>
  <c r="B1112" i="8"/>
  <c r="C1112" i="8" s="1"/>
  <c r="D1112" i="8" s="1"/>
  <c r="AF1111" i="8"/>
  <c r="AD1111" i="8"/>
  <c r="AA1111" i="8"/>
  <c r="V1111" i="8"/>
  <c r="U1111" i="8"/>
  <c r="R1111" i="8"/>
  <c r="W1111" i="8" s="1"/>
  <c r="J1111" i="8"/>
  <c r="I1111" i="8"/>
  <c r="H1111" i="8"/>
  <c r="F1111" i="8"/>
  <c r="G1111" i="8" s="1"/>
  <c r="D1111" i="8"/>
  <c r="B1111" i="8"/>
  <c r="C1111" i="8" s="1"/>
  <c r="AF1110" i="8"/>
  <c r="AD1110" i="8"/>
  <c r="AA1110" i="8"/>
  <c r="W1110" i="8"/>
  <c r="V1110" i="8"/>
  <c r="U1110" i="8"/>
  <c r="R1110" i="8"/>
  <c r="J1110" i="8"/>
  <c r="I1110" i="8"/>
  <c r="H1110" i="8"/>
  <c r="F1110" i="8"/>
  <c r="G1110" i="8" s="1"/>
  <c r="B1110" i="8"/>
  <c r="C1110" i="8" s="1"/>
  <c r="D1110" i="8" s="1"/>
  <c r="AF1109" i="8"/>
  <c r="AD1109" i="8"/>
  <c r="AA1109" i="8"/>
  <c r="V1109" i="8"/>
  <c r="U1109" i="8"/>
  <c r="R1109" i="8"/>
  <c r="W1109" i="8" s="1"/>
  <c r="J1109" i="8"/>
  <c r="I1109" i="8"/>
  <c r="H1109" i="8"/>
  <c r="F1109" i="8"/>
  <c r="G1109" i="8" s="1"/>
  <c r="D1109" i="8"/>
  <c r="B1109" i="8"/>
  <c r="C1109" i="8" s="1"/>
  <c r="AF1108" i="8"/>
  <c r="AD1108" i="8"/>
  <c r="AA1108" i="8"/>
  <c r="W1108" i="8"/>
  <c r="V1108" i="8"/>
  <c r="U1108" i="8"/>
  <c r="R1108" i="8"/>
  <c r="J1108" i="8"/>
  <c r="I1108" i="8"/>
  <c r="H1108" i="8"/>
  <c r="F1108" i="8"/>
  <c r="G1108" i="8" s="1"/>
  <c r="B1108" i="8"/>
  <c r="C1108" i="8" s="1"/>
  <c r="D1108" i="8" s="1"/>
  <c r="AF1107" i="8"/>
  <c r="AD1107" i="8"/>
  <c r="AA1107" i="8"/>
  <c r="V1107" i="8"/>
  <c r="U1107" i="8"/>
  <c r="R1107" i="8"/>
  <c r="W1107" i="8" s="1"/>
  <c r="J1107" i="8"/>
  <c r="I1107" i="8"/>
  <c r="H1107" i="8"/>
  <c r="F1107" i="8"/>
  <c r="G1107" i="8" s="1"/>
  <c r="D1107" i="8"/>
  <c r="B1107" i="8"/>
  <c r="C1107" i="8" s="1"/>
  <c r="AF1106" i="8"/>
  <c r="AD1106" i="8"/>
  <c r="AA1106" i="8"/>
  <c r="W1106" i="8"/>
  <c r="V1106" i="8"/>
  <c r="U1106" i="8"/>
  <c r="R1106" i="8"/>
  <c r="J1106" i="8"/>
  <c r="I1106" i="8"/>
  <c r="H1106" i="8"/>
  <c r="F1106" i="8"/>
  <c r="G1106" i="8" s="1"/>
  <c r="B1106" i="8"/>
  <c r="C1106" i="8" s="1"/>
  <c r="D1106" i="8" s="1"/>
  <c r="AF1105" i="8"/>
  <c r="AD1105" i="8"/>
  <c r="AA1105" i="8"/>
  <c r="V1105" i="8"/>
  <c r="U1105" i="8"/>
  <c r="R1105" i="8"/>
  <c r="W1105" i="8" s="1"/>
  <c r="J1105" i="8"/>
  <c r="I1105" i="8"/>
  <c r="H1105" i="8"/>
  <c r="F1105" i="8"/>
  <c r="G1105" i="8" s="1"/>
  <c r="D1105" i="8"/>
  <c r="B1105" i="8"/>
  <c r="C1105" i="8" s="1"/>
  <c r="AF1104" i="8"/>
  <c r="AD1104" i="8"/>
  <c r="AA1104" i="8"/>
  <c r="W1104" i="8"/>
  <c r="V1104" i="8"/>
  <c r="U1104" i="8"/>
  <c r="R1104" i="8"/>
  <c r="J1104" i="8"/>
  <c r="I1104" i="8"/>
  <c r="H1104" i="8"/>
  <c r="F1104" i="8"/>
  <c r="G1104" i="8" s="1"/>
  <c r="B1104" i="8"/>
  <c r="C1104" i="8" s="1"/>
  <c r="D1104" i="8" s="1"/>
  <c r="AF1103" i="8"/>
  <c r="AD1103" i="8"/>
  <c r="AA1103" i="8"/>
  <c r="V1103" i="8"/>
  <c r="U1103" i="8"/>
  <c r="R1103" i="8"/>
  <c r="W1103" i="8" s="1"/>
  <c r="J1103" i="8"/>
  <c r="I1103" i="8"/>
  <c r="H1103" i="8"/>
  <c r="F1103" i="8"/>
  <c r="G1103" i="8" s="1"/>
  <c r="D1103" i="8"/>
  <c r="B1103" i="8"/>
  <c r="C1103" i="8" s="1"/>
  <c r="AF1102" i="8"/>
  <c r="AD1102" i="8"/>
  <c r="AA1102" i="8"/>
  <c r="W1102" i="8"/>
  <c r="V1102" i="8"/>
  <c r="U1102" i="8"/>
  <c r="R1102" i="8"/>
  <c r="J1102" i="8"/>
  <c r="I1102" i="8"/>
  <c r="H1102" i="8"/>
  <c r="F1102" i="8"/>
  <c r="G1102" i="8" s="1"/>
  <c r="B1102" i="8"/>
  <c r="C1102" i="8" s="1"/>
  <c r="D1102" i="8" s="1"/>
  <c r="AF1101" i="8"/>
  <c r="AD1101" i="8"/>
  <c r="AA1101" i="8"/>
  <c r="J1101" i="8"/>
  <c r="I1101" i="8" s="1"/>
  <c r="F1101" i="8"/>
  <c r="AF1100" i="8"/>
  <c r="AD1100" i="8"/>
  <c r="AA1100" i="8"/>
  <c r="V1100" i="8"/>
  <c r="U1100" i="8"/>
  <c r="R1100" i="8"/>
  <c r="J1100" i="8"/>
  <c r="F1100" i="8"/>
  <c r="AF1099" i="8"/>
  <c r="AD1099" i="8"/>
  <c r="AA1099" i="8"/>
  <c r="V1099" i="8"/>
  <c r="W1099" i="8" s="1"/>
  <c r="U1099" i="8"/>
  <c r="R1099" i="8"/>
  <c r="J1099" i="8"/>
  <c r="F1099" i="8"/>
  <c r="AF1098" i="8"/>
  <c r="AD1098" i="8"/>
  <c r="AA1098" i="8"/>
  <c r="V1098" i="8"/>
  <c r="U1098" i="8"/>
  <c r="R1098" i="8"/>
  <c r="J1098" i="8"/>
  <c r="F1098" i="8"/>
  <c r="AF1097" i="8"/>
  <c r="AD1097" i="8"/>
  <c r="AA1097" i="8"/>
  <c r="V1097" i="8"/>
  <c r="W1097" i="8" s="1"/>
  <c r="U1097" i="8"/>
  <c r="R1097" i="8"/>
  <c r="J1097" i="8"/>
  <c r="F1097" i="8"/>
  <c r="AF1096" i="8"/>
  <c r="AD1096" i="8"/>
  <c r="AA1096" i="8"/>
  <c r="V1096" i="8"/>
  <c r="U1096" i="8"/>
  <c r="R1096" i="8"/>
  <c r="W1096" i="8" s="1"/>
  <c r="J1096" i="8"/>
  <c r="F1096" i="8"/>
  <c r="AF1095" i="8"/>
  <c r="AD1095" i="8"/>
  <c r="AA1095" i="8"/>
  <c r="V1095" i="8"/>
  <c r="W1095" i="8" s="1"/>
  <c r="U1095" i="8"/>
  <c r="R1095" i="8"/>
  <c r="J1095" i="8"/>
  <c r="F1095" i="8"/>
  <c r="AF1094" i="8"/>
  <c r="AD1094" i="8"/>
  <c r="AA1094" i="8"/>
  <c r="V1094" i="8"/>
  <c r="U1094" i="8"/>
  <c r="R1094" i="8"/>
  <c r="J1094" i="8"/>
  <c r="F1094" i="8"/>
  <c r="AD1093" i="8"/>
  <c r="J1093" i="8" s="1"/>
  <c r="AA1093" i="8"/>
  <c r="AF1093" i="8" s="1"/>
  <c r="V1093" i="8"/>
  <c r="W1093" i="8" s="1"/>
  <c r="U1093" i="8"/>
  <c r="R1093" i="8"/>
  <c r="F1093" i="8"/>
  <c r="AF1092" i="8"/>
  <c r="AD1092" i="8"/>
  <c r="J1092" i="8" s="1"/>
  <c r="AA1092" i="8"/>
  <c r="V1092" i="8"/>
  <c r="U1092" i="8"/>
  <c r="R1092" i="8"/>
  <c r="F1092" i="8"/>
  <c r="AF1091" i="8"/>
  <c r="AD1091" i="8"/>
  <c r="AA1091" i="8"/>
  <c r="V1091" i="8"/>
  <c r="W1091" i="8" s="1"/>
  <c r="U1091" i="8"/>
  <c r="R1091" i="8"/>
  <c r="J1091" i="8"/>
  <c r="F1091" i="8"/>
  <c r="AF1090" i="8"/>
  <c r="AD1090" i="8"/>
  <c r="J1090" i="8" s="1"/>
  <c r="AA1090" i="8"/>
  <c r="V1090" i="8"/>
  <c r="U1090" i="8"/>
  <c r="R1090" i="8"/>
  <c r="W1090" i="8" s="1"/>
  <c r="F1090" i="8"/>
  <c r="AF1089" i="8"/>
  <c r="AD1089" i="8"/>
  <c r="J1089" i="8" s="1"/>
  <c r="AA1089" i="8"/>
  <c r="V1089" i="8"/>
  <c r="W1089" i="8" s="1"/>
  <c r="U1089" i="8"/>
  <c r="R1089" i="8"/>
  <c r="F1089" i="8"/>
  <c r="AF1088" i="8"/>
  <c r="AD1088" i="8"/>
  <c r="AA1088" i="8"/>
  <c r="V1088" i="8"/>
  <c r="U1088" i="8"/>
  <c r="R1088" i="8"/>
  <c r="W1088" i="8" s="1"/>
  <c r="J1088" i="8"/>
  <c r="F1088" i="8"/>
  <c r="AF1087" i="8"/>
  <c r="AD1087" i="8"/>
  <c r="J1087" i="8" s="1"/>
  <c r="AA1087" i="8"/>
  <c r="V1087" i="8"/>
  <c r="U1087" i="8"/>
  <c r="R1087" i="8"/>
  <c r="W1087" i="8" s="1"/>
  <c r="F1087" i="8"/>
  <c r="AF1086" i="8"/>
  <c r="AD1086" i="8"/>
  <c r="J1086" i="8" s="1"/>
  <c r="AA1086" i="8"/>
  <c r="V1086" i="8"/>
  <c r="U1086" i="8"/>
  <c r="R1086" i="8"/>
  <c r="F1086" i="8"/>
  <c r="AF1085" i="8"/>
  <c r="AD1085" i="8"/>
  <c r="AA1085" i="8"/>
  <c r="V1085" i="8"/>
  <c r="U1085" i="8"/>
  <c r="R1085" i="8"/>
  <c r="W1085" i="8" s="1"/>
  <c r="J1085" i="8"/>
  <c r="F1085" i="8"/>
  <c r="AF1084" i="8"/>
  <c r="AD1084" i="8"/>
  <c r="J1084" i="8" s="1"/>
  <c r="AA1084" i="8"/>
  <c r="V1084" i="8"/>
  <c r="U1084" i="8"/>
  <c r="R1084" i="8"/>
  <c r="W1084" i="8" s="1"/>
  <c r="F1084" i="8"/>
  <c r="AF1083" i="8"/>
  <c r="AD1083" i="8"/>
  <c r="J1083" i="8" s="1"/>
  <c r="AA1083" i="8"/>
  <c r="V1083" i="8"/>
  <c r="U1083" i="8"/>
  <c r="R1083" i="8"/>
  <c r="F1083" i="8"/>
  <c r="AF1082" i="8"/>
  <c r="AD1082" i="8"/>
  <c r="AA1082" i="8"/>
  <c r="V1082" i="8"/>
  <c r="W1082" i="8" s="1"/>
  <c r="U1082" i="8"/>
  <c r="R1082" i="8"/>
  <c r="J1082" i="8"/>
  <c r="F1082" i="8"/>
  <c r="AF1081" i="8"/>
  <c r="AD1081" i="8"/>
  <c r="J1081" i="8" s="1"/>
  <c r="AA1081" i="8"/>
  <c r="V1081" i="8"/>
  <c r="U1081" i="8"/>
  <c r="R1081" i="8"/>
  <c r="W1081" i="8" s="1"/>
  <c r="F1081" i="8"/>
  <c r="AD1080" i="8"/>
  <c r="AA1080" i="8"/>
  <c r="AF1080" i="8" s="1"/>
  <c r="V1080" i="8"/>
  <c r="W1080" i="8" s="1"/>
  <c r="U1080" i="8"/>
  <c r="R1080" i="8"/>
  <c r="J1080" i="8"/>
  <c r="F1080" i="8"/>
  <c r="AF1079" i="8"/>
  <c r="AD1079" i="8"/>
  <c r="AA1079" i="8"/>
  <c r="V1079" i="8"/>
  <c r="U1079" i="8"/>
  <c r="R1079" i="8"/>
  <c r="W1079" i="8" s="1"/>
  <c r="J1079" i="8"/>
  <c r="F1079" i="8"/>
  <c r="AD1078" i="8"/>
  <c r="J1078" i="8" s="1"/>
  <c r="AA1078" i="8"/>
  <c r="AF1078" i="8" s="1"/>
  <c r="V1078" i="8"/>
  <c r="W1078" i="8" s="1"/>
  <c r="U1078" i="8"/>
  <c r="R1078" i="8"/>
  <c r="F1078" i="8"/>
  <c r="AF1077" i="8"/>
  <c r="AD1077" i="8"/>
  <c r="AA1077" i="8"/>
  <c r="V1077" i="8"/>
  <c r="U1077" i="8"/>
  <c r="R1077" i="8"/>
  <c r="W1077" i="8" s="1"/>
  <c r="J1077" i="8"/>
  <c r="F1077" i="8"/>
  <c r="AD1076" i="8"/>
  <c r="AA1076" i="8"/>
  <c r="AF1076" i="8" s="1"/>
  <c r="V1076" i="8"/>
  <c r="W1076" i="8" s="1"/>
  <c r="U1076" i="8"/>
  <c r="R1076" i="8"/>
  <c r="J1076" i="8"/>
  <c r="F1076" i="8"/>
  <c r="AF1075" i="8"/>
  <c r="AD1075" i="8"/>
  <c r="AA1075" i="8"/>
  <c r="V1075" i="8"/>
  <c r="U1075" i="8"/>
  <c r="R1075" i="8"/>
  <c r="J1075" i="8"/>
  <c r="F1075" i="8"/>
  <c r="AD1074" i="8"/>
  <c r="J1074" i="8" s="1"/>
  <c r="AA1074" i="8"/>
  <c r="AF1074" i="8" s="1"/>
  <c r="V1074" i="8"/>
  <c r="W1074" i="8" s="1"/>
  <c r="U1074" i="8"/>
  <c r="R1074" i="8"/>
  <c r="F1074" i="8"/>
  <c r="AF1073" i="8"/>
  <c r="AD1073" i="8"/>
  <c r="AA1073" i="8"/>
  <c r="V1073" i="8"/>
  <c r="U1073" i="8"/>
  <c r="R1073" i="8"/>
  <c r="J1073" i="8"/>
  <c r="F1073" i="8"/>
  <c r="AI1072" i="8"/>
  <c r="AF1072" i="8"/>
  <c r="AD1072" i="8"/>
  <c r="AA1072" i="8"/>
  <c r="W1072" i="8"/>
  <c r="V1072" i="8"/>
  <c r="U1072" i="8"/>
  <c r="R1072" i="8"/>
  <c r="J1072" i="8"/>
  <c r="I1072" i="8"/>
  <c r="H1072" i="8"/>
  <c r="F1072" i="8"/>
  <c r="G1072" i="8" s="1"/>
  <c r="D1072" i="8"/>
  <c r="B1072" i="8"/>
  <c r="C1072" i="8" s="1"/>
  <c r="AF1071" i="8"/>
  <c r="AD1071" i="8"/>
  <c r="AA1071" i="8"/>
  <c r="W1071" i="8"/>
  <c r="V1071" i="8"/>
  <c r="U1071" i="8"/>
  <c r="R1071" i="8"/>
  <c r="J1071" i="8"/>
  <c r="I1071" i="8"/>
  <c r="H1071" i="8"/>
  <c r="F1071" i="8"/>
  <c r="G1071" i="8" s="1"/>
  <c r="D1071" i="8"/>
  <c r="B1071" i="8"/>
  <c r="C1071" i="8" s="1"/>
  <c r="AF1070" i="8"/>
  <c r="AE1070" i="8"/>
  <c r="AA1070" i="8"/>
  <c r="V1070" i="8"/>
  <c r="U1070" i="8"/>
  <c r="R1070" i="8"/>
  <c r="W1070" i="8" s="1"/>
  <c r="J1070" i="8"/>
  <c r="I1070" i="8"/>
  <c r="H1070" i="8"/>
  <c r="F1070" i="8"/>
  <c r="G1070" i="8" s="1"/>
  <c r="B1070" i="8"/>
  <c r="C1070" i="8" s="1"/>
  <c r="D1070" i="8" s="1"/>
  <c r="AF1069" i="8"/>
  <c r="AD1069" i="8"/>
  <c r="AA1069" i="8"/>
  <c r="V1069" i="8"/>
  <c r="U1069" i="8"/>
  <c r="R1069" i="8"/>
  <c r="W1069" i="8" s="1"/>
  <c r="J1069" i="8"/>
  <c r="I1069" i="8"/>
  <c r="H1069" i="8"/>
  <c r="F1069" i="8"/>
  <c r="G1069" i="8" s="1"/>
  <c r="D1069" i="8"/>
  <c r="B1069" i="8"/>
  <c r="C1069" i="8" s="1"/>
  <c r="AF1068" i="8"/>
  <c r="AD1068" i="8"/>
  <c r="AA1068" i="8"/>
  <c r="V1068" i="8"/>
  <c r="U1068" i="8"/>
  <c r="R1068" i="8"/>
  <c r="W1068" i="8" s="1"/>
  <c r="J1068" i="8"/>
  <c r="I1068" i="8"/>
  <c r="H1068" i="8"/>
  <c r="F1068" i="8"/>
  <c r="G1068" i="8" s="1"/>
  <c r="B1068" i="8"/>
  <c r="C1068" i="8" s="1"/>
  <c r="D1068" i="8" s="1"/>
  <c r="AF1067" i="8"/>
  <c r="AD1067" i="8"/>
  <c r="AA1067" i="8"/>
  <c r="W1067" i="8"/>
  <c r="V1067" i="8"/>
  <c r="U1067" i="8"/>
  <c r="R1067" i="8"/>
  <c r="J1067" i="8"/>
  <c r="I1067" i="8"/>
  <c r="H1067" i="8"/>
  <c r="F1067" i="8"/>
  <c r="G1067" i="8" s="1"/>
  <c r="D1067" i="8"/>
  <c r="B1067" i="8"/>
  <c r="C1067" i="8" s="1"/>
  <c r="AF1066" i="8"/>
  <c r="AD1066" i="8"/>
  <c r="AA1066" i="8"/>
  <c r="W1066" i="8"/>
  <c r="V1066" i="8"/>
  <c r="U1066" i="8"/>
  <c r="R1066" i="8"/>
  <c r="J1066" i="8"/>
  <c r="I1066" i="8" s="1"/>
  <c r="H1066" i="8"/>
  <c r="F1066" i="8"/>
  <c r="G1066" i="8" s="1"/>
  <c r="D1066" i="8"/>
  <c r="B1066" i="8"/>
  <c r="C1066" i="8" s="1"/>
  <c r="AF1065" i="8"/>
  <c r="AD1065" i="8"/>
  <c r="AA1065" i="8"/>
  <c r="W1065" i="8"/>
  <c r="V1065" i="8"/>
  <c r="U1065" i="8"/>
  <c r="R1065" i="8"/>
  <c r="J1065" i="8"/>
  <c r="I1065" i="8"/>
  <c r="H1065" i="8"/>
  <c r="F1065" i="8"/>
  <c r="G1065" i="8" s="1"/>
  <c r="D1065" i="8"/>
  <c r="B1065" i="8"/>
  <c r="C1065" i="8" s="1"/>
  <c r="AF1064" i="8"/>
  <c r="AD1064" i="8"/>
  <c r="AA1064" i="8"/>
  <c r="W1064" i="8"/>
  <c r="V1064" i="8"/>
  <c r="U1064" i="8"/>
  <c r="R1064" i="8"/>
  <c r="J1064" i="8"/>
  <c r="I1064" i="8" s="1"/>
  <c r="H1064" i="8" s="1"/>
  <c r="F1064" i="8"/>
  <c r="G1064" i="8" s="1"/>
  <c r="D1064" i="8"/>
  <c r="B1064" i="8"/>
  <c r="C1064" i="8" s="1"/>
  <c r="AF1063" i="8"/>
  <c r="AD1063" i="8"/>
  <c r="AA1063" i="8"/>
  <c r="W1063" i="8"/>
  <c r="V1063" i="8"/>
  <c r="U1063" i="8"/>
  <c r="R1063" i="8"/>
  <c r="J1063" i="8"/>
  <c r="I1063" i="8"/>
  <c r="H1063" i="8"/>
  <c r="F1063" i="8"/>
  <c r="G1063" i="8" s="1"/>
  <c r="D1063" i="8"/>
  <c r="B1063" i="8"/>
  <c r="C1063" i="8" s="1"/>
  <c r="AF1062" i="8"/>
  <c r="AD1062" i="8"/>
  <c r="AA1062" i="8"/>
  <c r="V1062" i="8"/>
  <c r="U1062" i="8"/>
  <c r="R1062" i="8"/>
  <c r="W1062" i="8" s="1"/>
  <c r="J1062" i="8"/>
  <c r="I1062" i="8"/>
  <c r="H1062" i="8"/>
  <c r="F1062" i="8"/>
  <c r="G1062" i="8" s="1"/>
  <c r="B1062" i="8"/>
  <c r="C1062" i="8" s="1"/>
  <c r="D1062" i="8" s="1"/>
  <c r="AF1061" i="8"/>
  <c r="AD1061" i="8"/>
  <c r="AA1061" i="8"/>
  <c r="V1061" i="8"/>
  <c r="U1061" i="8"/>
  <c r="R1061" i="8"/>
  <c r="W1061" i="8" s="1"/>
  <c r="J1061" i="8"/>
  <c r="I1061" i="8"/>
  <c r="H1061" i="8"/>
  <c r="F1061" i="8"/>
  <c r="G1061" i="8" s="1"/>
  <c r="D1061" i="8"/>
  <c r="B1061" i="8"/>
  <c r="C1061" i="8" s="1"/>
  <c r="AF1060" i="8"/>
  <c r="AD1060" i="8"/>
  <c r="AA1060" i="8"/>
  <c r="V1060" i="8"/>
  <c r="U1060" i="8"/>
  <c r="R1060" i="8"/>
  <c r="W1060" i="8" s="1"/>
  <c r="J1060" i="8"/>
  <c r="I1060" i="8"/>
  <c r="H1060" i="8"/>
  <c r="F1060" i="8"/>
  <c r="G1060" i="8" s="1"/>
  <c r="B1060" i="8"/>
  <c r="C1060" i="8" s="1"/>
  <c r="D1060" i="8" s="1"/>
  <c r="AF1059" i="8"/>
  <c r="AD1059" i="8"/>
  <c r="AA1059" i="8"/>
  <c r="W1059" i="8"/>
  <c r="V1059" i="8"/>
  <c r="U1059" i="8"/>
  <c r="R1059" i="8"/>
  <c r="J1059" i="8"/>
  <c r="I1059" i="8"/>
  <c r="H1059" i="8"/>
  <c r="F1059" i="8"/>
  <c r="G1059" i="8" s="1"/>
  <c r="D1059" i="8"/>
  <c r="B1059" i="8"/>
  <c r="C1059" i="8" s="1"/>
  <c r="AF1058" i="8"/>
  <c r="AD1058" i="8"/>
  <c r="AA1058" i="8"/>
  <c r="W1058" i="8"/>
  <c r="V1058" i="8"/>
  <c r="U1058" i="8"/>
  <c r="R1058" i="8"/>
  <c r="J1058" i="8"/>
  <c r="I1058" i="8" s="1"/>
  <c r="F1058" i="8"/>
  <c r="AF1057" i="8"/>
  <c r="AD1057" i="8"/>
  <c r="AA1057" i="8"/>
  <c r="W1057" i="8"/>
  <c r="V1057" i="8"/>
  <c r="U1057" i="8"/>
  <c r="R1057" i="8"/>
  <c r="J1057" i="8"/>
  <c r="I1057" i="8"/>
  <c r="H1057" i="8"/>
  <c r="G1057" i="8"/>
  <c r="F1057" i="8"/>
  <c r="D1057" i="8"/>
  <c r="B1057" i="8"/>
  <c r="C1057" i="8" s="1"/>
  <c r="AF1056" i="8"/>
  <c r="AD1056" i="8"/>
  <c r="AA1056" i="8"/>
  <c r="W1056" i="8"/>
  <c r="V1056" i="8"/>
  <c r="U1056" i="8"/>
  <c r="R1056" i="8"/>
  <c r="J1056" i="8"/>
  <c r="I1056" i="8" s="1"/>
  <c r="F1056" i="8"/>
  <c r="AF1055" i="8"/>
  <c r="AD1055" i="8"/>
  <c r="AA1055" i="8"/>
  <c r="W1055" i="8"/>
  <c r="V1055" i="8"/>
  <c r="U1055" i="8"/>
  <c r="R1055" i="8"/>
  <c r="J1055" i="8"/>
  <c r="I1055" i="8" s="1"/>
  <c r="H1055" i="8" s="1"/>
  <c r="G1055" i="8"/>
  <c r="F1055" i="8"/>
  <c r="D1055" i="8"/>
  <c r="B1055" i="8"/>
  <c r="C1055" i="8" s="1"/>
  <c r="AD1054" i="8"/>
  <c r="AA1054" i="8"/>
  <c r="AF1054" i="8" s="1"/>
  <c r="V1054" i="8"/>
  <c r="U1054" i="8"/>
  <c r="R1054" i="8"/>
  <c r="W1054" i="8" s="1"/>
  <c r="J1054" i="8"/>
  <c r="I1054" i="8"/>
  <c r="F1054" i="8"/>
  <c r="C1054" i="8"/>
  <c r="D1054" i="8" s="1"/>
  <c r="B1054" i="8"/>
  <c r="AF1053" i="8"/>
  <c r="AD1053" i="8"/>
  <c r="AA1053" i="8"/>
  <c r="V1053" i="8"/>
  <c r="U1053" i="8"/>
  <c r="R1053" i="8"/>
  <c r="W1053" i="8" s="1"/>
  <c r="J1053" i="8"/>
  <c r="I1053" i="8" s="1"/>
  <c r="F1053" i="8"/>
  <c r="AD1052" i="8"/>
  <c r="AA1052" i="8"/>
  <c r="AF1052" i="8" s="1"/>
  <c r="W1052" i="8"/>
  <c r="V1052" i="8"/>
  <c r="U1052" i="8"/>
  <c r="R1052" i="8"/>
  <c r="J1052" i="8"/>
  <c r="I1052" i="8" s="1"/>
  <c r="F1052" i="8"/>
  <c r="AF1051" i="8"/>
  <c r="AD1051" i="8"/>
  <c r="AA1051" i="8"/>
  <c r="V1051" i="8"/>
  <c r="U1051" i="8"/>
  <c r="R1051" i="8"/>
  <c r="W1051" i="8" s="1"/>
  <c r="J1051" i="8"/>
  <c r="I1051" i="8" s="1"/>
  <c r="F1051" i="8"/>
  <c r="AD1050" i="8"/>
  <c r="AA1050" i="8"/>
  <c r="AF1050" i="8" s="1"/>
  <c r="W1050" i="8"/>
  <c r="V1050" i="8"/>
  <c r="U1050" i="8"/>
  <c r="R1050" i="8"/>
  <c r="J1050" i="8"/>
  <c r="I1050" i="8" s="1"/>
  <c r="F1050" i="8"/>
  <c r="AF1049" i="8"/>
  <c r="AD1049" i="8"/>
  <c r="AA1049" i="8"/>
  <c r="V1049" i="8"/>
  <c r="U1049" i="8"/>
  <c r="R1049" i="8"/>
  <c r="W1049" i="8" s="1"/>
  <c r="J1049" i="8"/>
  <c r="I1049" i="8" s="1"/>
  <c r="F1049" i="8"/>
  <c r="AD1048" i="8"/>
  <c r="AA1048" i="8"/>
  <c r="AF1048" i="8" s="1"/>
  <c r="W1048" i="8"/>
  <c r="V1048" i="8"/>
  <c r="U1048" i="8"/>
  <c r="R1048" i="8"/>
  <c r="J1048" i="8"/>
  <c r="I1048" i="8" s="1"/>
  <c r="F1048" i="8"/>
  <c r="AF1047" i="8"/>
  <c r="AE1047" i="8"/>
  <c r="I1047" i="8" s="1"/>
  <c r="AA1047" i="8"/>
  <c r="V1047" i="8"/>
  <c r="U1047" i="8"/>
  <c r="R1047" i="8"/>
  <c r="W1047" i="8" s="1"/>
  <c r="J1047" i="8"/>
  <c r="B1047" i="8" s="1"/>
  <c r="F1047" i="8"/>
  <c r="AD1046" i="8"/>
  <c r="AA1046" i="8"/>
  <c r="AF1046" i="8" s="1"/>
  <c r="W1046" i="8"/>
  <c r="V1046" i="8"/>
  <c r="U1046" i="8"/>
  <c r="R1046" i="8"/>
  <c r="J1046" i="8"/>
  <c r="I1046" i="8" s="1"/>
  <c r="F1046" i="8"/>
  <c r="AF1045" i="8"/>
  <c r="AD1045" i="8"/>
  <c r="AA1045" i="8"/>
  <c r="V1045" i="8"/>
  <c r="U1045" i="8"/>
  <c r="R1045" i="8"/>
  <c r="W1045" i="8" s="1"/>
  <c r="J1045" i="8"/>
  <c r="I1045" i="8" s="1"/>
  <c r="F1045" i="8"/>
  <c r="AA1044" i="8"/>
  <c r="AF1044" i="8" s="1"/>
  <c r="V1044" i="8"/>
  <c r="W1044" i="8" s="1"/>
  <c r="U1044" i="8"/>
  <c r="R1044" i="8"/>
  <c r="J1044" i="8"/>
  <c r="I1044" i="8"/>
  <c r="G1044" i="8"/>
  <c r="F1044" i="8"/>
  <c r="B1044" i="8"/>
  <c r="C1044" i="8" s="1"/>
  <c r="D1044" i="8" s="1"/>
  <c r="AF1043" i="8"/>
  <c r="AD1043" i="8"/>
  <c r="J1043" i="8" s="1"/>
  <c r="AA1043" i="8"/>
  <c r="V1043" i="8"/>
  <c r="U1043" i="8"/>
  <c r="R1043" i="8"/>
  <c r="W1043" i="8" s="1"/>
  <c r="F1043" i="8"/>
  <c r="AD1042" i="8"/>
  <c r="AA1042" i="8"/>
  <c r="AF1042" i="8" s="1"/>
  <c r="V1042" i="8"/>
  <c r="W1042" i="8" s="1"/>
  <c r="U1042" i="8"/>
  <c r="R1042" i="8"/>
  <c r="J1042" i="8"/>
  <c r="I1042" i="8"/>
  <c r="G1042" i="8"/>
  <c r="F1042" i="8"/>
  <c r="B1042" i="8"/>
  <c r="C1042" i="8" s="1"/>
  <c r="D1042" i="8" s="1"/>
  <c r="AF1041" i="8"/>
  <c r="AD1041" i="8"/>
  <c r="AA1041" i="8"/>
  <c r="V1041" i="8"/>
  <c r="U1041" i="8"/>
  <c r="R1041" i="8"/>
  <c r="W1041" i="8" s="1"/>
  <c r="J1041" i="8"/>
  <c r="F1041" i="8"/>
  <c r="AD1040" i="8"/>
  <c r="AA1040" i="8"/>
  <c r="AF1040" i="8" s="1"/>
  <c r="V1040" i="8"/>
  <c r="W1040" i="8" s="1"/>
  <c r="U1040" i="8"/>
  <c r="R1040" i="8"/>
  <c r="J1040" i="8"/>
  <c r="I1040" i="8"/>
  <c r="G1040" i="8"/>
  <c r="F1040" i="8"/>
  <c r="B1040" i="8"/>
  <c r="C1040" i="8" s="1"/>
  <c r="D1040" i="8" s="1"/>
  <c r="AF1039" i="8"/>
  <c r="AD1039" i="8"/>
  <c r="J1039" i="8" s="1"/>
  <c r="AA1039" i="8"/>
  <c r="V1039" i="8"/>
  <c r="U1039" i="8"/>
  <c r="R1039" i="8"/>
  <c r="W1039" i="8" s="1"/>
  <c r="F1039" i="8"/>
  <c r="AD1038" i="8"/>
  <c r="AA1038" i="8"/>
  <c r="AF1038" i="8" s="1"/>
  <c r="V1038" i="8"/>
  <c r="W1038" i="8" s="1"/>
  <c r="U1038" i="8"/>
  <c r="R1038" i="8"/>
  <c r="J1038" i="8"/>
  <c r="I1038" i="8"/>
  <c r="G1038" i="8"/>
  <c r="F1038" i="8"/>
  <c r="B1038" i="8"/>
  <c r="C1038" i="8" s="1"/>
  <c r="D1038" i="8" s="1"/>
  <c r="AF1037" i="8"/>
  <c r="AD1037" i="8"/>
  <c r="AA1037" i="8"/>
  <c r="V1037" i="8"/>
  <c r="U1037" i="8"/>
  <c r="R1037" i="8"/>
  <c r="W1037" i="8" s="1"/>
  <c r="J1037" i="8"/>
  <c r="F1037" i="8"/>
  <c r="AD1036" i="8"/>
  <c r="AA1036" i="8"/>
  <c r="AF1036" i="8" s="1"/>
  <c r="V1036" i="8"/>
  <c r="W1036" i="8" s="1"/>
  <c r="U1036" i="8"/>
  <c r="R1036" i="8"/>
  <c r="J1036" i="8"/>
  <c r="I1036" i="8"/>
  <c r="G1036" i="8"/>
  <c r="F1036" i="8"/>
  <c r="B1036" i="8"/>
  <c r="C1036" i="8" s="1"/>
  <c r="D1036" i="8" s="1"/>
  <c r="AF1035" i="8"/>
  <c r="AD1035" i="8"/>
  <c r="J1035" i="8" s="1"/>
  <c r="AA1035" i="8"/>
  <c r="V1035" i="8"/>
  <c r="U1035" i="8"/>
  <c r="R1035" i="8"/>
  <c r="W1035" i="8" s="1"/>
  <c r="F1035" i="8"/>
  <c r="AD1034" i="8"/>
  <c r="AA1034" i="8"/>
  <c r="AF1034" i="8" s="1"/>
  <c r="V1034" i="8"/>
  <c r="W1034" i="8" s="1"/>
  <c r="U1034" i="8"/>
  <c r="R1034" i="8"/>
  <c r="J1034" i="8"/>
  <c r="I1034" i="8"/>
  <c r="G1034" i="8"/>
  <c r="F1034" i="8"/>
  <c r="B1034" i="8"/>
  <c r="C1034" i="8" s="1"/>
  <c r="D1034" i="8" s="1"/>
  <c r="AF1033" i="8"/>
  <c r="AD1033" i="8"/>
  <c r="AA1033" i="8"/>
  <c r="V1033" i="8"/>
  <c r="U1033" i="8"/>
  <c r="R1033" i="8"/>
  <c r="W1033" i="8" s="1"/>
  <c r="J1033" i="8"/>
  <c r="F1033" i="8"/>
  <c r="AD1032" i="8"/>
  <c r="AA1032" i="8"/>
  <c r="AF1032" i="8" s="1"/>
  <c r="V1032" i="8"/>
  <c r="W1032" i="8" s="1"/>
  <c r="U1032" i="8"/>
  <c r="R1032" i="8"/>
  <c r="J1032" i="8"/>
  <c r="I1032" i="8"/>
  <c r="G1032" i="8"/>
  <c r="F1032" i="8"/>
  <c r="B1032" i="8"/>
  <c r="C1032" i="8" s="1"/>
  <c r="D1032" i="8" s="1"/>
  <c r="AF1031" i="8"/>
  <c r="AD1031" i="8"/>
  <c r="J1031" i="8" s="1"/>
  <c r="AA1031" i="8"/>
  <c r="V1031" i="8"/>
  <c r="U1031" i="8"/>
  <c r="R1031" i="8"/>
  <c r="W1031" i="8" s="1"/>
  <c r="F1031" i="8"/>
  <c r="AD1030" i="8"/>
  <c r="AA1030" i="8"/>
  <c r="AF1030" i="8" s="1"/>
  <c r="V1030" i="8"/>
  <c r="W1030" i="8" s="1"/>
  <c r="U1030" i="8"/>
  <c r="R1030" i="8"/>
  <c r="J1030" i="8"/>
  <c r="I1030" i="8"/>
  <c r="G1030" i="8"/>
  <c r="F1030" i="8"/>
  <c r="B1030" i="8"/>
  <c r="C1030" i="8" s="1"/>
  <c r="D1030" i="8" s="1"/>
  <c r="AF1029" i="8"/>
  <c r="AE1029" i="8"/>
  <c r="AA1029" i="8"/>
  <c r="V1029" i="8"/>
  <c r="U1029" i="8"/>
  <c r="R1029" i="8"/>
  <c r="W1029" i="8" s="1"/>
  <c r="J1029" i="8"/>
  <c r="B1029" i="8" s="1"/>
  <c r="F1029" i="8"/>
  <c r="C1029" i="8"/>
  <c r="D1029" i="8" s="1"/>
  <c r="AD1028" i="8"/>
  <c r="AA1028" i="8"/>
  <c r="AF1028" i="8" s="1"/>
  <c r="V1028" i="8"/>
  <c r="W1028" i="8" s="1"/>
  <c r="U1028" i="8"/>
  <c r="R1028" i="8"/>
  <c r="J1028" i="8"/>
  <c r="I1028" i="8"/>
  <c r="G1028" i="8"/>
  <c r="F1028" i="8"/>
  <c r="B1028" i="8"/>
  <c r="C1028" i="8" s="1"/>
  <c r="D1028" i="8" s="1"/>
  <c r="AF1027" i="8"/>
  <c r="AD1027" i="8"/>
  <c r="J1027" i="8" s="1"/>
  <c r="AA1027" i="8"/>
  <c r="V1027" i="8"/>
  <c r="U1027" i="8"/>
  <c r="R1027" i="8"/>
  <c r="W1027" i="8" s="1"/>
  <c r="F1027" i="8"/>
  <c r="AD1026" i="8"/>
  <c r="AA1026" i="8"/>
  <c r="AF1026" i="8" s="1"/>
  <c r="V1026" i="8"/>
  <c r="W1026" i="8" s="1"/>
  <c r="U1026" i="8"/>
  <c r="R1026" i="8"/>
  <c r="J1026" i="8"/>
  <c r="I1026" i="8"/>
  <c r="G1026" i="8"/>
  <c r="F1026" i="8"/>
  <c r="B1026" i="8"/>
  <c r="C1026" i="8" s="1"/>
  <c r="D1026" i="8" s="1"/>
  <c r="AF1025" i="8"/>
  <c r="AD1025" i="8"/>
  <c r="AA1025" i="8"/>
  <c r="V1025" i="8"/>
  <c r="U1025" i="8"/>
  <c r="R1025" i="8"/>
  <c r="W1025" i="8" s="1"/>
  <c r="J1025" i="8"/>
  <c r="F1025" i="8"/>
  <c r="AD1024" i="8"/>
  <c r="AA1024" i="8"/>
  <c r="AF1024" i="8" s="1"/>
  <c r="V1024" i="8"/>
  <c r="W1024" i="8" s="1"/>
  <c r="U1024" i="8"/>
  <c r="R1024" i="8"/>
  <c r="J1024" i="8"/>
  <c r="I1024" i="8"/>
  <c r="G1024" i="8"/>
  <c r="F1024" i="8"/>
  <c r="B1024" i="8"/>
  <c r="C1024" i="8" s="1"/>
  <c r="D1024" i="8" s="1"/>
  <c r="AF1023" i="8"/>
  <c r="AD1023" i="8"/>
  <c r="J1023" i="8" s="1"/>
  <c r="AA1023" i="8"/>
  <c r="V1023" i="8"/>
  <c r="U1023" i="8"/>
  <c r="R1023" i="8"/>
  <c r="W1023" i="8" s="1"/>
  <c r="F1023" i="8"/>
  <c r="AD1022" i="8"/>
  <c r="AA1022" i="8"/>
  <c r="AF1022" i="8" s="1"/>
  <c r="V1022" i="8"/>
  <c r="W1022" i="8" s="1"/>
  <c r="U1022" i="8"/>
  <c r="R1022" i="8"/>
  <c r="J1022" i="8"/>
  <c r="I1022" i="8"/>
  <c r="G1022" i="8"/>
  <c r="F1022" i="8"/>
  <c r="B1022" i="8"/>
  <c r="C1022" i="8" s="1"/>
  <c r="D1022" i="8" s="1"/>
  <c r="AF1021" i="8"/>
  <c r="AD1021" i="8"/>
  <c r="AA1021" i="8"/>
  <c r="V1021" i="8"/>
  <c r="U1021" i="8"/>
  <c r="R1021" i="8"/>
  <c r="W1021" i="8" s="1"/>
  <c r="J1021" i="8"/>
  <c r="F1021" i="8"/>
  <c r="AF1020" i="8"/>
  <c r="AA1020" i="8"/>
  <c r="W1020" i="8"/>
  <c r="V1020" i="8"/>
  <c r="U1020" i="8"/>
  <c r="R1020" i="8"/>
  <c r="J1020" i="8"/>
  <c r="I1020" i="8" s="1"/>
  <c r="F1020" i="8"/>
  <c r="AD1019" i="8"/>
  <c r="AA1019" i="8"/>
  <c r="AF1019" i="8" s="1"/>
  <c r="V1019" i="8"/>
  <c r="U1019" i="8"/>
  <c r="R1019" i="8"/>
  <c r="W1019" i="8" s="1"/>
  <c r="J1019" i="8"/>
  <c r="I1019" i="8"/>
  <c r="F1019" i="8"/>
  <c r="B1019" i="8"/>
  <c r="AF1018" i="8"/>
  <c r="AE1018" i="8"/>
  <c r="I1018" i="8" s="1"/>
  <c r="AA1018" i="8"/>
  <c r="W1018" i="8"/>
  <c r="V1018" i="8"/>
  <c r="U1018" i="8"/>
  <c r="R1018" i="8"/>
  <c r="J1018" i="8"/>
  <c r="B1018" i="8" s="1"/>
  <c r="F1018" i="8"/>
  <c r="G1018" i="8" s="1"/>
  <c r="AD1017" i="8"/>
  <c r="AA1017" i="8"/>
  <c r="AF1017" i="8" s="1"/>
  <c r="V1017" i="8"/>
  <c r="U1017" i="8"/>
  <c r="R1017" i="8"/>
  <c r="W1017" i="8" s="1"/>
  <c r="J1017" i="8"/>
  <c r="I1017" i="8"/>
  <c r="F1017" i="8"/>
  <c r="B1017" i="8"/>
  <c r="AF1016" i="8"/>
  <c r="AE1016" i="8"/>
  <c r="I1016" i="8" s="1"/>
  <c r="AA1016" i="8"/>
  <c r="W1016" i="8"/>
  <c r="V1016" i="8"/>
  <c r="U1016" i="8"/>
  <c r="R1016" i="8"/>
  <c r="J1016" i="8"/>
  <c r="B1016" i="8" s="1"/>
  <c r="F1016" i="8"/>
  <c r="G1016" i="8" s="1"/>
  <c r="AD1015" i="8"/>
  <c r="AA1015" i="8"/>
  <c r="AF1015" i="8" s="1"/>
  <c r="V1015" i="8"/>
  <c r="U1015" i="8"/>
  <c r="R1015" i="8"/>
  <c r="W1015" i="8" s="1"/>
  <c r="J1015" i="8"/>
  <c r="I1015" i="8"/>
  <c r="F1015" i="8"/>
  <c r="B1015" i="8"/>
  <c r="AF1014" i="8"/>
  <c r="AD1014" i="8"/>
  <c r="AA1014" i="8"/>
  <c r="W1014" i="8"/>
  <c r="V1014" i="8"/>
  <c r="U1014" i="8"/>
  <c r="R1014" i="8"/>
  <c r="J1014" i="8"/>
  <c r="I1014" i="8" s="1"/>
  <c r="F1014" i="8"/>
  <c r="AD1013" i="8"/>
  <c r="AA1013" i="8"/>
  <c r="AF1013" i="8" s="1"/>
  <c r="V1013" i="8"/>
  <c r="U1013" i="8"/>
  <c r="R1013" i="8"/>
  <c r="W1013" i="8" s="1"/>
  <c r="J1013" i="8"/>
  <c r="I1013" i="8"/>
  <c r="F1013" i="8"/>
  <c r="B1013" i="8"/>
  <c r="AF1012" i="8"/>
  <c r="AE1012" i="8"/>
  <c r="I1012" i="8" s="1"/>
  <c r="AA1012" i="8"/>
  <c r="W1012" i="8"/>
  <c r="V1012" i="8"/>
  <c r="U1012" i="8"/>
  <c r="R1012" i="8"/>
  <c r="J1012" i="8"/>
  <c r="B1012" i="8" s="1"/>
  <c r="F1012" i="8"/>
  <c r="G1012" i="8" s="1"/>
  <c r="AE1011" i="8"/>
  <c r="AA1011" i="8"/>
  <c r="AF1011" i="8" s="1"/>
  <c r="V1011" i="8"/>
  <c r="U1011" i="8"/>
  <c r="R1011" i="8"/>
  <c r="W1011" i="8" s="1"/>
  <c r="J1011" i="8"/>
  <c r="I1011" i="8"/>
  <c r="F1011" i="8"/>
  <c r="B1011" i="8"/>
  <c r="AF1010" i="8"/>
  <c r="AE1010" i="8"/>
  <c r="I1010" i="8" s="1"/>
  <c r="AA1010" i="8"/>
  <c r="W1010" i="8"/>
  <c r="V1010" i="8"/>
  <c r="U1010" i="8"/>
  <c r="R1010" i="8"/>
  <c r="J1010" i="8"/>
  <c r="B1010" i="8" s="1"/>
  <c r="F1010" i="8"/>
  <c r="G1010" i="8" s="1"/>
  <c r="AD1009" i="8"/>
  <c r="AA1009" i="8"/>
  <c r="AF1009" i="8" s="1"/>
  <c r="V1009" i="8"/>
  <c r="U1009" i="8"/>
  <c r="R1009" i="8"/>
  <c r="W1009" i="8" s="1"/>
  <c r="J1009" i="8"/>
  <c r="I1009" i="8"/>
  <c r="F1009" i="8"/>
  <c r="B1009" i="8"/>
  <c r="AF1008" i="8"/>
  <c r="AE1008" i="8"/>
  <c r="I1008" i="8" s="1"/>
  <c r="AA1008" i="8"/>
  <c r="W1008" i="8"/>
  <c r="V1008" i="8"/>
  <c r="U1008" i="8"/>
  <c r="R1008" i="8"/>
  <c r="J1008" i="8"/>
  <c r="B1008" i="8" s="1"/>
  <c r="F1008" i="8"/>
  <c r="G1008" i="8" s="1"/>
  <c r="AE1007" i="8"/>
  <c r="AA1007" i="8"/>
  <c r="AF1007" i="8" s="1"/>
  <c r="V1007" i="8"/>
  <c r="U1007" i="8"/>
  <c r="R1007" i="8"/>
  <c r="W1007" i="8" s="1"/>
  <c r="J1007" i="8"/>
  <c r="I1007" i="8"/>
  <c r="F1007" i="8"/>
  <c r="B1007" i="8"/>
  <c r="AF1006" i="8"/>
  <c r="AD1006" i="8"/>
  <c r="AA1006" i="8"/>
  <c r="W1006" i="8"/>
  <c r="V1006" i="8"/>
  <c r="U1006" i="8"/>
  <c r="R1006" i="8"/>
  <c r="J1006" i="8"/>
  <c r="I1006" i="8" s="1"/>
  <c r="F1006" i="8"/>
  <c r="AD1005" i="8"/>
  <c r="AA1005" i="8"/>
  <c r="AF1005" i="8" s="1"/>
  <c r="V1005" i="8"/>
  <c r="U1005" i="8"/>
  <c r="R1005" i="8"/>
  <c r="W1005" i="8" s="1"/>
  <c r="J1005" i="8"/>
  <c r="I1005" i="8"/>
  <c r="F1005" i="8"/>
  <c r="B1005" i="8"/>
  <c r="AF1004" i="8"/>
  <c r="AE1004" i="8"/>
  <c r="I1004" i="8" s="1"/>
  <c r="AA1004" i="8"/>
  <c r="W1004" i="8"/>
  <c r="V1004" i="8"/>
  <c r="U1004" i="8"/>
  <c r="R1004" i="8"/>
  <c r="J1004" i="8"/>
  <c r="B1004" i="8" s="1"/>
  <c r="C1004" i="8" s="1"/>
  <c r="D1004" i="8" s="1"/>
  <c r="H1004" i="8"/>
  <c r="F1004" i="8"/>
  <c r="G1004" i="8" s="1"/>
  <c r="AF1003" i="8"/>
  <c r="AD1003" i="8"/>
  <c r="AA1003" i="8"/>
  <c r="V1003" i="8"/>
  <c r="U1003" i="8"/>
  <c r="R1003" i="8"/>
  <c r="W1003" i="8" s="1"/>
  <c r="J1003" i="8"/>
  <c r="I1003" i="8"/>
  <c r="F1003" i="8"/>
  <c r="B1003" i="8"/>
  <c r="AF1002" i="8"/>
  <c r="AD1002" i="8"/>
  <c r="AA1002" i="8"/>
  <c r="W1002" i="8"/>
  <c r="V1002" i="8"/>
  <c r="U1002" i="8"/>
  <c r="R1002" i="8"/>
  <c r="J1002" i="8"/>
  <c r="I1002" i="8" s="1"/>
  <c r="F1002" i="8"/>
  <c r="AD1001" i="8"/>
  <c r="AA1001" i="8"/>
  <c r="AF1001" i="8" s="1"/>
  <c r="V1001" i="8"/>
  <c r="U1001" i="8"/>
  <c r="R1001" i="8"/>
  <c r="W1001" i="8" s="1"/>
  <c r="J1001" i="8"/>
  <c r="I1001" i="8"/>
  <c r="F1001" i="8"/>
  <c r="B1001" i="8"/>
  <c r="AF1000" i="8"/>
  <c r="AD1000" i="8"/>
  <c r="AA1000" i="8"/>
  <c r="W1000" i="8"/>
  <c r="V1000" i="8"/>
  <c r="U1000" i="8"/>
  <c r="R1000" i="8"/>
  <c r="J1000" i="8"/>
  <c r="I1000" i="8" s="1"/>
  <c r="F1000" i="8"/>
  <c r="AF999" i="8"/>
  <c r="AD999" i="8"/>
  <c r="AA999" i="8"/>
  <c r="V999" i="8"/>
  <c r="U999" i="8"/>
  <c r="R999" i="8"/>
  <c r="W999" i="8" s="1"/>
  <c r="J999" i="8"/>
  <c r="I999" i="8"/>
  <c r="F999" i="8"/>
  <c r="B999" i="8"/>
  <c r="AF998" i="8"/>
  <c r="AD998" i="8"/>
  <c r="AA998" i="8"/>
  <c r="W998" i="8"/>
  <c r="V998" i="8"/>
  <c r="U998" i="8"/>
  <c r="R998" i="8"/>
  <c r="J998" i="8"/>
  <c r="I998" i="8" s="1"/>
  <c r="F998" i="8"/>
  <c r="AF997" i="8"/>
  <c r="AD997" i="8"/>
  <c r="AA997" i="8"/>
  <c r="V997" i="8"/>
  <c r="U997" i="8"/>
  <c r="R997" i="8"/>
  <c r="W997" i="8" s="1"/>
  <c r="J997" i="8"/>
  <c r="I997" i="8"/>
  <c r="F997" i="8"/>
  <c r="B997" i="8"/>
  <c r="AF996" i="8"/>
  <c r="AD996" i="8"/>
  <c r="AA996" i="8"/>
  <c r="W996" i="8"/>
  <c r="V996" i="8"/>
  <c r="U996" i="8"/>
  <c r="R996" i="8"/>
  <c r="J996" i="8"/>
  <c r="I996" i="8" s="1"/>
  <c r="F996" i="8"/>
  <c r="AF995" i="8"/>
  <c r="AE995" i="8"/>
  <c r="AA995" i="8"/>
  <c r="V995" i="8"/>
  <c r="U995" i="8"/>
  <c r="R995" i="8"/>
  <c r="W995" i="8" s="1"/>
  <c r="J995" i="8"/>
  <c r="I995" i="8"/>
  <c r="F995" i="8"/>
  <c r="B995" i="8"/>
  <c r="AF994" i="8"/>
  <c r="AD994" i="8"/>
  <c r="AA994" i="8"/>
  <c r="W994" i="8"/>
  <c r="V994" i="8"/>
  <c r="U994" i="8"/>
  <c r="R994" i="8"/>
  <c r="J994" i="8"/>
  <c r="I994" i="8" s="1"/>
  <c r="F994" i="8"/>
  <c r="AE993" i="8"/>
  <c r="AA993" i="8"/>
  <c r="AF993" i="8" s="1"/>
  <c r="V993" i="8"/>
  <c r="U993" i="8"/>
  <c r="R993" i="8"/>
  <c r="W993" i="8" s="1"/>
  <c r="J993" i="8"/>
  <c r="I993" i="8"/>
  <c r="F993" i="8"/>
  <c r="B993" i="8"/>
  <c r="AF992" i="8"/>
  <c r="AD992" i="8"/>
  <c r="AA992" i="8"/>
  <c r="W992" i="8"/>
  <c r="V992" i="8"/>
  <c r="U992" i="8"/>
  <c r="R992" i="8"/>
  <c r="J992" i="8"/>
  <c r="I992" i="8" s="1"/>
  <c r="F992" i="8"/>
  <c r="AF991" i="8"/>
  <c r="AD991" i="8"/>
  <c r="AA991" i="8"/>
  <c r="V991" i="8"/>
  <c r="U991" i="8"/>
  <c r="R991" i="8"/>
  <c r="W991" i="8" s="1"/>
  <c r="J991" i="8"/>
  <c r="I991" i="8"/>
  <c r="F991" i="8"/>
  <c r="B991" i="8"/>
  <c r="AF990" i="8"/>
  <c r="AD990" i="8"/>
  <c r="AA990" i="8"/>
  <c r="W990" i="8"/>
  <c r="V990" i="8"/>
  <c r="U990" i="8"/>
  <c r="R990" i="8"/>
  <c r="J990" i="8"/>
  <c r="I990" i="8" s="1"/>
  <c r="F990" i="8"/>
  <c r="AD989" i="8"/>
  <c r="AA989" i="8"/>
  <c r="AF989" i="8" s="1"/>
  <c r="V989" i="8"/>
  <c r="U989" i="8"/>
  <c r="R989" i="8"/>
  <c r="W989" i="8" s="1"/>
  <c r="J989" i="8"/>
  <c r="I989" i="8"/>
  <c r="F989" i="8"/>
  <c r="B989" i="8"/>
  <c r="AF988" i="8"/>
  <c r="AA988" i="8"/>
  <c r="V988" i="8"/>
  <c r="U988" i="8"/>
  <c r="R988" i="8"/>
  <c r="W988" i="8" s="1"/>
  <c r="J988" i="8"/>
  <c r="I988" i="8" s="1"/>
  <c r="F988" i="8"/>
  <c r="AE987" i="8"/>
  <c r="AA987" i="8"/>
  <c r="AF987" i="8" s="1"/>
  <c r="W987" i="8"/>
  <c r="V987" i="8"/>
  <c r="U987" i="8"/>
  <c r="R987" i="8"/>
  <c r="I987" i="8"/>
  <c r="G987" i="8"/>
  <c r="F987" i="8"/>
  <c r="B987" i="8"/>
  <c r="AA986" i="8"/>
  <c r="AF986" i="8" s="1"/>
  <c r="V986" i="8"/>
  <c r="U986" i="8"/>
  <c r="R986" i="8"/>
  <c r="W986" i="8" s="1"/>
  <c r="J986" i="8"/>
  <c r="I986" i="8"/>
  <c r="F986" i="8"/>
  <c r="B986" i="8"/>
  <c r="AF985" i="8"/>
  <c r="AD985" i="8"/>
  <c r="AA985" i="8"/>
  <c r="W985" i="8"/>
  <c r="V985" i="8"/>
  <c r="U985" i="8"/>
  <c r="R985" i="8"/>
  <c r="J985" i="8"/>
  <c r="I985" i="8" s="1"/>
  <c r="F985" i="8"/>
  <c r="AD984" i="8"/>
  <c r="AA984" i="8"/>
  <c r="AF984" i="8" s="1"/>
  <c r="V984" i="8"/>
  <c r="U984" i="8"/>
  <c r="R984" i="8"/>
  <c r="W984" i="8" s="1"/>
  <c r="J984" i="8"/>
  <c r="I984" i="8"/>
  <c r="F984" i="8"/>
  <c r="B984" i="8"/>
  <c r="AF983" i="8"/>
  <c r="AD983" i="8"/>
  <c r="AA983" i="8"/>
  <c r="W983" i="8"/>
  <c r="V983" i="8"/>
  <c r="U983" i="8"/>
  <c r="R983" i="8"/>
  <c r="J983" i="8"/>
  <c r="I983" i="8" s="1"/>
  <c r="F983" i="8"/>
  <c r="AF982" i="8"/>
  <c r="AE982" i="8"/>
  <c r="AA982" i="8"/>
  <c r="V982" i="8"/>
  <c r="U982" i="8"/>
  <c r="R982" i="8"/>
  <c r="W982" i="8" s="1"/>
  <c r="J982" i="8"/>
  <c r="I982" i="8"/>
  <c r="F982" i="8"/>
  <c r="B982" i="8"/>
  <c r="AF981" i="8"/>
  <c r="AD981" i="8"/>
  <c r="AA981" i="8"/>
  <c r="W981" i="8"/>
  <c r="V981" i="8"/>
  <c r="U981" i="8"/>
  <c r="R981" i="8"/>
  <c r="J981" i="8"/>
  <c r="I981" i="8" s="1"/>
  <c r="F981" i="8"/>
  <c r="AE980" i="8"/>
  <c r="AA980" i="8"/>
  <c r="AF980" i="8" s="1"/>
  <c r="V980" i="8"/>
  <c r="U980" i="8"/>
  <c r="R980" i="8"/>
  <c r="W980" i="8" s="1"/>
  <c r="J980" i="8"/>
  <c r="I980" i="8"/>
  <c r="F980" i="8"/>
  <c r="B980" i="8"/>
  <c r="AF979" i="8"/>
  <c r="AA979" i="8"/>
  <c r="V979" i="8"/>
  <c r="U979" i="8"/>
  <c r="R979" i="8"/>
  <c r="J979" i="8"/>
  <c r="I979" i="8" s="1"/>
  <c r="F979" i="8"/>
  <c r="AA978" i="8"/>
  <c r="AF978" i="8" s="1"/>
  <c r="V978" i="8"/>
  <c r="W978" i="8" s="1"/>
  <c r="U978" i="8"/>
  <c r="R978" i="8"/>
  <c r="J978" i="8"/>
  <c r="I978" i="8"/>
  <c r="G978" i="8"/>
  <c r="F978" i="8"/>
  <c r="B978" i="8"/>
  <c r="AE977" i="8"/>
  <c r="AA977" i="8"/>
  <c r="AF977" i="8" s="1"/>
  <c r="V977" i="8"/>
  <c r="U977" i="8"/>
  <c r="R977" i="8"/>
  <c r="W977" i="8" s="1"/>
  <c r="J977" i="8"/>
  <c r="B977" i="8" s="1"/>
  <c r="F977" i="8"/>
  <c r="C977" i="8"/>
  <c r="D977" i="8" s="1"/>
  <c r="AE976" i="8"/>
  <c r="AA976" i="8"/>
  <c r="AF976" i="8" s="1"/>
  <c r="V976" i="8"/>
  <c r="W976" i="8" s="1"/>
  <c r="U976" i="8"/>
  <c r="R976" i="8"/>
  <c r="J976" i="8"/>
  <c r="I976" i="8"/>
  <c r="G976" i="8"/>
  <c r="F976" i="8"/>
  <c r="B976" i="8"/>
  <c r="AE975" i="8"/>
  <c r="AA975" i="8"/>
  <c r="AF975" i="8" s="1"/>
  <c r="V975" i="8"/>
  <c r="U975" i="8"/>
  <c r="R975" i="8"/>
  <c r="W975" i="8" s="1"/>
  <c r="J975" i="8"/>
  <c r="B975" i="8" s="1"/>
  <c r="F975" i="8"/>
  <c r="C975" i="8"/>
  <c r="D975" i="8" s="1"/>
  <c r="AE974" i="8"/>
  <c r="AA974" i="8"/>
  <c r="AF974" i="8" s="1"/>
  <c r="V974" i="8"/>
  <c r="W974" i="8" s="1"/>
  <c r="U974" i="8"/>
  <c r="R974" i="8"/>
  <c r="J974" i="8"/>
  <c r="I974" i="8"/>
  <c r="G974" i="8"/>
  <c r="F974" i="8"/>
  <c r="B974" i="8"/>
  <c r="AE973" i="8"/>
  <c r="AA973" i="8"/>
  <c r="AF973" i="8" s="1"/>
  <c r="V973" i="8"/>
  <c r="U973" i="8"/>
  <c r="R973" i="8"/>
  <c r="W973" i="8" s="1"/>
  <c r="J973" i="8"/>
  <c r="B973" i="8" s="1"/>
  <c r="F973" i="8"/>
  <c r="C973" i="8"/>
  <c r="D973" i="8" s="1"/>
  <c r="AD972" i="8"/>
  <c r="AA972" i="8"/>
  <c r="AF972" i="8" s="1"/>
  <c r="V972" i="8"/>
  <c r="W972" i="8" s="1"/>
  <c r="U972" i="8"/>
  <c r="R972" i="8"/>
  <c r="J972" i="8"/>
  <c r="I972" i="8"/>
  <c r="G972" i="8"/>
  <c r="F972" i="8"/>
  <c r="B972" i="8"/>
  <c r="AA971" i="8"/>
  <c r="AF971" i="8" s="1"/>
  <c r="V971" i="8"/>
  <c r="U971" i="8"/>
  <c r="R971" i="8"/>
  <c r="W971" i="8" s="1"/>
  <c r="J971" i="8"/>
  <c r="I971" i="8"/>
  <c r="F971" i="8"/>
  <c r="B971" i="8"/>
  <c r="AF970" i="8"/>
  <c r="AD970" i="8"/>
  <c r="AA970" i="8"/>
  <c r="W970" i="8"/>
  <c r="V970" i="8"/>
  <c r="U970" i="8"/>
  <c r="R970" i="8"/>
  <c r="J970" i="8"/>
  <c r="I970" i="8" s="1"/>
  <c r="F970" i="8"/>
  <c r="AD969" i="8"/>
  <c r="AA969" i="8"/>
  <c r="AF969" i="8" s="1"/>
  <c r="V969" i="8"/>
  <c r="U969" i="8"/>
  <c r="R969" i="8"/>
  <c r="W969" i="8" s="1"/>
  <c r="I969" i="8"/>
  <c r="H969" i="8"/>
  <c r="G969" i="8"/>
  <c r="F969" i="8"/>
  <c r="C969" i="8"/>
  <c r="D969" i="8" s="1"/>
  <c r="B969" i="8"/>
  <c r="AF968" i="8"/>
  <c r="AD968" i="8"/>
  <c r="AA968" i="8"/>
  <c r="V968" i="8"/>
  <c r="U968" i="8"/>
  <c r="R968" i="8"/>
  <c r="I968" i="8"/>
  <c r="F968" i="8"/>
  <c r="G968" i="8" s="1"/>
  <c r="C968" i="8"/>
  <c r="D968" i="8" s="1"/>
  <c r="B968" i="8"/>
  <c r="H968" i="8" s="1"/>
  <c r="AD967" i="8"/>
  <c r="AA967" i="8"/>
  <c r="AF967" i="8" s="1"/>
  <c r="V967" i="8"/>
  <c r="W967" i="8" s="1"/>
  <c r="U967" i="8"/>
  <c r="R967" i="8"/>
  <c r="I967" i="8"/>
  <c r="H967" i="8"/>
  <c r="F967" i="8"/>
  <c r="G967" i="8" s="1"/>
  <c r="D967" i="8"/>
  <c r="C967" i="8"/>
  <c r="B967" i="8"/>
  <c r="AF966" i="8"/>
  <c r="AD966" i="8"/>
  <c r="AA966" i="8"/>
  <c r="V966" i="8"/>
  <c r="U966" i="8"/>
  <c r="R966" i="8"/>
  <c r="W966" i="8" s="1"/>
  <c r="I966" i="8"/>
  <c r="H966" i="8"/>
  <c r="G966" i="8"/>
  <c r="F966" i="8"/>
  <c r="C966" i="8"/>
  <c r="D966" i="8" s="1"/>
  <c r="B966" i="8"/>
  <c r="AF965" i="8"/>
  <c r="AD965" i="8"/>
  <c r="AA965" i="8"/>
  <c r="V965" i="8"/>
  <c r="U965" i="8"/>
  <c r="R965" i="8"/>
  <c r="W965" i="8" s="1"/>
  <c r="I965" i="8"/>
  <c r="F965" i="8"/>
  <c r="G965" i="8" s="1"/>
  <c r="C965" i="8"/>
  <c r="D965" i="8" s="1"/>
  <c r="B965" i="8"/>
  <c r="H965" i="8" s="1"/>
  <c r="AD964" i="8"/>
  <c r="AA964" i="8"/>
  <c r="AF964" i="8" s="1"/>
  <c r="V964" i="8"/>
  <c r="W964" i="8" s="1"/>
  <c r="U964" i="8"/>
  <c r="R964" i="8"/>
  <c r="I964" i="8"/>
  <c r="H964" i="8"/>
  <c r="F964" i="8"/>
  <c r="G964" i="8" s="1"/>
  <c r="D964" i="8"/>
  <c r="C964" i="8"/>
  <c r="B964" i="8"/>
  <c r="AD963" i="8"/>
  <c r="AA963" i="8"/>
  <c r="AF963" i="8" s="1"/>
  <c r="V963" i="8"/>
  <c r="U963" i="8"/>
  <c r="R963" i="8"/>
  <c r="W963" i="8" s="1"/>
  <c r="I963" i="8"/>
  <c r="H963" i="8"/>
  <c r="G963" i="8"/>
  <c r="F963" i="8"/>
  <c r="C963" i="8"/>
  <c r="D963" i="8" s="1"/>
  <c r="B963" i="8"/>
  <c r="AF962" i="8"/>
  <c r="AD962" i="8"/>
  <c r="AA962" i="8"/>
  <c r="V962" i="8"/>
  <c r="U962" i="8"/>
  <c r="R962" i="8"/>
  <c r="I962" i="8"/>
  <c r="F962" i="8"/>
  <c r="G962" i="8" s="1"/>
  <c r="C962" i="8"/>
  <c r="D962" i="8" s="1"/>
  <c r="B962" i="8"/>
  <c r="H962" i="8" s="1"/>
  <c r="AD961" i="8"/>
  <c r="AA961" i="8"/>
  <c r="AF961" i="8" s="1"/>
  <c r="V961" i="8"/>
  <c r="U961" i="8"/>
  <c r="R961" i="8"/>
  <c r="W961" i="8" s="1"/>
  <c r="I961" i="8"/>
  <c r="H961" i="8"/>
  <c r="F961" i="8"/>
  <c r="G961" i="8" s="1"/>
  <c r="D961" i="8"/>
  <c r="C961" i="8"/>
  <c r="B961" i="8"/>
  <c r="AF960" i="8"/>
  <c r="AD960" i="8"/>
  <c r="AA960" i="8"/>
  <c r="V960" i="8"/>
  <c r="U960" i="8"/>
  <c r="R960" i="8"/>
  <c r="W960" i="8" s="1"/>
  <c r="I960" i="8"/>
  <c r="H960" i="8"/>
  <c r="G960" i="8"/>
  <c r="F960" i="8"/>
  <c r="C960" i="8"/>
  <c r="D960" i="8" s="1"/>
  <c r="B960" i="8"/>
  <c r="AF959" i="8"/>
  <c r="AD959" i="8"/>
  <c r="AA959" i="8"/>
  <c r="V959" i="8"/>
  <c r="U959" i="8"/>
  <c r="R959" i="8"/>
  <c r="W959" i="8" s="1"/>
  <c r="I959" i="8"/>
  <c r="F959" i="8"/>
  <c r="G959" i="8" s="1"/>
  <c r="C959" i="8"/>
  <c r="D959" i="8" s="1"/>
  <c r="B959" i="8"/>
  <c r="H959" i="8" s="1"/>
  <c r="AD958" i="8"/>
  <c r="AA958" i="8"/>
  <c r="AF958" i="8" s="1"/>
  <c r="V958" i="8"/>
  <c r="U958" i="8"/>
  <c r="R958" i="8"/>
  <c r="I958" i="8"/>
  <c r="H958" i="8"/>
  <c r="F958" i="8"/>
  <c r="G958" i="8" s="1"/>
  <c r="D958" i="8"/>
  <c r="C958" i="8"/>
  <c r="B958" i="8"/>
  <c r="AD957" i="8"/>
  <c r="AA957" i="8"/>
  <c r="AF957" i="8" s="1"/>
  <c r="V957" i="8"/>
  <c r="U957" i="8"/>
  <c r="R957" i="8"/>
  <c r="W957" i="8" s="1"/>
  <c r="I957" i="8"/>
  <c r="H957" i="8"/>
  <c r="G957" i="8"/>
  <c r="F957" i="8"/>
  <c r="C957" i="8"/>
  <c r="D957" i="8" s="1"/>
  <c r="B957" i="8"/>
  <c r="AF956" i="8"/>
  <c r="AD956" i="8"/>
  <c r="AA956" i="8"/>
  <c r="V956" i="8"/>
  <c r="U956" i="8"/>
  <c r="R956" i="8"/>
  <c r="I956" i="8"/>
  <c r="F956" i="8"/>
  <c r="G956" i="8" s="1"/>
  <c r="C956" i="8"/>
  <c r="D956" i="8" s="1"/>
  <c r="B956" i="8"/>
  <c r="H956" i="8" s="1"/>
  <c r="AD955" i="8"/>
  <c r="AA955" i="8"/>
  <c r="AF955" i="8" s="1"/>
  <c r="V955" i="8"/>
  <c r="U955" i="8"/>
  <c r="R955" i="8"/>
  <c r="W955" i="8" s="1"/>
  <c r="I955" i="8"/>
  <c r="H955" i="8"/>
  <c r="F955" i="8"/>
  <c r="G955" i="8" s="1"/>
  <c r="D955" i="8"/>
  <c r="C955" i="8"/>
  <c r="B955" i="8"/>
  <c r="AF954" i="8"/>
  <c r="AD954" i="8"/>
  <c r="AA954" i="8"/>
  <c r="V954" i="8"/>
  <c r="U954" i="8"/>
  <c r="R954" i="8"/>
  <c r="W954" i="8" s="1"/>
  <c r="I954" i="8"/>
  <c r="H954" i="8"/>
  <c r="G954" i="8"/>
  <c r="F954" i="8"/>
  <c r="C954" i="8"/>
  <c r="D954" i="8" s="1"/>
  <c r="B954" i="8"/>
  <c r="AF953" i="8"/>
  <c r="AD953" i="8"/>
  <c r="AA953" i="8"/>
  <c r="V953" i="8"/>
  <c r="U953" i="8"/>
  <c r="R953" i="8"/>
  <c r="W953" i="8" s="1"/>
  <c r="I953" i="8"/>
  <c r="F953" i="8"/>
  <c r="G953" i="8" s="1"/>
  <c r="C953" i="8"/>
  <c r="D953" i="8" s="1"/>
  <c r="B953" i="8"/>
  <c r="H953" i="8" s="1"/>
  <c r="AD952" i="8"/>
  <c r="AA952" i="8"/>
  <c r="AF952" i="8" s="1"/>
  <c r="V952" i="8"/>
  <c r="U952" i="8"/>
  <c r="R952" i="8"/>
  <c r="I952" i="8"/>
  <c r="H952" i="8"/>
  <c r="F952" i="8"/>
  <c r="G952" i="8" s="1"/>
  <c r="D952" i="8"/>
  <c r="C952" i="8"/>
  <c r="B952" i="8"/>
  <c r="AD951" i="8"/>
  <c r="AA951" i="8"/>
  <c r="AF951" i="8" s="1"/>
  <c r="V951" i="8"/>
  <c r="U951" i="8"/>
  <c r="R951" i="8"/>
  <c r="W951" i="8" s="1"/>
  <c r="I951" i="8"/>
  <c r="H951" i="8"/>
  <c r="G951" i="8"/>
  <c r="F951" i="8"/>
  <c r="C951" i="8"/>
  <c r="D951" i="8" s="1"/>
  <c r="B951" i="8"/>
  <c r="AF950" i="8"/>
  <c r="AD950" i="8"/>
  <c r="AA950" i="8"/>
  <c r="V950" i="8"/>
  <c r="U950" i="8"/>
  <c r="R950" i="8"/>
  <c r="W950" i="8" s="1"/>
  <c r="I950" i="8"/>
  <c r="F950" i="8"/>
  <c r="G950" i="8" s="1"/>
  <c r="C950" i="8"/>
  <c r="D950" i="8" s="1"/>
  <c r="B950" i="8"/>
  <c r="H950" i="8" s="1"/>
  <c r="AD949" i="8"/>
  <c r="AA949" i="8"/>
  <c r="AF949" i="8" s="1"/>
  <c r="V949" i="8"/>
  <c r="U949" i="8"/>
  <c r="R949" i="8"/>
  <c r="W949" i="8" s="1"/>
  <c r="I949" i="8"/>
  <c r="H949" i="8"/>
  <c r="F949" i="8"/>
  <c r="G949" i="8" s="1"/>
  <c r="D949" i="8"/>
  <c r="C949" i="8"/>
  <c r="B949" i="8"/>
  <c r="AI948" i="8"/>
  <c r="AD948" i="8"/>
  <c r="AA948" i="8"/>
  <c r="AF948" i="8" s="1"/>
  <c r="V948" i="8"/>
  <c r="U948" i="8"/>
  <c r="R948" i="8"/>
  <c r="W948" i="8" s="1"/>
  <c r="I948" i="8"/>
  <c r="F948" i="8"/>
  <c r="D948" i="8"/>
  <c r="C948" i="8"/>
  <c r="B948" i="8"/>
  <c r="AF947" i="8"/>
  <c r="AD947" i="8"/>
  <c r="AA947" i="8"/>
  <c r="W947" i="8"/>
  <c r="V947" i="8"/>
  <c r="U947" i="8"/>
  <c r="R947" i="8"/>
  <c r="I947" i="8"/>
  <c r="G947" i="8"/>
  <c r="F947" i="8"/>
  <c r="D947" i="8"/>
  <c r="C947" i="8"/>
  <c r="B947" i="8"/>
  <c r="H947" i="8" s="1"/>
  <c r="AI946" i="8"/>
  <c r="AD946" i="8"/>
  <c r="AA946" i="8"/>
  <c r="AF946" i="8" s="1"/>
  <c r="V946" i="8"/>
  <c r="U946" i="8"/>
  <c r="R946" i="8"/>
  <c r="W946" i="8" s="1"/>
  <c r="I946" i="8"/>
  <c r="H946" i="8"/>
  <c r="G946" i="8"/>
  <c r="F946" i="8"/>
  <c r="C946" i="8"/>
  <c r="D946" i="8" s="1"/>
  <c r="B946" i="8"/>
  <c r="AF945" i="8"/>
  <c r="AD945" i="8"/>
  <c r="AA945" i="8"/>
  <c r="V945" i="8"/>
  <c r="U945" i="8"/>
  <c r="R945" i="8"/>
  <c r="I945" i="8"/>
  <c r="F945" i="8"/>
  <c r="G945" i="8" s="1"/>
  <c r="C945" i="8"/>
  <c r="D945" i="8" s="1"/>
  <c r="B945" i="8"/>
  <c r="H945" i="8" s="1"/>
  <c r="AD944" i="8"/>
  <c r="AA944" i="8"/>
  <c r="AF944" i="8" s="1"/>
  <c r="V944" i="8"/>
  <c r="U944" i="8"/>
  <c r="R944" i="8"/>
  <c r="W944" i="8" s="1"/>
  <c r="I944" i="8"/>
  <c r="H944" i="8"/>
  <c r="F944" i="8"/>
  <c r="G944" i="8" s="1"/>
  <c r="D944" i="8"/>
  <c r="C944" i="8"/>
  <c r="B944" i="8"/>
  <c r="AF943" i="8"/>
  <c r="AD943" i="8"/>
  <c r="AA943" i="8"/>
  <c r="V943" i="8"/>
  <c r="U943" i="8"/>
  <c r="R943" i="8"/>
  <c r="W943" i="8" s="1"/>
  <c r="I943" i="8"/>
  <c r="H943" i="8"/>
  <c r="G943" i="8"/>
  <c r="F943" i="8"/>
  <c r="C943" i="8"/>
  <c r="D943" i="8" s="1"/>
  <c r="B943" i="8"/>
  <c r="AF942" i="8"/>
  <c r="AD942" i="8"/>
  <c r="AA942" i="8"/>
  <c r="V942" i="8"/>
  <c r="U942" i="8"/>
  <c r="R942" i="8"/>
  <c r="W942" i="8" s="1"/>
  <c r="I942" i="8"/>
  <c r="F942" i="8"/>
  <c r="G942" i="8" s="1"/>
  <c r="C942" i="8"/>
  <c r="D942" i="8" s="1"/>
  <c r="B942" i="8"/>
  <c r="H942" i="8" s="1"/>
  <c r="AD941" i="8"/>
  <c r="AA941" i="8"/>
  <c r="AF941" i="8" s="1"/>
  <c r="V941" i="8"/>
  <c r="U941" i="8"/>
  <c r="R941" i="8"/>
  <c r="I941" i="8"/>
  <c r="H941" i="8"/>
  <c r="F941" i="8"/>
  <c r="G941" i="8" s="1"/>
  <c r="D941" i="8"/>
  <c r="C941" i="8"/>
  <c r="B941" i="8"/>
  <c r="AD940" i="8"/>
  <c r="AA940" i="8"/>
  <c r="AF940" i="8" s="1"/>
  <c r="W940" i="8"/>
  <c r="V940" i="8"/>
  <c r="U940" i="8"/>
  <c r="R940" i="8"/>
  <c r="I940" i="8"/>
  <c r="H940" i="8"/>
  <c r="G940" i="8"/>
  <c r="F940" i="8"/>
  <c r="C940" i="8"/>
  <c r="D940" i="8" s="1"/>
  <c r="B940" i="8"/>
  <c r="AF939" i="8"/>
  <c r="AD939" i="8"/>
  <c r="AA939" i="8"/>
  <c r="V939" i="8"/>
  <c r="U939" i="8"/>
  <c r="R939" i="8"/>
  <c r="I939" i="8"/>
  <c r="F939" i="8"/>
  <c r="C939" i="8"/>
  <c r="D939" i="8" s="1"/>
  <c r="B939" i="8"/>
  <c r="H939" i="8" s="1"/>
  <c r="AD938" i="8"/>
  <c r="AA938" i="8"/>
  <c r="AF938" i="8" s="1"/>
  <c r="V938" i="8"/>
  <c r="U938" i="8"/>
  <c r="R938" i="8"/>
  <c r="W938" i="8" s="1"/>
  <c r="I938" i="8"/>
  <c r="H938" i="8"/>
  <c r="F938" i="8"/>
  <c r="G938" i="8" s="1"/>
  <c r="C938" i="8"/>
  <c r="D938" i="8" s="1"/>
  <c r="B938" i="8"/>
  <c r="AF937" i="8"/>
  <c r="AD937" i="8"/>
  <c r="AA937" i="8"/>
  <c r="V937" i="8"/>
  <c r="U937" i="8"/>
  <c r="R937" i="8"/>
  <c r="W937" i="8" s="1"/>
  <c r="I937" i="8"/>
  <c r="H937" i="8"/>
  <c r="F937" i="8"/>
  <c r="G937" i="8" s="1"/>
  <c r="C937" i="8"/>
  <c r="D937" i="8" s="1"/>
  <c r="B937" i="8"/>
  <c r="AF936" i="8"/>
  <c r="AD936" i="8"/>
  <c r="AA936" i="8"/>
  <c r="V936" i="8"/>
  <c r="U936" i="8"/>
  <c r="R936" i="8"/>
  <c r="W936" i="8" s="1"/>
  <c r="I936" i="8"/>
  <c r="F936" i="8"/>
  <c r="C936" i="8"/>
  <c r="D936" i="8" s="1"/>
  <c r="B936" i="8"/>
  <c r="H936" i="8" s="1"/>
  <c r="AF935" i="8"/>
  <c r="AD935" i="8"/>
  <c r="AA935" i="8"/>
  <c r="V935" i="8"/>
  <c r="U935" i="8"/>
  <c r="R935" i="8"/>
  <c r="W935" i="8" s="1"/>
  <c r="I935" i="8"/>
  <c r="H935" i="8"/>
  <c r="G935" i="8"/>
  <c r="F935" i="8"/>
  <c r="D935" i="8"/>
  <c r="C935" i="8"/>
  <c r="B935" i="8"/>
  <c r="AF934" i="8"/>
  <c r="AD934" i="8"/>
  <c r="AA934" i="8"/>
  <c r="W934" i="8"/>
  <c r="V934" i="8"/>
  <c r="U934" i="8"/>
  <c r="R934" i="8"/>
  <c r="I934" i="8"/>
  <c r="G934" i="8"/>
  <c r="F934" i="8"/>
  <c r="C934" i="8"/>
  <c r="D934" i="8" s="1"/>
  <c r="B934" i="8"/>
  <c r="H934" i="8" s="1"/>
  <c r="AD933" i="8"/>
  <c r="AA933" i="8"/>
  <c r="AF933" i="8" s="1"/>
  <c r="V933" i="8"/>
  <c r="U933" i="8"/>
  <c r="R933" i="8"/>
  <c r="I933" i="8"/>
  <c r="F933" i="8"/>
  <c r="G933" i="8" s="1"/>
  <c r="C933" i="8"/>
  <c r="D933" i="8" s="1"/>
  <c r="B933" i="8"/>
  <c r="H933" i="8" s="1"/>
  <c r="AD932" i="8"/>
  <c r="AA932" i="8"/>
  <c r="AF932" i="8" s="1"/>
  <c r="V932" i="8"/>
  <c r="W932" i="8" s="1"/>
  <c r="U932" i="8"/>
  <c r="R932" i="8"/>
  <c r="I932" i="8"/>
  <c r="H932" i="8"/>
  <c r="F932" i="8"/>
  <c r="G932" i="8" s="1"/>
  <c r="C932" i="8"/>
  <c r="D932" i="8" s="1"/>
  <c r="B932" i="8"/>
  <c r="AD931" i="8"/>
  <c r="AA931" i="8"/>
  <c r="AF931" i="8" s="1"/>
  <c r="V931" i="8"/>
  <c r="U931" i="8"/>
  <c r="R931" i="8"/>
  <c r="W931" i="8" s="1"/>
  <c r="I931" i="8"/>
  <c r="H931" i="8"/>
  <c r="F931" i="8"/>
  <c r="G931" i="8" s="1"/>
  <c r="C931" i="8"/>
  <c r="D931" i="8" s="1"/>
  <c r="B931" i="8"/>
  <c r="AF930" i="8"/>
  <c r="AD930" i="8"/>
  <c r="AA930" i="8"/>
  <c r="V930" i="8"/>
  <c r="U930" i="8"/>
  <c r="R930" i="8"/>
  <c r="I930" i="8"/>
  <c r="H930" i="8"/>
  <c r="F930" i="8"/>
  <c r="D930" i="8"/>
  <c r="C930" i="8"/>
  <c r="B930" i="8"/>
  <c r="AF929" i="8"/>
  <c r="AD929" i="8"/>
  <c r="AA929" i="8"/>
  <c r="W929" i="8"/>
  <c r="V929" i="8"/>
  <c r="U929" i="8"/>
  <c r="R929" i="8"/>
  <c r="I929" i="8"/>
  <c r="H929" i="8"/>
  <c r="G929" i="8"/>
  <c r="F929" i="8"/>
  <c r="D929" i="8"/>
  <c r="C929" i="8"/>
  <c r="B929" i="8"/>
  <c r="AF928" i="8"/>
  <c r="AD928" i="8"/>
  <c r="AA928" i="8"/>
  <c r="W928" i="8"/>
  <c r="V928" i="8"/>
  <c r="U928" i="8"/>
  <c r="R928" i="8"/>
  <c r="I928" i="8"/>
  <c r="G928" i="8"/>
  <c r="F928" i="8"/>
  <c r="C928" i="8"/>
  <c r="D928" i="8" s="1"/>
  <c r="B928" i="8"/>
  <c r="H928" i="8" s="1"/>
  <c r="AF927" i="8"/>
  <c r="AD927" i="8"/>
  <c r="AA927" i="8"/>
  <c r="V927" i="8"/>
  <c r="U927" i="8"/>
  <c r="R927" i="8"/>
  <c r="I927" i="8"/>
  <c r="F927" i="8"/>
  <c r="D927" i="8"/>
  <c r="C927" i="8"/>
  <c r="B927" i="8"/>
  <c r="H927" i="8" s="1"/>
  <c r="AD926" i="8"/>
  <c r="AA926" i="8"/>
  <c r="AF926" i="8" s="1"/>
  <c r="W926" i="8"/>
  <c r="V926" i="8"/>
  <c r="U926" i="8"/>
  <c r="R926" i="8"/>
  <c r="I926" i="8"/>
  <c r="G926" i="8"/>
  <c r="F926" i="8"/>
  <c r="D926" i="8"/>
  <c r="C926" i="8"/>
  <c r="B926" i="8"/>
  <c r="H926" i="8" s="1"/>
  <c r="AF925" i="8"/>
  <c r="AD925" i="8"/>
  <c r="AA925" i="8"/>
  <c r="W925" i="8"/>
  <c r="V925" i="8"/>
  <c r="U925" i="8"/>
  <c r="R925" i="8"/>
  <c r="I925" i="8"/>
  <c r="F925" i="8"/>
  <c r="D925" i="8"/>
  <c r="C925" i="8"/>
  <c r="B925" i="8"/>
  <c r="AF924" i="8"/>
  <c r="AD924" i="8"/>
  <c r="AA924" i="8"/>
  <c r="W924" i="8"/>
  <c r="V924" i="8"/>
  <c r="U924" i="8"/>
  <c r="R924" i="8"/>
  <c r="I924" i="8"/>
  <c r="F924" i="8"/>
  <c r="D924" i="8"/>
  <c r="C924" i="8"/>
  <c r="B924" i="8"/>
  <c r="H924" i="8" s="1"/>
  <c r="AD923" i="8"/>
  <c r="AA923" i="8"/>
  <c r="AF923" i="8" s="1"/>
  <c r="W923" i="8"/>
  <c r="V923" i="8"/>
  <c r="U923" i="8"/>
  <c r="R923" i="8"/>
  <c r="I923" i="8"/>
  <c r="G923" i="8"/>
  <c r="F923" i="8"/>
  <c r="D923" i="8"/>
  <c r="C923" i="8"/>
  <c r="B923" i="8"/>
  <c r="H923" i="8" s="1"/>
  <c r="AF922" i="8"/>
  <c r="AD922" i="8"/>
  <c r="AA922" i="8"/>
  <c r="W922" i="8"/>
  <c r="V922" i="8"/>
  <c r="U922" i="8"/>
  <c r="R922" i="8"/>
  <c r="I922" i="8"/>
  <c r="F922" i="8"/>
  <c r="D922" i="8"/>
  <c r="C922" i="8"/>
  <c r="B922" i="8"/>
  <c r="AF921" i="8"/>
  <c r="AD921" i="8"/>
  <c r="AA921" i="8"/>
  <c r="W921" i="8"/>
  <c r="V921" i="8"/>
  <c r="U921" i="8"/>
  <c r="R921" i="8"/>
  <c r="I921" i="8"/>
  <c r="F921" i="8"/>
  <c r="D921" i="8"/>
  <c r="C921" i="8"/>
  <c r="B921" i="8"/>
  <c r="H921" i="8" s="1"/>
  <c r="AD920" i="8"/>
  <c r="AA920" i="8"/>
  <c r="AF920" i="8" s="1"/>
  <c r="W920" i="8"/>
  <c r="V920" i="8"/>
  <c r="U920" i="8"/>
  <c r="R920" i="8"/>
  <c r="I920" i="8"/>
  <c r="G920" i="8"/>
  <c r="F920" i="8"/>
  <c r="D920" i="8"/>
  <c r="C920" i="8"/>
  <c r="B920" i="8"/>
  <c r="H920" i="8" s="1"/>
  <c r="AF919" i="8"/>
  <c r="AD919" i="8"/>
  <c r="AA919" i="8"/>
  <c r="W919" i="8"/>
  <c r="V919" i="8"/>
  <c r="U919" i="8"/>
  <c r="R919" i="8"/>
  <c r="I919" i="8"/>
  <c r="F919" i="8"/>
  <c r="D919" i="8"/>
  <c r="C919" i="8"/>
  <c r="B919" i="8"/>
  <c r="AF918" i="8"/>
  <c r="AD918" i="8"/>
  <c r="AA918" i="8"/>
  <c r="W918" i="8"/>
  <c r="V918" i="8"/>
  <c r="U918" i="8"/>
  <c r="R918" i="8"/>
  <c r="I918" i="8"/>
  <c r="F918" i="8"/>
  <c r="D918" i="8"/>
  <c r="C918" i="8"/>
  <c r="B918" i="8"/>
  <c r="H918" i="8" s="1"/>
  <c r="AD917" i="8"/>
  <c r="AA917" i="8"/>
  <c r="AF917" i="8" s="1"/>
  <c r="W917" i="8"/>
  <c r="V917" i="8"/>
  <c r="U917" i="8"/>
  <c r="R917" i="8"/>
  <c r="I917" i="8"/>
  <c r="G917" i="8"/>
  <c r="F917" i="8"/>
  <c r="D917" i="8"/>
  <c r="C917" i="8"/>
  <c r="B917" i="8"/>
  <c r="H917" i="8" s="1"/>
  <c r="AF916" i="8"/>
  <c r="AD916" i="8"/>
  <c r="AA916" i="8"/>
  <c r="W916" i="8"/>
  <c r="V916" i="8"/>
  <c r="U916" i="8"/>
  <c r="R916" i="8"/>
  <c r="I916" i="8"/>
  <c r="F916" i="8"/>
  <c r="D916" i="8"/>
  <c r="C916" i="8"/>
  <c r="B916" i="8"/>
  <c r="AF915" i="8"/>
  <c r="AD915" i="8"/>
  <c r="AA915" i="8"/>
  <c r="W915" i="8"/>
  <c r="V915" i="8"/>
  <c r="U915" i="8"/>
  <c r="R915" i="8"/>
  <c r="I915" i="8"/>
  <c r="F915" i="8"/>
  <c r="D915" i="8"/>
  <c r="C915" i="8"/>
  <c r="B915" i="8"/>
  <c r="H915" i="8" s="1"/>
  <c r="AD914" i="8"/>
  <c r="AA914" i="8"/>
  <c r="AF914" i="8" s="1"/>
  <c r="W914" i="8"/>
  <c r="V914" i="8"/>
  <c r="U914" i="8"/>
  <c r="R914" i="8"/>
  <c r="I914" i="8"/>
  <c r="G914" i="8"/>
  <c r="F914" i="8"/>
  <c r="D914" i="8"/>
  <c r="C914" i="8"/>
  <c r="B914" i="8"/>
  <c r="H914" i="8" s="1"/>
  <c r="AF913" i="8"/>
  <c r="AD913" i="8"/>
  <c r="AA913" i="8"/>
  <c r="W913" i="8"/>
  <c r="V913" i="8"/>
  <c r="U913" i="8"/>
  <c r="R913" i="8"/>
  <c r="I913" i="8"/>
  <c r="F913" i="8"/>
  <c r="D913" i="8"/>
  <c r="C913" i="8"/>
  <c r="B913" i="8"/>
  <c r="AF912" i="8"/>
  <c r="AD912" i="8"/>
  <c r="AA912" i="8"/>
  <c r="W912" i="8"/>
  <c r="V912" i="8"/>
  <c r="U912" i="8"/>
  <c r="R912" i="8"/>
  <c r="I912" i="8"/>
  <c r="F912" i="8"/>
  <c r="D912" i="8"/>
  <c r="C912" i="8"/>
  <c r="B912" i="8"/>
  <c r="H912" i="8" s="1"/>
  <c r="AD911" i="8"/>
  <c r="AA911" i="8"/>
  <c r="AF911" i="8" s="1"/>
  <c r="W911" i="8"/>
  <c r="V911" i="8"/>
  <c r="U911" i="8"/>
  <c r="R911" i="8"/>
  <c r="I911" i="8"/>
  <c r="G911" i="8"/>
  <c r="F911" i="8"/>
  <c r="D911" i="8"/>
  <c r="C911" i="8"/>
  <c r="B911" i="8"/>
  <c r="H911" i="8" s="1"/>
  <c r="AF910" i="8"/>
  <c r="AD910" i="8"/>
  <c r="AA910" i="8"/>
  <c r="W910" i="8"/>
  <c r="V910" i="8"/>
  <c r="U910" i="8"/>
  <c r="R910" i="8"/>
  <c r="I910" i="8"/>
  <c r="F910" i="8"/>
  <c r="D910" i="8"/>
  <c r="C910" i="8"/>
  <c r="B910" i="8"/>
  <c r="AF909" i="8"/>
  <c r="AD909" i="8"/>
  <c r="AA909" i="8"/>
  <c r="W909" i="8"/>
  <c r="V909" i="8"/>
  <c r="U909" i="8"/>
  <c r="R909" i="8"/>
  <c r="I909" i="8"/>
  <c r="F909" i="8"/>
  <c r="D909" i="8"/>
  <c r="C909" i="8"/>
  <c r="B909" i="8"/>
  <c r="H909" i="8" s="1"/>
  <c r="AD908" i="8"/>
  <c r="AA908" i="8"/>
  <c r="AF908" i="8" s="1"/>
  <c r="W908" i="8"/>
  <c r="V908" i="8"/>
  <c r="U908" i="8"/>
  <c r="R908" i="8"/>
  <c r="I908" i="8"/>
  <c r="G908" i="8"/>
  <c r="F908" i="8"/>
  <c r="D908" i="8"/>
  <c r="C908" i="8"/>
  <c r="B908" i="8"/>
  <c r="H908" i="8" s="1"/>
  <c r="AF907" i="8"/>
  <c r="AD907" i="8"/>
  <c r="AA907" i="8"/>
  <c r="W907" i="8"/>
  <c r="V907" i="8"/>
  <c r="U907" i="8"/>
  <c r="R907" i="8"/>
  <c r="I907" i="8"/>
  <c r="F907" i="8"/>
  <c r="D907" i="8"/>
  <c r="C907" i="8"/>
  <c r="B907" i="8"/>
  <c r="AF906" i="8"/>
  <c r="AD906" i="8"/>
  <c r="AA906" i="8"/>
  <c r="W906" i="8"/>
  <c r="V906" i="8"/>
  <c r="U906" i="8"/>
  <c r="R906" i="8"/>
  <c r="I906" i="8"/>
  <c r="F906" i="8"/>
  <c r="D906" i="8"/>
  <c r="C906" i="8"/>
  <c r="B906" i="8"/>
  <c r="H906" i="8" s="1"/>
  <c r="AD905" i="8"/>
  <c r="AA905" i="8"/>
  <c r="AF905" i="8" s="1"/>
  <c r="W905" i="8"/>
  <c r="V905" i="8"/>
  <c r="U905" i="8"/>
  <c r="R905" i="8"/>
  <c r="I905" i="8"/>
  <c r="G905" i="8"/>
  <c r="F905" i="8"/>
  <c r="D905" i="8"/>
  <c r="C905" i="8"/>
  <c r="B905" i="8"/>
  <c r="H905" i="8" s="1"/>
  <c r="AF904" i="8"/>
  <c r="AD904" i="8"/>
  <c r="AA904" i="8"/>
  <c r="W904" i="8"/>
  <c r="V904" i="8"/>
  <c r="U904" i="8"/>
  <c r="R904" i="8"/>
  <c r="I904" i="8"/>
  <c r="F904" i="8"/>
  <c r="D904" i="8"/>
  <c r="C904" i="8"/>
  <c r="B904" i="8"/>
  <c r="AF903" i="8"/>
  <c r="AD903" i="8"/>
  <c r="AA903" i="8"/>
  <c r="W903" i="8"/>
  <c r="V903" i="8"/>
  <c r="U903" i="8"/>
  <c r="R903" i="8"/>
  <c r="I903" i="8"/>
  <c r="F903" i="8"/>
  <c r="D903" i="8"/>
  <c r="C903" i="8"/>
  <c r="B903" i="8"/>
  <c r="H903" i="8" s="1"/>
  <c r="AD902" i="8"/>
  <c r="AA902" i="8"/>
  <c r="AF902" i="8" s="1"/>
  <c r="W902" i="8"/>
  <c r="V902" i="8"/>
  <c r="U902" i="8"/>
  <c r="R902" i="8"/>
  <c r="I902" i="8"/>
  <c r="G902" i="8"/>
  <c r="F902" i="8"/>
  <c r="D902" i="8"/>
  <c r="C902" i="8"/>
  <c r="B902" i="8"/>
  <c r="H902" i="8" s="1"/>
  <c r="AF901" i="8"/>
  <c r="AD901" i="8"/>
  <c r="AA901" i="8"/>
  <c r="W901" i="8"/>
  <c r="V901" i="8"/>
  <c r="U901" i="8"/>
  <c r="R901" i="8"/>
  <c r="I901" i="8"/>
  <c r="F901" i="8"/>
  <c r="D901" i="8"/>
  <c r="C901" i="8"/>
  <c r="B901" i="8"/>
  <c r="AF900" i="8"/>
  <c r="AD900" i="8"/>
  <c r="AA900" i="8"/>
  <c r="W900" i="8"/>
  <c r="V900" i="8"/>
  <c r="U900" i="8"/>
  <c r="R900" i="8"/>
  <c r="I900" i="8"/>
  <c r="F900" i="8"/>
  <c r="D900" i="8"/>
  <c r="C900" i="8"/>
  <c r="B900" i="8"/>
  <c r="H900" i="8" s="1"/>
  <c r="AD899" i="8"/>
  <c r="AA899" i="8"/>
  <c r="AF899" i="8" s="1"/>
  <c r="W899" i="8"/>
  <c r="V899" i="8"/>
  <c r="U899" i="8"/>
  <c r="R899" i="8"/>
  <c r="I899" i="8"/>
  <c r="G899" i="8"/>
  <c r="F899" i="8"/>
  <c r="D899" i="8"/>
  <c r="C899" i="8"/>
  <c r="B899" i="8"/>
  <c r="H899" i="8" s="1"/>
  <c r="AF898" i="8"/>
  <c r="AD898" i="8"/>
  <c r="AA898" i="8"/>
  <c r="W898" i="8"/>
  <c r="V898" i="8"/>
  <c r="U898" i="8"/>
  <c r="R898" i="8"/>
  <c r="I898" i="8"/>
  <c r="F898" i="8"/>
  <c r="D898" i="8"/>
  <c r="C898" i="8"/>
  <c r="B898" i="8"/>
  <c r="AF897" i="8"/>
  <c r="AE897" i="8"/>
  <c r="AA897" i="8"/>
  <c r="W897" i="8"/>
  <c r="V897" i="8"/>
  <c r="U897" i="8"/>
  <c r="R897" i="8"/>
  <c r="I897" i="8"/>
  <c r="F897" i="8"/>
  <c r="D897" i="8"/>
  <c r="C897" i="8"/>
  <c r="B897" i="8"/>
  <c r="H897" i="8" s="1"/>
  <c r="AD896" i="8"/>
  <c r="AA896" i="8"/>
  <c r="AF896" i="8" s="1"/>
  <c r="W896" i="8"/>
  <c r="V896" i="8"/>
  <c r="U896" i="8"/>
  <c r="R896" i="8"/>
  <c r="I896" i="8"/>
  <c r="G896" i="8"/>
  <c r="F896" i="8"/>
  <c r="D896" i="8"/>
  <c r="C896" i="8"/>
  <c r="B896" i="8"/>
  <c r="H896" i="8" s="1"/>
  <c r="AF895" i="8"/>
  <c r="AD895" i="8"/>
  <c r="AA895" i="8"/>
  <c r="W895" i="8"/>
  <c r="V895" i="8"/>
  <c r="U895" i="8"/>
  <c r="R895" i="8"/>
  <c r="I895" i="8"/>
  <c r="F895" i="8"/>
  <c r="D895" i="8"/>
  <c r="C895" i="8"/>
  <c r="B895" i="8"/>
  <c r="AF894" i="8"/>
  <c r="AD894" i="8"/>
  <c r="AA894" i="8"/>
  <c r="W894" i="8"/>
  <c r="V894" i="8"/>
  <c r="U894" i="8"/>
  <c r="R894" i="8"/>
  <c r="I894" i="8"/>
  <c r="F894" i="8"/>
  <c r="D894" i="8"/>
  <c r="C894" i="8"/>
  <c r="B894" i="8"/>
  <c r="H894" i="8" s="1"/>
  <c r="AD893" i="8"/>
  <c r="AA893" i="8"/>
  <c r="AF893" i="8" s="1"/>
  <c r="W893" i="8"/>
  <c r="V893" i="8"/>
  <c r="U893" i="8"/>
  <c r="R893" i="8"/>
  <c r="I893" i="8"/>
  <c r="G893" i="8"/>
  <c r="F893" i="8"/>
  <c r="D893" i="8"/>
  <c r="C893" i="8"/>
  <c r="B893" i="8"/>
  <c r="H893" i="8" s="1"/>
  <c r="AF892" i="8"/>
  <c r="AD892" i="8"/>
  <c r="AA892" i="8"/>
  <c r="W892" i="8"/>
  <c r="V892" i="8"/>
  <c r="U892" i="8"/>
  <c r="R892" i="8"/>
  <c r="I892" i="8"/>
  <c r="F892" i="8"/>
  <c r="D892" i="8"/>
  <c r="C892" i="8"/>
  <c r="B892" i="8"/>
  <c r="AF891" i="8"/>
  <c r="AD891" i="8"/>
  <c r="AA891" i="8"/>
  <c r="W891" i="8"/>
  <c r="V891" i="8"/>
  <c r="U891" i="8"/>
  <c r="R891" i="8"/>
  <c r="I891" i="8"/>
  <c r="F891" i="8"/>
  <c r="D891" i="8"/>
  <c r="C891" i="8"/>
  <c r="B891" i="8"/>
  <c r="H891" i="8" s="1"/>
  <c r="AD890" i="8"/>
  <c r="AA890" i="8"/>
  <c r="AF890" i="8" s="1"/>
  <c r="W890" i="8"/>
  <c r="V890" i="8"/>
  <c r="U890" i="8"/>
  <c r="R890" i="8"/>
  <c r="I890" i="8"/>
  <c r="G890" i="8"/>
  <c r="F890" i="8"/>
  <c r="D890" i="8"/>
  <c r="C890" i="8"/>
  <c r="B890" i="8"/>
  <c r="H890" i="8" s="1"/>
  <c r="AF889" i="8"/>
  <c r="AD889" i="8"/>
  <c r="AA889" i="8"/>
  <c r="W889" i="8"/>
  <c r="V889" i="8"/>
  <c r="U889" i="8"/>
  <c r="R889" i="8"/>
  <c r="I889" i="8"/>
  <c r="F889" i="8"/>
  <c r="D889" i="8"/>
  <c r="C889" i="8"/>
  <c r="B889" i="8"/>
  <c r="AF888" i="8"/>
  <c r="AD888" i="8"/>
  <c r="AA888" i="8"/>
  <c r="W888" i="8"/>
  <c r="V888" i="8"/>
  <c r="U888" i="8"/>
  <c r="R888" i="8"/>
  <c r="I888" i="8"/>
  <c r="F888" i="8"/>
  <c r="D888" i="8"/>
  <c r="C888" i="8"/>
  <c r="B888" i="8"/>
  <c r="H888" i="8" s="1"/>
  <c r="AD887" i="8"/>
  <c r="AA887" i="8"/>
  <c r="AF887" i="8" s="1"/>
  <c r="W887" i="8"/>
  <c r="V887" i="8"/>
  <c r="U887" i="8"/>
  <c r="R887" i="8"/>
  <c r="I887" i="8"/>
  <c r="G887" i="8"/>
  <c r="F887" i="8"/>
  <c r="D887" i="8"/>
  <c r="C887" i="8"/>
  <c r="B887" i="8"/>
  <c r="H887" i="8" s="1"/>
  <c r="AA886" i="8"/>
  <c r="AF886" i="8" s="1"/>
  <c r="V886" i="8"/>
  <c r="U886" i="8"/>
  <c r="R886" i="8"/>
  <c r="W886" i="8" s="1"/>
  <c r="I886" i="8"/>
  <c r="H886" i="8"/>
  <c r="F886" i="8"/>
  <c r="G886" i="8" s="1"/>
  <c r="C886" i="8"/>
  <c r="D886" i="8" s="1"/>
  <c r="B886" i="8"/>
  <c r="AF885" i="8"/>
  <c r="AD885" i="8"/>
  <c r="AA885" i="8"/>
  <c r="V885" i="8"/>
  <c r="U885" i="8"/>
  <c r="R885" i="8"/>
  <c r="W885" i="8" s="1"/>
  <c r="I885" i="8"/>
  <c r="H885" i="8"/>
  <c r="F885" i="8"/>
  <c r="G885" i="8" s="1"/>
  <c r="C885" i="8"/>
  <c r="D885" i="8" s="1"/>
  <c r="B885" i="8"/>
  <c r="AF884" i="8"/>
  <c r="AD884" i="8"/>
  <c r="AA884" i="8"/>
  <c r="V884" i="8"/>
  <c r="U884" i="8"/>
  <c r="R884" i="8"/>
  <c r="I884" i="8"/>
  <c r="H884" i="8"/>
  <c r="F884" i="8"/>
  <c r="G884" i="8" s="1"/>
  <c r="C884" i="8"/>
  <c r="D884" i="8" s="1"/>
  <c r="B884" i="8"/>
  <c r="AD883" i="8"/>
  <c r="AA883" i="8"/>
  <c r="AF883" i="8" s="1"/>
  <c r="V883" i="8"/>
  <c r="U883" i="8"/>
  <c r="R883" i="8"/>
  <c r="W883" i="8" s="1"/>
  <c r="I883" i="8"/>
  <c r="H883" i="8"/>
  <c r="F883" i="8"/>
  <c r="G883" i="8" s="1"/>
  <c r="C883" i="8"/>
  <c r="D883" i="8" s="1"/>
  <c r="B883" i="8"/>
  <c r="AF882" i="8"/>
  <c r="AD882" i="8"/>
  <c r="AA882" i="8"/>
  <c r="V882" i="8"/>
  <c r="U882" i="8"/>
  <c r="R882" i="8"/>
  <c r="W882" i="8" s="1"/>
  <c r="I882" i="8"/>
  <c r="H882" i="8"/>
  <c r="F882" i="8"/>
  <c r="G882" i="8" s="1"/>
  <c r="C882" i="8"/>
  <c r="D882" i="8" s="1"/>
  <c r="B882" i="8"/>
  <c r="AF881" i="8"/>
  <c r="AD881" i="8"/>
  <c r="AA881" i="8"/>
  <c r="V881" i="8"/>
  <c r="U881" i="8"/>
  <c r="R881" i="8"/>
  <c r="W881" i="8" s="1"/>
  <c r="I881" i="8"/>
  <c r="H881" i="8"/>
  <c r="F881" i="8"/>
  <c r="G881" i="8" s="1"/>
  <c r="C881" i="8"/>
  <c r="D881" i="8" s="1"/>
  <c r="B881" i="8"/>
  <c r="AD880" i="8"/>
  <c r="AA880" i="8"/>
  <c r="AF880" i="8" s="1"/>
  <c r="V880" i="8"/>
  <c r="U880" i="8"/>
  <c r="R880" i="8"/>
  <c r="W880" i="8" s="1"/>
  <c r="I880" i="8"/>
  <c r="H880" i="8"/>
  <c r="F880" i="8"/>
  <c r="G880" i="8" s="1"/>
  <c r="C880" i="8"/>
  <c r="D880" i="8" s="1"/>
  <c r="B880" i="8"/>
  <c r="AF879" i="8"/>
  <c r="AD879" i="8"/>
  <c r="AA879" i="8"/>
  <c r="V879" i="8"/>
  <c r="U879" i="8"/>
  <c r="R879" i="8"/>
  <c r="W879" i="8" s="1"/>
  <c r="I879" i="8"/>
  <c r="H879" i="8"/>
  <c r="F879" i="8"/>
  <c r="G879" i="8" s="1"/>
  <c r="C879" i="8"/>
  <c r="D879" i="8" s="1"/>
  <c r="B879" i="8"/>
  <c r="AF878" i="8"/>
  <c r="AD878" i="8"/>
  <c r="AA878" i="8"/>
  <c r="V878" i="8"/>
  <c r="U878" i="8"/>
  <c r="R878" i="8"/>
  <c r="W878" i="8" s="1"/>
  <c r="I878" i="8"/>
  <c r="H878" i="8"/>
  <c r="F878" i="8"/>
  <c r="G878" i="8" s="1"/>
  <c r="C878" i="8"/>
  <c r="D878" i="8" s="1"/>
  <c r="B878" i="8"/>
  <c r="AD877" i="8"/>
  <c r="AA877" i="8"/>
  <c r="AF877" i="8" s="1"/>
  <c r="V877" i="8"/>
  <c r="U877" i="8"/>
  <c r="R877" i="8"/>
  <c r="W877" i="8" s="1"/>
  <c r="I877" i="8"/>
  <c r="H877" i="8"/>
  <c r="F877" i="8"/>
  <c r="G877" i="8" s="1"/>
  <c r="C877" i="8"/>
  <c r="D877" i="8" s="1"/>
  <c r="B877" i="8"/>
  <c r="AF876" i="8"/>
  <c r="AD876" i="8"/>
  <c r="AA876" i="8"/>
  <c r="V876" i="8"/>
  <c r="U876" i="8"/>
  <c r="R876" i="8"/>
  <c r="W876" i="8" s="1"/>
  <c r="I876" i="8"/>
  <c r="H876" i="8"/>
  <c r="F876" i="8"/>
  <c r="G876" i="8" s="1"/>
  <c r="C876" i="8"/>
  <c r="D876" i="8" s="1"/>
  <c r="B876" i="8"/>
  <c r="AF875" i="8"/>
  <c r="AD875" i="8"/>
  <c r="AA875" i="8"/>
  <c r="V875" i="8"/>
  <c r="U875" i="8"/>
  <c r="R875" i="8"/>
  <c r="I875" i="8"/>
  <c r="H875" i="8"/>
  <c r="F875" i="8"/>
  <c r="G875" i="8" s="1"/>
  <c r="C875" i="8"/>
  <c r="D875" i="8" s="1"/>
  <c r="B875" i="8"/>
  <c r="AD874" i="8"/>
  <c r="AA874" i="8"/>
  <c r="AF874" i="8" s="1"/>
  <c r="V874" i="8"/>
  <c r="U874" i="8"/>
  <c r="R874" i="8"/>
  <c r="W874" i="8" s="1"/>
  <c r="I874" i="8"/>
  <c r="H874" i="8"/>
  <c r="F874" i="8"/>
  <c r="G874" i="8" s="1"/>
  <c r="C874" i="8"/>
  <c r="D874" i="8" s="1"/>
  <c r="B874" i="8"/>
  <c r="AF873" i="8"/>
  <c r="AD873" i="8"/>
  <c r="AA873" i="8"/>
  <c r="V873" i="8"/>
  <c r="U873" i="8"/>
  <c r="R873" i="8"/>
  <c r="W873" i="8" s="1"/>
  <c r="I873" i="8"/>
  <c r="H873" i="8"/>
  <c r="F873" i="8"/>
  <c r="G873" i="8" s="1"/>
  <c r="C873" i="8"/>
  <c r="D873" i="8" s="1"/>
  <c r="B873" i="8"/>
  <c r="AF872" i="8"/>
  <c r="AD872" i="8"/>
  <c r="AA872" i="8"/>
  <c r="V872" i="8"/>
  <c r="U872" i="8"/>
  <c r="R872" i="8"/>
  <c r="W872" i="8" s="1"/>
  <c r="I872" i="8"/>
  <c r="H872" i="8"/>
  <c r="F872" i="8"/>
  <c r="G872" i="8" s="1"/>
  <c r="C872" i="8"/>
  <c r="D872" i="8" s="1"/>
  <c r="B872" i="8"/>
  <c r="AD871" i="8"/>
  <c r="AA871" i="8"/>
  <c r="AF871" i="8" s="1"/>
  <c r="V871" i="8"/>
  <c r="U871" i="8"/>
  <c r="R871" i="8"/>
  <c r="W871" i="8" s="1"/>
  <c r="I871" i="8"/>
  <c r="H871" i="8"/>
  <c r="F871" i="8"/>
  <c r="G871" i="8" s="1"/>
  <c r="C871" i="8"/>
  <c r="D871" i="8" s="1"/>
  <c r="B871" i="8"/>
  <c r="AF870" i="8"/>
  <c r="AD870" i="8"/>
  <c r="AA870" i="8"/>
  <c r="V870" i="8"/>
  <c r="U870" i="8"/>
  <c r="R870" i="8"/>
  <c r="W870" i="8" s="1"/>
  <c r="I870" i="8"/>
  <c r="H870" i="8"/>
  <c r="F870" i="8"/>
  <c r="G870" i="8" s="1"/>
  <c r="C870" i="8"/>
  <c r="D870" i="8" s="1"/>
  <c r="B870" i="8"/>
  <c r="AF869" i="8"/>
  <c r="AD869" i="8"/>
  <c r="AA869" i="8"/>
  <c r="V869" i="8"/>
  <c r="U869" i="8"/>
  <c r="R869" i="8"/>
  <c r="W869" i="8" s="1"/>
  <c r="I869" i="8"/>
  <c r="H869" i="8"/>
  <c r="F869" i="8"/>
  <c r="G869" i="8" s="1"/>
  <c r="C869" i="8"/>
  <c r="D869" i="8" s="1"/>
  <c r="B869" i="8"/>
  <c r="AD868" i="8"/>
  <c r="AA868" i="8"/>
  <c r="AF868" i="8" s="1"/>
  <c r="V868" i="8"/>
  <c r="U868" i="8"/>
  <c r="R868" i="8"/>
  <c r="W868" i="8" s="1"/>
  <c r="I868" i="8"/>
  <c r="H868" i="8"/>
  <c r="F868" i="8"/>
  <c r="G868" i="8" s="1"/>
  <c r="C868" i="8"/>
  <c r="D868" i="8" s="1"/>
  <c r="B868" i="8"/>
  <c r="AF867" i="8"/>
  <c r="AD867" i="8"/>
  <c r="AA867" i="8"/>
  <c r="V867" i="8"/>
  <c r="U867" i="8"/>
  <c r="R867" i="8"/>
  <c r="W867" i="8" s="1"/>
  <c r="I867" i="8"/>
  <c r="H867" i="8"/>
  <c r="F867" i="8"/>
  <c r="G867" i="8" s="1"/>
  <c r="C867" i="8"/>
  <c r="D867" i="8" s="1"/>
  <c r="B867" i="8"/>
  <c r="AF866" i="8"/>
  <c r="AD866" i="8"/>
  <c r="AA866" i="8"/>
  <c r="V866" i="8"/>
  <c r="U866" i="8"/>
  <c r="R866" i="8"/>
  <c r="I866" i="8"/>
  <c r="H866" i="8"/>
  <c r="F866" i="8"/>
  <c r="G866" i="8" s="1"/>
  <c r="C866" i="8"/>
  <c r="D866" i="8" s="1"/>
  <c r="B866" i="8"/>
  <c r="AD865" i="8"/>
  <c r="AA865" i="8"/>
  <c r="AF865" i="8" s="1"/>
  <c r="V865" i="8"/>
  <c r="U865" i="8"/>
  <c r="R865" i="8"/>
  <c r="W865" i="8" s="1"/>
  <c r="I865" i="8"/>
  <c r="H865" i="8"/>
  <c r="F865" i="8"/>
  <c r="G865" i="8" s="1"/>
  <c r="C865" i="8"/>
  <c r="D865" i="8" s="1"/>
  <c r="B865" i="8"/>
  <c r="AF864" i="8"/>
  <c r="AE864" i="8"/>
  <c r="AA864" i="8"/>
  <c r="V864" i="8"/>
  <c r="U864" i="8"/>
  <c r="R864" i="8"/>
  <c r="W864" i="8" s="1"/>
  <c r="I864" i="8"/>
  <c r="H864" i="8"/>
  <c r="F864" i="8"/>
  <c r="G864" i="8" s="1"/>
  <c r="C864" i="8"/>
  <c r="D864" i="8" s="1"/>
  <c r="B864" i="8"/>
  <c r="AF863" i="8"/>
  <c r="AD863" i="8"/>
  <c r="AA863" i="8"/>
  <c r="V863" i="8"/>
  <c r="U863" i="8"/>
  <c r="R863" i="8"/>
  <c r="W863" i="8" s="1"/>
  <c r="I863" i="8"/>
  <c r="H863" i="8"/>
  <c r="F863" i="8"/>
  <c r="G863" i="8" s="1"/>
  <c r="C863" i="8"/>
  <c r="D863" i="8" s="1"/>
  <c r="B863" i="8"/>
  <c r="AD862" i="8"/>
  <c r="AA862" i="8"/>
  <c r="AF862" i="8" s="1"/>
  <c r="V862" i="8"/>
  <c r="U862" i="8"/>
  <c r="R862" i="8"/>
  <c r="W862" i="8" s="1"/>
  <c r="I862" i="8"/>
  <c r="H862" i="8"/>
  <c r="F862" i="8"/>
  <c r="G862" i="8" s="1"/>
  <c r="C862" i="8"/>
  <c r="D862" i="8" s="1"/>
  <c r="B862" i="8"/>
  <c r="AF861" i="8"/>
  <c r="AE861" i="8"/>
  <c r="AA861" i="8"/>
  <c r="V861" i="8"/>
  <c r="U861" i="8"/>
  <c r="R861" i="8"/>
  <c r="W861" i="8" s="1"/>
  <c r="I861" i="8"/>
  <c r="H861" i="8"/>
  <c r="F861" i="8"/>
  <c r="G861" i="8" s="1"/>
  <c r="C861" i="8"/>
  <c r="D861" i="8" s="1"/>
  <c r="B861" i="8"/>
  <c r="AF860" i="8"/>
  <c r="AD860" i="8"/>
  <c r="AA860" i="8"/>
  <c r="V860" i="8"/>
  <c r="U860" i="8"/>
  <c r="R860" i="8"/>
  <c r="W860" i="8" s="1"/>
  <c r="I860" i="8"/>
  <c r="H860" i="8"/>
  <c r="F860" i="8"/>
  <c r="G860" i="8" s="1"/>
  <c r="C860" i="8"/>
  <c r="D860" i="8" s="1"/>
  <c r="B860" i="8"/>
  <c r="AD859" i="8"/>
  <c r="AA859" i="8"/>
  <c r="AF859" i="8" s="1"/>
  <c r="V859" i="8"/>
  <c r="U859" i="8"/>
  <c r="R859" i="8"/>
  <c r="W859" i="8" s="1"/>
  <c r="I859" i="8"/>
  <c r="H859" i="8"/>
  <c r="F859" i="8"/>
  <c r="G859" i="8" s="1"/>
  <c r="C859" i="8"/>
  <c r="D859" i="8" s="1"/>
  <c r="B859" i="8"/>
  <c r="AF858" i="8"/>
  <c r="AD858" i="8"/>
  <c r="AA858" i="8"/>
  <c r="V858" i="8"/>
  <c r="U858" i="8"/>
  <c r="R858" i="8"/>
  <c r="W858" i="8" s="1"/>
  <c r="I858" i="8"/>
  <c r="H858" i="8"/>
  <c r="F858" i="8"/>
  <c r="G858" i="8" s="1"/>
  <c r="C858" i="8"/>
  <c r="D858" i="8" s="1"/>
  <c r="B858" i="8"/>
  <c r="AF857" i="8"/>
  <c r="AD857" i="8"/>
  <c r="AA857" i="8"/>
  <c r="V857" i="8"/>
  <c r="U857" i="8"/>
  <c r="R857" i="8"/>
  <c r="I857" i="8"/>
  <c r="H857" i="8"/>
  <c r="F857" i="8"/>
  <c r="G857" i="8" s="1"/>
  <c r="C857" i="8"/>
  <c r="D857" i="8" s="1"/>
  <c r="B857" i="8"/>
  <c r="AD856" i="8"/>
  <c r="AA856" i="8"/>
  <c r="AF856" i="8" s="1"/>
  <c r="V856" i="8"/>
  <c r="U856" i="8"/>
  <c r="R856" i="8"/>
  <c r="W856" i="8" s="1"/>
  <c r="I856" i="8"/>
  <c r="H856" i="8"/>
  <c r="F856" i="8"/>
  <c r="G856" i="8" s="1"/>
  <c r="C856" i="8"/>
  <c r="D856" i="8" s="1"/>
  <c r="B856" i="8"/>
  <c r="AF855" i="8"/>
  <c r="AD855" i="8"/>
  <c r="AA855" i="8"/>
  <c r="V855" i="8"/>
  <c r="U855" i="8"/>
  <c r="R855" i="8"/>
  <c r="W855" i="8" s="1"/>
  <c r="I855" i="8"/>
  <c r="H855" i="8"/>
  <c r="F855" i="8"/>
  <c r="G855" i="8" s="1"/>
  <c r="C855" i="8"/>
  <c r="D855" i="8" s="1"/>
  <c r="B855" i="8"/>
  <c r="AF854" i="8"/>
  <c r="AD854" i="8"/>
  <c r="AA854" i="8"/>
  <c r="V854" i="8"/>
  <c r="U854" i="8"/>
  <c r="R854" i="8"/>
  <c r="W854" i="8" s="1"/>
  <c r="I854" i="8"/>
  <c r="H854" i="8"/>
  <c r="F854" i="8"/>
  <c r="G854" i="8" s="1"/>
  <c r="C854" i="8"/>
  <c r="D854" i="8" s="1"/>
  <c r="B854" i="8"/>
  <c r="AD853" i="8"/>
  <c r="AA853" i="8"/>
  <c r="AF853" i="8" s="1"/>
  <c r="V853" i="8"/>
  <c r="U853" i="8"/>
  <c r="R853" i="8"/>
  <c r="W853" i="8" s="1"/>
  <c r="I853" i="8"/>
  <c r="H853" i="8"/>
  <c r="F853" i="8"/>
  <c r="G853" i="8" s="1"/>
  <c r="C853" i="8"/>
  <c r="D853" i="8" s="1"/>
  <c r="B853" i="8"/>
  <c r="AF852" i="8"/>
  <c r="AE852" i="8"/>
  <c r="AA852" i="8"/>
  <c r="V852" i="8"/>
  <c r="U852" i="8"/>
  <c r="R852" i="8"/>
  <c r="W852" i="8" s="1"/>
  <c r="J852" i="8"/>
  <c r="I852" i="8"/>
  <c r="F852" i="8"/>
  <c r="B852" i="8"/>
  <c r="H852" i="8" s="1"/>
  <c r="AD851" i="8"/>
  <c r="AA851" i="8"/>
  <c r="AF851" i="8" s="1"/>
  <c r="W851" i="8"/>
  <c r="V851" i="8"/>
  <c r="U851" i="8"/>
  <c r="R851" i="8"/>
  <c r="I851" i="8"/>
  <c r="G851" i="8"/>
  <c r="F851" i="8"/>
  <c r="B851" i="8"/>
  <c r="C851" i="8" s="1"/>
  <c r="D851" i="8" s="1"/>
  <c r="AF850" i="8"/>
  <c r="AD850" i="8"/>
  <c r="AA850" i="8"/>
  <c r="W850" i="8"/>
  <c r="V850" i="8"/>
  <c r="U850" i="8"/>
  <c r="R850" i="8"/>
  <c r="J850" i="8"/>
  <c r="F850" i="8"/>
  <c r="AF849" i="8"/>
  <c r="AD849" i="8"/>
  <c r="AA849" i="8"/>
  <c r="V849" i="8"/>
  <c r="U849" i="8"/>
  <c r="R849" i="8"/>
  <c r="I849" i="8"/>
  <c r="H849" i="8"/>
  <c r="F849" i="8"/>
  <c r="G849" i="8" s="1"/>
  <c r="C849" i="8"/>
  <c r="D849" i="8" s="1"/>
  <c r="B849" i="8"/>
  <c r="AD848" i="8"/>
  <c r="AA848" i="8"/>
  <c r="AF848" i="8" s="1"/>
  <c r="V848" i="8"/>
  <c r="U848" i="8"/>
  <c r="R848" i="8"/>
  <c r="W848" i="8" s="1"/>
  <c r="I848" i="8"/>
  <c r="H848" i="8"/>
  <c r="F848" i="8"/>
  <c r="G848" i="8" s="1"/>
  <c r="C848" i="8"/>
  <c r="D848" i="8" s="1"/>
  <c r="B848" i="8"/>
  <c r="AF847" i="8"/>
  <c r="AD847" i="8"/>
  <c r="AA847" i="8"/>
  <c r="V847" i="8"/>
  <c r="U847" i="8"/>
  <c r="R847" i="8"/>
  <c r="W847" i="8" s="1"/>
  <c r="I847" i="8"/>
  <c r="H847" i="8"/>
  <c r="F847" i="8"/>
  <c r="G847" i="8" s="1"/>
  <c r="C847" i="8"/>
  <c r="D847" i="8" s="1"/>
  <c r="B847" i="8"/>
  <c r="AF846" i="8"/>
  <c r="AD846" i="8"/>
  <c r="AA846" i="8"/>
  <c r="V846" i="8"/>
  <c r="U846" i="8"/>
  <c r="R846" i="8"/>
  <c r="W846" i="8" s="1"/>
  <c r="I846" i="8"/>
  <c r="H846" i="8"/>
  <c r="F846" i="8"/>
  <c r="G846" i="8" s="1"/>
  <c r="C846" i="8"/>
  <c r="D846" i="8" s="1"/>
  <c r="B846" i="8"/>
  <c r="AD845" i="8"/>
  <c r="AA845" i="8"/>
  <c r="AF845" i="8" s="1"/>
  <c r="V845" i="8"/>
  <c r="U845" i="8"/>
  <c r="R845" i="8"/>
  <c r="W845" i="8" s="1"/>
  <c r="I845" i="8"/>
  <c r="H845" i="8"/>
  <c r="F845" i="8"/>
  <c r="G845" i="8" s="1"/>
  <c r="C845" i="8"/>
  <c r="D845" i="8" s="1"/>
  <c r="B845" i="8"/>
  <c r="AF844" i="8"/>
  <c r="AD844" i="8"/>
  <c r="AA844" i="8"/>
  <c r="V844" i="8"/>
  <c r="U844" i="8"/>
  <c r="R844" i="8"/>
  <c r="W844" i="8" s="1"/>
  <c r="I844" i="8"/>
  <c r="H844" i="8"/>
  <c r="F844" i="8"/>
  <c r="G844" i="8" s="1"/>
  <c r="C844" i="8"/>
  <c r="D844" i="8" s="1"/>
  <c r="B844" i="8"/>
  <c r="AF843" i="8"/>
  <c r="AD843" i="8"/>
  <c r="AA843" i="8"/>
  <c r="V843" i="8"/>
  <c r="U843" i="8"/>
  <c r="R843" i="8"/>
  <c r="W843" i="8" s="1"/>
  <c r="I843" i="8"/>
  <c r="H843" i="8"/>
  <c r="F843" i="8"/>
  <c r="G843" i="8" s="1"/>
  <c r="C843" i="8"/>
  <c r="D843" i="8" s="1"/>
  <c r="B843" i="8"/>
  <c r="AD842" i="8"/>
  <c r="AA842" i="8"/>
  <c r="AF842" i="8" s="1"/>
  <c r="V842" i="8"/>
  <c r="U842" i="8"/>
  <c r="R842" i="8"/>
  <c r="W842" i="8" s="1"/>
  <c r="I842" i="8"/>
  <c r="H842" i="8"/>
  <c r="F842" i="8"/>
  <c r="G842" i="8" s="1"/>
  <c r="C842" i="8"/>
  <c r="D842" i="8" s="1"/>
  <c r="B842" i="8"/>
  <c r="AF841" i="8"/>
  <c r="AD841" i="8"/>
  <c r="AA841" i="8"/>
  <c r="V841" i="8"/>
  <c r="U841" i="8"/>
  <c r="R841" i="8"/>
  <c r="W841" i="8" s="1"/>
  <c r="I841" i="8"/>
  <c r="H841" i="8"/>
  <c r="F841" i="8"/>
  <c r="G841" i="8" s="1"/>
  <c r="C841" i="8"/>
  <c r="D841" i="8" s="1"/>
  <c r="B841" i="8"/>
  <c r="AF840" i="8"/>
  <c r="AD840" i="8"/>
  <c r="AA840" i="8"/>
  <c r="V840" i="8"/>
  <c r="U840" i="8"/>
  <c r="R840" i="8"/>
  <c r="I840" i="8"/>
  <c r="H840" i="8"/>
  <c r="F840" i="8"/>
  <c r="G840" i="8" s="1"/>
  <c r="C840" i="8"/>
  <c r="D840" i="8" s="1"/>
  <c r="B840" i="8"/>
  <c r="AD839" i="8"/>
  <c r="AA839" i="8"/>
  <c r="AF839" i="8" s="1"/>
  <c r="V839" i="8"/>
  <c r="U839" i="8"/>
  <c r="R839" i="8"/>
  <c r="W839" i="8" s="1"/>
  <c r="I839" i="8"/>
  <c r="H839" i="8"/>
  <c r="F839" i="8"/>
  <c r="G839" i="8" s="1"/>
  <c r="C839" i="8"/>
  <c r="D839" i="8" s="1"/>
  <c r="B839" i="8"/>
  <c r="AF838" i="8"/>
  <c r="AD838" i="8"/>
  <c r="AA838" i="8"/>
  <c r="V838" i="8"/>
  <c r="U838" i="8"/>
  <c r="R838" i="8"/>
  <c r="W838" i="8" s="1"/>
  <c r="I838" i="8"/>
  <c r="H838" i="8"/>
  <c r="F838" i="8"/>
  <c r="G838" i="8" s="1"/>
  <c r="C838" i="8"/>
  <c r="D838" i="8" s="1"/>
  <c r="B838" i="8"/>
  <c r="AF837" i="8"/>
  <c r="AD837" i="8"/>
  <c r="AA837" i="8"/>
  <c r="V837" i="8"/>
  <c r="U837" i="8"/>
  <c r="R837" i="8"/>
  <c r="W837" i="8" s="1"/>
  <c r="I837" i="8"/>
  <c r="H837" i="8"/>
  <c r="F837" i="8"/>
  <c r="G837" i="8" s="1"/>
  <c r="C837" i="8"/>
  <c r="D837" i="8" s="1"/>
  <c r="B837" i="8"/>
  <c r="AD836" i="8"/>
  <c r="AA836" i="8"/>
  <c r="AF836" i="8" s="1"/>
  <c r="V836" i="8"/>
  <c r="U836" i="8"/>
  <c r="R836" i="8"/>
  <c r="W836" i="8" s="1"/>
  <c r="I836" i="8"/>
  <c r="H836" i="8"/>
  <c r="F836" i="8"/>
  <c r="G836" i="8" s="1"/>
  <c r="C836" i="8"/>
  <c r="D836" i="8" s="1"/>
  <c r="B836" i="8"/>
  <c r="AI835" i="8"/>
  <c r="AD835" i="8"/>
  <c r="AA835" i="8"/>
  <c r="AF835" i="8" s="1"/>
  <c r="W835" i="8"/>
  <c r="V835" i="8"/>
  <c r="U835" i="8"/>
  <c r="R835" i="8"/>
  <c r="I835" i="8"/>
  <c r="F835" i="8"/>
  <c r="B835" i="8"/>
  <c r="H835" i="8" s="1"/>
  <c r="AD834" i="8"/>
  <c r="AA834" i="8"/>
  <c r="AF834" i="8" s="1"/>
  <c r="W834" i="8"/>
  <c r="V834" i="8"/>
  <c r="U834" i="8"/>
  <c r="R834" i="8"/>
  <c r="I834" i="8"/>
  <c r="G834" i="8"/>
  <c r="F834" i="8"/>
  <c r="B834" i="8"/>
  <c r="C834" i="8" s="1"/>
  <c r="D834" i="8" s="1"/>
  <c r="AI833" i="8"/>
  <c r="AF833" i="8"/>
  <c r="AD833" i="8"/>
  <c r="AA833" i="8"/>
  <c r="V833" i="8"/>
  <c r="U833" i="8"/>
  <c r="R833" i="8"/>
  <c r="W833" i="8" s="1"/>
  <c r="I833" i="8"/>
  <c r="H833" i="8"/>
  <c r="F833" i="8"/>
  <c r="G833" i="8" s="1"/>
  <c r="C833" i="8"/>
  <c r="D833" i="8" s="1"/>
  <c r="B833" i="8"/>
  <c r="AI832" i="8"/>
  <c r="AD832" i="8"/>
  <c r="AA832" i="8"/>
  <c r="AF832" i="8" s="1"/>
  <c r="W832" i="8"/>
  <c r="V832" i="8"/>
  <c r="U832" i="8"/>
  <c r="R832" i="8"/>
  <c r="I832" i="8"/>
  <c r="G832" i="8"/>
  <c r="F832" i="8"/>
  <c r="B832" i="8"/>
  <c r="C832" i="8" s="1"/>
  <c r="D832" i="8" s="1"/>
  <c r="AF831" i="8"/>
  <c r="AD831" i="8"/>
  <c r="AA831" i="8"/>
  <c r="W831" i="8"/>
  <c r="V831" i="8"/>
  <c r="U831" i="8"/>
  <c r="R831" i="8"/>
  <c r="I831" i="8"/>
  <c r="F831" i="8"/>
  <c r="B831" i="8"/>
  <c r="AF830" i="8"/>
  <c r="AD830" i="8"/>
  <c r="AA830" i="8"/>
  <c r="W830" i="8"/>
  <c r="V830" i="8"/>
  <c r="U830" i="8"/>
  <c r="R830" i="8"/>
  <c r="I830" i="8"/>
  <c r="F830" i="8"/>
  <c r="B830" i="8"/>
  <c r="H830" i="8" s="1"/>
  <c r="AD829" i="8"/>
  <c r="AA829" i="8"/>
  <c r="AF829" i="8" s="1"/>
  <c r="W829" i="8"/>
  <c r="V829" i="8"/>
  <c r="U829" i="8"/>
  <c r="R829" i="8"/>
  <c r="I829" i="8"/>
  <c r="G829" i="8"/>
  <c r="F829" i="8"/>
  <c r="B829" i="8"/>
  <c r="C829" i="8" s="1"/>
  <c r="D829" i="8" s="1"/>
  <c r="AF828" i="8"/>
  <c r="AD828" i="8"/>
  <c r="AA828" i="8"/>
  <c r="W828" i="8"/>
  <c r="V828" i="8"/>
  <c r="U828" i="8"/>
  <c r="R828" i="8"/>
  <c r="I828" i="8"/>
  <c r="F828" i="8"/>
  <c r="B828" i="8"/>
  <c r="AF827" i="8"/>
  <c r="AD827" i="8"/>
  <c r="AA827" i="8"/>
  <c r="W827" i="8"/>
  <c r="V827" i="8"/>
  <c r="U827" i="8"/>
  <c r="R827" i="8"/>
  <c r="I827" i="8"/>
  <c r="F827" i="8"/>
  <c r="B827" i="8"/>
  <c r="H827" i="8" s="1"/>
  <c r="AD826" i="8"/>
  <c r="AA826" i="8"/>
  <c r="AF826" i="8" s="1"/>
  <c r="W826" i="8"/>
  <c r="V826" i="8"/>
  <c r="U826" i="8"/>
  <c r="R826" i="8"/>
  <c r="I826" i="8"/>
  <c r="G826" i="8"/>
  <c r="F826" i="8"/>
  <c r="B826" i="8"/>
  <c r="C826" i="8" s="1"/>
  <c r="D826" i="8" s="1"/>
  <c r="AF825" i="8"/>
  <c r="AD825" i="8"/>
  <c r="AA825" i="8"/>
  <c r="W825" i="8"/>
  <c r="V825" i="8"/>
  <c r="U825" i="8"/>
  <c r="R825" i="8"/>
  <c r="I825" i="8"/>
  <c r="F825" i="8"/>
  <c r="B825" i="8"/>
  <c r="AD824" i="8"/>
  <c r="AA824" i="8"/>
  <c r="AF824" i="8" s="1"/>
  <c r="W824" i="8"/>
  <c r="V824" i="8"/>
  <c r="U824" i="8"/>
  <c r="R824" i="8"/>
  <c r="I824" i="8"/>
  <c r="F824" i="8"/>
  <c r="B824" i="8"/>
  <c r="H824" i="8" s="1"/>
  <c r="AD823" i="8"/>
  <c r="AA823" i="8"/>
  <c r="AF823" i="8" s="1"/>
  <c r="W823" i="8"/>
  <c r="V823" i="8"/>
  <c r="U823" i="8"/>
  <c r="R823" i="8"/>
  <c r="I823" i="8"/>
  <c r="G823" i="8"/>
  <c r="F823" i="8"/>
  <c r="B823" i="8"/>
  <c r="C823" i="8" s="1"/>
  <c r="D823" i="8" s="1"/>
  <c r="AF822" i="8"/>
  <c r="AD822" i="8"/>
  <c r="AA822" i="8"/>
  <c r="W822" i="8"/>
  <c r="V822" i="8"/>
  <c r="U822" i="8"/>
  <c r="R822" i="8"/>
  <c r="I822" i="8"/>
  <c r="F822" i="8"/>
  <c r="B822" i="8"/>
  <c r="AF821" i="8"/>
  <c r="AD821" i="8"/>
  <c r="AA821" i="8"/>
  <c r="V821" i="8"/>
  <c r="W821" i="8" s="1"/>
  <c r="U821" i="8"/>
  <c r="R821" i="8"/>
  <c r="I821" i="8"/>
  <c r="F821" i="8"/>
  <c r="G821" i="8" s="1"/>
  <c r="B821" i="8"/>
  <c r="H821" i="8" s="1"/>
  <c r="AD820" i="8"/>
  <c r="AA820" i="8"/>
  <c r="AF820" i="8" s="1"/>
  <c r="W820" i="8"/>
  <c r="V820" i="8"/>
  <c r="U820" i="8"/>
  <c r="R820" i="8"/>
  <c r="I820" i="8"/>
  <c r="H820" i="8"/>
  <c r="G820" i="8"/>
  <c r="F820" i="8"/>
  <c r="B820" i="8"/>
  <c r="C820" i="8" s="1"/>
  <c r="D820" i="8" s="1"/>
  <c r="AF819" i="8"/>
  <c r="AD819" i="8"/>
  <c r="AA819" i="8"/>
  <c r="W819" i="8"/>
  <c r="V819" i="8"/>
  <c r="U819" i="8"/>
  <c r="R819" i="8"/>
  <c r="I819" i="8"/>
  <c r="F819" i="8"/>
  <c r="B819" i="8"/>
  <c r="AF818" i="8"/>
  <c r="AD818" i="8"/>
  <c r="AA818" i="8"/>
  <c r="V818" i="8"/>
  <c r="W818" i="8" s="1"/>
  <c r="U818" i="8"/>
  <c r="R818" i="8"/>
  <c r="I818" i="8"/>
  <c r="F818" i="8"/>
  <c r="G818" i="8" s="1"/>
  <c r="B818" i="8"/>
  <c r="H818" i="8" s="1"/>
  <c r="AD817" i="8"/>
  <c r="AA817" i="8"/>
  <c r="AF817" i="8" s="1"/>
  <c r="W817" i="8"/>
  <c r="V817" i="8"/>
  <c r="U817" i="8"/>
  <c r="R817" i="8"/>
  <c r="I817" i="8"/>
  <c r="H817" i="8"/>
  <c r="G817" i="8"/>
  <c r="F817" i="8"/>
  <c r="B817" i="8"/>
  <c r="C817" i="8" s="1"/>
  <c r="D817" i="8" s="1"/>
  <c r="AF816" i="8"/>
  <c r="AD816" i="8"/>
  <c r="AA816" i="8"/>
  <c r="W816" i="8"/>
  <c r="V816" i="8"/>
  <c r="U816" i="8"/>
  <c r="R816" i="8"/>
  <c r="I816" i="8"/>
  <c r="F816" i="8"/>
  <c r="B816" i="8"/>
  <c r="AF815" i="8"/>
  <c r="AD815" i="8"/>
  <c r="AA815" i="8"/>
  <c r="V815" i="8"/>
  <c r="W815" i="8" s="1"/>
  <c r="U815" i="8"/>
  <c r="R815" i="8"/>
  <c r="I815" i="8"/>
  <c r="F815" i="8"/>
  <c r="G815" i="8" s="1"/>
  <c r="B815" i="8"/>
  <c r="H815" i="8" s="1"/>
  <c r="AD814" i="8"/>
  <c r="AA814" i="8"/>
  <c r="AF814" i="8" s="1"/>
  <c r="W814" i="8"/>
  <c r="V814" i="8"/>
  <c r="U814" i="8"/>
  <c r="R814" i="8"/>
  <c r="I814" i="8"/>
  <c r="H814" i="8"/>
  <c r="G814" i="8"/>
  <c r="F814" i="8"/>
  <c r="B814" i="8"/>
  <c r="C814" i="8" s="1"/>
  <c r="D814" i="8" s="1"/>
  <c r="AF813" i="8"/>
  <c r="AD813" i="8"/>
  <c r="AA813" i="8"/>
  <c r="W813" i="8"/>
  <c r="V813" i="8"/>
  <c r="U813" i="8"/>
  <c r="R813" i="8"/>
  <c r="I813" i="8"/>
  <c r="F813" i="8"/>
  <c r="B813" i="8"/>
  <c r="AF812" i="8"/>
  <c r="AD812" i="8"/>
  <c r="AA812" i="8"/>
  <c r="V812" i="8"/>
  <c r="W812" i="8" s="1"/>
  <c r="U812" i="8"/>
  <c r="R812" i="8"/>
  <c r="I812" i="8"/>
  <c r="F812" i="8"/>
  <c r="G812" i="8" s="1"/>
  <c r="B812" i="8"/>
  <c r="H812" i="8" s="1"/>
  <c r="AD811" i="8"/>
  <c r="AA811" i="8"/>
  <c r="AF811" i="8" s="1"/>
  <c r="W811" i="8"/>
  <c r="V811" i="8"/>
  <c r="U811" i="8"/>
  <c r="R811" i="8"/>
  <c r="I811" i="8"/>
  <c r="H811" i="8"/>
  <c r="G811" i="8"/>
  <c r="F811" i="8"/>
  <c r="B811" i="8"/>
  <c r="C811" i="8" s="1"/>
  <c r="D811" i="8" s="1"/>
  <c r="AF810" i="8"/>
  <c r="AD810" i="8"/>
  <c r="AA810" i="8"/>
  <c r="W810" i="8"/>
  <c r="V810" i="8"/>
  <c r="U810" i="8"/>
  <c r="R810" i="8"/>
  <c r="I810" i="8"/>
  <c r="F810" i="8"/>
  <c r="B810" i="8"/>
  <c r="AF809" i="8"/>
  <c r="AD809" i="8"/>
  <c r="AA809" i="8"/>
  <c r="V809" i="8"/>
  <c r="W809" i="8" s="1"/>
  <c r="U809" i="8"/>
  <c r="R809" i="8"/>
  <c r="I809" i="8"/>
  <c r="F809" i="8"/>
  <c r="G809" i="8" s="1"/>
  <c r="B809" i="8"/>
  <c r="H809" i="8" s="1"/>
  <c r="AD808" i="8"/>
  <c r="AA808" i="8"/>
  <c r="AF808" i="8" s="1"/>
  <c r="W808" i="8"/>
  <c r="V808" i="8"/>
  <c r="U808" i="8"/>
  <c r="R808" i="8"/>
  <c r="I808" i="8"/>
  <c r="H808" i="8"/>
  <c r="G808" i="8"/>
  <c r="F808" i="8"/>
  <c r="B808" i="8"/>
  <c r="C808" i="8" s="1"/>
  <c r="D808" i="8" s="1"/>
  <c r="AF807" i="8"/>
  <c r="AD807" i="8"/>
  <c r="AA807" i="8"/>
  <c r="W807" i="8"/>
  <c r="V807" i="8"/>
  <c r="U807" i="8"/>
  <c r="R807" i="8"/>
  <c r="I807" i="8"/>
  <c r="F807" i="8"/>
  <c r="B807" i="8"/>
  <c r="AF806" i="8"/>
  <c r="AD806" i="8"/>
  <c r="AA806" i="8"/>
  <c r="V806" i="8"/>
  <c r="W806" i="8" s="1"/>
  <c r="U806" i="8"/>
  <c r="R806" i="8"/>
  <c r="I806" i="8"/>
  <c r="F806" i="8"/>
  <c r="G806" i="8" s="1"/>
  <c r="B806" i="8"/>
  <c r="H806" i="8" s="1"/>
  <c r="AD805" i="8"/>
  <c r="AA805" i="8"/>
  <c r="AF805" i="8" s="1"/>
  <c r="W805" i="8"/>
  <c r="V805" i="8"/>
  <c r="U805" i="8"/>
  <c r="R805" i="8"/>
  <c r="I805" i="8"/>
  <c r="H805" i="8"/>
  <c r="G805" i="8"/>
  <c r="F805" i="8"/>
  <c r="B805" i="8"/>
  <c r="C805" i="8" s="1"/>
  <c r="D805" i="8" s="1"/>
  <c r="AF804" i="8"/>
  <c r="AD804" i="8"/>
  <c r="AA804" i="8"/>
  <c r="W804" i="8"/>
  <c r="V804" i="8"/>
  <c r="U804" i="8"/>
  <c r="R804" i="8"/>
  <c r="I804" i="8"/>
  <c r="F804" i="8"/>
  <c r="B804" i="8"/>
  <c r="AF803" i="8"/>
  <c r="AD803" i="8"/>
  <c r="AA803" i="8"/>
  <c r="V803" i="8"/>
  <c r="W803" i="8" s="1"/>
  <c r="U803" i="8"/>
  <c r="R803" i="8"/>
  <c r="J803" i="8"/>
  <c r="I803" i="8" s="1"/>
  <c r="F803" i="8"/>
  <c r="AD802" i="8"/>
  <c r="AA802" i="8"/>
  <c r="AF802" i="8" s="1"/>
  <c r="V802" i="8"/>
  <c r="U802" i="8"/>
  <c r="R802" i="8"/>
  <c r="W802" i="8" s="1"/>
  <c r="I802" i="8"/>
  <c r="H802" i="8"/>
  <c r="F802" i="8"/>
  <c r="G802" i="8" s="1"/>
  <c r="B802" i="8"/>
  <c r="C802" i="8" s="1"/>
  <c r="D802" i="8" s="1"/>
  <c r="AI801" i="8"/>
  <c r="AF801" i="8"/>
  <c r="AD801" i="8"/>
  <c r="AA801" i="8"/>
  <c r="V801" i="8"/>
  <c r="W801" i="8" s="1"/>
  <c r="U801" i="8"/>
  <c r="R801" i="8"/>
  <c r="I801" i="8"/>
  <c r="F801" i="8"/>
  <c r="G801" i="8" s="1"/>
  <c r="B801" i="8"/>
  <c r="H801" i="8" s="1"/>
  <c r="AD800" i="8"/>
  <c r="AA800" i="8"/>
  <c r="AF800" i="8" s="1"/>
  <c r="W800" i="8"/>
  <c r="V800" i="8"/>
  <c r="U800" i="8"/>
  <c r="R800" i="8"/>
  <c r="I800" i="8"/>
  <c r="H800" i="8"/>
  <c r="G800" i="8"/>
  <c r="F800" i="8"/>
  <c r="B800" i="8"/>
  <c r="C800" i="8" s="1"/>
  <c r="D800" i="8" s="1"/>
  <c r="AF799" i="8"/>
  <c r="AD799" i="8"/>
  <c r="AA799" i="8"/>
  <c r="W799" i="8"/>
  <c r="V799" i="8"/>
  <c r="U799" i="8"/>
  <c r="R799" i="8"/>
  <c r="I799" i="8"/>
  <c r="F799" i="8"/>
  <c r="B799" i="8"/>
  <c r="AF798" i="8"/>
  <c r="AD798" i="8"/>
  <c r="AA798" i="8"/>
  <c r="V798" i="8"/>
  <c r="W798" i="8" s="1"/>
  <c r="U798" i="8"/>
  <c r="R798" i="8"/>
  <c r="I798" i="8"/>
  <c r="F798" i="8"/>
  <c r="B798" i="8"/>
  <c r="H798" i="8" s="1"/>
  <c r="AD797" i="8"/>
  <c r="AA797" i="8"/>
  <c r="AF797" i="8" s="1"/>
  <c r="W797" i="8"/>
  <c r="V797" i="8"/>
  <c r="U797" i="8"/>
  <c r="R797" i="8"/>
  <c r="I797" i="8"/>
  <c r="G797" i="8"/>
  <c r="F797" i="8"/>
  <c r="B797" i="8"/>
  <c r="C797" i="8" s="1"/>
  <c r="D797" i="8" s="1"/>
  <c r="AF796" i="8"/>
  <c r="AD796" i="8"/>
  <c r="AA796" i="8"/>
  <c r="W796" i="8"/>
  <c r="V796" i="8"/>
  <c r="U796" i="8"/>
  <c r="R796" i="8"/>
  <c r="J796" i="8"/>
  <c r="F796" i="8"/>
  <c r="AF795" i="8"/>
  <c r="AD795" i="8"/>
  <c r="AA795" i="8"/>
  <c r="V795" i="8"/>
  <c r="U795" i="8"/>
  <c r="R795" i="8"/>
  <c r="W795" i="8" s="1"/>
  <c r="I795" i="8"/>
  <c r="H795" i="8"/>
  <c r="F795" i="8"/>
  <c r="G795" i="8" s="1"/>
  <c r="C795" i="8"/>
  <c r="D795" i="8" s="1"/>
  <c r="B795" i="8"/>
  <c r="AD794" i="8"/>
  <c r="AA794" i="8"/>
  <c r="AF794" i="8" s="1"/>
  <c r="V794" i="8"/>
  <c r="U794" i="8"/>
  <c r="R794" i="8"/>
  <c r="W794" i="8" s="1"/>
  <c r="I794" i="8"/>
  <c r="H794" i="8"/>
  <c r="F794" i="8"/>
  <c r="G794" i="8" s="1"/>
  <c r="C794" i="8"/>
  <c r="D794" i="8" s="1"/>
  <c r="B794" i="8"/>
  <c r="AF793" i="8"/>
  <c r="AE793" i="8"/>
  <c r="AD793" i="8"/>
  <c r="AA793" i="8"/>
  <c r="W793" i="8"/>
  <c r="V793" i="8"/>
  <c r="U793" i="8"/>
  <c r="R793" i="8"/>
  <c r="I793" i="8"/>
  <c r="F793" i="8"/>
  <c r="B793" i="8"/>
  <c r="H793" i="8" s="1"/>
  <c r="AD792" i="8"/>
  <c r="AA792" i="8"/>
  <c r="AF792" i="8" s="1"/>
  <c r="W792" i="8"/>
  <c r="V792" i="8"/>
  <c r="U792" i="8"/>
  <c r="R792" i="8"/>
  <c r="I792" i="8"/>
  <c r="G792" i="8"/>
  <c r="F792" i="8"/>
  <c r="B792" i="8"/>
  <c r="C792" i="8" s="1"/>
  <c r="D792" i="8" s="1"/>
  <c r="AF791" i="8"/>
  <c r="AD791" i="8"/>
  <c r="AA791" i="8"/>
  <c r="W791" i="8"/>
  <c r="V791" i="8"/>
  <c r="U791" i="8"/>
  <c r="R791" i="8"/>
  <c r="I791" i="8"/>
  <c r="F791" i="8"/>
  <c r="B791" i="8"/>
  <c r="AF790" i="8"/>
  <c r="AD790" i="8"/>
  <c r="AA790" i="8"/>
  <c r="W790" i="8"/>
  <c r="V790" i="8"/>
  <c r="U790" i="8"/>
  <c r="R790" i="8"/>
  <c r="I790" i="8"/>
  <c r="F790" i="8"/>
  <c r="B790" i="8"/>
  <c r="H790" i="8" s="1"/>
  <c r="AD789" i="8"/>
  <c r="AA789" i="8"/>
  <c r="AF789" i="8" s="1"/>
  <c r="W789" i="8"/>
  <c r="V789" i="8"/>
  <c r="U789" i="8"/>
  <c r="R789" i="8"/>
  <c r="I789" i="8"/>
  <c r="G789" i="8"/>
  <c r="F789" i="8"/>
  <c r="B789" i="8"/>
  <c r="C789" i="8" s="1"/>
  <c r="D789" i="8" s="1"/>
  <c r="AF788" i="8"/>
  <c r="AD788" i="8"/>
  <c r="AA788" i="8"/>
  <c r="W788" i="8"/>
  <c r="V788" i="8"/>
  <c r="U788" i="8"/>
  <c r="R788" i="8"/>
  <c r="I788" i="8"/>
  <c r="F788" i="8"/>
  <c r="B788" i="8"/>
  <c r="AF787" i="8"/>
  <c r="AD787" i="8"/>
  <c r="AA787" i="8"/>
  <c r="W787" i="8"/>
  <c r="V787" i="8"/>
  <c r="U787" i="8"/>
  <c r="R787" i="8"/>
  <c r="I787" i="8"/>
  <c r="F787" i="8"/>
  <c r="B787" i="8"/>
  <c r="H787" i="8" s="1"/>
  <c r="AD786" i="8"/>
  <c r="AA786" i="8"/>
  <c r="AF786" i="8" s="1"/>
  <c r="W786" i="8"/>
  <c r="V786" i="8"/>
  <c r="U786" i="8"/>
  <c r="R786" i="8"/>
  <c r="I786" i="8"/>
  <c r="G786" i="8"/>
  <c r="F786" i="8"/>
  <c r="B786" i="8"/>
  <c r="C786" i="8" s="1"/>
  <c r="D786" i="8" s="1"/>
  <c r="AF785" i="8"/>
  <c r="AD785" i="8"/>
  <c r="AA785" i="8"/>
  <c r="W785" i="8"/>
  <c r="V785" i="8"/>
  <c r="U785" i="8"/>
  <c r="R785" i="8"/>
  <c r="I785" i="8"/>
  <c r="F785" i="8"/>
  <c r="B785" i="8"/>
  <c r="AF784" i="8"/>
  <c r="AD784" i="8"/>
  <c r="AA784" i="8"/>
  <c r="W784" i="8"/>
  <c r="V784" i="8"/>
  <c r="U784" i="8"/>
  <c r="R784" i="8"/>
  <c r="I784" i="8"/>
  <c r="F784" i="8"/>
  <c r="B784" i="8"/>
  <c r="H784" i="8" s="1"/>
  <c r="AD783" i="8"/>
  <c r="AA783" i="8"/>
  <c r="AF783" i="8" s="1"/>
  <c r="W783" i="8"/>
  <c r="V783" i="8"/>
  <c r="U783" i="8"/>
  <c r="R783" i="8"/>
  <c r="I783" i="8"/>
  <c r="G783" i="8"/>
  <c r="F783" i="8"/>
  <c r="B783" i="8"/>
  <c r="C783" i="8" s="1"/>
  <c r="D783" i="8" s="1"/>
  <c r="AF782" i="8"/>
  <c r="AD782" i="8"/>
  <c r="AA782" i="8"/>
  <c r="W782" i="8"/>
  <c r="V782" i="8"/>
  <c r="U782" i="8"/>
  <c r="R782" i="8"/>
  <c r="I782" i="8"/>
  <c r="F782" i="8"/>
  <c r="B782" i="8"/>
  <c r="AF781" i="8"/>
  <c r="AD781" i="8"/>
  <c r="AA781" i="8"/>
  <c r="W781" i="8"/>
  <c r="V781" i="8"/>
  <c r="U781" i="8"/>
  <c r="R781" i="8"/>
  <c r="I781" i="8"/>
  <c r="F781" i="8"/>
  <c r="B781" i="8"/>
  <c r="H781" i="8" s="1"/>
  <c r="AD780" i="8"/>
  <c r="AA780" i="8"/>
  <c r="AF780" i="8" s="1"/>
  <c r="W780" i="8"/>
  <c r="V780" i="8"/>
  <c r="U780" i="8"/>
  <c r="R780" i="8"/>
  <c r="I780" i="8"/>
  <c r="G780" i="8"/>
  <c r="F780" i="8"/>
  <c r="B780" i="8"/>
  <c r="C780" i="8" s="1"/>
  <c r="D780" i="8" s="1"/>
  <c r="AF779" i="8"/>
  <c r="AD779" i="8"/>
  <c r="AA779" i="8"/>
  <c r="W779" i="8"/>
  <c r="V779" i="8"/>
  <c r="U779" i="8"/>
  <c r="R779" i="8"/>
  <c r="I779" i="8"/>
  <c r="F779" i="8"/>
  <c r="B779" i="8"/>
  <c r="AF778" i="8"/>
  <c r="AD778" i="8"/>
  <c r="AA778" i="8"/>
  <c r="W778" i="8"/>
  <c r="V778" i="8"/>
  <c r="U778" i="8"/>
  <c r="R778" i="8"/>
  <c r="I778" i="8"/>
  <c r="F778" i="8"/>
  <c r="B778" i="8"/>
  <c r="H778" i="8" s="1"/>
  <c r="AD777" i="8"/>
  <c r="AA777" i="8"/>
  <c r="AF777" i="8" s="1"/>
  <c r="W777" i="8"/>
  <c r="V777" i="8"/>
  <c r="U777" i="8"/>
  <c r="R777" i="8"/>
  <c r="I777" i="8"/>
  <c r="G777" i="8"/>
  <c r="F777" i="8"/>
  <c r="B777" i="8"/>
  <c r="C777" i="8" s="1"/>
  <c r="D777" i="8" s="1"/>
  <c r="AF776" i="8"/>
  <c r="AD776" i="8"/>
  <c r="AA776" i="8"/>
  <c r="W776" i="8"/>
  <c r="V776" i="8"/>
  <c r="U776" i="8"/>
  <c r="R776" i="8"/>
  <c r="I776" i="8"/>
  <c r="F776" i="8"/>
  <c r="B776" i="8"/>
  <c r="AF775" i="8"/>
  <c r="AD775" i="8"/>
  <c r="AA775" i="8"/>
  <c r="W775" i="8"/>
  <c r="V775" i="8"/>
  <c r="U775" i="8"/>
  <c r="R775" i="8"/>
  <c r="I775" i="8"/>
  <c r="F775" i="8"/>
  <c r="B775" i="8"/>
  <c r="H775" i="8" s="1"/>
  <c r="AD774" i="8"/>
  <c r="AA774" i="8"/>
  <c r="AF774" i="8" s="1"/>
  <c r="W774" i="8"/>
  <c r="V774" i="8"/>
  <c r="U774" i="8"/>
  <c r="R774" i="8"/>
  <c r="I774" i="8"/>
  <c r="G774" i="8"/>
  <c r="F774" i="8"/>
  <c r="B774" i="8"/>
  <c r="C774" i="8" s="1"/>
  <c r="D774" i="8" s="1"/>
  <c r="AF773" i="8"/>
  <c r="AD773" i="8"/>
  <c r="AA773" i="8"/>
  <c r="W773" i="8"/>
  <c r="V773" i="8"/>
  <c r="U773" i="8"/>
  <c r="R773" i="8"/>
  <c r="I773" i="8"/>
  <c r="F773" i="8"/>
  <c r="B773" i="8"/>
  <c r="AD772" i="8"/>
  <c r="AA772" i="8"/>
  <c r="AF772" i="8" s="1"/>
  <c r="W772" i="8"/>
  <c r="V772" i="8"/>
  <c r="U772" i="8"/>
  <c r="R772" i="8"/>
  <c r="I772" i="8"/>
  <c r="F772" i="8"/>
  <c r="B772" i="8"/>
  <c r="H772" i="8" s="1"/>
  <c r="AD771" i="8"/>
  <c r="AA771" i="8"/>
  <c r="AF771" i="8" s="1"/>
  <c r="W771" i="8"/>
  <c r="V771" i="8"/>
  <c r="U771" i="8"/>
  <c r="R771" i="8"/>
  <c r="I771" i="8"/>
  <c r="G771" i="8"/>
  <c r="F771" i="8"/>
  <c r="B771" i="8"/>
  <c r="C771" i="8" s="1"/>
  <c r="D771" i="8" s="1"/>
  <c r="AF770" i="8"/>
  <c r="AD770" i="8"/>
  <c r="AA770" i="8"/>
  <c r="W770" i="8"/>
  <c r="V770" i="8"/>
  <c r="U770" i="8"/>
  <c r="R770" i="8"/>
  <c r="I770" i="8"/>
  <c r="F770" i="8"/>
  <c r="B770" i="8"/>
  <c r="AD769" i="8"/>
  <c r="AA769" i="8"/>
  <c r="AF769" i="8" s="1"/>
  <c r="W769" i="8"/>
  <c r="V769" i="8"/>
  <c r="U769" i="8"/>
  <c r="R769" i="8"/>
  <c r="I769" i="8"/>
  <c r="F769" i="8"/>
  <c r="B769" i="8"/>
  <c r="H769" i="8" s="1"/>
  <c r="AD768" i="8"/>
  <c r="AA768" i="8"/>
  <c r="AF768" i="8" s="1"/>
  <c r="W768" i="8"/>
  <c r="V768" i="8"/>
  <c r="U768" i="8"/>
  <c r="R768" i="8"/>
  <c r="I768" i="8"/>
  <c r="G768" i="8"/>
  <c r="F768" i="8"/>
  <c r="B768" i="8"/>
  <c r="C768" i="8" s="1"/>
  <c r="D768" i="8" s="1"/>
  <c r="AF767" i="8"/>
  <c r="AD767" i="8"/>
  <c r="AA767" i="8"/>
  <c r="W767" i="8"/>
  <c r="V767" i="8"/>
  <c r="U767" i="8"/>
  <c r="R767" i="8"/>
  <c r="I767" i="8"/>
  <c r="F767" i="8"/>
  <c r="B767" i="8"/>
  <c r="AD766" i="8"/>
  <c r="AA766" i="8"/>
  <c r="AF766" i="8" s="1"/>
  <c r="W766" i="8"/>
  <c r="V766" i="8"/>
  <c r="U766" i="8"/>
  <c r="R766" i="8"/>
  <c r="J766" i="8"/>
  <c r="I766" i="8" s="1"/>
  <c r="F766" i="8"/>
  <c r="AD765" i="8"/>
  <c r="AA765" i="8"/>
  <c r="AF765" i="8" s="1"/>
  <c r="V765" i="8"/>
  <c r="U765" i="8"/>
  <c r="R765" i="8"/>
  <c r="W765" i="8" s="1"/>
  <c r="I765" i="8"/>
  <c r="H765" i="8"/>
  <c r="F765" i="8"/>
  <c r="G765" i="8" s="1"/>
  <c r="C765" i="8"/>
  <c r="D765" i="8" s="1"/>
  <c r="B765" i="8"/>
  <c r="AF764" i="8"/>
  <c r="AD764" i="8"/>
  <c r="AA764" i="8"/>
  <c r="V764" i="8"/>
  <c r="U764" i="8"/>
  <c r="R764" i="8"/>
  <c r="W764" i="8" s="1"/>
  <c r="I764" i="8"/>
  <c r="H764" i="8"/>
  <c r="F764" i="8"/>
  <c r="G764" i="8" s="1"/>
  <c r="C764" i="8"/>
  <c r="D764" i="8" s="1"/>
  <c r="B764" i="8"/>
  <c r="AF763" i="8"/>
  <c r="AD763" i="8"/>
  <c r="AA763" i="8"/>
  <c r="V763" i="8"/>
  <c r="U763" i="8"/>
  <c r="R763" i="8"/>
  <c r="I763" i="8"/>
  <c r="H763" i="8"/>
  <c r="F763" i="8"/>
  <c r="G763" i="8" s="1"/>
  <c r="C763" i="8"/>
  <c r="D763" i="8" s="1"/>
  <c r="B763" i="8"/>
  <c r="AD762" i="8"/>
  <c r="AA762" i="8"/>
  <c r="AF762" i="8" s="1"/>
  <c r="V762" i="8"/>
  <c r="U762" i="8"/>
  <c r="R762" i="8"/>
  <c r="W762" i="8" s="1"/>
  <c r="I762" i="8"/>
  <c r="H762" i="8"/>
  <c r="F762" i="8"/>
  <c r="G762" i="8" s="1"/>
  <c r="C762" i="8"/>
  <c r="D762" i="8" s="1"/>
  <c r="B762" i="8"/>
  <c r="AF761" i="8"/>
  <c r="AD761" i="8"/>
  <c r="AA761" i="8"/>
  <c r="V761" i="8"/>
  <c r="U761" i="8"/>
  <c r="R761" i="8"/>
  <c r="W761" i="8" s="1"/>
  <c r="I761" i="8"/>
  <c r="H761" i="8"/>
  <c r="F761" i="8"/>
  <c r="G761" i="8" s="1"/>
  <c r="C761" i="8"/>
  <c r="D761" i="8" s="1"/>
  <c r="B761" i="8"/>
  <c r="AF760" i="8"/>
  <c r="AD760" i="8"/>
  <c r="AA760" i="8"/>
  <c r="V760" i="8"/>
  <c r="U760" i="8"/>
  <c r="R760" i="8"/>
  <c r="W760" i="8" s="1"/>
  <c r="I760" i="8"/>
  <c r="H760" i="8"/>
  <c r="F760" i="8"/>
  <c r="G760" i="8" s="1"/>
  <c r="C760" i="8"/>
  <c r="D760" i="8" s="1"/>
  <c r="B760" i="8"/>
  <c r="AD759" i="8"/>
  <c r="AA759" i="8"/>
  <c r="AF759" i="8" s="1"/>
  <c r="V759" i="8"/>
  <c r="U759" i="8"/>
  <c r="R759" i="8"/>
  <c r="W759" i="8" s="1"/>
  <c r="I759" i="8"/>
  <c r="H759" i="8"/>
  <c r="F759" i="8"/>
  <c r="G759" i="8" s="1"/>
  <c r="C759" i="8"/>
  <c r="D759" i="8" s="1"/>
  <c r="B759" i="8"/>
  <c r="AF758" i="8"/>
  <c r="AD758" i="8"/>
  <c r="AA758" i="8"/>
  <c r="V758" i="8"/>
  <c r="U758" i="8"/>
  <c r="R758" i="8"/>
  <c r="W758" i="8" s="1"/>
  <c r="I758" i="8"/>
  <c r="H758" i="8"/>
  <c r="F758" i="8"/>
  <c r="G758" i="8" s="1"/>
  <c r="C758" i="8"/>
  <c r="D758" i="8" s="1"/>
  <c r="B758" i="8"/>
  <c r="AF757" i="8"/>
  <c r="AD757" i="8"/>
  <c r="AA757" i="8"/>
  <c r="V757" i="8"/>
  <c r="U757" i="8"/>
  <c r="R757" i="8"/>
  <c r="W757" i="8" s="1"/>
  <c r="I757" i="8"/>
  <c r="H757" i="8"/>
  <c r="F757" i="8"/>
  <c r="G757" i="8" s="1"/>
  <c r="C757" i="8"/>
  <c r="D757" i="8" s="1"/>
  <c r="B757" i="8"/>
  <c r="AD756" i="8"/>
  <c r="AA756" i="8"/>
  <c r="AF756" i="8" s="1"/>
  <c r="V756" i="8"/>
  <c r="U756" i="8"/>
  <c r="R756" i="8"/>
  <c r="W756" i="8" s="1"/>
  <c r="I756" i="8"/>
  <c r="H756" i="8"/>
  <c r="F756" i="8"/>
  <c r="G756" i="8" s="1"/>
  <c r="C756" i="8"/>
  <c r="D756" i="8" s="1"/>
  <c r="B756" i="8"/>
  <c r="AF755" i="8"/>
  <c r="AD755" i="8"/>
  <c r="AA755" i="8"/>
  <c r="V755" i="8"/>
  <c r="U755" i="8"/>
  <c r="R755" i="8"/>
  <c r="W755" i="8" s="1"/>
  <c r="I755" i="8"/>
  <c r="H755" i="8"/>
  <c r="F755" i="8"/>
  <c r="G755" i="8" s="1"/>
  <c r="C755" i="8"/>
  <c r="D755" i="8" s="1"/>
  <c r="B755" i="8"/>
  <c r="AF754" i="8"/>
  <c r="AD754" i="8"/>
  <c r="AA754" i="8"/>
  <c r="V754" i="8"/>
  <c r="U754" i="8"/>
  <c r="R754" i="8"/>
  <c r="I754" i="8"/>
  <c r="H754" i="8"/>
  <c r="F754" i="8"/>
  <c r="G754" i="8" s="1"/>
  <c r="C754" i="8"/>
  <c r="D754" i="8" s="1"/>
  <c r="B754" i="8"/>
  <c r="AD753" i="8"/>
  <c r="AA753" i="8"/>
  <c r="AF753" i="8" s="1"/>
  <c r="V753" i="8"/>
  <c r="U753" i="8"/>
  <c r="R753" i="8"/>
  <c r="W753" i="8" s="1"/>
  <c r="I753" i="8"/>
  <c r="H753" i="8"/>
  <c r="F753" i="8"/>
  <c r="G753" i="8" s="1"/>
  <c r="C753" i="8"/>
  <c r="D753" i="8" s="1"/>
  <c r="B753" i="8"/>
  <c r="AF752" i="8"/>
  <c r="AD752" i="8"/>
  <c r="AA752" i="8"/>
  <c r="V752" i="8"/>
  <c r="U752" i="8"/>
  <c r="R752" i="8"/>
  <c r="W752" i="8" s="1"/>
  <c r="I752" i="8"/>
  <c r="H752" i="8"/>
  <c r="F752" i="8"/>
  <c r="G752" i="8" s="1"/>
  <c r="C752" i="8"/>
  <c r="D752" i="8" s="1"/>
  <c r="B752" i="8"/>
  <c r="AF751" i="8"/>
  <c r="AD751" i="8"/>
  <c r="AA751" i="8"/>
  <c r="V751" i="8"/>
  <c r="U751" i="8"/>
  <c r="R751" i="8"/>
  <c r="W751" i="8" s="1"/>
  <c r="J751" i="8"/>
  <c r="I751" i="8"/>
  <c r="G751" i="8"/>
  <c r="F751" i="8"/>
  <c r="B751" i="8"/>
  <c r="C751" i="8" s="1"/>
  <c r="D751" i="8" s="1"/>
  <c r="AF750" i="8"/>
  <c r="AD750" i="8"/>
  <c r="AA750" i="8"/>
  <c r="W750" i="8"/>
  <c r="V750" i="8"/>
  <c r="U750" i="8"/>
  <c r="R750" i="8"/>
  <c r="I750" i="8"/>
  <c r="F750" i="8"/>
  <c r="B750" i="8"/>
  <c r="AD749" i="8"/>
  <c r="AA749" i="8"/>
  <c r="AF749" i="8" s="1"/>
  <c r="W749" i="8"/>
  <c r="V749" i="8"/>
  <c r="U749" i="8"/>
  <c r="R749" i="8"/>
  <c r="J749" i="8"/>
  <c r="I749" i="8" s="1"/>
  <c r="F749" i="8"/>
  <c r="AD748" i="8"/>
  <c r="AA748" i="8"/>
  <c r="AF748" i="8" s="1"/>
  <c r="V748" i="8"/>
  <c r="U748" i="8"/>
  <c r="R748" i="8"/>
  <c r="W748" i="8" s="1"/>
  <c r="I748" i="8"/>
  <c r="H748" i="8"/>
  <c r="F748" i="8"/>
  <c r="G748" i="8" s="1"/>
  <c r="C748" i="8"/>
  <c r="D748" i="8" s="1"/>
  <c r="B748" i="8"/>
  <c r="AF747" i="8"/>
  <c r="AD747" i="8"/>
  <c r="AA747" i="8"/>
  <c r="V747" i="8"/>
  <c r="U747" i="8"/>
  <c r="R747" i="8"/>
  <c r="W747" i="8" s="1"/>
  <c r="I747" i="8"/>
  <c r="H747" i="8"/>
  <c r="F747" i="8"/>
  <c r="G747" i="8" s="1"/>
  <c r="C747" i="8"/>
  <c r="D747" i="8" s="1"/>
  <c r="B747" i="8"/>
  <c r="AF746" i="8"/>
  <c r="AD746" i="8"/>
  <c r="AA746" i="8"/>
  <c r="V746" i="8"/>
  <c r="U746" i="8"/>
  <c r="R746" i="8"/>
  <c r="W746" i="8" s="1"/>
  <c r="I746" i="8"/>
  <c r="H746" i="8"/>
  <c r="F746" i="8"/>
  <c r="G746" i="8" s="1"/>
  <c r="C746" i="8"/>
  <c r="D746" i="8" s="1"/>
  <c r="B746" i="8"/>
  <c r="AD745" i="8"/>
  <c r="AA745" i="8"/>
  <c r="AF745" i="8" s="1"/>
  <c r="V745" i="8"/>
  <c r="U745" i="8"/>
  <c r="R745" i="8"/>
  <c r="W745" i="8" s="1"/>
  <c r="I745" i="8"/>
  <c r="H745" i="8"/>
  <c r="F745" i="8"/>
  <c r="G745" i="8" s="1"/>
  <c r="C745" i="8"/>
  <c r="D745" i="8" s="1"/>
  <c r="B745" i="8"/>
  <c r="AF744" i="8"/>
  <c r="AD744" i="8"/>
  <c r="AA744" i="8"/>
  <c r="V744" i="8"/>
  <c r="U744" i="8"/>
  <c r="R744" i="8"/>
  <c r="W744" i="8" s="1"/>
  <c r="I744" i="8"/>
  <c r="H744" i="8"/>
  <c r="F744" i="8"/>
  <c r="G744" i="8" s="1"/>
  <c r="C744" i="8"/>
  <c r="D744" i="8" s="1"/>
  <c r="B744" i="8"/>
  <c r="AF743" i="8"/>
  <c r="AD743" i="8"/>
  <c r="AA743" i="8"/>
  <c r="V743" i="8"/>
  <c r="U743" i="8"/>
  <c r="R743" i="8"/>
  <c r="I743" i="8"/>
  <c r="H743" i="8"/>
  <c r="F743" i="8"/>
  <c r="G743" i="8" s="1"/>
  <c r="C743" i="8"/>
  <c r="D743" i="8" s="1"/>
  <c r="B743" i="8"/>
  <c r="AD742" i="8"/>
  <c r="AA742" i="8"/>
  <c r="AF742" i="8" s="1"/>
  <c r="V742" i="8"/>
  <c r="U742" i="8"/>
  <c r="R742" i="8"/>
  <c r="W742" i="8" s="1"/>
  <c r="I742" i="8"/>
  <c r="H742" i="8"/>
  <c r="F742" i="8"/>
  <c r="G742" i="8" s="1"/>
  <c r="C742" i="8"/>
  <c r="D742" i="8" s="1"/>
  <c r="B742" i="8"/>
  <c r="AF741" i="8"/>
  <c r="AD741" i="8"/>
  <c r="AA741" i="8"/>
  <c r="V741" i="8"/>
  <c r="U741" i="8"/>
  <c r="R741" i="8"/>
  <c r="W741" i="8" s="1"/>
  <c r="I741" i="8"/>
  <c r="H741" i="8"/>
  <c r="F741" i="8"/>
  <c r="G741" i="8" s="1"/>
  <c r="C741" i="8"/>
  <c r="D741" i="8" s="1"/>
  <c r="B741" i="8"/>
  <c r="AF740" i="8"/>
  <c r="AD740" i="8"/>
  <c r="AA740" i="8"/>
  <c r="V740" i="8"/>
  <c r="U740" i="8"/>
  <c r="R740" i="8"/>
  <c r="W740" i="8" s="1"/>
  <c r="I740" i="8"/>
  <c r="H740" i="8"/>
  <c r="F740" i="8"/>
  <c r="G740" i="8" s="1"/>
  <c r="C740" i="8"/>
  <c r="D740" i="8" s="1"/>
  <c r="B740" i="8"/>
  <c r="AD739" i="8"/>
  <c r="AA739" i="8"/>
  <c r="AF739" i="8" s="1"/>
  <c r="V739" i="8"/>
  <c r="U739" i="8"/>
  <c r="R739" i="8"/>
  <c r="W739" i="8" s="1"/>
  <c r="I739" i="8"/>
  <c r="H739" i="8"/>
  <c r="F739" i="8"/>
  <c r="G739" i="8" s="1"/>
  <c r="C739" i="8"/>
  <c r="D739" i="8" s="1"/>
  <c r="B739" i="8"/>
  <c r="AF738" i="8"/>
  <c r="AD738" i="8"/>
  <c r="AA738" i="8"/>
  <c r="V738" i="8"/>
  <c r="U738" i="8"/>
  <c r="R738" i="8"/>
  <c r="W738" i="8" s="1"/>
  <c r="I738" i="8"/>
  <c r="H738" i="8"/>
  <c r="F738" i="8"/>
  <c r="G738" i="8" s="1"/>
  <c r="C738" i="8"/>
  <c r="D738" i="8" s="1"/>
  <c r="B738" i="8"/>
  <c r="AF737" i="8"/>
  <c r="AD737" i="8"/>
  <c r="AA737" i="8"/>
  <c r="V737" i="8"/>
  <c r="U737" i="8"/>
  <c r="R737" i="8"/>
  <c r="W737" i="8" s="1"/>
  <c r="I737" i="8"/>
  <c r="H737" i="8"/>
  <c r="F737" i="8"/>
  <c r="G737" i="8" s="1"/>
  <c r="C737" i="8"/>
  <c r="D737" i="8" s="1"/>
  <c r="B737" i="8"/>
  <c r="AD736" i="8"/>
  <c r="AA736" i="8"/>
  <c r="AF736" i="8" s="1"/>
  <c r="V736" i="8"/>
  <c r="U736" i="8"/>
  <c r="R736" i="8"/>
  <c r="W736" i="8" s="1"/>
  <c r="I736" i="8"/>
  <c r="H736" i="8"/>
  <c r="F736" i="8"/>
  <c r="G736" i="8" s="1"/>
  <c r="C736" i="8"/>
  <c r="D736" i="8" s="1"/>
  <c r="B736" i="8"/>
  <c r="AF735" i="8"/>
  <c r="AD735" i="8"/>
  <c r="AA735" i="8"/>
  <c r="V735" i="8"/>
  <c r="U735" i="8"/>
  <c r="R735" i="8"/>
  <c r="W735" i="8" s="1"/>
  <c r="I735" i="8"/>
  <c r="H735" i="8"/>
  <c r="F735" i="8"/>
  <c r="G735" i="8" s="1"/>
  <c r="C735" i="8"/>
  <c r="D735" i="8" s="1"/>
  <c r="B735" i="8"/>
  <c r="AF734" i="8"/>
  <c r="AD734" i="8"/>
  <c r="AA734" i="8"/>
  <c r="V734" i="8"/>
  <c r="U734" i="8"/>
  <c r="R734" i="8"/>
  <c r="I734" i="8"/>
  <c r="H734" i="8"/>
  <c r="F734" i="8"/>
  <c r="G734" i="8" s="1"/>
  <c r="C734" i="8"/>
  <c r="D734" i="8" s="1"/>
  <c r="B734" i="8"/>
  <c r="AD733" i="8"/>
  <c r="AA733" i="8"/>
  <c r="AF733" i="8" s="1"/>
  <c r="V733" i="8"/>
  <c r="U733" i="8"/>
  <c r="R733" i="8"/>
  <c r="W733" i="8" s="1"/>
  <c r="I733" i="8"/>
  <c r="H733" i="8"/>
  <c r="F733" i="8"/>
  <c r="G733" i="8" s="1"/>
  <c r="C733" i="8"/>
  <c r="D733" i="8" s="1"/>
  <c r="B733" i="8"/>
  <c r="AF732" i="8"/>
  <c r="AD732" i="8"/>
  <c r="AA732" i="8"/>
  <c r="V732" i="8"/>
  <c r="U732" i="8"/>
  <c r="R732" i="8"/>
  <c r="W732" i="8" s="1"/>
  <c r="I732" i="8"/>
  <c r="H732" i="8"/>
  <c r="F732" i="8"/>
  <c r="G732" i="8" s="1"/>
  <c r="C732" i="8"/>
  <c r="D732" i="8" s="1"/>
  <c r="B732" i="8"/>
  <c r="AF731" i="8"/>
  <c r="AD731" i="8"/>
  <c r="AA731" i="8"/>
  <c r="V731" i="8"/>
  <c r="U731" i="8"/>
  <c r="R731" i="8"/>
  <c r="W731" i="8" s="1"/>
  <c r="I731" i="8"/>
  <c r="H731" i="8"/>
  <c r="F731" i="8"/>
  <c r="G731" i="8" s="1"/>
  <c r="C731" i="8"/>
  <c r="D731" i="8" s="1"/>
  <c r="B731" i="8"/>
  <c r="AD730" i="8"/>
  <c r="AA730" i="8"/>
  <c r="AF730" i="8" s="1"/>
  <c r="V730" i="8"/>
  <c r="U730" i="8"/>
  <c r="R730" i="8"/>
  <c r="W730" i="8" s="1"/>
  <c r="I730" i="8"/>
  <c r="H730" i="8"/>
  <c r="F730" i="8"/>
  <c r="G730" i="8" s="1"/>
  <c r="C730" i="8"/>
  <c r="D730" i="8" s="1"/>
  <c r="B730" i="8"/>
  <c r="AF729" i="8"/>
  <c r="AD729" i="8"/>
  <c r="AA729" i="8"/>
  <c r="V729" i="8"/>
  <c r="U729" i="8"/>
  <c r="R729" i="8"/>
  <c r="W729" i="8" s="1"/>
  <c r="I729" i="8"/>
  <c r="H729" i="8"/>
  <c r="F729" i="8"/>
  <c r="G729" i="8" s="1"/>
  <c r="C729" i="8"/>
  <c r="D729" i="8" s="1"/>
  <c r="B729" i="8"/>
  <c r="AF728" i="8"/>
  <c r="AD728" i="8"/>
  <c r="AA728" i="8"/>
  <c r="V728" i="8"/>
  <c r="U728" i="8"/>
  <c r="R728" i="8"/>
  <c r="W728" i="8" s="1"/>
  <c r="I728" i="8"/>
  <c r="H728" i="8"/>
  <c r="F728" i="8"/>
  <c r="G728" i="8" s="1"/>
  <c r="C728" i="8"/>
  <c r="D728" i="8" s="1"/>
  <c r="B728" i="8"/>
  <c r="AD727" i="8"/>
  <c r="AA727" i="8"/>
  <c r="AF727" i="8" s="1"/>
  <c r="V727" i="8"/>
  <c r="U727" i="8"/>
  <c r="R727" i="8"/>
  <c r="W727" i="8" s="1"/>
  <c r="I727" i="8"/>
  <c r="H727" i="8"/>
  <c r="F727" i="8"/>
  <c r="G727" i="8" s="1"/>
  <c r="C727" i="8"/>
  <c r="D727" i="8" s="1"/>
  <c r="B727" i="8"/>
  <c r="AF726" i="8"/>
  <c r="AD726" i="8"/>
  <c r="AA726" i="8"/>
  <c r="V726" i="8"/>
  <c r="U726" i="8"/>
  <c r="R726" i="8"/>
  <c r="W726" i="8" s="1"/>
  <c r="I726" i="8"/>
  <c r="H726" i="8"/>
  <c r="F726" i="8"/>
  <c r="G726" i="8" s="1"/>
  <c r="C726" i="8"/>
  <c r="D726" i="8" s="1"/>
  <c r="B726" i="8"/>
  <c r="AF725" i="8"/>
  <c r="AD725" i="8"/>
  <c r="AA725" i="8"/>
  <c r="V725" i="8"/>
  <c r="U725" i="8"/>
  <c r="R725" i="8"/>
  <c r="I725" i="8"/>
  <c r="H725" i="8"/>
  <c r="F725" i="8"/>
  <c r="G725" i="8" s="1"/>
  <c r="C725" i="8"/>
  <c r="D725" i="8" s="1"/>
  <c r="B725" i="8"/>
  <c r="AD724" i="8"/>
  <c r="AA724" i="8"/>
  <c r="AF724" i="8" s="1"/>
  <c r="V724" i="8"/>
  <c r="U724" i="8"/>
  <c r="R724" i="8"/>
  <c r="W724" i="8" s="1"/>
  <c r="I724" i="8"/>
  <c r="H724" i="8"/>
  <c r="F724" i="8"/>
  <c r="G724" i="8" s="1"/>
  <c r="C724" i="8"/>
  <c r="D724" i="8" s="1"/>
  <c r="B724" i="8"/>
  <c r="AF723" i="8"/>
  <c r="AD723" i="8"/>
  <c r="AA723" i="8"/>
  <c r="V723" i="8"/>
  <c r="U723" i="8"/>
  <c r="R723" i="8"/>
  <c r="W723" i="8" s="1"/>
  <c r="I723" i="8"/>
  <c r="H723" i="8"/>
  <c r="F723" i="8"/>
  <c r="G723" i="8" s="1"/>
  <c r="C723" i="8"/>
  <c r="D723" i="8" s="1"/>
  <c r="B723" i="8"/>
  <c r="AF722" i="8"/>
  <c r="AD722" i="8"/>
  <c r="AA722" i="8"/>
  <c r="V722" i="8"/>
  <c r="U722" i="8"/>
  <c r="R722" i="8"/>
  <c r="W722" i="8" s="1"/>
  <c r="I722" i="8"/>
  <c r="H722" i="8"/>
  <c r="F722" i="8"/>
  <c r="G722" i="8" s="1"/>
  <c r="C722" i="8"/>
  <c r="D722" i="8" s="1"/>
  <c r="B722" i="8"/>
  <c r="AD721" i="8"/>
  <c r="AA721" i="8"/>
  <c r="AF721" i="8" s="1"/>
  <c r="V721" i="8"/>
  <c r="U721" i="8"/>
  <c r="R721" i="8"/>
  <c r="W721" i="8" s="1"/>
  <c r="I721" i="8"/>
  <c r="H721" i="8"/>
  <c r="F721" i="8"/>
  <c r="G721" i="8" s="1"/>
  <c r="C721" i="8"/>
  <c r="D721" i="8" s="1"/>
  <c r="B721" i="8"/>
  <c r="AF720" i="8"/>
  <c r="AD720" i="8"/>
  <c r="AA720" i="8"/>
  <c r="V720" i="8"/>
  <c r="U720" i="8"/>
  <c r="R720" i="8"/>
  <c r="W720" i="8" s="1"/>
  <c r="I720" i="8"/>
  <c r="H720" i="8"/>
  <c r="F720" i="8"/>
  <c r="G720" i="8" s="1"/>
  <c r="C720" i="8"/>
  <c r="D720" i="8" s="1"/>
  <c r="B720" i="8"/>
  <c r="AF719" i="8"/>
  <c r="AD719" i="8"/>
  <c r="I719" i="8"/>
  <c r="H719" i="8" s="1"/>
  <c r="G719" i="8"/>
  <c r="D719" i="8"/>
  <c r="AF718" i="8"/>
  <c r="AD718" i="8"/>
  <c r="AA718" i="8"/>
  <c r="V718" i="8"/>
  <c r="U718" i="8"/>
  <c r="R718" i="8"/>
  <c r="W718" i="8" s="1"/>
  <c r="I718" i="8"/>
  <c r="H718" i="8"/>
  <c r="F718" i="8"/>
  <c r="G718" i="8" s="1"/>
  <c r="C718" i="8"/>
  <c r="D718" i="8" s="1"/>
  <c r="B718" i="8"/>
  <c r="AD717" i="8"/>
  <c r="AA717" i="8"/>
  <c r="AF717" i="8" s="1"/>
  <c r="V717" i="8"/>
  <c r="U717" i="8"/>
  <c r="R717" i="8"/>
  <c r="W717" i="8" s="1"/>
  <c r="I717" i="8"/>
  <c r="H717" i="8"/>
  <c r="F717" i="8"/>
  <c r="G717" i="8" s="1"/>
  <c r="C717" i="8"/>
  <c r="D717" i="8" s="1"/>
  <c r="B717" i="8"/>
  <c r="AF716" i="8"/>
  <c r="AD716" i="8"/>
  <c r="AA716" i="8"/>
  <c r="V716" i="8"/>
  <c r="U716" i="8"/>
  <c r="R716" i="8"/>
  <c r="W716" i="8" s="1"/>
  <c r="I716" i="8"/>
  <c r="H716" i="8"/>
  <c r="F716" i="8"/>
  <c r="G716" i="8" s="1"/>
  <c r="C716" i="8"/>
  <c r="D716" i="8" s="1"/>
  <c r="B716" i="8"/>
  <c r="AF715" i="8"/>
  <c r="AD715" i="8"/>
  <c r="AA715" i="8"/>
  <c r="V715" i="8"/>
  <c r="U715" i="8"/>
  <c r="R715" i="8"/>
  <c r="I715" i="8"/>
  <c r="H715" i="8"/>
  <c r="F715" i="8"/>
  <c r="G715" i="8" s="1"/>
  <c r="C715" i="8"/>
  <c r="D715" i="8" s="1"/>
  <c r="B715" i="8"/>
  <c r="AF714" i="8"/>
  <c r="AD714" i="8"/>
  <c r="I714" i="8"/>
  <c r="H714" i="8" s="1"/>
  <c r="G714" i="8"/>
  <c r="D714" i="8"/>
  <c r="AD713" i="8"/>
  <c r="AA713" i="8"/>
  <c r="AF713" i="8" s="1"/>
  <c r="V713" i="8"/>
  <c r="U713" i="8"/>
  <c r="R713" i="8"/>
  <c r="W713" i="8" s="1"/>
  <c r="J713" i="8"/>
  <c r="I713" i="8"/>
  <c r="F713" i="8"/>
  <c r="D713" i="8"/>
  <c r="C713" i="8"/>
  <c r="B713" i="8"/>
  <c r="AF712" i="8"/>
  <c r="AD712" i="8"/>
  <c r="AA712" i="8"/>
  <c r="W712" i="8"/>
  <c r="V712" i="8"/>
  <c r="U712" i="8"/>
  <c r="R712" i="8"/>
  <c r="I712" i="8"/>
  <c r="F712" i="8"/>
  <c r="D712" i="8"/>
  <c r="C712" i="8"/>
  <c r="B712" i="8"/>
  <c r="H712" i="8" s="1"/>
  <c r="AD711" i="8"/>
  <c r="AA711" i="8"/>
  <c r="AF711" i="8" s="1"/>
  <c r="W711" i="8"/>
  <c r="V711" i="8"/>
  <c r="U711" i="8"/>
  <c r="R711" i="8"/>
  <c r="I711" i="8"/>
  <c r="G711" i="8"/>
  <c r="F711" i="8"/>
  <c r="D711" i="8"/>
  <c r="C711" i="8"/>
  <c r="B711" i="8"/>
  <c r="H711" i="8" s="1"/>
  <c r="AF710" i="8"/>
  <c r="AD710" i="8"/>
  <c r="AA710" i="8"/>
  <c r="W710" i="8"/>
  <c r="V710" i="8"/>
  <c r="U710" i="8"/>
  <c r="R710" i="8"/>
  <c r="I710" i="8"/>
  <c r="F710" i="8"/>
  <c r="D710" i="8"/>
  <c r="C710" i="8"/>
  <c r="B710" i="8"/>
  <c r="AD709" i="8"/>
  <c r="AA709" i="8"/>
  <c r="AF709" i="8" s="1"/>
  <c r="W709" i="8"/>
  <c r="V709" i="8"/>
  <c r="U709" i="8"/>
  <c r="R709" i="8"/>
  <c r="I709" i="8"/>
  <c r="F709" i="8"/>
  <c r="D709" i="8"/>
  <c r="C709" i="8"/>
  <c r="B709" i="8"/>
  <c r="H709" i="8" s="1"/>
  <c r="AD708" i="8"/>
  <c r="AA708" i="8"/>
  <c r="AF708" i="8" s="1"/>
  <c r="W708" i="8"/>
  <c r="V708" i="8"/>
  <c r="U708" i="8"/>
  <c r="R708" i="8"/>
  <c r="I708" i="8"/>
  <c r="G708" i="8"/>
  <c r="F708" i="8"/>
  <c r="D708" i="8"/>
  <c r="C708" i="8"/>
  <c r="B708" i="8"/>
  <c r="H708" i="8" s="1"/>
  <c r="AF707" i="8"/>
  <c r="AD707" i="8"/>
  <c r="AA707" i="8"/>
  <c r="W707" i="8"/>
  <c r="V707" i="8"/>
  <c r="U707" i="8"/>
  <c r="R707" i="8"/>
  <c r="I707" i="8"/>
  <c r="F707" i="8"/>
  <c r="D707" i="8"/>
  <c r="C707" i="8"/>
  <c r="B707" i="8"/>
  <c r="AF706" i="8"/>
  <c r="AD706" i="8"/>
  <c r="AA706" i="8"/>
  <c r="W706" i="8"/>
  <c r="V706" i="8"/>
  <c r="U706" i="8"/>
  <c r="R706" i="8"/>
  <c r="I706" i="8"/>
  <c r="F706" i="8"/>
  <c r="D706" i="8"/>
  <c r="C706" i="8"/>
  <c r="B706" i="8"/>
  <c r="H706" i="8" s="1"/>
  <c r="AD705" i="8"/>
  <c r="AA705" i="8"/>
  <c r="AF705" i="8" s="1"/>
  <c r="W705" i="8"/>
  <c r="V705" i="8"/>
  <c r="U705" i="8"/>
  <c r="R705" i="8"/>
  <c r="I705" i="8"/>
  <c r="G705" i="8"/>
  <c r="F705" i="8"/>
  <c r="D705" i="8"/>
  <c r="C705" i="8"/>
  <c r="B705" i="8"/>
  <c r="H705" i="8" s="1"/>
  <c r="AF704" i="8"/>
  <c r="AD704" i="8"/>
  <c r="AA704" i="8"/>
  <c r="W704" i="8"/>
  <c r="V704" i="8"/>
  <c r="U704" i="8"/>
  <c r="R704" i="8"/>
  <c r="I704" i="8"/>
  <c r="F704" i="8"/>
  <c r="D704" i="8"/>
  <c r="C704" i="8"/>
  <c r="B704" i="8"/>
  <c r="AF703" i="8"/>
  <c r="AD703" i="8"/>
  <c r="I703" i="8"/>
  <c r="H703" i="8"/>
  <c r="G703" i="8"/>
  <c r="D703" i="8"/>
  <c r="AF702" i="8"/>
  <c r="AD702" i="8"/>
  <c r="AA702" i="8"/>
  <c r="W702" i="8"/>
  <c r="V702" i="8"/>
  <c r="U702" i="8"/>
  <c r="R702" i="8"/>
  <c r="I702" i="8"/>
  <c r="F702" i="8"/>
  <c r="D702" i="8"/>
  <c r="C702" i="8"/>
  <c r="B702" i="8"/>
  <c r="H702" i="8" s="1"/>
  <c r="AD701" i="8"/>
  <c r="AA701" i="8"/>
  <c r="AF701" i="8" s="1"/>
  <c r="W701" i="8"/>
  <c r="V701" i="8"/>
  <c r="U701" i="8"/>
  <c r="R701" i="8"/>
  <c r="I701" i="8"/>
  <c r="G701" i="8"/>
  <c r="F701" i="8"/>
  <c r="D701" i="8"/>
  <c r="C701" i="8"/>
  <c r="B701" i="8"/>
  <c r="H701" i="8" s="1"/>
  <c r="AF700" i="8"/>
  <c r="AD700" i="8"/>
  <c r="AA700" i="8"/>
  <c r="W700" i="8"/>
  <c r="V700" i="8"/>
  <c r="U700" i="8"/>
  <c r="R700" i="8"/>
  <c r="I700" i="8"/>
  <c r="F700" i="8"/>
  <c r="D700" i="8"/>
  <c r="C700" i="8"/>
  <c r="B700" i="8"/>
  <c r="AD699" i="8"/>
  <c r="AA699" i="8"/>
  <c r="AF699" i="8" s="1"/>
  <c r="W699" i="8"/>
  <c r="V699" i="8"/>
  <c r="U699" i="8"/>
  <c r="R699" i="8"/>
  <c r="I699" i="8"/>
  <c r="F699" i="8"/>
  <c r="D699" i="8"/>
  <c r="C699" i="8"/>
  <c r="B699" i="8"/>
  <c r="H699" i="8" s="1"/>
  <c r="AD698" i="8"/>
  <c r="AA698" i="8"/>
  <c r="AF698" i="8" s="1"/>
  <c r="W698" i="8"/>
  <c r="V698" i="8"/>
  <c r="U698" i="8"/>
  <c r="R698" i="8"/>
  <c r="I698" i="8"/>
  <c r="G698" i="8"/>
  <c r="F698" i="8"/>
  <c r="D698" i="8"/>
  <c r="C698" i="8"/>
  <c r="B698" i="8"/>
  <c r="H698" i="8" s="1"/>
  <c r="AF697" i="8"/>
  <c r="AD697" i="8"/>
  <c r="AA697" i="8"/>
  <c r="W697" i="8"/>
  <c r="V697" i="8"/>
  <c r="U697" i="8"/>
  <c r="R697" i="8"/>
  <c r="I697" i="8"/>
  <c r="F697" i="8"/>
  <c r="D697" i="8"/>
  <c r="C697" i="8"/>
  <c r="B697" i="8"/>
  <c r="AF696" i="8"/>
  <c r="AD696" i="8"/>
  <c r="AA696" i="8"/>
  <c r="W696" i="8"/>
  <c r="V696" i="8"/>
  <c r="U696" i="8"/>
  <c r="R696" i="8"/>
  <c r="I696" i="8"/>
  <c r="F696" i="8"/>
  <c r="D696" i="8"/>
  <c r="C696" i="8"/>
  <c r="B696" i="8"/>
  <c r="H696" i="8" s="1"/>
  <c r="AD695" i="8"/>
  <c r="AA695" i="8"/>
  <c r="AF695" i="8" s="1"/>
  <c r="W695" i="8"/>
  <c r="V695" i="8"/>
  <c r="U695" i="8"/>
  <c r="R695" i="8"/>
  <c r="I695" i="8"/>
  <c r="G695" i="8"/>
  <c r="F695" i="8"/>
  <c r="D695" i="8"/>
  <c r="C695" i="8"/>
  <c r="B695" i="8"/>
  <c r="H695" i="8" s="1"/>
  <c r="AF694" i="8"/>
  <c r="AD694" i="8"/>
  <c r="I694" i="8"/>
  <c r="H694" i="8"/>
  <c r="G694" i="8"/>
  <c r="D694" i="8"/>
  <c r="AF693" i="8"/>
  <c r="AD693" i="8"/>
  <c r="AA693" i="8"/>
  <c r="W693" i="8"/>
  <c r="V693" i="8"/>
  <c r="U693" i="8"/>
  <c r="R693" i="8"/>
  <c r="I693" i="8"/>
  <c r="F693" i="8"/>
  <c r="D693" i="8"/>
  <c r="C693" i="8"/>
  <c r="B693" i="8"/>
  <c r="AD692" i="8"/>
  <c r="AA692" i="8"/>
  <c r="AF692" i="8" s="1"/>
  <c r="W692" i="8"/>
  <c r="V692" i="8"/>
  <c r="U692" i="8"/>
  <c r="R692" i="8"/>
  <c r="I692" i="8"/>
  <c r="F692" i="8"/>
  <c r="D692" i="8"/>
  <c r="C692" i="8"/>
  <c r="B692" i="8"/>
  <c r="H692" i="8" s="1"/>
  <c r="AD691" i="8"/>
  <c r="AA691" i="8"/>
  <c r="AF691" i="8" s="1"/>
  <c r="W691" i="8"/>
  <c r="V691" i="8"/>
  <c r="U691" i="8"/>
  <c r="R691" i="8"/>
  <c r="I691" i="8"/>
  <c r="G691" i="8"/>
  <c r="F691" i="8"/>
  <c r="D691" i="8"/>
  <c r="C691" i="8"/>
  <c r="B691" i="8"/>
  <c r="H691" i="8" s="1"/>
  <c r="AF690" i="8"/>
  <c r="AD690" i="8"/>
  <c r="AA690" i="8"/>
  <c r="W690" i="8"/>
  <c r="V690" i="8"/>
  <c r="U690" i="8"/>
  <c r="R690" i="8"/>
  <c r="I690" i="8"/>
  <c r="F690" i="8"/>
  <c r="D690" i="8"/>
  <c r="C690" i="8"/>
  <c r="B690" i="8"/>
  <c r="AF689" i="8"/>
  <c r="AD689" i="8"/>
  <c r="AA689" i="8"/>
  <c r="W689" i="8"/>
  <c r="V689" i="8"/>
  <c r="U689" i="8"/>
  <c r="R689" i="8"/>
  <c r="I689" i="8"/>
  <c r="F689" i="8"/>
  <c r="D689" i="8"/>
  <c r="C689" i="8"/>
  <c r="B689" i="8"/>
  <c r="H689" i="8" s="1"/>
  <c r="AD688" i="8"/>
  <c r="AA688" i="8"/>
  <c r="AF688" i="8" s="1"/>
  <c r="W688" i="8"/>
  <c r="V688" i="8"/>
  <c r="U688" i="8"/>
  <c r="R688" i="8"/>
  <c r="I688" i="8"/>
  <c r="G688" i="8"/>
  <c r="F688" i="8"/>
  <c r="D688" i="8"/>
  <c r="C688" i="8"/>
  <c r="B688" i="8"/>
  <c r="H688" i="8" s="1"/>
  <c r="AF687" i="8"/>
  <c r="AD687" i="8"/>
  <c r="AA687" i="8"/>
  <c r="W687" i="8"/>
  <c r="V687" i="8"/>
  <c r="U687" i="8"/>
  <c r="R687" i="8"/>
  <c r="I687" i="8"/>
  <c r="F687" i="8"/>
  <c r="D687" i="8"/>
  <c r="C687" i="8"/>
  <c r="B687" i="8"/>
  <c r="AF686" i="8"/>
  <c r="AD686" i="8"/>
  <c r="AA686" i="8"/>
  <c r="W686" i="8"/>
  <c r="V686" i="8"/>
  <c r="U686" i="8"/>
  <c r="R686" i="8"/>
  <c r="I686" i="8"/>
  <c r="F686" i="8"/>
  <c r="D686" i="8"/>
  <c r="C686" i="8"/>
  <c r="B686" i="8"/>
  <c r="H686" i="8" s="1"/>
  <c r="AD685" i="8"/>
  <c r="AA685" i="8"/>
  <c r="AF685" i="8" s="1"/>
  <c r="W685" i="8"/>
  <c r="V685" i="8"/>
  <c r="U685" i="8"/>
  <c r="R685" i="8"/>
  <c r="I685" i="8"/>
  <c r="G685" i="8"/>
  <c r="F685" i="8"/>
  <c r="D685" i="8"/>
  <c r="C685" i="8"/>
  <c r="B685" i="8"/>
  <c r="H685" i="8" s="1"/>
  <c r="AF684" i="8"/>
  <c r="AD684" i="8"/>
  <c r="AA684" i="8"/>
  <c r="W684" i="8"/>
  <c r="V684" i="8"/>
  <c r="U684" i="8"/>
  <c r="R684" i="8"/>
  <c r="I684" i="8"/>
  <c r="F684" i="8"/>
  <c r="D684" i="8"/>
  <c r="C684" i="8"/>
  <c r="B684" i="8"/>
  <c r="AF683" i="8"/>
  <c r="AD683" i="8"/>
  <c r="AA683" i="8"/>
  <c r="W683" i="8"/>
  <c r="V683" i="8"/>
  <c r="U683" i="8"/>
  <c r="R683" i="8"/>
  <c r="I683" i="8"/>
  <c r="F683" i="8"/>
  <c r="D683" i="8"/>
  <c r="C683" i="8"/>
  <c r="B683" i="8"/>
  <c r="H683" i="8" s="1"/>
  <c r="AD682" i="8"/>
  <c r="AA682" i="8"/>
  <c r="AF682" i="8" s="1"/>
  <c r="W682" i="8"/>
  <c r="V682" i="8"/>
  <c r="U682" i="8"/>
  <c r="R682" i="8"/>
  <c r="I682" i="8"/>
  <c r="G682" i="8"/>
  <c r="F682" i="8"/>
  <c r="D682" i="8"/>
  <c r="C682" i="8"/>
  <c r="B682" i="8"/>
  <c r="H682" i="8" s="1"/>
  <c r="AF681" i="8"/>
  <c r="AD681" i="8"/>
  <c r="AA681" i="8"/>
  <c r="W681" i="8"/>
  <c r="V681" i="8"/>
  <c r="U681" i="8"/>
  <c r="R681" i="8"/>
  <c r="I681" i="8"/>
  <c r="F681" i="8"/>
  <c r="D681" i="8"/>
  <c r="C681" i="8"/>
  <c r="B681" i="8"/>
  <c r="AF680" i="8"/>
  <c r="AD680" i="8"/>
  <c r="AA680" i="8"/>
  <c r="W680" i="8"/>
  <c r="V680" i="8"/>
  <c r="U680" i="8"/>
  <c r="R680" i="8"/>
  <c r="I680" i="8"/>
  <c r="F680" i="8"/>
  <c r="D680" i="8"/>
  <c r="C680" i="8"/>
  <c r="B680" i="8"/>
  <c r="H680" i="8" s="1"/>
  <c r="AD679" i="8"/>
  <c r="AA679" i="8"/>
  <c r="AF679" i="8" s="1"/>
  <c r="W679" i="8"/>
  <c r="V679" i="8"/>
  <c r="U679" i="8"/>
  <c r="R679" i="8"/>
  <c r="I679" i="8"/>
  <c r="G679" i="8"/>
  <c r="F679" i="8"/>
  <c r="D679" i="8"/>
  <c r="C679" i="8"/>
  <c r="B679" i="8"/>
  <c r="H679" i="8" s="1"/>
  <c r="AF678" i="8"/>
  <c r="AD678" i="8"/>
  <c r="AA678" i="8"/>
  <c r="W678" i="8"/>
  <c r="V678" i="8"/>
  <c r="U678" i="8"/>
  <c r="R678" i="8"/>
  <c r="I678" i="8"/>
  <c r="F678" i="8"/>
  <c r="D678" i="8"/>
  <c r="C678" i="8"/>
  <c r="B678" i="8"/>
  <c r="AD677" i="8"/>
  <c r="AA677" i="8"/>
  <c r="AF677" i="8" s="1"/>
  <c r="W677" i="8"/>
  <c r="V677" i="8"/>
  <c r="U677" i="8"/>
  <c r="R677" i="8"/>
  <c r="I677" i="8"/>
  <c r="F677" i="8"/>
  <c r="D677" i="8"/>
  <c r="C677" i="8"/>
  <c r="B677" i="8"/>
  <c r="H677" i="8" s="1"/>
  <c r="AD676" i="8"/>
  <c r="AA676" i="8"/>
  <c r="AF676" i="8" s="1"/>
  <c r="W676" i="8"/>
  <c r="V676" i="8"/>
  <c r="U676" i="8"/>
  <c r="R676" i="8"/>
  <c r="I676" i="8"/>
  <c r="G676" i="8"/>
  <c r="F676" i="8"/>
  <c r="D676" i="8"/>
  <c r="C676" i="8"/>
  <c r="B676" i="8"/>
  <c r="H676" i="8" s="1"/>
  <c r="AF675" i="8"/>
  <c r="AD675" i="8"/>
  <c r="AA675" i="8"/>
  <c r="W675" i="8"/>
  <c r="V675" i="8"/>
  <c r="U675" i="8"/>
  <c r="R675" i="8"/>
  <c r="I675" i="8"/>
  <c r="G675" i="8"/>
  <c r="F675" i="8"/>
  <c r="D675" i="8"/>
  <c r="C675" i="8"/>
  <c r="B675" i="8"/>
  <c r="AD674" i="8"/>
  <c r="AA674" i="8"/>
  <c r="AF674" i="8" s="1"/>
  <c r="W674" i="8"/>
  <c r="V674" i="8"/>
  <c r="U674" i="8"/>
  <c r="R674" i="8"/>
  <c r="I674" i="8"/>
  <c r="F674" i="8"/>
  <c r="D674" i="8"/>
  <c r="C674" i="8"/>
  <c r="B674" i="8"/>
  <c r="AD673" i="8"/>
  <c r="AA673" i="8"/>
  <c r="AF673" i="8" s="1"/>
  <c r="W673" i="8"/>
  <c r="V673" i="8"/>
  <c r="U673" i="8"/>
  <c r="R673" i="8"/>
  <c r="I673" i="8"/>
  <c r="G673" i="8"/>
  <c r="F673" i="8"/>
  <c r="D673" i="8"/>
  <c r="C673" i="8"/>
  <c r="B673" i="8"/>
  <c r="H673" i="8" s="1"/>
  <c r="AF672" i="8"/>
  <c r="AD672" i="8"/>
  <c r="AA672" i="8"/>
  <c r="W672" i="8"/>
  <c r="V672" i="8"/>
  <c r="U672" i="8"/>
  <c r="R672" i="8"/>
  <c r="I672" i="8"/>
  <c r="G672" i="8"/>
  <c r="F672" i="8"/>
  <c r="D672" i="8"/>
  <c r="C672" i="8"/>
  <c r="B672" i="8"/>
  <c r="AD671" i="8"/>
  <c r="AA671" i="8"/>
  <c r="AF671" i="8" s="1"/>
  <c r="W671" i="8"/>
  <c r="V671" i="8"/>
  <c r="U671" i="8"/>
  <c r="R671" i="8"/>
  <c r="I671" i="8"/>
  <c r="F671" i="8"/>
  <c r="D671" i="8"/>
  <c r="C671" i="8"/>
  <c r="B671" i="8"/>
  <c r="AD670" i="8"/>
  <c r="AA670" i="8"/>
  <c r="AF670" i="8" s="1"/>
  <c r="W670" i="8"/>
  <c r="V670" i="8"/>
  <c r="U670" i="8"/>
  <c r="R670" i="8"/>
  <c r="I670" i="8"/>
  <c r="G670" i="8"/>
  <c r="F670" i="8"/>
  <c r="D670" i="8"/>
  <c r="C670" i="8"/>
  <c r="B670" i="8"/>
  <c r="H670" i="8" s="1"/>
  <c r="AF669" i="8"/>
  <c r="AD669" i="8"/>
  <c r="AA669" i="8"/>
  <c r="W669" i="8"/>
  <c r="V669" i="8"/>
  <c r="U669" i="8"/>
  <c r="R669" i="8"/>
  <c r="I669" i="8"/>
  <c r="G669" i="8"/>
  <c r="F669" i="8"/>
  <c r="D669" i="8"/>
  <c r="C669" i="8"/>
  <c r="B669" i="8"/>
  <c r="AD668" i="8"/>
  <c r="AA668" i="8"/>
  <c r="AF668" i="8" s="1"/>
  <c r="W668" i="8"/>
  <c r="V668" i="8"/>
  <c r="U668" i="8"/>
  <c r="R668" i="8"/>
  <c r="I668" i="8"/>
  <c r="F668" i="8"/>
  <c r="D668" i="8"/>
  <c r="C668" i="8"/>
  <c r="B668" i="8"/>
  <c r="AD667" i="8"/>
  <c r="AA667" i="8"/>
  <c r="AF667" i="8" s="1"/>
  <c r="W667" i="8"/>
  <c r="V667" i="8"/>
  <c r="U667" i="8"/>
  <c r="R667" i="8"/>
  <c r="I667" i="8"/>
  <c r="G667" i="8"/>
  <c r="F667" i="8"/>
  <c r="D667" i="8"/>
  <c r="C667" i="8"/>
  <c r="B667" i="8"/>
  <c r="H667" i="8" s="1"/>
  <c r="AI666" i="8"/>
  <c r="AD666" i="8"/>
  <c r="AA666" i="8"/>
  <c r="AF666" i="8" s="1"/>
  <c r="V666" i="8"/>
  <c r="U666" i="8"/>
  <c r="R666" i="8"/>
  <c r="W666" i="8" s="1"/>
  <c r="I666" i="8"/>
  <c r="H666" i="8"/>
  <c r="F666" i="8"/>
  <c r="G666" i="8" s="1"/>
  <c r="C666" i="8"/>
  <c r="D666" i="8" s="1"/>
  <c r="B666" i="8"/>
  <c r="AF665" i="8"/>
  <c r="AD665" i="8"/>
  <c r="AA665" i="8"/>
  <c r="V665" i="8"/>
  <c r="U665" i="8"/>
  <c r="R665" i="8"/>
  <c r="W665" i="8" s="1"/>
  <c r="I665" i="8"/>
  <c r="H665" i="8"/>
  <c r="F665" i="8"/>
  <c r="G665" i="8" s="1"/>
  <c r="C665" i="8"/>
  <c r="D665" i="8" s="1"/>
  <c r="B665" i="8"/>
  <c r="AD664" i="8"/>
  <c r="AA664" i="8"/>
  <c r="AF664" i="8" s="1"/>
  <c r="V664" i="8"/>
  <c r="U664" i="8"/>
  <c r="R664" i="8"/>
  <c r="W664" i="8" s="1"/>
  <c r="I664" i="8"/>
  <c r="H664" i="8"/>
  <c r="F664" i="8"/>
  <c r="G664" i="8" s="1"/>
  <c r="C664" i="8"/>
  <c r="D664" i="8" s="1"/>
  <c r="B664" i="8"/>
  <c r="AD663" i="8"/>
  <c r="AA663" i="8"/>
  <c r="AF663" i="8" s="1"/>
  <c r="V663" i="8"/>
  <c r="U663" i="8"/>
  <c r="R663" i="8"/>
  <c r="W663" i="8" s="1"/>
  <c r="I663" i="8"/>
  <c r="H663" i="8"/>
  <c r="F663" i="8"/>
  <c r="G663" i="8" s="1"/>
  <c r="C663" i="8"/>
  <c r="D663" i="8" s="1"/>
  <c r="B663" i="8"/>
  <c r="AF662" i="8"/>
  <c r="AD662" i="8"/>
  <c r="AA662" i="8"/>
  <c r="V662" i="8"/>
  <c r="U662" i="8"/>
  <c r="R662" i="8"/>
  <c r="I662" i="8"/>
  <c r="H662" i="8"/>
  <c r="F662" i="8"/>
  <c r="G662" i="8" s="1"/>
  <c r="C662" i="8"/>
  <c r="D662" i="8" s="1"/>
  <c r="B662" i="8"/>
  <c r="AD661" i="8"/>
  <c r="AA661" i="8"/>
  <c r="AF661" i="8" s="1"/>
  <c r="V661" i="8"/>
  <c r="U661" i="8"/>
  <c r="R661" i="8"/>
  <c r="W661" i="8" s="1"/>
  <c r="I661" i="8"/>
  <c r="H661" i="8"/>
  <c r="F661" i="8"/>
  <c r="G661" i="8" s="1"/>
  <c r="C661" i="8"/>
  <c r="D661" i="8" s="1"/>
  <c r="B661" i="8"/>
  <c r="AF660" i="8"/>
  <c r="AD660" i="8"/>
  <c r="AA660" i="8"/>
  <c r="V660" i="8"/>
  <c r="U660" i="8"/>
  <c r="R660" i="8"/>
  <c r="W660" i="8" s="1"/>
  <c r="I660" i="8"/>
  <c r="H660" i="8"/>
  <c r="F660" i="8"/>
  <c r="G660" i="8" s="1"/>
  <c r="C660" i="8"/>
  <c r="D660" i="8" s="1"/>
  <c r="B660" i="8"/>
  <c r="AF659" i="8"/>
  <c r="AD659" i="8"/>
  <c r="AA659" i="8"/>
  <c r="V659" i="8"/>
  <c r="U659" i="8"/>
  <c r="R659" i="8"/>
  <c r="W659" i="8" s="1"/>
  <c r="I659" i="8"/>
  <c r="H659" i="8"/>
  <c r="F659" i="8"/>
  <c r="G659" i="8" s="1"/>
  <c r="C659" i="8"/>
  <c r="D659" i="8" s="1"/>
  <c r="B659" i="8"/>
  <c r="AD658" i="8"/>
  <c r="AA658" i="8"/>
  <c r="AF658" i="8" s="1"/>
  <c r="V658" i="8"/>
  <c r="U658" i="8"/>
  <c r="R658" i="8"/>
  <c r="I658" i="8"/>
  <c r="H658" i="8"/>
  <c r="F658" i="8"/>
  <c r="G658" i="8" s="1"/>
  <c r="C658" i="8"/>
  <c r="D658" i="8" s="1"/>
  <c r="B658" i="8"/>
  <c r="AD657" i="8"/>
  <c r="AA657" i="8"/>
  <c r="AF657" i="8" s="1"/>
  <c r="V657" i="8"/>
  <c r="U657" i="8"/>
  <c r="R657" i="8"/>
  <c r="W657" i="8" s="1"/>
  <c r="I657" i="8"/>
  <c r="H657" i="8"/>
  <c r="F657" i="8"/>
  <c r="G657" i="8" s="1"/>
  <c r="C657" i="8"/>
  <c r="D657" i="8" s="1"/>
  <c r="B657" i="8"/>
  <c r="AF656" i="8"/>
  <c r="AD656" i="8"/>
  <c r="AA656" i="8"/>
  <c r="V656" i="8"/>
  <c r="U656" i="8"/>
  <c r="R656" i="8"/>
  <c r="W656" i="8" s="1"/>
  <c r="I656" i="8"/>
  <c r="H656" i="8"/>
  <c r="F656" i="8"/>
  <c r="G656" i="8" s="1"/>
  <c r="C656" i="8"/>
  <c r="D656" i="8" s="1"/>
  <c r="B656" i="8"/>
  <c r="AD655" i="8"/>
  <c r="AA655" i="8"/>
  <c r="AF655" i="8" s="1"/>
  <c r="V655" i="8"/>
  <c r="U655" i="8"/>
  <c r="R655" i="8"/>
  <c r="W655" i="8" s="1"/>
  <c r="I655" i="8"/>
  <c r="H655" i="8"/>
  <c r="F655" i="8"/>
  <c r="G655" i="8" s="1"/>
  <c r="C655" i="8"/>
  <c r="D655" i="8" s="1"/>
  <c r="B655" i="8"/>
  <c r="AD654" i="8"/>
  <c r="AA654" i="8"/>
  <c r="AF654" i="8" s="1"/>
  <c r="V654" i="8"/>
  <c r="U654" i="8"/>
  <c r="R654" i="8"/>
  <c r="W654" i="8" s="1"/>
  <c r="I654" i="8"/>
  <c r="H654" i="8"/>
  <c r="F654" i="8"/>
  <c r="G654" i="8" s="1"/>
  <c r="C654" i="8"/>
  <c r="D654" i="8" s="1"/>
  <c r="B654" i="8"/>
  <c r="AF653" i="8"/>
  <c r="AD653" i="8"/>
  <c r="AA653" i="8"/>
  <c r="V653" i="8"/>
  <c r="U653" i="8"/>
  <c r="R653" i="8"/>
  <c r="I653" i="8"/>
  <c r="H653" i="8"/>
  <c r="F653" i="8"/>
  <c r="G653" i="8" s="1"/>
  <c r="C653" i="8"/>
  <c r="D653" i="8" s="1"/>
  <c r="B653" i="8"/>
  <c r="AD652" i="8"/>
  <c r="AA652" i="8"/>
  <c r="AF652" i="8" s="1"/>
  <c r="V652" i="8"/>
  <c r="U652" i="8"/>
  <c r="R652" i="8"/>
  <c r="W652" i="8" s="1"/>
  <c r="I652" i="8"/>
  <c r="H652" i="8"/>
  <c r="F652" i="8"/>
  <c r="G652" i="8" s="1"/>
  <c r="C652" i="8"/>
  <c r="D652" i="8" s="1"/>
  <c r="B652" i="8"/>
  <c r="AF651" i="8"/>
  <c r="AD651" i="8"/>
  <c r="AA651" i="8"/>
  <c r="V651" i="8"/>
  <c r="U651" i="8"/>
  <c r="R651" i="8"/>
  <c r="W651" i="8" s="1"/>
  <c r="I651" i="8"/>
  <c r="H651" i="8"/>
  <c r="F651" i="8"/>
  <c r="G651" i="8" s="1"/>
  <c r="C651" i="8"/>
  <c r="D651" i="8" s="1"/>
  <c r="B651" i="8"/>
  <c r="AF650" i="8"/>
  <c r="AD650" i="8"/>
  <c r="AA650" i="8"/>
  <c r="V650" i="8"/>
  <c r="U650" i="8"/>
  <c r="R650" i="8"/>
  <c r="W650" i="8" s="1"/>
  <c r="J650" i="8"/>
  <c r="I650" i="8"/>
  <c r="G650" i="8"/>
  <c r="F650" i="8"/>
  <c r="D650" i="8"/>
  <c r="C650" i="8"/>
  <c r="B650" i="8"/>
  <c r="H650" i="8" s="1"/>
  <c r="AF649" i="8"/>
  <c r="AD649" i="8"/>
  <c r="AA649" i="8"/>
  <c r="W649" i="8"/>
  <c r="V649" i="8"/>
  <c r="U649" i="8"/>
  <c r="R649" i="8"/>
  <c r="I649" i="8"/>
  <c r="G649" i="8"/>
  <c r="F649" i="8"/>
  <c r="C649" i="8"/>
  <c r="D649" i="8" s="1"/>
  <c r="B649" i="8"/>
  <c r="H649" i="8" s="1"/>
  <c r="AD648" i="8"/>
  <c r="AA648" i="8"/>
  <c r="AF648" i="8" s="1"/>
  <c r="V648" i="8"/>
  <c r="W648" i="8" s="1"/>
  <c r="U648" i="8"/>
  <c r="R648" i="8"/>
  <c r="I648" i="8"/>
  <c r="F648" i="8"/>
  <c r="G648" i="8" s="1"/>
  <c r="D648" i="8"/>
  <c r="C648" i="8"/>
  <c r="B648" i="8"/>
  <c r="AF647" i="8"/>
  <c r="AE647" i="8"/>
  <c r="AC647" i="8"/>
  <c r="AB647" i="8"/>
  <c r="J647" i="8" s="1"/>
  <c r="B647" i="8" s="1"/>
  <c r="V647" i="8"/>
  <c r="U647" i="8"/>
  <c r="R647" i="8"/>
  <c r="W647" i="8" s="1"/>
  <c r="I647" i="8"/>
  <c r="G647" i="8"/>
  <c r="AF646" i="8"/>
  <c r="AE646" i="8"/>
  <c r="AC646" i="8"/>
  <c r="AB646" i="8"/>
  <c r="V646" i="8"/>
  <c r="W646" i="8" s="1"/>
  <c r="U646" i="8"/>
  <c r="R646" i="8"/>
  <c r="J646" i="8"/>
  <c r="B646" i="8"/>
  <c r="AF645" i="8"/>
  <c r="AE645" i="8"/>
  <c r="AC645" i="8"/>
  <c r="AB645" i="8"/>
  <c r="J645" i="8" s="1"/>
  <c r="B645" i="8" s="1"/>
  <c r="G645" i="8" s="1"/>
  <c r="V645" i="8"/>
  <c r="U645" i="8"/>
  <c r="R645" i="8"/>
  <c r="W645" i="8" s="1"/>
  <c r="I645" i="8"/>
  <c r="AF644" i="8"/>
  <c r="AE644" i="8"/>
  <c r="AC644" i="8"/>
  <c r="J644" i="8" s="1"/>
  <c r="AB644" i="8"/>
  <c r="V644" i="8"/>
  <c r="W644" i="8" s="1"/>
  <c r="U644" i="8"/>
  <c r="R644" i="8"/>
  <c r="AF643" i="8"/>
  <c r="AE643" i="8"/>
  <c r="AC643" i="8"/>
  <c r="AB643" i="8"/>
  <c r="J643" i="8" s="1"/>
  <c r="B643" i="8" s="1"/>
  <c r="V643" i="8"/>
  <c r="U643" i="8"/>
  <c r="R643" i="8"/>
  <c r="W643" i="8" s="1"/>
  <c r="G643" i="8"/>
  <c r="AF642" i="8"/>
  <c r="AE642" i="8"/>
  <c r="AC642" i="8"/>
  <c r="AB642" i="8"/>
  <c r="V642" i="8"/>
  <c r="W642" i="8" s="1"/>
  <c r="U642" i="8"/>
  <c r="R642" i="8"/>
  <c r="J642" i="8"/>
  <c r="B642" i="8"/>
  <c r="AF641" i="8"/>
  <c r="AE641" i="8"/>
  <c r="AC641" i="8"/>
  <c r="AB641" i="8"/>
  <c r="J641" i="8" s="1"/>
  <c r="B641" i="8" s="1"/>
  <c r="V641" i="8"/>
  <c r="U641" i="8"/>
  <c r="R641" i="8"/>
  <c r="AF640" i="8"/>
  <c r="AE640" i="8"/>
  <c r="AC640" i="8"/>
  <c r="J640" i="8" s="1"/>
  <c r="B640" i="8" s="1"/>
  <c r="AB640" i="8"/>
  <c r="V640" i="8"/>
  <c r="W640" i="8" s="1"/>
  <c r="U640" i="8"/>
  <c r="R640" i="8"/>
  <c r="AF639" i="8"/>
  <c r="AE639" i="8"/>
  <c r="AC639" i="8"/>
  <c r="AB639" i="8"/>
  <c r="J639" i="8" s="1"/>
  <c r="B639" i="8" s="1"/>
  <c r="V639" i="8"/>
  <c r="U639" i="8"/>
  <c r="R639" i="8"/>
  <c r="G639" i="8"/>
  <c r="AF638" i="8"/>
  <c r="AE638" i="8"/>
  <c r="AC638" i="8"/>
  <c r="AB638" i="8"/>
  <c r="V638" i="8"/>
  <c r="W638" i="8" s="1"/>
  <c r="U638" i="8"/>
  <c r="R638" i="8"/>
  <c r="J638" i="8"/>
  <c r="B638" i="8" s="1"/>
  <c r="AF637" i="8"/>
  <c r="AE637" i="8"/>
  <c r="AC637" i="8"/>
  <c r="AB637" i="8"/>
  <c r="J637" i="8" s="1"/>
  <c r="V637" i="8"/>
  <c r="U637" i="8"/>
  <c r="R637" i="8"/>
  <c r="W637" i="8" s="1"/>
  <c r="AF636" i="8"/>
  <c r="AE636" i="8"/>
  <c r="AC636" i="8"/>
  <c r="J636" i="8" s="1"/>
  <c r="B636" i="8" s="1"/>
  <c r="AB636" i="8"/>
  <c r="V636" i="8"/>
  <c r="W636" i="8" s="1"/>
  <c r="U636" i="8"/>
  <c r="R636" i="8"/>
  <c r="AF635" i="8"/>
  <c r="AE635" i="8"/>
  <c r="AC635" i="8"/>
  <c r="AB635" i="8"/>
  <c r="J635" i="8" s="1"/>
  <c r="B635" i="8" s="1"/>
  <c r="V635" i="8"/>
  <c r="U635" i="8"/>
  <c r="R635" i="8"/>
  <c r="W635" i="8" s="1"/>
  <c r="I635" i="8"/>
  <c r="G635" i="8"/>
  <c r="AF634" i="8"/>
  <c r="AE634" i="8"/>
  <c r="AC634" i="8"/>
  <c r="AB634" i="8"/>
  <c r="V634" i="8"/>
  <c r="W634" i="8" s="1"/>
  <c r="U634" i="8"/>
  <c r="R634" i="8"/>
  <c r="J634" i="8"/>
  <c r="B634" i="8"/>
  <c r="AF633" i="8"/>
  <c r="AE633" i="8"/>
  <c r="AC633" i="8"/>
  <c r="AB633" i="8"/>
  <c r="J633" i="8" s="1"/>
  <c r="B633" i="8" s="1"/>
  <c r="G633" i="8" s="1"/>
  <c r="V633" i="8"/>
  <c r="U633" i="8"/>
  <c r="R633" i="8"/>
  <c r="W633" i="8" s="1"/>
  <c r="I633" i="8"/>
  <c r="AF632" i="8"/>
  <c r="AE632" i="8"/>
  <c r="AC632" i="8"/>
  <c r="J632" i="8" s="1"/>
  <c r="B632" i="8" s="1"/>
  <c r="AB632" i="8"/>
  <c r="V632" i="8"/>
  <c r="W632" i="8" s="1"/>
  <c r="U632" i="8"/>
  <c r="R632" i="8"/>
  <c r="AF631" i="8"/>
  <c r="AE631" i="8"/>
  <c r="AC631" i="8"/>
  <c r="AB631" i="8"/>
  <c r="J631" i="8" s="1"/>
  <c r="B631" i="8" s="1"/>
  <c r="V631" i="8"/>
  <c r="U631" i="8"/>
  <c r="R631" i="8"/>
  <c r="W631" i="8" s="1"/>
  <c r="G631" i="8"/>
  <c r="AF630" i="8"/>
  <c r="AE630" i="8"/>
  <c r="AC630" i="8"/>
  <c r="AB630" i="8"/>
  <c r="V630" i="8"/>
  <c r="W630" i="8" s="1"/>
  <c r="U630" i="8"/>
  <c r="R630" i="8"/>
  <c r="J630" i="8"/>
  <c r="B630" i="8"/>
  <c r="AF629" i="8"/>
  <c r="AE629" i="8"/>
  <c r="AC629" i="8"/>
  <c r="AB629" i="8"/>
  <c r="J629" i="8" s="1"/>
  <c r="B629" i="8" s="1"/>
  <c r="V629" i="8"/>
  <c r="U629" i="8"/>
  <c r="R629" i="8"/>
  <c r="AF628" i="8"/>
  <c r="AE628" i="8"/>
  <c r="AC628" i="8"/>
  <c r="AB628" i="8"/>
  <c r="V628" i="8"/>
  <c r="W628" i="8" s="1"/>
  <c r="U628" i="8"/>
  <c r="R628" i="8"/>
  <c r="J628" i="8"/>
  <c r="G628" i="8"/>
  <c r="D628" i="8"/>
  <c r="C628" i="8"/>
  <c r="AF627" i="8"/>
  <c r="AE627" i="8"/>
  <c r="AC627" i="8"/>
  <c r="AB627" i="8"/>
  <c r="J627" i="8" s="1"/>
  <c r="W627" i="8"/>
  <c r="V627" i="8"/>
  <c r="U627" i="8"/>
  <c r="R627" i="8"/>
  <c r="AF626" i="8"/>
  <c r="AE626" i="8"/>
  <c r="AC626" i="8"/>
  <c r="AB626" i="8"/>
  <c r="J626" i="8" s="1"/>
  <c r="B626" i="8" s="1"/>
  <c r="V626" i="8"/>
  <c r="U626" i="8"/>
  <c r="R626" i="8"/>
  <c r="W626" i="8" s="1"/>
  <c r="AF625" i="8"/>
  <c r="AE625" i="8"/>
  <c r="AC625" i="8"/>
  <c r="AB625" i="8"/>
  <c r="J625" i="8" s="1"/>
  <c r="W625" i="8"/>
  <c r="V625" i="8"/>
  <c r="U625" i="8"/>
  <c r="R625" i="8"/>
  <c r="AF624" i="8"/>
  <c r="AE624" i="8"/>
  <c r="AC624" i="8"/>
  <c r="AB624" i="8"/>
  <c r="J624" i="8" s="1"/>
  <c r="B624" i="8" s="1"/>
  <c r="V624" i="8"/>
  <c r="U624" i="8"/>
  <c r="R624" i="8"/>
  <c r="W624" i="8" s="1"/>
  <c r="I624" i="8"/>
  <c r="C624" i="8"/>
  <c r="D624" i="8" s="1"/>
  <c r="AF623" i="8"/>
  <c r="AE623" i="8"/>
  <c r="AC623" i="8"/>
  <c r="AB623" i="8"/>
  <c r="J623" i="8" s="1"/>
  <c r="W623" i="8"/>
  <c r="V623" i="8"/>
  <c r="U623" i="8"/>
  <c r="R623" i="8"/>
  <c r="AF622" i="8"/>
  <c r="AE622" i="8"/>
  <c r="AC622" i="8"/>
  <c r="AB622" i="8"/>
  <c r="J622" i="8" s="1"/>
  <c r="V622" i="8"/>
  <c r="U622" i="8"/>
  <c r="R622" i="8"/>
  <c r="W622" i="8" s="1"/>
  <c r="AF621" i="8"/>
  <c r="AE621" i="8"/>
  <c r="AC621" i="8"/>
  <c r="AB621" i="8"/>
  <c r="J621" i="8" s="1"/>
  <c r="W621" i="8"/>
  <c r="V621" i="8"/>
  <c r="U621" i="8"/>
  <c r="R621" i="8"/>
  <c r="AF620" i="8"/>
  <c r="AE620" i="8"/>
  <c r="AC620" i="8"/>
  <c r="AB620" i="8"/>
  <c r="J620" i="8" s="1"/>
  <c r="B620" i="8" s="1"/>
  <c r="V620" i="8"/>
  <c r="U620" i="8"/>
  <c r="R620" i="8"/>
  <c r="W620" i="8" s="1"/>
  <c r="I620" i="8"/>
  <c r="C620" i="8"/>
  <c r="D620" i="8" s="1"/>
  <c r="AF619" i="8"/>
  <c r="AE619" i="8"/>
  <c r="AC619" i="8"/>
  <c r="AB619" i="8"/>
  <c r="J619" i="8" s="1"/>
  <c r="W619" i="8"/>
  <c r="V619" i="8"/>
  <c r="U619" i="8"/>
  <c r="R619" i="8"/>
  <c r="AF618" i="8"/>
  <c r="AE618" i="8"/>
  <c r="AC618" i="8"/>
  <c r="AB618" i="8"/>
  <c r="J618" i="8" s="1"/>
  <c r="B618" i="8" s="1"/>
  <c r="C618" i="8" s="1"/>
  <c r="D618" i="8" s="1"/>
  <c r="V618" i="8"/>
  <c r="U618" i="8"/>
  <c r="R618" i="8"/>
  <c r="W618" i="8" s="1"/>
  <c r="I618" i="8"/>
  <c r="AF617" i="8"/>
  <c r="AE617" i="8"/>
  <c r="AC617" i="8"/>
  <c r="AB617" i="8"/>
  <c r="J617" i="8" s="1"/>
  <c r="W617" i="8"/>
  <c r="V617" i="8"/>
  <c r="U617" i="8"/>
  <c r="R617" i="8"/>
  <c r="AF616" i="8"/>
  <c r="AE616" i="8"/>
  <c r="AC616" i="8"/>
  <c r="AB616" i="8"/>
  <c r="J616" i="8" s="1"/>
  <c r="B616" i="8" s="1"/>
  <c r="V616" i="8"/>
  <c r="U616" i="8"/>
  <c r="R616" i="8"/>
  <c r="W616" i="8" s="1"/>
  <c r="D616" i="8"/>
  <c r="C616" i="8"/>
  <c r="AF615" i="8"/>
  <c r="AE615" i="8"/>
  <c r="AC615" i="8"/>
  <c r="AB615" i="8"/>
  <c r="J615" i="8" s="1"/>
  <c r="B615" i="8" s="1"/>
  <c r="W615" i="8"/>
  <c r="V615" i="8"/>
  <c r="U615" i="8"/>
  <c r="R615" i="8"/>
  <c r="I615" i="8"/>
  <c r="H615" i="8" s="1"/>
  <c r="AF614" i="8"/>
  <c r="AE614" i="8"/>
  <c r="AC614" i="8"/>
  <c r="AB614" i="8"/>
  <c r="J614" i="8" s="1"/>
  <c r="V614" i="8"/>
  <c r="U614" i="8"/>
  <c r="R614" i="8"/>
  <c r="W614" i="8" s="1"/>
  <c r="AF613" i="8"/>
  <c r="AE613" i="8"/>
  <c r="AC613" i="8"/>
  <c r="AB613" i="8"/>
  <c r="W613" i="8"/>
  <c r="V613" i="8"/>
  <c r="U613" i="8"/>
  <c r="R613" i="8"/>
  <c r="J613" i="8"/>
  <c r="B613" i="8" s="1"/>
  <c r="AF612" i="8"/>
  <c r="AE612" i="8"/>
  <c r="AC612" i="8"/>
  <c r="AB612" i="8"/>
  <c r="W612" i="8"/>
  <c r="V612" i="8"/>
  <c r="U612" i="8"/>
  <c r="R612" i="8"/>
  <c r="J612" i="8"/>
  <c r="B612" i="8" s="1"/>
  <c r="AF611" i="8"/>
  <c r="AE611" i="8"/>
  <c r="AC611" i="8"/>
  <c r="AB611" i="8"/>
  <c r="J611" i="8" s="1"/>
  <c r="V611" i="8"/>
  <c r="U611" i="8"/>
  <c r="R611" i="8"/>
  <c r="AF610" i="8"/>
  <c r="AE610" i="8"/>
  <c r="AC610" i="8"/>
  <c r="AB610" i="8"/>
  <c r="W610" i="8"/>
  <c r="V610" i="8"/>
  <c r="U610" i="8"/>
  <c r="R610" i="8"/>
  <c r="J610" i="8"/>
  <c r="B610" i="8" s="1"/>
  <c r="AF609" i="8"/>
  <c r="AE609" i="8"/>
  <c r="AC609" i="8"/>
  <c r="AB609" i="8"/>
  <c r="J609" i="8" s="1"/>
  <c r="V609" i="8"/>
  <c r="U609" i="8"/>
  <c r="R609" i="8"/>
  <c r="AF608" i="8"/>
  <c r="AE608" i="8"/>
  <c r="AC608" i="8"/>
  <c r="AB608" i="8"/>
  <c r="W608" i="8"/>
  <c r="V608" i="8"/>
  <c r="U608" i="8"/>
  <c r="R608" i="8"/>
  <c r="J608" i="8"/>
  <c r="B608" i="8" s="1"/>
  <c r="AF607" i="8"/>
  <c r="AE607" i="8"/>
  <c r="AC607" i="8"/>
  <c r="AB607" i="8"/>
  <c r="J607" i="8" s="1"/>
  <c r="V607" i="8"/>
  <c r="U607" i="8"/>
  <c r="R607" i="8"/>
  <c r="AF606" i="8"/>
  <c r="AE606" i="8"/>
  <c r="AC606" i="8"/>
  <c r="AB606" i="8"/>
  <c r="W606" i="8"/>
  <c r="V606" i="8"/>
  <c r="U606" i="8"/>
  <c r="R606" i="8"/>
  <c r="J606" i="8"/>
  <c r="B606" i="8" s="1"/>
  <c r="AF605" i="8"/>
  <c r="AE605" i="8"/>
  <c r="AC605" i="8"/>
  <c r="AB605" i="8"/>
  <c r="J605" i="8" s="1"/>
  <c r="V605" i="8"/>
  <c r="U605" i="8"/>
  <c r="R605" i="8"/>
  <c r="AF604" i="8"/>
  <c r="AE604" i="8"/>
  <c r="AC604" i="8"/>
  <c r="AB604" i="8"/>
  <c r="W604" i="8"/>
  <c r="V604" i="8"/>
  <c r="U604" i="8"/>
  <c r="R604" i="8"/>
  <c r="J604" i="8"/>
  <c r="B604" i="8" s="1"/>
  <c r="AF603" i="8"/>
  <c r="AE603" i="8"/>
  <c r="AC603" i="8"/>
  <c r="AB603" i="8"/>
  <c r="J603" i="8" s="1"/>
  <c r="V603" i="8"/>
  <c r="U603" i="8"/>
  <c r="R603" i="8"/>
  <c r="AF602" i="8"/>
  <c r="AE602" i="8"/>
  <c r="AC602" i="8"/>
  <c r="AB602" i="8"/>
  <c r="W602" i="8"/>
  <c r="V602" i="8"/>
  <c r="U602" i="8"/>
  <c r="R602" i="8"/>
  <c r="J602" i="8"/>
  <c r="B602" i="8" s="1"/>
  <c r="AF601" i="8"/>
  <c r="AE601" i="8"/>
  <c r="AC601" i="8"/>
  <c r="AB601" i="8"/>
  <c r="J601" i="8" s="1"/>
  <c r="V601" i="8"/>
  <c r="U601" i="8"/>
  <c r="R601" i="8"/>
  <c r="AF600" i="8"/>
  <c r="AE600" i="8"/>
  <c r="AC600" i="8"/>
  <c r="AB600" i="8"/>
  <c r="W600" i="8"/>
  <c r="V600" i="8"/>
  <c r="U600" i="8"/>
  <c r="R600" i="8"/>
  <c r="J600" i="8"/>
  <c r="B600" i="8" s="1"/>
  <c r="AF599" i="8"/>
  <c r="AE599" i="8"/>
  <c r="AC599" i="8"/>
  <c r="AB599" i="8"/>
  <c r="J599" i="8" s="1"/>
  <c r="V599" i="8"/>
  <c r="U599" i="8"/>
  <c r="R599" i="8"/>
  <c r="AF598" i="8"/>
  <c r="AE598" i="8"/>
  <c r="AC598" i="8"/>
  <c r="AB598" i="8"/>
  <c r="W598" i="8"/>
  <c r="V598" i="8"/>
  <c r="U598" i="8"/>
  <c r="R598" i="8"/>
  <c r="J598" i="8"/>
  <c r="B598" i="8" s="1"/>
  <c r="AF597" i="8"/>
  <c r="AE597" i="8"/>
  <c r="AC597" i="8"/>
  <c r="AB597" i="8"/>
  <c r="J597" i="8" s="1"/>
  <c r="V597" i="8"/>
  <c r="U597" i="8"/>
  <c r="R597" i="8"/>
  <c r="AF596" i="8"/>
  <c r="AE596" i="8"/>
  <c r="AC596" i="8"/>
  <c r="AB596" i="8"/>
  <c r="W596" i="8"/>
  <c r="V596" i="8"/>
  <c r="U596" i="8"/>
  <c r="R596" i="8"/>
  <c r="J596" i="8"/>
  <c r="B596" i="8" s="1"/>
  <c r="AF595" i="8"/>
  <c r="AE595" i="8"/>
  <c r="AC595" i="8"/>
  <c r="AB595" i="8"/>
  <c r="J595" i="8" s="1"/>
  <c r="V595" i="8"/>
  <c r="U595" i="8"/>
  <c r="R595" i="8"/>
  <c r="AF594" i="8"/>
  <c r="AE594" i="8"/>
  <c r="AC594" i="8"/>
  <c r="AB594" i="8"/>
  <c r="W594" i="8"/>
  <c r="V594" i="8"/>
  <c r="U594" i="8"/>
  <c r="R594" i="8"/>
  <c r="J594" i="8"/>
  <c r="B594" i="8" s="1"/>
  <c r="AF593" i="8"/>
  <c r="AE593" i="8"/>
  <c r="AC593" i="8"/>
  <c r="AB593" i="8"/>
  <c r="J593" i="8" s="1"/>
  <c r="V593" i="8"/>
  <c r="U593" i="8"/>
  <c r="R593" i="8"/>
  <c r="AF592" i="8"/>
  <c r="AE592" i="8"/>
  <c r="AC592" i="8"/>
  <c r="AB592" i="8"/>
  <c r="W592" i="8"/>
  <c r="V592" i="8"/>
  <c r="U592" i="8"/>
  <c r="R592" i="8"/>
  <c r="J592" i="8"/>
  <c r="B592" i="8" s="1"/>
  <c r="AF591" i="8"/>
  <c r="AE591" i="8"/>
  <c r="AC591" i="8"/>
  <c r="AB591" i="8"/>
  <c r="J591" i="8" s="1"/>
  <c r="V591" i="8"/>
  <c r="U591" i="8"/>
  <c r="R591" i="8"/>
  <c r="AF590" i="8"/>
  <c r="AE590" i="8"/>
  <c r="AC590" i="8"/>
  <c r="AB590" i="8"/>
  <c r="W590" i="8"/>
  <c r="V590" i="8"/>
  <c r="U590" i="8"/>
  <c r="R590" i="8"/>
  <c r="J590" i="8"/>
  <c r="B590" i="8" s="1"/>
  <c r="AF589" i="8"/>
  <c r="AE589" i="8"/>
  <c r="AC589" i="8"/>
  <c r="AB589" i="8"/>
  <c r="J589" i="8" s="1"/>
  <c r="V589" i="8"/>
  <c r="U589" i="8"/>
  <c r="R589" i="8"/>
  <c r="AF588" i="8"/>
  <c r="AE588" i="8"/>
  <c r="AC588" i="8"/>
  <c r="AB588" i="8"/>
  <c r="W588" i="8"/>
  <c r="V588" i="8"/>
  <c r="U588" i="8"/>
  <c r="R588" i="8"/>
  <c r="J588" i="8"/>
  <c r="I588" i="8" s="1"/>
  <c r="AF587" i="8"/>
  <c r="AE587" i="8"/>
  <c r="AC587" i="8"/>
  <c r="AB587" i="8"/>
  <c r="J587" i="8" s="1"/>
  <c r="V587" i="8"/>
  <c r="U587" i="8"/>
  <c r="R587" i="8"/>
  <c r="AF586" i="8"/>
  <c r="AE586" i="8"/>
  <c r="AC586" i="8"/>
  <c r="AB586" i="8"/>
  <c r="W586" i="8"/>
  <c r="V586" i="8"/>
  <c r="U586" i="8"/>
  <c r="R586" i="8"/>
  <c r="J586" i="8"/>
  <c r="I586" i="8" s="1"/>
  <c r="AF585" i="8"/>
  <c r="AE585" i="8"/>
  <c r="AC585" i="8"/>
  <c r="AB585" i="8"/>
  <c r="J585" i="8" s="1"/>
  <c r="V585" i="8"/>
  <c r="U585" i="8"/>
  <c r="R585" i="8"/>
  <c r="AF584" i="8"/>
  <c r="AE584" i="8"/>
  <c r="AC584" i="8"/>
  <c r="AB584" i="8"/>
  <c r="W584" i="8"/>
  <c r="V584" i="8"/>
  <c r="U584" i="8"/>
  <c r="R584" i="8"/>
  <c r="J584" i="8"/>
  <c r="AF583" i="8"/>
  <c r="AE583" i="8"/>
  <c r="AC583" i="8"/>
  <c r="AB583" i="8"/>
  <c r="J583" i="8" s="1"/>
  <c r="V583" i="8"/>
  <c r="U583" i="8"/>
  <c r="R583" i="8"/>
  <c r="AF582" i="8"/>
  <c r="AE582" i="8"/>
  <c r="AC582" i="8"/>
  <c r="AB582" i="8"/>
  <c r="W582" i="8"/>
  <c r="V582" i="8"/>
  <c r="U582" i="8"/>
  <c r="R582" i="8"/>
  <c r="J582" i="8"/>
  <c r="AF581" i="8"/>
  <c r="AE581" i="8"/>
  <c r="AC581" i="8"/>
  <c r="AB581" i="8"/>
  <c r="J581" i="8" s="1"/>
  <c r="V581" i="8"/>
  <c r="U581" i="8"/>
  <c r="R581" i="8"/>
  <c r="AF580" i="8"/>
  <c r="AE580" i="8"/>
  <c r="AC580" i="8"/>
  <c r="AB580" i="8"/>
  <c r="W580" i="8"/>
  <c r="V580" i="8"/>
  <c r="U580" i="8"/>
  <c r="R580" i="8"/>
  <c r="J580" i="8"/>
  <c r="AF579" i="8"/>
  <c r="AE579" i="8"/>
  <c r="AC579" i="8"/>
  <c r="AB579" i="8"/>
  <c r="J579" i="8" s="1"/>
  <c r="V579" i="8"/>
  <c r="U579" i="8"/>
  <c r="R579" i="8"/>
  <c r="AF578" i="8"/>
  <c r="AE578" i="8"/>
  <c r="AC578" i="8"/>
  <c r="AB578" i="8"/>
  <c r="W578" i="8"/>
  <c r="V578" i="8"/>
  <c r="U578" i="8"/>
  <c r="R578" i="8"/>
  <c r="I578" i="8"/>
  <c r="G578" i="8"/>
  <c r="C578" i="8"/>
  <c r="D578" i="8" s="1"/>
  <c r="B578" i="8"/>
  <c r="AF577" i="8"/>
  <c r="AE577" i="8"/>
  <c r="I577" i="8" s="1"/>
  <c r="H577" i="8" s="1"/>
  <c r="AC577" i="8"/>
  <c r="AB577" i="8"/>
  <c r="W577" i="8"/>
  <c r="V577" i="8"/>
  <c r="U577" i="8"/>
  <c r="R577" i="8"/>
  <c r="J577" i="8"/>
  <c r="B577" i="8"/>
  <c r="G577" i="8" s="1"/>
  <c r="AF576" i="8"/>
  <c r="AE576" i="8"/>
  <c r="AC576" i="8"/>
  <c r="AB576" i="8"/>
  <c r="J576" i="8" s="1"/>
  <c r="V576" i="8"/>
  <c r="U576" i="8"/>
  <c r="R576" i="8"/>
  <c r="W576" i="8" s="1"/>
  <c r="AF575" i="8"/>
  <c r="AE575" i="8"/>
  <c r="I575" i="8" s="1"/>
  <c r="H575" i="8" s="1"/>
  <c r="AC575" i="8"/>
  <c r="AB575" i="8"/>
  <c r="W575" i="8"/>
  <c r="V575" i="8"/>
  <c r="U575" i="8"/>
  <c r="R575" i="8"/>
  <c r="J575" i="8"/>
  <c r="B575" i="8"/>
  <c r="G575" i="8" s="1"/>
  <c r="AF574" i="8"/>
  <c r="AE574" i="8"/>
  <c r="AC574" i="8"/>
  <c r="AB574" i="8"/>
  <c r="J574" i="8" s="1"/>
  <c r="B574" i="8" s="1"/>
  <c r="V574" i="8"/>
  <c r="U574" i="8"/>
  <c r="R574" i="8"/>
  <c r="W574" i="8" s="1"/>
  <c r="I574" i="8"/>
  <c r="AF573" i="8"/>
  <c r="AE573" i="8"/>
  <c r="AC573" i="8"/>
  <c r="AB573" i="8"/>
  <c r="W573" i="8"/>
  <c r="V573" i="8"/>
  <c r="U573" i="8"/>
  <c r="R573" i="8"/>
  <c r="J573" i="8"/>
  <c r="I573" i="8" s="1"/>
  <c r="H573" i="8" s="1"/>
  <c r="B573" i="8"/>
  <c r="G573" i="8" s="1"/>
  <c r="AF572" i="8"/>
  <c r="AE572" i="8"/>
  <c r="AC572" i="8"/>
  <c r="AB572" i="8"/>
  <c r="J572" i="8" s="1"/>
  <c r="B572" i="8" s="1"/>
  <c r="V572" i="8"/>
  <c r="U572" i="8"/>
  <c r="R572" i="8"/>
  <c r="W572" i="8" s="1"/>
  <c r="I572" i="8"/>
  <c r="AF571" i="8"/>
  <c r="AE571" i="8"/>
  <c r="I571" i="8" s="1"/>
  <c r="H571" i="8" s="1"/>
  <c r="AC571" i="8"/>
  <c r="AB571" i="8"/>
  <c r="W571" i="8"/>
  <c r="V571" i="8"/>
  <c r="U571" i="8"/>
  <c r="R571" i="8"/>
  <c r="J571" i="8"/>
  <c r="B571" i="8"/>
  <c r="G571" i="8" s="1"/>
  <c r="AF570" i="8"/>
  <c r="AE570" i="8"/>
  <c r="AC570" i="8"/>
  <c r="AB570" i="8"/>
  <c r="J570" i="8" s="1"/>
  <c r="B570" i="8" s="1"/>
  <c r="V570" i="8"/>
  <c r="U570" i="8"/>
  <c r="R570" i="8"/>
  <c r="W570" i="8" s="1"/>
  <c r="I570" i="8"/>
  <c r="AF569" i="8"/>
  <c r="AE569" i="8"/>
  <c r="I569" i="8" s="1"/>
  <c r="H569" i="8" s="1"/>
  <c r="AC569" i="8"/>
  <c r="AB569" i="8"/>
  <c r="W569" i="8"/>
  <c r="V569" i="8"/>
  <c r="U569" i="8"/>
  <c r="R569" i="8"/>
  <c r="J569" i="8"/>
  <c r="B569" i="8"/>
  <c r="G569" i="8" s="1"/>
  <c r="AF568" i="8"/>
  <c r="AE568" i="8"/>
  <c r="AC568" i="8"/>
  <c r="AB568" i="8"/>
  <c r="J568" i="8" s="1"/>
  <c r="B568" i="8" s="1"/>
  <c r="V568" i="8"/>
  <c r="U568" i="8"/>
  <c r="R568" i="8"/>
  <c r="W568" i="8" s="1"/>
  <c r="AF567" i="8"/>
  <c r="AE567" i="8"/>
  <c r="AC567" i="8"/>
  <c r="AB567" i="8"/>
  <c r="W567" i="8"/>
  <c r="V567" i="8"/>
  <c r="U567" i="8"/>
  <c r="R567" i="8"/>
  <c r="J567" i="8"/>
  <c r="I567" i="8" s="1"/>
  <c r="H567" i="8" s="1"/>
  <c r="B567" i="8"/>
  <c r="G567" i="8" s="1"/>
  <c r="AF566" i="8"/>
  <c r="AE566" i="8"/>
  <c r="AC566" i="8"/>
  <c r="AB566" i="8"/>
  <c r="J566" i="8" s="1"/>
  <c r="B566" i="8" s="1"/>
  <c r="V566" i="8"/>
  <c r="U566" i="8"/>
  <c r="R566" i="8"/>
  <c r="W566" i="8" s="1"/>
  <c r="AF565" i="8"/>
  <c r="AE565" i="8"/>
  <c r="AC565" i="8"/>
  <c r="AB565" i="8"/>
  <c r="W565" i="8"/>
  <c r="V565" i="8"/>
  <c r="U565" i="8"/>
  <c r="R565" i="8"/>
  <c r="J565" i="8"/>
  <c r="I565" i="8" s="1"/>
  <c r="H565" i="8" s="1"/>
  <c r="B565" i="8"/>
  <c r="G565" i="8" s="1"/>
  <c r="AF564" i="8"/>
  <c r="AE564" i="8"/>
  <c r="AC564" i="8"/>
  <c r="AB564" i="8"/>
  <c r="J564" i="8" s="1"/>
  <c r="V564" i="8"/>
  <c r="U564" i="8"/>
  <c r="R564" i="8"/>
  <c r="W564" i="8" s="1"/>
  <c r="AF563" i="8"/>
  <c r="AE563" i="8"/>
  <c r="AC563" i="8"/>
  <c r="AB563" i="8"/>
  <c r="W563" i="8"/>
  <c r="V563" i="8"/>
  <c r="U563" i="8"/>
  <c r="R563" i="8"/>
  <c r="J563" i="8"/>
  <c r="I563" i="8" s="1"/>
  <c r="H563" i="8" s="1"/>
  <c r="B563" i="8"/>
  <c r="G563" i="8" s="1"/>
  <c r="AF562" i="8"/>
  <c r="AE562" i="8"/>
  <c r="AC562" i="8"/>
  <c r="AB562" i="8"/>
  <c r="J562" i="8" s="1"/>
  <c r="B562" i="8" s="1"/>
  <c r="V562" i="8"/>
  <c r="U562" i="8"/>
  <c r="R562" i="8"/>
  <c r="W562" i="8" s="1"/>
  <c r="I562" i="8"/>
  <c r="AF561" i="8"/>
  <c r="AE561" i="8"/>
  <c r="AC561" i="8"/>
  <c r="AB561" i="8"/>
  <c r="W561" i="8"/>
  <c r="V561" i="8"/>
  <c r="U561" i="8"/>
  <c r="R561" i="8"/>
  <c r="J561" i="8"/>
  <c r="I561" i="8" s="1"/>
  <c r="H561" i="8" s="1"/>
  <c r="B561" i="8"/>
  <c r="G561" i="8" s="1"/>
  <c r="AF560" i="8"/>
  <c r="AE560" i="8"/>
  <c r="AC560" i="8"/>
  <c r="AB560" i="8"/>
  <c r="J560" i="8" s="1"/>
  <c r="B560" i="8" s="1"/>
  <c r="V560" i="8"/>
  <c r="U560" i="8"/>
  <c r="R560" i="8"/>
  <c r="W560" i="8" s="1"/>
  <c r="I560" i="8"/>
  <c r="AF559" i="8"/>
  <c r="AE559" i="8"/>
  <c r="AC559" i="8"/>
  <c r="AB559" i="8"/>
  <c r="W559" i="8"/>
  <c r="V559" i="8"/>
  <c r="U559" i="8"/>
  <c r="R559" i="8"/>
  <c r="J559" i="8"/>
  <c r="I559" i="8" s="1"/>
  <c r="H559" i="8" s="1"/>
  <c r="B559" i="8"/>
  <c r="G559" i="8" s="1"/>
  <c r="AF558" i="8"/>
  <c r="AE558" i="8"/>
  <c r="AC558" i="8"/>
  <c r="AB558" i="8"/>
  <c r="J558" i="8" s="1"/>
  <c r="B558" i="8" s="1"/>
  <c r="V558" i="8"/>
  <c r="U558" i="8"/>
  <c r="R558" i="8"/>
  <c r="W558" i="8" s="1"/>
  <c r="I558" i="8"/>
  <c r="AF557" i="8"/>
  <c r="AE557" i="8"/>
  <c r="I557" i="8" s="1"/>
  <c r="H557" i="8" s="1"/>
  <c r="AC557" i="8"/>
  <c r="AB557" i="8"/>
  <c r="W557" i="8"/>
  <c r="V557" i="8"/>
  <c r="U557" i="8"/>
  <c r="R557" i="8"/>
  <c r="J557" i="8"/>
  <c r="B557" i="8"/>
  <c r="G557" i="8" s="1"/>
  <c r="AF556" i="8"/>
  <c r="AE556" i="8"/>
  <c r="AC556" i="8"/>
  <c r="AB556" i="8"/>
  <c r="J556" i="8" s="1"/>
  <c r="B556" i="8" s="1"/>
  <c r="V556" i="8"/>
  <c r="U556" i="8"/>
  <c r="R556" i="8"/>
  <c r="W556" i="8" s="1"/>
  <c r="AF555" i="8"/>
  <c r="AE555" i="8"/>
  <c r="I555" i="8" s="1"/>
  <c r="H555" i="8" s="1"/>
  <c r="AC555" i="8"/>
  <c r="AB555" i="8"/>
  <c r="W555" i="8"/>
  <c r="V555" i="8"/>
  <c r="U555" i="8"/>
  <c r="R555" i="8"/>
  <c r="J555" i="8"/>
  <c r="B555" i="8"/>
  <c r="G555" i="8" s="1"/>
  <c r="AF554" i="8"/>
  <c r="AE554" i="8"/>
  <c r="AC554" i="8"/>
  <c r="AB554" i="8"/>
  <c r="J554" i="8" s="1"/>
  <c r="B554" i="8" s="1"/>
  <c r="V554" i="8"/>
  <c r="U554" i="8"/>
  <c r="R554" i="8"/>
  <c r="W554" i="8" s="1"/>
  <c r="AF553" i="8"/>
  <c r="AE553" i="8"/>
  <c r="I553" i="8" s="1"/>
  <c r="H553" i="8" s="1"/>
  <c r="AC553" i="8"/>
  <c r="AB553" i="8"/>
  <c r="W553" i="8"/>
  <c r="V553" i="8"/>
  <c r="U553" i="8"/>
  <c r="R553" i="8"/>
  <c r="J553" i="8"/>
  <c r="B553" i="8"/>
  <c r="G553" i="8" s="1"/>
  <c r="AF552" i="8"/>
  <c r="AE552" i="8"/>
  <c r="AC552" i="8"/>
  <c r="AB552" i="8"/>
  <c r="J552" i="8" s="1"/>
  <c r="V552" i="8"/>
  <c r="U552" i="8"/>
  <c r="R552" i="8"/>
  <c r="W552" i="8" s="1"/>
  <c r="AF551" i="8"/>
  <c r="AE551" i="8"/>
  <c r="I551" i="8" s="1"/>
  <c r="H551" i="8" s="1"/>
  <c r="AC551" i="8"/>
  <c r="AB551" i="8"/>
  <c r="W551" i="8"/>
  <c r="V551" i="8"/>
  <c r="U551" i="8"/>
  <c r="R551" i="8"/>
  <c r="J551" i="8"/>
  <c r="B551" i="8"/>
  <c r="G551" i="8" s="1"/>
  <c r="AF550" i="8"/>
  <c r="AE550" i="8"/>
  <c r="AC550" i="8"/>
  <c r="AB550" i="8"/>
  <c r="J550" i="8" s="1"/>
  <c r="B550" i="8" s="1"/>
  <c r="V550" i="8"/>
  <c r="U550" i="8"/>
  <c r="R550" i="8"/>
  <c r="W550" i="8" s="1"/>
  <c r="I550" i="8"/>
  <c r="AF549" i="8"/>
  <c r="AE549" i="8"/>
  <c r="AC549" i="8"/>
  <c r="AB549" i="8"/>
  <c r="W549" i="8"/>
  <c r="V549" i="8"/>
  <c r="U549" i="8"/>
  <c r="R549" i="8"/>
  <c r="J549" i="8"/>
  <c r="I549" i="8" s="1"/>
  <c r="H549" i="8" s="1"/>
  <c r="B549" i="8"/>
  <c r="G549" i="8" s="1"/>
  <c r="AF548" i="8"/>
  <c r="AE548" i="8"/>
  <c r="AC548" i="8"/>
  <c r="AB548" i="8"/>
  <c r="J548" i="8" s="1"/>
  <c r="B548" i="8" s="1"/>
  <c r="V548" i="8"/>
  <c r="U548" i="8"/>
  <c r="R548" i="8"/>
  <c r="W548" i="8" s="1"/>
  <c r="I548" i="8"/>
  <c r="AF547" i="8"/>
  <c r="AE547" i="8"/>
  <c r="AC547" i="8"/>
  <c r="AB547" i="8"/>
  <c r="W547" i="8"/>
  <c r="V547" i="8"/>
  <c r="U547" i="8"/>
  <c r="R547" i="8"/>
  <c r="J547" i="8"/>
  <c r="I547" i="8" s="1"/>
  <c r="H547" i="8" s="1"/>
  <c r="B547" i="8"/>
  <c r="G547" i="8" s="1"/>
  <c r="AF546" i="8"/>
  <c r="AE546" i="8"/>
  <c r="AC546" i="8"/>
  <c r="AB546" i="8"/>
  <c r="J546" i="8" s="1"/>
  <c r="B546" i="8" s="1"/>
  <c r="V546" i="8"/>
  <c r="U546" i="8"/>
  <c r="R546" i="8"/>
  <c r="W546" i="8" s="1"/>
  <c r="I546" i="8"/>
  <c r="AF545" i="8"/>
  <c r="AE545" i="8"/>
  <c r="AC545" i="8"/>
  <c r="AB545" i="8"/>
  <c r="W545" i="8"/>
  <c r="V545" i="8"/>
  <c r="U545" i="8"/>
  <c r="R545" i="8"/>
  <c r="J545" i="8"/>
  <c r="I545" i="8" s="1"/>
  <c r="H545" i="8" s="1"/>
  <c r="B545" i="8"/>
  <c r="G545" i="8" s="1"/>
  <c r="AF544" i="8"/>
  <c r="AE544" i="8"/>
  <c r="AC544" i="8"/>
  <c r="AB544" i="8"/>
  <c r="J544" i="8" s="1"/>
  <c r="B544" i="8" s="1"/>
  <c r="V544" i="8"/>
  <c r="U544" i="8"/>
  <c r="R544" i="8"/>
  <c r="W544" i="8" s="1"/>
  <c r="AF543" i="8"/>
  <c r="AE543" i="8"/>
  <c r="AC543" i="8"/>
  <c r="AB543" i="8"/>
  <c r="W543" i="8"/>
  <c r="V543" i="8"/>
  <c r="U543" i="8"/>
  <c r="R543" i="8"/>
  <c r="J543" i="8"/>
  <c r="I543" i="8" s="1"/>
  <c r="H543" i="8" s="1"/>
  <c r="B543" i="8"/>
  <c r="G543" i="8" s="1"/>
  <c r="AF542" i="8"/>
  <c r="AE542" i="8"/>
  <c r="AC542" i="8"/>
  <c r="AB542" i="8"/>
  <c r="J542" i="8" s="1"/>
  <c r="B542" i="8" s="1"/>
  <c r="V542" i="8"/>
  <c r="U542" i="8"/>
  <c r="R542" i="8"/>
  <c r="W542" i="8" s="1"/>
  <c r="AF541" i="8"/>
  <c r="AE541" i="8"/>
  <c r="I541" i="8" s="1"/>
  <c r="H541" i="8" s="1"/>
  <c r="AC541" i="8"/>
  <c r="AB541" i="8"/>
  <c r="W541" i="8"/>
  <c r="V541" i="8"/>
  <c r="U541" i="8"/>
  <c r="R541" i="8"/>
  <c r="J541" i="8"/>
  <c r="B541" i="8"/>
  <c r="G541" i="8" s="1"/>
  <c r="AF540" i="8"/>
  <c r="AE540" i="8"/>
  <c r="AC540" i="8"/>
  <c r="AB540" i="8"/>
  <c r="J540" i="8" s="1"/>
  <c r="V540" i="8"/>
  <c r="U540" i="8"/>
  <c r="R540" i="8"/>
  <c r="W540" i="8" s="1"/>
  <c r="AF539" i="8"/>
  <c r="AE539" i="8"/>
  <c r="I539" i="8" s="1"/>
  <c r="H539" i="8" s="1"/>
  <c r="AC539" i="8"/>
  <c r="AB539" i="8"/>
  <c r="W539" i="8"/>
  <c r="V539" i="8"/>
  <c r="U539" i="8"/>
  <c r="R539" i="8"/>
  <c r="J539" i="8"/>
  <c r="B539" i="8"/>
  <c r="G539" i="8" s="1"/>
  <c r="AF538" i="8"/>
  <c r="AE538" i="8"/>
  <c r="AC538" i="8"/>
  <c r="AB538" i="8"/>
  <c r="J538" i="8" s="1"/>
  <c r="B538" i="8" s="1"/>
  <c r="V538" i="8"/>
  <c r="U538" i="8"/>
  <c r="R538" i="8"/>
  <c r="W538" i="8" s="1"/>
  <c r="I538" i="8"/>
  <c r="AF537" i="8"/>
  <c r="AE537" i="8"/>
  <c r="I537" i="8" s="1"/>
  <c r="H537" i="8" s="1"/>
  <c r="AC537" i="8"/>
  <c r="AB537" i="8"/>
  <c r="W537" i="8"/>
  <c r="V537" i="8"/>
  <c r="U537" i="8"/>
  <c r="R537" i="8"/>
  <c r="J537" i="8"/>
  <c r="B537" i="8"/>
  <c r="G537" i="8" s="1"/>
  <c r="AF536" i="8"/>
  <c r="AE536" i="8"/>
  <c r="AC536" i="8"/>
  <c r="AB536" i="8"/>
  <c r="J536" i="8" s="1"/>
  <c r="B536" i="8" s="1"/>
  <c r="V536" i="8"/>
  <c r="U536" i="8"/>
  <c r="R536" i="8"/>
  <c r="W536" i="8" s="1"/>
  <c r="I536" i="8"/>
  <c r="AF535" i="8"/>
  <c r="AE535" i="8"/>
  <c r="I535" i="8" s="1"/>
  <c r="H535" i="8" s="1"/>
  <c r="AC535" i="8"/>
  <c r="AB535" i="8"/>
  <c r="W535" i="8"/>
  <c r="V535" i="8"/>
  <c r="U535" i="8"/>
  <c r="R535" i="8"/>
  <c r="J535" i="8"/>
  <c r="B535" i="8"/>
  <c r="G535" i="8" s="1"/>
  <c r="AF534" i="8"/>
  <c r="AE534" i="8"/>
  <c r="AC534" i="8"/>
  <c r="AB534" i="8"/>
  <c r="J534" i="8" s="1"/>
  <c r="B534" i="8" s="1"/>
  <c r="V534" i="8"/>
  <c r="U534" i="8"/>
  <c r="R534" i="8"/>
  <c r="W534" i="8" s="1"/>
  <c r="I534" i="8"/>
  <c r="AF533" i="8"/>
  <c r="AE533" i="8"/>
  <c r="I533" i="8" s="1"/>
  <c r="H533" i="8" s="1"/>
  <c r="AC533" i="8"/>
  <c r="AB533" i="8"/>
  <c r="W533" i="8"/>
  <c r="V533" i="8"/>
  <c r="U533" i="8"/>
  <c r="R533" i="8"/>
  <c r="J533" i="8"/>
  <c r="B533" i="8"/>
  <c r="G533" i="8" s="1"/>
  <c r="AF532" i="8"/>
  <c r="AE532" i="8"/>
  <c r="AC532" i="8"/>
  <c r="AB532" i="8"/>
  <c r="J532" i="8" s="1"/>
  <c r="B532" i="8" s="1"/>
  <c r="V532" i="8"/>
  <c r="U532" i="8"/>
  <c r="R532" i="8"/>
  <c r="W532" i="8" s="1"/>
  <c r="AF531" i="8"/>
  <c r="AE531" i="8"/>
  <c r="I531" i="8" s="1"/>
  <c r="H531" i="8" s="1"/>
  <c r="AC531" i="8"/>
  <c r="AB531" i="8"/>
  <c r="W531" i="8"/>
  <c r="V531" i="8"/>
  <c r="U531" i="8"/>
  <c r="R531" i="8"/>
  <c r="J531" i="8"/>
  <c r="B531" i="8"/>
  <c r="G531" i="8" s="1"/>
  <c r="AF530" i="8"/>
  <c r="AE530" i="8"/>
  <c r="AC530" i="8"/>
  <c r="AB530" i="8"/>
  <c r="J530" i="8" s="1"/>
  <c r="B530" i="8" s="1"/>
  <c r="V530" i="8"/>
  <c r="U530" i="8"/>
  <c r="R530" i="8"/>
  <c r="W530" i="8" s="1"/>
  <c r="AF529" i="8"/>
  <c r="AE529" i="8"/>
  <c r="I529" i="8" s="1"/>
  <c r="H529" i="8" s="1"/>
  <c r="AC529" i="8"/>
  <c r="AB529" i="8"/>
  <c r="W529" i="8"/>
  <c r="V529" i="8"/>
  <c r="U529" i="8"/>
  <c r="R529" i="8"/>
  <c r="J529" i="8"/>
  <c r="B529" i="8"/>
  <c r="G529" i="8" s="1"/>
  <c r="AF528" i="8"/>
  <c r="AE528" i="8"/>
  <c r="AC528" i="8"/>
  <c r="AB528" i="8"/>
  <c r="J528" i="8" s="1"/>
  <c r="V528" i="8"/>
  <c r="U528" i="8"/>
  <c r="R528" i="8"/>
  <c r="W528" i="8" s="1"/>
  <c r="AF527" i="8"/>
  <c r="AE527" i="8"/>
  <c r="I527" i="8" s="1"/>
  <c r="H527" i="8" s="1"/>
  <c r="AC527" i="8"/>
  <c r="AB527" i="8"/>
  <c r="W527" i="8"/>
  <c r="V527" i="8"/>
  <c r="U527" i="8"/>
  <c r="R527" i="8"/>
  <c r="J527" i="8"/>
  <c r="B527" i="8"/>
  <c r="G527" i="8" s="1"/>
  <c r="AF526" i="8"/>
  <c r="AE526" i="8"/>
  <c r="AC526" i="8"/>
  <c r="AB526" i="8"/>
  <c r="J526" i="8" s="1"/>
  <c r="B526" i="8" s="1"/>
  <c r="V526" i="8"/>
  <c r="U526" i="8"/>
  <c r="R526" i="8"/>
  <c r="W526" i="8" s="1"/>
  <c r="I526" i="8"/>
  <c r="AF525" i="8"/>
  <c r="AE525" i="8"/>
  <c r="I525" i="8" s="1"/>
  <c r="H525" i="8" s="1"/>
  <c r="AC525" i="8"/>
  <c r="AB525" i="8"/>
  <c r="W525" i="8"/>
  <c r="V525" i="8"/>
  <c r="U525" i="8"/>
  <c r="R525" i="8"/>
  <c r="J525" i="8"/>
  <c r="B525" i="8"/>
  <c r="G525" i="8" s="1"/>
  <c r="AF524" i="8"/>
  <c r="AE524" i="8"/>
  <c r="AC524" i="8"/>
  <c r="AB524" i="8"/>
  <c r="J524" i="8" s="1"/>
  <c r="B524" i="8" s="1"/>
  <c r="V524" i="8"/>
  <c r="U524" i="8"/>
  <c r="R524" i="8"/>
  <c r="W524" i="8" s="1"/>
  <c r="I524" i="8"/>
  <c r="AF523" i="8"/>
  <c r="AE523" i="8"/>
  <c r="I523" i="8" s="1"/>
  <c r="H523" i="8" s="1"/>
  <c r="AC523" i="8"/>
  <c r="AB523" i="8"/>
  <c r="W523" i="8"/>
  <c r="V523" i="8"/>
  <c r="U523" i="8"/>
  <c r="R523" i="8"/>
  <c r="J523" i="8"/>
  <c r="B523" i="8"/>
  <c r="G523" i="8" s="1"/>
  <c r="AF522" i="8"/>
  <c r="AC522" i="8"/>
  <c r="AB522" i="8"/>
  <c r="W522" i="8"/>
  <c r="V522" i="8"/>
  <c r="U522" i="8"/>
  <c r="R522" i="8"/>
  <c r="J522" i="8"/>
  <c r="I522" i="8" s="1"/>
  <c r="H522" i="8"/>
  <c r="B522" i="8"/>
  <c r="C522" i="8" s="1"/>
  <c r="D522" i="8" s="1"/>
  <c r="AF521" i="8"/>
  <c r="AE521" i="8"/>
  <c r="I521" i="8" s="1"/>
  <c r="AC521" i="8"/>
  <c r="AB521" i="8"/>
  <c r="J521" i="8" s="1"/>
  <c r="B521" i="8" s="1"/>
  <c r="V521" i="8"/>
  <c r="U521" i="8"/>
  <c r="R521" i="8"/>
  <c r="W521" i="8" s="1"/>
  <c r="C521" i="8"/>
  <c r="D521" i="8" s="1"/>
  <c r="AF520" i="8"/>
  <c r="AE520" i="8"/>
  <c r="AC520" i="8"/>
  <c r="AB520" i="8"/>
  <c r="W520" i="8"/>
  <c r="V520" i="8"/>
  <c r="U520" i="8"/>
  <c r="R520" i="8"/>
  <c r="J520" i="8"/>
  <c r="I520" i="8" s="1"/>
  <c r="H520" i="8" s="1"/>
  <c r="B520" i="8"/>
  <c r="C520" i="8" s="1"/>
  <c r="D520" i="8" s="1"/>
  <c r="AF519" i="8"/>
  <c r="AE519" i="8"/>
  <c r="I519" i="8" s="1"/>
  <c r="AC519" i="8"/>
  <c r="AB519" i="8"/>
  <c r="J519" i="8" s="1"/>
  <c r="B519" i="8" s="1"/>
  <c r="V519" i="8"/>
  <c r="U519" i="8"/>
  <c r="R519" i="8"/>
  <c r="W519" i="8" s="1"/>
  <c r="C519" i="8"/>
  <c r="D519" i="8" s="1"/>
  <c r="AF518" i="8"/>
  <c r="AE518" i="8"/>
  <c r="AC518" i="8"/>
  <c r="AB518" i="8"/>
  <c r="W518" i="8"/>
  <c r="V518" i="8"/>
  <c r="U518" i="8"/>
  <c r="R518" i="8"/>
  <c r="J518" i="8"/>
  <c r="I518" i="8" s="1"/>
  <c r="H518" i="8"/>
  <c r="B518" i="8"/>
  <c r="C518" i="8" s="1"/>
  <c r="D518" i="8" s="1"/>
  <c r="AF517" i="8"/>
  <c r="AE517" i="8"/>
  <c r="I517" i="8" s="1"/>
  <c r="AC517" i="8"/>
  <c r="AB517" i="8"/>
  <c r="J517" i="8" s="1"/>
  <c r="B517" i="8" s="1"/>
  <c r="V517" i="8"/>
  <c r="U517" i="8"/>
  <c r="R517" i="8"/>
  <c r="W517" i="8" s="1"/>
  <c r="C517" i="8"/>
  <c r="D517" i="8" s="1"/>
  <c r="AF516" i="8"/>
  <c r="AE516" i="8"/>
  <c r="AC516" i="8"/>
  <c r="AB516" i="8"/>
  <c r="W516" i="8"/>
  <c r="V516" i="8"/>
  <c r="U516" i="8"/>
  <c r="R516" i="8"/>
  <c r="J516" i="8"/>
  <c r="I516" i="8" s="1"/>
  <c r="H516" i="8"/>
  <c r="B516" i="8"/>
  <c r="C516" i="8" s="1"/>
  <c r="D516" i="8" s="1"/>
  <c r="AF515" i="8"/>
  <c r="AE515" i="8"/>
  <c r="AC515" i="8"/>
  <c r="AB515" i="8"/>
  <c r="J515" i="8" s="1"/>
  <c r="B515" i="8" s="1"/>
  <c r="V515" i="8"/>
  <c r="U515" i="8"/>
  <c r="R515" i="8"/>
  <c r="W515" i="8" s="1"/>
  <c r="AF514" i="8"/>
  <c r="AE514" i="8"/>
  <c r="AC514" i="8"/>
  <c r="AB514" i="8"/>
  <c r="W514" i="8"/>
  <c r="V514" i="8"/>
  <c r="U514" i="8"/>
  <c r="R514" i="8"/>
  <c r="J514" i="8"/>
  <c r="I514" i="8" s="1"/>
  <c r="H514" i="8"/>
  <c r="B514" i="8"/>
  <c r="C514" i="8" s="1"/>
  <c r="D514" i="8" s="1"/>
  <c r="AD513" i="8"/>
  <c r="J513" i="8" s="1"/>
  <c r="AC513" i="8"/>
  <c r="AA513" i="8"/>
  <c r="AF513" i="8" s="1"/>
  <c r="V513" i="8"/>
  <c r="U513" i="8"/>
  <c r="R513" i="8"/>
  <c r="W513" i="8" s="1"/>
  <c r="AF512" i="8"/>
  <c r="AE512" i="8"/>
  <c r="AC512" i="8"/>
  <c r="AB512" i="8"/>
  <c r="W512" i="8"/>
  <c r="V512" i="8"/>
  <c r="U512" i="8"/>
  <c r="R512" i="8"/>
  <c r="J512" i="8"/>
  <c r="I512" i="8" s="1"/>
  <c r="H512" i="8"/>
  <c r="B512" i="8"/>
  <c r="C512" i="8" s="1"/>
  <c r="D512" i="8" s="1"/>
  <c r="AF511" i="8"/>
  <c r="AE511" i="8"/>
  <c r="I511" i="8" s="1"/>
  <c r="AC511" i="8"/>
  <c r="AB511" i="8"/>
  <c r="V511" i="8"/>
  <c r="U511" i="8"/>
  <c r="R511" i="8"/>
  <c r="W511" i="8" s="1"/>
  <c r="J511" i="8"/>
  <c r="G511" i="8"/>
  <c r="C511" i="8"/>
  <c r="D511" i="8" s="1"/>
  <c r="B511" i="8"/>
  <c r="H511" i="8" s="1"/>
  <c r="AF510" i="8"/>
  <c r="AE510" i="8"/>
  <c r="I510" i="8" s="1"/>
  <c r="AC510" i="8"/>
  <c r="AB510" i="8"/>
  <c r="W510" i="8"/>
  <c r="V510" i="8"/>
  <c r="U510" i="8"/>
  <c r="R510" i="8"/>
  <c r="J510" i="8"/>
  <c r="H510" i="8"/>
  <c r="B510" i="8"/>
  <c r="C510" i="8" s="1"/>
  <c r="D510" i="8" s="1"/>
  <c r="AF509" i="8"/>
  <c r="AE509" i="8"/>
  <c r="I509" i="8" s="1"/>
  <c r="AC509" i="8"/>
  <c r="AB509" i="8"/>
  <c r="V509" i="8"/>
  <c r="U509" i="8"/>
  <c r="R509" i="8"/>
  <c r="W509" i="8" s="1"/>
  <c r="J509" i="8"/>
  <c r="G509" i="8"/>
  <c r="C509" i="8"/>
  <c r="D509" i="8" s="1"/>
  <c r="B509" i="8"/>
  <c r="H509" i="8" s="1"/>
  <c r="AF508" i="8"/>
  <c r="AE508" i="8"/>
  <c r="AC508" i="8"/>
  <c r="AB508" i="8"/>
  <c r="W508" i="8"/>
  <c r="V508" i="8"/>
  <c r="U508" i="8"/>
  <c r="R508" i="8"/>
  <c r="B508" i="8"/>
  <c r="C508" i="8" s="1"/>
  <c r="D508" i="8" s="1"/>
  <c r="AF507" i="8"/>
  <c r="AE507" i="8"/>
  <c r="AC507" i="8"/>
  <c r="AB507" i="8"/>
  <c r="V507" i="8"/>
  <c r="U507" i="8"/>
  <c r="R507" i="8"/>
  <c r="W507" i="8" s="1"/>
  <c r="G507" i="8"/>
  <c r="C507" i="8"/>
  <c r="D507" i="8" s="1"/>
  <c r="B507" i="8"/>
  <c r="AF506" i="8"/>
  <c r="AE506" i="8"/>
  <c r="AC506" i="8"/>
  <c r="AB506" i="8"/>
  <c r="W506" i="8"/>
  <c r="V506" i="8"/>
  <c r="U506" i="8"/>
  <c r="R506" i="8"/>
  <c r="B506" i="8"/>
  <c r="C506" i="8" s="1"/>
  <c r="D506" i="8" s="1"/>
  <c r="AF505" i="8"/>
  <c r="AE505" i="8"/>
  <c r="AC505" i="8"/>
  <c r="AB505" i="8"/>
  <c r="V505" i="8"/>
  <c r="U505" i="8"/>
  <c r="R505" i="8"/>
  <c r="W505" i="8" s="1"/>
  <c r="G505" i="8"/>
  <c r="C505" i="8"/>
  <c r="D505" i="8" s="1"/>
  <c r="B505" i="8"/>
  <c r="AF504" i="8"/>
  <c r="AE504" i="8"/>
  <c r="AC504" i="8"/>
  <c r="AB504" i="8"/>
  <c r="W504" i="8"/>
  <c r="V504" i="8"/>
  <c r="U504" i="8"/>
  <c r="R504" i="8"/>
  <c r="B504" i="8"/>
  <c r="C504" i="8" s="1"/>
  <c r="D504" i="8" s="1"/>
  <c r="AF503" i="8"/>
  <c r="AE503" i="8"/>
  <c r="AC503" i="8"/>
  <c r="AB503" i="8"/>
  <c r="V503" i="8"/>
  <c r="U503" i="8"/>
  <c r="R503" i="8"/>
  <c r="W503" i="8" s="1"/>
  <c r="G503" i="8"/>
  <c r="C503" i="8"/>
  <c r="D503" i="8" s="1"/>
  <c r="B503" i="8"/>
  <c r="AF502" i="8"/>
  <c r="AE502" i="8"/>
  <c r="AC502" i="8"/>
  <c r="AB502" i="8"/>
  <c r="W502" i="8"/>
  <c r="V502" i="8"/>
  <c r="U502" i="8"/>
  <c r="R502" i="8"/>
  <c r="B502" i="8"/>
  <c r="C502" i="8" s="1"/>
  <c r="D502" i="8" s="1"/>
  <c r="AF501" i="8"/>
  <c r="AE501" i="8"/>
  <c r="AC501" i="8"/>
  <c r="AB501" i="8"/>
  <c r="V501" i="8"/>
  <c r="U501" i="8"/>
  <c r="R501" i="8"/>
  <c r="W501" i="8" s="1"/>
  <c r="G501" i="8"/>
  <c r="C501" i="8"/>
  <c r="D501" i="8" s="1"/>
  <c r="B501" i="8"/>
  <c r="AF500" i="8"/>
  <c r="AE500" i="8"/>
  <c r="AC500" i="8"/>
  <c r="AB500" i="8"/>
  <c r="W500" i="8"/>
  <c r="V500" i="8"/>
  <c r="U500" i="8"/>
  <c r="R500" i="8"/>
  <c r="B500" i="8"/>
  <c r="C500" i="8" s="1"/>
  <c r="D500" i="8" s="1"/>
  <c r="AF499" i="8"/>
  <c r="AE499" i="8"/>
  <c r="AC499" i="8"/>
  <c r="AB499" i="8"/>
  <c r="V499" i="8"/>
  <c r="U499" i="8"/>
  <c r="R499" i="8"/>
  <c r="W499" i="8" s="1"/>
  <c r="G499" i="8"/>
  <c r="C499" i="8"/>
  <c r="D499" i="8" s="1"/>
  <c r="B499" i="8"/>
  <c r="AF498" i="8"/>
  <c r="AE498" i="8"/>
  <c r="AC498" i="8"/>
  <c r="AB498" i="8"/>
  <c r="W498" i="8"/>
  <c r="V498" i="8"/>
  <c r="U498" i="8"/>
  <c r="R498" i="8"/>
  <c r="B498" i="8"/>
  <c r="C498" i="8" s="1"/>
  <c r="D498" i="8" s="1"/>
  <c r="AF497" i="8"/>
  <c r="AE497" i="8"/>
  <c r="AC497" i="8"/>
  <c r="AB497" i="8"/>
  <c r="V497" i="8"/>
  <c r="U497" i="8"/>
  <c r="R497" i="8"/>
  <c r="W497" i="8" s="1"/>
  <c r="G497" i="8"/>
  <c r="C497" i="8"/>
  <c r="D497" i="8" s="1"/>
  <c r="B497" i="8"/>
  <c r="AF496" i="8"/>
  <c r="AE496" i="8"/>
  <c r="AC496" i="8"/>
  <c r="AB496" i="8"/>
  <c r="W496" i="8"/>
  <c r="V496" i="8"/>
  <c r="U496" i="8"/>
  <c r="R496" i="8"/>
  <c r="B496" i="8"/>
  <c r="C496" i="8" s="1"/>
  <c r="D496" i="8" s="1"/>
  <c r="AF495" i="8"/>
  <c r="AE495" i="8"/>
  <c r="AC495" i="8"/>
  <c r="AB495" i="8"/>
  <c r="V495" i="8"/>
  <c r="U495" i="8"/>
  <c r="R495" i="8"/>
  <c r="W495" i="8" s="1"/>
  <c r="G495" i="8"/>
  <c r="C495" i="8"/>
  <c r="D495" i="8" s="1"/>
  <c r="B495" i="8"/>
  <c r="AF494" i="8"/>
  <c r="AE494" i="8"/>
  <c r="AC494" i="8"/>
  <c r="AB494" i="8"/>
  <c r="W494" i="8"/>
  <c r="V494" i="8"/>
  <c r="U494" i="8"/>
  <c r="R494" i="8"/>
  <c r="B494" i="8"/>
  <c r="C494" i="8" s="1"/>
  <c r="D494" i="8" s="1"/>
  <c r="AF493" i="8"/>
  <c r="AE493" i="8"/>
  <c r="AC493" i="8"/>
  <c r="AB493" i="8"/>
  <c r="V493" i="8"/>
  <c r="U493" i="8"/>
  <c r="R493" i="8"/>
  <c r="W493" i="8" s="1"/>
  <c r="G493" i="8"/>
  <c r="C493" i="8"/>
  <c r="D493" i="8" s="1"/>
  <c r="B493" i="8"/>
  <c r="AF492" i="8"/>
  <c r="AE492" i="8"/>
  <c r="AC492" i="8"/>
  <c r="AB492" i="8"/>
  <c r="W492" i="8"/>
  <c r="V492" i="8"/>
  <c r="U492" i="8"/>
  <c r="R492" i="8"/>
  <c r="B492" i="8"/>
  <c r="C492" i="8" s="1"/>
  <c r="D492" i="8" s="1"/>
  <c r="AF491" i="8"/>
  <c r="AE491" i="8"/>
  <c r="AC491" i="8"/>
  <c r="AB491" i="8"/>
  <c r="V491" i="8"/>
  <c r="U491" i="8"/>
  <c r="R491" i="8"/>
  <c r="W491" i="8" s="1"/>
  <c r="G491" i="8"/>
  <c r="C491" i="8"/>
  <c r="D491" i="8" s="1"/>
  <c r="B491" i="8"/>
  <c r="AF490" i="8"/>
  <c r="AE490" i="8"/>
  <c r="AC490" i="8"/>
  <c r="AB490" i="8"/>
  <c r="W490" i="8"/>
  <c r="V490" i="8"/>
  <c r="U490" i="8"/>
  <c r="R490" i="8"/>
  <c r="B490" i="8"/>
  <c r="C490" i="8" s="1"/>
  <c r="D490" i="8" s="1"/>
  <c r="AF489" i="8"/>
  <c r="AE489" i="8"/>
  <c r="AC489" i="8"/>
  <c r="AB489" i="8"/>
  <c r="V489" i="8"/>
  <c r="U489" i="8"/>
  <c r="R489" i="8"/>
  <c r="W489" i="8" s="1"/>
  <c r="G489" i="8"/>
  <c r="C489" i="8"/>
  <c r="D489" i="8" s="1"/>
  <c r="B489" i="8"/>
  <c r="AF488" i="8"/>
  <c r="AE488" i="8"/>
  <c r="AC488" i="8"/>
  <c r="AB488" i="8"/>
  <c r="W488" i="8"/>
  <c r="V488" i="8"/>
  <c r="U488" i="8"/>
  <c r="R488" i="8"/>
  <c r="B488" i="8"/>
  <c r="C488" i="8" s="1"/>
  <c r="D488" i="8" s="1"/>
  <c r="AF487" i="8"/>
  <c r="AE487" i="8"/>
  <c r="AC487" i="8"/>
  <c r="AB487" i="8"/>
  <c r="V487" i="8"/>
  <c r="U487" i="8"/>
  <c r="R487" i="8"/>
  <c r="W487" i="8" s="1"/>
  <c r="C487" i="8"/>
  <c r="D487" i="8" s="1"/>
  <c r="B487" i="8"/>
  <c r="AF486" i="8"/>
  <c r="AE486" i="8"/>
  <c r="AC486" i="8"/>
  <c r="AB486" i="8"/>
  <c r="W486" i="8"/>
  <c r="V486" i="8"/>
  <c r="U486" i="8"/>
  <c r="R486" i="8"/>
  <c r="G486" i="8"/>
  <c r="B486" i="8"/>
  <c r="C486" i="8" s="1"/>
  <c r="D486" i="8" s="1"/>
  <c r="AF485" i="8"/>
  <c r="AE485" i="8"/>
  <c r="AC485" i="8"/>
  <c r="AB485" i="8"/>
  <c r="V485" i="8"/>
  <c r="U485" i="8"/>
  <c r="R485" i="8"/>
  <c r="W485" i="8" s="1"/>
  <c r="C485" i="8"/>
  <c r="D485" i="8" s="1"/>
  <c r="B485" i="8"/>
  <c r="AF484" i="8"/>
  <c r="AE484" i="8"/>
  <c r="I484" i="8" s="1"/>
  <c r="AC484" i="8"/>
  <c r="AB484" i="8"/>
  <c r="W484" i="8"/>
  <c r="V484" i="8"/>
  <c r="U484" i="8"/>
  <c r="R484" i="8"/>
  <c r="H484" i="8"/>
  <c r="G484" i="8"/>
  <c r="C484" i="8"/>
  <c r="D484" i="8" s="1"/>
  <c r="B484" i="8"/>
  <c r="J484" i="8" s="1"/>
  <c r="AF483" i="8"/>
  <c r="AE483" i="8"/>
  <c r="AC483" i="8"/>
  <c r="AB483" i="8"/>
  <c r="V483" i="8"/>
  <c r="U483" i="8"/>
  <c r="R483" i="8"/>
  <c r="W483" i="8" s="1"/>
  <c r="C483" i="8"/>
  <c r="D483" i="8" s="1"/>
  <c r="B483" i="8"/>
  <c r="AF482" i="8"/>
  <c r="AE482" i="8"/>
  <c r="AC482" i="8"/>
  <c r="AB482" i="8"/>
  <c r="W482" i="8"/>
  <c r="V482" i="8"/>
  <c r="U482" i="8"/>
  <c r="R482" i="8"/>
  <c r="G482" i="8"/>
  <c r="C482" i="8"/>
  <c r="D482" i="8" s="1"/>
  <c r="B482" i="8"/>
  <c r="J482" i="8" s="1"/>
  <c r="AF481" i="8"/>
  <c r="AE481" i="8"/>
  <c r="AC481" i="8"/>
  <c r="AB481" i="8"/>
  <c r="V481" i="8"/>
  <c r="U481" i="8"/>
  <c r="R481" i="8"/>
  <c r="W481" i="8" s="1"/>
  <c r="C481" i="8"/>
  <c r="D481" i="8" s="1"/>
  <c r="B481" i="8"/>
  <c r="AF480" i="8"/>
  <c r="AE480" i="8"/>
  <c r="I480" i="8" s="1"/>
  <c r="AC480" i="8"/>
  <c r="AB480" i="8"/>
  <c r="W480" i="8"/>
  <c r="V480" i="8"/>
  <c r="U480" i="8"/>
  <c r="R480" i="8"/>
  <c r="H480" i="8"/>
  <c r="G480" i="8"/>
  <c r="C480" i="8"/>
  <c r="D480" i="8" s="1"/>
  <c r="B480" i="8"/>
  <c r="J480" i="8" s="1"/>
  <c r="AF479" i="8"/>
  <c r="AE479" i="8"/>
  <c r="AC479" i="8"/>
  <c r="AB479" i="8"/>
  <c r="V479" i="8"/>
  <c r="U479" i="8"/>
  <c r="R479" i="8"/>
  <c r="W479" i="8" s="1"/>
  <c r="C479" i="8"/>
  <c r="D479" i="8" s="1"/>
  <c r="B479" i="8"/>
  <c r="AF478" i="8"/>
  <c r="AE478" i="8"/>
  <c r="AC478" i="8"/>
  <c r="AB478" i="8"/>
  <c r="W478" i="8"/>
  <c r="V478" i="8"/>
  <c r="U478" i="8"/>
  <c r="R478" i="8"/>
  <c r="G478" i="8"/>
  <c r="C478" i="8"/>
  <c r="D478" i="8" s="1"/>
  <c r="B478" i="8"/>
  <c r="J478" i="8" s="1"/>
  <c r="AF477" i="8"/>
  <c r="AE477" i="8"/>
  <c r="AC477" i="8"/>
  <c r="AB477" i="8"/>
  <c r="V477" i="8"/>
  <c r="U477" i="8"/>
  <c r="R477" i="8"/>
  <c r="W477" i="8" s="1"/>
  <c r="C477" i="8"/>
  <c r="D477" i="8" s="1"/>
  <c r="B477" i="8"/>
  <c r="AF476" i="8"/>
  <c r="AE476" i="8"/>
  <c r="I476" i="8" s="1"/>
  <c r="AC476" i="8"/>
  <c r="AB476" i="8"/>
  <c r="W476" i="8"/>
  <c r="V476" i="8"/>
  <c r="U476" i="8"/>
  <c r="R476" i="8"/>
  <c r="H476" i="8"/>
  <c r="G476" i="8"/>
  <c r="C476" i="8"/>
  <c r="D476" i="8" s="1"/>
  <c r="B476" i="8"/>
  <c r="J476" i="8" s="1"/>
  <c r="AF475" i="8"/>
  <c r="AE475" i="8"/>
  <c r="AC475" i="8"/>
  <c r="AB475" i="8"/>
  <c r="V475" i="8"/>
  <c r="U475" i="8"/>
  <c r="R475" i="8"/>
  <c r="W475" i="8" s="1"/>
  <c r="C475" i="8"/>
  <c r="D475" i="8" s="1"/>
  <c r="B475" i="8"/>
  <c r="AF474" i="8"/>
  <c r="AE474" i="8"/>
  <c r="AC474" i="8"/>
  <c r="AB474" i="8"/>
  <c r="W474" i="8"/>
  <c r="V474" i="8"/>
  <c r="U474" i="8"/>
  <c r="R474" i="8"/>
  <c r="G474" i="8"/>
  <c r="C474" i="8"/>
  <c r="D474" i="8" s="1"/>
  <c r="B474" i="8"/>
  <c r="J474" i="8" s="1"/>
  <c r="AF473" i="8"/>
  <c r="AE473" i="8"/>
  <c r="AC473" i="8"/>
  <c r="AB473" i="8"/>
  <c r="V473" i="8"/>
  <c r="U473" i="8"/>
  <c r="R473" i="8"/>
  <c r="W473" i="8" s="1"/>
  <c r="C473" i="8"/>
  <c r="D473" i="8" s="1"/>
  <c r="B473" i="8"/>
  <c r="AF472" i="8"/>
  <c r="AE472" i="8"/>
  <c r="I472" i="8" s="1"/>
  <c r="AC472" i="8"/>
  <c r="AB472" i="8"/>
  <c r="W472" i="8"/>
  <c r="V472" i="8"/>
  <c r="U472" i="8"/>
  <c r="R472" i="8"/>
  <c r="H472" i="8"/>
  <c r="G472" i="8"/>
  <c r="C472" i="8"/>
  <c r="D472" i="8" s="1"/>
  <c r="B472" i="8"/>
  <c r="J472" i="8" s="1"/>
  <c r="AF471" i="8"/>
  <c r="AE471" i="8"/>
  <c r="AC471" i="8"/>
  <c r="AB471" i="8"/>
  <c r="V471" i="8"/>
  <c r="U471" i="8"/>
  <c r="R471" i="8"/>
  <c r="W471" i="8" s="1"/>
  <c r="C471" i="8"/>
  <c r="D471" i="8" s="1"/>
  <c r="B471" i="8"/>
  <c r="AF470" i="8"/>
  <c r="AE470" i="8"/>
  <c r="AC470" i="8"/>
  <c r="AB470" i="8"/>
  <c r="W470" i="8"/>
  <c r="V470" i="8"/>
  <c r="U470" i="8"/>
  <c r="R470" i="8"/>
  <c r="G470" i="8"/>
  <c r="C470" i="8"/>
  <c r="D470" i="8" s="1"/>
  <c r="B470" i="8"/>
  <c r="J470" i="8" s="1"/>
  <c r="AF469" i="8"/>
  <c r="AE469" i="8"/>
  <c r="AC469" i="8"/>
  <c r="AB469" i="8"/>
  <c r="V469" i="8"/>
  <c r="U469" i="8"/>
  <c r="R469" i="8"/>
  <c r="W469" i="8" s="1"/>
  <c r="C469" i="8"/>
  <c r="D469" i="8" s="1"/>
  <c r="B469" i="8"/>
  <c r="AF468" i="8"/>
  <c r="AE468" i="8"/>
  <c r="I468" i="8" s="1"/>
  <c r="AC468" i="8"/>
  <c r="AB468" i="8"/>
  <c r="W468" i="8"/>
  <c r="V468" i="8"/>
  <c r="U468" i="8"/>
  <c r="R468" i="8"/>
  <c r="H468" i="8"/>
  <c r="G468" i="8"/>
  <c r="D468" i="8"/>
  <c r="C468" i="8"/>
  <c r="B468" i="8"/>
  <c r="J468" i="8" s="1"/>
  <c r="AF467" i="8"/>
  <c r="AE467" i="8"/>
  <c r="AC467" i="8"/>
  <c r="AB467" i="8"/>
  <c r="V467" i="8"/>
  <c r="U467" i="8"/>
  <c r="R467" i="8"/>
  <c r="W467" i="8" s="1"/>
  <c r="C467" i="8"/>
  <c r="D467" i="8" s="1"/>
  <c r="B467" i="8"/>
  <c r="AF466" i="8"/>
  <c r="AE466" i="8"/>
  <c r="AC466" i="8"/>
  <c r="AB466" i="8"/>
  <c r="W466" i="8"/>
  <c r="V466" i="8"/>
  <c r="U466" i="8"/>
  <c r="R466" i="8"/>
  <c r="G466" i="8"/>
  <c r="D466" i="8"/>
  <c r="C466" i="8"/>
  <c r="B466" i="8"/>
  <c r="J466" i="8" s="1"/>
  <c r="AF465" i="8"/>
  <c r="AE465" i="8"/>
  <c r="AC465" i="8"/>
  <c r="AB465" i="8"/>
  <c r="V465" i="8"/>
  <c r="U465" i="8"/>
  <c r="R465" i="8"/>
  <c r="W465" i="8" s="1"/>
  <c r="C465" i="8"/>
  <c r="D465" i="8" s="1"/>
  <c r="B465" i="8"/>
  <c r="AF464" i="8"/>
  <c r="AE464" i="8"/>
  <c r="AC464" i="8"/>
  <c r="AB464" i="8"/>
  <c r="W464" i="8"/>
  <c r="V464" i="8"/>
  <c r="U464" i="8"/>
  <c r="R464" i="8"/>
  <c r="G464" i="8"/>
  <c r="D464" i="8"/>
  <c r="C464" i="8"/>
  <c r="B464" i="8"/>
  <c r="J464" i="8" s="1"/>
  <c r="AF463" i="8"/>
  <c r="AE463" i="8"/>
  <c r="AC463" i="8"/>
  <c r="AB463" i="8"/>
  <c r="V463" i="8"/>
  <c r="U463" i="8"/>
  <c r="R463" i="8"/>
  <c r="W463" i="8" s="1"/>
  <c r="C463" i="8"/>
  <c r="D463" i="8" s="1"/>
  <c r="B463" i="8"/>
  <c r="AF462" i="8"/>
  <c r="AE462" i="8"/>
  <c r="I462" i="8" s="1"/>
  <c r="AC462" i="8"/>
  <c r="AB462" i="8"/>
  <c r="W462" i="8"/>
  <c r="V462" i="8"/>
  <c r="U462" i="8"/>
  <c r="R462" i="8"/>
  <c r="H462" i="8"/>
  <c r="G462" i="8"/>
  <c r="D462" i="8"/>
  <c r="C462" i="8"/>
  <c r="B462" i="8"/>
  <c r="J462" i="8" s="1"/>
  <c r="AF461" i="8"/>
  <c r="AE461" i="8"/>
  <c r="AC461" i="8"/>
  <c r="AB461" i="8"/>
  <c r="V461" i="8"/>
  <c r="U461" i="8"/>
  <c r="R461" i="8"/>
  <c r="W461" i="8" s="1"/>
  <c r="C461" i="8"/>
  <c r="D461" i="8" s="1"/>
  <c r="B461" i="8"/>
  <c r="AF460" i="8"/>
  <c r="AE460" i="8"/>
  <c r="AC460" i="8"/>
  <c r="AB460" i="8"/>
  <c r="W460" i="8"/>
  <c r="V460" i="8"/>
  <c r="U460" i="8"/>
  <c r="R460" i="8"/>
  <c r="G460" i="8"/>
  <c r="D460" i="8"/>
  <c r="C460" i="8"/>
  <c r="B460" i="8"/>
  <c r="J460" i="8" s="1"/>
  <c r="AF459" i="8"/>
  <c r="AE459" i="8"/>
  <c r="AC459" i="8"/>
  <c r="AB459" i="8"/>
  <c r="V459" i="8"/>
  <c r="U459" i="8"/>
  <c r="R459" i="8"/>
  <c r="W459" i="8" s="1"/>
  <c r="C459" i="8"/>
  <c r="D459" i="8" s="1"/>
  <c r="B459" i="8"/>
  <c r="AF458" i="8"/>
  <c r="AE458" i="8"/>
  <c r="AC458" i="8"/>
  <c r="AB458" i="8"/>
  <c r="W458" i="8"/>
  <c r="V458" i="8"/>
  <c r="U458" i="8"/>
  <c r="R458" i="8"/>
  <c r="G458" i="8"/>
  <c r="D458" i="8"/>
  <c r="C458" i="8"/>
  <c r="B458" i="8"/>
  <c r="J458" i="8" s="1"/>
  <c r="AF457" i="8"/>
  <c r="AE457" i="8"/>
  <c r="AC457" i="8"/>
  <c r="AB457" i="8"/>
  <c r="V457" i="8"/>
  <c r="U457" i="8"/>
  <c r="R457" i="8"/>
  <c r="W457" i="8" s="1"/>
  <c r="C457" i="8"/>
  <c r="D457" i="8" s="1"/>
  <c r="B457" i="8"/>
  <c r="AF456" i="8"/>
  <c r="AE456" i="8"/>
  <c r="I456" i="8" s="1"/>
  <c r="AC456" i="8"/>
  <c r="AB456" i="8"/>
  <c r="W456" i="8"/>
  <c r="V456" i="8"/>
  <c r="U456" i="8"/>
  <c r="R456" i="8"/>
  <c r="H456" i="8"/>
  <c r="G456" i="8"/>
  <c r="D456" i="8"/>
  <c r="C456" i="8"/>
  <c r="B456" i="8"/>
  <c r="J456" i="8" s="1"/>
  <c r="AF455" i="8"/>
  <c r="AE455" i="8"/>
  <c r="AC455" i="8"/>
  <c r="AB455" i="8"/>
  <c r="V455" i="8"/>
  <c r="U455" i="8"/>
  <c r="R455" i="8"/>
  <c r="W455" i="8" s="1"/>
  <c r="C455" i="8"/>
  <c r="D455" i="8" s="1"/>
  <c r="B455" i="8"/>
  <c r="AF454" i="8"/>
  <c r="AE454" i="8"/>
  <c r="AC454" i="8"/>
  <c r="AB454" i="8"/>
  <c r="W454" i="8"/>
  <c r="V454" i="8"/>
  <c r="U454" i="8"/>
  <c r="R454" i="8"/>
  <c r="G454" i="8"/>
  <c r="D454" i="8"/>
  <c r="C454" i="8"/>
  <c r="B454" i="8"/>
  <c r="J454" i="8" s="1"/>
  <c r="AF453" i="8"/>
  <c r="AE453" i="8"/>
  <c r="AC453" i="8"/>
  <c r="AB453" i="8"/>
  <c r="V453" i="8"/>
  <c r="U453" i="8"/>
  <c r="R453" i="8"/>
  <c r="W453" i="8" s="1"/>
  <c r="C453" i="8"/>
  <c r="D453" i="8" s="1"/>
  <c r="B453" i="8"/>
  <c r="AF452" i="8"/>
  <c r="AE452" i="8"/>
  <c r="AC452" i="8"/>
  <c r="AB452" i="8"/>
  <c r="W452" i="8"/>
  <c r="V452" i="8"/>
  <c r="U452" i="8"/>
  <c r="R452" i="8"/>
  <c r="G452" i="8"/>
  <c r="B452" i="8"/>
  <c r="C452" i="8" s="1"/>
  <c r="D452" i="8" s="1"/>
  <c r="AF451" i="8"/>
  <c r="AE451" i="8"/>
  <c r="AC451" i="8"/>
  <c r="AB451" i="8"/>
  <c r="V451" i="8"/>
  <c r="U451" i="8"/>
  <c r="R451" i="8"/>
  <c r="W451" i="8" s="1"/>
  <c r="C451" i="8"/>
  <c r="D451" i="8" s="1"/>
  <c r="B451" i="8"/>
  <c r="AF450" i="8"/>
  <c r="AE450" i="8"/>
  <c r="AC450" i="8"/>
  <c r="AB450" i="8"/>
  <c r="W450" i="8"/>
  <c r="V450" i="8"/>
  <c r="U450" i="8"/>
  <c r="R450" i="8"/>
  <c r="H450" i="8"/>
  <c r="G450" i="8"/>
  <c r="D450" i="8"/>
  <c r="C450" i="8"/>
  <c r="B450" i="8"/>
  <c r="J450" i="8" s="1"/>
  <c r="I450" i="8" s="1"/>
  <c r="AF449" i="8"/>
  <c r="AE449" i="8"/>
  <c r="AC449" i="8"/>
  <c r="AB449" i="8"/>
  <c r="V449" i="8"/>
  <c r="U449" i="8"/>
  <c r="R449" i="8"/>
  <c r="W449" i="8" s="1"/>
  <c r="C449" i="8"/>
  <c r="D449" i="8" s="1"/>
  <c r="B449" i="8"/>
  <c r="AF448" i="8"/>
  <c r="AE448" i="8"/>
  <c r="AC448" i="8"/>
  <c r="AB448" i="8"/>
  <c r="W448" i="8"/>
  <c r="V448" i="8"/>
  <c r="U448" i="8"/>
  <c r="R448" i="8"/>
  <c r="G448" i="8"/>
  <c r="B448" i="8"/>
  <c r="C448" i="8" s="1"/>
  <c r="D448" i="8" s="1"/>
  <c r="AF447" i="8"/>
  <c r="AE447" i="8"/>
  <c r="AC447" i="8"/>
  <c r="AB447" i="8"/>
  <c r="V447" i="8"/>
  <c r="U447" i="8"/>
  <c r="R447" i="8"/>
  <c r="W447" i="8" s="1"/>
  <c r="C447" i="8"/>
  <c r="D447" i="8" s="1"/>
  <c r="B447" i="8"/>
  <c r="AF446" i="8"/>
  <c r="AE446" i="8"/>
  <c r="AC446" i="8"/>
  <c r="AB446" i="8"/>
  <c r="W446" i="8"/>
  <c r="V446" i="8"/>
  <c r="U446" i="8"/>
  <c r="R446" i="8"/>
  <c r="H446" i="8"/>
  <c r="G446" i="8"/>
  <c r="D446" i="8"/>
  <c r="C446" i="8"/>
  <c r="B446" i="8"/>
  <c r="J446" i="8" s="1"/>
  <c r="I446" i="8" s="1"/>
  <c r="AF445" i="8"/>
  <c r="AE445" i="8"/>
  <c r="AC445" i="8"/>
  <c r="AB445" i="8"/>
  <c r="V445" i="8"/>
  <c r="U445" i="8"/>
  <c r="R445" i="8"/>
  <c r="W445" i="8" s="1"/>
  <c r="C445" i="8"/>
  <c r="D445" i="8" s="1"/>
  <c r="B445" i="8"/>
  <c r="AF444" i="8"/>
  <c r="AE444" i="8"/>
  <c r="AC444" i="8"/>
  <c r="AB444" i="8"/>
  <c r="W444" i="8"/>
  <c r="V444" i="8"/>
  <c r="U444" i="8"/>
  <c r="R444" i="8"/>
  <c r="G444" i="8"/>
  <c r="D444" i="8"/>
  <c r="C444" i="8"/>
  <c r="B444" i="8"/>
  <c r="J444" i="8" s="1"/>
  <c r="AF443" i="8"/>
  <c r="AE443" i="8"/>
  <c r="AC443" i="8"/>
  <c r="AB443" i="8"/>
  <c r="V443" i="8"/>
  <c r="U443" i="8"/>
  <c r="R443" i="8"/>
  <c r="W443" i="8" s="1"/>
  <c r="C443" i="8"/>
  <c r="D443" i="8" s="1"/>
  <c r="B443" i="8"/>
  <c r="AF442" i="8"/>
  <c r="AE442" i="8"/>
  <c r="AC442" i="8"/>
  <c r="AB442" i="8"/>
  <c r="W442" i="8"/>
  <c r="V442" i="8"/>
  <c r="U442" i="8"/>
  <c r="R442" i="8"/>
  <c r="H442" i="8"/>
  <c r="G442" i="8"/>
  <c r="D442" i="8"/>
  <c r="C442" i="8"/>
  <c r="B442" i="8"/>
  <c r="J442" i="8" s="1"/>
  <c r="I442" i="8" s="1"/>
  <c r="AF441" i="8"/>
  <c r="AE441" i="8"/>
  <c r="AC441" i="8"/>
  <c r="AB441" i="8"/>
  <c r="V441" i="8"/>
  <c r="U441" i="8"/>
  <c r="R441" i="8"/>
  <c r="W441" i="8" s="1"/>
  <c r="C441" i="8"/>
  <c r="D441" i="8" s="1"/>
  <c r="B441" i="8"/>
  <c r="AF440" i="8"/>
  <c r="AE440" i="8"/>
  <c r="AC440" i="8"/>
  <c r="AB440" i="8"/>
  <c r="W440" i="8"/>
  <c r="V440" i="8"/>
  <c r="U440" i="8"/>
  <c r="R440" i="8"/>
  <c r="H440" i="8"/>
  <c r="G440" i="8"/>
  <c r="D440" i="8"/>
  <c r="C440" i="8"/>
  <c r="B440" i="8"/>
  <c r="J440" i="8" s="1"/>
  <c r="I440" i="8" s="1"/>
  <c r="AF439" i="8"/>
  <c r="AE439" i="8"/>
  <c r="AC439" i="8"/>
  <c r="AB439" i="8"/>
  <c r="V439" i="8"/>
  <c r="U439" i="8"/>
  <c r="R439" i="8"/>
  <c r="W439" i="8" s="1"/>
  <c r="C439" i="8"/>
  <c r="D439" i="8" s="1"/>
  <c r="B439" i="8"/>
  <c r="AF438" i="8"/>
  <c r="AE438" i="8"/>
  <c r="AC438" i="8"/>
  <c r="AB438" i="8"/>
  <c r="W438" i="8"/>
  <c r="V438" i="8"/>
  <c r="U438" i="8"/>
  <c r="R438" i="8"/>
  <c r="G438" i="8"/>
  <c r="B438" i="8"/>
  <c r="C438" i="8" s="1"/>
  <c r="D438" i="8" s="1"/>
  <c r="AF437" i="8"/>
  <c r="AE437" i="8"/>
  <c r="AC437" i="8"/>
  <c r="AB437" i="8"/>
  <c r="V437" i="8"/>
  <c r="U437" i="8"/>
  <c r="R437" i="8"/>
  <c r="W437" i="8" s="1"/>
  <c r="C437" i="8"/>
  <c r="D437" i="8" s="1"/>
  <c r="B437" i="8"/>
  <c r="AF436" i="8"/>
  <c r="AE436" i="8"/>
  <c r="AC436" i="8"/>
  <c r="AB436" i="8"/>
  <c r="W436" i="8"/>
  <c r="V436" i="8"/>
  <c r="U436" i="8"/>
  <c r="R436" i="8"/>
  <c r="G436" i="8"/>
  <c r="B436" i="8"/>
  <c r="C436" i="8" s="1"/>
  <c r="D436" i="8" s="1"/>
  <c r="AF435" i="8"/>
  <c r="AE435" i="8"/>
  <c r="AC435" i="8"/>
  <c r="AB435" i="8"/>
  <c r="V435" i="8"/>
  <c r="U435" i="8"/>
  <c r="R435" i="8"/>
  <c r="W435" i="8" s="1"/>
  <c r="C435" i="8"/>
  <c r="D435" i="8" s="1"/>
  <c r="B435" i="8"/>
  <c r="AF434" i="8"/>
  <c r="AE434" i="8"/>
  <c r="AC434" i="8"/>
  <c r="AB434" i="8"/>
  <c r="W434" i="8"/>
  <c r="V434" i="8"/>
  <c r="U434" i="8"/>
  <c r="R434" i="8"/>
  <c r="G434" i="8"/>
  <c r="B434" i="8"/>
  <c r="C434" i="8" s="1"/>
  <c r="D434" i="8" s="1"/>
  <c r="AF433" i="8"/>
  <c r="AE433" i="8"/>
  <c r="AC433" i="8"/>
  <c r="AB433" i="8"/>
  <c r="V433" i="8"/>
  <c r="U433" i="8"/>
  <c r="R433" i="8"/>
  <c r="W433" i="8" s="1"/>
  <c r="C433" i="8"/>
  <c r="D433" i="8" s="1"/>
  <c r="B433" i="8"/>
  <c r="AF432" i="8"/>
  <c r="AE432" i="8"/>
  <c r="AC432" i="8"/>
  <c r="AB432" i="8"/>
  <c r="W432" i="8"/>
  <c r="V432" i="8"/>
  <c r="U432" i="8"/>
  <c r="R432" i="8"/>
  <c r="G432" i="8"/>
  <c r="B432" i="8"/>
  <c r="C432" i="8" s="1"/>
  <c r="D432" i="8" s="1"/>
  <c r="AF431" i="8"/>
  <c r="AE431" i="8"/>
  <c r="AC431" i="8"/>
  <c r="AB431" i="8"/>
  <c r="V431" i="8"/>
  <c r="U431" i="8"/>
  <c r="R431" i="8"/>
  <c r="W431" i="8" s="1"/>
  <c r="C431" i="8"/>
  <c r="D431" i="8" s="1"/>
  <c r="B431" i="8"/>
  <c r="AF430" i="8"/>
  <c r="AE430" i="8"/>
  <c r="AC430" i="8"/>
  <c r="AB430" i="8"/>
  <c r="W430" i="8"/>
  <c r="V430" i="8"/>
  <c r="U430" i="8"/>
  <c r="R430" i="8"/>
  <c r="G430" i="8"/>
  <c r="B430" i="8"/>
  <c r="C430" i="8" s="1"/>
  <c r="D430" i="8" s="1"/>
  <c r="AF429" i="8"/>
  <c r="AE429" i="8"/>
  <c r="AC429" i="8"/>
  <c r="AB429" i="8"/>
  <c r="V429" i="8"/>
  <c r="U429" i="8"/>
  <c r="R429" i="8"/>
  <c r="W429" i="8" s="1"/>
  <c r="C429" i="8"/>
  <c r="D429" i="8" s="1"/>
  <c r="B429" i="8"/>
  <c r="AF428" i="8"/>
  <c r="AE428" i="8"/>
  <c r="AC428" i="8"/>
  <c r="AB428" i="8"/>
  <c r="W428" i="8"/>
  <c r="V428" i="8"/>
  <c r="U428" i="8"/>
  <c r="R428" i="8"/>
  <c r="G428" i="8"/>
  <c r="B428" i="8"/>
  <c r="C428" i="8" s="1"/>
  <c r="D428" i="8" s="1"/>
  <c r="AF427" i="8"/>
  <c r="AE427" i="8"/>
  <c r="AC427" i="8"/>
  <c r="AB427" i="8"/>
  <c r="V427" i="8"/>
  <c r="U427" i="8"/>
  <c r="R427" i="8"/>
  <c r="W427" i="8" s="1"/>
  <c r="C427" i="8"/>
  <c r="D427" i="8" s="1"/>
  <c r="B427" i="8"/>
  <c r="AF426" i="8"/>
  <c r="AE426" i="8"/>
  <c r="AC426" i="8"/>
  <c r="AB426" i="8"/>
  <c r="W426" i="8"/>
  <c r="V426" i="8"/>
  <c r="U426" i="8"/>
  <c r="R426" i="8"/>
  <c r="G426" i="8"/>
  <c r="D426" i="8"/>
  <c r="C426" i="8"/>
  <c r="B426" i="8"/>
  <c r="J426" i="8" s="1"/>
  <c r="I426" i="8" s="1"/>
  <c r="H426" i="8" s="1"/>
  <c r="AF425" i="8"/>
  <c r="AE425" i="8"/>
  <c r="AC425" i="8"/>
  <c r="AB425" i="8"/>
  <c r="V425" i="8"/>
  <c r="U425" i="8"/>
  <c r="R425" i="8"/>
  <c r="W425" i="8" s="1"/>
  <c r="C425" i="8"/>
  <c r="D425" i="8" s="1"/>
  <c r="B425" i="8"/>
  <c r="AF424" i="8"/>
  <c r="AE424" i="8"/>
  <c r="AC424" i="8"/>
  <c r="AB424" i="8"/>
  <c r="W424" i="8"/>
  <c r="V424" i="8"/>
  <c r="U424" i="8"/>
  <c r="R424" i="8"/>
  <c r="G424" i="8"/>
  <c r="B424" i="8"/>
  <c r="C424" i="8" s="1"/>
  <c r="D424" i="8" s="1"/>
  <c r="AF423" i="8"/>
  <c r="AE423" i="8"/>
  <c r="AC423" i="8"/>
  <c r="AB423" i="8"/>
  <c r="V423" i="8"/>
  <c r="U423" i="8"/>
  <c r="R423" i="8"/>
  <c r="W423" i="8" s="1"/>
  <c r="C423" i="8"/>
  <c r="D423" i="8" s="1"/>
  <c r="B423" i="8"/>
  <c r="AF422" i="8"/>
  <c r="AE422" i="8"/>
  <c r="AC422" i="8"/>
  <c r="AB422" i="8"/>
  <c r="W422" i="8"/>
  <c r="V422" i="8"/>
  <c r="U422" i="8"/>
  <c r="R422" i="8"/>
  <c r="G422" i="8"/>
  <c r="D422" i="8"/>
  <c r="C422" i="8"/>
  <c r="B422" i="8"/>
  <c r="J422" i="8" s="1"/>
  <c r="I422" i="8" s="1"/>
  <c r="H422" i="8" s="1"/>
  <c r="AF421" i="8"/>
  <c r="AE421" i="8"/>
  <c r="AC421" i="8"/>
  <c r="AB421" i="8"/>
  <c r="V421" i="8"/>
  <c r="U421" i="8"/>
  <c r="R421" i="8"/>
  <c r="W421" i="8" s="1"/>
  <c r="C421" i="8"/>
  <c r="D421" i="8" s="1"/>
  <c r="B421" i="8"/>
  <c r="AF420" i="8"/>
  <c r="AE420" i="8"/>
  <c r="AC420" i="8"/>
  <c r="AB420" i="8"/>
  <c r="W420" i="8"/>
  <c r="V420" i="8"/>
  <c r="U420" i="8"/>
  <c r="R420" i="8"/>
  <c r="G420" i="8"/>
  <c r="B420" i="8"/>
  <c r="C420" i="8" s="1"/>
  <c r="D420" i="8" s="1"/>
  <c r="AF419" i="8"/>
  <c r="AE419" i="8"/>
  <c r="AC419" i="8"/>
  <c r="AB419" i="8"/>
  <c r="V419" i="8"/>
  <c r="U419" i="8"/>
  <c r="R419" i="8"/>
  <c r="W419" i="8" s="1"/>
  <c r="C419" i="8"/>
  <c r="D419" i="8" s="1"/>
  <c r="B419" i="8"/>
  <c r="AF418" i="8"/>
  <c r="AE418" i="8"/>
  <c r="AC418" i="8"/>
  <c r="AB418" i="8"/>
  <c r="W418" i="8"/>
  <c r="V418" i="8"/>
  <c r="U418" i="8"/>
  <c r="R418" i="8"/>
  <c r="G418" i="8"/>
  <c r="B418" i="8"/>
  <c r="C418" i="8" s="1"/>
  <c r="D418" i="8" s="1"/>
  <c r="AF417" i="8"/>
  <c r="AE417" i="8"/>
  <c r="AC417" i="8"/>
  <c r="AB417" i="8"/>
  <c r="V417" i="8"/>
  <c r="U417" i="8"/>
  <c r="R417" i="8"/>
  <c r="W417" i="8" s="1"/>
  <c r="C417" i="8"/>
  <c r="D417" i="8" s="1"/>
  <c r="B417" i="8"/>
  <c r="AF416" i="8"/>
  <c r="AE416" i="8"/>
  <c r="AC416" i="8"/>
  <c r="AB416" i="8"/>
  <c r="W416" i="8"/>
  <c r="V416" i="8"/>
  <c r="U416" i="8"/>
  <c r="R416" i="8"/>
  <c r="G416" i="8"/>
  <c r="B416" i="8"/>
  <c r="C416" i="8" s="1"/>
  <c r="D416" i="8" s="1"/>
  <c r="AF415" i="8"/>
  <c r="AE415" i="8"/>
  <c r="AC415" i="8"/>
  <c r="AB415" i="8"/>
  <c r="V415" i="8"/>
  <c r="U415" i="8"/>
  <c r="R415" i="8"/>
  <c r="W415" i="8" s="1"/>
  <c r="C415" i="8"/>
  <c r="D415" i="8" s="1"/>
  <c r="B415" i="8"/>
  <c r="AF414" i="8"/>
  <c r="AE414" i="8"/>
  <c r="AC414" i="8"/>
  <c r="AB414" i="8"/>
  <c r="W414" i="8"/>
  <c r="V414" i="8"/>
  <c r="U414" i="8"/>
  <c r="R414" i="8"/>
  <c r="H414" i="8"/>
  <c r="G414" i="8"/>
  <c r="C414" i="8"/>
  <c r="D414" i="8" s="1"/>
  <c r="B414" i="8"/>
  <c r="J414" i="8" s="1"/>
  <c r="I414" i="8" s="1"/>
  <c r="AF413" i="8"/>
  <c r="AE413" i="8"/>
  <c r="AC413" i="8"/>
  <c r="AB413" i="8"/>
  <c r="V413" i="8"/>
  <c r="U413" i="8"/>
  <c r="R413" i="8"/>
  <c r="W413" i="8" s="1"/>
  <c r="C413" i="8"/>
  <c r="D413" i="8" s="1"/>
  <c r="B413" i="8"/>
  <c r="AF412" i="8"/>
  <c r="AE412" i="8"/>
  <c r="I412" i="8" s="1"/>
  <c r="H412" i="8" s="1"/>
  <c r="AC412" i="8"/>
  <c r="AB412" i="8"/>
  <c r="W412" i="8"/>
  <c r="V412" i="8"/>
  <c r="U412" i="8"/>
  <c r="R412" i="8"/>
  <c r="G412" i="8"/>
  <c r="D412" i="8"/>
  <c r="C412" i="8"/>
  <c r="B412" i="8"/>
  <c r="J412" i="8" s="1"/>
  <c r="AF411" i="8"/>
  <c r="AE411" i="8"/>
  <c r="AC411" i="8"/>
  <c r="AB411" i="8"/>
  <c r="V411" i="8"/>
  <c r="U411" i="8"/>
  <c r="R411" i="8"/>
  <c r="W411" i="8" s="1"/>
  <c r="C411" i="8"/>
  <c r="D411" i="8" s="1"/>
  <c r="B411" i="8"/>
  <c r="AF410" i="8"/>
  <c r="AE410" i="8"/>
  <c r="I410" i="8" s="1"/>
  <c r="H410" i="8" s="1"/>
  <c r="AC410" i="8"/>
  <c r="AB410" i="8"/>
  <c r="W410" i="8"/>
  <c r="V410" i="8"/>
  <c r="U410" i="8"/>
  <c r="R410" i="8"/>
  <c r="G410" i="8"/>
  <c r="D410" i="8"/>
  <c r="C410" i="8"/>
  <c r="B410" i="8"/>
  <c r="J410" i="8" s="1"/>
  <c r="AF409" i="8"/>
  <c r="AE409" i="8"/>
  <c r="AC409" i="8"/>
  <c r="AB409" i="8"/>
  <c r="V409" i="8"/>
  <c r="U409" i="8"/>
  <c r="R409" i="8"/>
  <c r="W409" i="8" s="1"/>
  <c r="C409" i="8"/>
  <c r="D409" i="8" s="1"/>
  <c r="B409" i="8"/>
  <c r="AF408" i="8"/>
  <c r="AE408" i="8"/>
  <c r="AC408" i="8"/>
  <c r="AB408" i="8"/>
  <c r="W408" i="8"/>
  <c r="V408" i="8"/>
  <c r="U408" i="8"/>
  <c r="R408" i="8"/>
  <c r="H408" i="8"/>
  <c r="G408" i="8"/>
  <c r="D408" i="8"/>
  <c r="C408" i="8"/>
  <c r="B408" i="8"/>
  <c r="J408" i="8" s="1"/>
  <c r="I408" i="8" s="1"/>
  <c r="AF407" i="8"/>
  <c r="AE407" i="8"/>
  <c r="AC407" i="8"/>
  <c r="AB407" i="8"/>
  <c r="V407" i="8"/>
  <c r="U407" i="8"/>
  <c r="R407" i="8"/>
  <c r="W407" i="8" s="1"/>
  <c r="C407" i="8"/>
  <c r="D407" i="8" s="1"/>
  <c r="B407" i="8"/>
  <c r="AF406" i="8"/>
  <c r="AE406" i="8"/>
  <c r="AC406" i="8"/>
  <c r="AB406" i="8"/>
  <c r="W406" i="8"/>
  <c r="V406" i="8"/>
  <c r="U406" i="8"/>
  <c r="R406" i="8"/>
  <c r="G406" i="8"/>
  <c r="D406" i="8"/>
  <c r="C406" i="8"/>
  <c r="B406" i="8"/>
  <c r="J406" i="8" s="1"/>
  <c r="I406" i="8" s="1"/>
  <c r="H406" i="8" s="1"/>
  <c r="AF405" i="8"/>
  <c r="AE405" i="8"/>
  <c r="AC405" i="8"/>
  <c r="AB405" i="8"/>
  <c r="V405" i="8"/>
  <c r="U405" i="8"/>
  <c r="R405" i="8"/>
  <c r="W405" i="8" s="1"/>
  <c r="C405" i="8"/>
  <c r="D405" i="8" s="1"/>
  <c r="B405" i="8"/>
  <c r="AF404" i="8"/>
  <c r="AE404" i="8"/>
  <c r="AC404" i="8"/>
  <c r="AB404" i="8"/>
  <c r="W404" i="8"/>
  <c r="V404" i="8"/>
  <c r="U404" i="8"/>
  <c r="R404" i="8"/>
  <c r="G404" i="8"/>
  <c r="B404" i="8"/>
  <c r="C404" i="8" s="1"/>
  <c r="D404" i="8" s="1"/>
  <c r="AF403" i="8"/>
  <c r="AE403" i="8"/>
  <c r="AC403" i="8"/>
  <c r="AB403" i="8"/>
  <c r="V403" i="8"/>
  <c r="U403" i="8"/>
  <c r="R403" i="8"/>
  <c r="W403" i="8" s="1"/>
  <c r="C403" i="8"/>
  <c r="D403" i="8" s="1"/>
  <c r="B403" i="8"/>
  <c r="AF402" i="8"/>
  <c r="AE402" i="8"/>
  <c r="AC402" i="8"/>
  <c r="AB402" i="8"/>
  <c r="W402" i="8"/>
  <c r="V402" i="8"/>
  <c r="U402" i="8"/>
  <c r="R402" i="8"/>
  <c r="G402" i="8"/>
  <c r="B402" i="8"/>
  <c r="C402" i="8" s="1"/>
  <c r="D402" i="8" s="1"/>
  <c r="AF401" i="8"/>
  <c r="AE401" i="8"/>
  <c r="AC401" i="8"/>
  <c r="AB401" i="8"/>
  <c r="V401" i="8"/>
  <c r="U401" i="8"/>
  <c r="R401" i="8"/>
  <c r="W401" i="8" s="1"/>
  <c r="C401" i="8"/>
  <c r="D401" i="8" s="1"/>
  <c r="B401" i="8"/>
  <c r="AF400" i="8"/>
  <c r="AE400" i="8"/>
  <c r="AC400" i="8"/>
  <c r="AB400" i="8"/>
  <c r="W400" i="8"/>
  <c r="V400" i="8"/>
  <c r="U400" i="8"/>
  <c r="R400" i="8"/>
  <c r="H400" i="8"/>
  <c r="C400" i="8"/>
  <c r="D400" i="8" s="1"/>
  <c r="B400" i="8"/>
  <c r="J400" i="8" s="1"/>
  <c r="I400" i="8" s="1"/>
  <c r="AF399" i="8"/>
  <c r="AE399" i="8"/>
  <c r="AC399" i="8"/>
  <c r="AB399" i="8"/>
  <c r="V399" i="8"/>
  <c r="U399" i="8"/>
  <c r="R399" i="8"/>
  <c r="W399" i="8" s="1"/>
  <c r="C399" i="8"/>
  <c r="D399" i="8" s="1"/>
  <c r="B399" i="8"/>
  <c r="AF398" i="8"/>
  <c r="AE398" i="8"/>
  <c r="AC398" i="8"/>
  <c r="AB398" i="8"/>
  <c r="W398" i="8"/>
  <c r="V398" i="8"/>
  <c r="U398" i="8"/>
  <c r="R398" i="8"/>
  <c r="G398" i="8"/>
  <c r="C398" i="8"/>
  <c r="D398" i="8" s="1"/>
  <c r="B398" i="8"/>
  <c r="J398" i="8" s="1"/>
  <c r="I398" i="8" s="1"/>
  <c r="H398" i="8" s="1"/>
  <c r="AF397" i="8"/>
  <c r="AE397" i="8"/>
  <c r="AC397" i="8"/>
  <c r="AB397" i="8"/>
  <c r="V397" i="8"/>
  <c r="U397" i="8"/>
  <c r="R397" i="8"/>
  <c r="W397" i="8" s="1"/>
  <c r="C397" i="8"/>
  <c r="D397" i="8" s="1"/>
  <c r="B397" i="8"/>
  <c r="AF396" i="8"/>
  <c r="AE396" i="8"/>
  <c r="AC396" i="8"/>
  <c r="AB396" i="8"/>
  <c r="W396" i="8"/>
  <c r="V396" i="8"/>
  <c r="U396" i="8"/>
  <c r="R396" i="8"/>
  <c r="G396" i="8"/>
  <c r="C396" i="8"/>
  <c r="D396" i="8" s="1"/>
  <c r="B396" i="8"/>
  <c r="J396" i="8" s="1"/>
  <c r="AF395" i="8"/>
  <c r="AE395" i="8"/>
  <c r="AC395" i="8"/>
  <c r="AB395" i="8"/>
  <c r="V395" i="8"/>
  <c r="U395" i="8"/>
  <c r="R395" i="8"/>
  <c r="W395" i="8" s="1"/>
  <c r="C395" i="8"/>
  <c r="D395" i="8" s="1"/>
  <c r="B395" i="8"/>
  <c r="AF394" i="8"/>
  <c r="AE394" i="8"/>
  <c r="I394" i="8" s="1"/>
  <c r="H394" i="8" s="1"/>
  <c r="AC394" i="8"/>
  <c r="AB394" i="8"/>
  <c r="W394" i="8"/>
  <c r="V394" i="8"/>
  <c r="U394" i="8"/>
  <c r="R394" i="8"/>
  <c r="G394" i="8"/>
  <c r="C394" i="8"/>
  <c r="D394" i="8" s="1"/>
  <c r="B394" i="8"/>
  <c r="J394" i="8" s="1"/>
  <c r="AF393" i="8"/>
  <c r="AE393" i="8"/>
  <c r="AC393" i="8"/>
  <c r="AB393" i="8"/>
  <c r="V393" i="8"/>
  <c r="U393" i="8"/>
  <c r="R393" i="8"/>
  <c r="W393" i="8" s="1"/>
  <c r="C393" i="8"/>
  <c r="D393" i="8" s="1"/>
  <c r="B393" i="8"/>
  <c r="AF392" i="8"/>
  <c r="AE392" i="8"/>
  <c r="AC392" i="8"/>
  <c r="AB392" i="8"/>
  <c r="W392" i="8"/>
  <c r="V392" i="8"/>
  <c r="U392" i="8"/>
  <c r="R392" i="8"/>
  <c r="G392" i="8"/>
  <c r="D392" i="8"/>
  <c r="C392" i="8"/>
  <c r="B392" i="8"/>
  <c r="J392" i="8" s="1"/>
  <c r="AF391" i="8"/>
  <c r="AE391" i="8"/>
  <c r="AC391" i="8"/>
  <c r="AB391" i="8"/>
  <c r="V391" i="8"/>
  <c r="U391" i="8"/>
  <c r="R391" i="8"/>
  <c r="W391" i="8" s="1"/>
  <c r="C391" i="8"/>
  <c r="D391" i="8" s="1"/>
  <c r="B391" i="8"/>
  <c r="AF390" i="8"/>
  <c r="AE390" i="8"/>
  <c r="AC390" i="8"/>
  <c r="AB390" i="8"/>
  <c r="W390" i="8"/>
  <c r="V390" i="8"/>
  <c r="U390" i="8"/>
  <c r="R390" i="8"/>
  <c r="G390" i="8"/>
  <c r="D390" i="8"/>
  <c r="C390" i="8"/>
  <c r="B390" i="8"/>
  <c r="J390" i="8" s="1"/>
  <c r="AF389" i="8"/>
  <c r="AE389" i="8"/>
  <c r="AC389" i="8"/>
  <c r="AB389" i="8"/>
  <c r="V389" i="8"/>
  <c r="U389" i="8"/>
  <c r="R389" i="8"/>
  <c r="W389" i="8" s="1"/>
  <c r="C389" i="8"/>
  <c r="D389" i="8" s="1"/>
  <c r="B389" i="8"/>
  <c r="AF388" i="8"/>
  <c r="AE388" i="8"/>
  <c r="I388" i="8" s="1"/>
  <c r="AC388" i="8"/>
  <c r="AB388" i="8"/>
  <c r="W388" i="8"/>
  <c r="V388" i="8"/>
  <c r="U388" i="8"/>
  <c r="R388" i="8"/>
  <c r="H388" i="8"/>
  <c r="G388" i="8"/>
  <c r="D388" i="8"/>
  <c r="C388" i="8"/>
  <c r="B388" i="8"/>
  <c r="J388" i="8" s="1"/>
  <c r="AF387" i="8"/>
  <c r="AE387" i="8"/>
  <c r="AC387" i="8"/>
  <c r="AB387" i="8"/>
  <c r="V387" i="8"/>
  <c r="U387" i="8"/>
  <c r="R387" i="8"/>
  <c r="W387" i="8" s="1"/>
  <c r="C387" i="8"/>
  <c r="D387" i="8" s="1"/>
  <c r="B387" i="8"/>
  <c r="AF386" i="8"/>
  <c r="AE386" i="8"/>
  <c r="AC386" i="8"/>
  <c r="AB386" i="8"/>
  <c r="W386" i="8"/>
  <c r="V386" i="8"/>
  <c r="U386" i="8"/>
  <c r="R386" i="8"/>
  <c r="G386" i="8"/>
  <c r="D386" i="8"/>
  <c r="C386" i="8"/>
  <c r="B386" i="8"/>
  <c r="J386" i="8" s="1"/>
  <c r="AF385" i="8"/>
  <c r="AE385" i="8"/>
  <c r="AC385" i="8"/>
  <c r="AB385" i="8"/>
  <c r="V385" i="8"/>
  <c r="U385" i="8"/>
  <c r="R385" i="8"/>
  <c r="W385" i="8" s="1"/>
  <c r="C385" i="8"/>
  <c r="D385" i="8" s="1"/>
  <c r="B385" i="8"/>
  <c r="AF384" i="8"/>
  <c r="AE384" i="8"/>
  <c r="AC384" i="8"/>
  <c r="AB384" i="8"/>
  <c r="W384" i="8"/>
  <c r="V384" i="8"/>
  <c r="U384" i="8"/>
  <c r="R384" i="8"/>
  <c r="G384" i="8"/>
  <c r="D384" i="8"/>
  <c r="C384" i="8"/>
  <c r="B384" i="8"/>
  <c r="J384" i="8" s="1"/>
  <c r="AF383" i="8"/>
  <c r="AE383" i="8"/>
  <c r="AC383" i="8"/>
  <c r="AB383" i="8"/>
  <c r="V383" i="8"/>
  <c r="U383" i="8"/>
  <c r="R383" i="8"/>
  <c r="W383" i="8" s="1"/>
  <c r="C383" i="8"/>
  <c r="D383" i="8" s="1"/>
  <c r="B383" i="8"/>
  <c r="AF382" i="8"/>
  <c r="AE382" i="8"/>
  <c r="AC382" i="8"/>
  <c r="AB382" i="8"/>
  <c r="W382" i="8"/>
  <c r="V382" i="8"/>
  <c r="U382" i="8"/>
  <c r="R382" i="8"/>
  <c r="H382" i="8"/>
  <c r="G382" i="8"/>
  <c r="D382" i="8"/>
  <c r="C382" i="8"/>
  <c r="B382" i="8"/>
  <c r="J382" i="8" s="1"/>
  <c r="I382" i="8" s="1"/>
  <c r="AF381" i="8"/>
  <c r="AE381" i="8"/>
  <c r="AC381" i="8"/>
  <c r="AB381" i="8"/>
  <c r="V381" i="8"/>
  <c r="U381" i="8"/>
  <c r="R381" i="8"/>
  <c r="W381" i="8" s="1"/>
  <c r="C381" i="8"/>
  <c r="D381" i="8" s="1"/>
  <c r="B381" i="8"/>
  <c r="AF380" i="8"/>
  <c r="AE380" i="8"/>
  <c r="AC380" i="8"/>
  <c r="AB380" i="8"/>
  <c r="W380" i="8"/>
  <c r="V380" i="8"/>
  <c r="U380" i="8"/>
  <c r="R380" i="8"/>
  <c r="G380" i="8"/>
  <c r="D380" i="8"/>
  <c r="C380" i="8"/>
  <c r="B380" i="8"/>
  <c r="J380" i="8" s="1"/>
  <c r="AF379" i="8"/>
  <c r="AE379" i="8"/>
  <c r="AC379" i="8"/>
  <c r="AB379" i="8"/>
  <c r="V379" i="8"/>
  <c r="U379" i="8"/>
  <c r="R379" i="8"/>
  <c r="W379" i="8" s="1"/>
  <c r="C379" i="8"/>
  <c r="D379" i="8" s="1"/>
  <c r="B379" i="8"/>
  <c r="AF378" i="8"/>
  <c r="AE378" i="8"/>
  <c r="AC378" i="8"/>
  <c r="AB378" i="8"/>
  <c r="W378" i="8"/>
  <c r="V378" i="8"/>
  <c r="U378" i="8"/>
  <c r="R378" i="8"/>
  <c r="G378" i="8"/>
  <c r="D378" i="8"/>
  <c r="C378" i="8"/>
  <c r="B378" i="8"/>
  <c r="J378" i="8" s="1"/>
  <c r="AF377" i="8"/>
  <c r="AE377" i="8"/>
  <c r="AC377" i="8"/>
  <c r="AB377" i="8"/>
  <c r="V377" i="8"/>
  <c r="U377" i="8"/>
  <c r="R377" i="8"/>
  <c r="W377" i="8" s="1"/>
  <c r="C377" i="8"/>
  <c r="D377" i="8" s="1"/>
  <c r="B377" i="8"/>
  <c r="AF376" i="8"/>
  <c r="AE376" i="8"/>
  <c r="AC376" i="8"/>
  <c r="AB376" i="8"/>
  <c r="W376" i="8"/>
  <c r="V376" i="8"/>
  <c r="U376" i="8"/>
  <c r="R376" i="8"/>
  <c r="H376" i="8"/>
  <c r="G376" i="8"/>
  <c r="D376" i="8"/>
  <c r="C376" i="8"/>
  <c r="B376" i="8"/>
  <c r="J376" i="8" s="1"/>
  <c r="I376" i="8" s="1"/>
  <c r="AF375" i="8"/>
  <c r="AE375" i="8"/>
  <c r="AC375" i="8"/>
  <c r="AB375" i="8"/>
  <c r="V375" i="8"/>
  <c r="U375" i="8"/>
  <c r="R375" i="8"/>
  <c r="W375" i="8" s="1"/>
  <c r="C375" i="8"/>
  <c r="D375" i="8" s="1"/>
  <c r="B375" i="8"/>
  <c r="AF374" i="8"/>
  <c r="AE374" i="8"/>
  <c r="AC374" i="8"/>
  <c r="AB374" i="8"/>
  <c r="W374" i="8"/>
  <c r="V374" i="8"/>
  <c r="U374" i="8"/>
  <c r="R374" i="8"/>
  <c r="H374" i="8"/>
  <c r="G374" i="8"/>
  <c r="D374" i="8"/>
  <c r="C374" i="8"/>
  <c r="B374" i="8"/>
  <c r="J374" i="8" s="1"/>
  <c r="I374" i="8" s="1"/>
  <c r="AF373" i="8"/>
  <c r="AE373" i="8"/>
  <c r="AC373" i="8"/>
  <c r="AB373" i="8"/>
  <c r="V373" i="8"/>
  <c r="U373" i="8"/>
  <c r="R373" i="8"/>
  <c r="W373" i="8" s="1"/>
  <c r="C373" i="8"/>
  <c r="D373" i="8" s="1"/>
  <c r="B373" i="8"/>
  <c r="AF372" i="8"/>
  <c r="AE372" i="8"/>
  <c r="AC372" i="8"/>
  <c r="AB372" i="8"/>
  <c r="W372" i="8"/>
  <c r="V372" i="8"/>
  <c r="U372" i="8"/>
  <c r="R372" i="8"/>
  <c r="J372" i="8"/>
  <c r="I372" i="8" s="1"/>
  <c r="H372" i="8" s="1"/>
  <c r="G372" i="8"/>
  <c r="D372" i="8"/>
  <c r="C372" i="8"/>
  <c r="AF371" i="8"/>
  <c r="AD371" i="8"/>
  <c r="AC371" i="8"/>
  <c r="AB371" i="8"/>
  <c r="W371" i="8"/>
  <c r="V371" i="8"/>
  <c r="U371" i="8"/>
  <c r="R371" i="8"/>
  <c r="I371" i="8"/>
  <c r="H371" i="8" s="1"/>
  <c r="G371" i="8"/>
  <c r="C371" i="8"/>
  <c r="D371" i="8" s="1"/>
  <c r="B371" i="8"/>
  <c r="AF370" i="8"/>
  <c r="AE370" i="8"/>
  <c r="I370" i="8" s="1"/>
  <c r="H370" i="8" s="1"/>
  <c r="AC370" i="8"/>
  <c r="AB370" i="8"/>
  <c r="V370" i="8"/>
  <c r="U370" i="8"/>
  <c r="R370" i="8"/>
  <c r="W370" i="8" s="1"/>
  <c r="J370" i="8"/>
  <c r="G370" i="8"/>
  <c r="D370" i="8"/>
  <c r="C370" i="8"/>
  <c r="AF369" i="8"/>
  <c r="AE369" i="8"/>
  <c r="AC369" i="8"/>
  <c r="AB369" i="8"/>
  <c r="W369" i="8"/>
  <c r="V369" i="8"/>
  <c r="U369" i="8"/>
  <c r="R369" i="8"/>
  <c r="J369" i="8"/>
  <c r="I369" i="8" s="1"/>
  <c r="H369" i="8" s="1"/>
  <c r="G369" i="8"/>
  <c r="D369" i="8"/>
  <c r="C369" i="8"/>
  <c r="AF368" i="8"/>
  <c r="AE368" i="8"/>
  <c r="AC368" i="8"/>
  <c r="AB368" i="8"/>
  <c r="W368" i="8"/>
  <c r="V368" i="8"/>
  <c r="U368" i="8"/>
  <c r="R368" i="8"/>
  <c r="J368" i="8"/>
  <c r="I368" i="8" s="1"/>
  <c r="H368" i="8" s="1"/>
  <c r="G368" i="8"/>
  <c r="D368" i="8"/>
  <c r="C368" i="8"/>
  <c r="AF367" i="8"/>
  <c r="AE367" i="8"/>
  <c r="I367" i="8" s="1"/>
  <c r="H367" i="8" s="1"/>
  <c r="AC367" i="8"/>
  <c r="AB367" i="8"/>
  <c r="V367" i="8"/>
  <c r="U367" i="8"/>
  <c r="R367" i="8"/>
  <c r="W367" i="8" s="1"/>
  <c r="J367" i="8"/>
  <c r="G367" i="8"/>
  <c r="D367" i="8"/>
  <c r="C367" i="8"/>
  <c r="AF366" i="8"/>
  <c r="AE366" i="8"/>
  <c r="AC366" i="8"/>
  <c r="AB366" i="8"/>
  <c r="W366" i="8"/>
  <c r="V366" i="8"/>
  <c r="U366" i="8"/>
  <c r="R366" i="8"/>
  <c r="J366" i="8"/>
  <c r="I366" i="8" s="1"/>
  <c r="H366" i="8" s="1"/>
  <c r="G366" i="8"/>
  <c r="D366" i="8"/>
  <c r="C366" i="8"/>
  <c r="AF365" i="8"/>
  <c r="AE365" i="8"/>
  <c r="AC365" i="8"/>
  <c r="AB365" i="8"/>
  <c r="W365" i="8"/>
  <c r="V365" i="8"/>
  <c r="U365" i="8"/>
  <c r="R365" i="8"/>
  <c r="J365" i="8"/>
  <c r="I365" i="8" s="1"/>
  <c r="H365" i="8" s="1"/>
  <c r="G365" i="8"/>
  <c r="D365" i="8"/>
  <c r="C365" i="8"/>
  <c r="AF364" i="8"/>
  <c r="AE364" i="8"/>
  <c r="I364" i="8" s="1"/>
  <c r="H364" i="8" s="1"/>
  <c r="AC364" i="8"/>
  <c r="AB364" i="8"/>
  <c r="V364" i="8"/>
  <c r="U364" i="8"/>
  <c r="R364" i="8"/>
  <c r="W364" i="8" s="1"/>
  <c r="J364" i="8"/>
  <c r="G364" i="8"/>
  <c r="D364" i="8"/>
  <c r="C364" i="8"/>
  <c r="AF363" i="8"/>
  <c r="AE363" i="8"/>
  <c r="AC363" i="8"/>
  <c r="AB363" i="8"/>
  <c r="W363" i="8"/>
  <c r="V363" i="8"/>
  <c r="U363" i="8"/>
  <c r="R363" i="8"/>
  <c r="J363" i="8"/>
  <c r="I363" i="8" s="1"/>
  <c r="H363" i="8" s="1"/>
  <c r="G363" i="8"/>
  <c r="D363" i="8"/>
  <c r="C363" i="8"/>
  <c r="AF362" i="8"/>
  <c r="AE362" i="8"/>
  <c r="AC362" i="8"/>
  <c r="AB362" i="8"/>
  <c r="W362" i="8"/>
  <c r="V362" i="8"/>
  <c r="U362" i="8"/>
  <c r="R362" i="8"/>
  <c r="J362" i="8"/>
  <c r="I362" i="8" s="1"/>
  <c r="H362" i="8" s="1"/>
  <c r="G362" i="8"/>
  <c r="D362" i="8"/>
  <c r="C362" i="8"/>
  <c r="AF361" i="8"/>
  <c r="AE361" i="8"/>
  <c r="I361" i="8" s="1"/>
  <c r="H361" i="8" s="1"/>
  <c r="AC361" i="8"/>
  <c r="AB361" i="8"/>
  <c r="V361" i="8"/>
  <c r="U361" i="8"/>
  <c r="R361" i="8"/>
  <c r="W361" i="8" s="1"/>
  <c r="J361" i="8"/>
  <c r="G361" i="8"/>
  <c r="D361" i="8"/>
  <c r="C361" i="8"/>
  <c r="AF360" i="8"/>
  <c r="AE360" i="8"/>
  <c r="AC360" i="8"/>
  <c r="AB360" i="8"/>
  <c r="W360" i="8"/>
  <c r="V360" i="8"/>
  <c r="U360" i="8"/>
  <c r="R360" i="8"/>
  <c r="J360" i="8"/>
  <c r="I360" i="8" s="1"/>
  <c r="H360" i="8" s="1"/>
  <c r="G360" i="8"/>
  <c r="D360" i="8"/>
  <c r="C360" i="8"/>
  <c r="AF359" i="8"/>
  <c r="AE359" i="8"/>
  <c r="AC359" i="8"/>
  <c r="AB359" i="8"/>
  <c r="W359" i="8"/>
  <c r="V359" i="8"/>
  <c r="U359" i="8"/>
  <c r="R359" i="8"/>
  <c r="J359" i="8"/>
  <c r="I359" i="8" s="1"/>
  <c r="H359" i="8" s="1"/>
  <c r="G359" i="8"/>
  <c r="D359" i="8"/>
  <c r="C359" i="8"/>
  <c r="AF358" i="8"/>
  <c r="AE358" i="8"/>
  <c r="I358" i="8" s="1"/>
  <c r="H358" i="8" s="1"/>
  <c r="AC358" i="8"/>
  <c r="AB358" i="8"/>
  <c r="V358" i="8"/>
  <c r="U358" i="8"/>
  <c r="R358" i="8"/>
  <c r="W358" i="8" s="1"/>
  <c r="J358" i="8"/>
  <c r="G358" i="8"/>
  <c r="D358" i="8"/>
  <c r="C358" i="8"/>
  <c r="AF357" i="8"/>
  <c r="AE357" i="8"/>
  <c r="AC357" i="8"/>
  <c r="AB357" i="8"/>
  <c r="W357" i="8"/>
  <c r="V357" i="8"/>
  <c r="U357" i="8"/>
  <c r="R357" i="8"/>
  <c r="J357" i="8"/>
  <c r="I357" i="8" s="1"/>
  <c r="H357" i="8" s="1"/>
  <c r="G357" i="8"/>
  <c r="D357" i="8"/>
  <c r="C357" i="8"/>
  <c r="AI356" i="8"/>
  <c r="AF356" i="8"/>
  <c r="AE356" i="8"/>
  <c r="I356" i="8" s="1"/>
  <c r="H356" i="8" s="1"/>
  <c r="AC356" i="8"/>
  <c r="AB356" i="8"/>
  <c r="V356" i="8"/>
  <c r="U356" i="8"/>
  <c r="R356" i="8"/>
  <c r="W356" i="8" s="1"/>
  <c r="J356" i="8"/>
  <c r="G356" i="8"/>
  <c r="C356" i="8"/>
  <c r="D356" i="8" s="1"/>
  <c r="AF355" i="8"/>
  <c r="AE355" i="8"/>
  <c r="AC355" i="8"/>
  <c r="AB355" i="8"/>
  <c r="V355" i="8"/>
  <c r="U355" i="8"/>
  <c r="R355" i="8"/>
  <c r="W355" i="8" s="1"/>
  <c r="J355" i="8"/>
  <c r="I355" i="8"/>
  <c r="H355" i="8" s="1"/>
  <c r="G355" i="8"/>
  <c r="D355" i="8"/>
  <c r="C355" i="8"/>
  <c r="AF354" i="8"/>
  <c r="AE354" i="8"/>
  <c r="AC354" i="8"/>
  <c r="AB354" i="8"/>
  <c r="V354" i="8"/>
  <c r="U354" i="8"/>
  <c r="R354" i="8"/>
  <c r="W354" i="8" s="1"/>
  <c r="J354" i="8"/>
  <c r="I354" i="8"/>
  <c r="H354" i="8" s="1"/>
  <c r="G354" i="8"/>
  <c r="C354" i="8"/>
  <c r="D354" i="8" s="1"/>
  <c r="AI353" i="8"/>
  <c r="AF353" i="8"/>
  <c r="AE353" i="8"/>
  <c r="I353" i="8" s="1"/>
  <c r="H353" i="8" s="1"/>
  <c r="AC353" i="8"/>
  <c r="AB353" i="8"/>
  <c r="W353" i="8"/>
  <c r="V353" i="8"/>
  <c r="U353" i="8"/>
  <c r="R353" i="8"/>
  <c r="J353" i="8"/>
  <c r="G353" i="8"/>
  <c r="D353" i="8"/>
  <c r="C353" i="8"/>
  <c r="AI352" i="8"/>
  <c r="AF352" i="8"/>
  <c r="AE352" i="8"/>
  <c r="AC352" i="8"/>
  <c r="AB352" i="8"/>
  <c r="V352" i="8"/>
  <c r="U352" i="8"/>
  <c r="R352" i="8"/>
  <c r="W352" i="8" s="1"/>
  <c r="J352" i="8"/>
  <c r="I352" i="8"/>
  <c r="H352" i="8" s="1"/>
  <c r="G352" i="8"/>
  <c r="C352" i="8"/>
  <c r="D352" i="8" s="1"/>
  <c r="AF351" i="8"/>
  <c r="AE351" i="8"/>
  <c r="I351" i="8" s="1"/>
  <c r="H351" i="8" s="1"/>
  <c r="AC351" i="8"/>
  <c r="AB351" i="8"/>
  <c r="V351" i="8"/>
  <c r="U351" i="8"/>
  <c r="R351" i="8"/>
  <c r="W351" i="8" s="1"/>
  <c r="J351" i="8"/>
  <c r="G351" i="8"/>
  <c r="C351" i="8"/>
  <c r="D351" i="8" s="1"/>
  <c r="AF350" i="8"/>
  <c r="AE350" i="8"/>
  <c r="AC350" i="8"/>
  <c r="AB350" i="8"/>
  <c r="V350" i="8"/>
  <c r="W350" i="8" s="1"/>
  <c r="U350" i="8"/>
  <c r="R350" i="8"/>
  <c r="J350" i="8"/>
  <c r="I350" i="8"/>
  <c r="H350" i="8" s="1"/>
  <c r="G350" i="8"/>
  <c r="C350" i="8"/>
  <c r="D350" i="8" s="1"/>
  <c r="AF349" i="8"/>
  <c r="AE349" i="8"/>
  <c r="AC349" i="8"/>
  <c r="AB349" i="8"/>
  <c r="V349" i="8"/>
  <c r="U349" i="8"/>
  <c r="R349" i="8"/>
  <c r="W349" i="8" s="1"/>
  <c r="J349" i="8"/>
  <c r="I349" i="8"/>
  <c r="H349" i="8" s="1"/>
  <c r="G349" i="8"/>
  <c r="C349" i="8"/>
  <c r="D349" i="8" s="1"/>
  <c r="AF348" i="8"/>
  <c r="AE348" i="8"/>
  <c r="I348" i="8" s="1"/>
  <c r="H348" i="8" s="1"/>
  <c r="AC348" i="8"/>
  <c r="AB348" i="8"/>
  <c r="V348" i="8"/>
  <c r="U348" i="8"/>
  <c r="R348" i="8"/>
  <c r="W348" i="8" s="1"/>
  <c r="J348" i="8"/>
  <c r="G348" i="8"/>
  <c r="C348" i="8"/>
  <c r="D348" i="8" s="1"/>
  <c r="AF347" i="8"/>
  <c r="AE347" i="8"/>
  <c r="AC347" i="8"/>
  <c r="AB347" i="8"/>
  <c r="V347" i="8"/>
  <c r="U347" i="8"/>
  <c r="R347" i="8"/>
  <c r="W347" i="8" s="1"/>
  <c r="J347" i="8"/>
  <c r="I347" i="8"/>
  <c r="H347" i="8" s="1"/>
  <c r="G347" i="8"/>
  <c r="C347" i="8"/>
  <c r="D347" i="8" s="1"/>
  <c r="AF346" i="8"/>
  <c r="AE346" i="8"/>
  <c r="AC346" i="8"/>
  <c r="AB346" i="8"/>
  <c r="V346" i="8"/>
  <c r="U346" i="8"/>
  <c r="R346" i="8"/>
  <c r="W346" i="8" s="1"/>
  <c r="J346" i="8"/>
  <c r="I346" i="8"/>
  <c r="H346" i="8" s="1"/>
  <c r="G346" i="8"/>
  <c r="C346" i="8"/>
  <c r="D346" i="8" s="1"/>
  <c r="AF345" i="8"/>
  <c r="AE345" i="8"/>
  <c r="I345" i="8" s="1"/>
  <c r="H345" i="8" s="1"/>
  <c r="AC345" i="8"/>
  <c r="AB345" i="8"/>
  <c r="V345" i="8"/>
  <c r="U345" i="8"/>
  <c r="R345" i="8"/>
  <c r="W345" i="8" s="1"/>
  <c r="J345" i="8"/>
  <c r="G345" i="8"/>
  <c r="C345" i="8"/>
  <c r="D345" i="8" s="1"/>
  <c r="AF344" i="8"/>
  <c r="AE344" i="8"/>
  <c r="I344" i="8" s="1"/>
  <c r="H344" i="8" s="1"/>
  <c r="AC344" i="8"/>
  <c r="AB344" i="8"/>
  <c r="V344" i="8"/>
  <c r="U344" i="8"/>
  <c r="R344" i="8"/>
  <c r="J344" i="8"/>
  <c r="G344" i="8"/>
  <c r="C344" i="8"/>
  <c r="D344" i="8" s="1"/>
  <c r="AF343" i="8"/>
  <c r="AE343" i="8"/>
  <c r="AC343" i="8"/>
  <c r="AB343" i="8"/>
  <c r="V343" i="8"/>
  <c r="U343" i="8"/>
  <c r="R343" i="8"/>
  <c r="W343" i="8" s="1"/>
  <c r="J343" i="8"/>
  <c r="I343" i="8"/>
  <c r="H343" i="8" s="1"/>
  <c r="G343" i="8"/>
  <c r="C343" i="8"/>
  <c r="D343" i="8" s="1"/>
  <c r="AF342" i="8"/>
  <c r="AE342" i="8"/>
  <c r="I342" i="8" s="1"/>
  <c r="H342" i="8" s="1"/>
  <c r="AC342" i="8"/>
  <c r="AB342" i="8"/>
  <c r="V342" i="8"/>
  <c r="U342" i="8"/>
  <c r="R342" i="8"/>
  <c r="W342" i="8" s="1"/>
  <c r="J342" i="8"/>
  <c r="G342" i="8"/>
  <c r="C342" i="8"/>
  <c r="D342" i="8" s="1"/>
  <c r="AF341" i="8"/>
  <c r="AE341" i="8"/>
  <c r="I341" i="8" s="1"/>
  <c r="H341" i="8" s="1"/>
  <c r="AC341" i="8"/>
  <c r="AB341" i="8"/>
  <c r="V341" i="8"/>
  <c r="U341" i="8"/>
  <c r="R341" i="8"/>
  <c r="J341" i="8"/>
  <c r="G341" i="8"/>
  <c r="C341" i="8"/>
  <c r="D341" i="8" s="1"/>
  <c r="AF340" i="8"/>
  <c r="AE340" i="8"/>
  <c r="AC340" i="8"/>
  <c r="AB340" i="8"/>
  <c r="V340" i="8"/>
  <c r="U340" i="8"/>
  <c r="R340" i="8"/>
  <c r="W340" i="8" s="1"/>
  <c r="J340" i="8"/>
  <c r="I340" i="8"/>
  <c r="H340" i="8" s="1"/>
  <c r="G340" i="8"/>
  <c r="C340" i="8"/>
  <c r="D340" i="8" s="1"/>
  <c r="AF339" i="8"/>
  <c r="AE339" i="8"/>
  <c r="I339" i="8" s="1"/>
  <c r="H339" i="8" s="1"/>
  <c r="AC339" i="8"/>
  <c r="AB339" i="8"/>
  <c r="V339" i="8"/>
  <c r="U339" i="8"/>
  <c r="R339" i="8"/>
  <c r="W339" i="8" s="1"/>
  <c r="J339" i="8"/>
  <c r="G339" i="8"/>
  <c r="C339" i="8"/>
  <c r="D339" i="8" s="1"/>
  <c r="AF338" i="8"/>
  <c r="AE338" i="8"/>
  <c r="I338" i="8" s="1"/>
  <c r="H338" i="8" s="1"/>
  <c r="AC338" i="8"/>
  <c r="AB338" i="8"/>
  <c r="V338" i="8"/>
  <c r="U338" i="8"/>
  <c r="R338" i="8"/>
  <c r="J338" i="8"/>
  <c r="G338" i="8"/>
  <c r="C338" i="8"/>
  <c r="D338" i="8" s="1"/>
  <c r="AF337" i="8"/>
  <c r="AE337" i="8"/>
  <c r="AC337" i="8"/>
  <c r="AB337" i="8"/>
  <c r="V337" i="8"/>
  <c r="U337" i="8"/>
  <c r="R337" i="8"/>
  <c r="W337" i="8" s="1"/>
  <c r="J337" i="8"/>
  <c r="I337" i="8"/>
  <c r="H337" i="8" s="1"/>
  <c r="G337" i="8"/>
  <c r="C337" i="8"/>
  <c r="D337" i="8" s="1"/>
  <c r="AF336" i="8"/>
  <c r="AE336" i="8"/>
  <c r="I336" i="8" s="1"/>
  <c r="H336" i="8" s="1"/>
  <c r="AC336" i="8"/>
  <c r="AB336" i="8"/>
  <c r="V336" i="8"/>
  <c r="U336" i="8"/>
  <c r="R336" i="8"/>
  <c r="W336" i="8" s="1"/>
  <c r="J336" i="8"/>
  <c r="G336" i="8"/>
  <c r="C336" i="8"/>
  <c r="D336" i="8" s="1"/>
  <c r="AF335" i="8"/>
  <c r="AE335" i="8"/>
  <c r="I335" i="8" s="1"/>
  <c r="H335" i="8" s="1"/>
  <c r="AC335" i="8"/>
  <c r="AB335" i="8"/>
  <c r="V335" i="8"/>
  <c r="U335" i="8"/>
  <c r="R335" i="8"/>
  <c r="W335" i="8" s="1"/>
  <c r="J335" i="8"/>
  <c r="G335" i="8"/>
  <c r="C335" i="8"/>
  <c r="D335" i="8" s="1"/>
  <c r="AF334" i="8"/>
  <c r="AE334" i="8"/>
  <c r="AC334" i="8"/>
  <c r="AB334" i="8"/>
  <c r="V334" i="8"/>
  <c r="U334" i="8"/>
  <c r="R334" i="8"/>
  <c r="W334" i="8" s="1"/>
  <c r="J334" i="8"/>
  <c r="I334" i="8"/>
  <c r="H334" i="8" s="1"/>
  <c r="G334" i="8"/>
  <c r="C334" i="8"/>
  <c r="D334" i="8" s="1"/>
  <c r="AF333" i="8"/>
  <c r="AE333" i="8"/>
  <c r="I333" i="8" s="1"/>
  <c r="H333" i="8" s="1"/>
  <c r="AC333" i="8"/>
  <c r="AB333" i="8"/>
  <c r="V333" i="8"/>
  <c r="U333" i="8"/>
  <c r="R333" i="8"/>
  <c r="W333" i="8" s="1"/>
  <c r="J333" i="8"/>
  <c r="G333" i="8"/>
  <c r="C333" i="8"/>
  <c r="D333" i="8" s="1"/>
  <c r="AF332" i="8"/>
  <c r="AE332" i="8"/>
  <c r="I332" i="8" s="1"/>
  <c r="H332" i="8" s="1"/>
  <c r="AC332" i="8"/>
  <c r="AB332" i="8"/>
  <c r="V332" i="8"/>
  <c r="U332" i="8"/>
  <c r="R332" i="8"/>
  <c r="W332" i="8" s="1"/>
  <c r="J332" i="8"/>
  <c r="G332" i="8"/>
  <c r="C332" i="8"/>
  <c r="D332" i="8" s="1"/>
  <c r="AF331" i="8"/>
  <c r="AE331" i="8"/>
  <c r="AC331" i="8"/>
  <c r="AB331" i="8"/>
  <c r="V331" i="8"/>
  <c r="U331" i="8"/>
  <c r="R331" i="8"/>
  <c r="J331" i="8"/>
  <c r="I331" i="8"/>
  <c r="H331" i="8" s="1"/>
  <c r="G331" i="8"/>
  <c r="C331" i="8"/>
  <c r="D331" i="8" s="1"/>
  <c r="AF330" i="8"/>
  <c r="AE330" i="8"/>
  <c r="AC330" i="8"/>
  <c r="AB330" i="8"/>
  <c r="V330" i="8"/>
  <c r="U330" i="8"/>
  <c r="R330" i="8"/>
  <c r="W330" i="8" s="1"/>
  <c r="J330" i="8"/>
  <c r="I330" i="8"/>
  <c r="H330" i="8" s="1"/>
  <c r="G330" i="8"/>
  <c r="C330" i="8"/>
  <c r="D330" i="8" s="1"/>
  <c r="AF329" i="8"/>
  <c r="AE329" i="8"/>
  <c r="I329" i="8" s="1"/>
  <c r="H329" i="8" s="1"/>
  <c r="AC329" i="8"/>
  <c r="AB329" i="8"/>
  <c r="V329" i="8"/>
  <c r="U329" i="8"/>
  <c r="R329" i="8"/>
  <c r="J329" i="8"/>
  <c r="G329" i="8"/>
  <c r="C329" i="8"/>
  <c r="D329" i="8" s="1"/>
  <c r="AF328" i="8"/>
  <c r="AE328" i="8"/>
  <c r="I328" i="8" s="1"/>
  <c r="H328" i="8" s="1"/>
  <c r="AC328" i="8"/>
  <c r="AB328" i="8"/>
  <c r="V328" i="8"/>
  <c r="W328" i="8" s="1"/>
  <c r="U328" i="8"/>
  <c r="R328" i="8"/>
  <c r="J328" i="8"/>
  <c r="G328" i="8"/>
  <c r="C328" i="8"/>
  <c r="D328" i="8" s="1"/>
  <c r="AF327" i="8"/>
  <c r="AE327" i="8"/>
  <c r="I327" i="8" s="1"/>
  <c r="H327" i="8" s="1"/>
  <c r="AC327" i="8"/>
  <c r="AB327" i="8"/>
  <c r="V327" i="8"/>
  <c r="U327" i="8"/>
  <c r="R327" i="8"/>
  <c r="J327" i="8"/>
  <c r="G327" i="8"/>
  <c r="C327" i="8"/>
  <c r="D327" i="8" s="1"/>
  <c r="AF326" i="8"/>
  <c r="AE326" i="8"/>
  <c r="I326" i="8" s="1"/>
  <c r="H326" i="8" s="1"/>
  <c r="AC326" i="8"/>
  <c r="AB326" i="8"/>
  <c r="V326" i="8"/>
  <c r="W326" i="8" s="1"/>
  <c r="U326" i="8"/>
  <c r="R326" i="8"/>
  <c r="J326" i="8"/>
  <c r="G326" i="8"/>
  <c r="C326" i="8"/>
  <c r="D326" i="8" s="1"/>
  <c r="AF325" i="8"/>
  <c r="AE325" i="8"/>
  <c r="AC325" i="8"/>
  <c r="AB325" i="8"/>
  <c r="V325" i="8"/>
  <c r="U325" i="8"/>
  <c r="R325" i="8"/>
  <c r="W325" i="8" s="1"/>
  <c r="J325" i="8"/>
  <c r="I325" i="8"/>
  <c r="H325" i="8" s="1"/>
  <c r="G325" i="8"/>
  <c r="C325" i="8"/>
  <c r="D325" i="8" s="1"/>
  <c r="AF324" i="8"/>
  <c r="AE324" i="8"/>
  <c r="I324" i="8" s="1"/>
  <c r="H324" i="8" s="1"/>
  <c r="AC324" i="8"/>
  <c r="AB324" i="8"/>
  <c r="V324" i="8"/>
  <c r="U324" i="8"/>
  <c r="R324" i="8"/>
  <c r="W324" i="8" s="1"/>
  <c r="J324" i="8"/>
  <c r="G324" i="8"/>
  <c r="C324" i="8"/>
  <c r="D324" i="8" s="1"/>
  <c r="AF323" i="8"/>
  <c r="AE323" i="8"/>
  <c r="I323" i="8" s="1"/>
  <c r="H323" i="8" s="1"/>
  <c r="AC323" i="8"/>
  <c r="AB323" i="8"/>
  <c r="V323" i="8"/>
  <c r="W323" i="8" s="1"/>
  <c r="U323" i="8"/>
  <c r="R323" i="8"/>
  <c r="J323" i="8"/>
  <c r="G323" i="8"/>
  <c r="C323" i="8"/>
  <c r="D323" i="8" s="1"/>
  <c r="AF322" i="8"/>
  <c r="AE322" i="8"/>
  <c r="AC322" i="8"/>
  <c r="AB322" i="8"/>
  <c r="V322" i="8"/>
  <c r="U322" i="8"/>
  <c r="R322" i="8"/>
  <c r="W322" i="8" s="1"/>
  <c r="J322" i="8"/>
  <c r="I322" i="8"/>
  <c r="H322" i="8" s="1"/>
  <c r="G322" i="8"/>
  <c r="C322" i="8"/>
  <c r="D322" i="8" s="1"/>
  <c r="AF321" i="8"/>
  <c r="AE321" i="8"/>
  <c r="I321" i="8" s="1"/>
  <c r="H321" i="8" s="1"/>
  <c r="AC321" i="8"/>
  <c r="AB321" i="8"/>
  <c r="V321" i="8"/>
  <c r="U321" i="8"/>
  <c r="R321" i="8"/>
  <c r="W321" i="8" s="1"/>
  <c r="J321" i="8"/>
  <c r="G321" i="8"/>
  <c r="C321" i="8"/>
  <c r="D321" i="8" s="1"/>
  <c r="AF320" i="8"/>
  <c r="AE320" i="8"/>
  <c r="I320" i="8" s="1"/>
  <c r="H320" i="8" s="1"/>
  <c r="AC320" i="8"/>
  <c r="AB320" i="8"/>
  <c r="V320" i="8"/>
  <c r="W320" i="8" s="1"/>
  <c r="U320" i="8"/>
  <c r="R320" i="8"/>
  <c r="J320" i="8"/>
  <c r="G320" i="8"/>
  <c r="C320" i="8"/>
  <c r="D320" i="8" s="1"/>
  <c r="AF319" i="8"/>
  <c r="AE319" i="8"/>
  <c r="AC319" i="8"/>
  <c r="AB319" i="8"/>
  <c r="V319" i="8"/>
  <c r="U319" i="8"/>
  <c r="R319" i="8"/>
  <c r="W319" i="8" s="1"/>
  <c r="J319" i="8"/>
  <c r="I319" i="8"/>
  <c r="H319" i="8" s="1"/>
  <c r="G319" i="8"/>
  <c r="C319" i="8"/>
  <c r="D319" i="8" s="1"/>
  <c r="AF318" i="8"/>
  <c r="AE318" i="8"/>
  <c r="I318" i="8" s="1"/>
  <c r="H318" i="8" s="1"/>
  <c r="AC318" i="8"/>
  <c r="AB318" i="8"/>
  <c r="V318" i="8"/>
  <c r="U318" i="8"/>
  <c r="R318" i="8"/>
  <c r="W318" i="8" s="1"/>
  <c r="J318" i="8"/>
  <c r="G318" i="8"/>
  <c r="C318" i="8"/>
  <c r="D318" i="8" s="1"/>
  <c r="AF317" i="8"/>
  <c r="AE317" i="8"/>
  <c r="I317" i="8" s="1"/>
  <c r="H317" i="8" s="1"/>
  <c r="AC317" i="8"/>
  <c r="AB317" i="8"/>
  <c r="V317" i="8"/>
  <c r="W317" i="8" s="1"/>
  <c r="U317" i="8"/>
  <c r="R317" i="8"/>
  <c r="J317" i="8"/>
  <c r="G317" i="8"/>
  <c r="C317" i="8"/>
  <c r="D317" i="8" s="1"/>
  <c r="AF316" i="8"/>
  <c r="AE316" i="8"/>
  <c r="AC316" i="8"/>
  <c r="AB316" i="8"/>
  <c r="V316" i="8"/>
  <c r="U316" i="8"/>
  <c r="R316" i="8"/>
  <c r="W316" i="8" s="1"/>
  <c r="J316" i="8"/>
  <c r="I316" i="8"/>
  <c r="H316" i="8" s="1"/>
  <c r="G316" i="8"/>
  <c r="C316" i="8"/>
  <c r="D316" i="8" s="1"/>
  <c r="AF315" i="8"/>
  <c r="AE315" i="8"/>
  <c r="I315" i="8" s="1"/>
  <c r="H315" i="8" s="1"/>
  <c r="AC315" i="8"/>
  <c r="AB315" i="8"/>
  <c r="V315" i="8"/>
  <c r="U315" i="8"/>
  <c r="R315" i="8"/>
  <c r="W315" i="8" s="1"/>
  <c r="J315" i="8"/>
  <c r="G315" i="8"/>
  <c r="C315" i="8"/>
  <c r="D315" i="8" s="1"/>
  <c r="AF314" i="8"/>
  <c r="AE314" i="8"/>
  <c r="I314" i="8" s="1"/>
  <c r="H314" i="8" s="1"/>
  <c r="AC314" i="8"/>
  <c r="AB314" i="8"/>
  <c r="V314" i="8"/>
  <c r="W314" i="8" s="1"/>
  <c r="U314" i="8"/>
  <c r="R314" i="8"/>
  <c r="J314" i="8"/>
  <c r="G314" i="8"/>
  <c r="C314" i="8"/>
  <c r="D314" i="8" s="1"/>
  <c r="AF313" i="8"/>
  <c r="AE313" i="8"/>
  <c r="AC313" i="8"/>
  <c r="AB313" i="8"/>
  <c r="V313" i="8"/>
  <c r="U313" i="8"/>
  <c r="R313" i="8"/>
  <c r="W313" i="8" s="1"/>
  <c r="J313" i="8"/>
  <c r="I313" i="8"/>
  <c r="H313" i="8" s="1"/>
  <c r="G313" i="8"/>
  <c r="C313" i="8"/>
  <c r="D313" i="8" s="1"/>
  <c r="AF312" i="8"/>
  <c r="AE312" i="8"/>
  <c r="I312" i="8" s="1"/>
  <c r="H312" i="8" s="1"/>
  <c r="AC312" i="8"/>
  <c r="AB312" i="8"/>
  <c r="V312" i="8"/>
  <c r="U312" i="8"/>
  <c r="R312" i="8"/>
  <c r="W312" i="8" s="1"/>
  <c r="J312" i="8"/>
  <c r="G312" i="8"/>
  <c r="C312" i="8"/>
  <c r="D312" i="8" s="1"/>
  <c r="AF311" i="8"/>
  <c r="AE311" i="8"/>
  <c r="I311" i="8" s="1"/>
  <c r="H311" i="8" s="1"/>
  <c r="AC311" i="8"/>
  <c r="AB311" i="8"/>
  <c r="V311" i="8"/>
  <c r="W311" i="8" s="1"/>
  <c r="U311" i="8"/>
  <c r="R311" i="8"/>
  <c r="J311" i="8"/>
  <c r="G311" i="8"/>
  <c r="C311" i="8"/>
  <c r="D311" i="8" s="1"/>
  <c r="AF310" i="8"/>
  <c r="AE310" i="8"/>
  <c r="AC310" i="8"/>
  <c r="AB310" i="8"/>
  <c r="V310" i="8"/>
  <c r="U310" i="8"/>
  <c r="R310" i="8"/>
  <c r="W310" i="8" s="1"/>
  <c r="J310" i="8"/>
  <c r="I310" i="8"/>
  <c r="H310" i="8" s="1"/>
  <c r="G310" i="8"/>
  <c r="C310" i="8"/>
  <c r="D310" i="8" s="1"/>
  <c r="AF309" i="8"/>
  <c r="AE309" i="8"/>
  <c r="I309" i="8" s="1"/>
  <c r="H309" i="8" s="1"/>
  <c r="AC309" i="8"/>
  <c r="AB309" i="8"/>
  <c r="V309" i="8"/>
  <c r="U309" i="8"/>
  <c r="R309" i="8"/>
  <c r="W309" i="8" s="1"/>
  <c r="J309" i="8"/>
  <c r="G309" i="8"/>
  <c r="C309" i="8"/>
  <c r="D309" i="8" s="1"/>
  <c r="AF308" i="8"/>
  <c r="AE308" i="8"/>
  <c r="I308" i="8" s="1"/>
  <c r="H308" i="8" s="1"/>
  <c r="AC308" i="8"/>
  <c r="AB308" i="8"/>
  <c r="V308" i="8"/>
  <c r="W308" i="8" s="1"/>
  <c r="U308" i="8"/>
  <c r="R308" i="8"/>
  <c r="J308" i="8"/>
  <c r="G308" i="8"/>
  <c r="C308" i="8"/>
  <c r="D308" i="8" s="1"/>
  <c r="AF307" i="8"/>
  <c r="AE307" i="8"/>
  <c r="AC307" i="8"/>
  <c r="AB307" i="8"/>
  <c r="V307" i="8"/>
  <c r="U307" i="8"/>
  <c r="R307" i="8"/>
  <c r="W307" i="8" s="1"/>
  <c r="J307" i="8"/>
  <c r="I307" i="8"/>
  <c r="H307" i="8" s="1"/>
  <c r="G307" i="8"/>
  <c r="C307" i="8"/>
  <c r="D307" i="8" s="1"/>
  <c r="AF306" i="8"/>
  <c r="AE306" i="8"/>
  <c r="I306" i="8" s="1"/>
  <c r="H306" i="8" s="1"/>
  <c r="AC306" i="8"/>
  <c r="AB306" i="8"/>
  <c r="V306" i="8"/>
  <c r="U306" i="8"/>
  <c r="R306" i="8"/>
  <c r="W306" i="8" s="1"/>
  <c r="J306" i="8"/>
  <c r="G306" i="8"/>
  <c r="C306" i="8"/>
  <c r="D306" i="8" s="1"/>
  <c r="AF305" i="8"/>
  <c r="AE305" i="8"/>
  <c r="I305" i="8" s="1"/>
  <c r="H305" i="8" s="1"/>
  <c r="AC305" i="8"/>
  <c r="AB305" i="8"/>
  <c r="V305" i="8"/>
  <c r="W305" i="8" s="1"/>
  <c r="U305" i="8"/>
  <c r="R305" i="8"/>
  <c r="J305" i="8"/>
  <c r="G305" i="8"/>
  <c r="C305" i="8"/>
  <c r="D305" i="8" s="1"/>
  <c r="AF304" i="8"/>
  <c r="AE304" i="8"/>
  <c r="AC304" i="8"/>
  <c r="AB304" i="8"/>
  <c r="V304" i="8"/>
  <c r="U304" i="8"/>
  <c r="R304" i="8"/>
  <c r="W304" i="8" s="1"/>
  <c r="J304" i="8"/>
  <c r="I304" i="8"/>
  <c r="H304" i="8" s="1"/>
  <c r="G304" i="8"/>
  <c r="C304" i="8"/>
  <c r="D304" i="8" s="1"/>
  <c r="AF303" i="8"/>
  <c r="AE303" i="8"/>
  <c r="I303" i="8" s="1"/>
  <c r="H303" i="8" s="1"/>
  <c r="AC303" i="8"/>
  <c r="AB303" i="8"/>
  <c r="V303" i="8"/>
  <c r="U303" i="8"/>
  <c r="R303" i="8"/>
  <c r="W303" i="8" s="1"/>
  <c r="J303" i="8"/>
  <c r="G303" i="8"/>
  <c r="C303" i="8"/>
  <c r="D303" i="8" s="1"/>
  <c r="AF302" i="8"/>
  <c r="AE302" i="8"/>
  <c r="I302" i="8" s="1"/>
  <c r="H302" i="8" s="1"/>
  <c r="AC302" i="8"/>
  <c r="AB302" i="8"/>
  <c r="V302" i="8"/>
  <c r="W302" i="8" s="1"/>
  <c r="U302" i="8"/>
  <c r="R302" i="8"/>
  <c r="J302" i="8"/>
  <c r="G302" i="8"/>
  <c r="C302" i="8"/>
  <c r="D302" i="8" s="1"/>
  <c r="AF301" i="8"/>
  <c r="AE301" i="8"/>
  <c r="AC301" i="8"/>
  <c r="AB301" i="8"/>
  <c r="V301" i="8"/>
  <c r="U301" i="8"/>
  <c r="R301" i="8"/>
  <c r="W301" i="8" s="1"/>
  <c r="J301" i="8"/>
  <c r="I301" i="8"/>
  <c r="H301" i="8" s="1"/>
  <c r="G301" i="8"/>
  <c r="C301" i="8"/>
  <c r="D301" i="8" s="1"/>
  <c r="AF300" i="8"/>
  <c r="AE300" i="8"/>
  <c r="I300" i="8" s="1"/>
  <c r="H300" i="8" s="1"/>
  <c r="AC300" i="8"/>
  <c r="AB300" i="8"/>
  <c r="V300" i="8"/>
  <c r="U300" i="8"/>
  <c r="R300" i="8"/>
  <c r="W300" i="8" s="1"/>
  <c r="J300" i="8"/>
  <c r="G300" i="8"/>
  <c r="C300" i="8"/>
  <c r="D300" i="8" s="1"/>
  <c r="AF299" i="8"/>
  <c r="AE299" i="8"/>
  <c r="I299" i="8" s="1"/>
  <c r="H299" i="8" s="1"/>
  <c r="AC299" i="8"/>
  <c r="AB299" i="8"/>
  <c r="V299" i="8"/>
  <c r="W299" i="8" s="1"/>
  <c r="U299" i="8"/>
  <c r="R299" i="8"/>
  <c r="J299" i="8"/>
  <c r="G299" i="8"/>
  <c r="C299" i="8"/>
  <c r="D299" i="8" s="1"/>
  <c r="AF298" i="8"/>
  <c r="AE298" i="8"/>
  <c r="AC298" i="8"/>
  <c r="AB298" i="8"/>
  <c r="V298" i="8"/>
  <c r="U298" i="8"/>
  <c r="R298" i="8"/>
  <c r="W298" i="8" s="1"/>
  <c r="J298" i="8"/>
  <c r="I298" i="8"/>
  <c r="H298" i="8" s="1"/>
  <c r="G298" i="8"/>
  <c r="C298" i="8"/>
  <c r="D298" i="8" s="1"/>
  <c r="AF297" i="8"/>
  <c r="AE297" i="8"/>
  <c r="I297" i="8" s="1"/>
  <c r="H297" i="8" s="1"/>
  <c r="AC297" i="8"/>
  <c r="AB297" i="8"/>
  <c r="V297" i="8"/>
  <c r="U297" i="8"/>
  <c r="R297" i="8"/>
  <c r="W297" i="8" s="1"/>
  <c r="J297" i="8"/>
  <c r="G297" i="8"/>
  <c r="C297" i="8"/>
  <c r="D297" i="8" s="1"/>
  <c r="AF296" i="8"/>
  <c r="AE296" i="8"/>
  <c r="I296" i="8" s="1"/>
  <c r="H296" i="8" s="1"/>
  <c r="AC296" i="8"/>
  <c r="AB296" i="8"/>
  <c r="V296" i="8"/>
  <c r="W296" i="8" s="1"/>
  <c r="U296" i="8"/>
  <c r="R296" i="8"/>
  <c r="J296" i="8"/>
  <c r="G296" i="8"/>
  <c r="C296" i="8"/>
  <c r="D296" i="8" s="1"/>
  <c r="AF295" i="8"/>
  <c r="AE295" i="8"/>
  <c r="AC295" i="8"/>
  <c r="AB295" i="8"/>
  <c r="V295" i="8"/>
  <c r="U295" i="8"/>
  <c r="R295" i="8"/>
  <c r="W295" i="8" s="1"/>
  <c r="J295" i="8"/>
  <c r="I295" i="8"/>
  <c r="H295" i="8" s="1"/>
  <c r="G295" i="8"/>
  <c r="C295" i="8"/>
  <c r="D295" i="8" s="1"/>
  <c r="AF294" i="8"/>
  <c r="AE294" i="8"/>
  <c r="I294" i="8" s="1"/>
  <c r="H294" i="8" s="1"/>
  <c r="AC294" i="8"/>
  <c r="AB294" i="8"/>
  <c r="V294" i="8"/>
  <c r="U294" i="8"/>
  <c r="R294" i="8"/>
  <c r="W294" i="8" s="1"/>
  <c r="J294" i="8"/>
  <c r="G294" i="8"/>
  <c r="C294" i="8"/>
  <c r="D294" i="8" s="1"/>
  <c r="AF293" i="8"/>
  <c r="AE293" i="8"/>
  <c r="I293" i="8" s="1"/>
  <c r="H293" i="8" s="1"/>
  <c r="AC293" i="8"/>
  <c r="AB293" i="8"/>
  <c r="V293" i="8"/>
  <c r="W293" i="8" s="1"/>
  <c r="U293" i="8"/>
  <c r="R293" i="8"/>
  <c r="J293" i="8"/>
  <c r="G293" i="8"/>
  <c r="C293" i="8"/>
  <c r="D293" i="8" s="1"/>
  <c r="AF292" i="8"/>
  <c r="AE292" i="8"/>
  <c r="AC292" i="8"/>
  <c r="AB292" i="8"/>
  <c r="V292" i="8"/>
  <c r="U292" i="8"/>
  <c r="R292" i="8"/>
  <c r="W292" i="8" s="1"/>
  <c r="J292" i="8"/>
  <c r="I292" i="8"/>
  <c r="H292" i="8" s="1"/>
  <c r="G292" i="8"/>
  <c r="C292" i="8"/>
  <c r="D292" i="8" s="1"/>
  <c r="AF291" i="8"/>
  <c r="AE291" i="8"/>
  <c r="I291" i="8" s="1"/>
  <c r="H291" i="8" s="1"/>
  <c r="AC291" i="8"/>
  <c r="AB291" i="8"/>
  <c r="V291" i="8"/>
  <c r="U291" i="8"/>
  <c r="R291" i="8"/>
  <c r="W291" i="8" s="1"/>
  <c r="J291" i="8"/>
  <c r="G291" i="8"/>
  <c r="C291" i="8"/>
  <c r="D291" i="8" s="1"/>
  <c r="AF290" i="8"/>
  <c r="AE290" i="8"/>
  <c r="I290" i="8" s="1"/>
  <c r="H290" i="8" s="1"/>
  <c r="AC290" i="8"/>
  <c r="AB290" i="8"/>
  <c r="V290" i="8"/>
  <c r="W290" i="8" s="1"/>
  <c r="U290" i="8"/>
  <c r="R290" i="8"/>
  <c r="J290" i="8"/>
  <c r="G290" i="8"/>
  <c r="C290" i="8"/>
  <c r="D290" i="8" s="1"/>
  <c r="AF289" i="8"/>
  <c r="AE289" i="8"/>
  <c r="AC289" i="8"/>
  <c r="AB289" i="8"/>
  <c r="V289" i="8"/>
  <c r="U289" i="8"/>
  <c r="R289" i="8"/>
  <c r="W289" i="8" s="1"/>
  <c r="J289" i="8"/>
  <c r="I289" i="8"/>
  <c r="H289" i="8" s="1"/>
  <c r="G289" i="8"/>
  <c r="C289" i="8"/>
  <c r="D289" i="8" s="1"/>
  <c r="AF288" i="8"/>
  <c r="AE288" i="8"/>
  <c r="I288" i="8" s="1"/>
  <c r="H288" i="8" s="1"/>
  <c r="AC288" i="8"/>
  <c r="AB288" i="8"/>
  <c r="V288" i="8"/>
  <c r="U288" i="8"/>
  <c r="R288" i="8"/>
  <c r="W288" i="8" s="1"/>
  <c r="J288" i="8"/>
  <c r="G288" i="8"/>
  <c r="C288" i="8"/>
  <c r="D288" i="8" s="1"/>
  <c r="AF287" i="8"/>
  <c r="AE287" i="8"/>
  <c r="I287" i="8" s="1"/>
  <c r="H287" i="8" s="1"/>
  <c r="AC287" i="8"/>
  <c r="AB287" i="8"/>
  <c r="V287" i="8"/>
  <c r="W287" i="8" s="1"/>
  <c r="U287" i="8"/>
  <c r="R287" i="8"/>
  <c r="J287" i="8"/>
  <c r="G287" i="8"/>
  <c r="C287" i="8"/>
  <c r="D287" i="8" s="1"/>
  <c r="AF286" i="8"/>
  <c r="AE286" i="8"/>
  <c r="AC286" i="8"/>
  <c r="AB286" i="8"/>
  <c r="V286" i="8"/>
  <c r="U286" i="8"/>
  <c r="R286" i="8"/>
  <c r="W286" i="8" s="1"/>
  <c r="J286" i="8"/>
  <c r="I286" i="8"/>
  <c r="H286" i="8" s="1"/>
  <c r="G286" i="8"/>
  <c r="C286" i="8"/>
  <c r="D286" i="8" s="1"/>
  <c r="AF285" i="8"/>
  <c r="AE285" i="8"/>
  <c r="I285" i="8" s="1"/>
  <c r="H285" i="8" s="1"/>
  <c r="AC285" i="8"/>
  <c r="AB285" i="8"/>
  <c r="V285" i="8"/>
  <c r="U285" i="8"/>
  <c r="R285" i="8"/>
  <c r="W285" i="8" s="1"/>
  <c r="J285" i="8"/>
  <c r="G285" i="8"/>
  <c r="C285" i="8"/>
  <c r="D285" i="8" s="1"/>
  <c r="AF284" i="8"/>
  <c r="AE284" i="8"/>
  <c r="I284" i="8" s="1"/>
  <c r="H284" i="8" s="1"/>
  <c r="AC284" i="8"/>
  <c r="AB284" i="8"/>
  <c r="V284" i="8"/>
  <c r="W284" i="8" s="1"/>
  <c r="U284" i="8"/>
  <c r="R284" i="8"/>
  <c r="J284" i="8"/>
  <c r="G284" i="8"/>
  <c r="C284" i="8"/>
  <c r="D284" i="8" s="1"/>
  <c r="AF283" i="8"/>
  <c r="AE283" i="8"/>
  <c r="AC283" i="8"/>
  <c r="AB283" i="8"/>
  <c r="V283" i="8"/>
  <c r="U283" i="8"/>
  <c r="R283" i="8"/>
  <c r="W283" i="8" s="1"/>
  <c r="J283" i="8"/>
  <c r="I283" i="8"/>
  <c r="H283" i="8" s="1"/>
  <c r="G283" i="8"/>
  <c r="C283" i="8"/>
  <c r="D283" i="8" s="1"/>
  <c r="AF282" i="8"/>
  <c r="AE282" i="8"/>
  <c r="I282" i="8" s="1"/>
  <c r="H282" i="8" s="1"/>
  <c r="AC282" i="8"/>
  <c r="AB282" i="8"/>
  <c r="V282" i="8"/>
  <c r="U282" i="8"/>
  <c r="R282" i="8"/>
  <c r="W282" i="8" s="1"/>
  <c r="J282" i="8"/>
  <c r="G282" i="8"/>
  <c r="C282" i="8"/>
  <c r="D282" i="8" s="1"/>
  <c r="AF281" i="8"/>
  <c r="AE281" i="8"/>
  <c r="I281" i="8" s="1"/>
  <c r="H281" i="8" s="1"/>
  <c r="AC281" i="8"/>
  <c r="AB281" i="8"/>
  <c r="V281" i="8"/>
  <c r="W281" i="8" s="1"/>
  <c r="U281" i="8"/>
  <c r="R281" i="8"/>
  <c r="J281" i="8"/>
  <c r="G281" i="8"/>
  <c r="C281" i="8"/>
  <c r="D281" i="8" s="1"/>
  <c r="AF280" i="8"/>
  <c r="AE280" i="8"/>
  <c r="AC280" i="8"/>
  <c r="AB280" i="8"/>
  <c r="V280" i="8"/>
  <c r="U280" i="8"/>
  <c r="R280" i="8"/>
  <c r="W280" i="8" s="1"/>
  <c r="J280" i="8"/>
  <c r="I280" i="8"/>
  <c r="H280" i="8" s="1"/>
  <c r="G280" i="8"/>
  <c r="C280" i="8"/>
  <c r="D280" i="8" s="1"/>
  <c r="AF279" i="8"/>
  <c r="AE279" i="8"/>
  <c r="I279" i="8" s="1"/>
  <c r="H279" i="8" s="1"/>
  <c r="AC279" i="8"/>
  <c r="AB279" i="8"/>
  <c r="V279" i="8"/>
  <c r="U279" i="8"/>
  <c r="R279" i="8"/>
  <c r="W279" i="8" s="1"/>
  <c r="J279" i="8"/>
  <c r="G279" i="8"/>
  <c r="C279" i="8"/>
  <c r="D279" i="8" s="1"/>
  <c r="AF278" i="8"/>
  <c r="AE278" i="8"/>
  <c r="I278" i="8" s="1"/>
  <c r="H278" i="8" s="1"/>
  <c r="AC278" i="8"/>
  <c r="AB278" i="8"/>
  <c r="V278" i="8"/>
  <c r="W278" i="8" s="1"/>
  <c r="U278" i="8"/>
  <c r="R278" i="8"/>
  <c r="J278" i="8"/>
  <c r="G278" i="8"/>
  <c r="C278" i="8"/>
  <c r="D278" i="8" s="1"/>
  <c r="AF277" i="8"/>
  <c r="AE277" i="8"/>
  <c r="AC277" i="8"/>
  <c r="AB277" i="8"/>
  <c r="V277" i="8"/>
  <c r="U277" i="8"/>
  <c r="R277" i="8"/>
  <c r="W277" i="8" s="1"/>
  <c r="J277" i="8"/>
  <c r="I277" i="8"/>
  <c r="H277" i="8" s="1"/>
  <c r="G277" i="8"/>
  <c r="C277" i="8"/>
  <c r="D277" i="8" s="1"/>
  <c r="AF276" i="8"/>
  <c r="AE276" i="8"/>
  <c r="I276" i="8" s="1"/>
  <c r="H276" i="8" s="1"/>
  <c r="AC276" i="8"/>
  <c r="AB276" i="8"/>
  <c r="V276" i="8"/>
  <c r="U276" i="8"/>
  <c r="R276" i="8"/>
  <c r="W276" i="8" s="1"/>
  <c r="J276" i="8"/>
  <c r="G276" i="8"/>
  <c r="C276" i="8"/>
  <c r="D276" i="8" s="1"/>
  <c r="AF275" i="8"/>
  <c r="AE275" i="8"/>
  <c r="I275" i="8" s="1"/>
  <c r="H275" i="8" s="1"/>
  <c r="AC275" i="8"/>
  <c r="AB275" i="8"/>
  <c r="V275" i="8"/>
  <c r="U275" i="8"/>
  <c r="R275" i="8"/>
  <c r="W275" i="8" s="1"/>
  <c r="J275" i="8"/>
  <c r="G275" i="8"/>
  <c r="C275" i="8"/>
  <c r="D275" i="8" s="1"/>
  <c r="AF274" i="8"/>
  <c r="AE274" i="8"/>
  <c r="AC274" i="8"/>
  <c r="AB274" i="8"/>
  <c r="V274" i="8"/>
  <c r="U274" i="8"/>
  <c r="R274" i="8"/>
  <c r="W274" i="8" s="1"/>
  <c r="J274" i="8"/>
  <c r="I274" i="8"/>
  <c r="H274" i="8" s="1"/>
  <c r="G274" i="8"/>
  <c r="C274" i="8"/>
  <c r="D274" i="8" s="1"/>
  <c r="AF273" i="8"/>
  <c r="AE273" i="8"/>
  <c r="I273" i="8" s="1"/>
  <c r="H273" i="8" s="1"/>
  <c r="AC273" i="8"/>
  <c r="AB273" i="8"/>
  <c r="V273" i="8"/>
  <c r="U273" i="8"/>
  <c r="R273" i="8"/>
  <c r="W273" i="8" s="1"/>
  <c r="J273" i="8"/>
  <c r="G273" i="8"/>
  <c r="C273" i="8"/>
  <c r="D273" i="8" s="1"/>
  <c r="AF272" i="8"/>
  <c r="AE272" i="8"/>
  <c r="I272" i="8" s="1"/>
  <c r="H272" i="8" s="1"/>
  <c r="AC272" i="8"/>
  <c r="AB272" i="8"/>
  <c r="V272" i="8"/>
  <c r="U272" i="8"/>
  <c r="R272" i="8"/>
  <c r="J272" i="8"/>
  <c r="G272" i="8"/>
  <c r="C272" i="8"/>
  <c r="D272" i="8" s="1"/>
  <c r="AF271" i="8"/>
  <c r="AE271" i="8"/>
  <c r="AC271" i="8"/>
  <c r="AB271" i="8"/>
  <c r="V271" i="8"/>
  <c r="U271" i="8"/>
  <c r="R271" i="8"/>
  <c r="W271" i="8" s="1"/>
  <c r="J271" i="8"/>
  <c r="I271" i="8"/>
  <c r="H271" i="8" s="1"/>
  <c r="G271" i="8"/>
  <c r="C271" i="8"/>
  <c r="D271" i="8" s="1"/>
  <c r="AF270" i="8"/>
  <c r="AE270" i="8"/>
  <c r="I270" i="8" s="1"/>
  <c r="H270" i="8" s="1"/>
  <c r="AC270" i="8"/>
  <c r="AB270" i="8"/>
  <c r="V270" i="8"/>
  <c r="U270" i="8"/>
  <c r="R270" i="8"/>
  <c r="W270" i="8" s="1"/>
  <c r="J270" i="8"/>
  <c r="G270" i="8"/>
  <c r="C270" i="8"/>
  <c r="D270" i="8" s="1"/>
  <c r="AF269" i="8"/>
  <c r="AE269" i="8"/>
  <c r="I269" i="8" s="1"/>
  <c r="H269" i="8" s="1"/>
  <c r="AC269" i="8"/>
  <c r="AB269" i="8"/>
  <c r="V269" i="8"/>
  <c r="U269" i="8"/>
  <c r="R269" i="8"/>
  <c r="W269" i="8" s="1"/>
  <c r="J269" i="8"/>
  <c r="G269" i="8"/>
  <c r="C269" i="8"/>
  <c r="D269" i="8" s="1"/>
  <c r="AF268" i="8"/>
  <c r="AE268" i="8"/>
  <c r="AC268" i="8"/>
  <c r="AB268" i="8"/>
  <c r="V268" i="8"/>
  <c r="U268" i="8"/>
  <c r="R268" i="8"/>
  <c r="W268" i="8" s="1"/>
  <c r="J268" i="8"/>
  <c r="I268" i="8"/>
  <c r="H268" i="8" s="1"/>
  <c r="G268" i="8"/>
  <c r="C268" i="8"/>
  <c r="D268" i="8" s="1"/>
  <c r="AF267" i="8"/>
  <c r="AE267" i="8"/>
  <c r="I267" i="8" s="1"/>
  <c r="H267" i="8" s="1"/>
  <c r="AC267" i="8"/>
  <c r="AB267" i="8"/>
  <c r="V267" i="8"/>
  <c r="U267" i="8"/>
  <c r="R267" i="8"/>
  <c r="W267" i="8" s="1"/>
  <c r="J267" i="8"/>
  <c r="G267" i="8"/>
  <c r="C267" i="8"/>
  <c r="D267" i="8" s="1"/>
  <c r="AF266" i="8"/>
  <c r="AE266" i="8"/>
  <c r="I266" i="8" s="1"/>
  <c r="H266" i="8" s="1"/>
  <c r="AC266" i="8"/>
  <c r="AB266" i="8"/>
  <c r="V266" i="8"/>
  <c r="U266" i="8"/>
  <c r="R266" i="8"/>
  <c r="W266" i="8" s="1"/>
  <c r="J266" i="8"/>
  <c r="G266" i="8"/>
  <c r="C266" i="8"/>
  <c r="D266" i="8" s="1"/>
  <c r="AF265" i="8"/>
  <c r="AE265" i="8"/>
  <c r="AC265" i="8"/>
  <c r="AB265" i="8"/>
  <c r="V265" i="8"/>
  <c r="U265" i="8"/>
  <c r="R265" i="8"/>
  <c r="W265" i="8" s="1"/>
  <c r="J265" i="8"/>
  <c r="I265" i="8"/>
  <c r="H265" i="8" s="1"/>
  <c r="G265" i="8"/>
  <c r="C265" i="8"/>
  <c r="D265" i="8" s="1"/>
  <c r="AF264" i="8"/>
  <c r="AE264" i="8"/>
  <c r="I264" i="8" s="1"/>
  <c r="H264" i="8" s="1"/>
  <c r="AC264" i="8"/>
  <c r="AB264" i="8"/>
  <c r="V264" i="8"/>
  <c r="U264" i="8"/>
  <c r="R264" i="8"/>
  <c r="W264" i="8" s="1"/>
  <c r="J264" i="8"/>
  <c r="G264" i="8"/>
  <c r="C264" i="8"/>
  <c r="D264" i="8" s="1"/>
  <c r="AF263" i="8"/>
  <c r="AE263" i="8"/>
  <c r="I263" i="8" s="1"/>
  <c r="H263" i="8" s="1"/>
  <c r="AC263" i="8"/>
  <c r="AB263" i="8"/>
  <c r="V263" i="8"/>
  <c r="U263" i="8"/>
  <c r="R263" i="8"/>
  <c r="J263" i="8"/>
  <c r="G263" i="8"/>
  <c r="C263" i="8"/>
  <c r="D263" i="8" s="1"/>
  <c r="AF262" i="8"/>
  <c r="AE262" i="8"/>
  <c r="AC262" i="8"/>
  <c r="AB262" i="8"/>
  <c r="V262" i="8"/>
  <c r="U262" i="8"/>
  <c r="R262" i="8"/>
  <c r="W262" i="8" s="1"/>
  <c r="J262" i="8"/>
  <c r="I262" i="8"/>
  <c r="H262" i="8" s="1"/>
  <c r="G262" i="8"/>
  <c r="C262" i="8"/>
  <c r="D262" i="8" s="1"/>
  <c r="AF261" i="8"/>
  <c r="AE261" i="8"/>
  <c r="I261" i="8" s="1"/>
  <c r="H261" i="8" s="1"/>
  <c r="AC261" i="8"/>
  <c r="AB261" i="8"/>
  <c r="V261" i="8"/>
  <c r="U261" i="8"/>
  <c r="R261" i="8"/>
  <c r="W261" i="8" s="1"/>
  <c r="J261" i="8"/>
  <c r="G261" i="8"/>
  <c r="C261" i="8"/>
  <c r="D261" i="8" s="1"/>
  <c r="AI260" i="8"/>
  <c r="AF260" i="8"/>
  <c r="AE260" i="8"/>
  <c r="AC260" i="8"/>
  <c r="AB260" i="8"/>
  <c r="W260" i="8"/>
  <c r="V260" i="8"/>
  <c r="U260" i="8"/>
  <c r="R260" i="8"/>
  <c r="J260" i="8"/>
  <c r="I260" i="8"/>
  <c r="H260" i="8"/>
  <c r="G260" i="8"/>
  <c r="D260" i="8"/>
  <c r="C260" i="8"/>
  <c r="AF259" i="8"/>
  <c r="AE259" i="8"/>
  <c r="I259" i="8" s="1"/>
  <c r="H259" i="8" s="1"/>
  <c r="AC259" i="8"/>
  <c r="AB259" i="8"/>
  <c r="W259" i="8"/>
  <c r="V259" i="8"/>
  <c r="U259" i="8"/>
  <c r="R259" i="8"/>
  <c r="J259" i="8"/>
  <c r="G259" i="8"/>
  <c r="C259" i="8"/>
  <c r="D259" i="8" s="1"/>
  <c r="AF258" i="8"/>
  <c r="AE258" i="8"/>
  <c r="I258" i="8" s="1"/>
  <c r="H258" i="8" s="1"/>
  <c r="AC258" i="8"/>
  <c r="AB258" i="8"/>
  <c r="V258" i="8"/>
  <c r="W258" i="8" s="1"/>
  <c r="U258" i="8"/>
  <c r="R258" i="8"/>
  <c r="J258" i="8"/>
  <c r="G258" i="8"/>
  <c r="D258" i="8"/>
  <c r="C258" i="8"/>
  <c r="AF257" i="8"/>
  <c r="AE257" i="8"/>
  <c r="AC257" i="8"/>
  <c r="AB257" i="8"/>
  <c r="W257" i="8"/>
  <c r="V257" i="8"/>
  <c r="U257" i="8"/>
  <c r="R257" i="8"/>
  <c r="J257" i="8"/>
  <c r="I257" i="8"/>
  <c r="H257" i="8"/>
  <c r="G257" i="8"/>
  <c r="D257" i="8"/>
  <c r="C257" i="8"/>
  <c r="AF256" i="8"/>
  <c r="AE256" i="8"/>
  <c r="I256" i="8" s="1"/>
  <c r="H256" i="8" s="1"/>
  <c r="AC256" i="8"/>
  <c r="AB256" i="8"/>
  <c r="W256" i="8"/>
  <c r="V256" i="8"/>
  <c r="U256" i="8"/>
  <c r="R256" i="8"/>
  <c r="J256" i="8"/>
  <c r="G256" i="8"/>
  <c r="C256" i="8"/>
  <c r="D256" i="8" s="1"/>
  <c r="AF255" i="8"/>
  <c r="AE255" i="8"/>
  <c r="I255" i="8" s="1"/>
  <c r="H255" i="8" s="1"/>
  <c r="AC255" i="8"/>
  <c r="AB255" i="8"/>
  <c r="V255" i="8"/>
  <c r="W255" i="8" s="1"/>
  <c r="U255" i="8"/>
  <c r="R255" i="8"/>
  <c r="J255" i="8"/>
  <c r="G255" i="8"/>
  <c r="D255" i="8"/>
  <c r="C255" i="8"/>
  <c r="AF254" i="8"/>
  <c r="AE254" i="8"/>
  <c r="AC254" i="8"/>
  <c r="AB254" i="8"/>
  <c r="W254" i="8"/>
  <c r="V254" i="8"/>
  <c r="U254" i="8"/>
  <c r="R254" i="8"/>
  <c r="J254" i="8"/>
  <c r="I254" i="8"/>
  <c r="H254" i="8"/>
  <c r="G254" i="8"/>
  <c r="D254" i="8"/>
  <c r="C254" i="8"/>
  <c r="AF253" i="8"/>
  <c r="AE253" i="8"/>
  <c r="I253" i="8" s="1"/>
  <c r="H253" i="8" s="1"/>
  <c r="AC253" i="8"/>
  <c r="AB253" i="8"/>
  <c r="W253" i="8"/>
  <c r="V253" i="8"/>
  <c r="U253" i="8"/>
  <c r="R253" i="8"/>
  <c r="J253" i="8"/>
  <c r="G253" i="8"/>
  <c r="C253" i="8"/>
  <c r="D253" i="8" s="1"/>
  <c r="AF252" i="8"/>
  <c r="AE252" i="8"/>
  <c r="I252" i="8" s="1"/>
  <c r="H252" i="8" s="1"/>
  <c r="AC252" i="8"/>
  <c r="AB252" i="8"/>
  <c r="V252" i="8"/>
  <c r="W252" i="8" s="1"/>
  <c r="U252" i="8"/>
  <c r="R252" i="8"/>
  <c r="J252" i="8"/>
  <c r="G252" i="8"/>
  <c r="D252" i="8"/>
  <c r="C252" i="8"/>
  <c r="AF251" i="8"/>
  <c r="AE251" i="8"/>
  <c r="AC251" i="8"/>
  <c r="AB251" i="8"/>
  <c r="W251" i="8"/>
  <c r="V251" i="8"/>
  <c r="U251" i="8"/>
  <c r="R251" i="8"/>
  <c r="J251" i="8"/>
  <c r="I251" i="8"/>
  <c r="H251" i="8"/>
  <c r="G251" i="8"/>
  <c r="D251" i="8"/>
  <c r="C251" i="8"/>
  <c r="AF250" i="8"/>
  <c r="AE250" i="8"/>
  <c r="I250" i="8" s="1"/>
  <c r="H250" i="8" s="1"/>
  <c r="AC250" i="8"/>
  <c r="AB250" i="8"/>
  <c r="W250" i="8"/>
  <c r="V250" i="8"/>
  <c r="U250" i="8"/>
  <c r="R250" i="8"/>
  <c r="J250" i="8"/>
  <c r="G250" i="8"/>
  <c r="C250" i="8"/>
  <c r="D250" i="8" s="1"/>
  <c r="AF249" i="8"/>
  <c r="AE249" i="8"/>
  <c r="I249" i="8" s="1"/>
  <c r="H249" i="8" s="1"/>
  <c r="AC249" i="8"/>
  <c r="AB249" i="8"/>
  <c r="V249" i="8"/>
  <c r="W249" i="8" s="1"/>
  <c r="U249" i="8"/>
  <c r="R249" i="8"/>
  <c r="J249" i="8"/>
  <c r="G249" i="8"/>
  <c r="D249" i="8"/>
  <c r="C249" i="8"/>
  <c r="AF248" i="8"/>
  <c r="AE248" i="8"/>
  <c r="AC248" i="8"/>
  <c r="AB248" i="8"/>
  <c r="W248" i="8"/>
  <c r="V248" i="8"/>
  <c r="U248" i="8"/>
  <c r="R248" i="8"/>
  <c r="J248" i="8"/>
  <c r="I248" i="8"/>
  <c r="H248" i="8"/>
  <c r="G248" i="8"/>
  <c r="D248" i="8"/>
  <c r="C248" i="8"/>
  <c r="AF247" i="8"/>
  <c r="AE247" i="8"/>
  <c r="I247" i="8" s="1"/>
  <c r="H247" i="8" s="1"/>
  <c r="AC247" i="8"/>
  <c r="AB247" i="8"/>
  <c r="W247" i="8"/>
  <c r="V247" i="8"/>
  <c r="U247" i="8"/>
  <c r="R247" i="8"/>
  <c r="J247" i="8"/>
  <c r="G247" i="8"/>
  <c r="C247" i="8"/>
  <c r="D247" i="8" s="1"/>
  <c r="AF246" i="8"/>
  <c r="AE246" i="8"/>
  <c r="I246" i="8" s="1"/>
  <c r="H246" i="8" s="1"/>
  <c r="AC246" i="8"/>
  <c r="AB246" i="8"/>
  <c r="V246" i="8"/>
  <c r="W246" i="8" s="1"/>
  <c r="U246" i="8"/>
  <c r="R246" i="8"/>
  <c r="J246" i="8"/>
  <c r="G246" i="8"/>
  <c r="D246" i="8"/>
  <c r="C246" i="8"/>
  <c r="AF245" i="8"/>
  <c r="AE245" i="8"/>
  <c r="AC245" i="8"/>
  <c r="AB245" i="8"/>
  <c r="W245" i="8"/>
  <c r="V245" i="8"/>
  <c r="U245" i="8"/>
  <c r="R245" i="8"/>
  <c r="J245" i="8"/>
  <c r="I245" i="8"/>
  <c r="H245" i="8"/>
  <c r="G245" i="8"/>
  <c r="D245" i="8"/>
  <c r="C245" i="8"/>
  <c r="AF244" i="8"/>
  <c r="AE244" i="8"/>
  <c r="I244" i="8" s="1"/>
  <c r="H244" i="8" s="1"/>
  <c r="AC244" i="8"/>
  <c r="AB244" i="8"/>
  <c r="W244" i="8"/>
  <c r="V244" i="8"/>
  <c r="U244" i="8"/>
  <c r="R244" i="8"/>
  <c r="J244" i="8"/>
  <c r="G244" i="8"/>
  <c r="C244" i="8"/>
  <c r="D244" i="8" s="1"/>
  <c r="AF243" i="8"/>
  <c r="AE243" i="8"/>
  <c r="I243" i="8" s="1"/>
  <c r="H243" i="8" s="1"/>
  <c r="AC243" i="8"/>
  <c r="AB243" i="8"/>
  <c r="V243" i="8"/>
  <c r="W243" i="8" s="1"/>
  <c r="U243" i="8"/>
  <c r="R243" i="8"/>
  <c r="J243" i="8"/>
  <c r="G243" i="8"/>
  <c r="D243" i="8"/>
  <c r="C243" i="8"/>
  <c r="AF242" i="8"/>
  <c r="AE242" i="8"/>
  <c r="AC242" i="8"/>
  <c r="AB242" i="8"/>
  <c r="W242" i="8"/>
  <c r="V242" i="8"/>
  <c r="U242" i="8"/>
  <c r="R242" i="8"/>
  <c r="J242" i="8"/>
  <c r="I242" i="8"/>
  <c r="H242" i="8"/>
  <c r="G242" i="8"/>
  <c r="D242" i="8"/>
  <c r="C242" i="8"/>
  <c r="AF241" i="8"/>
  <c r="AE241" i="8"/>
  <c r="I241" i="8" s="1"/>
  <c r="H241" i="8" s="1"/>
  <c r="AC241" i="8"/>
  <c r="AB241" i="8"/>
  <c r="W241" i="8"/>
  <c r="V241" i="8"/>
  <c r="U241" i="8"/>
  <c r="R241" i="8"/>
  <c r="J241" i="8"/>
  <c r="G241" i="8"/>
  <c r="C241" i="8"/>
  <c r="D241" i="8" s="1"/>
  <c r="AF240" i="8"/>
  <c r="AE240" i="8"/>
  <c r="I240" i="8" s="1"/>
  <c r="H240" i="8" s="1"/>
  <c r="AC240" i="8"/>
  <c r="AB240" i="8"/>
  <c r="V240" i="8"/>
  <c r="W240" i="8" s="1"/>
  <c r="U240" i="8"/>
  <c r="R240" i="8"/>
  <c r="J240" i="8"/>
  <c r="G240" i="8"/>
  <c r="D240" i="8"/>
  <c r="C240" i="8"/>
  <c r="AF239" i="8"/>
  <c r="AE239" i="8"/>
  <c r="AC239" i="8"/>
  <c r="AB239" i="8"/>
  <c r="W239" i="8"/>
  <c r="V239" i="8"/>
  <c r="U239" i="8"/>
  <c r="R239" i="8"/>
  <c r="J239" i="8"/>
  <c r="I239" i="8"/>
  <c r="H239" i="8"/>
  <c r="G239" i="8"/>
  <c r="D239" i="8"/>
  <c r="C239" i="8"/>
  <c r="AF238" i="8"/>
  <c r="AE238" i="8"/>
  <c r="I238" i="8" s="1"/>
  <c r="H238" i="8" s="1"/>
  <c r="AC238" i="8"/>
  <c r="AB238" i="8"/>
  <c r="W238" i="8"/>
  <c r="V238" i="8"/>
  <c r="U238" i="8"/>
  <c r="R238" i="8"/>
  <c r="J238" i="8"/>
  <c r="G238" i="8"/>
  <c r="C238" i="8"/>
  <c r="D238" i="8" s="1"/>
  <c r="AF237" i="8"/>
  <c r="AE237" i="8"/>
  <c r="I237" i="8" s="1"/>
  <c r="H237" i="8" s="1"/>
  <c r="AC237" i="8"/>
  <c r="AB237" i="8"/>
  <c r="V237" i="8"/>
  <c r="W237" i="8" s="1"/>
  <c r="U237" i="8"/>
  <c r="R237" i="8"/>
  <c r="J237" i="8"/>
  <c r="G237" i="8"/>
  <c r="D237" i="8"/>
  <c r="C237" i="8"/>
  <c r="AF236" i="8"/>
  <c r="AE236" i="8"/>
  <c r="AC236" i="8"/>
  <c r="AB236" i="8"/>
  <c r="W236" i="8"/>
  <c r="V236" i="8"/>
  <c r="U236" i="8"/>
  <c r="R236" i="8"/>
  <c r="J236" i="8"/>
  <c r="I236" i="8"/>
  <c r="H236" i="8"/>
  <c r="G236" i="8"/>
  <c r="D236" i="8"/>
  <c r="C236" i="8"/>
  <c r="AF235" i="8"/>
  <c r="AE235" i="8"/>
  <c r="I235" i="8" s="1"/>
  <c r="H235" i="8" s="1"/>
  <c r="AC235" i="8"/>
  <c r="AB235" i="8"/>
  <c r="W235" i="8"/>
  <c r="V235" i="8"/>
  <c r="U235" i="8"/>
  <c r="R235" i="8"/>
  <c r="J235" i="8"/>
  <c r="G235" i="8"/>
  <c r="C235" i="8"/>
  <c r="D235" i="8" s="1"/>
  <c r="AF234" i="8"/>
  <c r="AE234" i="8"/>
  <c r="I234" i="8" s="1"/>
  <c r="H234" i="8" s="1"/>
  <c r="AC234" i="8"/>
  <c r="AB234" i="8"/>
  <c r="V234" i="8"/>
  <c r="W234" i="8" s="1"/>
  <c r="U234" i="8"/>
  <c r="R234" i="8"/>
  <c r="J234" i="8"/>
  <c r="G234" i="8"/>
  <c r="D234" i="8"/>
  <c r="C234" i="8"/>
  <c r="AF233" i="8"/>
  <c r="AE233" i="8"/>
  <c r="AC233" i="8"/>
  <c r="AB233" i="8"/>
  <c r="W233" i="8"/>
  <c r="V233" i="8"/>
  <c r="U233" i="8"/>
  <c r="R233" i="8"/>
  <c r="J233" i="8"/>
  <c r="I233" i="8"/>
  <c r="H233" i="8"/>
  <c r="G233" i="8"/>
  <c r="D233" i="8"/>
  <c r="C233" i="8"/>
  <c r="AF232" i="8"/>
  <c r="AE232" i="8"/>
  <c r="I232" i="8" s="1"/>
  <c r="H232" i="8" s="1"/>
  <c r="AC232" i="8"/>
  <c r="AB232" i="8"/>
  <c r="W232" i="8"/>
  <c r="V232" i="8"/>
  <c r="U232" i="8"/>
  <c r="R232" i="8"/>
  <c r="J232" i="8"/>
  <c r="G232" i="8"/>
  <c r="C232" i="8"/>
  <c r="D232" i="8" s="1"/>
  <c r="AF231" i="8"/>
  <c r="AE231" i="8"/>
  <c r="I231" i="8" s="1"/>
  <c r="H231" i="8" s="1"/>
  <c r="AC231" i="8"/>
  <c r="AB231" i="8"/>
  <c r="V231" i="8"/>
  <c r="W231" i="8" s="1"/>
  <c r="U231" i="8"/>
  <c r="R231" i="8"/>
  <c r="J231" i="8"/>
  <c r="G231" i="8"/>
  <c r="D231" i="8"/>
  <c r="C231" i="8"/>
  <c r="AF230" i="8"/>
  <c r="AE230" i="8"/>
  <c r="AC230" i="8"/>
  <c r="AB230" i="8"/>
  <c r="W230" i="8"/>
  <c r="V230" i="8"/>
  <c r="U230" i="8"/>
  <c r="R230" i="8"/>
  <c r="J230" i="8"/>
  <c r="I230" i="8"/>
  <c r="H230" i="8"/>
  <c r="G230" i="8"/>
  <c r="D230" i="8"/>
  <c r="C230" i="8"/>
  <c r="AF229" i="8"/>
  <c r="AE229" i="8"/>
  <c r="I229" i="8" s="1"/>
  <c r="H229" i="8" s="1"/>
  <c r="AC229" i="8"/>
  <c r="AB229" i="8"/>
  <c r="W229" i="8"/>
  <c r="V229" i="8"/>
  <c r="U229" i="8"/>
  <c r="R229" i="8"/>
  <c r="J229" i="8"/>
  <c r="G229" i="8"/>
  <c r="C229" i="8"/>
  <c r="D229" i="8" s="1"/>
  <c r="AF228" i="8"/>
  <c r="AE228" i="8"/>
  <c r="I228" i="8" s="1"/>
  <c r="H228" i="8" s="1"/>
  <c r="AC228" i="8"/>
  <c r="AB228" i="8"/>
  <c r="V228" i="8"/>
  <c r="W228" i="8" s="1"/>
  <c r="U228" i="8"/>
  <c r="R228" i="8"/>
  <c r="J228" i="8"/>
  <c r="G228" i="8"/>
  <c r="D228" i="8"/>
  <c r="C228" i="8"/>
  <c r="AF227" i="8"/>
  <c r="AE227" i="8"/>
  <c r="AC227" i="8"/>
  <c r="AB227" i="8"/>
  <c r="W227" i="8"/>
  <c r="V227" i="8"/>
  <c r="U227" i="8"/>
  <c r="R227" i="8"/>
  <c r="J227" i="8"/>
  <c r="I227" i="8"/>
  <c r="H227" i="8"/>
  <c r="G227" i="8"/>
  <c r="D227" i="8"/>
  <c r="C227" i="8"/>
  <c r="AF226" i="8"/>
  <c r="AE226" i="8"/>
  <c r="I226" i="8" s="1"/>
  <c r="H226" i="8" s="1"/>
  <c r="AC226" i="8"/>
  <c r="AB226" i="8"/>
  <c r="W226" i="8"/>
  <c r="V226" i="8"/>
  <c r="U226" i="8"/>
  <c r="R226" i="8"/>
  <c r="J226" i="8"/>
  <c r="G226" i="8"/>
  <c r="C226" i="8"/>
  <c r="D226" i="8" s="1"/>
  <c r="AF225" i="8"/>
  <c r="AE225" i="8"/>
  <c r="I225" i="8" s="1"/>
  <c r="H225" i="8" s="1"/>
  <c r="AC225" i="8"/>
  <c r="AB225" i="8"/>
  <c r="V225" i="8"/>
  <c r="W225" i="8" s="1"/>
  <c r="U225" i="8"/>
  <c r="R225" i="8"/>
  <c r="J225" i="8"/>
  <c r="G225" i="8"/>
  <c r="D225" i="8"/>
  <c r="C225" i="8"/>
  <c r="AF224" i="8"/>
  <c r="AE224" i="8"/>
  <c r="AC224" i="8"/>
  <c r="AB224" i="8"/>
  <c r="W224" i="8"/>
  <c r="V224" i="8"/>
  <c r="U224" i="8"/>
  <c r="R224" i="8"/>
  <c r="J224" i="8"/>
  <c r="I224" i="8"/>
  <c r="H224" i="8"/>
  <c r="G224" i="8"/>
  <c r="D224" i="8"/>
  <c r="C224" i="8"/>
  <c r="AF223" i="8"/>
  <c r="AE223" i="8"/>
  <c r="I223" i="8" s="1"/>
  <c r="H223" i="8" s="1"/>
  <c r="AC223" i="8"/>
  <c r="AB223" i="8"/>
  <c r="W223" i="8"/>
  <c r="V223" i="8"/>
  <c r="U223" i="8"/>
  <c r="R223" i="8"/>
  <c r="J223" i="8"/>
  <c r="G223" i="8"/>
  <c r="C223" i="8"/>
  <c r="D223" i="8" s="1"/>
  <c r="AF222" i="8"/>
  <c r="AE222" i="8"/>
  <c r="I222" i="8" s="1"/>
  <c r="H222" i="8" s="1"/>
  <c r="AC222" i="8"/>
  <c r="AB222" i="8"/>
  <c r="V222" i="8"/>
  <c r="W222" i="8" s="1"/>
  <c r="U222" i="8"/>
  <c r="R222" i="8"/>
  <c r="J222" i="8"/>
  <c r="G222" i="8"/>
  <c r="D222" i="8"/>
  <c r="C222" i="8"/>
  <c r="AF221" i="8"/>
  <c r="AE221" i="8"/>
  <c r="AC221" i="8"/>
  <c r="AB221" i="8"/>
  <c r="W221" i="8"/>
  <c r="V221" i="8"/>
  <c r="U221" i="8"/>
  <c r="R221" i="8"/>
  <c r="J221" i="8"/>
  <c r="I221" i="8"/>
  <c r="H221" i="8"/>
  <c r="G221" i="8"/>
  <c r="D221" i="8"/>
  <c r="C221" i="8"/>
  <c r="AF220" i="8"/>
  <c r="AE220" i="8"/>
  <c r="I220" i="8" s="1"/>
  <c r="H220" i="8" s="1"/>
  <c r="AC220" i="8"/>
  <c r="AB220" i="8"/>
  <c r="W220" i="8"/>
  <c r="V220" i="8"/>
  <c r="U220" i="8"/>
  <c r="R220" i="8"/>
  <c r="J220" i="8"/>
  <c r="G220" i="8"/>
  <c r="C220" i="8"/>
  <c r="D220" i="8" s="1"/>
  <c r="AF219" i="8"/>
  <c r="AE219" i="8"/>
  <c r="I219" i="8" s="1"/>
  <c r="H219" i="8" s="1"/>
  <c r="AC219" i="8"/>
  <c r="AB219" i="8"/>
  <c r="V219" i="8"/>
  <c r="W219" i="8" s="1"/>
  <c r="U219" i="8"/>
  <c r="R219" i="8"/>
  <c r="J219" i="8"/>
  <c r="G219" i="8"/>
  <c r="D219" i="8"/>
  <c r="C219" i="8"/>
  <c r="AF218" i="8"/>
  <c r="AE218" i="8"/>
  <c r="AC218" i="8"/>
  <c r="AB218" i="8"/>
  <c r="W218" i="8"/>
  <c r="V218" i="8"/>
  <c r="U218" i="8"/>
  <c r="R218" i="8"/>
  <c r="J218" i="8"/>
  <c r="I218" i="8"/>
  <c r="H218" i="8"/>
  <c r="G218" i="8"/>
  <c r="D218" i="8"/>
  <c r="C218" i="8"/>
  <c r="AF217" i="8"/>
  <c r="AE217" i="8"/>
  <c r="I217" i="8" s="1"/>
  <c r="H217" i="8" s="1"/>
  <c r="AC217" i="8"/>
  <c r="AB217" i="8"/>
  <c r="W217" i="8"/>
  <c r="V217" i="8"/>
  <c r="U217" i="8"/>
  <c r="R217" i="8"/>
  <c r="J217" i="8"/>
  <c r="G217" i="8"/>
  <c r="C217" i="8"/>
  <c r="D217" i="8" s="1"/>
  <c r="AF216" i="8"/>
  <c r="AE216" i="8"/>
  <c r="I216" i="8" s="1"/>
  <c r="H216" i="8" s="1"/>
  <c r="AC216" i="8"/>
  <c r="AB216" i="8"/>
  <c r="V216" i="8"/>
  <c r="W216" i="8" s="1"/>
  <c r="U216" i="8"/>
  <c r="R216" i="8"/>
  <c r="J216" i="8"/>
  <c r="G216" i="8"/>
  <c r="D216" i="8"/>
  <c r="C216" i="8"/>
  <c r="AF215" i="8"/>
  <c r="AE215" i="8"/>
  <c r="AC215" i="8"/>
  <c r="AB215" i="8"/>
  <c r="W215" i="8"/>
  <c r="V215" i="8"/>
  <c r="U215" i="8"/>
  <c r="R215" i="8"/>
  <c r="J215" i="8"/>
  <c r="I215" i="8"/>
  <c r="H215" i="8"/>
  <c r="G215" i="8"/>
  <c r="D215" i="8"/>
  <c r="C215" i="8"/>
  <c r="AF214" i="8"/>
  <c r="AE214" i="8"/>
  <c r="I214" i="8" s="1"/>
  <c r="H214" i="8" s="1"/>
  <c r="AC214" i="8"/>
  <c r="AB214" i="8"/>
  <c r="W214" i="8"/>
  <c r="V214" i="8"/>
  <c r="U214" i="8"/>
  <c r="R214" i="8"/>
  <c r="J214" i="8"/>
  <c r="G214" i="8"/>
  <c r="C214" i="8"/>
  <c r="D214" i="8" s="1"/>
  <c r="AF213" i="8"/>
  <c r="AE213" i="8"/>
  <c r="I213" i="8" s="1"/>
  <c r="H213" i="8" s="1"/>
  <c r="AC213" i="8"/>
  <c r="AB213" i="8"/>
  <c r="V213" i="8"/>
  <c r="W213" i="8" s="1"/>
  <c r="U213" i="8"/>
  <c r="R213" i="8"/>
  <c r="J213" i="8"/>
  <c r="G213" i="8"/>
  <c r="D213" i="8"/>
  <c r="C213" i="8"/>
  <c r="AF212" i="8"/>
  <c r="AE212" i="8"/>
  <c r="AC212" i="8"/>
  <c r="AB212" i="8"/>
  <c r="W212" i="8"/>
  <c r="V212" i="8"/>
  <c r="U212" i="8"/>
  <c r="R212" i="8"/>
  <c r="J212" i="8"/>
  <c r="I212" i="8"/>
  <c r="H212" i="8"/>
  <c r="G212" i="8"/>
  <c r="D212" i="8"/>
  <c r="C212" i="8"/>
  <c r="AF211" i="8"/>
  <c r="AE211" i="8"/>
  <c r="I211" i="8" s="1"/>
  <c r="H211" i="8" s="1"/>
  <c r="AC211" i="8"/>
  <c r="AB211" i="8"/>
  <c r="W211" i="8"/>
  <c r="V211" i="8"/>
  <c r="U211" i="8"/>
  <c r="R211" i="8"/>
  <c r="J211" i="8"/>
  <c r="G211" i="8"/>
  <c r="C211" i="8"/>
  <c r="D211" i="8" s="1"/>
  <c r="AF210" i="8"/>
  <c r="AE210" i="8"/>
  <c r="I210" i="8" s="1"/>
  <c r="H210" i="8" s="1"/>
  <c r="AC210" i="8"/>
  <c r="AB210" i="8"/>
  <c r="V210" i="8"/>
  <c r="W210" i="8" s="1"/>
  <c r="U210" i="8"/>
  <c r="R210" i="8"/>
  <c r="J210" i="8"/>
  <c r="G210" i="8"/>
  <c r="D210" i="8"/>
  <c r="C210" i="8"/>
  <c r="AF209" i="8"/>
  <c r="AE209" i="8"/>
  <c r="AC209" i="8"/>
  <c r="AB209" i="8"/>
  <c r="W209" i="8"/>
  <c r="V209" i="8"/>
  <c r="U209" i="8"/>
  <c r="R209" i="8"/>
  <c r="J209" i="8"/>
  <c r="I209" i="8"/>
  <c r="H209" i="8"/>
  <c r="G209" i="8"/>
  <c r="D209" i="8"/>
  <c r="C209" i="8"/>
  <c r="AF208" i="8"/>
  <c r="AE208" i="8"/>
  <c r="I208" i="8" s="1"/>
  <c r="H208" i="8" s="1"/>
  <c r="AC208" i="8"/>
  <c r="AB208" i="8"/>
  <c r="W208" i="8"/>
  <c r="V208" i="8"/>
  <c r="U208" i="8"/>
  <c r="R208" i="8"/>
  <c r="J208" i="8"/>
  <c r="G208" i="8"/>
  <c r="C208" i="8"/>
  <c r="D208" i="8" s="1"/>
  <c r="AF207" i="8"/>
  <c r="AE207" i="8"/>
  <c r="I207" i="8" s="1"/>
  <c r="H207" i="8" s="1"/>
  <c r="AC207" i="8"/>
  <c r="AB207" i="8"/>
  <c r="V207" i="8"/>
  <c r="W207" i="8" s="1"/>
  <c r="U207" i="8"/>
  <c r="R207" i="8"/>
  <c r="J207" i="8"/>
  <c r="G207" i="8"/>
  <c r="D207" i="8"/>
  <c r="C207" i="8"/>
  <c r="AF206" i="8"/>
  <c r="AE206" i="8"/>
  <c r="AC206" i="8"/>
  <c r="AB206" i="8"/>
  <c r="W206" i="8"/>
  <c r="V206" i="8"/>
  <c r="U206" i="8"/>
  <c r="R206" i="8"/>
  <c r="J206" i="8"/>
  <c r="I206" i="8"/>
  <c r="H206" i="8"/>
  <c r="G206" i="8"/>
  <c r="D206" i="8"/>
  <c r="C206" i="8"/>
  <c r="AF205" i="8"/>
  <c r="AE205" i="8"/>
  <c r="I205" i="8" s="1"/>
  <c r="H205" i="8" s="1"/>
  <c r="AC205" i="8"/>
  <c r="AB205" i="8"/>
  <c r="W205" i="8"/>
  <c r="V205" i="8"/>
  <c r="U205" i="8"/>
  <c r="R205" i="8"/>
  <c r="J205" i="8"/>
  <c r="G205" i="8"/>
  <c r="C205" i="8"/>
  <c r="D205" i="8" s="1"/>
  <c r="AF204" i="8"/>
  <c r="AE204" i="8"/>
  <c r="I204" i="8" s="1"/>
  <c r="H204" i="8" s="1"/>
  <c r="AC204" i="8"/>
  <c r="AB204" i="8"/>
  <c r="V204" i="8"/>
  <c r="W204" i="8" s="1"/>
  <c r="U204" i="8"/>
  <c r="R204" i="8"/>
  <c r="J204" i="8"/>
  <c r="G204" i="8"/>
  <c r="D204" i="8"/>
  <c r="C204" i="8"/>
  <c r="AF203" i="8"/>
  <c r="AE203" i="8"/>
  <c r="AC203" i="8"/>
  <c r="AB203" i="8"/>
  <c r="W203" i="8"/>
  <c r="V203" i="8"/>
  <c r="U203" i="8"/>
  <c r="R203" i="8"/>
  <c r="J203" i="8"/>
  <c r="I203" i="8"/>
  <c r="H203" i="8"/>
  <c r="G203" i="8"/>
  <c r="D203" i="8"/>
  <c r="C203" i="8"/>
  <c r="AF202" i="8"/>
  <c r="AE202" i="8"/>
  <c r="I202" i="8" s="1"/>
  <c r="H202" i="8" s="1"/>
  <c r="AC202" i="8"/>
  <c r="AB202" i="8"/>
  <c r="W202" i="8"/>
  <c r="V202" i="8"/>
  <c r="U202" i="8"/>
  <c r="R202" i="8"/>
  <c r="J202" i="8"/>
  <c r="G202" i="8"/>
  <c r="C202" i="8"/>
  <c r="D202" i="8" s="1"/>
  <c r="AF201" i="8"/>
  <c r="AE201" i="8"/>
  <c r="I201" i="8" s="1"/>
  <c r="H201" i="8" s="1"/>
  <c r="AC201" i="8"/>
  <c r="AB201" i="8"/>
  <c r="V201" i="8"/>
  <c r="W201" i="8" s="1"/>
  <c r="U201" i="8"/>
  <c r="R201" i="8"/>
  <c r="J201" i="8"/>
  <c r="G201" i="8"/>
  <c r="D201" i="8"/>
  <c r="C201" i="8"/>
  <c r="AF200" i="8"/>
  <c r="AE200" i="8"/>
  <c r="AC200" i="8"/>
  <c r="AB200" i="8"/>
  <c r="W200" i="8"/>
  <c r="V200" i="8"/>
  <c r="U200" i="8"/>
  <c r="R200" i="8"/>
  <c r="J200" i="8"/>
  <c r="I200" i="8"/>
  <c r="H200" i="8"/>
  <c r="G200" i="8"/>
  <c r="D200" i="8"/>
  <c r="C200" i="8"/>
  <c r="AF199" i="8"/>
  <c r="AE199" i="8"/>
  <c r="I199" i="8" s="1"/>
  <c r="H199" i="8" s="1"/>
  <c r="AC199" i="8"/>
  <c r="AB199" i="8"/>
  <c r="W199" i="8"/>
  <c r="V199" i="8"/>
  <c r="U199" i="8"/>
  <c r="R199" i="8"/>
  <c r="J199" i="8"/>
  <c r="G199" i="8"/>
  <c r="C199" i="8"/>
  <c r="D199" i="8" s="1"/>
  <c r="AF198" i="8"/>
  <c r="AE198" i="8"/>
  <c r="I198" i="8" s="1"/>
  <c r="H198" i="8" s="1"/>
  <c r="AC198" i="8"/>
  <c r="AB198" i="8"/>
  <c r="V198" i="8"/>
  <c r="W198" i="8" s="1"/>
  <c r="U198" i="8"/>
  <c r="R198" i="8"/>
  <c r="J198" i="8"/>
  <c r="G198" i="8"/>
  <c r="D198" i="8"/>
  <c r="C198" i="8"/>
  <c r="AF197" i="8"/>
  <c r="AE197" i="8"/>
  <c r="AC197" i="8"/>
  <c r="AB197" i="8"/>
  <c r="W197" i="8"/>
  <c r="V197" i="8"/>
  <c r="U197" i="8"/>
  <c r="R197" i="8"/>
  <c r="J197" i="8"/>
  <c r="I197" i="8"/>
  <c r="H197" i="8"/>
  <c r="G197" i="8"/>
  <c r="D197" i="8"/>
  <c r="C197" i="8"/>
  <c r="AF196" i="8"/>
  <c r="AE196" i="8"/>
  <c r="I196" i="8" s="1"/>
  <c r="H196" i="8" s="1"/>
  <c r="AC196" i="8"/>
  <c r="AB196" i="8"/>
  <c r="W196" i="8"/>
  <c r="V196" i="8"/>
  <c r="U196" i="8"/>
  <c r="R196" i="8"/>
  <c r="J196" i="8"/>
  <c r="G196" i="8"/>
  <c r="C196" i="8"/>
  <c r="D196" i="8" s="1"/>
  <c r="AF195" i="8"/>
  <c r="AE195" i="8"/>
  <c r="I195" i="8" s="1"/>
  <c r="H195" i="8" s="1"/>
  <c r="AC195" i="8"/>
  <c r="AB195" i="8"/>
  <c r="V195" i="8"/>
  <c r="W195" i="8" s="1"/>
  <c r="U195" i="8"/>
  <c r="R195" i="8"/>
  <c r="J195" i="8"/>
  <c r="G195" i="8"/>
  <c r="D195" i="8"/>
  <c r="C195" i="8"/>
  <c r="AF194" i="8"/>
  <c r="AE194" i="8"/>
  <c r="AC194" i="8"/>
  <c r="AB194" i="8"/>
  <c r="W194" i="8"/>
  <c r="V194" i="8"/>
  <c r="U194" i="8"/>
  <c r="R194" i="8"/>
  <c r="J194" i="8"/>
  <c r="I194" i="8"/>
  <c r="H194" i="8"/>
  <c r="G194" i="8"/>
  <c r="D194" i="8"/>
  <c r="C194" i="8"/>
  <c r="AF193" i="8"/>
  <c r="AE193" i="8"/>
  <c r="I193" i="8" s="1"/>
  <c r="H193" i="8" s="1"/>
  <c r="AC193" i="8"/>
  <c r="AB193" i="8"/>
  <c r="W193" i="8"/>
  <c r="V193" i="8"/>
  <c r="U193" i="8"/>
  <c r="R193" i="8"/>
  <c r="J193" i="8"/>
  <c r="G193" i="8"/>
  <c r="C193" i="8"/>
  <c r="D193" i="8" s="1"/>
  <c r="AF192" i="8"/>
  <c r="AE192" i="8"/>
  <c r="I192" i="8" s="1"/>
  <c r="H192" i="8" s="1"/>
  <c r="AC192" i="8"/>
  <c r="AB192" i="8"/>
  <c r="V192" i="8"/>
  <c r="W192" i="8" s="1"/>
  <c r="U192" i="8"/>
  <c r="R192" i="8"/>
  <c r="J192" i="8"/>
  <c r="G192" i="8"/>
  <c r="D192" i="8"/>
  <c r="C192" i="8"/>
  <c r="AF191" i="8"/>
  <c r="AE191" i="8"/>
  <c r="AC191" i="8"/>
  <c r="AB191" i="8"/>
  <c r="W191" i="8"/>
  <c r="V191" i="8"/>
  <c r="U191" i="8"/>
  <c r="R191" i="8"/>
  <c r="J191" i="8"/>
  <c r="I191" i="8"/>
  <c r="H191" i="8"/>
  <c r="G191" i="8"/>
  <c r="D191" i="8"/>
  <c r="C191" i="8"/>
  <c r="AF190" i="8"/>
  <c r="AE190" i="8"/>
  <c r="I190" i="8" s="1"/>
  <c r="H190" i="8" s="1"/>
  <c r="AC190" i="8"/>
  <c r="AB190" i="8"/>
  <c r="W190" i="8"/>
  <c r="V190" i="8"/>
  <c r="U190" i="8"/>
  <c r="R190" i="8"/>
  <c r="J190" i="8"/>
  <c r="G190" i="8"/>
  <c r="C190" i="8"/>
  <c r="D190" i="8" s="1"/>
  <c r="AF189" i="8"/>
  <c r="AE189" i="8"/>
  <c r="I189" i="8" s="1"/>
  <c r="H189" i="8" s="1"/>
  <c r="AC189" i="8"/>
  <c r="AB189" i="8"/>
  <c r="V189" i="8"/>
  <c r="W189" i="8" s="1"/>
  <c r="U189" i="8"/>
  <c r="R189" i="8"/>
  <c r="J189" i="8"/>
  <c r="G189" i="8"/>
  <c r="D189" i="8"/>
  <c r="C189" i="8"/>
  <c r="AF188" i="8"/>
  <c r="AE188" i="8"/>
  <c r="AC188" i="8"/>
  <c r="AB188" i="8"/>
  <c r="W188" i="8"/>
  <c r="V188" i="8"/>
  <c r="U188" i="8"/>
  <c r="R188" i="8"/>
  <c r="J188" i="8"/>
  <c r="I188" i="8"/>
  <c r="H188" i="8"/>
  <c r="G188" i="8"/>
  <c r="D188" i="8"/>
  <c r="C188" i="8"/>
  <c r="AF187" i="8"/>
  <c r="AE187" i="8"/>
  <c r="I187" i="8" s="1"/>
  <c r="H187" i="8" s="1"/>
  <c r="AC187" i="8"/>
  <c r="AB187" i="8"/>
  <c r="W187" i="8"/>
  <c r="V187" i="8"/>
  <c r="U187" i="8"/>
  <c r="R187" i="8"/>
  <c r="J187" i="8"/>
  <c r="G187" i="8"/>
  <c r="C187" i="8"/>
  <c r="D187" i="8" s="1"/>
  <c r="AF186" i="8"/>
  <c r="AE186" i="8"/>
  <c r="I186" i="8" s="1"/>
  <c r="H186" i="8" s="1"/>
  <c r="AC186" i="8"/>
  <c r="AB186" i="8"/>
  <c r="V186" i="8"/>
  <c r="W186" i="8" s="1"/>
  <c r="U186" i="8"/>
  <c r="R186" i="8"/>
  <c r="J186" i="8"/>
  <c r="G186" i="8"/>
  <c r="D186" i="8"/>
  <c r="C186" i="8"/>
  <c r="AF185" i="8"/>
  <c r="AE185" i="8"/>
  <c r="AC185" i="8"/>
  <c r="AB185" i="8"/>
  <c r="W185" i="8"/>
  <c r="V185" i="8"/>
  <c r="U185" i="8"/>
  <c r="R185" i="8"/>
  <c r="J185" i="8"/>
  <c r="I185" i="8"/>
  <c r="H185" i="8"/>
  <c r="G185" i="8"/>
  <c r="D185" i="8"/>
  <c r="C185" i="8"/>
  <c r="AF184" i="8"/>
  <c r="AE184" i="8"/>
  <c r="I184" i="8" s="1"/>
  <c r="H184" i="8" s="1"/>
  <c r="AC184" i="8"/>
  <c r="AB184" i="8"/>
  <c r="W184" i="8"/>
  <c r="V184" i="8"/>
  <c r="U184" i="8"/>
  <c r="R184" i="8"/>
  <c r="J184" i="8"/>
  <c r="G184" i="8"/>
  <c r="C184" i="8"/>
  <c r="D184" i="8" s="1"/>
  <c r="AF183" i="8"/>
  <c r="AE183" i="8"/>
  <c r="I183" i="8" s="1"/>
  <c r="H183" i="8" s="1"/>
  <c r="AC183" i="8"/>
  <c r="AB183" i="8"/>
  <c r="V183" i="8"/>
  <c r="W183" i="8" s="1"/>
  <c r="U183" i="8"/>
  <c r="R183" i="8"/>
  <c r="J183" i="8"/>
  <c r="G183" i="8"/>
  <c r="D183" i="8"/>
  <c r="C183" i="8"/>
  <c r="AF182" i="8"/>
  <c r="AE182" i="8"/>
  <c r="AC182" i="8"/>
  <c r="AB182" i="8"/>
  <c r="W182" i="8"/>
  <c r="V182" i="8"/>
  <c r="U182" i="8"/>
  <c r="R182" i="8"/>
  <c r="J182" i="8"/>
  <c r="I182" i="8"/>
  <c r="H182" i="8"/>
  <c r="G182" i="8"/>
  <c r="D182" i="8"/>
  <c r="C182" i="8"/>
  <c r="AF181" i="8"/>
  <c r="AE181" i="8"/>
  <c r="I181" i="8" s="1"/>
  <c r="H181" i="8" s="1"/>
  <c r="AC181" i="8"/>
  <c r="AB181" i="8"/>
  <c r="W181" i="8"/>
  <c r="V181" i="8"/>
  <c r="U181" i="8"/>
  <c r="R181" i="8"/>
  <c r="J181" i="8"/>
  <c r="G181" i="8"/>
  <c r="C181" i="8"/>
  <c r="D181" i="8" s="1"/>
  <c r="AF180" i="8"/>
  <c r="AE180" i="8"/>
  <c r="I180" i="8" s="1"/>
  <c r="H180" i="8" s="1"/>
  <c r="AC180" i="8"/>
  <c r="AB180" i="8"/>
  <c r="V180" i="8"/>
  <c r="W180" i="8" s="1"/>
  <c r="U180" i="8"/>
  <c r="R180" i="8"/>
  <c r="J180" i="8"/>
  <c r="G180" i="8"/>
  <c r="D180" i="8"/>
  <c r="C180" i="8"/>
  <c r="AF179" i="8"/>
  <c r="AE179" i="8"/>
  <c r="AC179" i="8"/>
  <c r="AB179" i="8"/>
  <c r="W179" i="8"/>
  <c r="V179" i="8"/>
  <c r="U179" i="8"/>
  <c r="R179" i="8"/>
  <c r="J179" i="8"/>
  <c r="I179" i="8"/>
  <c r="H179" i="8"/>
  <c r="G179" i="8"/>
  <c r="D179" i="8"/>
  <c r="C179" i="8"/>
  <c r="AF178" i="8"/>
  <c r="AE178" i="8"/>
  <c r="I178" i="8" s="1"/>
  <c r="H178" i="8" s="1"/>
  <c r="AC178" i="8"/>
  <c r="AB178" i="8"/>
  <c r="W178" i="8"/>
  <c r="V178" i="8"/>
  <c r="U178" i="8"/>
  <c r="R178" i="8"/>
  <c r="J178" i="8"/>
  <c r="G178" i="8"/>
  <c r="C178" i="8"/>
  <c r="D178" i="8" s="1"/>
  <c r="AF177" i="8"/>
  <c r="AE177" i="8"/>
  <c r="I177" i="8" s="1"/>
  <c r="H177" i="8" s="1"/>
  <c r="AC177" i="8"/>
  <c r="AB177" i="8"/>
  <c r="V177" i="8"/>
  <c r="W177" i="8" s="1"/>
  <c r="U177" i="8"/>
  <c r="R177" i="8"/>
  <c r="J177" i="8"/>
  <c r="G177" i="8"/>
  <c r="D177" i="8"/>
  <c r="C177" i="8"/>
  <c r="AF176" i="8"/>
  <c r="AE176" i="8"/>
  <c r="AC176" i="8"/>
  <c r="AB176" i="8"/>
  <c r="W176" i="8"/>
  <c r="V176" i="8"/>
  <c r="U176" i="8"/>
  <c r="R176" i="8"/>
  <c r="J176" i="8"/>
  <c r="I176" i="8"/>
  <c r="H176" i="8"/>
  <c r="G176" i="8"/>
  <c r="D176" i="8"/>
  <c r="C176" i="8"/>
  <c r="AF175" i="8"/>
  <c r="AE175" i="8"/>
  <c r="I175" i="8" s="1"/>
  <c r="H175" i="8" s="1"/>
  <c r="AC175" i="8"/>
  <c r="AB175" i="8"/>
  <c r="W175" i="8"/>
  <c r="V175" i="8"/>
  <c r="U175" i="8"/>
  <c r="R175" i="8"/>
  <c r="J175" i="8"/>
  <c r="G175" i="8"/>
  <c r="C175" i="8"/>
  <c r="D175" i="8" s="1"/>
  <c r="AF174" i="8"/>
  <c r="AE174" i="8"/>
  <c r="I174" i="8" s="1"/>
  <c r="H174" i="8" s="1"/>
  <c r="AC174" i="8"/>
  <c r="AB174" i="8"/>
  <c r="V174" i="8"/>
  <c r="W174" i="8" s="1"/>
  <c r="U174" i="8"/>
  <c r="R174" i="8"/>
  <c r="J174" i="8"/>
  <c r="G174" i="8"/>
  <c r="D174" i="8"/>
  <c r="C174" i="8"/>
  <c r="AF173" i="8"/>
  <c r="AE173" i="8"/>
  <c r="AC173" i="8"/>
  <c r="AB173" i="8"/>
  <c r="W173" i="8"/>
  <c r="V173" i="8"/>
  <c r="U173" i="8"/>
  <c r="R173" i="8"/>
  <c r="J173" i="8"/>
  <c r="I173" i="8"/>
  <c r="H173" i="8"/>
  <c r="G173" i="8"/>
  <c r="D173" i="8"/>
  <c r="C173" i="8"/>
  <c r="AF172" i="8"/>
  <c r="AE172" i="8"/>
  <c r="I172" i="8" s="1"/>
  <c r="H172" i="8" s="1"/>
  <c r="AC172" i="8"/>
  <c r="AB172" i="8"/>
  <c r="W172" i="8"/>
  <c r="V172" i="8"/>
  <c r="U172" i="8"/>
  <c r="R172" i="8"/>
  <c r="J172" i="8"/>
  <c r="G172" i="8"/>
  <c r="C172" i="8"/>
  <c r="D172" i="8" s="1"/>
  <c r="AF171" i="8"/>
  <c r="AE171" i="8"/>
  <c r="I171" i="8" s="1"/>
  <c r="H171" i="8" s="1"/>
  <c r="AC171" i="8"/>
  <c r="AB171" i="8"/>
  <c r="V171" i="8"/>
  <c r="W171" i="8" s="1"/>
  <c r="U171" i="8"/>
  <c r="R171" i="8"/>
  <c r="J171" i="8"/>
  <c r="G171" i="8"/>
  <c r="D171" i="8"/>
  <c r="C171" i="8"/>
  <c r="AF170" i="8"/>
  <c r="AE170" i="8"/>
  <c r="AC170" i="8"/>
  <c r="AB170" i="8"/>
  <c r="W170" i="8"/>
  <c r="V170" i="8"/>
  <c r="U170" i="8"/>
  <c r="R170" i="8"/>
  <c r="J170" i="8"/>
  <c r="I170" i="8"/>
  <c r="H170" i="8"/>
  <c r="G170" i="8"/>
  <c r="D170" i="8"/>
  <c r="C170" i="8"/>
  <c r="AF169" i="8"/>
  <c r="AE169" i="8"/>
  <c r="I169" i="8" s="1"/>
  <c r="H169" i="8" s="1"/>
  <c r="AC169" i="8"/>
  <c r="AB169" i="8"/>
  <c r="W169" i="8"/>
  <c r="V169" i="8"/>
  <c r="U169" i="8"/>
  <c r="R169" i="8"/>
  <c r="J169" i="8"/>
  <c r="G169" i="8"/>
  <c r="C169" i="8"/>
  <c r="D169" i="8" s="1"/>
  <c r="AF168" i="8"/>
  <c r="AE168" i="8"/>
  <c r="I168" i="8" s="1"/>
  <c r="H168" i="8" s="1"/>
  <c r="AC168" i="8"/>
  <c r="AB168" i="8"/>
  <c r="V168" i="8"/>
  <c r="U168" i="8"/>
  <c r="R168" i="8"/>
  <c r="W168" i="8" s="1"/>
  <c r="J168" i="8"/>
  <c r="G168" i="8"/>
  <c r="D168" i="8"/>
  <c r="C168" i="8"/>
  <c r="AF167" i="8"/>
  <c r="AE167" i="8"/>
  <c r="AC167" i="8"/>
  <c r="AB167" i="8"/>
  <c r="W167" i="8"/>
  <c r="V167" i="8"/>
  <c r="U167" i="8"/>
  <c r="R167" i="8"/>
  <c r="J167" i="8"/>
  <c r="I167" i="8"/>
  <c r="H167" i="8"/>
  <c r="G167" i="8"/>
  <c r="D167" i="8"/>
  <c r="C167" i="8"/>
  <c r="AF166" i="8"/>
  <c r="AE166" i="8"/>
  <c r="I166" i="8" s="1"/>
  <c r="H166" i="8" s="1"/>
  <c r="AC166" i="8"/>
  <c r="AB166" i="8"/>
  <c r="W166" i="8"/>
  <c r="V166" i="8"/>
  <c r="U166" i="8"/>
  <c r="R166" i="8"/>
  <c r="J166" i="8"/>
  <c r="G166" i="8"/>
  <c r="C166" i="8"/>
  <c r="D166" i="8" s="1"/>
  <c r="AF165" i="8"/>
  <c r="AE165" i="8"/>
  <c r="I165" i="8" s="1"/>
  <c r="H165" i="8" s="1"/>
  <c r="AC165" i="8"/>
  <c r="AB165" i="8"/>
  <c r="V165" i="8"/>
  <c r="U165" i="8"/>
  <c r="R165" i="8"/>
  <c r="W165" i="8" s="1"/>
  <c r="J165" i="8"/>
  <c r="G165" i="8"/>
  <c r="D165" i="8"/>
  <c r="C165" i="8"/>
  <c r="AF164" i="8"/>
  <c r="AE164" i="8"/>
  <c r="AC164" i="8"/>
  <c r="AB164" i="8"/>
  <c r="W164" i="8"/>
  <c r="V164" i="8"/>
  <c r="U164" i="8"/>
  <c r="R164" i="8"/>
  <c r="J164" i="8"/>
  <c r="I164" i="8"/>
  <c r="H164" i="8"/>
  <c r="G164" i="8"/>
  <c r="D164" i="8"/>
  <c r="C164" i="8"/>
  <c r="AF163" i="8"/>
  <c r="AE163" i="8"/>
  <c r="I163" i="8" s="1"/>
  <c r="H163" i="8" s="1"/>
  <c r="AC163" i="8"/>
  <c r="AB163" i="8"/>
  <c r="W163" i="8"/>
  <c r="V163" i="8"/>
  <c r="U163" i="8"/>
  <c r="R163" i="8"/>
  <c r="J163" i="8"/>
  <c r="G163" i="8"/>
  <c r="C163" i="8"/>
  <c r="D163" i="8" s="1"/>
  <c r="AF162" i="8"/>
  <c r="AE162" i="8"/>
  <c r="I162" i="8" s="1"/>
  <c r="H162" i="8" s="1"/>
  <c r="AC162" i="8"/>
  <c r="AB162" i="8"/>
  <c r="V162" i="8"/>
  <c r="U162" i="8"/>
  <c r="R162" i="8"/>
  <c r="W162" i="8" s="1"/>
  <c r="J162" i="8"/>
  <c r="G162" i="8"/>
  <c r="D162" i="8"/>
  <c r="C162" i="8"/>
  <c r="AF161" i="8"/>
  <c r="AE161" i="8"/>
  <c r="AC161" i="8"/>
  <c r="AB161" i="8"/>
  <c r="W161" i="8"/>
  <c r="V161" i="8"/>
  <c r="U161" i="8"/>
  <c r="R161" i="8"/>
  <c r="J161" i="8"/>
  <c r="I161" i="8"/>
  <c r="H161" i="8"/>
  <c r="G161" i="8"/>
  <c r="D161" i="8"/>
  <c r="C161" i="8"/>
  <c r="AF160" i="8"/>
  <c r="AE160" i="8"/>
  <c r="I160" i="8" s="1"/>
  <c r="H160" i="8" s="1"/>
  <c r="AC160" i="8"/>
  <c r="AB160" i="8"/>
  <c r="W160" i="8"/>
  <c r="V160" i="8"/>
  <c r="U160" i="8"/>
  <c r="R160" i="8"/>
  <c r="J160" i="8"/>
  <c r="G160" i="8"/>
  <c r="C160" i="8"/>
  <c r="D160" i="8" s="1"/>
  <c r="AF159" i="8"/>
  <c r="AE159" i="8"/>
  <c r="I159" i="8" s="1"/>
  <c r="H159" i="8" s="1"/>
  <c r="AC159" i="8"/>
  <c r="AB159" i="8"/>
  <c r="V159" i="8"/>
  <c r="U159" i="8"/>
  <c r="R159" i="8"/>
  <c r="W159" i="8" s="1"/>
  <c r="J159" i="8"/>
  <c r="G159" i="8"/>
  <c r="D159" i="8"/>
  <c r="C159" i="8"/>
  <c r="AF158" i="8"/>
  <c r="AE158" i="8"/>
  <c r="AC158" i="8"/>
  <c r="AB158" i="8"/>
  <c r="W158" i="8"/>
  <c r="V158" i="8"/>
  <c r="U158" i="8"/>
  <c r="R158" i="8"/>
  <c r="J158" i="8"/>
  <c r="I158" i="8"/>
  <c r="H158" i="8"/>
  <c r="G158" i="8"/>
  <c r="D158" i="8"/>
  <c r="C158" i="8"/>
  <c r="AF157" i="8"/>
  <c r="AE157" i="8"/>
  <c r="I157" i="8" s="1"/>
  <c r="H157" i="8" s="1"/>
  <c r="AC157" i="8"/>
  <c r="AB157" i="8"/>
  <c r="W157" i="8"/>
  <c r="V157" i="8"/>
  <c r="U157" i="8"/>
  <c r="R157" i="8"/>
  <c r="J157" i="8"/>
  <c r="G157" i="8"/>
  <c r="C157" i="8"/>
  <c r="D157" i="8" s="1"/>
  <c r="AF156" i="8"/>
  <c r="AE156" i="8"/>
  <c r="I156" i="8" s="1"/>
  <c r="H156" i="8" s="1"/>
  <c r="AC156" i="8"/>
  <c r="AB156" i="8"/>
  <c r="V156" i="8"/>
  <c r="U156" i="8"/>
  <c r="R156" i="8"/>
  <c r="W156" i="8" s="1"/>
  <c r="J156" i="8"/>
  <c r="G156" i="8"/>
  <c r="D156" i="8"/>
  <c r="C156" i="8"/>
  <c r="AF155" i="8"/>
  <c r="AE155" i="8"/>
  <c r="AC155" i="8"/>
  <c r="AB155" i="8"/>
  <c r="W155" i="8"/>
  <c r="V155" i="8"/>
  <c r="U155" i="8"/>
  <c r="R155" i="8"/>
  <c r="J155" i="8"/>
  <c r="I155" i="8"/>
  <c r="H155" i="8"/>
  <c r="G155" i="8"/>
  <c r="D155" i="8"/>
  <c r="C155" i="8"/>
  <c r="AF154" i="8"/>
  <c r="AE154" i="8"/>
  <c r="I154" i="8" s="1"/>
  <c r="H154" i="8" s="1"/>
  <c r="AC154" i="8"/>
  <c r="AB154" i="8"/>
  <c r="W154" i="8"/>
  <c r="V154" i="8"/>
  <c r="U154" i="8"/>
  <c r="R154" i="8"/>
  <c r="J154" i="8"/>
  <c r="G154" i="8"/>
  <c r="C154" i="8"/>
  <c r="D154" i="8" s="1"/>
  <c r="AF153" i="8"/>
  <c r="AE153" i="8"/>
  <c r="I153" i="8" s="1"/>
  <c r="H153" i="8" s="1"/>
  <c r="AC153" i="8"/>
  <c r="AB153" i="8"/>
  <c r="V153" i="8"/>
  <c r="U153" i="8"/>
  <c r="R153" i="8"/>
  <c r="W153" i="8" s="1"/>
  <c r="J153" i="8"/>
  <c r="G153" i="8"/>
  <c r="D153" i="8"/>
  <c r="C153" i="8"/>
  <c r="AF152" i="8"/>
  <c r="AE152" i="8"/>
  <c r="AC152" i="8"/>
  <c r="AB152" i="8"/>
  <c r="W152" i="8"/>
  <c r="V152" i="8"/>
  <c r="U152" i="8"/>
  <c r="R152" i="8"/>
  <c r="J152" i="8"/>
  <c r="I152" i="8"/>
  <c r="H152" i="8"/>
  <c r="G152" i="8"/>
  <c r="D152" i="8"/>
  <c r="C152" i="8"/>
  <c r="AF151" i="8"/>
  <c r="AE151" i="8"/>
  <c r="I151" i="8" s="1"/>
  <c r="H151" i="8" s="1"/>
  <c r="AC151" i="8"/>
  <c r="AB151" i="8"/>
  <c r="W151" i="8"/>
  <c r="V151" i="8"/>
  <c r="U151" i="8"/>
  <c r="R151" i="8"/>
  <c r="J151" i="8"/>
  <c r="G151" i="8"/>
  <c r="C151" i="8"/>
  <c r="D151" i="8" s="1"/>
  <c r="AF150" i="8"/>
  <c r="AE150" i="8"/>
  <c r="I150" i="8" s="1"/>
  <c r="H150" i="8" s="1"/>
  <c r="AC150" i="8"/>
  <c r="AB150" i="8"/>
  <c r="V150" i="8"/>
  <c r="U150" i="8"/>
  <c r="R150" i="8"/>
  <c r="W150" i="8" s="1"/>
  <c r="J150" i="8"/>
  <c r="G150" i="8"/>
  <c r="D150" i="8"/>
  <c r="C150" i="8"/>
  <c r="AF149" i="8"/>
  <c r="AE149" i="8"/>
  <c r="AC149" i="8"/>
  <c r="AB149" i="8"/>
  <c r="W149" i="8"/>
  <c r="V149" i="8"/>
  <c r="U149" i="8"/>
  <c r="R149" i="8"/>
  <c r="J149" i="8"/>
  <c r="I149" i="8"/>
  <c r="H149" i="8"/>
  <c r="G149" i="8"/>
  <c r="D149" i="8"/>
  <c r="C149" i="8"/>
  <c r="AF148" i="8"/>
  <c r="AE148" i="8"/>
  <c r="I148" i="8" s="1"/>
  <c r="H148" i="8" s="1"/>
  <c r="AC148" i="8"/>
  <c r="AB148" i="8"/>
  <c r="W148" i="8"/>
  <c r="V148" i="8"/>
  <c r="U148" i="8"/>
  <c r="R148" i="8"/>
  <c r="J148" i="8"/>
  <c r="G148" i="8"/>
  <c r="C148" i="8"/>
  <c r="D148" i="8" s="1"/>
  <c r="AF147" i="8"/>
  <c r="AE147" i="8"/>
  <c r="I147" i="8" s="1"/>
  <c r="H147" i="8" s="1"/>
  <c r="AC147" i="8"/>
  <c r="AB147" i="8"/>
  <c r="V147" i="8"/>
  <c r="U147" i="8"/>
  <c r="R147" i="8"/>
  <c r="W147" i="8" s="1"/>
  <c r="J147" i="8"/>
  <c r="G147" i="8"/>
  <c r="D147" i="8"/>
  <c r="C147" i="8"/>
  <c r="AF146" i="8"/>
  <c r="AE146" i="8"/>
  <c r="AC146" i="8"/>
  <c r="AB146" i="8"/>
  <c r="W146" i="8"/>
  <c r="V146" i="8"/>
  <c r="U146" i="8"/>
  <c r="R146" i="8"/>
  <c r="J146" i="8"/>
  <c r="I146" i="8"/>
  <c r="H146" i="8"/>
  <c r="G146" i="8"/>
  <c r="D146" i="8"/>
  <c r="C146" i="8"/>
  <c r="AF145" i="8"/>
  <c r="AE145" i="8"/>
  <c r="I145" i="8" s="1"/>
  <c r="H145" i="8" s="1"/>
  <c r="AC145" i="8"/>
  <c r="AB145" i="8"/>
  <c r="W145" i="8"/>
  <c r="V145" i="8"/>
  <c r="U145" i="8"/>
  <c r="R145" i="8"/>
  <c r="J145" i="8"/>
  <c r="G145" i="8"/>
  <c r="C145" i="8"/>
  <c r="D145" i="8" s="1"/>
  <c r="AF144" i="8"/>
  <c r="AE144" i="8"/>
  <c r="I144" i="8" s="1"/>
  <c r="H144" i="8" s="1"/>
  <c r="AC144" i="8"/>
  <c r="AB144" i="8"/>
  <c r="V144" i="8"/>
  <c r="U144" i="8"/>
  <c r="R144" i="8"/>
  <c r="W144" i="8" s="1"/>
  <c r="J144" i="8"/>
  <c r="G144" i="8"/>
  <c r="D144" i="8"/>
  <c r="C144" i="8"/>
  <c r="AF143" i="8"/>
  <c r="AE143" i="8"/>
  <c r="AC143" i="8"/>
  <c r="AB143" i="8"/>
  <c r="W143" i="8"/>
  <c r="V143" i="8"/>
  <c r="U143" i="8"/>
  <c r="R143" i="8"/>
  <c r="J143" i="8"/>
  <c r="I143" i="8"/>
  <c r="H143" i="8"/>
  <c r="G143" i="8"/>
  <c r="D143" i="8"/>
  <c r="C143" i="8"/>
  <c r="AF142" i="8"/>
  <c r="AE142" i="8"/>
  <c r="I142" i="8" s="1"/>
  <c r="H142" i="8" s="1"/>
  <c r="AC142" i="8"/>
  <c r="AB142" i="8"/>
  <c r="W142" i="8"/>
  <c r="V142" i="8"/>
  <c r="U142" i="8"/>
  <c r="R142" i="8"/>
  <c r="J142" i="8"/>
  <c r="G142" i="8"/>
  <c r="C142" i="8"/>
  <c r="D142" i="8" s="1"/>
  <c r="AF141" i="8"/>
  <c r="AE141" i="8"/>
  <c r="I141" i="8" s="1"/>
  <c r="H141" i="8" s="1"/>
  <c r="AC141" i="8"/>
  <c r="AB141" i="8"/>
  <c r="V141" i="8"/>
  <c r="U141" i="8"/>
  <c r="R141" i="8"/>
  <c r="W141" i="8" s="1"/>
  <c r="J141" i="8"/>
  <c r="G141" i="8"/>
  <c r="D141" i="8"/>
  <c r="C141" i="8"/>
  <c r="AF140" i="8"/>
  <c r="AE140" i="8"/>
  <c r="AC140" i="8"/>
  <c r="AB140" i="8"/>
  <c r="W140" i="8"/>
  <c r="V140" i="8"/>
  <c r="U140" i="8"/>
  <c r="R140" i="8"/>
  <c r="J140" i="8"/>
  <c r="I140" i="8"/>
  <c r="H140" i="8"/>
  <c r="G140" i="8"/>
  <c r="D140" i="8"/>
  <c r="C140" i="8"/>
  <c r="AF139" i="8"/>
  <c r="AE139" i="8"/>
  <c r="I139" i="8" s="1"/>
  <c r="H139" i="8" s="1"/>
  <c r="AC139" i="8"/>
  <c r="AB139" i="8"/>
  <c r="W139" i="8"/>
  <c r="V139" i="8"/>
  <c r="U139" i="8"/>
  <c r="R139" i="8"/>
  <c r="J139" i="8"/>
  <c r="G139" i="8"/>
  <c r="C139" i="8"/>
  <c r="D139" i="8" s="1"/>
  <c r="AF138" i="8"/>
  <c r="AE138" i="8"/>
  <c r="I138" i="8" s="1"/>
  <c r="H138" i="8" s="1"/>
  <c r="AC138" i="8"/>
  <c r="AB138" i="8"/>
  <c r="V138" i="8"/>
  <c r="U138" i="8"/>
  <c r="R138" i="8"/>
  <c r="W138" i="8" s="1"/>
  <c r="J138" i="8"/>
  <c r="G138" i="8"/>
  <c r="D138" i="8"/>
  <c r="C138" i="8"/>
  <c r="AF137" i="8"/>
  <c r="AE137" i="8"/>
  <c r="AC137" i="8"/>
  <c r="AB137" i="8"/>
  <c r="W137" i="8"/>
  <c r="V137" i="8"/>
  <c r="U137" i="8"/>
  <c r="R137" i="8"/>
  <c r="J137" i="8"/>
  <c r="I137" i="8"/>
  <c r="H137" i="8"/>
  <c r="G137" i="8"/>
  <c r="D137" i="8"/>
  <c r="C137" i="8"/>
  <c r="AF136" i="8"/>
  <c r="AE136" i="8"/>
  <c r="I136" i="8" s="1"/>
  <c r="H136" i="8" s="1"/>
  <c r="AC136" i="8"/>
  <c r="AB136" i="8"/>
  <c r="W136" i="8"/>
  <c r="V136" i="8"/>
  <c r="U136" i="8"/>
  <c r="R136" i="8"/>
  <c r="J136" i="8"/>
  <c r="G136" i="8"/>
  <c r="C136" i="8"/>
  <c r="D136" i="8" s="1"/>
  <c r="AF135" i="8"/>
  <c r="AE135" i="8"/>
  <c r="I135" i="8" s="1"/>
  <c r="H135" i="8" s="1"/>
  <c r="AC135" i="8"/>
  <c r="AB135" i="8"/>
  <c r="V135" i="8"/>
  <c r="U135" i="8"/>
  <c r="R135" i="8"/>
  <c r="W135" i="8" s="1"/>
  <c r="J135" i="8"/>
  <c r="G135" i="8"/>
  <c r="D135" i="8"/>
  <c r="C135" i="8"/>
  <c r="AF134" i="8"/>
  <c r="AE134" i="8"/>
  <c r="AC134" i="8"/>
  <c r="AB134" i="8"/>
  <c r="W134" i="8"/>
  <c r="V134" i="8"/>
  <c r="U134" i="8"/>
  <c r="R134" i="8"/>
  <c r="J134" i="8"/>
  <c r="I134" i="8"/>
  <c r="H134" i="8"/>
  <c r="G134" i="8"/>
  <c r="D134" i="8"/>
  <c r="C134" i="8"/>
  <c r="AF133" i="8"/>
  <c r="AE133" i="8"/>
  <c r="I133" i="8" s="1"/>
  <c r="H133" i="8" s="1"/>
  <c r="AC133" i="8"/>
  <c r="AB133" i="8"/>
  <c r="W133" i="8"/>
  <c r="V133" i="8"/>
  <c r="U133" i="8"/>
  <c r="R133" i="8"/>
  <c r="J133" i="8"/>
  <c r="G133" i="8"/>
  <c r="C133" i="8"/>
  <c r="D133" i="8" s="1"/>
  <c r="AF132" i="8"/>
  <c r="AE132" i="8"/>
  <c r="AC132" i="8"/>
  <c r="AB132" i="8"/>
  <c r="V132" i="8"/>
  <c r="U132" i="8"/>
  <c r="R132" i="8"/>
  <c r="W132" i="8" s="1"/>
  <c r="I132" i="8"/>
  <c r="H132" i="8" s="1"/>
  <c r="G132" i="8"/>
  <c r="C132" i="8"/>
  <c r="D132" i="8" s="1"/>
  <c r="AF131" i="8"/>
  <c r="AE131" i="8"/>
  <c r="I131" i="8" s="1"/>
  <c r="H131" i="8" s="1"/>
  <c r="AC131" i="8"/>
  <c r="AB131" i="8"/>
  <c r="V131" i="8"/>
  <c r="U131" i="8"/>
  <c r="R131" i="8"/>
  <c r="J131" i="8"/>
  <c r="G131" i="8"/>
  <c r="C131" i="8"/>
  <c r="D131" i="8" s="1"/>
  <c r="AF130" i="8"/>
  <c r="AE130" i="8"/>
  <c r="AC130" i="8"/>
  <c r="AB130" i="8"/>
  <c r="V130" i="8"/>
  <c r="W130" i="8" s="1"/>
  <c r="U130" i="8"/>
  <c r="R130" i="8"/>
  <c r="J130" i="8"/>
  <c r="I130" i="8"/>
  <c r="H130" i="8" s="1"/>
  <c r="G130" i="8"/>
  <c r="C130" i="8"/>
  <c r="D130" i="8" s="1"/>
  <c r="AF129" i="8"/>
  <c r="AE129" i="8"/>
  <c r="I129" i="8" s="1"/>
  <c r="H129" i="8" s="1"/>
  <c r="AC129" i="8"/>
  <c r="AB129" i="8"/>
  <c r="V129" i="8"/>
  <c r="U129" i="8"/>
  <c r="R129" i="8"/>
  <c r="W129" i="8" s="1"/>
  <c r="J129" i="8"/>
  <c r="G129" i="8"/>
  <c r="C129" i="8"/>
  <c r="D129" i="8" s="1"/>
  <c r="AF128" i="8"/>
  <c r="AE128" i="8"/>
  <c r="I128" i="8" s="1"/>
  <c r="H128" i="8" s="1"/>
  <c r="AC128" i="8"/>
  <c r="AB128" i="8"/>
  <c r="V128" i="8"/>
  <c r="U128" i="8"/>
  <c r="R128" i="8"/>
  <c r="W128" i="8" s="1"/>
  <c r="J128" i="8"/>
  <c r="G128" i="8"/>
  <c r="C128" i="8"/>
  <c r="D128" i="8" s="1"/>
  <c r="AF127" i="8"/>
  <c r="AE127" i="8"/>
  <c r="AC127" i="8"/>
  <c r="AB127" i="8"/>
  <c r="V127" i="8"/>
  <c r="W127" i="8" s="1"/>
  <c r="U127" i="8"/>
  <c r="R127" i="8"/>
  <c r="J127" i="8"/>
  <c r="I127" i="8"/>
  <c r="H127" i="8" s="1"/>
  <c r="G127" i="8"/>
  <c r="C127" i="8"/>
  <c r="D127" i="8" s="1"/>
  <c r="AF126" i="8"/>
  <c r="AE126" i="8"/>
  <c r="I126" i="8" s="1"/>
  <c r="H126" i="8" s="1"/>
  <c r="AC126" i="8"/>
  <c r="AB126" i="8"/>
  <c r="V126" i="8"/>
  <c r="U126" i="8"/>
  <c r="R126" i="8"/>
  <c r="W126" i="8" s="1"/>
  <c r="J126" i="8"/>
  <c r="G126" i="8"/>
  <c r="C126" i="8"/>
  <c r="D126" i="8" s="1"/>
  <c r="AF125" i="8"/>
  <c r="AE125" i="8"/>
  <c r="I125" i="8" s="1"/>
  <c r="H125" i="8" s="1"/>
  <c r="AC125" i="8"/>
  <c r="AB125" i="8"/>
  <c r="V125" i="8"/>
  <c r="U125" i="8"/>
  <c r="R125" i="8"/>
  <c r="J125" i="8"/>
  <c r="G125" i="8"/>
  <c r="C125" i="8"/>
  <c r="D125" i="8" s="1"/>
  <c r="AF124" i="8"/>
  <c r="AE124" i="8"/>
  <c r="AC124" i="8"/>
  <c r="AB124" i="8"/>
  <c r="V124" i="8"/>
  <c r="W124" i="8" s="1"/>
  <c r="U124" i="8"/>
  <c r="R124" i="8"/>
  <c r="J124" i="8"/>
  <c r="I124" i="8"/>
  <c r="H124" i="8" s="1"/>
  <c r="G124" i="8"/>
  <c r="C124" i="8"/>
  <c r="D124" i="8" s="1"/>
  <c r="AF123" i="8"/>
  <c r="AE123" i="8"/>
  <c r="I123" i="8" s="1"/>
  <c r="H123" i="8" s="1"/>
  <c r="AC123" i="8"/>
  <c r="AB123" i="8"/>
  <c r="V123" i="8"/>
  <c r="U123" i="8"/>
  <c r="R123" i="8"/>
  <c r="W123" i="8" s="1"/>
  <c r="J123" i="8"/>
  <c r="G123" i="8"/>
  <c r="C123" i="8"/>
  <c r="D123" i="8" s="1"/>
  <c r="AF122" i="8"/>
  <c r="AE122" i="8"/>
  <c r="I122" i="8" s="1"/>
  <c r="H122" i="8" s="1"/>
  <c r="AC122" i="8"/>
  <c r="AB122" i="8"/>
  <c r="V122" i="8"/>
  <c r="U122" i="8"/>
  <c r="R122" i="8"/>
  <c r="W122" i="8" s="1"/>
  <c r="J122" i="8"/>
  <c r="G122" i="8"/>
  <c r="C122" i="8"/>
  <c r="D122" i="8" s="1"/>
  <c r="AF121" i="8"/>
  <c r="AE121" i="8"/>
  <c r="AC121" i="8"/>
  <c r="AB121" i="8"/>
  <c r="V121" i="8"/>
  <c r="W121" i="8" s="1"/>
  <c r="U121" i="8"/>
  <c r="R121" i="8"/>
  <c r="J121" i="8"/>
  <c r="I121" i="8"/>
  <c r="H121" i="8" s="1"/>
  <c r="G121" i="8"/>
  <c r="C121" i="8"/>
  <c r="D121" i="8" s="1"/>
  <c r="AF120" i="8"/>
  <c r="AE120" i="8"/>
  <c r="I120" i="8" s="1"/>
  <c r="H120" i="8" s="1"/>
  <c r="AC120" i="8"/>
  <c r="AB120" i="8"/>
  <c r="V120" i="8"/>
  <c r="U120" i="8"/>
  <c r="R120" i="8"/>
  <c r="W120" i="8" s="1"/>
  <c r="J120" i="8"/>
  <c r="G120" i="8"/>
  <c r="C120" i="8"/>
  <c r="D120" i="8" s="1"/>
  <c r="AF119" i="8"/>
  <c r="AE119" i="8"/>
  <c r="I119" i="8" s="1"/>
  <c r="H119" i="8" s="1"/>
  <c r="AC119" i="8"/>
  <c r="AB119" i="8"/>
  <c r="V119" i="8"/>
  <c r="U119" i="8"/>
  <c r="R119" i="8"/>
  <c r="W119" i="8" s="1"/>
  <c r="J119" i="8"/>
  <c r="G119" i="8"/>
  <c r="C119" i="8"/>
  <c r="D119" i="8" s="1"/>
  <c r="AF118" i="8"/>
  <c r="AE118" i="8"/>
  <c r="AC118" i="8"/>
  <c r="AB118" i="8"/>
  <c r="V118" i="8"/>
  <c r="W118" i="8" s="1"/>
  <c r="U118" i="8"/>
  <c r="R118" i="8"/>
  <c r="J118" i="8"/>
  <c r="I118" i="8"/>
  <c r="H118" i="8" s="1"/>
  <c r="G118" i="8"/>
  <c r="C118" i="8"/>
  <c r="D118" i="8" s="1"/>
  <c r="AF117" i="8"/>
  <c r="AE117" i="8"/>
  <c r="I117" i="8" s="1"/>
  <c r="H117" i="8" s="1"/>
  <c r="AC117" i="8"/>
  <c r="AB117" i="8"/>
  <c r="V117" i="8"/>
  <c r="U117" i="8"/>
  <c r="R117" i="8"/>
  <c r="W117" i="8" s="1"/>
  <c r="J117" i="8"/>
  <c r="G117" i="8"/>
  <c r="C117" i="8"/>
  <c r="D117" i="8" s="1"/>
  <c r="AF116" i="8"/>
  <c r="AE116" i="8"/>
  <c r="I116" i="8" s="1"/>
  <c r="H116" i="8" s="1"/>
  <c r="AC116" i="8"/>
  <c r="AB116" i="8"/>
  <c r="V116" i="8"/>
  <c r="U116" i="8"/>
  <c r="R116" i="8"/>
  <c r="J116" i="8"/>
  <c r="G116" i="8"/>
  <c r="C116" i="8"/>
  <c r="D116" i="8" s="1"/>
  <c r="AF115" i="8"/>
  <c r="AE115" i="8"/>
  <c r="AC115" i="8"/>
  <c r="AB115" i="8"/>
  <c r="V115" i="8"/>
  <c r="W115" i="8" s="1"/>
  <c r="U115" i="8"/>
  <c r="R115" i="8"/>
  <c r="J115" i="8"/>
  <c r="I115" i="8"/>
  <c r="H115" i="8" s="1"/>
  <c r="G115" i="8"/>
  <c r="C115" i="8"/>
  <c r="D115" i="8" s="1"/>
  <c r="AF114" i="8"/>
  <c r="AE114" i="8"/>
  <c r="I114" i="8" s="1"/>
  <c r="H114" i="8" s="1"/>
  <c r="AC114" i="8"/>
  <c r="AB114" i="8"/>
  <c r="V114" i="8"/>
  <c r="U114" i="8"/>
  <c r="R114" i="8"/>
  <c r="W114" i="8" s="1"/>
  <c r="J114" i="8"/>
  <c r="G114" i="8"/>
  <c r="C114" i="8"/>
  <c r="D114" i="8" s="1"/>
  <c r="AF113" i="8"/>
  <c r="AE113" i="8"/>
  <c r="I113" i="8" s="1"/>
  <c r="H113" i="8" s="1"/>
  <c r="AC113" i="8"/>
  <c r="AB113" i="8"/>
  <c r="V113" i="8"/>
  <c r="U113" i="8"/>
  <c r="R113" i="8"/>
  <c r="J113" i="8"/>
  <c r="G113" i="8"/>
  <c r="C113" i="8"/>
  <c r="D113" i="8" s="1"/>
  <c r="AF112" i="8"/>
  <c r="AE112" i="8"/>
  <c r="AC112" i="8"/>
  <c r="AB112" i="8"/>
  <c r="V112" i="8"/>
  <c r="W112" i="8" s="1"/>
  <c r="U112" i="8"/>
  <c r="R112" i="8"/>
  <c r="J112" i="8"/>
  <c r="I112" i="8"/>
  <c r="H112" i="8" s="1"/>
  <c r="G112" i="8"/>
  <c r="C112" i="8"/>
  <c r="D112" i="8" s="1"/>
  <c r="AF111" i="8"/>
  <c r="AE111" i="8"/>
  <c r="I111" i="8" s="1"/>
  <c r="H111" i="8" s="1"/>
  <c r="AC111" i="8"/>
  <c r="AB111" i="8"/>
  <c r="V111" i="8"/>
  <c r="U111" i="8"/>
  <c r="R111" i="8"/>
  <c r="W111" i="8" s="1"/>
  <c r="J111" i="8"/>
  <c r="G111" i="8"/>
  <c r="C111" i="8"/>
  <c r="D111" i="8" s="1"/>
  <c r="AF110" i="8"/>
  <c r="AE110" i="8"/>
  <c r="I110" i="8" s="1"/>
  <c r="H110" i="8" s="1"/>
  <c r="AC110" i="8"/>
  <c r="AB110" i="8"/>
  <c r="V110" i="8"/>
  <c r="U110" i="8"/>
  <c r="R110" i="8"/>
  <c r="W110" i="8" s="1"/>
  <c r="J110" i="8"/>
  <c r="G110" i="8"/>
  <c r="C110" i="8"/>
  <c r="D110" i="8" s="1"/>
  <c r="AF109" i="8"/>
  <c r="AE109" i="8"/>
  <c r="AC109" i="8"/>
  <c r="AB109" i="8"/>
  <c r="V109" i="8"/>
  <c r="W109" i="8" s="1"/>
  <c r="U109" i="8"/>
  <c r="R109" i="8"/>
  <c r="J109" i="8"/>
  <c r="I109" i="8"/>
  <c r="H109" i="8" s="1"/>
  <c r="G109" i="8"/>
  <c r="C109" i="8"/>
  <c r="D109" i="8" s="1"/>
  <c r="AF108" i="8"/>
  <c r="AE108" i="8"/>
  <c r="I108" i="8" s="1"/>
  <c r="H108" i="8" s="1"/>
  <c r="AC108" i="8"/>
  <c r="AB108" i="8"/>
  <c r="V108" i="8"/>
  <c r="U108" i="8"/>
  <c r="R108" i="8"/>
  <c r="W108" i="8" s="1"/>
  <c r="J108" i="8"/>
  <c r="G108" i="8"/>
  <c r="C108" i="8"/>
  <c r="D108" i="8" s="1"/>
  <c r="AF107" i="8"/>
  <c r="AE107" i="8"/>
  <c r="I107" i="8" s="1"/>
  <c r="H107" i="8" s="1"/>
  <c r="AC107" i="8"/>
  <c r="AB107" i="8"/>
  <c r="V107" i="8"/>
  <c r="U107" i="8"/>
  <c r="R107" i="8"/>
  <c r="J107" i="8"/>
  <c r="G107" i="8"/>
  <c r="C107" i="8"/>
  <c r="D107" i="8" s="1"/>
  <c r="AF106" i="8"/>
  <c r="AE106" i="8"/>
  <c r="AC106" i="8"/>
  <c r="AB106" i="8"/>
  <c r="V106" i="8"/>
  <c r="W106" i="8" s="1"/>
  <c r="U106" i="8"/>
  <c r="R106" i="8"/>
  <c r="J106" i="8"/>
  <c r="I106" i="8"/>
  <c r="H106" i="8" s="1"/>
  <c r="G106" i="8"/>
  <c r="C106" i="8"/>
  <c r="D106" i="8" s="1"/>
  <c r="AF105" i="8"/>
  <c r="AE105" i="8"/>
  <c r="I105" i="8" s="1"/>
  <c r="H105" i="8" s="1"/>
  <c r="AC105" i="8"/>
  <c r="AB105" i="8"/>
  <c r="V105" i="8"/>
  <c r="U105" i="8"/>
  <c r="R105" i="8"/>
  <c r="W105" i="8" s="1"/>
  <c r="J105" i="8"/>
  <c r="G105" i="8"/>
  <c r="C105" i="8"/>
  <c r="D105" i="8" s="1"/>
  <c r="AF104" i="8"/>
  <c r="AE104" i="8"/>
  <c r="I104" i="8" s="1"/>
  <c r="H104" i="8" s="1"/>
  <c r="AC104" i="8"/>
  <c r="AB104" i="8"/>
  <c r="V104" i="8"/>
  <c r="U104" i="8"/>
  <c r="R104" i="8"/>
  <c r="W104" i="8" s="1"/>
  <c r="J104" i="8"/>
  <c r="G104" i="8"/>
  <c r="C104" i="8"/>
  <c r="D104" i="8" s="1"/>
  <c r="AF103" i="8"/>
  <c r="AE103" i="8"/>
  <c r="AC103" i="8"/>
  <c r="AB103" i="8"/>
  <c r="V103" i="8"/>
  <c r="W103" i="8" s="1"/>
  <c r="U103" i="8"/>
  <c r="R103" i="8"/>
  <c r="J103" i="8"/>
  <c r="I103" i="8"/>
  <c r="H103" i="8" s="1"/>
  <c r="G103" i="8"/>
  <c r="C103" i="8"/>
  <c r="D103" i="8" s="1"/>
  <c r="AF102" i="8"/>
  <c r="AE102" i="8"/>
  <c r="I102" i="8" s="1"/>
  <c r="H102" i="8" s="1"/>
  <c r="AC102" i="8"/>
  <c r="AB102" i="8"/>
  <c r="V102" i="8"/>
  <c r="U102" i="8"/>
  <c r="R102" i="8"/>
  <c r="W102" i="8" s="1"/>
  <c r="G102" i="8"/>
  <c r="C102" i="8"/>
  <c r="D102" i="8" s="1"/>
  <c r="AF101" i="8"/>
  <c r="AE101" i="8"/>
  <c r="I101" i="8" s="1"/>
  <c r="H101" i="8" s="1"/>
  <c r="AC101" i="8"/>
  <c r="AB101" i="8"/>
  <c r="V101" i="8"/>
  <c r="U101" i="8"/>
  <c r="R101" i="8"/>
  <c r="W101" i="8" s="1"/>
  <c r="J101" i="8"/>
  <c r="G101" i="8"/>
  <c r="D101" i="8"/>
  <c r="C101" i="8"/>
  <c r="AF100" i="8"/>
  <c r="AE100" i="8"/>
  <c r="AC100" i="8"/>
  <c r="AB100" i="8"/>
  <c r="W100" i="8"/>
  <c r="V100" i="8"/>
  <c r="U100" i="8"/>
  <c r="R100" i="8"/>
  <c r="J100" i="8"/>
  <c r="I100" i="8"/>
  <c r="H100" i="8"/>
  <c r="G100" i="8"/>
  <c r="D100" i="8"/>
  <c r="C100" i="8"/>
  <c r="AF99" i="8"/>
  <c r="AE99" i="8"/>
  <c r="AC99" i="8"/>
  <c r="AB99" i="8"/>
  <c r="W99" i="8"/>
  <c r="V99" i="8"/>
  <c r="U99" i="8"/>
  <c r="R99" i="8"/>
  <c r="J99" i="8"/>
  <c r="I99" i="8" s="1"/>
  <c r="H99" i="8" s="1"/>
  <c r="G99" i="8"/>
  <c r="C99" i="8"/>
  <c r="D99" i="8" s="1"/>
  <c r="AF98" i="8"/>
  <c r="AE98" i="8"/>
  <c r="I98" i="8" s="1"/>
  <c r="H98" i="8" s="1"/>
  <c r="AC98" i="8"/>
  <c r="AB98" i="8"/>
  <c r="V98" i="8"/>
  <c r="U98" i="8"/>
  <c r="R98" i="8"/>
  <c r="W98" i="8" s="1"/>
  <c r="J98" i="8"/>
  <c r="G98" i="8"/>
  <c r="D98" i="8"/>
  <c r="C98" i="8"/>
  <c r="AF97" i="8"/>
  <c r="AE97" i="8"/>
  <c r="AC97" i="8"/>
  <c r="AB97" i="8"/>
  <c r="W97" i="8"/>
  <c r="V97" i="8"/>
  <c r="U97" i="8"/>
  <c r="R97" i="8"/>
  <c r="J97" i="8"/>
  <c r="I97" i="8"/>
  <c r="H97" i="8"/>
  <c r="G97" i="8"/>
  <c r="D97" i="8"/>
  <c r="C97" i="8"/>
  <c r="AF96" i="8"/>
  <c r="AE96" i="8"/>
  <c r="AC96" i="8"/>
  <c r="AB96" i="8"/>
  <c r="W96" i="8"/>
  <c r="V96" i="8"/>
  <c r="U96" i="8"/>
  <c r="R96" i="8"/>
  <c r="J96" i="8"/>
  <c r="I96" i="8" s="1"/>
  <c r="H96" i="8" s="1"/>
  <c r="G96" i="8"/>
  <c r="C96" i="8"/>
  <c r="D96" i="8" s="1"/>
  <c r="AF95" i="8"/>
  <c r="AE95" i="8"/>
  <c r="I95" i="8" s="1"/>
  <c r="H95" i="8" s="1"/>
  <c r="AC95" i="8"/>
  <c r="AB95" i="8"/>
  <c r="V95" i="8"/>
  <c r="U95" i="8"/>
  <c r="R95" i="8"/>
  <c r="W95" i="8" s="1"/>
  <c r="J95" i="8"/>
  <c r="G95" i="8"/>
  <c r="D95" i="8"/>
  <c r="C95" i="8"/>
  <c r="AF94" i="8"/>
  <c r="AE94" i="8"/>
  <c r="AC94" i="8"/>
  <c r="AB94" i="8"/>
  <c r="W94" i="8"/>
  <c r="V94" i="8"/>
  <c r="U94" i="8"/>
  <c r="R94" i="8"/>
  <c r="J94" i="8"/>
  <c r="I94" i="8"/>
  <c r="H94" i="8"/>
  <c r="G94" i="8"/>
  <c r="D94" i="8"/>
  <c r="C94" i="8"/>
  <c r="AF93" i="8"/>
  <c r="AE93" i="8"/>
  <c r="AC93" i="8"/>
  <c r="AB93" i="8"/>
  <c r="W93" i="8"/>
  <c r="V93" i="8"/>
  <c r="U93" i="8"/>
  <c r="R93" i="8"/>
  <c r="J93" i="8"/>
  <c r="I93" i="8" s="1"/>
  <c r="H93" i="8" s="1"/>
  <c r="G93" i="8"/>
  <c r="C93" i="8"/>
  <c r="D93" i="8" s="1"/>
  <c r="AF92" i="8"/>
  <c r="AE92" i="8"/>
  <c r="I92" i="8" s="1"/>
  <c r="H92" i="8" s="1"/>
  <c r="AC92" i="8"/>
  <c r="AB92" i="8"/>
  <c r="V92" i="8"/>
  <c r="U92" i="8"/>
  <c r="R92" i="8"/>
  <c r="W92" i="8" s="1"/>
  <c r="J92" i="8"/>
  <c r="G92" i="8"/>
  <c r="D92" i="8"/>
  <c r="C92" i="8"/>
  <c r="AF91" i="8"/>
  <c r="AE91" i="8"/>
  <c r="AC91" i="8"/>
  <c r="AB91" i="8"/>
  <c r="W91" i="8"/>
  <c r="V91" i="8"/>
  <c r="U91" i="8"/>
  <c r="R91" i="8"/>
  <c r="J91" i="8"/>
  <c r="I91" i="8"/>
  <c r="H91" i="8"/>
  <c r="G91" i="8"/>
  <c r="D91" i="8"/>
  <c r="C91" i="8"/>
  <c r="AF90" i="8"/>
  <c r="AD90" i="8"/>
  <c r="W90" i="8"/>
  <c r="V90" i="8"/>
  <c r="U90" i="8"/>
  <c r="R90" i="8"/>
  <c r="I90" i="8"/>
  <c r="H90" i="8"/>
  <c r="G90" i="8"/>
  <c r="F90" i="8"/>
  <c r="B90" i="8"/>
  <c r="C90" i="8" s="1"/>
  <c r="D90" i="8" s="1"/>
  <c r="AF89" i="8"/>
  <c r="AD89" i="8"/>
  <c r="V89" i="8"/>
  <c r="W89" i="8" s="1"/>
  <c r="U89" i="8"/>
  <c r="R89" i="8"/>
  <c r="I89" i="8"/>
  <c r="H89" i="8"/>
  <c r="F89" i="8"/>
  <c r="G89" i="8" s="1"/>
  <c r="B89" i="8"/>
  <c r="C89" i="8" s="1"/>
  <c r="D89" i="8" s="1"/>
  <c r="AF88" i="8"/>
  <c r="AD88" i="8"/>
  <c r="W88" i="8"/>
  <c r="V88" i="8"/>
  <c r="U88" i="8"/>
  <c r="R88" i="8"/>
  <c r="I88" i="8"/>
  <c r="F88" i="8"/>
  <c r="B88" i="8"/>
  <c r="AF87" i="8"/>
  <c r="AD87" i="8"/>
  <c r="V87" i="8"/>
  <c r="U87" i="8"/>
  <c r="R87" i="8"/>
  <c r="W87" i="8" s="1"/>
  <c r="I87" i="8"/>
  <c r="H87" i="8"/>
  <c r="F87" i="8"/>
  <c r="G87" i="8" s="1"/>
  <c r="C87" i="8"/>
  <c r="D87" i="8" s="1"/>
  <c r="B87" i="8"/>
  <c r="AF86" i="8"/>
  <c r="AD86" i="8"/>
  <c r="V86" i="8"/>
  <c r="U86" i="8"/>
  <c r="R86" i="8"/>
  <c r="W86" i="8" s="1"/>
  <c r="I86" i="8"/>
  <c r="F86" i="8"/>
  <c r="G86" i="8" s="1"/>
  <c r="B86" i="8"/>
  <c r="H86" i="8" s="1"/>
  <c r="AF85" i="8"/>
  <c r="AD85" i="8"/>
  <c r="V85" i="8"/>
  <c r="U85" i="8"/>
  <c r="R85" i="8"/>
  <c r="I85" i="8"/>
  <c r="H85" i="8"/>
  <c r="F85" i="8"/>
  <c r="G85" i="8" s="1"/>
  <c r="C85" i="8"/>
  <c r="D85" i="8" s="1"/>
  <c r="B85" i="8"/>
  <c r="AF84" i="8"/>
  <c r="AD84" i="8"/>
  <c r="W84" i="8"/>
  <c r="V84" i="8"/>
  <c r="U84" i="8"/>
  <c r="R84" i="8"/>
  <c r="I84" i="8"/>
  <c r="H84" i="8"/>
  <c r="G84" i="8"/>
  <c r="F84" i="8"/>
  <c r="B84" i="8"/>
  <c r="C84" i="8" s="1"/>
  <c r="D84" i="8" s="1"/>
  <c r="AF83" i="8"/>
  <c r="AD83" i="8"/>
  <c r="V83" i="8"/>
  <c r="W83" i="8" s="1"/>
  <c r="U83" i="8"/>
  <c r="R83" i="8"/>
  <c r="I83" i="8"/>
  <c r="H83" i="8"/>
  <c r="F83" i="8"/>
  <c r="G83" i="8" s="1"/>
  <c r="B83" i="8"/>
  <c r="C83" i="8" s="1"/>
  <c r="D83" i="8" s="1"/>
  <c r="AF82" i="8"/>
  <c r="AD82" i="8"/>
  <c r="W82" i="8"/>
  <c r="V82" i="8"/>
  <c r="U82" i="8"/>
  <c r="R82" i="8"/>
  <c r="I82" i="8"/>
  <c r="F82" i="8"/>
  <c r="B82" i="8"/>
  <c r="AF81" i="8"/>
  <c r="AD81" i="8"/>
  <c r="V81" i="8"/>
  <c r="U81" i="8"/>
  <c r="R81" i="8"/>
  <c r="W81" i="8" s="1"/>
  <c r="I81" i="8"/>
  <c r="H81" i="8"/>
  <c r="F81" i="8"/>
  <c r="G81" i="8" s="1"/>
  <c r="C81" i="8"/>
  <c r="D81" i="8" s="1"/>
  <c r="B81" i="8"/>
  <c r="AF80" i="8"/>
  <c r="AD80" i="8"/>
  <c r="V80" i="8"/>
  <c r="U80" i="8"/>
  <c r="R80" i="8"/>
  <c r="W80" i="8" s="1"/>
  <c r="I80" i="8"/>
  <c r="F80" i="8"/>
  <c r="G80" i="8" s="1"/>
  <c r="B80" i="8"/>
  <c r="H80" i="8" s="1"/>
  <c r="AF79" i="8"/>
  <c r="AD79" i="8"/>
  <c r="V79" i="8"/>
  <c r="U79" i="8"/>
  <c r="R79" i="8"/>
  <c r="I79" i="8"/>
  <c r="H79" i="8"/>
  <c r="F79" i="8"/>
  <c r="G79" i="8" s="1"/>
  <c r="C79" i="8"/>
  <c r="D79" i="8" s="1"/>
  <c r="B79" i="8"/>
  <c r="AF78" i="8"/>
  <c r="AD78" i="8"/>
  <c r="W78" i="8"/>
  <c r="V78" i="8"/>
  <c r="U78" i="8"/>
  <c r="R78" i="8"/>
  <c r="I78" i="8"/>
  <c r="H78" i="8"/>
  <c r="G78" i="8"/>
  <c r="F78" i="8"/>
  <c r="B78" i="8"/>
  <c r="C78" i="8" s="1"/>
  <c r="D78" i="8" s="1"/>
  <c r="AF77" i="8"/>
  <c r="AD77" i="8"/>
  <c r="V77" i="8"/>
  <c r="W77" i="8" s="1"/>
  <c r="U77" i="8"/>
  <c r="R77" i="8"/>
  <c r="I77" i="8"/>
  <c r="H77" i="8"/>
  <c r="F77" i="8"/>
  <c r="G77" i="8" s="1"/>
  <c r="B77" i="8"/>
  <c r="C77" i="8" s="1"/>
  <c r="D77" i="8" s="1"/>
  <c r="AF76" i="8"/>
  <c r="AD76" i="8"/>
  <c r="W76" i="8"/>
  <c r="V76" i="8"/>
  <c r="U76" i="8"/>
  <c r="R76" i="8"/>
  <c r="I76" i="8"/>
  <c r="F76" i="8"/>
  <c r="B76" i="8"/>
  <c r="AF75" i="8"/>
  <c r="AD75" i="8"/>
  <c r="V75" i="8"/>
  <c r="U75" i="8"/>
  <c r="R75" i="8"/>
  <c r="W75" i="8" s="1"/>
  <c r="I75" i="8"/>
  <c r="H75" i="8"/>
  <c r="F75" i="8"/>
  <c r="G75" i="8" s="1"/>
  <c r="C75" i="8"/>
  <c r="D75" i="8" s="1"/>
  <c r="B75" i="8"/>
  <c r="AF74" i="8"/>
  <c r="AD74" i="8"/>
  <c r="V74" i="8"/>
  <c r="U74" i="8"/>
  <c r="R74" i="8"/>
  <c r="W74" i="8" s="1"/>
  <c r="I74" i="8"/>
  <c r="F74" i="8"/>
  <c r="G74" i="8" s="1"/>
  <c r="B74" i="8"/>
  <c r="H74" i="8" s="1"/>
  <c r="AF73" i="8"/>
  <c r="AD73" i="8"/>
  <c r="V73" i="8"/>
  <c r="U73" i="8"/>
  <c r="R73" i="8"/>
  <c r="W73" i="8" s="1"/>
  <c r="I73" i="8"/>
  <c r="H73" i="8"/>
  <c r="F73" i="8"/>
  <c r="G73" i="8" s="1"/>
  <c r="C73" i="8"/>
  <c r="D73" i="8" s="1"/>
  <c r="B73" i="8"/>
  <c r="AF72" i="8"/>
  <c r="AD72" i="8"/>
  <c r="W72" i="8"/>
  <c r="V72" i="8"/>
  <c r="U72" i="8"/>
  <c r="R72" i="8"/>
  <c r="I72" i="8"/>
  <c r="H72" i="8"/>
  <c r="G72" i="8"/>
  <c r="F72" i="8"/>
  <c r="B72" i="8"/>
  <c r="C72" i="8" s="1"/>
  <c r="D72" i="8" s="1"/>
  <c r="AF71" i="8"/>
  <c r="AD71" i="8"/>
  <c r="V71" i="8"/>
  <c r="W71" i="8" s="1"/>
  <c r="U71" i="8"/>
  <c r="R71" i="8"/>
  <c r="I71" i="8"/>
  <c r="H71" i="8"/>
  <c r="F71" i="8"/>
  <c r="G71" i="8" s="1"/>
  <c r="B71" i="8"/>
  <c r="C71" i="8" s="1"/>
  <c r="D71" i="8" s="1"/>
  <c r="AF70" i="8"/>
  <c r="AD70" i="8"/>
  <c r="W70" i="8"/>
  <c r="V70" i="8"/>
  <c r="U70" i="8"/>
  <c r="R70" i="8"/>
  <c r="I70" i="8"/>
  <c r="F70" i="8"/>
  <c r="B70" i="8"/>
  <c r="AF69" i="8"/>
  <c r="AD69" i="8"/>
  <c r="V69" i="8"/>
  <c r="U69" i="8"/>
  <c r="R69" i="8"/>
  <c r="W69" i="8" s="1"/>
  <c r="I69" i="8"/>
  <c r="H69" i="8"/>
  <c r="F69" i="8"/>
  <c r="G69" i="8" s="1"/>
  <c r="C69" i="8"/>
  <c r="D69" i="8" s="1"/>
  <c r="B69" i="8"/>
  <c r="AF68" i="8"/>
  <c r="AD68" i="8"/>
  <c r="V68" i="8"/>
  <c r="U68" i="8"/>
  <c r="R68" i="8"/>
  <c r="W68" i="8" s="1"/>
  <c r="I68" i="8"/>
  <c r="F68" i="8"/>
  <c r="G68" i="8" s="1"/>
  <c r="B68" i="8"/>
  <c r="H68" i="8" s="1"/>
  <c r="AF67" i="8"/>
  <c r="AD67" i="8"/>
  <c r="V67" i="8"/>
  <c r="U67" i="8"/>
  <c r="R67" i="8"/>
  <c r="I67" i="8"/>
  <c r="H67" i="8"/>
  <c r="F67" i="8"/>
  <c r="G67" i="8" s="1"/>
  <c r="C67" i="8"/>
  <c r="D67" i="8" s="1"/>
  <c r="B67" i="8"/>
  <c r="AF66" i="8"/>
  <c r="AD66" i="8"/>
  <c r="W66" i="8"/>
  <c r="V66" i="8"/>
  <c r="U66" i="8"/>
  <c r="R66" i="8"/>
  <c r="I66" i="8"/>
  <c r="H66" i="8"/>
  <c r="G66" i="8"/>
  <c r="F66" i="8"/>
  <c r="B66" i="8"/>
  <c r="C66" i="8" s="1"/>
  <c r="D66" i="8" s="1"/>
  <c r="AF65" i="8"/>
  <c r="AD65" i="8"/>
  <c r="V65" i="8"/>
  <c r="W65" i="8" s="1"/>
  <c r="U65" i="8"/>
  <c r="R65" i="8"/>
  <c r="I65" i="8"/>
  <c r="H65" i="8"/>
  <c r="F65" i="8"/>
  <c r="G65" i="8" s="1"/>
  <c r="B65" i="8"/>
  <c r="C65" i="8" s="1"/>
  <c r="D65" i="8" s="1"/>
  <c r="AF64" i="8"/>
  <c r="AD64" i="8"/>
  <c r="W64" i="8"/>
  <c r="V64" i="8"/>
  <c r="U64" i="8"/>
  <c r="R64" i="8"/>
  <c r="I64" i="8"/>
  <c r="F64" i="8"/>
  <c r="B64" i="8"/>
  <c r="AF63" i="8"/>
  <c r="AD63" i="8"/>
  <c r="V63" i="8"/>
  <c r="U63" i="8"/>
  <c r="R63" i="8"/>
  <c r="W63" i="8" s="1"/>
  <c r="I63" i="8"/>
  <c r="H63" i="8"/>
  <c r="F63" i="8"/>
  <c r="G63" i="8" s="1"/>
  <c r="C63" i="8"/>
  <c r="D63" i="8" s="1"/>
  <c r="B63" i="8"/>
  <c r="AF62" i="8"/>
  <c r="AD62" i="8"/>
  <c r="V62" i="8"/>
  <c r="U62" i="8"/>
  <c r="R62" i="8"/>
  <c r="W62" i="8" s="1"/>
  <c r="I62" i="8"/>
  <c r="F62" i="8"/>
  <c r="G62" i="8" s="1"/>
  <c r="B62" i="8"/>
  <c r="H62" i="8" s="1"/>
  <c r="AF61" i="8"/>
  <c r="AD61" i="8"/>
  <c r="V61" i="8"/>
  <c r="U61" i="8"/>
  <c r="R61" i="8"/>
  <c r="I61" i="8"/>
  <c r="H61" i="8"/>
  <c r="F61" i="8"/>
  <c r="G61" i="8" s="1"/>
  <c r="C61" i="8"/>
  <c r="D61" i="8" s="1"/>
  <c r="B61" i="8"/>
  <c r="AF60" i="8"/>
  <c r="AD60" i="8"/>
  <c r="W60" i="8"/>
  <c r="V60" i="8"/>
  <c r="U60" i="8"/>
  <c r="R60" i="8"/>
  <c r="I60" i="8"/>
  <c r="H60" i="8"/>
  <c r="G60" i="8"/>
  <c r="F60" i="8"/>
  <c r="B60" i="8"/>
  <c r="C60" i="8" s="1"/>
  <c r="D60" i="8" s="1"/>
  <c r="AF59" i="8"/>
  <c r="AD59" i="8"/>
  <c r="V59" i="8"/>
  <c r="W59" i="8" s="1"/>
  <c r="U59" i="8"/>
  <c r="R59" i="8"/>
  <c r="I59" i="8"/>
  <c r="H59" i="8"/>
  <c r="F59" i="8"/>
  <c r="G59" i="8" s="1"/>
  <c r="B59" i="8"/>
  <c r="C59" i="8" s="1"/>
  <c r="D59" i="8" s="1"/>
  <c r="AF58" i="8"/>
  <c r="AD58" i="8"/>
  <c r="W58" i="8"/>
  <c r="V58" i="8"/>
  <c r="U58" i="8"/>
  <c r="R58" i="8"/>
  <c r="I58" i="8"/>
  <c r="F58" i="8"/>
  <c r="B58" i="8"/>
  <c r="AF57" i="8"/>
  <c r="AD57" i="8"/>
  <c r="V57" i="8"/>
  <c r="U57" i="8"/>
  <c r="R57" i="8"/>
  <c r="W57" i="8" s="1"/>
  <c r="I57" i="8"/>
  <c r="H57" i="8"/>
  <c r="F57" i="8"/>
  <c r="G57" i="8" s="1"/>
  <c r="C57" i="8"/>
  <c r="D57" i="8" s="1"/>
  <c r="B57" i="8"/>
  <c r="AF56" i="8"/>
  <c r="AD56" i="8"/>
  <c r="V56" i="8"/>
  <c r="U56" i="8"/>
  <c r="R56" i="8"/>
  <c r="W56" i="8" s="1"/>
  <c r="I56" i="8"/>
  <c r="F56" i="8"/>
  <c r="G56" i="8" s="1"/>
  <c r="B56" i="8"/>
  <c r="H56" i="8" s="1"/>
  <c r="AF55" i="8"/>
  <c r="AD55" i="8"/>
  <c r="V55" i="8"/>
  <c r="U55" i="8"/>
  <c r="R55" i="8"/>
  <c r="W55" i="8" s="1"/>
  <c r="I55" i="8"/>
  <c r="H55" i="8"/>
  <c r="F55" i="8"/>
  <c r="G55" i="8" s="1"/>
  <c r="C55" i="8"/>
  <c r="D55" i="8" s="1"/>
  <c r="B55" i="8"/>
  <c r="AF54" i="8"/>
  <c r="AD54" i="8"/>
  <c r="W54" i="8"/>
  <c r="V54" i="8"/>
  <c r="U54" i="8"/>
  <c r="R54" i="8"/>
  <c r="I54" i="8"/>
  <c r="H54" i="8"/>
  <c r="G54" i="8"/>
  <c r="F54" i="8"/>
  <c r="B54" i="8"/>
  <c r="C54" i="8" s="1"/>
  <c r="D54" i="8" s="1"/>
  <c r="AF53" i="8"/>
  <c r="AD53" i="8"/>
  <c r="V53" i="8"/>
  <c r="W53" i="8" s="1"/>
  <c r="U53" i="8"/>
  <c r="R53" i="8"/>
  <c r="I53" i="8"/>
  <c r="H53" i="8"/>
  <c r="F53" i="8"/>
  <c r="G53" i="8" s="1"/>
  <c r="B53" i="8"/>
  <c r="C53" i="8" s="1"/>
  <c r="D53" i="8" s="1"/>
  <c r="AF52" i="8"/>
  <c r="AD52" i="8"/>
  <c r="V52" i="8"/>
  <c r="U52" i="8"/>
  <c r="R52" i="8"/>
  <c r="W52" i="8" s="1"/>
  <c r="I52" i="8"/>
  <c r="F52" i="8"/>
  <c r="B52" i="8"/>
  <c r="AF51" i="8"/>
  <c r="AD51" i="8"/>
  <c r="V51" i="8"/>
  <c r="U51" i="8"/>
  <c r="R51" i="8"/>
  <c r="W51" i="8" s="1"/>
  <c r="I51" i="8"/>
  <c r="H51" i="8"/>
  <c r="F51" i="8"/>
  <c r="G51" i="8" s="1"/>
  <c r="C51" i="8"/>
  <c r="D51" i="8" s="1"/>
  <c r="B51" i="8"/>
  <c r="AF50" i="8"/>
  <c r="AD50" i="8"/>
  <c r="V50" i="8"/>
  <c r="U50" i="8"/>
  <c r="R50" i="8"/>
  <c r="W50" i="8" s="1"/>
  <c r="I50" i="8"/>
  <c r="F50" i="8"/>
  <c r="G50" i="8" s="1"/>
  <c r="B50" i="8"/>
  <c r="H50" i="8" s="1"/>
  <c r="AF49" i="8"/>
  <c r="AD49" i="8"/>
  <c r="V49" i="8"/>
  <c r="W49" i="8" s="1"/>
  <c r="U49" i="8"/>
  <c r="R49" i="8"/>
  <c r="I49" i="8"/>
  <c r="H49" i="8"/>
  <c r="F49" i="8"/>
  <c r="G49" i="8" s="1"/>
  <c r="C49" i="8"/>
  <c r="D49" i="8" s="1"/>
  <c r="B49" i="8"/>
  <c r="AF48" i="8"/>
  <c r="AD48" i="8"/>
  <c r="W48" i="8"/>
  <c r="V48" i="8"/>
  <c r="U48" i="8"/>
  <c r="R48" i="8"/>
  <c r="I48" i="8"/>
  <c r="H48" i="8"/>
  <c r="G48" i="8"/>
  <c r="F48" i="8"/>
  <c r="B48" i="8"/>
  <c r="C48" i="8" s="1"/>
  <c r="D48" i="8" s="1"/>
  <c r="AF47" i="8"/>
  <c r="AD47" i="8"/>
  <c r="V47" i="8"/>
  <c r="W47" i="8" s="1"/>
  <c r="U47" i="8"/>
  <c r="R47" i="8"/>
  <c r="I47" i="8"/>
  <c r="H47" i="8"/>
  <c r="F47" i="8"/>
  <c r="G47" i="8" s="1"/>
  <c r="B47" i="8"/>
  <c r="C47" i="8" s="1"/>
  <c r="D47" i="8" s="1"/>
  <c r="AF46" i="8"/>
  <c r="AD46" i="8"/>
  <c r="V46" i="8"/>
  <c r="U46" i="8"/>
  <c r="R46" i="8"/>
  <c r="W46" i="8" s="1"/>
  <c r="I46" i="8"/>
  <c r="F46" i="8"/>
  <c r="B46" i="8"/>
  <c r="AF45" i="8"/>
  <c r="AD45" i="8"/>
  <c r="V45" i="8"/>
  <c r="U45" i="8"/>
  <c r="R45" i="8"/>
  <c r="W45" i="8" s="1"/>
  <c r="I45" i="8"/>
  <c r="H45" i="8"/>
  <c r="F45" i="8"/>
  <c r="G45" i="8" s="1"/>
  <c r="C45" i="8"/>
  <c r="D45" i="8" s="1"/>
  <c r="B45" i="8"/>
  <c r="AF44" i="8"/>
  <c r="AD44" i="8"/>
  <c r="V44" i="8"/>
  <c r="U44" i="8"/>
  <c r="R44" i="8"/>
  <c r="W44" i="8" s="1"/>
  <c r="I44" i="8"/>
  <c r="F44" i="8"/>
  <c r="G44" i="8" s="1"/>
  <c r="B44" i="8"/>
  <c r="H44" i="8" s="1"/>
  <c r="AF43" i="8"/>
  <c r="AD43" i="8"/>
  <c r="V43" i="8"/>
  <c r="W43" i="8" s="1"/>
  <c r="U43" i="8"/>
  <c r="R43" i="8"/>
  <c r="I43" i="8"/>
  <c r="H43" i="8"/>
  <c r="F43" i="8"/>
  <c r="G43" i="8" s="1"/>
  <c r="C43" i="8"/>
  <c r="D43" i="8" s="1"/>
  <c r="B43" i="8"/>
  <c r="AF42" i="8"/>
  <c r="AD42" i="8"/>
  <c r="W42" i="8"/>
  <c r="V42" i="8"/>
  <c r="U42" i="8"/>
  <c r="R42" i="8"/>
  <c r="I42" i="8"/>
  <c r="H42" i="8"/>
  <c r="G42" i="8"/>
  <c r="F42" i="8"/>
  <c r="B42" i="8"/>
  <c r="C42" i="8" s="1"/>
  <c r="D42" i="8" s="1"/>
  <c r="AF41" i="8"/>
  <c r="AD41" i="8"/>
  <c r="V41" i="8"/>
  <c r="W41" i="8" s="1"/>
  <c r="U41" i="8"/>
  <c r="R41" i="8"/>
  <c r="I41" i="8"/>
  <c r="H41" i="8"/>
  <c r="F41" i="8"/>
  <c r="G41" i="8" s="1"/>
  <c r="B41" i="8"/>
  <c r="C41" i="8" s="1"/>
  <c r="D41" i="8" s="1"/>
  <c r="AF40" i="8"/>
  <c r="AD40" i="8"/>
  <c r="V40" i="8"/>
  <c r="U40" i="8"/>
  <c r="R40" i="8"/>
  <c r="W40" i="8" s="1"/>
  <c r="I40" i="8"/>
  <c r="F40" i="8"/>
  <c r="B40" i="8"/>
  <c r="AF39" i="8"/>
  <c r="AD39" i="8"/>
  <c r="V39" i="8"/>
  <c r="U39" i="8"/>
  <c r="R39" i="8"/>
  <c r="W39" i="8" s="1"/>
  <c r="I39" i="8"/>
  <c r="H39" i="8"/>
  <c r="F39" i="8"/>
  <c r="G39" i="8" s="1"/>
  <c r="C39" i="8"/>
  <c r="D39" i="8" s="1"/>
  <c r="B39" i="8"/>
  <c r="AF38" i="8"/>
  <c r="AD38" i="8"/>
  <c r="V38" i="8"/>
  <c r="U38" i="8"/>
  <c r="R38" i="8"/>
  <c r="W38" i="8" s="1"/>
  <c r="I38" i="8"/>
  <c r="F38" i="8"/>
  <c r="G38" i="8" s="1"/>
  <c r="B38" i="8"/>
  <c r="H38" i="8" s="1"/>
  <c r="AF37" i="8"/>
  <c r="AD37" i="8"/>
  <c r="V37" i="8"/>
  <c r="W37" i="8" s="1"/>
  <c r="U37" i="8"/>
  <c r="R37" i="8"/>
  <c r="I37" i="8"/>
  <c r="H37" i="8"/>
  <c r="F37" i="8"/>
  <c r="G37" i="8" s="1"/>
  <c r="C37" i="8"/>
  <c r="D37" i="8" s="1"/>
  <c r="B37" i="8"/>
  <c r="AF36" i="8"/>
  <c r="AD36" i="8"/>
  <c r="W36" i="8"/>
  <c r="V36" i="8"/>
  <c r="U36" i="8"/>
  <c r="R36" i="8"/>
  <c r="I36" i="8"/>
  <c r="H36" i="8"/>
  <c r="G36" i="8"/>
  <c r="F36" i="8"/>
  <c r="B36" i="8"/>
  <c r="C36" i="8" s="1"/>
  <c r="D36" i="8" s="1"/>
  <c r="AF35" i="8"/>
  <c r="AD35" i="8"/>
  <c r="V35" i="8"/>
  <c r="W35" i="8" s="1"/>
  <c r="U35" i="8"/>
  <c r="R35" i="8"/>
  <c r="I35" i="8"/>
  <c r="H35" i="8"/>
  <c r="F35" i="8"/>
  <c r="G35" i="8" s="1"/>
  <c r="B35" i="8"/>
  <c r="C35" i="8" s="1"/>
  <c r="D35" i="8" s="1"/>
  <c r="AF34" i="8"/>
  <c r="AD34" i="8"/>
  <c r="V34" i="8"/>
  <c r="U34" i="8"/>
  <c r="R34" i="8"/>
  <c r="W34" i="8" s="1"/>
  <c r="I34" i="8"/>
  <c r="F34" i="8"/>
  <c r="B34" i="8"/>
  <c r="AF33" i="8"/>
  <c r="AD33" i="8"/>
  <c r="V33" i="8"/>
  <c r="U33" i="8"/>
  <c r="R33" i="8"/>
  <c r="W33" i="8" s="1"/>
  <c r="I33" i="8"/>
  <c r="H33" i="8"/>
  <c r="F33" i="8"/>
  <c r="G33" i="8" s="1"/>
  <c r="C33" i="8"/>
  <c r="D33" i="8" s="1"/>
  <c r="B33" i="8"/>
  <c r="AF32" i="8"/>
  <c r="AD32" i="8"/>
  <c r="V32" i="8"/>
  <c r="U32" i="8"/>
  <c r="R32" i="8"/>
  <c r="W32" i="8" s="1"/>
  <c r="I32" i="8"/>
  <c r="F32" i="8"/>
  <c r="G32" i="8" s="1"/>
  <c r="B32" i="8"/>
  <c r="H32" i="8" s="1"/>
  <c r="AF31" i="8"/>
  <c r="AD31" i="8"/>
  <c r="V31" i="8"/>
  <c r="W31" i="8" s="1"/>
  <c r="U31" i="8"/>
  <c r="R31" i="8"/>
  <c r="I31" i="8"/>
  <c r="H31" i="8"/>
  <c r="F31" i="8"/>
  <c r="G31" i="8" s="1"/>
  <c r="C31" i="8"/>
  <c r="D31" i="8" s="1"/>
  <c r="B31" i="8"/>
  <c r="AF30" i="8"/>
  <c r="AD30" i="8"/>
  <c r="W30" i="8"/>
  <c r="V30" i="8"/>
  <c r="U30" i="8"/>
  <c r="R30" i="8"/>
  <c r="I30" i="8"/>
  <c r="H30" i="8"/>
  <c r="G30" i="8"/>
  <c r="F30" i="8"/>
  <c r="B30" i="8"/>
  <c r="C30" i="8" s="1"/>
  <c r="D30" i="8" s="1"/>
  <c r="AF29" i="8"/>
  <c r="AD29" i="8"/>
  <c r="V29" i="8"/>
  <c r="W29" i="8" s="1"/>
  <c r="U29" i="8"/>
  <c r="R29" i="8"/>
  <c r="I29" i="8"/>
  <c r="H29" i="8"/>
  <c r="F29" i="8"/>
  <c r="G29" i="8" s="1"/>
  <c r="B29" i="8"/>
  <c r="C29" i="8" s="1"/>
  <c r="D29" i="8" s="1"/>
  <c r="AF28" i="8"/>
  <c r="AD28" i="8"/>
  <c r="V28" i="8"/>
  <c r="U28" i="8"/>
  <c r="R28" i="8"/>
  <c r="W28" i="8" s="1"/>
  <c r="I28" i="8"/>
  <c r="F28" i="8"/>
  <c r="B28" i="8"/>
  <c r="AF27" i="8"/>
  <c r="AD27" i="8"/>
  <c r="V27" i="8"/>
  <c r="U27" i="8"/>
  <c r="R27" i="8"/>
  <c r="W27" i="8" s="1"/>
  <c r="I27" i="8"/>
  <c r="H27" i="8"/>
  <c r="F27" i="8"/>
  <c r="G27" i="8" s="1"/>
  <c r="C27" i="8"/>
  <c r="D27" i="8" s="1"/>
  <c r="B27" i="8"/>
  <c r="AF26" i="8"/>
  <c r="AD26" i="8"/>
  <c r="V26" i="8"/>
  <c r="U26" i="8"/>
  <c r="R26" i="8"/>
  <c r="W26" i="8" s="1"/>
  <c r="I26" i="8"/>
  <c r="F26" i="8"/>
  <c r="G26" i="8" s="1"/>
  <c r="B26" i="8"/>
  <c r="H26" i="8" s="1"/>
  <c r="AF25" i="8"/>
  <c r="AD25" i="8"/>
  <c r="V25" i="8"/>
  <c r="W25" i="8" s="1"/>
  <c r="U25" i="8"/>
  <c r="R25" i="8"/>
  <c r="I25" i="8"/>
  <c r="F25" i="8"/>
  <c r="G25" i="8" s="1"/>
  <c r="C25" i="8"/>
  <c r="D25" i="8" s="1"/>
  <c r="B25" i="8"/>
  <c r="H25" i="8" s="1"/>
  <c r="AF24" i="8"/>
  <c r="AD24" i="8"/>
  <c r="W24" i="8"/>
  <c r="V24" i="8"/>
  <c r="U24" i="8"/>
  <c r="R24" i="8"/>
  <c r="I24" i="8"/>
  <c r="H24" i="8"/>
  <c r="G24" i="8"/>
  <c r="F24" i="8"/>
  <c r="B24" i="8"/>
  <c r="C24" i="8" s="1"/>
  <c r="D24" i="8" s="1"/>
  <c r="AF23" i="8"/>
  <c r="AD23" i="8"/>
  <c r="V23" i="8"/>
  <c r="W23" i="8" s="1"/>
  <c r="U23" i="8"/>
  <c r="R23" i="8"/>
  <c r="I23" i="8"/>
  <c r="H23" i="8"/>
  <c r="F23" i="8"/>
  <c r="G23" i="8" s="1"/>
  <c r="B23" i="8"/>
  <c r="C23" i="8" s="1"/>
  <c r="D23" i="8" s="1"/>
  <c r="AF22" i="8"/>
  <c r="AD22" i="8"/>
  <c r="V22" i="8"/>
  <c r="U22" i="8"/>
  <c r="R22" i="8"/>
  <c r="W22" i="8" s="1"/>
  <c r="I22" i="8"/>
  <c r="F22" i="8"/>
  <c r="B22" i="8"/>
  <c r="AF21" i="8"/>
  <c r="AD21" i="8"/>
  <c r="V21" i="8"/>
  <c r="U21" i="8"/>
  <c r="R21" i="8"/>
  <c r="W21" i="8" s="1"/>
  <c r="I21" i="8"/>
  <c r="H21" i="8"/>
  <c r="F21" i="8"/>
  <c r="G21" i="8" s="1"/>
  <c r="C21" i="8"/>
  <c r="D21" i="8" s="1"/>
  <c r="B21" i="8"/>
  <c r="AF20" i="8"/>
  <c r="AD20" i="8"/>
  <c r="V20" i="8"/>
  <c r="U20" i="8"/>
  <c r="R20" i="8"/>
  <c r="W20" i="8" s="1"/>
  <c r="I20" i="8"/>
  <c r="F20" i="8"/>
  <c r="G20" i="8" s="1"/>
  <c r="B20" i="8"/>
  <c r="H20" i="8" s="1"/>
  <c r="AF19" i="8"/>
  <c r="AD19" i="8"/>
  <c r="V19" i="8"/>
  <c r="W19" i="8" s="1"/>
  <c r="U19" i="8"/>
  <c r="R19" i="8"/>
  <c r="I19" i="8"/>
  <c r="F19" i="8"/>
  <c r="G19" i="8" s="1"/>
  <c r="C19" i="8"/>
  <c r="D19" i="8" s="1"/>
  <c r="B19" i="8"/>
  <c r="H19" i="8" s="1"/>
  <c r="AF18" i="8"/>
  <c r="AD18" i="8"/>
  <c r="W18" i="8"/>
  <c r="V18" i="8"/>
  <c r="U18" i="8"/>
  <c r="R18" i="8"/>
  <c r="I18" i="8"/>
  <c r="H18" i="8"/>
  <c r="G18" i="8"/>
  <c r="F18" i="8"/>
  <c r="B18" i="8"/>
  <c r="C18" i="8" s="1"/>
  <c r="D18" i="8" s="1"/>
  <c r="AF17" i="8"/>
  <c r="AD17" i="8"/>
  <c r="V17" i="8"/>
  <c r="W17" i="8" s="1"/>
  <c r="U17" i="8"/>
  <c r="R17" i="8"/>
  <c r="I17" i="8"/>
  <c r="H17" i="8"/>
  <c r="F17" i="8"/>
  <c r="G17" i="8" s="1"/>
  <c r="B17" i="8"/>
  <c r="C17" i="8" s="1"/>
  <c r="D17" i="8" s="1"/>
  <c r="AF16" i="8"/>
  <c r="AD16" i="8"/>
  <c r="V16" i="8"/>
  <c r="U16" i="8"/>
  <c r="R16" i="8"/>
  <c r="W16" i="8" s="1"/>
  <c r="I16" i="8"/>
  <c r="F16" i="8"/>
  <c r="B16" i="8"/>
  <c r="AF15" i="8"/>
  <c r="AD15" i="8"/>
  <c r="V15" i="8"/>
  <c r="U15" i="8"/>
  <c r="R15" i="8"/>
  <c r="W15" i="8" s="1"/>
  <c r="I15" i="8"/>
  <c r="H15" i="8"/>
  <c r="F15" i="8"/>
  <c r="C15" i="8"/>
  <c r="D15" i="8" s="1"/>
  <c r="B15" i="8"/>
  <c r="G15" i="8" s="1"/>
  <c r="AF14" i="8"/>
  <c r="AD14" i="8"/>
  <c r="V14" i="8"/>
  <c r="U14" i="8"/>
  <c r="R14" i="8"/>
  <c r="W14" i="8" s="1"/>
  <c r="I14" i="8"/>
  <c r="F14" i="8"/>
  <c r="G14" i="8" s="1"/>
  <c r="B14" i="8"/>
  <c r="H14" i="8" s="1"/>
  <c r="AF13" i="8"/>
  <c r="AD13" i="8"/>
  <c r="V13" i="8"/>
  <c r="W13" i="8" s="1"/>
  <c r="U13" i="8"/>
  <c r="R13" i="8"/>
  <c r="I13" i="8"/>
  <c r="F13" i="8"/>
  <c r="G13" i="8" s="1"/>
  <c r="C13" i="8"/>
  <c r="D13" i="8" s="1"/>
  <c r="B13" i="8"/>
  <c r="H13" i="8" s="1"/>
  <c r="AF12" i="8"/>
  <c r="AD12" i="8"/>
  <c r="W12" i="8"/>
  <c r="V12" i="8"/>
  <c r="U12" i="8"/>
  <c r="R12" i="8"/>
  <c r="I12" i="8"/>
  <c r="H12" i="8"/>
  <c r="G12" i="8"/>
  <c r="F12" i="8"/>
  <c r="B12" i="8"/>
  <c r="C12" i="8" s="1"/>
  <c r="D12" i="8" s="1"/>
  <c r="AF11" i="8"/>
  <c r="AD11" i="8"/>
  <c r="V11" i="8"/>
  <c r="W11" i="8" s="1"/>
  <c r="U11" i="8"/>
  <c r="R11" i="8"/>
  <c r="I11" i="8"/>
  <c r="H11" i="8"/>
  <c r="F11" i="8"/>
  <c r="G11" i="8" s="1"/>
  <c r="B11" i="8"/>
  <c r="C11" i="8" s="1"/>
  <c r="D11" i="8" s="1"/>
  <c r="AF10" i="8"/>
  <c r="AD10" i="8"/>
  <c r="V10" i="8"/>
  <c r="U10" i="8"/>
  <c r="R10" i="8"/>
  <c r="W10" i="8" s="1"/>
  <c r="I10" i="8"/>
  <c r="F10" i="8"/>
  <c r="B10" i="8"/>
  <c r="AF9" i="8"/>
  <c r="AD9" i="8"/>
  <c r="V9" i="8"/>
  <c r="U9" i="8"/>
  <c r="R9" i="8"/>
  <c r="W9" i="8" s="1"/>
  <c r="I9" i="8"/>
  <c r="H9" i="8"/>
  <c r="F9" i="8"/>
  <c r="G9" i="8" s="1"/>
  <c r="C9" i="8"/>
  <c r="D9" i="8" s="1"/>
  <c r="B9" i="8"/>
  <c r="AF8" i="8"/>
  <c r="AD8" i="8"/>
  <c r="V8" i="8"/>
  <c r="W8" i="8" s="1"/>
  <c r="U8" i="8"/>
  <c r="R8" i="8"/>
  <c r="I8" i="8"/>
  <c r="F8" i="8"/>
  <c r="G8" i="8" s="1"/>
  <c r="B8" i="8"/>
  <c r="H8" i="8" s="1"/>
  <c r="AF7" i="8"/>
  <c r="AD7" i="8"/>
  <c r="V7" i="8"/>
  <c r="W7" i="8" s="1"/>
  <c r="U7" i="8"/>
  <c r="R7" i="8"/>
  <c r="I7" i="8"/>
  <c r="H7" i="8"/>
  <c r="F7" i="8"/>
  <c r="G7" i="8" s="1"/>
  <c r="C7" i="8"/>
  <c r="D7" i="8" s="1"/>
  <c r="B7" i="8"/>
  <c r="AF6" i="8"/>
  <c r="AD6" i="8"/>
  <c r="W6" i="8"/>
  <c r="V6" i="8"/>
  <c r="U6" i="8"/>
  <c r="R6" i="8"/>
  <c r="I6" i="8"/>
  <c r="H6" i="8"/>
  <c r="G6" i="8"/>
  <c r="F6" i="8"/>
  <c r="B6" i="8"/>
  <c r="C6" i="8" s="1"/>
  <c r="D6" i="8" s="1"/>
  <c r="AF5" i="8"/>
  <c r="AD5" i="8"/>
  <c r="V5" i="8"/>
  <c r="U5" i="8"/>
  <c r="R5" i="8"/>
  <c r="W5" i="8" s="1"/>
  <c r="I5" i="8"/>
  <c r="H5" i="8"/>
  <c r="F5" i="8"/>
  <c r="G5" i="8" s="1"/>
  <c r="B5" i="8"/>
  <c r="C5" i="8" s="1"/>
  <c r="D5" i="8" s="1"/>
  <c r="AF4" i="8"/>
  <c r="AD4" i="8"/>
  <c r="V4" i="8"/>
  <c r="U4" i="8"/>
  <c r="R4" i="8"/>
  <c r="W4" i="8" s="1"/>
  <c r="I4" i="8"/>
  <c r="F4" i="8"/>
  <c r="B4" i="8"/>
  <c r="AF3" i="8"/>
  <c r="AD3" i="8"/>
  <c r="V3" i="8"/>
  <c r="U3" i="8"/>
  <c r="R3" i="8"/>
  <c r="W3" i="8" s="1"/>
  <c r="I3" i="8"/>
  <c r="H3" i="8"/>
  <c r="F3" i="8"/>
  <c r="G3" i="8" s="1"/>
  <c r="C3" i="8"/>
  <c r="D3" i="8" s="1"/>
  <c r="B3" i="8"/>
  <c r="AF2" i="8"/>
  <c r="AD2" i="8"/>
  <c r="V2" i="8"/>
  <c r="W2" i="8" s="1"/>
  <c r="U2" i="8"/>
  <c r="R2" i="8"/>
  <c r="I2" i="8"/>
  <c r="F2" i="8"/>
  <c r="G2" i="8" s="1"/>
  <c r="B2" i="8"/>
  <c r="H2" i="8" s="1"/>
  <c r="S1695" i="7"/>
  <c r="U1695" i="7" s="1"/>
  <c r="Q1695" i="7"/>
  <c r="O1695" i="7"/>
  <c r="M1695" i="7"/>
  <c r="H1695" i="7"/>
  <c r="G1695" i="7"/>
  <c r="D1695" i="7"/>
  <c r="I1695" i="7" s="1"/>
  <c r="T1694" i="7"/>
  <c r="S1694" i="7"/>
  <c r="U1694" i="7" s="1"/>
  <c r="Q1694" i="7"/>
  <c r="O1694" i="7"/>
  <c r="M1694" i="7"/>
  <c r="H1694" i="7"/>
  <c r="G1694" i="7"/>
  <c r="D1694" i="7"/>
  <c r="I1694" i="7" s="1"/>
  <c r="U1693" i="7"/>
  <c r="T1693" i="7"/>
  <c r="S1693" i="7"/>
  <c r="Q1693" i="7"/>
  <c r="O1693" i="7"/>
  <c r="M1693" i="7"/>
  <c r="H1693" i="7"/>
  <c r="I1693" i="7" s="1"/>
  <c r="G1693" i="7"/>
  <c r="D1693" i="7"/>
  <c r="S1692" i="7"/>
  <c r="U1692" i="7" s="1"/>
  <c r="Q1692" i="7"/>
  <c r="O1692" i="7"/>
  <c r="M1692" i="7"/>
  <c r="H1692" i="7"/>
  <c r="G1692" i="7"/>
  <c r="D1692" i="7"/>
  <c r="I1692" i="7" s="1"/>
  <c r="T1691" i="7"/>
  <c r="S1691" i="7"/>
  <c r="U1691" i="7" s="1"/>
  <c r="Q1691" i="7"/>
  <c r="O1691" i="7"/>
  <c r="M1691" i="7"/>
  <c r="H1691" i="7"/>
  <c r="G1691" i="7"/>
  <c r="D1691" i="7"/>
  <c r="I1691" i="7" s="1"/>
  <c r="U1690" i="7"/>
  <c r="T1690" i="7"/>
  <c r="S1690" i="7"/>
  <c r="Q1690" i="7"/>
  <c r="O1690" i="7"/>
  <c r="M1690" i="7"/>
  <c r="H1690" i="7"/>
  <c r="I1690" i="7" s="1"/>
  <c r="G1690" i="7"/>
  <c r="D1690" i="7"/>
  <c r="W1689" i="7"/>
  <c r="U1689" i="7"/>
  <c r="T1689" i="7"/>
  <c r="R1689" i="7"/>
  <c r="Q1689" i="7"/>
  <c r="O1689" i="7"/>
  <c r="M1689" i="7"/>
  <c r="X1689" i="7" s="1"/>
  <c r="H1689" i="7"/>
  <c r="I1689" i="7" s="1"/>
  <c r="G1689" i="7"/>
  <c r="D1689" i="7"/>
  <c r="W1688" i="7"/>
  <c r="U1688" i="7"/>
  <c r="T1688" i="7"/>
  <c r="S1688" i="7"/>
  <c r="Q1688" i="7"/>
  <c r="O1688" i="7"/>
  <c r="M1688" i="7"/>
  <c r="X1688" i="7" s="1"/>
  <c r="H1688" i="7"/>
  <c r="I1688" i="7" s="1"/>
  <c r="G1688" i="7"/>
  <c r="D1688" i="7"/>
  <c r="X1687" i="7"/>
  <c r="U1687" i="7"/>
  <c r="T1687" i="7"/>
  <c r="W1687" i="7" s="1"/>
  <c r="S1687" i="7"/>
  <c r="Q1687" i="7"/>
  <c r="O1687" i="7"/>
  <c r="M1687" i="7"/>
  <c r="H1687" i="7"/>
  <c r="I1687" i="7" s="1"/>
  <c r="G1687" i="7"/>
  <c r="D1687" i="7"/>
  <c r="X1686" i="7"/>
  <c r="R1686" i="7"/>
  <c r="P1686" i="7"/>
  <c r="N1686" i="7"/>
  <c r="S1686" i="7" s="1"/>
  <c r="U1686" i="7" s="1"/>
  <c r="H1686" i="7"/>
  <c r="I1686" i="7" s="1"/>
  <c r="G1686" i="7"/>
  <c r="D1686" i="7"/>
  <c r="U1685" i="7"/>
  <c r="T1685" i="7"/>
  <c r="W1685" i="7" s="1"/>
  <c r="S1685" i="7"/>
  <c r="Q1685" i="7"/>
  <c r="O1685" i="7"/>
  <c r="M1685" i="7"/>
  <c r="X1685" i="7" s="1"/>
  <c r="H1685" i="7"/>
  <c r="I1685" i="7" s="1"/>
  <c r="G1685" i="7"/>
  <c r="D1685" i="7"/>
  <c r="Q1684" i="7"/>
  <c r="S1684" i="7" s="1"/>
  <c r="U1684" i="7" s="1"/>
  <c r="O1684" i="7"/>
  <c r="M1684" i="7"/>
  <c r="X1684" i="7" s="1"/>
  <c r="H1684" i="7"/>
  <c r="I1684" i="7" s="1"/>
  <c r="G1684" i="7"/>
  <c r="D1684" i="7"/>
  <c r="U1683" i="7"/>
  <c r="T1683" i="7"/>
  <c r="W1683" i="7" s="1"/>
  <c r="S1683" i="7"/>
  <c r="O1683" i="7"/>
  <c r="M1683" i="7"/>
  <c r="X1683" i="7" s="1"/>
  <c r="H1683" i="7"/>
  <c r="I1683" i="7" s="1"/>
  <c r="G1683" i="7"/>
  <c r="D1683" i="7"/>
  <c r="X1682" i="7"/>
  <c r="W1682" i="7"/>
  <c r="T1682" i="7"/>
  <c r="R1682" i="7"/>
  <c r="O1682" i="7"/>
  <c r="M1682" i="7"/>
  <c r="H1682" i="7"/>
  <c r="I1682" i="7" s="1"/>
  <c r="G1682" i="7"/>
  <c r="D1682" i="7"/>
  <c r="X1681" i="7"/>
  <c r="S1681" i="7"/>
  <c r="R1681" i="7"/>
  <c r="P1681" i="7"/>
  <c r="N1681" i="7"/>
  <c r="H1681" i="7"/>
  <c r="I1681" i="7" s="1"/>
  <c r="G1681" i="7"/>
  <c r="D1681" i="7"/>
  <c r="X1680" i="7"/>
  <c r="S1680" i="7"/>
  <c r="Q1680" i="7"/>
  <c r="O1680" i="7"/>
  <c r="M1680" i="7"/>
  <c r="H1680" i="7"/>
  <c r="I1680" i="7" s="1"/>
  <c r="G1680" i="7"/>
  <c r="D1680" i="7"/>
  <c r="X1679" i="7"/>
  <c r="S1679" i="7"/>
  <c r="Q1679" i="7"/>
  <c r="O1679" i="7"/>
  <c r="M1679" i="7"/>
  <c r="U1678" i="7"/>
  <c r="S1678" i="7"/>
  <c r="T1678" i="7" s="1"/>
  <c r="W1678" i="7" s="1"/>
  <c r="R1678" i="7"/>
  <c r="O1678" i="7"/>
  <c r="M1678" i="7"/>
  <c r="X1678" i="7" s="1"/>
  <c r="I1678" i="7"/>
  <c r="H1678" i="7"/>
  <c r="G1678" i="7"/>
  <c r="D1678" i="7"/>
  <c r="W1677" i="7"/>
  <c r="T1677" i="7"/>
  <c r="O1677" i="7"/>
  <c r="M1677" i="7"/>
  <c r="X1677" i="7" s="1"/>
  <c r="H1677" i="7"/>
  <c r="G1677" i="7"/>
  <c r="D1677" i="7"/>
  <c r="I1677" i="7" s="1"/>
  <c r="S1676" i="7"/>
  <c r="W1676" i="7" s="1"/>
  <c r="Q1676" i="7"/>
  <c r="O1676" i="7"/>
  <c r="M1676" i="7"/>
  <c r="X1676" i="7" s="1"/>
  <c r="H1676" i="7"/>
  <c r="G1676" i="7"/>
  <c r="D1676" i="7"/>
  <c r="I1676" i="7" s="1"/>
  <c r="S1675" i="7"/>
  <c r="T1675" i="7" s="1"/>
  <c r="W1675" i="7" s="1"/>
  <c r="R1675" i="7"/>
  <c r="U1675" i="7" s="1"/>
  <c r="O1675" i="7"/>
  <c r="M1675" i="7"/>
  <c r="X1675" i="7" s="1"/>
  <c r="H1675" i="7"/>
  <c r="G1675" i="7"/>
  <c r="D1675" i="7"/>
  <c r="I1675" i="7" s="1"/>
  <c r="S1674" i="7"/>
  <c r="W1674" i="7" s="1"/>
  <c r="Q1674" i="7"/>
  <c r="O1674" i="7"/>
  <c r="M1674" i="7"/>
  <c r="X1674" i="7" s="1"/>
  <c r="H1674" i="7"/>
  <c r="G1674" i="7"/>
  <c r="D1674" i="7"/>
  <c r="I1674" i="7" s="1"/>
  <c r="X1673" i="7"/>
  <c r="S1673" i="7"/>
  <c r="U1673" i="7" s="1"/>
  <c r="Q1673" i="7"/>
  <c r="O1673" i="7"/>
  <c r="M1673" i="7"/>
  <c r="H1673" i="7"/>
  <c r="G1673" i="7"/>
  <c r="D1673" i="7"/>
  <c r="I1673" i="7" s="1"/>
  <c r="S1672" i="7"/>
  <c r="T1672" i="7" s="1"/>
  <c r="W1672" i="7" s="1"/>
  <c r="R1672" i="7"/>
  <c r="U1672" i="7" s="1"/>
  <c r="O1672" i="7"/>
  <c r="M1672" i="7"/>
  <c r="X1672" i="7" s="1"/>
  <c r="H1672" i="7"/>
  <c r="G1672" i="7"/>
  <c r="D1672" i="7"/>
  <c r="I1672" i="7" s="1"/>
  <c r="W1671" i="7"/>
  <c r="T1671" i="7"/>
  <c r="Q1671" i="7"/>
  <c r="O1671" i="7"/>
  <c r="M1671" i="7"/>
  <c r="X1671" i="7" s="1"/>
  <c r="H1671" i="7"/>
  <c r="G1671" i="7"/>
  <c r="D1671" i="7"/>
  <c r="I1671" i="7" s="1"/>
  <c r="X1670" i="7"/>
  <c r="W1670" i="7"/>
  <c r="T1670" i="7"/>
  <c r="S1670" i="7"/>
  <c r="U1670" i="7" s="1"/>
  <c r="Q1670" i="7"/>
  <c r="O1670" i="7"/>
  <c r="M1670" i="7"/>
  <c r="H1670" i="7"/>
  <c r="G1670" i="7"/>
  <c r="D1670" i="7"/>
  <c r="I1670" i="7" s="1"/>
  <c r="W1669" i="7"/>
  <c r="T1669" i="7"/>
  <c r="R1669" i="7"/>
  <c r="U1669" i="7" s="1"/>
  <c r="Q1669" i="7"/>
  <c r="O1669" i="7"/>
  <c r="M1669" i="7"/>
  <c r="X1669" i="7" s="1"/>
  <c r="H1669" i="7"/>
  <c r="G1669" i="7"/>
  <c r="D1669" i="7"/>
  <c r="I1669" i="7" s="1"/>
  <c r="W1668" i="7"/>
  <c r="T1668" i="7"/>
  <c r="R1668" i="7"/>
  <c r="U1668" i="7" s="1"/>
  <c r="Q1668" i="7"/>
  <c r="O1668" i="7"/>
  <c r="M1668" i="7"/>
  <c r="X1668" i="7" s="1"/>
  <c r="H1668" i="7"/>
  <c r="G1668" i="7"/>
  <c r="D1668" i="7"/>
  <c r="I1668" i="7" s="1"/>
  <c r="W1667" i="7"/>
  <c r="U1667" i="7"/>
  <c r="T1667" i="7"/>
  <c r="Q1667" i="7"/>
  <c r="O1667" i="7"/>
  <c r="M1667" i="7"/>
  <c r="X1667" i="7" s="1"/>
  <c r="I1667" i="7"/>
  <c r="H1667" i="7"/>
  <c r="G1667" i="7"/>
  <c r="D1667" i="7"/>
  <c r="W1666" i="7"/>
  <c r="U1666" i="7"/>
  <c r="T1666" i="7"/>
  <c r="Q1666" i="7"/>
  <c r="O1666" i="7"/>
  <c r="M1666" i="7"/>
  <c r="X1666" i="7" s="1"/>
  <c r="H1666" i="7"/>
  <c r="G1666" i="7"/>
  <c r="D1666" i="7"/>
  <c r="X1665" i="7"/>
  <c r="W1665" i="7"/>
  <c r="T1665" i="7"/>
  <c r="O1665" i="7"/>
  <c r="M1665" i="7"/>
  <c r="I1665" i="7"/>
  <c r="H1665" i="7"/>
  <c r="G1665" i="7"/>
  <c r="D1665" i="7"/>
  <c r="X1664" i="7"/>
  <c r="R1664" i="7"/>
  <c r="P1664" i="7"/>
  <c r="S1664" i="7" s="1"/>
  <c r="N1664" i="7"/>
  <c r="I1664" i="7"/>
  <c r="H1664" i="7"/>
  <c r="G1664" i="7"/>
  <c r="D1664" i="7"/>
  <c r="X1663" i="7"/>
  <c r="R1663" i="7"/>
  <c r="P1663" i="7"/>
  <c r="S1663" i="7" s="1"/>
  <c r="N1663" i="7"/>
  <c r="I1663" i="7"/>
  <c r="H1663" i="7"/>
  <c r="G1663" i="7"/>
  <c r="D1663" i="7"/>
  <c r="X1662" i="7"/>
  <c r="W1662" i="7"/>
  <c r="U1662" i="7"/>
  <c r="T1662" i="7"/>
  <c r="R1662" i="7"/>
  <c r="Q1662" i="7"/>
  <c r="O1662" i="7"/>
  <c r="M1662" i="7"/>
  <c r="I1662" i="7"/>
  <c r="H1662" i="7"/>
  <c r="G1662" i="7"/>
  <c r="D1662" i="7"/>
  <c r="X1661" i="7"/>
  <c r="U1661" i="7"/>
  <c r="T1661" i="7"/>
  <c r="W1661" i="7" s="1"/>
  <c r="S1661" i="7"/>
  <c r="R1661" i="7"/>
  <c r="P1661" i="7"/>
  <c r="N1661" i="7"/>
  <c r="I1661" i="7"/>
  <c r="H1661" i="7"/>
  <c r="G1661" i="7"/>
  <c r="D1661" i="7"/>
  <c r="X1660" i="7"/>
  <c r="W1660" i="7"/>
  <c r="U1660" i="7"/>
  <c r="T1660" i="7"/>
  <c r="R1660" i="7"/>
  <c r="Q1660" i="7"/>
  <c r="O1660" i="7"/>
  <c r="M1660" i="7"/>
  <c r="I1660" i="7"/>
  <c r="H1660" i="7"/>
  <c r="G1660" i="7"/>
  <c r="D1660" i="7"/>
  <c r="X1659" i="7"/>
  <c r="W1659" i="7"/>
  <c r="U1659" i="7"/>
  <c r="T1659" i="7"/>
  <c r="R1659" i="7"/>
  <c r="Q1659" i="7"/>
  <c r="O1659" i="7"/>
  <c r="M1659" i="7"/>
  <c r="I1659" i="7"/>
  <c r="H1659" i="7"/>
  <c r="G1659" i="7"/>
  <c r="D1659" i="7"/>
  <c r="X1658" i="7"/>
  <c r="W1658" i="7"/>
  <c r="T1658" i="7"/>
  <c r="Q1658" i="7"/>
  <c r="O1658" i="7"/>
  <c r="M1658" i="7"/>
  <c r="I1658" i="7"/>
  <c r="H1658" i="7"/>
  <c r="G1658" i="7"/>
  <c r="D1658" i="7"/>
  <c r="X1657" i="7"/>
  <c r="W1657" i="7"/>
  <c r="U1657" i="7"/>
  <c r="S1657" i="7"/>
  <c r="R1657" i="7"/>
  <c r="P1657" i="7"/>
  <c r="N1657" i="7"/>
  <c r="H1657" i="7"/>
  <c r="G1657" i="7"/>
  <c r="D1657" i="7"/>
  <c r="W1656" i="7"/>
  <c r="U1656" i="7"/>
  <c r="T1656" i="7"/>
  <c r="S1656" i="7"/>
  <c r="Q1656" i="7"/>
  <c r="O1656" i="7"/>
  <c r="M1656" i="7"/>
  <c r="X1656" i="7" s="1"/>
  <c r="H1656" i="7"/>
  <c r="G1656" i="7"/>
  <c r="D1656" i="7"/>
  <c r="W1655" i="7"/>
  <c r="U1655" i="7"/>
  <c r="T1655" i="7"/>
  <c r="S1655" i="7"/>
  <c r="Q1655" i="7"/>
  <c r="O1655" i="7"/>
  <c r="M1655" i="7"/>
  <c r="X1655" i="7" s="1"/>
  <c r="H1655" i="7"/>
  <c r="G1655" i="7"/>
  <c r="D1655" i="7"/>
  <c r="I1655" i="7" s="1"/>
  <c r="W1654" i="7"/>
  <c r="U1654" i="7"/>
  <c r="T1654" i="7"/>
  <c r="R1654" i="7"/>
  <c r="Q1654" i="7"/>
  <c r="O1654" i="7"/>
  <c r="M1654" i="7"/>
  <c r="X1654" i="7" s="1"/>
  <c r="H1654" i="7"/>
  <c r="G1654" i="7"/>
  <c r="D1654" i="7"/>
  <c r="W1653" i="7"/>
  <c r="U1653" i="7"/>
  <c r="T1653" i="7"/>
  <c r="R1653" i="7"/>
  <c r="Q1653" i="7"/>
  <c r="O1653" i="7"/>
  <c r="M1653" i="7"/>
  <c r="X1653" i="7" s="1"/>
  <c r="H1653" i="7"/>
  <c r="G1653" i="7"/>
  <c r="D1653" i="7"/>
  <c r="X1652" i="7"/>
  <c r="T1652" i="7"/>
  <c r="R1652" i="7"/>
  <c r="P1652" i="7"/>
  <c r="N1652" i="7"/>
  <c r="H1652" i="7"/>
  <c r="G1652" i="7"/>
  <c r="D1652" i="7"/>
  <c r="W1651" i="7"/>
  <c r="U1651" i="7"/>
  <c r="T1651" i="7"/>
  <c r="Q1651" i="7"/>
  <c r="O1651" i="7"/>
  <c r="M1651" i="7"/>
  <c r="X1651" i="7" s="1"/>
  <c r="H1651" i="7"/>
  <c r="I1651" i="7" s="1"/>
  <c r="G1651" i="7"/>
  <c r="D1651" i="7"/>
  <c r="X1650" i="7"/>
  <c r="T1650" i="7"/>
  <c r="W1650" i="7" s="1"/>
  <c r="S1650" i="7"/>
  <c r="U1650" i="7" s="1"/>
  <c r="R1650" i="7"/>
  <c r="P1650" i="7"/>
  <c r="N1650" i="7"/>
  <c r="H1650" i="7"/>
  <c r="I1650" i="7" s="1"/>
  <c r="G1650" i="7"/>
  <c r="D1650" i="7"/>
  <c r="X1649" i="7"/>
  <c r="W1649" i="7"/>
  <c r="S1649" i="7"/>
  <c r="R1649" i="7"/>
  <c r="U1649" i="7" s="1"/>
  <c r="P1649" i="7"/>
  <c r="N1649" i="7"/>
  <c r="H1649" i="7"/>
  <c r="G1649" i="7"/>
  <c r="D1649" i="7"/>
  <c r="I1649" i="7" s="1"/>
  <c r="Q1648" i="7"/>
  <c r="S1648" i="7" s="1"/>
  <c r="O1648" i="7"/>
  <c r="M1648" i="7"/>
  <c r="X1648" i="7" s="1"/>
  <c r="H1648" i="7"/>
  <c r="G1648" i="7"/>
  <c r="D1648" i="7"/>
  <c r="I1648" i="7" s="1"/>
  <c r="W1647" i="7"/>
  <c r="S1647" i="7"/>
  <c r="U1647" i="7" s="1"/>
  <c r="Q1647" i="7"/>
  <c r="O1647" i="7"/>
  <c r="M1647" i="7"/>
  <c r="X1647" i="7" s="1"/>
  <c r="H1647" i="7"/>
  <c r="G1647" i="7"/>
  <c r="D1647" i="7"/>
  <c r="I1647" i="7" s="1"/>
  <c r="Q1646" i="7"/>
  <c r="S1646" i="7" s="1"/>
  <c r="O1646" i="7"/>
  <c r="M1646" i="7"/>
  <c r="X1646" i="7" s="1"/>
  <c r="H1646" i="7"/>
  <c r="G1646" i="7"/>
  <c r="D1646" i="7"/>
  <c r="I1646" i="7" s="1"/>
  <c r="Q1645" i="7"/>
  <c r="S1645" i="7" s="1"/>
  <c r="O1645" i="7"/>
  <c r="M1645" i="7"/>
  <c r="X1645" i="7" s="1"/>
  <c r="H1645" i="7"/>
  <c r="G1645" i="7"/>
  <c r="D1645" i="7"/>
  <c r="I1645" i="7" s="1"/>
  <c r="X1644" i="7"/>
  <c r="W1644" i="7"/>
  <c r="S1644" i="7"/>
  <c r="R1644" i="7"/>
  <c r="U1644" i="7" s="1"/>
  <c r="P1644" i="7"/>
  <c r="N1644" i="7"/>
  <c r="I1644" i="7"/>
  <c r="H1644" i="7"/>
  <c r="G1644" i="7"/>
  <c r="D1644" i="7"/>
  <c r="X1643" i="7"/>
  <c r="U1643" i="7"/>
  <c r="S1643" i="7"/>
  <c r="T1643" i="7" s="1"/>
  <c r="Q1643" i="7"/>
  <c r="O1643" i="7"/>
  <c r="M1643" i="7"/>
  <c r="I1643" i="7"/>
  <c r="H1643" i="7"/>
  <c r="G1643" i="7"/>
  <c r="D1643" i="7"/>
  <c r="W1642" i="7"/>
  <c r="U1642" i="7"/>
  <c r="T1642" i="7"/>
  <c r="Q1642" i="7"/>
  <c r="O1642" i="7"/>
  <c r="M1642" i="7"/>
  <c r="X1642" i="7" s="1"/>
  <c r="H1642" i="7"/>
  <c r="G1642" i="7"/>
  <c r="D1642" i="7"/>
  <c r="I1642" i="7" s="1"/>
  <c r="X1641" i="7"/>
  <c r="W1641" i="7"/>
  <c r="T1641" i="7"/>
  <c r="O1641" i="7"/>
  <c r="M1641" i="7"/>
  <c r="H1641" i="7"/>
  <c r="I1641" i="7" s="1"/>
  <c r="G1641" i="7"/>
  <c r="D1641" i="7"/>
  <c r="X1640" i="7"/>
  <c r="S1640" i="7"/>
  <c r="Q1640" i="7"/>
  <c r="O1640" i="7"/>
  <c r="M1640" i="7"/>
  <c r="H1640" i="7"/>
  <c r="I1640" i="7" s="1"/>
  <c r="G1640" i="7"/>
  <c r="D1640" i="7"/>
  <c r="X1639" i="7"/>
  <c r="S1639" i="7"/>
  <c r="R1639" i="7"/>
  <c r="P1639" i="7"/>
  <c r="N1639" i="7"/>
  <c r="H1639" i="7"/>
  <c r="I1639" i="7" s="1"/>
  <c r="G1639" i="7"/>
  <c r="D1639" i="7"/>
  <c r="X1638" i="7"/>
  <c r="S1638" i="7"/>
  <c r="Q1638" i="7"/>
  <c r="P1638" i="7"/>
  <c r="M1638" i="7"/>
  <c r="H1638" i="7"/>
  <c r="I1638" i="7" s="1"/>
  <c r="G1638" i="7"/>
  <c r="D1638" i="7"/>
  <c r="X1637" i="7"/>
  <c r="S1637" i="7"/>
  <c r="Q1637" i="7"/>
  <c r="O1637" i="7"/>
  <c r="M1637" i="7"/>
  <c r="H1637" i="7"/>
  <c r="I1637" i="7" s="1"/>
  <c r="G1637" i="7"/>
  <c r="D1637" i="7"/>
  <c r="X1636" i="7"/>
  <c r="W1636" i="7"/>
  <c r="S1636" i="7"/>
  <c r="R1636" i="7"/>
  <c r="U1636" i="7" s="1"/>
  <c r="P1636" i="7"/>
  <c r="N1636" i="7"/>
  <c r="H1636" i="7"/>
  <c r="G1636" i="7"/>
  <c r="D1636" i="7"/>
  <c r="I1636" i="7" s="1"/>
  <c r="W1635" i="7"/>
  <c r="T1635" i="7"/>
  <c r="O1635" i="7"/>
  <c r="M1635" i="7"/>
  <c r="X1635" i="7" s="1"/>
  <c r="I1635" i="7"/>
  <c r="H1635" i="7"/>
  <c r="G1635" i="7"/>
  <c r="D1635" i="7"/>
  <c r="W1634" i="7"/>
  <c r="U1634" i="7"/>
  <c r="T1634" i="7"/>
  <c r="R1634" i="7"/>
  <c r="Q1634" i="7" s="1"/>
  <c r="O1634" i="7"/>
  <c r="M1634" i="7"/>
  <c r="X1634" i="7" s="1"/>
  <c r="I1634" i="7"/>
  <c r="H1634" i="7"/>
  <c r="G1634" i="7"/>
  <c r="D1634" i="7"/>
  <c r="S1633" i="7"/>
  <c r="T1633" i="7" s="1"/>
  <c r="W1633" i="7" s="1"/>
  <c r="R1633" i="7"/>
  <c r="O1633" i="7"/>
  <c r="M1633" i="7"/>
  <c r="X1633" i="7" s="1"/>
  <c r="I1633" i="7"/>
  <c r="H1633" i="7"/>
  <c r="G1633" i="7"/>
  <c r="D1633" i="7"/>
  <c r="X1632" i="7"/>
  <c r="W1632" i="7"/>
  <c r="S1632" i="7"/>
  <c r="R1632" i="7"/>
  <c r="U1632" i="7" s="1"/>
  <c r="P1632" i="7"/>
  <c r="N1632" i="7"/>
  <c r="H1632" i="7"/>
  <c r="G1632" i="7"/>
  <c r="D1632" i="7"/>
  <c r="I1632" i="7" s="1"/>
  <c r="W1631" i="7"/>
  <c r="U1631" i="7"/>
  <c r="T1631" i="7"/>
  <c r="S1631" i="7"/>
  <c r="Q1631" i="7"/>
  <c r="O1631" i="7"/>
  <c r="M1631" i="7"/>
  <c r="X1631" i="7" s="1"/>
  <c r="H1631" i="7"/>
  <c r="G1631" i="7"/>
  <c r="D1631" i="7"/>
  <c r="I1631" i="7" s="1"/>
  <c r="X1630" i="7"/>
  <c r="T1630" i="7"/>
  <c r="W1630" i="7" s="1"/>
  <c r="R1630" i="7"/>
  <c r="U1630" i="7" s="1"/>
  <c r="P1630" i="7"/>
  <c r="N1630" i="7"/>
  <c r="S1630" i="7" s="1"/>
  <c r="H1630" i="7"/>
  <c r="G1630" i="7"/>
  <c r="D1630" i="7"/>
  <c r="I1630" i="7" s="1"/>
  <c r="W1629" i="7"/>
  <c r="T1629" i="7"/>
  <c r="O1629" i="7"/>
  <c r="M1629" i="7"/>
  <c r="X1629" i="7" s="1"/>
  <c r="I1629" i="7"/>
  <c r="H1629" i="7"/>
  <c r="G1629" i="7"/>
  <c r="D1629" i="7"/>
  <c r="X1628" i="7"/>
  <c r="W1628" i="7"/>
  <c r="U1628" i="7"/>
  <c r="T1628" i="7"/>
  <c r="R1628" i="7"/>
  <c r="Q1628" i="7"/>
  <c r="O1628" i="7"/>
  <c r="M1628" i="7"/>
  <c r="I1628" i="7"/>
  <c r="H1628" i="7"/>
  <c r="G1628" i="7"/>
  <c r="D1628" i="7"/>
  <c r="X1627" i="7"/>
  <c r="W1627" i="7"/>
  <c r="U1627" i="7"/>
  <c r="S1627" i="7"/>
  <c r="R1627" i="7"/>
  <c r="P1627" i="7"/>
  <c r="N1627" i="7"/>
  <c r="H1627" i="7"/>
  <c r="G1627" i="7"/>
  <c r="D1627" i="7"/>
  <c r="I1627" i="7" s="1"/>
  <c r="X1626" i="7"/>
  <c r="R1626" i="7"/>
  <c r="P1626" i="7"/>
  <c r="N1626" i="7"/>
  <c r="S1626" i="7" s="1"/>
  <c r="T1626" i="7" s="1"/>
  <c r="W1626" i="7" s="1"/>
  <c r="H1626" i="7"/>
  <c r="G1626" i="7"/>
  <c r="D1626" i="7"/>
  <c r="W1625" i="7"/>
  <c r="T1625" i="7"/>
  <c r="S1625" i="7"/>
  <c r="U1625" i="7" s="1"/>
  <c r="Q1625" i="7"/>
  <c r="O1625" i="7"/>
  <c r="M1625" i="7"/>
  <c r="X1625" i="7" s="1"/>
  <c r="H1625" i="7"/>
  <c r="G1625" i="7"/>
  <c r="D1625" i="7"/>
  <c r="I1625" i="7" s="1"/>
  <c r="W1624" i="7"/>
  <c r="T1624" i="7"/>
  <c r="S1624" i="7"/>
  <c r="U1624" i="7" s="1"/>
  <c r="Q1624" i="7"/>
  <c r="O1624" i="7"/>
  <c r="M1624" i="7"/>
  <c r="X1624" i="7" s="1"/>
  <c r="X1623" i="7"/>
  <c r="W1623" i="7"/>
  <c r="S1623" i="7"/>
  <c r="R1623" i="7"/>
  <c r="U1623" i="7" s="1"/>
  <c r="P1623" i="7"/>
  <c r="N1623" i="7"/>
  <c r="I1623" i="7"/>
  <c r="H1623" i="7"/>
  <c r="G1623" i="7"/>
  <c r="D1623" i="7"/>
  <c r="X1622" i="7"/>
  <c r="U1622" i="7"/>
  <c r="T1622" i="7"/>
  <c r="W1622" i="7" s="1"/>
  <c r="S1622" i="7"/>
  <c r="R1622" i="7"/>
  <c r="P1622" i="7"/>
  <c r="N1622" i="7"/>
  <c r="I1622" i="7"/>
  <c r="H1622" i="7"/>
  <c r="G1622" i="7"/>
  <c r="D1622" i="7"/>
  <c r="X1621" i="7"/>
  <c r="R1621" i="7"/>
  <c r="U1621" i="7" s="1"/>
  <c r="P1621" i="7"/>
  <c r="S1621" i="7" s="1"/>
  <c r="T1621" i="7" s="1"/>
  <c r="W1621" i="7" s="1"/>
  <c r="N1621" i="7"/>
  <c r="H1621" i="7"/>
  <c r="G1621" i="7"/>
  <c r="D1621" i="7"/>
  <c r="I1621" i="7" s="1"/>
  <c r="X1620" i="7"/>
  <c r="W1620" i="7"/>
  <c r="U1620" i="7"/>
  <c r="S1620" i="7"/>
  <c r="R1620" i="7"/>
  <c r="P1620" i="7"/>
  <c r="N1620" i="7"/>
  <c r="H1620" i="7"/>
  <c r="G1620" i="7"/>
  <c r="D1620" i="7"/>
  <c r="I1620" i="7" s="1"/>
  <c r="X1619" i="7"/>
  <c r="T1619" i="7"/>
  <c r="W1619" i="7" s="1"/>
  <c r="R1619" i="7"/>
  <c r="P1619" i="7"/>
  <c r="N1619" i="7"/>
  <c r="S1619" i="7" s="1"/>
  <c r="H1619" i="7"/>
  <c r="G1619" i="7"/>
  <c r="D1619" i="7"/>
  <c r="I1619" i="7" s="1"/>
  <c r="X1618" i="7"/>
  <c r="R1618" i="7"/>
  <c r="P1618" i="7"/>
  <c r="N1618" i="7"/>
  <c r="S1618" i="7" s="1"/>
  <c r="T1618" i="7" s="1"/>
  <c r="W1618" i="7" s="1"/>
  <c r="H1618" i="7"/>
  <c r="G1618" i="7"/>
  <c r="D1618" i="7"/>
  <c r="I1618" i="7" s="1"/>
  <c r="W1617" i="7"/>
  <c r="T1617" i="7"/>
  <c r="R1617" i="7"/>
  <c r="Q1617" i="7" s="1"/>
  <c r="O1617" i="7"/>
  <c r="M1617" i="7"/>
  <c r="X1617" i="7" s="1"/>
  <c r="H1617" i="7"/>
  <c r="G1617" i="7"/>
  <c r="D1617" i="7"/>
  <c r="I1617" i="7" s="1"/>
  <c r="X1616" i="7"/>
  <c r="W1616" i="7"/>
  <c r="S1616" i="7"/>
  <c r="R1616" i="7"/>
  <c r="P1616" i="7"/>
  <c r="N1616" i="7"/>
  <c r="H1616" i="7"/>
  <c r="I1616" i="7" s="1"/>
  <c r="G1616" i="7"/>
  <c r="D1616" i="7"/>
  <c r="W1615" i="7"/>
  <c r="S1615" i="7"/>
  <c r="T1615" i="7" s="1"/>
  <c r="Q1615" i="7"/>
  <c r="O1615" i="7"/>
  <c r="M1615" i="7"/>
  <c r="X1615" i="7" s="1"/>
  <c r="H1615" i="7"/>
  <c r="I1615" i="7" s="1"/>
  <c r="G1615" i="7"/>
  <c r="D1615" i="7"/>
  <c r="W1614" i="7"/>
  <c r="T1614" i="7"/>
  <c r="R1614" i="7"/>
  <c r="Q1614" i="7" s="1"/>
  <c r="O1614" i="7"/>
  <c r="M1614" i="7"/>
  <c r="X1614" i="7" s="1"/>
  <c r="H1614" i="7"/>
  <c r="I1614" i="7" s="1"/>
  <c r="G1614" i="7"/>
  <c r="D1614" i="7"/>
  <c r="X1613" i="7"/>
  <c r="R1613" i="7"/>
  <c r="P1613" i="7"/>
  <c r="N1613" i="7"/>
  <c r="S1613" i="7" s="1"/>
  <c r="H1613" i="7"/>
  <c r="I1613" i="7" s="1"/>
  <c r="G1613" i="7"/>
  <c r="D1613" i="7"/>
  <c r="X1612" i="7"/>
  <c r="S1612" i="7"/>
  <c r="T1612" i="7" s="1"/>
  <c r="W1612" i="7" s="1"/>
  <c r="Q1612" i="7"/>
  <c r="O1612" i="7"/>
  <c r="M1612" i="7"/>
  <c r="H1612" i="7"/>
  <c r="I1612" i="7" s="1"/>
  <c r="G1612" i="7"/>
  <c r="D1612" i="7"/>
  <c r="W1611" i="7"/>
  <c r="S1611" i="7"/>
  <c r="T1611" i="7" s="1"/>
  <c r="Q1611" i="7"/>
  <c r="O1611" i="7"/>
  <c r="M1611" i="7"/>
  <c r="X1611" i="7" s="1"/>
  <c r="H1611" i="7"/>
  <c r="I1611" i="7" s="1"/>
  <c r="G1611" i="7"/>
  <c r="D1611" i="7"/>
  <c r="X1610" i="7"/>
  <c r="R1610" i="7"/>
  <c r="P1610" i="7"/>
  <c r="N1610" i="7"/>
  <c r="S1610" i="7" s="1"/>
  <c r="H1610" i="7"/>
  <c r="I1610" i="7" s="1"/>
  <c r="G1610" i="7"/>
  <c r="D1610" i="7"/>
  <c r="X1609" i="7"/>
  <c r="W1609" i="7"/>
  <c r="S1609" i="7"/>
  <c r="R1609" i="7"/>
  <c r="U1609" i="7" s="1"/>
  <c r="P1609" i="7"/>
  <c r="N1609" i="7"/>
  <c r="I1609" i="7"/>
  <c r="H1609" i="7"/>
  <c r="G1609" i="7"/>
  <c r="D1609" i="7"/>
  <c r="X1608" i="7"/>
  <c r="U1608" i="7"/>
  <c r="S1608" i="7"/>
  <c r="T1608" i="7" s="1"/>
  <c r="W1608" i="7" s="1"/>
  <c r="Q1608" i="7"/>
  <c r="O1608" i="7"/>
  <c r="M1608" i="7"/>
  <c r="I1608" i="7"/>
  <c r="H1608" i="7"/>
  <c r="G1608" i="7"/>
  <c r="D1608" i="7"/>
  <c r="X1607" i="7"/>
  <c r="R1607" i="7"/>
  <c r="P1607" i="7"/>
  <c r="N1607" i="7"/>
  <c r="S1607" i="7" s="1"/>
  <c r="I1607" i="7"/>
  <c r="H1607" i="7"/>
  <c r="G1607" i="7"/>
  <c r="D1607" i="7"/>
  <c r="Q1606" i="7"/>
  <c r="S1606" i="7" s="1"/>
  <c r="O1606" i="7"/>
  <c r="M1606" i="7"/>
  <c r="X1606" i="7" s="1"/>
  <c r="I1606" i="7"/>
  <c r="H1606" i="7"/>
  <c r="G1606" i="7"/>
  <c r="D1606" i="7"/>
  <c r="U1605" i="7"/>
  <c r="S1605" i="7"/>
  <c r="T1605" i="7" s="1"/>
  <c r="W1605" i="7" s="1"/>
  <c r="R1605" i="7"/>
  <c r="O1605" i="7"/>
  <c r="M1605" i="7"/>
  <c r="X1605" i="7" s="1"/>
  <c r="I1605" i="7"/>
  <c r="H1605" i="7"/>
  <c r="G1605" i="7"/>
  <c r="D1605" i="7"/>
  <c r="X1604" i="7"/>
  <c r="R1604" i="7"/>
  <c r="P1604" i="7"/>
  <c r="N1604" i="7"/>
  <c r="S1604" i="7" s="1"/>
  <c r="I1604" i="7"/>
  <c r="H1604" i="7"/>
  <c r="G1604" i="7"/>
  <c r="D1604" i="7"/>
  <c r="W1603" i="7"/>
  <c r="U1603" i="7"/>
  <c r="S1603" i="7"/>
  <c r="T1603" i="7" s="1"/>
  <c r="Q1603" i="7"/>
  <c r="O1603" i="7"/>
  <c r="M1603" i="7"/>
  <c r="X1603" i="7" s="1"/>
  <c r="I1603" i="7"/>
  <c r="H1603" i="7"/>
  <c r="G1603" i="7"/>
  <c r="D1603" i="7"/>
  <c r="X1602" i="7"/>
  <c r="W1602" i="7"/>
  <c r="U1602" i="7"/>
  <c r="S1602" i="7"/>
  <c r="R1602" i="7"/>
  <c r="P1602" i="7"/>
  <c r="N1602" i="7"/>
  <c r="H1602" i="7"/>
  <c r="I1602" i="7" s="1"/>
  <c r="G1602" i="7"/>
  <c r="D1602" i="7"/>
  <c r="X1601" i="7"/>
  <c r="W1601" i="7"/>
  <c r="S1601" i="7"/>
  <c r="U1601" i="7" s="1"/>
  <c r="R1601" i="7"/>
  <c r="P1601" i="7"/>
  <c r="N1601" i="7"/>
  <c r="H1601" i="7"/>
  <c r="G1601" i="7"/>
  <c r="D1601" i="7"/>
  <c r="I1601" i="7" s="1"/>
  <c r="X1600" i="7"/>
  <c r="W1600" i="7"/>
  <c r="S1600" i="7"/>
  <c r="R1600" i="7"/>
  <c r="U1600" i="7" s="1"/>
  <c r="P1600" i="7"/>
  <c r="N1600" i="7"/>
  <c r="H1600" i="7"/>
  <c r="G1600" i="7"/>
  <c r="D1600" i="7"/>
  <c r="I1600" i="7" s="1"/>
  <c r="S1599" i="7"/>
  <c r="W1599" i="7" s="1"/>
  <c r="Q1599" i="7"/>
  <c r="O1599" i="7"/>
  <c r="M1599" i="7"/>
  <c r="X1599" i="7" s="1"/>
  <c r="H1599" i="7"/>
  <c r="G1599" i="7"/>
  <c r="D1599" i="7"/>
  <c r="I1599" i="7" s="1"/>
  <c r="X1598" i="7"/>
  <c r="S1598" i="7"/>
  <c r="T1598" i="7" s="1"/>
  <c r="W1598" i="7" s="1"/>
  <c r="R1598" i="7"/>
  <c r="U1598" i="7" s="1"/>
  <c r="P1598" i="7"/>
  <c r="N1598" i="7"/>
  <c r="H1598" i="7"/>
  <c r="G1598" i="7"/>
  <c r="D1598" i="7"/>
  <c r="I1598" i="7" s="1"/>
  <c r="W1597" i="7"/>
  <c r="T1597" i="7"/>
  <c r="O1597" i="7"/>
  <c r="M1597" i="7"/>
  <c r="X1597" i="7" s="1"/>
  <c r="I1597" i="7"/>
  <c r="H1597" i="7"/>
  <c r="G1597" i="7"/>
  <c r="D1597" i="7"/>
  <c r="W1596" i="7"/>
  <c r="U1596" i="7"/>
  <c r="T1596" i="7"/>
  <c r="R1596" i="7"/>
  <c r="Q1596" i="7"/>
  <c r="O1596" i="7"/>
  <c r="M1596" i="7"/>
  <c r="X1596" i="7" s="1"/>
  <c r="I1596" i="7"/>
  <c r="H1596" i="7"/>
  <c r="G1596" i="7"/>
  <c r="D1596" i="7"/>
  <c r="X1595" i="7"/>
  <c r="W1595" i="7"/>
  <c r="U1595" i="7"/>
  <c r="T1595" i="7"/>
  <c r="S1595" i="7"/>
  <c r="R1595" i="7"/>
  <c r="P1595" i="7"/>
  <c r="N1595" i="7"/>
  <c r="I1595" i="7"/>
  <c r="H1595" i="7"/>
  <c r="G1595" i="7"/>
  <c r="D1595" i="7"/>
  <c r="W1594" i="7"/>
  <c r="U1594" i="7"/>
  <c r="S1594" i="7"/>
  <c r="T1594" i="7" s="1"/>
  <c r="Q1594" i="7"/>
  <c r="O1594" i="7"/>
  <c r="M1594" i="7"/>
  <c r="X1594" i="7" s="1"/>
  <c r="I1594" i="7"/>
  <c r="H1594" i="7"/>
  <c r="G1594" i="7"/>
  <c r="D1594" i="7"/>
  <c r="W1593" i="7"/>
  <c r="U1593" i="7"/>
  <c r="S1593" i="7"/>
  <c r="T1593" i="7" s="1"/>
  <c r="Q1593" i="7"/>
  <c r="O1593" i="7"/>
  <c r="M1593" i="7"/>
  <c r="X1593" i="7" s="1"/>
  <c r="I1593" i="7"/>
  <c r="H1593" i="7"/>
  <c r="G1593" i="7"/>
  <c r="D1593" i="7"/>
  <c r="X1592" i="7"/>
  <c r="W1592" i="7"/>
  <c r="U1592" i="7"/>
  <c r="S1592" i="7"/>
  <c r="R1592" i="7"/>
  <c r="P1592" i="7"/>
  <c r="N1592" i="7"/>
  <c r="H1592" i="7"/>
  <c r="I1592" i="7" s="1"/>
  <c r="G1592" i="7"/>
  <c r="D1592" i="7"/>
  <c r="X1591" i="7"/>
  <c r="U1591" i="7"/>
  <c r="T1591" i="7"/>
  <c r="W1591" i="7" s="1"/>
  <c r="S1591" i="7"/>
  <c r="Q1591" i="7"/>
  <c r="O1591" i="7"/>
  <c r="M1591" i="7"/>
  <c r="H1591" i="7"/>
  <c r="I1591" i="7" s="1"/>
  <c r="G1591" i="7"/>
  <c r="D1591" i="7"/>
  <c r="X1590" i="7"/>
  <c r="T1590" i="7"/>
  <c r="W1590" i="7" s="1"/>
  <c r="R1590" i="7"/>
  <c r="P1590" i="7"/>
  <c r="N1590" i="7"/>
  <c r="H1590" i="7"/>
  <c r="I1590" i="7" s="1"/>
  <c r="G1590" i="7"/>
  <c r="D1590" i="7"/>
  <c r="X1589" i="7"/>
  <c r="W1589" i="7"/>
  <c r="S1589" i="7"/>
  <c r="U1589" i="7" s="1"/>
  <c r="R1589" i="7"/>
  <c r="P1589" i="7"/>
  <c r="N1589" i="7"/>
  <c r="H1589" i="7"/>
  <c r="G1589" i="7"/>
  <c r="D1589" i="7"/>
  <c r="I1589" i="7" s="1"/>
  <c r="S1588" i="7"/>
  <c r="U1588" i="7" s="1"/>
  <c r="O1588" i="7"/>
  <c r="M1588" i="7"/>
  <c r="X1588" i="7" s="1"/>
  <c r="H1588" i="7"/>
  <c r="G1588" i="7"/>
  <c r="D1588" i="7"/>
  <c r="I1588" i="7" s="1"/>
  <c r="W1587" i="7"/>
  <c r="T1587" i="7"/>
  <c r="R1587" i="7"/>
  <c r="U1587" i="7" s="1"/>
  <c r="Q1587" i="7"/>
  <c r="O1587" i="7"/>
  <c r="M1587" i="7"/>
  <c r="X1587" i="7" s="1"/>
  <c r="H1587" i="7"/>
  <c r="G1587" i="7"/>
  <c r="D1587" i="7"/>
  <c r="I1587" i="7" s="1"/>
  <c r="X1586" i="7"/>
  <c r="S1586" i="7"/>
  <c r="U1586" i="7" s="1"/>
  <c r="Q1586" i="7"/>
  <c r="O1586" i="7"/>
  <c r="M1586" i="7"/>
  <c r="H1586" i="7"/>
  <c r="G1586" i="7"/>
  <c r="D1586" i="7"/>
  <c r="I1586" i="7" s="1"/>
  <c r="X1585" i="7"/>
  <c r="W1585" i="7"/>
  <c r="U1585" i="7"/>
  <c r="T1585" i="7"/>
  <c r="Q1585" i="7"/>
  <c r="O1585" i="7"/>
  <c r="H1585" i="7"/>
  <c r="I1585" i="7" s="1"/>
  <c r="G1585" i="7"/>
  <c r="D1585" i="7"/>
  <c r="X1584" i="7"/>
  <c r="W1584" i="7"/>
  <c r="S1584" i="7"/>
  <c r="R1584" i="7"/>
  <c r="U1584" i="7" s="1"/>
  <c r="P1584" i="7"/>
  <c r="N1584" i="7"/>
  <c r="I1584" i="7"/>
  <c r="H1584" i="7"/>
  <c r="G1584" i="7"/>
  <c r="D1584" i="7"/>
  <c r="W1583" i="7"/>
  <c r="U1583" i="7"/>
  <c r="S1583" i="7"/>
  <c r="T1583" i="7" s="1"/>
  <c r="Q1583" i="7"/>
  <c r="O1583" i="7"/>
  <c r="M1583" i="7"/>
  <c r="X1583" i="7" s="1"/>
  <c r="I1583" i="7"/>
  <c r="H1583" i="7"/>
  <c r="G1583" i="7"/>
  <c r="D1583" i="7"/>
  <c r="W1582" i="7"/>
  <c r="U1582" i="7"/>
  <c r="S1582" i="7"/>
  <c r="T1582" i="7" s="1"/>
  <c r="Q1582" i="7"/>
  <c r="O1582" i="7"/>
  <c r="M1582" i="7"/>
  <c r="X1582" i="7" s="1"/>
  <c r="I1582" i="7"/>
  <c r="H1582" i="7"/>
  <c r="G1582" i="7"/>
  <c r="D1582" i="7"/>
  <c r="X1581" i="7"/>
  <c r="W1581" i="7"/>
  <c r="U1581" i="7"/>
  <c r="T1581" i="7"/>
  <c r="S1581" i="7"/>
  <c r="R1581" i="7"/>
  <c r="P1581" i="7"/>
  <c r="N1581" i="7"/>
  <c r="I1581" i="7"/>
  <c r="H1581" i="7"/>
  <c r="G1581" i="7"/>
  <c r="D1581" i="7"/>
  <c r="X1580" i="7"/>
  <c r="R1580" i="7"/>
  <c r="P1580" i="7"/>
  <c r="N1580" i="7"/>
  <c r="S1580" i="7" s="1"/>
  <c r="I1580" i="7"/>
  <c r="H1580" i="7"/>
  <c r="G1580" i="7"/>
  <c r="D1580" i="7"/>
  <c r="W1579" i="7"/>
  <c r="U1579" i="7"/>
  <c r="T1579" i="7"/>
  <c r="R1579" i="7"/>
  <c r="Q1579" i="7"/>
  <c r="O1579" i="7"/>
  <c r="M1579" i="7"/>
  <c r="X1579" i="7" s="1"/>
  <c r="I1579" i="7"/>
  <c r="H1579" i="7"/>
  <c r="G1579" i="7"/>
  <c r="D1579" i="7"/>
  <c r="W1578" i="7"/>
  <c r="U1578" i="7"/>
  <c r="T1578" i="7"/>
  <c r="R1578" i="7"/>
  <c r="Q1578" i="7"/>
  <c r="O1578" i="7"/>
  <c r="M1578" i="7"/>
  <c r="X1578" i="7" s="1"/>
  <c r="I1578" i="7"/>
  <c r="H1578" i="7"/>
  <c r="G1578" i="7"/>
  <c r="D1578" i="7"/>
  <c r="X1577" i="7"/>
  <c r="W1577" i="7"/>
  <c r="U1577" i="7"/>
  <c r="T1577" i="7"/>
  <c r="Q1577" i="7"/>
  <c r="O1577" i="7"/>
  <c r="H1577" i="7"/>
  <c r="G1577" i="7"/>
  <c r="D1577" i="7"/>
  <c r="I1577" i="7" s="1"/>
  <c r="S1576" i="7"/>
  <c r="W1576" i="7" s="1"/>
  <c r="Q1576" i="7"/>
  <c r="O1576" i="7"/>
  <c r="M1576" i="7"/>
  <c r="X1576" i="7" s="1"/>
  <c r="H1576" i="7"/>
  <c r="G1576" i="7"/>
  <c r="D1576" i="7"/>
  <c r="I1576" i="7" s="1"/>
  <c r="W1575" i="7"/>
  <c r="T1575" i="7"/>
  <c r="R1575" i="7"/>
  <c r="U1575" i="7" s="1"/>
  <c r="O1575" i="7"/>
  <c r="M1575" i="7"/>
  <c r="X1575" i="7" s="1"/>
  <c r="H1575" i="7"/>
  <c r="G1575" i="7"/>
  <c r="D1575" i="7"/>
  <c r="I1575" i="7" s="1"/>
  <c r="W1574" i="7"/>
  <c r="T1574" i="7"/>
  <c r="R1574" i="7"/>
  <c r="U1574" i="7" s="1"/>
  <c r="Q1574" i="7"/>
  <c r="O1574" i="7"/>
  <c r="M1574" i="7"/>
  <c r="X1574" i="7" s="1"/>
  <c r="H1574" i="7"/>
  <c r="G1574" i="7"/>
  <c r="D1574" i="7"/>
  <c r="I1574" i="7" s="1"/>
  <c r="W1573" i="7"/>
  <c r="U1573" i="7"/>
  <c r="T1573" i="7"/>
  <c r="Q1573" i="7"/>
  <c r="O1573" i="7"/>
  <c r="M1573" i="7"/>
  <c r="X1573" i="7" s="1"/>
  <c r="H1573" i="7"/>
  <c r="G1573" i="7"/>
  <c r="D1573" i="7"/>
  <c r="I1573" i="7" s="1"/>
  <c r="X1572" i="7"/>
  <c r="Q1572" i="7"/>
  <c r="S1572" i="7" s="1"/>
  <c r="O1572" i="7"/>
  <c r="M1572" i="7"/>
  <c r="H1572" i="7"/>
  <c r="G1572" i="7"/>
  <c r="D1572" i="7"/>
  <c r="I1572" i="7" s="1"/>
  <c r="X1571" i="7"/>
  <c r="W1571" i="7"/>
  <c r="U1571" i="7"/>
  <c r="T1571" i="7"/>
  <c r="S1571" i="7"/>
  <c r="Q1571" i="7"/>
  <c r="O1571" i="7"/>
  <c r="M1571" i="7"/>
  <c r="H1571" i="7"/>
  <c r="G1571" i="7"/>
  <c r="D1571" i="7"/>
  <c r="I1571" i="7" s="1"/>
  <c r="X1570" i="7"/>
  <c r="W1570" i="7"/>
  <c r="U1570" i="7"/>
  <c r="T1570" i="7"/>
  <c r="R1570" i="7"/>
  <c r="Q1570" i="7"/>
  <c r="O1570" i="7"/>
  <c r="M1570" i="7"/>
  <c r="H1570" i="7"/>
  <c r="G1570" i="7"/>
  <c r="D1570" i="7"/>
  <c r="I1570" i="7" s="1"/>
  <c r="X1569" i="7"/>
  <c r="W1569" i="7"/>
  <c r="U1569" i="7"/>
  <c r="T1569" i="7"/>
  <c r="R1569" i="7"/>
  <c r="Q1569" i="7"/>
  <c r="O1569" i="7"/>
  <c r="M1569" i="7"/>
  <c r="H1569" i="7"/>
  <c r="G1569" i="7"/>
  <c r="D1569" i="7"/>
  <c r="I1569" i="7" s="1"/>
  <c r="X1568" i="7"/>
  <c r="W1568" i="7"/>
  <c r="T1568" i="7"/>
  <c r="O1568" i="7"/>
  <c r="M1568" i="7"/>
  <c r="H1568" i="7"/>
  <c r="I1568" i="7" s="1"/>
  <c r="G1568" i="7"/>
  <c r="D1568" i="7"/>
  <c r="S1567" i="7"/>
  <c r="W1567" i="7" s="1"/>
  <c r="Q1567" i="7"/>
  <c r="O1567" i="7"/>
  <c r="M1567" i="7"/>
  <c r="X1567" i="7" s="1"/>
  <c r="H1567" i="7"/>
  <c r="G1567" i="7"/>
  <c r="D1567" i="7"/>
  <c r="I1567" i="7" s="1"/>
  <c r="X1566" i="7"/>
  <c r="S1566" i="7"/>
  <c r="T1566" i="7" s="1"/>
  <c r="W1566" i="7" s="1"/>
  <c r="R1566" i="7"/>
  <c r="U1566" i="7" s="1"/>
  <c r="P1566" i="7"/>
  <c r="N1566" i="7"/>
  <c r="H1566" i="7"/>
  <c r="G1566" i="7"/>
  <c r="D1566" i="7"/>
  <c r="I1566" i="7" s="1"/>
  <c r="W1565" i="7"/>
  <c r="T1565" i="7"/>
  <c r="R1565" i="7"/>
  <c r="U1565" i="7" s="1"/>
  <c r="O1565" i="7"/>
  <c r="M1565" i="7"/>
  <c r="X1565" i="7" s="1"/>
  <c r="H1565" i="7"/>
  <c r="G1565" i="7"/>
  <c r="D1565" i="7"/>
  <c r="I1565" i="7" s="1"/>
  <c r="S1564" i="7"/>
  <c r="U1564" i="7" s="1"/>
  <c r="Q1564" i="7"/>
  <c r="O1564" i="7"/>
  <c r="M1564" i="7"/>
  <c r="X1564" i="7" s="1"/>
  <c r="H1564" i="7"/>
  <c r="G1564" i="7"/>
  <c r="D1564" i="7"/>
  <c r="I1564" i="7" s="1"/>
  <c r="S1563" i="7"/>
  <c r="W1563" i="7" s="1"/>
  <c r="Q1563" i="7"/>
  <c r="O1563" i="7"/>
  <c r="M1563" i="7"/>
  <c r="X1563" i="7" s="1"/>
  <c r="H1563" i="7"/>
  <c r="G1563" i="7"/>
  <c r="D1563" i="7"/>
  <c r="I1563" i="7" s="1"/>
  <c r="X1562" i="7"/>
  <c r="S1562" i="7"/>
  <c r="T1562" i="7" s="1"/>
  <c r="W1562" i="7" s="1"/>
  <c r="R1562" i="7"/>
  <c r="U1562" i="7" s="1"/>
  <c r="P1562" i="7"/>
  <c r="N1562" i="7"/>
  <c r="H1562" i="7"/>
  <c r="G1562" i="7"/>
  <c r="D1562" i="7"/>
  <c r="I1562" i="7" s="1"/>
  <c r="X1561" i="7"/>
  <c r="S1561" i="7"/>
  <c r="T1561" i="7" s="1"/>
  <c r="W1561" i="7" s="1"/>
  <c r="R1561" i="7"/>
  <c r="U1561" i="7" s="1"/>
  <c r="P1561" i="7"/>
  <c r="N1561" i="7"/>
  <c r="H1561" i="7"/>
  <c r="G1561" i="7"/>
  <c r="D1561" i="7"/>
  <c r="I1561" i="7" s="1"/>
  <c r="S1560" i="7"/>
  <c r="W1560" i="7" s="1"/>
  <c r="Q1560" i="7"/>
  <c r="O1560" i="7"/>
  <c r="M1560" i="7"/>
  <c r="X1560" i="7" s="1"/>
  <c r="H1560" i="7"/>
  <c r="G1560" i="7"/>
  <c r="D1560" i="7"/>
  <c r="I1560" i="7" s="1"/>
  <c r="X1559" i="7"/>
  <c r="T1559" i="7"/>
  <c r="W1559" i="7" s="1"/>
  <c r="S1559" i="7"/>
  <c r="R1559" i="7"/>
  <c r="U1559" i="7" s="1"/>
  <c r="P1559" i="7"/>
  <c r="N1559" i="7"/>
  <c r="H1559" i="7"/>
  <c r="G1559" i="7"/>
  <c r="D1559" i="7"/>
  <c r="I1559" i="7" s="1"/>
  <c r="S1558" i="7"/>
  <c r="T1558" i="7" s="1"/>
  <c r="W1558" i="7" s="1"/>
  <c r="R1558" i="7"/>
  <c r="U1558" i="7" s="1"/>
  <c r="O1558" i="7"/>
  <c r="M1558" i="7"/>
  <c r="X1558" i="7" s="1"/>
  <c r="H1558" i="7"/>
  <c r="G1558" i="7"/>
  <c r="D1558" i="7"/>
  <c r="I1558" i="7" s="1"/>
  <c r="X1557" i="7"/>
  <c r="S1557" i="7"/>
  <c r="U1557" i="7" s="1"/>
  <c r="Q1557" i="7"/>
  <c r="O1557" i="7"/>
  <c r="M1557" i="7"/>
  <c r="H1557" i="7"/>
  <c r="G1557" i="7"/>
  <c r="D1557" i="7"/>
  <c r="I1557" i="7" s="1"/>
  <c r="W1556" i="7"/>
  <c r="T1556" i="7"/>
  <c r="R1556" i="7"/>
  <c r="U1556" i="7" s="1"/>
  <c r="O1556" i="7"/>
  <c r="M1556" i="7"/>
  <c r="X1556" i="7" s="1"/>
  <c r="H1556" i="7"/>
  <c r="G1556" i="7"/>
  <c r="D1556" i="7"/>
  <c r="I1556" i="7" s="1"/>
  <c r="X1555" i="7"/>
  <c r="U1555" i="7"/>
  <c r="T1555" i="7"/>
  <c r="W1555" i="7" s="1"/>
  <c r="Q1555" i="7"/>
  <c r="O1555" i="7"/>
  <c r="H1555" i="7"/>
  <c r="G1555" i="7"/>
  <c r="D1555" i="7"/>
  <c r="I1555" i="7" s="1"/>
  <c r="X1554" i="7"/>
  <c r="R1554" i="7"/>
  <c r="P1554" i="7"/>
  <c r="N1554" i="7"/>
  <c r="S1554" i="7" s="1"/>
  <c r="T1554" i="7" s="1"/>
  <c r="W1554" i="7" s="1"/>
  <c r="H1554" i="7"/>
  <c r="G1554" i="7"/>
  <c r="D1554" i="7"/>
  <c r="I1554" i="7" s="1"/>
  <c r="X1553" i="7"/>
  <c r="W1553" i="7"/>
  <c r="U1553" i="7"/>
  <c r="T1553" i="7"/>
  <c r="R1553" i="7"/>
  <c r="Q1553" i="7"/>
  <c r="O1553" i="7"/>
  <c r="M1553" i="7"/>
  <c r="H1553" i="7"/>
  <c r="G1553" i="7"/>
  <c r="D1553" i="7"/>
  <c r="I1553" i="7" s="1"/>
  <c r="X1552" i="7"/>
  <c r="U1552" i="7"/>
  <c r="T1552" i="7"/>
  <c r="W1552" i="7" s="1"/>
  <c r="S1552" i="7"/>
  <c r="Q1552" i="7"/>
  <c r="O1552" i="7"/>
  <c r="M1552" i="7"/>
  <c r="H1552" i="7"/>
  <c r="G1552" i="7"/>
  <c r="D1552" i="7"/>
  <c r="I1552" i="7" s="1"/>
  <c r="X1551" i="7"/>
  <c r="W1551" i="7"/>
  <c r="U1551" i="7"/>
  <c r="T1551" i="7"/>
  <c r="S1551" i="7"/>
  <c r="Q1551" i="7"/>
  <c r="O1551" i="7"/>
  <c r="M1551" i="7"/>
  <c r="H1551" i="7"/>
  <c r="G1551" i="7"/>
  <c r="D1551" i="7"/>
  <c r="I1551" i="7" s="1"/>
  <c r="X1550" i="7"/>
  <c r="R1550" i="7"/>
  <c r="P1550" i="7"/>
  <c r="N1550" i="7"/>
  <c r="S1550" i="7" s="1"/>
  <c r="T1550" i="7" s="1"/>
  <c r="W1550" i="7" s="1"/>
  <c r="H1550" i="7"/>
  <c r="G1550" i="7"/>
  <c r="D1550" i="7"/>
  <c r="I1550" i="7" s="1"/>
  <c r="U1549" i="7"/>
  <c r="T1549" i="7"/>
  <c r="W1549" i="7" s="1"/>
  <c r="Q1549" i="7"/>
  <c r="O1549" i="7"/>
  <c r="M1549" i="7"/>
  <c r="X1549" i="7" s="1"/>
  <c r="H1549" i="7"/>
  <c r="I1549" i="7" s="1"/>
  <c r="G1549" i="7"/>
  <c r="D1549" i="7"/>
  <c r="X1548" i="7"/>
  <c r="W1548" i="7"/>
  <c r="S1548" i="7"/>
  <c r="R1548" i="7"/>
  <c r="U1548" i="7" s="1"/>
  <c r="P1548" i="7"/>
  <c r="N1548" i="7"/>
  <c r="I1548" i="7"/>
  <c r="H1548" i="7"/>
  <c r="G1548" i="7"/>
  <c r="D1548" i="7"/>
  <c r="W1547" i="7"/>
  <c r="U1547" i="7"/>
  <c r="T1547" i="7"/>
  <c r="R1547" i="7"/>
  <c r="O1547" i="7"/>
  <c r="M1547" i="7"/>
  <c r="X1547" i="7" s="1"/>
  <c r="H1547" i="7"/>
  <c r="I1547" i="7" s="1"/>
  <c r="G1547" i="7"/>
  <c r="D1547" i="7"/>
  <c r="X1546" i="7"/>
  <c r="W1546" i="7"/>
  <c r="S1546" i="7"/>
  <c r="U1546" i="7" s="1"/>
  <c r="R1546" i="7"/>
  <c r="P1546" i="7"/>
  <c r="N1546" i="7"/>
  <c r="H1546" i="7"/>
  <c r="G1546" i="7"/>
  <c r="D1546" i="7"/>
  <c r="I1546" i="7" s="1"/>
  <c r="W1545" i="7"/>
  <c r="U1545" i="7"/>
  <c r="T1545" i="7"/>
  <c r="Q1545" i="7"/>
  <c r="O1545" i="7"/>
  <c r="M1545" i="7"/>
  <c r="X1545" i="7" s="1"/>
  <c r="H1545" i="7"/>
  <c r="G1545" i="7"/>
  <c r="D1545" i="7"/>
  <c r="I1545" i="7" s="1"/>
  <c r="X1544" i="7"/>
  <c r="S1544" i="7"/>
  <c r="T1544" i="7" s="1"/>
  <c r="W1544" i="7" s="1"/>
  <c r="R1544" i="7"/>
  <c r="U1544" i="7" s="1"/>
  <c r="P1544" i="7"/>
  <c r="N1544" i="7"/>
  <c r="H1544" i="7"/>
  <c r="G1544" i="7"/>
  <c r="D1544" i="7"/>
  <c r="I1544" i="7" s="1"/>
  <c r="X1543" i="7"/>
  <c r="W1543" i="7"/>
  <c r="T1543" i="7"/>
  <c r="S1543" i="7"/>
  <c r="R1543" i="7"/>
  <c r="U1543" i="7" s="1"/>
  <c r="P1543" i="7"/>
  <c r="N1543" i="7"/>
  <c r="H1543" i="7"/>
  <c r="G1543" i="7"/>
  <c r="D1543" i="7"/>
  <c r="I1543" i="7" s="1"/>
  <c r="X1542" i="7"/>
  <c r="S1542" i="7"/>
  <c r="T1542" i="7" s="1"/>
  <c r="W1542" i="7" s="1"/>
  <c r="R1542" i="7"/>
  <c r="U1542" i="7" s="1"/>
  <c r="P1542" i="7"/>
  <c r="N1542" i="7"/>
  <c r="H1542" i="7"/>
  <c r="G1542" i="7"/>
  <c r="D1542" i="7"/>
  <c r="I1542" i="7" s="1"/>
  <c r="W1541" i="7"/>
  <c r="U1541" i="7"/>
  <c r="T1541" i="7"/>
  <c r="Q1541" i="7"/>
  <c r="O1541" i="7"/>
  <c r="M1541" i="7"/>
  <c r="X1541" i="7" s="1"/>
  <c r="H1541" i="7"/>
  <c r="G1541" i="7"/>
  <c r="D1541" i="7"/>
  <c r="I1541" i="7" s="1"/>
  <c r="X1540" i="7"/>
  <c r="W1540" i="7"/>
  <c r="S1540" i="7"/>
  <c r="U1540" i="7" s="1"/>
  <c r="R1540" i="7"/>
  <c r="P1540" i="7"/>
  <c r="N1540" i="7"/>
  <c r="H1540" i="7"/>
  <c r="I1540" i="7" s="1"/>
  <c r="G1540" i="7"/>
  <c r="D1540" i="7"/>
  <c r="X1539" i="7"/>
  <c r="S1539" i="7"/>
  <c r="T1539" i="7" s="1"/>
  <c r="W1539" i="7" s="1"/>
  <c r="Q1539" i="7"/>
  <c r="O1539" i="7"/>
  <c r="M1539" i="7"/>
  <c r="H1539" i="7"/>
  <c r="I1539" i="7" s="1"/>
  <c r="G1539" i="7"/>
  <c r="D1539" i="7"/>
  <c r="W1538" i="7"/>
  <c r="S1538" i="7"/>
  <c r="T1538" i="7" s="1"/>
  <c r="Q1538" i="7"/>
  <c r="O1538" i="7"/>
  <c r="M1538" i="7"/>
  <c r="X1538" i="7" s="1"/>
  <c r="H1538" i="7"/>
  <c r="I1538" i="7" s="1"/>
  <c r="G1538" i="7"/>
  <c r="D1538" i="7"/>
  <c r="X1537" i="7"/>
  <c r="S1537" i="7"/>
  <c r="T1537" i="7" s="1"/>
  <c r="W1537" i="7" s="1"/>
  <c r="Q1537" i="7"/>
  <c r="O1537" i="7"/>
  <c r="M1537" i="7"/>
  <c r="H1537" i="7"/>
  <c r="I1537" i="7" s="1"/>
  <c r="G1537" i="7"/>
  <c r="D1537" i="7"/>
  <c r="X1536" i="7"/>
  <c r="W1536" i="7"/>
  <c r="U1536" i="7"/>
  <c r="T1536" i="7"/>
  <c r="Q1536" i="7"/>
  <c r="O1536" i="7"/>
  <c r="H1536" i="7"/>
  <c r="I1536" i="7" s="1"/>
  <c r="G1536" i="7"/>
  <c r="D1536" i="7"/>
  <c r="X1535" i="7"/>
  <c r="W1535" i="7"/>
  <c r="S1535" i="7"/>
  <c r="U1535" i="7" s="1"/>
  <c r="R1535" i="7"/>
  <c r="P1535" i="7"/>
  <c r="N1535" i="7"/>
  <c r="H1535" i="7"/>
  <c r="G1535" i="7"/>
  <c r="D1535" i="7"/>
  <c r="I1535" i="7" s="1"/>
  <c r="W1534" i="7"/>
  <c r="T1534" i="7"/>
  <c r="O1534" i="7"/>
  <c r="M1534" i="7"/>
  <c r="X1534" i="7" s="1"/>
  <c r="H1534" i="7"/>
  <c r="I1534" i="7" s="1"/>
  <c r="G1534" i="7"/>
  <c r="D1534" i="7"/>
  <c r="X1533" i="7"/>
  <c r="W1533" i="7"/>
  <c r="T1533" i="7"/>
  <c r="O1533" i="7"/>
  <c r="M1533" i="7"/>
  <c r="H1533" i="7"/>
  <c r="G1533" i="7"/>
  <c r="D1533" i="7"/>
  <c r="I1533" i="7" s="1"/>
  <c r="W1532" i="7"/>
  <c r="T1532" i="7"/>
  <c r="R1532" i="7"/>
  <c r="U1532" i="7" s="1"/>
  <c r="O1532" i="7"/>
  <c r="M1532" i="7"/>
  <c r="X1532" i="7" s="1"/>
  <c r="H1532" i="7"/>
  <c r="G1532" i="7"/>
  <c r="D1532" i="7"/>
  <c r="I1532" i="7" s="1"/>
  <c r="W1531" i="7"/>
  <c r="T1531" i="7"/>
  <c r="R1531" i="7"/>
  <c r="U1531" i="7" s="1"/>
  <c r="O1531" i="7"/>
  <c r="M1531" i="7"/>
  <c r="X1531" i="7" s="1"/>
  <c r="H1531" i="7"/>
  <c r="G1531" i="7"/>
  <c r="D1531" i="7"/>
  <c r="I1531" i="7" s="1"/>
  <c r="S1530" i="7"/>
  <c r="W1530" i="7" s="1"/>
  <c r="Q1530" i="7"/>
  <c r="O1530" i="7"/>
  <c r="M1530" i="7"/>
  <c r="X1530" i="7" s="1"/>
  <c r="H1530" i="7"/>
  <c r="G1530" i="7"/>
  <c r="D1530" i="7"/>
  <c r="I1530" i="7" s="1"/>
  <c r="X1529" i="7"/>
  <c r="S1529" i="7"/>
  <c r="T1529" i="7" s="1"/>
  <c r="W1529" i="7" s="1"/>
  <c r="R1529" i="7"/>
  <c r="U1529" i="7" s="1"/>
  <c r="P1529" i="7"/>
  <c r="N1529" i="7"/>
  <c r="H1529" i="7"/>
  <c r="G1529" i="7"/>
  <c r="D1529" i="7"/>
  <c r="I1529" i="7" s="1"/>
  <c r="X1528" i="7"/>
  <c r="W1528" i="7"/>
  <c r="S1528" i="7"/>
  <c r="R1528" i="7"/>
  <c r="U1528" i="7" s="1"/>
  <c r="P1528" i="7"/>
  <c r="N1528" i="7"/>
  <c r="H1528" i="7"/>
  <c r="G1528" i="7"/>
  <c r="D1528" i="7"/>
  <c r="I1528" i="7" s="1"/>
  <c r="X1527" i="7"/>
  <c r="W1527" i="7"/>
  <c r="S1527" i="7"/>
  <c r="R1527" i="7"/>
  <c r="U1527" i="7" s="1"/>
  <c r="P1527" i="7"/>
  <c r="N1527" i="7"/>
  <c r="H1527" i="7"/>
  <c r="G1527" i="7"/>
  <c r="D1527" i="7"/>
  <c r="I1527" i="7" s="1"/>
  <c r="X1526" i="7"/>
  <c r="R1526" i="7"/>
  <c r="U1526" i="7" s="1"/>
  <c r="P1526" i="7"/>
  <c r="N1526" i="7"/>
  <c r="S1526" i="7" s="1"/>
  <c r="T1526" i="7" s="1"/>
  <c r="W1526" i="7" s="1"/>
  <c r="H1526" i="7"/>
  <c r="G1526" i="7"/>
  <c r="D1526" i="7"/>
  <c r="I1526" i="7" s="1"/>
  <c r="X1525" i="7"/>
  <c r="U1525" i="7"/>
  <c r="T1525" i="7"/>
  <c r="W1525" i="7" s="1"/>
  <c r="Q1525" i="7"/>
  <c r="O1525" i="7"/>
  <c r="I1525" i="7"/>
  <c r="H1525" i="7"/>
  <c r="G1525" i="7"/>
  <c r="D1525" i="7"/>
  <c r="AB1524" i="7"/>
  <c r="X1524" i="7"/>
  <c r="W1524" i="7"/>
  <c r="S1524" i="7"/>
  <c r="R1524" i="7"/>
  <c r="U1524" i="7" s="1"/>
  <c r="P1524" i="7"/>
  <c r="N1524" i="7"/>
  <c r="I1524" i="7"/>
  <c r="H1524" i="7"/>
  <c r="G1524" i="7"/>
  <c r="D1524" i="7"/>
  <c r="Q1523" i="7"/>
  <c r="S1523" i="7" s="1"/>
  <c r="O1523" i="7"/>
  <c r="M1523" i="7"/>
  <c r="X1523" i="7" s="1"/>
  <c r="I1523" i="7"/>
  <c r="H1523" i="7"/>
  <c r="G1523" i="7"/>
  <c r="D1523" i="7"/>
  <c r="W1522" i="7"/>
  <c r="U1522" i="7"/>
  <c r="T1522" i="7"/>
  <c r="Q1522" i="7"/>
  <c r="O1522" i="7"/>
  <c r="M1522" i="7"/>
  <c r="X1522" i="7" s="1"/>
  <c r="H1522" i="7"/>
  <c r="I1522" i="7" s="1"/>
  <c r="G1522" i="7"/>
  <c r="D1522" i="7"/>
  <c r="X1521" i="7"/>
  <c r="R1521" i="7"/>
  <c r="P1521" i="7"/>
  <c r="S1521" i="7" s="1"/>
  <c r="N1521" i="7"/>
  <c r="H1521" i="7"/>
  <c r="I1521" i="7" s="1"/>
  <c r="G1521" i="7"/>
  <c r="D1521" i="7"/>
  <c r="U1520" i="7"/>
  <c r="T1520" i="7"/>
  <c r="W1520" i="7" s="1"/>
  <c r="Q1520" i="7"/>
  <c r="O1520" i="7"/>
  <c r="M1520" i="7"/>
  <c r="X1520" i="7" s="1"/>
  <c r="H1520" i="7"/>
  <c r="G1520" i="7"/>
  <c r="D1520" i="7"/>
  <c r="I1520" i="7" s="1"/>
  <c r="X1519" i="7"/>
  <c r="S1519" i="7"/>
  <c r="U1519" i="7" s="1"/>
  <c r="Q1519" i="7"/>
  <c r="O1519" i="7"/>
  <c r="M1519" i="7"/>
  <c r="H1519" i="7"/>
  <c r="G1519" i="7"/>
  <c r="D1519" i="7"/>
  <c r="I1519" i="7" s="1"/>
  <c r="X1518" i="7"/>
  <c r="W1518" i="7"/>
  <c r="S1518" i="7"/>
  <c r="R1518" i="7"/>
  <c r="U1518" i="7" s="1"/>
  <c r="P1518" i="7"/>
  <c r="N1518" i="7"/>
  <c r="H1518" i="7"/>
  <c r="G1518" i="7"/>
  <c r="D1518" i="7"/>
  <c r="I1518" i="7" s="1"/>
  <c r="S1517" i="7"/>
  <c r="W1517" i="7" s="1"/>
  <c r="Q1517" i="7"/>
  <c r="O1517" i="7"/>
  <c r="M1517" i="7"/>
  <c r="X1517" i="7" s="1"/>
  <c r="H1517" i="7"/>
  <c r="G1517" i="7"/>
  <c r="D1517" i="7"/>
  <c r="I1517" i="7" s="1"/>
  <c r="Q1516" i="7"/>
  <c r="S1516" i="7" s="1"/>
  <c r="O1516" i="7"/>
  <c r="M1516" i="7"/>
  <c r="X1516" i="7" s="1"/>
  <c r="H1516" i="7"/>
  <c r="G1516" i="7"/>
  <c r="D1516" i="7"/>
  <c r="I1516" i="7" s="1"/>
  <c r="X1515" i="7"/>
  <c r="S1515" i="7"/>
  <c r="U1515" i="7" s="1"/>
  <c r="Q1515" i="7"/>
  <c r="O1515" i="7"/>
  <c r="M1515" i="7"/>
  <c r="H1515" i="7"/>
  <c r="G1515" i="7"/>
  <c r="D1515" i="7"/>
  <c r="I1515" i="7" s="1"/>
  <c r="X1514" i="7"/>
  <c r="S1514" i="7"/>
  <c r="U1514" i="7" s="1"/>
  <c r="Q1514" i="7"/>
  <c r="O1514" i="7"/>
  <c r="M1514" i="7"/>
  <c r="H1514" i="7"/>
  <c r="G1514" i="7"/>
  <c r="D1514" i="7"/>
  <c r="I1514" i="7" s="1"/>
  <c r="X1513" i="7"/>
  <c r="W1513" i="7"/>
  <c r="S1513" i="7"/>
  <c r="R1513" i="7"/>
  <c r="U1513" i="7" s="1"/>
  <c r="P1513" i="7"/>
  <c r="N1513" i="7"/>
  <c r="H1513" i="7"/>
  <c r="G1513" i="7"/>
  <c r="D1513" i="7"/>
  <c r="I1513" i="7" s="1"/>
  <c r="X1512" i="7"/>
  <c r="U1512" i="7"/>
  <c r="Q1512" i="7"/>
  <c r="X1511" i="7"/>
  <c r="P1511" i="7"/>
  <c r="N1511" i="7"/>
  <c r="S1511" i="7" s="1"/>
  <c r="H1511" i="7"/>
  <c r="G1511" i="7"/>
  <c r="D1511" i="7"/>
  <c r="I1511" i="7" s="1"/>
  <c r="X1510" i="7"/>
  <c r="S1510" i="7"/>
  <c r="U1510" i="7" s="1"/>
  <c r="Q1510" i="7"/>
  <c r="O1510" i="7"/>
  <c r="M1510" i="7"/>
  <c r="H1510" i="7"/>
  <c r="G1510" i="7"/>
  <c r="D1510" i="7"/>
  <c r="I1510" i="7" s="1"/>
  <c r="S1509" i="7"/>
  <c r="W1509" i="7" s="1"/>
  <c r="Q1509" i="7"/>
  <c r="O1509" i="7"/>
  <c r="M1509" i="7"/>
  <c r="X1509" i="7" s="1"/>
  <c r="H1509" i="7"/>
  <c r="G1509" i="7"/>
  <c r="D1509" i="7"/>
  <c r="I1509" i="7" s="1"/>
  <c r="X1508" i="7"/>
  <c r="T1508" i="7"/>
  <c r="W1508" i="7" s="1"/>
  <c r="R1508" i="7"/>
  <c r="U1508" i="7" s="1"/>
  <c r="P1508" i="7"/>
  <c r="N1508" i="7"/>
  <c r="H1508" i="7"/>
  <c r="G1508" i="7"/>
  <c r="D1508" i="7"/>
  <c r="I1508" i="7" s="1"/>
  <c r="X1507" i="7"/>
  <c r="W1507" i="7"/>
  <c r="S1507" i="7"/>
  <c r="R1507" i="7"/>
  <c r="U1507" i="7" s="1"/>
  <c r="P1507" i="7"/>
  <c r="N1507" i="7"/>
  <c r="H1507" i="7"/>
  <c r="G1507" i="7"/>
  <c r="D1507" i="7"/>
  <c r="I1507" i="7" s="1"/>
  <c r="X1506" i="7"/>
  <c r="W1506" i="7"/>
  <c r="U1506" i="7"/>
  <c r="T1506" i="7"/>
  <c r="R1506" i="7"/>
  <c r="Q1506" i="7"/>
  <c r="O1506" i="7"/>
  <c r="M1506" i="7"/>
  <c r="H1506" i="7"/>
  <c r="G1506" i="7"/>
  <c r="D1506" i="7"/>
  <c r="I1506" i="7" s="1"/>
  <c r="W1505" i="7"/>
  <c r="U1505" i="7"/>
  <c r="T1505" i="7"/>
  <c r="Q1505" i="7"/>
  <c r="O1505" i="7"/>
  <c r="M1505" i="7"/>
  <c r="X1505" i="7" s="1"/>
  <c r="H1505" i="7"/>
  <c r="I1505" i="7" s="1"/>
  <c r="G1505" i="7"/>
  <c r="D1505" i="7"/>
  <c r="X1504" i="7"/>
  <c r="R1504" i="7"/>
  <c r="P1504" i="7"/>
  <c r="N1504" i="7"/>
  <c r="S1504" i="7" s="1"/>
  <c r="H1504" i="7"/>
  <c r="I1504" i="7" s="1"/>
  <c r="G1504" i="7"/>
  <c r="D1504" i="7"/>
  <c r="W1503" i="7"/>
  <c r="U1503" i="7"/>
  <c r="T1503" i="7"/>
  <c r="Q1503" i="7"/>
  <c r="O1503" i="7"/>
  <c r="M1503" i="7"/>
  <c r="X1503" i="7" s="1"/>
  <c r="I1503" i="7"/>
  <c r="H1503" i="7"/>
  <c r="G1503" i="7"/>
  <c r="D1503" i="7"/>
  <c r="W1502" i="7"/>
  <c r="U1502" i="7"/>
  <c r="S1502" i="7"/>
  <c r="T1502" i="7" s="1"/>
  <c r="Q1502" i="7"/>
  <c r="O1502" i="7"/>
  <c r="M1502" i="7"/>
  <c r="X1502" i="7" s="1"/>
  <c r="I1502" i="7"/>
  <c r="H1502" i="7"/>
  <c r="G1502" i="7"/>
  <c r="D1502" i="7"/>
  <c r="X1501" i="7"/>
  <c r="W1501" i="7"/>
  <c r="U1501" i="7"/>
  <c r="S1501" i="7"/>
  <c r="R1501" i="7"/>
  <c r="P1501" i="7"/>
  <c r="N1501" i="7"/>
  <c r="H1501" i="7"/>
  <c r="I1501" i="7" s="1"/>
  <c r="G1501" i="7"/>
  <c r="D1501" i="7"/>
  <c r="X1500" i="7"/>
  <c r="W1500" i="7"/>
  <c r="U1500" i="7"/>
  <c r="T1500" i="7"/>
  <c r="R1500" i="7"/>
  <c r="Q1500" i="7"/>
  <c r="O1500" i="7"/>
  <c r="M1500" i="7"/>
  <c r="H1500" i="7"/>
  <c r="I1500" i="7" s="1"/>
  <c r="G1500" i="7"/>
  <c r="D1500" i="7"/>
  <c r="X1499" i="7"/>
  <c r="W1499" i="7"/>
  <c r="U1499" i="7"/>
  <c r="T1499" i="7"/>
  <c r="R1499" i="7"/>
  <c r="Q1499" i="7"/>
  <c r="O1499" i="7"/>
  <c r="M1499" i="7"/>
  <c r="H1499" i="7"/>
  <c r="I1499" i="7" s="1"/>
  <c r="G1499" i="7"/>
  <c r="D1499" i="7"/>
  <c r="U1498" i="7"/>
  <c r="T1498" i="7"/>
  <c r="W1498" i="7" s="1"/>
  <c r="Q1498" i="7"/>
  <c r="O1498" i="7"/>
  <c r="M1498" i="7"/>
  <c r="X1498" i="7" s="1"/>
  <c r="H1498" i="7"/>
  <c r="G1498" i="7"/>
  <c r="D1498" i="7"/>
  <c r="I1498" i="7" s="1"/>
  <c r="X1497" i="7"/>
  <c r="S1497" i="7"/>
  <c r="T1497" i="7" s="1"/>
  <c r="W1497" i="7" s="1"/>
  <c r="R1497" i="7"/>
  <c r="U1497" i="7" s="1"/>
  <c r="P1497" i="7"/>
  <c r="N1497" i="7"/>
  <c r="H1497" i="7"/>
  <c r="G1497" i="7"/>
  <c r="D1497" i="7"/>
  <c r="I1497" i="7" s="1"/>
  <c r="X1496" i="7"/>
  <c r="S1496" i="7"/>
  <c r="U1496" i="7" s="1"/>
  <c r="Q1496" i="7"/>
  <c r="O1496" i="7"/>
  <c r="M1496" i="7"/>
  <c r="H1496" i="7"/>
  <c r="G1496" i="7"/>
  <c r="D1496" i="7"/>
  <c r="I1496" i="7" s="1"/>
  <c r="X1495" i="7"/>
  <c r="T1495" i="7"/>
  <c r="W1495" i="7" s="1"/>
  <c r="S1495" i="7"/>
  <c r="R1495" i="7"/>
  <c r="U1495" i="7" s="1"/>
  <c r="P1495" i="7"/>
  <c r="N1495" i="7"/>
  <c r="H1495" i="7"/>
  <c r="G1495" i="7"/>
  <c r="D1495" i="7"/>
  <c r="I1495" i="7" s="1"/>
  <c r="X1494" i="7"/>
  <c r="W1494" i="7"/>
  <c r="S1494" i="7"/>
  <c r="R1494" i="7"/>
  <c r="U1494" i="7" s="1"/>
  <c r="P1494" i="7"/>
  <c r="N1494" i="7"/>
  <c r="H1494" i="7"/>
  <c r="G1494" i="7"/>
  <c r="D1494" i="7"/>
  <c r="I1494" i="7" s="1"/>
  <c r="W1493" i="7"/>
  <c r="U1493" i="7"/>
  <c r="T1493" i="7"/>
  <c r="Q1493" i="7"/>
  <c r="O1493" i="7"/>
  <c r="M1493" i="7"/>
  <c r="X1493" i="7" s="1"/>
  <c r="H1493" i="7"/>
  <c r="G1493" i="7"/>
  <c r="D1493" i="7"/>
  <c r="I1493" i="7" s="1"/>
  <c r="X1492" i="7"/>
  <c r="W1492" i="7"/>
  <c r="U1492" i="7"/>
  <c r="S1492" i="7"/>
  <c r="R1492" i="7"/>
  <c r="P1492" i="7"/>
  <c r="N1492" i="7"/>
  <c r="H1492" i="7"/>
  <c r="I1492" i="7" s="1"/>
  <c r="G1492" i="7"/>
  <c r="D1492" i="7"/>
  <c r="X1491" i="7"/>
  <c r="W1491" i="7"/>
  <c r="U1491" i="7"/>
  <c r="T1491" i="7"/>
  <c r="S1491" i="7"/>
  <c r="Q1491" i="7"/>
  <c r="O1491" i="7"/>
  <c r="M1491" i="7"/>
  <c r="H1491" i="7"/>
  <c r="I1491" i="7" s="1"/>
  <c r="G1491" i="7"/>
  <c r="D1491" i="7"/>
  <c r="W1490" i="7"/>
  <c r="U1490" i="7"/>
  <c r="T1490" i="7"/>
  <c r="R1490" i="7"/>
  <c r="Q1490" i="7" s="1"/>
  <c r="O1490" i="7"/>
  <c r="M1490" i="7"/>
  <c r="X1490" i="7" s="1"/>
  <c r="H1490" i="7"/>
  <c r="I1490" i="7" s="1"/>
  <c r="G1490" i="7"/>
  <c r="D1490" i="7"/>
  <c r="W1489" i="7"/>
  <c r="U1489" i="7"/>
  <c r="T1489" i="7"/>
  <c r="S1489" i="7"/>
  <c r="Q1489" i="7"/>
  <c r="O1489" i="7"/>
  <c r="M1489" i="7"/>
  <c r="X1489" i="7" s="1"/>
  <c r="H1489" i="7"/>
  <c r="I1489" i="7" s="1"/>
  <c r="G1489" i="7"/>
  <c r="D1489" i="7"/>
  <c r="W1488" i="7"/>
  <c r="U1488" i="7"/>
  <c r="T1488" i="7"/>
  <c r="S1488" i="7"/>
  <c r="Q1488" i="7"/>
  <c r="O1488" i="7"/>
  <c r="M1488" i="7"/>
  <c r="X1488" i="7" s="1"/>
  <c r="H1488" i="7"/>
  <c r="I1488" i="7" s="1"/>
  <c r="G1488" i="7"/>
  <c r="D1488" i="7"/>
  <c r="X1487" i="7"/>
  <c r="U1487" i="7"/>
  <c r="Q1487" i="7"/>
  <c r="W1486" i="7"/>
  <c r="U1486" i="7"/>
  <c r="T1486" i="7"/>
  <c r="Q1486" i="7"/>
  <c r="O1486" i="7"/>
  <c r="M1486" i="7"/>
  <c r="X1486" i="7" s="1"/>
  <c r="H1486" i="7"/>
  <c r="G1486" i="7"/>
  <c r="D1486" i="7"/>
  <c r="I1486" i="7" s="1"/>
  <c r="X1485" i="7"/>
  <c r="W1485" i="7"/>
  <c r="T1485" i="7"/>
  <c r="S1485" i="7"/>
  <c r="R1485" i="7"/>
  <c r="U1485" i="7" s="1"/>
  <c r="P1485" i="7"/>
  <c r="N1485" i="7"/>
  <c r="H1485" i="7"/>
  <c r="G1485" i="7"/>
  <c r="D1485" i="7"/>
  <c r="I1485" i="7" s="1"/>
  <c r="X1484" i="7"/>
  <c r="W1484" i="7"/>
  <c r="S1484" i="7"/>
  <c r="R1484" i="7"/>
  <c r="U1484" i="7" s="1"/>
  <c r="P1484" i="7"/>
  <c r="N1484" i="7"/>
  <c r="H1484" i="7"/>
  <c r="G1484" i="7"/>
  <c r="D1484" i="7"/>
  <c r="I1484" i="7" s="1"/>
  <c r="X1483" i="7"/>
  <c r="W1483" i="7"/>
  <c r="U1483" i="7"/>
  <c r="T1483" i="7"/>
  <c r="Q1483" i="7"/>
  <c r="O1483" i="7"/>
  <c r="I1483" i="7"/>
  <c r="H1483" i="7"/>
  <c r="G1483" i="7"/>
  <c r="D1483" i="7"/>
  <c r="W1482" i="7"/>
  <c r="T1482" i="7"/>
  <c r="O1482" i="7"/>
  <c r="M1482" i="7"/>
  <c r="X1482" i="7" s="1"/>
  <c r="H1482" i="7"/>
  <c r="G1482" i="7"/>
  <c r="D1482" i="7"/>
  <c r="I1482" i="7" s="1"/>
  <c r="W1481" i="7"/>
  <c r="U1481" i="7"/>
  <c r="T1481" i="7"/>
  <c r="Q1481" i="7"/>
  <c r="O1481" i="7"/>
  <c r="M1481" i="7"/>
  <c r="X1481" i="7" s="1"/>
  <c r="H1481" i="7"/>
  <c r="G1481" i="7"/>
  <c r="D1481" i="7"/>
  <c r="I1481" i="7" s="1"/>
  <c r="X1480" i="7"/>
  <c r="Q1480" i="7"/>
  <c r="S1480" i="7" s="1"/>
  <c r="O1480" i="7"/>
  <c r="M1480" i="7"/>
  <c r="H1480" i="7"/>
  <c r="G1480" i="7"/>
  <c r="D1480" i="7"/>
  <c r="I1480" i="7" s="1"/>
  <c r="W1479" i="7"/>
  <c r="U1479" i="7"/>
  <c r="T1479" i="7"/>
  <c r="Q1479" i="7"/>
  <c r="O1479" i="7"/>
  <c r="M1479" i="7"/>
  <c r="X1479" i="7" s="1"/>
  <c r="H1479" i="7"/>
  <c r="I1479" i="7" s="1"/>
  <c r="G1479" i="7"/>
  <c r="D1479" i="7"/>
  <c r="X1478" i="7"/>
  <c r="R1478" i="7"/>
  <c r="P1478" i="7"/>
  <c r="N1478" i="7"/>
  <c r="S1478" i="7" s="1"/>
  <c r="H1478" i="7"/>
  <c r="I1478" i="7" s="1"/>
  <c r="G1478" i="7"/>
  <c r="D1478" i="7"/>
  <c r="X1477" i="7"/>
  <c r="W1477" i="7"/>
  <c r="T1477" i="7"/>
  <c r="S1477" i="7" s="1"/>
  <c r="U1477" i="7" s="1"/>
  <c r="R1477" i="7"/>
  <c r="P1477" i="7"/>
  <c r="N1477" i="7"/>
  <c r="H1477" i="7"/>
  <c r="I1477" i="7" s="1"/>
  <c r="G1477" i="7"/>
  <c r="D1477" i="7"/>
  <c r="W1476" i="7"/>
  <c r="U1476" i="7"/>
  <c r="T1476" i="7"/>
  <c r="S1476" i="7"/>
  <c r="R1476" i="7"/>
  <c r="O1476" i="7"/>
  <c r="M1476" i="7"/>
  <c r="X1476" i="7" s="1"/>
  <c r="H1476" i="7"/>
  <c r="I1476" i="7" s="1"/>
  <c r="G1476" i="7"/>
  <c r="D1476" i="7"/>
  <c r="X1475" i="7"/>
  <c r="W1475" i="7"/>
  <c r="S1475" i="7"/>
  <c r="U1475" i="7" s="1"/>
  <c r="R1475" i="7"/>
  <c r="P1475" i="7"/>
  <c r="N1475" i="7"/>
  <c r="I1475" i="7"/>
  <c r="H1475" i="7"/>
  <c r="G1475" i="7"/>
  <c r="D1475" i="7"/>
  <c r="W1474" i="7"/>
  <c r="U1474" i="7"/>
  <c r="T1474" i="7"/>
  <c r="Q1474" i="7"/>
  <c r="O1474" i="7"/>
  <c r="M1474" i="7"/>
  <c r="X1474" i="7" s="1"/>
  <c r="H1474" i="7"/>
  <c r="I1474" i="7" s="1"/>
  <c r="G1474" i="7"/>
  <c r="D1474" i="7"/>
  <c r="X1473" i="7"/>
  <c r="U1473" i="7"/>
  <c r="T1473" i="7"/>
  <c r="W1473" i="7" s="1"/>
  <c r="S1473" i="7"/>
  <c r="R1473" i="7"/>
  <c r="P1473" i="7"/>
  <c r="N1473" i="7"/>
  <c r="H1473" i="7"/>
  <c r="I1473" i="7" s="1"/>
  <c r="G1473" i="7"/>
  <c r="D1473" i="7"/>
  <c r="X1472" i="7"/>
  <c r="W1472" i="7"/>
  <c r="U1472" i="7"/>
  <c r="T1472" i="7"/>
  <c r="R1472" i="7"/>
  <c r="Q1472" i="7"/>
  <c r="O1472" i="7"/>
  <c r="M1472" i="7"/>
  <c r="H1472" i="7"/>
  <c r="I1472" i="7" s="1"/>
  <c r="G1472" i="7"/>
  <c r="D1472" i="7"/>
  <c r="X1471" i="7"/>
  <c r="W1471" i="7"/>
  <c r="U1471" i="7"/>
  <c r="T1471" i="7"/>
  <c r="R1471" i="7"/>
  <c r="Q1471" i="7"/>
  <c r="O1471" i="7"/>
  <c r="M1471" i="7"/>
  <c r="H1471" i="7"/>
  <c r="I1471" i="7" s="1"/>
  <c r="G1471" i="7"/>
  <c r="D1471" i="7"/>
  <c r="X1470" i="7"/>
  <c r="Q1470" i="7"/>
  <c r="S1470" i="7" s="1"/>
  <c r="O1470" i="7"/>
  <c r="M1470" i="7"/>
  <c r="H1470" i="7"/>
  <c r="I1470" i="7" s="1"/>
  <c r="G1470" i="7"/>
  <c r="D1470" i="7"/>
  <c r="X1469" i="7"/>
  <c r="W1469" i="7"/>
  <c r="S1469" i="7"/>
  <c r="U1469" i="7" s="1"/>
  <c r="R1469" i="7"/>
  <c r="P1469" i="7"/>
  <c r="N1469" i="7"/>
  <c r="H1469" i="7"/>
  <c r="G1469" i="7"/>
  <c r="D1469" i="7"/>
  <c r="I1469" i="7" s="1"/>
  <c r="X1468" i="7"/>
  <c r="S1468" i="7"/>
  <c r="T1468" i="7" s="1"/>
  <c r="W1468" i="7" s="1"/>
  <c r="R1468" i="7"/>
  <c r="U1468" i="7" s="1"/>
  <c r="P1468" i="7"/>
  <c r="N1468" i="7"/>
  <c r="H1468" i="7"/>
  <c r="G1468" i="7"/>
  <c r="D1468" i="7"/>
  <c r="I1468" i="7" s="1"/>
  <c r="W1467" i="7"/>
  <c r="U1467" i="7"/>
  <c r="T1467" i="7"/>
  <c r="Q1467" i="7"/>
  <c r="O1467" i="7"/>
  <c r="M1467" i="7"/>
  <c r="X1467" i="7" s="1"/>
  <c r="H1467" i="7"/>
  <c r="G1467" i="7"/>
  <c r="D1467" i="7"/>
  <c r="I1467" i="7" s="1"/>
  <c r="S1466" i="7"/>
  <c r="W1466" i="7" s="1"/>
  <c r="Q1466" i="7"/>
  <c r="O1466" i="7"/>
  <c r="M1466" i="7"/>
  <c r="X1466" i="7" s="1"/>
  <c r="H1466" i="7"/>
  <c r="G1466" i="7"/>
  <c r="D1466" i="7"/>
  <c r="I1466" i="7" s="1"/>
  <c r="X1465" i="7"/>
  <c r="W1465" i="7"/>
  <c r="S1465" i="7"/>
  <c r="R1465" i="7"/>
  <c r="U1465" i="7" s="1"/>
  <c r="P1465" i="7"/>
  <c r="N1465" i="7"/>
  <c r="H1465" i="7"/>
  <c r="G1465" i="7"/>
  <c r="D1465" i="7"/>
  <c r="I1465" i="7" s="1"/>
  <c r="X1464" i="7"/>
  <c r="W1464" i="7"/>
  <c r="U1464" i="7"/>
  <c r="S1464" i="7"/>
  <c r="R1464" i="7"/>
  <c r="P1464" i="7"/>
  <c r="N1464" i="7"/>
  <c r="H1464" i="7"/>
  <c r="I1464" i="7" s="1"/>
  <c r="G1464" i="7"/>
  <c r="D1464" i="7"/>
  <c r="X1463" i="7"/>
  <c r="W1463" i="7"/>
  <c r="S1463" i="7"/>
  <c r="U1463" i="7" s="1"/>
  <c r="R1463" i="7"/>
  <c r="P1463" i="7"/>
  <c r="N1463" i="7"/>
  <c r="I1463" i="7"/>
  <c r="H1463" i="7"/>
  <c r="G1463" i="7"/>
  <c r="D1463" i="7"/>
  <c r="W1462" i="7"/>
  <c r="U1462" i="7"/>
  <c r="T1462" i="7"/>
  <c r="Q1462" i="7"/>
  <c r="O1462" i="7"/>
  <c r="M1462" i="7"/>
  <c r="X1462" i="7" s="1"/>
  <c r="H1462" i="7"/>
  <c r="I1462" i="7" s="1"/>
  <c r="G1462" i="7"/>
  <c r="D1462" i="7"/>
  <c r="X1461" i="7"/>
  <c r="U1461" i="7"/>
  <c r="T1461" i="7"/>
  <c r="W1461" i="7" s="1"/>
  <c r="S1461" i="7"/>
  <c r="R1461" i="7"/>
  <c r="P1461" i="7"/>
  <c r="N1461" i="7"/>
  <c r="H1461" i="7"/>
  <c r="I1461" i="7" s="1"/>
  <c r="G1461" i="7"/>
  <c r="D1461" i="7"/>
  <c r="W1460" i="7"/>
  <c r="U1460" i="7"/>
  <c r="T1460" i="7"/>
  <c r="Q1460" i="7"/>
  <c r="O1460" i="7"/>
  <c r="M1460" i="7"/>
  <c r="X1460" i="7" s="1"/>
  <c r="H1460" i="7"/>
  <c r="G1460" i="7"/>
  <c r="D1460" i="7"/>
  <c r="I1460" i="7" s="1"/>
  <c r="X1459" i="7"/>
  <c r="S1459" i="7"/>
  <c r="T1459" i="7" s="1"/>
  <c r="W1459" i="7" s="1"/>
  <c r="R1459" i="7"/>
  <c r="U1459" i="7" s="1"/>
  <c r="O1459" i="7"/>
  <c r="M1459" i="7"/>
  <c r="H1459" i="7"/>
  <c r="G1459" i="7"/>
  <c r="D1459" i="7"/>
  <c r="I1459" i="7" s="1"/>
  <c r="X1458" i="7"/>
  <c r="S1458" i="7"/>
  <c r="U1458" i="7" s="1"/>
  <c r="Q1458" i="7"/>
  <c r="O1458" i="7"/>
  <c r="M1458" i="7"/>
  <c r="H1458" i="7"/>
  <c r="G1458" i="7"/>
  <c r="D1458" i="7"/>
  <c r="I1458" i="7" s="1"/>
  <c r="X1457" i="7"/>
  <c r="S1457" i="7"/>
  <c r="W1457" i="7" s="1"/>
  <c r="Q1457" i="7"/>
  <c r="O1457" i="7"/>
  <c r="M1457" i="7"/>
  <c r="H1457" i="7"/>
  <c r="G1457" i="7"/>
  <c r="D1457" i="7"/>
  <c r="I1457" i="7" s="1"/>
  <c r="AB1456" i="7"/>
  <c r="X1456" i="7"/>
  <c r="Q1456" i="7"/>
  <c r="S1456" i="7" s="1"/>
  <c r="O1456" i="7"/>
  <c r="M1456" i="7"/>
  <c r="H1456" i="7"/>
  <c r="I1456" i="7" s="1"/>
  <c r="G1456" i="7"/>
  <c r="D1456" i="7"/>
  <c r="X1455" i="7"/>
  <c r="W1455" i="7"/>
  <c r="S1455" i="7"/>
  <c r="U1455" i="7" s="1"/>
  <c r="R1455" i="7"/>
  <c r="P1455" i="7"/>
  <c r="N1455" i="7"/>
  <c r="H1455" i="7"/>
  <c r="G1455" i="7"/>
  <c r="D1455" i="7"/>
  <c r="I1455" i="7" s="1"/>
  <c r="X1454" i="7"/>
  <c r="W1454" i="7"/>
  <c r="S1454" i="7"/>
  <c r="R1454" i="7"/>
  <c r="U1454" i="7" s="1"/>
  <c r="P1454" i="7"/>
  <c r="N1454" i="7"/>
  <c r="H1454" i="7"/>
  <c r="G1454" i="7"/>
  <c r="D1454" i="7"/>
  <c r="I1454" i="7" s="1"/>
  <c r="X1453" i="7"/>
  <c r="W1453" i="7"/>
  <c r="S1453" i="7"/>
  <c r="R1453" i="7"/>
  <c r="U1453" i="7" s="1"/>
  <c r="P1453" i="7"/>
  <c r="N1453" i="7"/>
  <c r="H1453" i="7"/>
  <c r="G1453" i="7"/>
  <c r="D1453" i="7"/>
  <c r="I1453" i="7" s="1"/>
  <c r="X1452" i="7"/>
  <c r="W1452" i="7"/>
  <c r="T1452" i="7"/>
  <c r="S1452" i="7" s="1"/>
  <c r="R1452" i="7"/>
  <c r="U1452" i="7" s="1"/>
  <c r="P1452" i="7"/>
  <c r="N1452" i="7"/>
  <c r="H1452" i="7"/>
  <c r="G1452" i="7"/>
  <c r="D1452" i="7"/>
  <c r="I1452" i="7" s="1"/>
  <c r="X1451" i="7"/>
  <c r="W1451" i="7"/>
  <c r="T1451" i="7"/>
  <c r="S1451" i="7" s="1"/>
  <c r="R1451" i="7"/>
  <c r="U1451" i="7" s="1"/>
  <c r="P1451" i="7"/>
  <c r="N1451" i="7"/>
  <c r="H1451" i="7"/>
  <c r="G1451" i="7"/>
  <c r="D1451" i="7"/>
  <c r="I1451" i="7" s="1"/>
  <c r="X1450" i="7"/>
  <c r="Q1450" i="7"/>
  <c r="S1450" i="7" s="1"/>
  <c r="O1450" i="7"/>
  <c r="M1450" i="7"/>
  <c r="H1450" i="7"/>
  <c r="G1450" i="7"/>
  <c r="D1450" i="7"/>
  <c r="I1450" i="7" s="1"/>
  <c r="X1449" i="7"/>
  <c r="W1449" i="7"/>
  <c r="T1449" i="7"/>
  <c r="S1449" i="7"/>
  <c r="R1449" i="7"/>
  <c r="U1449" i="7" s="1"/>
  <c r="O1449" i="7"/>
  <c r="M1449" i="7"/>
  <c r="H1449" i="7"/>
  <c r="G1449" i="7"/>
  <c r="D1449" i="7"/>
  <c r="I1449" i="7" s="1"/>
  <c r="X1448" i="7"/>
  <c r="W1448" i="7"/>
  <c r="U1448" i="7"/>
  <c r="T1448" i="7"/>
  <c r="S1448" i="7"/>
  <c r="Q1448" i="7"/>
  <c r="O1448" i="7"/>
  <c r="M1448" i="7"/>
  <c r="H1448" i="7"/>
  <c r="G1448" i="7"/>
  <c r="D1448" i="7"/>
  <c r="I1448" i="7" s="1"/>
  <c r="X1447" i="7"/>
  <c r="W1447" i="7"/>
  <c r="U1447" i="7"/>
  <c r="T1447" i="7"/>
  <c r="S1447" i="7"/>
  <c r="Q1447" i="7"/>
  <c r="O1447" i="7"/>
  <c r="M1447" i="7"/>
  <c r="H1447" i="7"/>
  <c r="G1447" i="7"/>
  <c r="D1447" i="7"/>
  <c r="I1447" i="7" s="1"/>
  <c r="X1446" i="7"/>
  <c r="W1446" i="7"/>
  <c r="U1446" i="7"/>
  <c r="S1446" i="7"/>
  <c r="R1446" i="7"/>
  <c r="P1446" i="7"/>
  <c r="N1446" i="7"/>
  <c r="H1446" i="7"/>
  <c r="I1446" i="7" s="1"/>
  <c r="G1446" i="7"/>
  <c r="D1446" i="7"/>
  <c r="X1445" i="7"/>
  <c r="R1445" i="7"/>
  <c r="P1445" i="7"/>
  <c r="N1445" i="7"/>
  <c r="S1445" i="7" s="1"/>
  <c r="H1445" i="7"/>
  <c r="I1445" i="7" s="1"/>
  <c r="G1445" i="7"/>
  <c r="D1445" i="7"/>
  <c r="W1444" i="7"/>
  <c r="U1444" i="7"/>
  <c r="T1444" i="7"/>
  <c r="S1444" i="7"/>
  <c r="Q1444" i="7"/>
  <c r="O1444" i="7"/>
  <c r="M1444" i="7"/>
  <c r="X1444" i="7" s="1"/>
  <c r="H1444" i="7"/>
  <c r="I1444" i="7" s="1"/>
  <c r="G1444" i="7"/>
  <c r="D1444" i="7"/>
  <c r="X1443" i="7"/>
  <c r="W1443" i="7"/>
  <c r="T1443" i="7"/>
  <c r="S1443" i="7" s="1"/>
  <c r="U1443" i="7" s="1"/>
  <c r="R1443" i="7"/>
  <c r="P1443" i="7"/>
  <c r="N1443" i="7"/>
  <c r="H1443" i="7"/>
  <c r="I1443" i="7" s="1"/>
  <c r="G1443" i="7"/>
  <c r="D1443" i="7"/>
  <c r="X1442" i="7"/>
  <c r="W1442" i="7"/>
  <c r="T1442" i="7"/>
  <c r="O1442" i="7"/>
  <c r="M1442" i="7"/>
  <c r="H1442" i="7"/>
  <c r="G1442" i="7"/>
  <c r="D1442" i="7"/>
  <c r="I1442" i="7" s="1"/>
  <c r="X1441" i="7"/>
  <c r="W1441" i="7"/>
  <c r="S1441" i="7"/>
  <c r="R1441" i="7"/>
  <c r="U1441" i="7" s="1"/>
  <c r="P1441" i="7"/>
  <c r="N1441" i="7"/>
  <c r="H1441" i="7"/>
  <c r="G1441" i="7"/>
  <c r="D1441" i="7"/>
  <c r="I1441" i="7" s="1"/>
  <c r="X1440" i="7"/>
  <c r="S1440" i="7"/>
  <c r="U1440" i="7" s="1"/>
  <c r="Q1440" i="7"/>
  <c r="O1440" i="7"/>
  <c r="M1440" i="7"/>
  <c r="H1440" i="7"/>
  <c r="G1440" i="7"/>
  <c r="D1440" i="7"/>
  <c r="I1440" i="7" s="1"/>
  <c r="W1439" i="7"/>
  <c r="T1439" i="7"/>
  <c r="R1439" i="7"/>
  <c r="U1439" i="7" s="1"/>
  <c r="Q1439" i="7"/>
  <c r="O1439" i="7"/>
  <c r="M1439" i="7"/>
  <c r="X1439" i="7" s="1"/>
  <c r="H1439" i="7"/>
  <c r="G1439" i="7"/>
  <c r="D1439" i="7"/>
  <c r="I1439" i="7" s="1"/>
  <c r="X1438" i="7"/>
  <c r="S1438" i="7"/>
  <c r="T1438" i="7" s="1"/>
  <c r="W1438" i="7" s="1"/>
  <c r="R1438" i="7"/>
  <c r="U1438" i="7" s="1"/>
  <c r="P1438" i="7"/>
  <c r="N1438" i="7"/>
  <c r="H1438" i="7"/>
  <c r="G1438" i="7"/>
  <c r="D1438" i="7"/>
  <c r="I1438" i="7" s="1"/>
  <c r="X1437" i="7"/>
  <c r="S1437" i="7"/>
  <c r="T1437" i="7" s="1"/>
  <c r="W1437" i="7" s="1"/>
  <c r="R1437" i="7"/>
  <c r="U1437" i="7" s="1"/>
  <c r="P1437" i="7"/>
  <c r="N1437" i="7"/>
  <c r="H1437" i="7"/>
  <c r="G1437" i="7"/>
  <c r="D1437" i="7"/>
  <c r="I1437" i="7" s="1"/>
  <c r="W1436" i="7"/>
  <c r="T1436" i="7"/>
  <c r="R1436" i="7"/>
  <c r="U1436" i="7" s="1"/>
  <c r="Q1436" i="7"/>
  <c r="O1436" i="7"/>
  <c r="M1436" i="7"/>
  <c r="X1436" i="7" s="1"/>
  <c r="H1436" i="7"/>
  <c r="G1436" i="7"/>
  <c r="D1436" i="7"/>
  <c r="I1436" i="7" s="1"/>
  <c r="X1435" i="7"/>
  <c r="W1435" i="7"/>
  <c r="S1435" i="7"/>
  <c r="R1435" i="7"/>
  <c r="U1435" i="7" s="1"/>
  <c r="P1435" i="7"/>
  <c r="N1435" i="7"/>
  <c r="H1435" i="7"/>
  <c r="G1435" i="7"/>
  <c r="D1435" i="7"/>
  <c r="I1435" i="7" s="1"/>
  <c r="X1434" i="7"/>
  <c r="W1434" i="7"/>
  <c r="T1434" i="7"/>
  <c r="O1434" i="7"/>
  <c r="M1434" i="7"/>
  <c r="H1434" i="7"/>
  <c r="I1434" i="7" s="1"/>
  <c r="G1434" i="7"/>
  <c r="D1434" i="7"/>
  <c r="U1433" i="7"/>
  <c r="T1433" i="7"/>
  <c r="S1433" i="7"/>
  <c r="W1433" i="7" s="1"/>
  <c r="Q1433" i="7"/>
  <c r="O1433" i="7"/>
  <c r="M1433" i="7"/>
  <c r="X1433" i="7" s="1"/>
  <c r="H1433" i="7"/>
  <c r="I1433" i="7" s="1"/>
  <c r="G1433" i="7"/>
  <c r="D1433" i="7"/>
  <c r="X1432" i="7"/>
  <c r="W1432" i="7"/>
  <c r="S1432" i="7"/>
  <c r="U1432" i="7" s="1"/>
  <c r="R1432" i="7"/>
  <c r="P1432" i="7"/>
  <c r="N1432" i="7"/>
  <c r="H1432" i="7"/>
  <c r="G1432" i="7"/>
  <c r="D1432" i="7"/>
  <c r="I1432" i="7" s="1"/>
  <c r="S1431" i="7"/>
  <c r="U1431" i="7" s="1"/>
  <c r="O1431" i="7"/>
  <c r="M1431" i="7"/>
  <c r="X1431" i="7" s="1"/>
  <c r="H1431" i="7"/>
  <c r="G1431" i="7"/>
  <c r="D1431" i="7"/>
  <c r="I1431" i="7" s="1"/>
  <c r="W1430" i="7"/>
  <c r="T1430" i="7"/>
  <c r="R1430" i="7"/>
  <c r="U1430" i="7" s="1"/>
  <c r="Q1430" i="7"/>
  <c r="O1430" i="7"/>
  <c r="M1430" i="7"/>
  <c r="X1430" i="7" s="1"/>
  <c r="H1430" i="7"/>
  <c r="G1430" i="7"/>
  <c r="D1430" i="7"/>
  <c r="I1430" i="7" s="1"/>
  <c r="W1429" i="7"/>
  <c r="U1429" i="7"/>
  <c r="T1429" i="7"/>
  <c r="Q1429" i="7"/>
  <c r="O1429" i="7"/>
  <c r="M1429" i="7"/>
  <c r="X1429" i="7" s="1"/>
  <c r="H1429" i="7"/>
  <c r="G1429" i="7"/>
  <c r="D1429" i="7"/>
  <c r="I1429" i="7" s="1"/>
  <c r="X1428" i="7"/>
  <c r="W1428" i="7"/>
  <c r="U1428" i="7"/>
  <c r="T1428" i="7"/>
  <c r="Q1428" i="7"/>
  <c r="O1428" i="7"/>
  <c r="I1428" i="7"/>
  <c r="H1428" i="7"/>
  <c r="G1428" i="7"/>
  <c r="D1428" i="7"/>
  <c r="X1427" i="7"/>
  <c r="W1427" i="7"/>
  <c r="U1427" i="7"/>
  <c r="T1427" i="7"/>
  <c r="Q1427" i="7"/>
  <c r="O1427" i="7"/>
  <c r="H1427" i="7"/>
  <c r="G1427" i="7"/>
  <c r="D1427" i="7"/>
  <c r="I1427" i="7" s="1"/>
  <c r="X1426" i="7"/>
  <c r="U1426" i="7"/>
  <c r="T1426" i="7"/>
  <c r="W1426" i="7" s="1"/>
  <c r="Q1426" i="7"/>
  <c r="O1426" i="7"/>
  <c r="H1426" i="7"/>
  <c r="G1426" i="7"/>
  <c r="D1426" i="7"/>
  <c r="I1426" i="7" s="1"/>
  <c r="X1425" i="7"/>
  <c r="W1425" i="7"/>
  <c r="T1425" i="7"/>
  <c r="O1425" i="7"/>
  <c r="M1425" i="7"/>
  <c r="H1425" i="7"/>
  <c r="I1425" i="7" s="1"/>
  <c r="G1425" i="7"/>
  <c r="D1425" i="7"/>
  <c r="X1424" i="7"/>
  <c r="W1424" i="7"/>
  <c r="S1424" i="7"/>
  <c r="U1424" i="7" s="1"/>
  <c r="R1424" i="7"/>
  <c r="P1424" i="7"/>
  <c r="N1424" i="7"/>
  <c r="H1424" i="7"/>
  <c r="G1424" i="7"/>
  <c r="D1424" i="7"/>
  <c r="I1424" i="7" s="1"/>
  <c r="U1423" i="7"/>
  <c r="T1423" i="7"/>
  <c r="W1423" i="7" s="1"/>
  <c r="Q1423" i="7"/>
  <c r="O1423" i="7"/>
  <c r="M1423" i="7"/>
  <c r="X1423" i="7" s="1"/>
  <c r="H1423" i="7"/>
  <c r="G1423" i="7"/>
  <c r="D1423" i="7"/>
  <c r="I1423" i="7" s="1"/>
  <c r="X1422" i="7"/>
  <c r="U1422" i="7"/>
  <c r="Q1422" i="7"/>
  <c r="X1421" i="7"/>
  <c r="U1421" i="7"/>
  <c r="S1421" i="7"/>
  <c r="T1421" i="7" s="1"/>
  <c r="W1421" i="7" s="1"/>
  <c r="Q1421" i="7"/>
  <c r="O1421" i="7"/>
  <c r="M1421" i="7"/>
  <c r="I1421" i="7"/>
  <c r="H1421" i="7"/>
  <c r="G1421" i="7"/>
  <c r="D1421" i="7"/>
  <c r="W1420" i="7"/>
  <c r="U1420" i="7"/>
  <c r="T1420" i="7"/>
  <c r="R1420" i="7"/>
  <c r="Q1420" i="7" s="1"/>
  <c r="O1420" i="7"/>
  <c r="M1420" i="7"/>
  <c r="X1420" i="7" s="1"/>
  <c r="I1420" i="7"/>
  <c r="H1420" i="7"/>
  <c r="G1420" i="7"/>
  <c r="D1420" i="7"/>
  <c r="W1419" i="7"/>
  <c r="U1419" i="7"/>
  <c r="T1419" i="7"/>
  <c r="R1419" i="7"/>
  <c r="Q1419" i="7" s="1"/>
  <c r="O1419" i="7"/>
  <c r="M1419" i="7"/>
  <c r="X1419" i="7" s="1"/>
  <c r="I1419" i="7"/>
  <c r="H1419" i="7"/>
  <c r="G1419" i="7"/>
  <c r="D1419" i="7"/>
  <c r="X1418" i="7"/>
  <c r="R1418" i="7"/>
  <c r="P1418" i="7"/>
  <c r="N1418" i="7"/>
  <c r="S1418" i="7" s="1"/>
  <c r="I1418" i="7"/>
  <c r="H1418" i="7"/>
  <c r="G1418" i="7"/>
  <c r="D1418" i="7"/>
  <c r="W1417" i="7"/>
  <c r="U1417" i="7"/>
  <c r="T1417" i="7"/>
  <c r="R1417" i="7"/>
  <c r="Q1417" i="7" s="1"/>
  <c r="O1417" i="7"/>
  <c r="M1417" i="7"/>
  <c r="X1417" i="7" s="1"/>
  <c r="I1417" i="7"/>
  <c r="H1417" i="7"/>
  <c r="G1417" i="7"/>
  <c r="D1417" i="7"/>
  <c r="W1416" i="7"/>
  <c r="U1416" i="7"/>
  <c r="T1416" i="7"/>
  <c r="Q1416" i="7"/>
  <c r="O1416" i="7"/>
  <c r="M1416" i="7"/>
  <c r="X1416" i="7" s="1"/>
  <c r="H1416" i="7"/>
  <c r="I1416" i="7" s="1"/>
  <c r="G1416" i="7"/>
  <c r="D1416" i="7"/>
  <c r="X1415" i="7"/>
  <c r="T1415" i="7"/>
  <c r="W1415" i="7" s="1"/>
  <c r="R1415" i="7"/>
  <c r="P1415" i="7"/>
  <c r="N1415" i="7"/>
  <c r="H1415" i="7"/>
  <c r="I1415" i="7" s="1"/>
  <c r="G1415" i="7"/>
  <c r="D1415" i="7"/>
  <c r="U1414" i="7"/>
  <c r="T1414" i="7"/>
  <c r="S1414" i="7"/>
  <c r="W1414" i="7" s="1"/>
  <c r="Q1414" i="7"/>
  <c r="O1414" i="7"/>
  <c r="M1414" i="7"/>
  <c r="X1414" i="7" s="1"/>
  <c r="H1414" i="7"/>
  <c r="I1414" i="7" s="1"/>
  <c r="G1414" i="7"/>
  <c r="D1414" i="7"/>
  <c r="X1413" i="7"/>
  <c r="T1413" i="7"/>
  <c r="W1413" i="7" s="1"/>
  <c r="R1413" i="7"/>
  <c r="P1413" i="7"/>
  <c r="N1413" i="7"/>
  <c r="H1413" i="7"/>
  <c r="I1413" i="7" s="1"/>
  <c r="G1413" i="7"/>
  <c r="D1413" i="7"/>
  <c r="X1412" i="7"/>
  <c r="U1412" i="7"/>
  <c r="T1412" i="7"/>
  <c r="W1412" i="7" s="1"/>
  <c r="S1412" i="7"/>
  <c r="Q1412" i="7"/>
  <c r="O1412" i="7"/>
  <c r="M1412" i="7"/>
  <c r="H1412" i="7"/>
  <c r="I1412" i="7" s="1"/>
  <c r="G1412" i="7"/>
  <c r="D1412" i="7"/>
  <c r="X1411" i="7"/>
  <c r="W1411" i="7"/>
  <c r="S1411" i="7"/>
  <c r="U1411" i="7" s="1"/>
  <c r="R1411" i="7"/>
  <c r="P1411" i="7"/>
  <c r="N1411" i="7"/>
  <c r="H1411" i="7"/>
  <c r="G1411" i="7"/>
  <c r="D1411" i="7"/>
  <c r="I1411" i="7" s="1"/>
  <c r="X1410" i="7"/>
  <c r="S1410" i="7"/>
  <c r="T1410" i="7" s="1"/>
  <c r="W1410" i="7" s="1"/>
  <c r="R1410" i="7"/>
  <c r="U1410" i="7" s="1"/>
  <c r="P1410" i="7"/>
  <c r="N1410" i="7"/>
  <c r="H1410" i="7"/>
  <c r="G1410" i="7"/>
  <c r="D1410" i="7"/>
  <c r="I1410" i="7" s="1"/>
  <c r="X1409" i="7"/>
  <c r="S1409" i="7"/>
  <c r="U1409" i="7" s="1"/>
  <c r="Q1409" i="7"/>
  <c r="O1409" i="7"/>
  <c r="M1409" i="7"/>
  <c r="H1409" i="7"/>
  <c r="G1409" i="7"/>
  <c r="D1409" i="7"/>
  <c r="I1409" i="7" s="1"/>
  <c r="X1408" i="7"/>
  <c r="S1408" i="7"/>
  <c r="W1408" i="7" s="1"/>
  <c r="Q1408" i="7"/>
  <c r="O1408" i="7"/>
  <c r="M1408" i="7"/>
  <c r="H1408" i="7"/>
  <c r="G1408" i="7"/>
  <c r="D1408" i="7"/>
  <c r="I1408" i="7" s="1"/>
  <c r="X1407" i="7"/>
  <c r="T1407" i="7"/>
  <c r="W1407" i="7" s="1"/>
  <c r="S1407" i="7"/>
  <c r="R1407" i="7"/>
  <c r="U1407" i="7" s="1"/>
  <c r="P1407" i="7"/>
  <c r="N1407" i="7"/>
  <c r="H1407" i="7"/>
  <c r="G1407" i="7"/>
  <c r="D1407" i="7"/>
  <c r="I1407" i="7" s="1"/>
  <c r="X1406" i="7"/>
  <c r="W1406" i="7"/>
  <c r="S1406" i="7"/>
  <c r="R1406" i="7"/>
  <c r="U1406" i="7" s="1"/>
  <c r="P1406" i="7"/>
  <c r="N1406" i="7"/>
  <c r="H1406" i="7"/>
  <c r="G1406" i="7"/>
  <c r="D1406" i="7"/>
  <c r="I1406" i="7" s="1"/>
  <c r="X1405" i="7"/>
  <c r="W1405" i="7"/>
  <c r="S1405" i="7"/>
  <c r="R1405" i="7"/>
  <c r="U1405" i="7" s="1"/>
  <c r="P1405" i="7"/>
  <c r="N1405" i="7"/>
  <c r="H1405" i="7"/>
  <c r="G1405" i="7"/>
  <c r="D1405" i="7"/>
  <c r="I1405" i="7" s="1"/>
  <c r="X1404" i="7"/>
  <c r="W1404" i="7"/>
  <c r="U1404" i="7"/>
  <c r="S1404" i="7"/>
  <c r="R1404" i="7"/>
  <c r="P1404" i="7"/>
  <c r="N1404" i="7"/>
  <c r="H1404" i="7"/>
  <c r="I1404" i="7" s="1"/>
  <c r="G1404" i="7"/>
  <c r="D1404" i="7"/>
  <c r="X1403" i="7"/>
  <c r="W1403" i="7"/>
  <c r="U1403" i="7"/>
  <c r="T1403" i="7"/>
  <c r="S1403" i="7"/>
  <c r="Q1403" i="7"/>
  <c r="O1403" i="7"/>
  <c r="M1403" i="7"/>
  <c r="H1403" i="7"/>
  <c r="I1403" i="7" s="1"/>
  <c r="G1403" i="7"/>
  <c r="D1403" i="7"/>
  <c r="W1402" i="7"/>
  <c r="U1402" i="7"/>
  <c r="T1402" i="7"/>
  <c r="S1402" i="7"/>
  <c r="Q1402" i="7"/>
  <c r="O1402" i="7"/>
  <c r="M1402" i="7"/>
  <c r="X1402" i="7" s="1"/>
  <c r="H1402" i="7"/>
  <c r="I1402" i="7" s="1"/>
  <c r="G1402" i="7"/>
  <c r="D1402" i="7"/>
  <c r="X1401" i="7"/>
  <c r="U1401" i="7"/>
  <c r="Q1401" i="7"/>
  <c r="X1400" i="7"/>
  <c r="S1400" i="7"/>
  <c r="T1400" i="7" s="1"/>
  <c r="W1400" i="7" s="1"/>
  <c r="R1400" i="7"/>
  <c r="U1400" i="7" s="1"/>
  <c r="P1400" i="7"/>
  <c r="N1400" i="7"/>
  <c r="H1400" i="7"/>
  <c r="G1400" i="7"/>
  <c r="D1400" i="7"/>
  <c r="I1400" i="7" s="1"/>
  <c r="X1399" i="7"/>
  <c r="U1399" i="7"/>
  <c r="T1399" i="7"/>
  <c r="W1399" i="7" s="1"/>
  <c r="Q1399" i="7"/>
  <c r="O1399" i="7"/>
  <c r="H1399" i="7"/>
  <c r="G1399" i="7"/>
  <c r="D1399" i="7"/>
  <c r="I1399" i="7" s="1"/>
  <c r="X1398" i="7"/>
  <c r="W1398" i="7"/>
  <c r="U1398" i="7"/>
  <c r="T1398" i="7"/>
  <c r="R1398" i="7"/>
  <c r="Q1398" i="7"/>
  <c r="O1398" i="7"/>
  <c r="M1398" i="7"/>
  <c r="H1398" i="7"/>
  <c r="G1398" i="7"/>
  <c r="D1398" i="7"/>
  <c r="I1398" i="7" s="1"/>
  <c r="X1397" i="7"/>
  <c r="W1397" i="7"/>
  <c r="T1397" i="7"/>
  <c r="S1397" i="7" s="1"/>
  <c r="R1397" i="7"/>
  <c r="U1397" i="7" s="1"/>
  <c r="P1397" i="7"/>
  <c r="N1397" i="7"/>
  <c r="H1397" i="7"/>
  <c r="G1397" i="7"/>
  <c r="D1397" i="7"/>
  <c r="I1397" i="7" s="1"/>
  <c r="X1396" i="7"/>
  <c r="W1396" i="7"/>
  <c r="U1396" i="7"/>
  <c r="T1396" i="7"/>
  <c r="S1396" i="7"/>
  <c r="Q1396" i="7"/>
  <c r="O1396" i="7"/>
  <c r="M1396" i="7"/>
  <c r="H1396" i="7"/>
  <c r="G1396" i="7"/>
  <c r="D1396" i="7"/>
  <c r="I1396" i="7" s="1"/>
  <c r="X1395" i="7"/>
  <c r="W1395" i="7"/>
  <c r="U1395" i="7"/>
  <c r="T1395" i="7"/>
  <c r="S1395" i="7"/>
  <c r="Q1395" i="7"/>
  <c r="O1395" i="7"/>
  <c r="M1395" i="7"/>
  <c r="H1395" i="7"/>
  <c r="G1395" i="7"/>
  <c r="D1395" i="7"/>
  <c r="I1395" i="7" s="1"/>
  <c r="X1394" i="7"/>
  <c r="W1394" i="7"/>
  <c r="U1394" i="7"/>
  <c r="S1394" i="7"/>
  <c r="R1394" i="7"/>
  <c r="P1394" i="7"/>
  <c r="N1394" i="7"/>
  <c r="H1394" i="7"/>
  <c r="I1394" i="7" s="1"/>
  <c r="G1394" i="7"/>
  <c r="D1394" i="7"/>
  <c r="W1393" i="7"/>
  <c r="U1393" i="7"/>
  <c r="T1393" i="7"/>
  <c r="R1393" i="7"/>
  <c r="Q1393" i="7" s="1"/>
  <c r="O1393" i="7"/>
  <c r="M1393" i="7"/>
  <c r="X1393" i="7" s="1"/>
  <c r="H1393" i="7"/>
  <c r="I1393" i="7" s="1"/>
  <c r="G1393" i="7"/>
  <c r="D1393" i="7"/>
  <c r="W1392" i="7"/>
  <c r="U1392" i="7"/>
  <c r="T1392" i="7"/>
  <c r="Q1392" i="7"/>
  <c r="O1392" i="7"/>
  <c r="M1392" i="7"/>
  <c r="X1392" i="7" s="1"/>
  <c r="I1392" i="7"/>
  <c r="H1392" i="7"/>
  <c r="G1392" i="7"/>
  <c r="D1392" i="7"/>
  <c r="X1391" i="7"/>
  <c r="W1391" i="7"/>
  <c r="U1391" i="7"/>
  <c r="S1391" i="7"/>
  <c r="R1391" i="7"/>
  <c r="P1391" i="7"/>
  <c r="N1391" i="7"/>
  <c r="H1391" i="7"/>
  <c r="I1391" i="7" s="1"/>
  <c r="G1391" i="7"/>
  <c r="D1391" i="7"/>
  <c r="W1390" i="7"/>
  <c r="U1390" i="7"/>
  <c r="T1390" i="7"/>
  <c r="R1390" i="7"/>
  <c r="Q1390" i="7"/>
  <c r="O1390" i="7"/>
  <c r="M1390" i="7"/>
  <c r="X1390" i="7" s="1"/>
  <c r="H1390" i="7"/>
  <c r="I1390" i="7" s="1"/>
  <c r="G1390" i="7"/>
  <c r="D1390" i="7"/>
  <c r="W1389" i="7"/>
  <c r="U1389" i="7"/>
  <c r="T1389" i="7"/>
  <c r="R1389" i="7"/>
  <c r="Q1389" i="7"/>
  <c r="O1389" i="7"/>
  <c r="M1389" i="7"/>
  <c r="X1389" i="7" s="1"/>
  <c r="H1389" i="7"/>
  <c r="I1389" i="7" s="1"/>
  <c r="G1389" i="7"/>
  <c r="D1389" i="7"/>
  <c r="X1388" i="7"/>
  <c r="U1388" i="7"/>
  <c r="T1388" i="7"/>
  <c r="W1388" i="7" s="1"/>
  <c r="S1388" i="7"/>
  <c r="Q1388" i="7"/>
  <c r="O1388" i="7"/>
  <c r="M1388" i="7"/>
  <c r="H1388" i="7"/>
  <c r="I1388" i="7" s="1"/>
  <c r="G1388" i="7"/>
  <c r="D1388" i="7"/>
  <c r="W1387" i="7"/>
  <c r="U1387" i="7"/>
  <c r="T1387" i="7"/>
  <c r="R1387" i="7"/>
  <c r="Q1387" i="7"/>
  <c r="O1387" i="7"/>
  <c r="M1387" i="7"/>
  <c r="X1387" i="7" s="1"/>
  <c r="H1387" i="7"/>
  <c r="I1387" i="7" s="1"/>
  <c r="G1387" i="7"/>
  <c r="D1387" i="7"/>
  <c r="X1386" i="7"/>
  <c r="U1386" i="7"/>
  <c r="T1386" i="7"/>
  <c r="W1386" i="7" s="1"/>
  <c r="Q1386" i="7"/>
  <c r="O1386" i="7"/>
  <c r="H1386" i="7"/>
  <c r="G1386" i="7"/>
  <c r="D1386" i="7"/>
  <c r="I1386" i="7" s="1"/>
  <c r="X1385" i="7"/>
  <c r="W1385" i="7"/>
  <c r="T1385" i="7"/>
  <c r="S1385" i="7"/>
  <c r="R1385" i="7"/>
  <c r="U1385" i="7" s="1"/>
  <c r="P1385" i="7"/>
  <c r="N1385" i="7"/>
  <c r="H1385" i="7"/>
  <c r="G1385" i="7"/>
  <c r="D1385" i="7"/>
  <c r="I1385" i="7" s="1"/>
  <c r="W1384" i="7"/>
  <c r="U1384" i="7"/>
  <c r="T1384" i="7"/>
  <c r="Q1384" i="7"/>
  <c r="O1384" i="7"/>
  <c r="M1384" i="7"/>
  <c r="X1384" i="7" s="1"/>
  <c r="H1384" i="7"/>
  <c r="G1384" i="7"/>
  <c r="D1384" i="7"/>
  <c r="I1384" i="7" s="1"/>
  <c r="X1383" i="7"/>
  <c r="S1383" i="7"/>
  <c r="T1383" i="7" s="1"/>
  <c r="W1383" i="7" s="1"/>
  <c r="R1383" i="7"/>
  <c r="U1383" i="7" s="1"/>
  <c r="O1383" i="7"/>
  <c r="M1383" i="7"/>
  <c r="H1383" i="7"/>
  <c r="G1383" i="7"/>
  <c r="D1383" i="7"/>
  <c r="I1383" i="7" s="1"/>
  <c r="X1382" i="7"/>
  <c r="W1382" i="7"/>
  <c r="U1382" i="7"/>
  <c r="S1382" i="7"/>
  <c r="R1382" i="7"/>
  <c r="P1382" i="7"/>
  <c r="N1382" i="7"/>
  <c r="H1382" i="7"/>
  <c r="I1382" i="7" s="1"/>
  <c r="G1382" i="7"/>
  <c r="D1382" i="7"/>
  <c r="X1381" i="7"/>
  <c r="R1381" i="7"/>
  <c r="P1381" i="7"/>
  <c r="N1381" i="7"/>
  <c r="S1381" i="7" s="1"/>
  <c r="H1381" i="7"/>
  <c r="I1381" i="7" s="1"/>
  <c r="G1381" i="7"/>
  <c r="D1381" i="7"/>
  <c r="X1380" i="7"/>
  <c r="W1380" i="7"/>
  <c r="U1380" i="7"/>
  <c r="T1380" i="7"/>
  <c r="S1380" i="7"/>
  <c r="Q1380" i="7"/>
  <c r="O1380" i="7"/>
  <c r="M1380" i="7"/>
  <c r="H1380" i="7"/>
  <c r="I1380" i="7" s="1"/>
  <c r="G1380" i="7"/>
  <c r="D1380" i="7"/>
  <c r="X1379" i="7"/>
  <c r="R1379" i="7"/>
  <c r="P1379" i="7"/>
  <c r="N1379" i="7"/>
  <c r="S1379" i="7" s="1"/>
  <c r="H1379" i="7"/>
  <c r="I1379" i="7" s="1"/>
  <c r="G1379" i="7"/>
  <c r="D1379" i="7"/>
  <c r="X1378" i="7"/>
  <c r="W1378" i="7"/>
  <c r="T1378" i="7"/>
  <c r="S1378" i="7" s="1"/>
  <c r="U1378" i="7" s="1"/>
  <c r="R1378" i="7"/>
  <c r="P1378" i="7"/>
  <c r="N1378" i="7"/>
  <c r="H1378" i="7"/>
  <c r="I1378" i="7" s="1"/>
  <c r="G1378" i="7"/>
  <c r="D1378" i="7"/>
  <c r="W1377" i="7"/>
  <c r="U1377" i="7"/>
  <c r="T1377" i="7"/>
  <c r="R1377" i="7"/>
  <c r="Q1377" i="7" s="1"/>
  <c r="O1377" i="7"/>
  <c r="M1377" i="7"/>
  <c r="X1377" i="7" s="1"/>
  <c r="H1377" i="7"/>
  <c r="I1377" i="7" s="1"/>
  <c r="G1377" i="7"/>
  <c r="D1377" i="7"/>
  <c r="X1376" i="7"/>
  <c r="W1376" i="7"/>
  <c r="T1376" i="7"/>
  <c r="S1376" i="7" s="1"/>
  <c r="U1376" i="7" s="1"/>
  <c r="R1376" i="7"/>
  <c r="P1376" i="7"/>
  <c r="N1376" i="7"/>
  <c r="H1376" i="7"/>
  <c r="I1376" i="7" s="1"/>
  <c r="G1376" i="7"/>
  <c r="D1376" i="7"/>
  <c r="X1375" i="7"/>
  <c r="W1375" i="7"/>
  <c r="S1375" i="7"/>
  <c r="U1375" i="7" s="1"/>
  <c r="R1375" i="7"/>
  <c r="P1375" i="7"/>
  <c r="N1375" i="7"/>
  <c r="I1375" i="7"/>
  <c r="H1375" i="7"/>
  <c r="G1375" i="7"/>
  <c r="D1375" i="7"/>
  <c r="U1374" i="7"/>
  <c r="S1374" i="7"/>
  <c r="T1374" i="7" s="1"/>
  <c r="W1374" i="7" s="1"/>
  <c r="Q1374" i="7"/>
  <c r="O1374" i="7"/>
  <c r="M1374" i="7"/>
  <c r="X1374" i="7" s="1"/>
  <c r="I1374" i="7"/>
  <c r="H1374" i="7"/>
  <c r="G1374" i="7"/>
  <c r="D1374" i="7"/>
  <c r="W1373" i="7"/>
  <c r="U1373" i="7"/>
  <c r="S1373" i="7"/>
  <c r="T1373" i="7" s="1"/>
  <c r="Q1373" i="7"/>
  <c r="O1373" i="7"/>
  <c r="M1373" i="7"/>
  <c r="X1373" i="7" s="1"/>
  <c r="I1373" i="7"/>
  <c r="H1373" i="7"/>
  <c r="G1373" i="7"/>
  <c r="D1373" i="7"/>
  <c r="W1372" i="7"/>
  <c r="U1372" i="7"/>
  <c r="T1372" i="7"/>
  <c r="Q1372" i="7"/>
  <c r="O1372" i="7"/>
  <c r="M1372" i="7"/>
  <c r="X1372" i="7" s="1"/>
  <c r="H1372" i="7"/>
  <c r="I1372" i="7" s="1"/>
  <c r="G1372" i="7"/>
  <c r="D1372" i="7"/>
  <c r="X1371" i="7"/>
  <c r="W1371" i="7"/>
  <c r="U1371" i="7"/>
  <c r="T1371" i="7"/>
  <c r="R1371" i="7"/>
  <c r="Q1371" i="7"/>
  <c r="O1371" i="7"/>
  <c r="M1371" i="7"/>
  <c r="H1371" i="7"/>
  <c r="I1371" i="7" s="1"/>
  <c r="G1371" i="7"/>
  <c r="D1371" i="7"/>
  <c r="X1370" i="7"/>
  <c r="U1370" i="7"/>
  <c r="T1370" i="7"/>
  <c r="W1370" i="7" s="1"/>
  <c r="S1370" i="7"/>
  <c r="R1370" i="7"/>
  <c r="P1370" i="7"/>
  <c r="N1370" i="7"/>
  <c r="H1370" i="7"/>
  <c r="I1370" i="7" s="1"/>
  <c r="G1370" i="7"/>
  <c r="D1370" i="7"/>
  <c r="W1369" i="7"/>
  <c r="U1369" i="7"/>
  <c r="T1369" i="7"/>
  <c r="R1369" i="7"/>
  <c r="Q1369" i="7"/>
  <c r="O1369" i="7"/>
  <c r="M1369" i="7"/>
  <c r="X1369" i="7" s="1"/>
  <c r="H1369" i="7"/>
  <c r="I1369" i="7" s="1"/>
  <c r="G1369" i="7"/>
  <c r="D1369" i="7"/>
  <c r="X1368" i="7"/>
  <c r="W1368" i="7"/>
  <c r="S1368" i="7"/>
  <c r="U1368" i="7" s="1"/>
  <c r="R1368" i="7"/>
  <c r="P1368" i="7"/>
  <c r="N1368" i="7"/>
  <c r="H1368" i="7"/>
  <c r="G1368" i="7"/>
  <c r="D1368" i="7"/>
  <c r="I1368" i="7" s="1"/>
  <c r="X1367" i="7"/>
  <c r="S1367" i="7"/>
  <c r="U1367" i="7" s="1"/>
  <c r="Q1367" i="7"/>
  <c r="O1367" i="7"/>
  <c r="M1367" i="7"/>
  <c r="H1367" i="7"/>
  <c r="I1367" i="7" s="1"/>
  <c r="G1367" i="7"/>
  <c r="D1367" i="7"/>
  <c r="X1366" i="7"/>
  <c r="W1366" i="7"/>
  <c r="S1366" i="7"/>
  <c r="R1366" i="7"/>
  <c r="U1366" i="7" s="1"/>
  <c r="P1366" i="7"/>
  <c r="N1366" i="7"/>
  <c r="H1366" i="7"/>
  <c r="G1366" i="7"/>
  <c r="D1366" i="7"/>
  <c r="I1366" i="7" s="1"/>
  <c r="S1365" i="7"/>
  <c r="W1365" i="7" s="1"/>
  <c r="Q1365" i="7"/>
  <c r="O1365" i="7"/>
  <c r="M1365" i="7"/>
  <c r="X1365" i="7" s="1"/>
  <c r="H1365" i="7"/>
  <c r="G1365" i="7"/>
  <c r="D1365" i="7"/>
  <c r="I1365" i="7" s="1"/>
  <c r="X1364" i="7"/>
  <c r="S1364" i="7"/>
  <c r="T1364" i="7" s="1"/>
  <c r="W1364" i="7" s="1"/>
  <c r="R1364" i="7"/>
  <c r="U1364" i="7" s="1"/>
  <c r="P1364" i="7"/>
  <c r="N1364" i="7"/>
  <c r="H1364" i="7"/>
  <c r="G1364" i="7"/>
  <c r="D1364" i="7"/>
  <c r="I1364" i="7" s="1"/>
  <c r="X1363" i="7"/>
  <c r="S1363" i="7"/>
  <c r="U1363" i="7" s="1"/>
  <c r="Q1363" i="7"/>
  <c r="O1363" i="7"/>
  <c r="M1363" i="7"/>
  <c r="H1363" i="7"/>
  <c r="G1363" i="7"/>
  <c r="D1363" i="7"/>
  <c r="I1363" i="7" s="1"/>
  <c r="W1362" i="7"/>
  <c r="T1362" i="7"/>
  <c r="O1362" i="7"/>
  <c r="M1362" i="7"/>
  <c r="X1362" i="7" s="1"/>
  <c r="W1361" i="7"/>
  <c r="U1361" i="7"/>
  <c r="T1361" i="7"/>
  <c r="Q1361" i="7"/>
  <c r="O1361" i="7"/>
  <c r="M1361" i="7"/>
  <c r="X1361" i="7" s="1"/>
  <c r="H1361" i="7"/>
  <c r="G1361" i="7"/>
  <c r="D1361" i="7"/>
  <c r="I1361" i="7" s="1"/>
  <c r="W1360" i="7"/>
  <c r="U1360" i="7"/>
  <c r="T1360" i="7"/>
  <c r="R1360" i="7"/>
  <c r="Q1360" i="7"/>
  <c r="O1360" i="7"/>
  <c r="M1360" i="7"/>
  <c r="X1360" i="7" s="1"/>
  <c r="H1360" i="7"/>
  <c r="G1360" i="7"/>
  <c r="D1360" i="7"/>
  <c r="I1360" i="7" s="1"/>
  <c r="W1359" i="7"/>
  <c r="U1359" i="7"/>
  <c r="T1359" i="7"/>
  <c r="R1359" i="7"/>
  <c r="Q1359" i="7"/>
  <c r="O1359" i="7"/>
  <c r="M1359" i="7"/>
  <c r="X1359" i="7" s="1"/>
  <c r="H1359" i="7"/>
  <c r="G1359" i="7"/>
  <c r="D1359" i="7"/>
  <c r="I1359" i="7" s="1"/>
  <c r="X1358" i="7"/>
  <c r="R1358" i="7"/>
  <c r="U1358" i="7" s="1"/>
  <c r="P1358" i="7"/>
  <c r="N1358" i="7"/>
  <c r="S1358" i="7" s="1"/>
  <c r="T1358" i="7" s="1"/>
  <c r="W1358" i="7" s="1"/>
  <c r="H1358" i="7"/>
  <c r="G1358" i="7"/>
  <c r="D1358" i="7"/>
  <c r="I1358" i="7" s="1"/>
  <c r="X1357" i="7"/>
  <c r="R1357" i="7"/>
  <c r="P1357" i="7"/>
  <c r="N1357" i="7"/>
  <c r="S1357" i="7" s="1"/>
  <c r="T1357" i="7" s="1"/>
  <c r="W1357" i="7" s="1"/>
  <c r="H1357" i="7"/>
  <c r="G1357" i="7"/>
  <c r="D1357" i="7"/>
  <c r="I1357" i="7" s="1"/>
  <c r="Q1356" i="7"/>
  <c r="S1356" i="7" s="1"/>
  <c r="O1356" i="7"/>
  <c r="M1356" i="7"/>
  <c r="X1356" i="7" s="1"/>
  <c r="H1356" i="7"/>
  <c r="G1356" i="7"/>
  <c r="D1356" i="7"/>
  <c r="I1356" i="7" s="1"/>
  <c r="X1355" i="7"/>
  <c r="W1355" i="7"/>
  <c r="T1355" i="7"/>
  <c r="O1355" i="7"/>
  <c r="M1355" i="7"/>
  <c r="H1355" i="7"/>
  <c r="I1355" i="7" s="1"/>
  <c r="G1355" i="7"/>
  <c r="D1355" i="7"/>
  <c r="X1354" i="7"/>
  <c r="S1354" i="7"/>
  <c r="U1354" i="7" s="1"/>
  <c r="Q1354" i="7"/>
  <c r="O1354" i="7"/>
  <c r="M1354" i="7"/>
  <c r="H1354" i="7"/>
  <c r="I1354" i="7" s="1"/>
  <c r="G1354" i="7"/>
  <c r="D1354" i="7"/>
  <c r="W1353" i="7"/>
  <c r="U1353" i="7"/>
  <c r="T1353" i="7"/>
  <c r="Q1353" i="7"/>
  <c r="O1353" i="7"/>
  <c r="M1353" i="7"/>
  <c r="X1353" i="7" s="1"/>
  <c r="H1353" i="7"/>
  <c r="G1353" i="7"/>
  <c r="D1353" i="7"/>
  <c r="I1353" i="7" s="1"/>
  <c r="W1352" i="7"/>
  <c r="T1352" i="7"/>
  <c r="R1352" i="7"/>
  <c r="U1352" i="7" s="1"/>
  <c r="Q1352" i="7"/>
  <c r="O1352" i="7"/>
  <c r="M1352" i="7"/>
  <c r="X1352" i="7" s="1"/>
  <c r="H1352" i="7"/>
  <c r="G1352" i="7"/>
  <c r="D1352" i="7"/>
  <c r="I1352" i="7" s="1"/>
  <c r="X1351" i="7"/>
  <c r="S1351" i="7"/>
  <c r="U1351" i="7" s="1"/>
  <c r="Q1351" i="7"/>
  <c r="O1351" i="7"/>
  <c r="M1351" i="7"/>
  <c r="H1351" i="7"/>
  <c r="G1351" i="7"/>
  <c r="D1351" i="7"/>
  <c r="I1351" i="7" s="1"/>
  <c r="U1350" i="7"/>
  <c r="T1350" i="7"/>
  <c r="W1350" i="7" s="1"/>
  <c r="Q1350" i="7"/>
  <c r="O1350" i="7"/>
  <c r="M1350" i="7"/>
  <c r="X1350" i="7" s="1"/>
  <c r="H1350" i="7"/>
  <c r="G1350" i="7"/>
  <c r="D1350" i="7"/>
  <c r="I1350" i="7" s="1"/>
  <c r="X1349" i="7"/>
  <c r="S1349" i="7"/>
  <c r="U1349" i="7" s="1"/>
  <c r="Q1349" i="7"/>
  <c r="O1349" i="7"/>
  <c r="M1349" i="7"/>
  <c r="H1349" i="7"/>
  <c r="G1349" i="7"/>
  <c r="D1349" i="7"/>
  <c r="I1349" i="7" s="1"/>
  <c r="X1348" i="7"/>
  <c r="R1348" i="7"/>
  <c r="U1348" i="7" s="1"/>
  <c r="P1348" i="7"/>
  <c r="S1348" i="7" s="1"/>
  <c r="T1348" i="7" s="1"/>
  <c r="W1348" i="7" s="1"/>
  <c r="N1348" i="7"/>
  <c r="H1348" i="7"/>
  <c r="G1348" i="7"/>
  <c r="D1348" i="7"/>
  <c r="I1348" i="7" s="1"/>
  <c r="X1347" i="7"/>
  <c r="S1347" i="7"/>
  <c r="U1347" i="7" s="1"/>
  <c r="Q1347" i="7"/>
  <c r="O1347" i="7"/>
  <c r="M1347" i="7"/>
  <c r="H1347" i="7"/>
  <c r="G1347" i="7"/>
  <c r="D1347" i="7"/>
  <c r="I1347" i="7" s="1"/>
  <c r="X1346" i="7"/>
  <c r="S1346" i="7"/>
  <c r="U1346" i="7" s="1"/>
  <c r="Q1346" i="7"/>
  <c r="O1346" i="7"/>
  <c r="M1346" i="7"/>
  <c r="H1346" i="7"/>
  <c r="G1346" i="7"/>
  <c r="D1346" i="7"/>
  <c r="I1346" i="7" s="1"/>
  <c r="X1345" i="7"/>
  <c r="S1345" i="7"/>
  <c r="U1345" i="7" s="1"/>
  <c r="Q1345" i="7"/>
  <c r="O1345" i="7"/>
  <c r="M1345" i="7"/>
  <c r="H1345" i="7"/>
  <c r="G1345" i="7"/>
  <c r="D1345" i="7"/>
  <c r="I1345" i="7" s="1"/>
  <c r="X1344" i="7"/>
  <c r="W1344" i="7"/>
  <c r="U1344" i="7"/>
  <c r="T1344" i="7"/>
  <c r="R1344" i="7"/>
  <c r="Q1344" i="7"/>
  <c r="O1344" i="7"/>
  <c r="M1344" i="7"/>
  <c r="H1344" i="7"/>
  <c r="G1344" i="7"/>
  <c r="D1344" i="7"/>
  <c r="I1344" i="7" s="1"/>
  <c r="X1343" i="7"/>
  <c r="U1343" i="7"/>
  <c r="S1343" i="7"/>
  <c r="T1343" i="7" s="1"/>
  <c r="Q1343" i="7"/>
  <c r="O1343" i="7"/>
  <c r="M1343" i="7"/>
  <c r="H1343" i="7"/>
  <c r="G1343" i="7"/>
  <c r="D1343" i="7"/>
  <c r="I1343" i="7" s="1"/>
  <c r="X1342" i="7"/>
  <c r="W1342" i="7"/>
  <c r="U1342" i="7"/>
  <c r="T1342" i="7"/>
  <c r="R1342" i="7"/>
  <c r="Q1342" i="7"/>
  <c r="O1342" i="7"/>
  <c r="M1342" i="7"/>
  <c r="H1342" i="7"/>
  <c r="G1342" i="7"/>
  <c r="D1342" i="7"/>
  <c r="I1342" i="7" s="1"/>
  <c r="X1341" i="7"/>
  <c r="W1341" i="7"/>
  <c r="S1341" i="7"/>
  <c r="R1341" i="7"/>
  <c r="U1341" i="7" s="1"/>
  <c r="P1341" i="7"/>
  <c r="N1341" i="7"/>
  <c r="H1341" i="7"/>
  <c r="G1341" i="7"/>
  <c r="D1341" i="7"/>
  <c r="I1341" i="7" s="1"/>
  <c r="W1340" i="7"/>
  <c r="U1340" i="7"/>
  <c r="T1340" i="7"/>
  <c r="S1340" i="7"/>
  <c r="Q1340" i="7"/>
  <c r="O1340" i="7"/>
  <c r="M1340" i="7"/>
  <c r="X1340" i="7" s="1"/>
  <c r="H1340" i="7"/>
  <c r="G1340" i="7"/>
  <c r="D1340" i="7"/>
  <c r="I1340" i="7" s="1"/>
  <c r="X1339" i="7"/>
  <c r="W1339" i="7"/>
  <c r="T1339" i="7"/>
  <c r="S1339" i="7" s="1"/>
  <c r="R1339" i="7"/>
  <c r="U1339" i="7" s="1"/>
  <c r="P1339" i="7"/>
  <c r="N1339" i="7"/>
  <c r="H1339" i="7"/>
  <c r="G1339" i="7"/>
  <c r="D1339" i="7"/>
  <c r="I1339" i="7" s="1"/>
  <c r="X1338" i="7"/>
  <c r="W1338" i="7"/>
  <c r="S1338" i="7"/>
  <c r="R1338" i="7"/>
  <c r="U1338" i="7" s="1"/>
  <c r="P1338" i="7"/>
  <c r="N1338" i="7"/>
  <c r="I1338" i="7"/>
  <c r="H1338" i="7"/>
  <c r="G1338" i="7"/>
  <c r="D1338" i="7"/>
  <c r="U1337" i="7"/>
  <c r="S1337" i="7"/>
  <c r="T1337" i="7" s="1"/>
  <c r="W1337" i="7" s="1"/>
  <c r="Q1337" i="7"/>
  <c r="O1337" i="7"/>
  <c r="M1337" i="7"/>
  <c r="X1337" i="7" s="1"/>
  <c r="I1337" i="7"/>
  <c r="H1337" i="7"/>
  <c r="G1337" i="7"/>
  <c r="D1337" i="7"/>
  <c r="X1336" i="7"/>
  <c r="R1336" i="7"/>
  <c r="P1336" i="7"/>
  <c r="N1336" i="7"/>
  <c r="S1336" i="7" s="1"/>
  <c r="I1336" i="7"/>
  <c r="H1336" i="7"/>
  <c r="G1336" i="7"/>
  <c r="D1336" i="7"/>
  <c r="W1335" i="7"/>
  <c r="U1335" i="7"/>
  <c r="T1335" i="7"/>
  <c r="Q1335" i="7"/>
  <c r="O1335" i="7"/>
  <c r="M1335" i="7"/>
  <c r="X1335" i="7" s="1"/>
  <c r="H1335" i="7"/>
  <c r="I1335" i="7" s="1"/>
  <c r="G1335" i="7"/>
  <c r="D1335" i="7"/>
  <c r="X1334" i="7"/>
  <c r="U1334" i="7"/>
  <c r="T1334" i="7"/>
  <c r="W1334" i="7" s="1"/>
  <c r="Q1334" i="7"/>
  <c r="O1334" i="7"/>
  <c r="H1334" i="7"/>
  <c r="G1334" i="7"/>
  <c r="D1334" i="7"/>
  <c r="I1334" i="7" s="1"/>
  <c r="W1333" i="7"/>
  <c r="T1333" i="7"/>
  <c r="R1333" i="7"/>
  <c r="U1333" i="7" s="1"/>
  <c r="Q1333" i="7"/>
  <c r="O1333" i="7"/>
  <c r="M1333" i="7"/>
  <c r="X1333" i="7" s="1"/>
  <c r="H1333" i="7"/>
  <c r="G1333" i="7"/>
  <c r="D1333" i="7"/>
  <c r="I1333" i="7" s="1"/>
  <c r="W1332" i="7"/>
  <c r="T1332" i="7"/>
  <c r="O1332" i="7"/>
  <c r="M1332" i="7"/>
  <c r="X1332" i="7" s="1"/>
  <c r="I1332" i="7"/>
  <c r="H1332" i="7"/>
  <c r="G1332" i="7"/>
  <c r="D1332" i="7"/>
  <c r="X1331" i="7"/>
  <c r="R1331" i="7"/>
  <c r="P1331" i="7"/>
  <c r="N1331" i="7"/>
  <c r="S1331" i="7" s="1"/>
  <c r="I1331" i="7"/>
  <c r="H1331" i="7"/>
  <c r="G1331" i="7"/>
  <c r="D1331" i="7"/>
  <c r="X1330" i="7"/>
  <c r="W1330" i="7"/>
  <c r="U1330" i="7"/>
  <c r="S1330" i="7"/>
  <c r="R1330" i="7"/>
  <c r="P1330" i="7"/>
  <c r="N1330" i="7"/>
  <c r="H1330" i="7"/>
  <c r="I1330" i="7" s="1"/>
  <c r="G1330" i="7"/>
  <c r="D1330" i="7"/>
  <c r="U1329" i="7"/>
  <c r="T1329" i="7"/>
  <c r="S1329" i="7"/>
  <c r="W1329" i="7" s="1"/>
  <c r="Q1329" i="7"/>
  <c r="O1329" i="7"/>
  <c r="M1329" i="7"/>
  <c r="X1329" i="7" s="1"/>
  <c r="H1329" i="7"/>
  <c r="I1329" i="7" s="1"/>
  <c r="G1329" i="7"/>
  <c r="D1329" i="7"/>
  <c r="X1328" i="7"/>
  <c r="W1328" i="7"/>
  <c r="S1328" i="7"/>
  <c r="U1328" i="7" s="1"/>
  <c r="R1328" i="7"/>
  <c r="P1328" i="7"/>
  <c r="N1328" i="7"/>
  <c r="H1328" i="7"/>
  <c r="G1328" i="7"/>
  <c r="D1328" i="7"/>
  <c r="I1328" i="7" s="1"/>
  <c r="X1327" i="7"/>
  <c r="S1327" i="7"/>
  <c r="T1327" i="7" s="1"/>
  <c r="W1327" i="7" s="1"/>
  <c r="R1327" i="7"/>
  <c r="U1327" i="7" s="1"/>
  <c r="P1327" i="7"/>
  <c r="N1327" i="7"/>
  <c r="H1327" i="7"/>
  <c r="G1327" i="7"/>
  <c r="D1327" i="7"/>
  <c r="I1327" i="7" s="1"/>
  <c r="X1326" i="7"/>
  <c r="S1326" i="7"/>
  <c r="U1326" i="7" s="1"/>
  <c r="Q1326" i="7"/>
  <c r="O1326" i="7"/>
  <c r="M1326" i="7"/>
  <c r="H1326" i="7"/>
  <c r="G1326" i="7"/>
  <c r="D1326" i="7"/>
  <c r="I1326" i="7" s="1"/>
  <c r="U1325" i="7"/>
  <c r="T1325" i="7"/>
  <c r="W1325" i="7" s="1"/>
  <c r="Q1325" i="7"/>
  <c r="O1325" i="7"/>
  <c r="M1325" i="7"/>
  <c r="X1325" i="7" s="1"/>
  <c r="H1325" i="7"/>
  <c r="G1325" i="7"/>
  <c r="D1325" i="7"/>
  <c r="I1325" i="7" s="1"/>
  <c r="X1324" i="7"/>
  <c r="S1324" i="7"/>
  <c r="U1324" i="7" s="1"/>
  <c r="Q1324" i="7"/>
  <c r="O1324" i="7"/>
  <c r="M1324" i="7"/>
  <c r="H1324" i="7"/>
  <c r="G1324" i="7"/>
  <c r="D1324" i="7"/>
  <c r="I1324" i="7" s="1"/>
  <c r="W1323" i="7"/>
  <c r="T1323" i="7"/>
  <c r="R1323" i="7"/>
  <c r="U1323" i="7" s="1"/>
  <c r="Q1323" i="7"/>
  <c r="O1323" i="7"/>
  <c r="M1323" i="7"/>
  <c r="X1323" i="7" s="1"/>
  <c r="H1323" i="7"/>
  <c r="G1323" i="7"/>
  <c r="D1323" i="7"/>
  <c r="I1323" i="7" s="1"/>
  <c r="Q1322" i="7"/>
  <c r="S1322" i="7" s="1"/>
  <c r="O1322" i="7"/>
  <c r="M1322" i="7"/>
  <c r="X1322" i="7" s="1"/>
  <c r="H1322" i="7"/>
  <c r="G1322" i="7"/>
  <c r="D1322" i="7"/>
  <c r="I1322" i="7" s="1"/>
  <c r="X1321" i="7"/>
  <c r="S1321" i="7"/>
  <c r="U1321" i="7" s="1"/>
  <c r="Q1321" i="7"/>
  <c r="O1321" i="7"/>
  <c r="M1321" i="7"/>
  <c r="H1321" i="7"/>
  <c r="G1321" i="7"/>
  <c r="D1321" i="7"/>
  <c r="I1321" i="7" s="1"/>
  <c r="W1320" i="7"/>
  <c r="U1320" i="7"/>
  <c r="T1320" i="7"/>
  <c r="Q1320" i="7"/>
  <c r="O1320" i="7"/>
  <c r="M1320" i="7"/>
  <c r="X1320" i="7" s="1"/>
  <c r="H1320" i="7"/>
  <c r="G1320" i="7"/>
  <c r="D1320" i="7"/>
  <c r="I1320" i="7" s="1"/>
  <c r="X1319" i="7"/>
  <c r="R1319" i="7"/>
  <c r="U1319" i="7" s="1"/>
  <c r="P1319" i="7"/>
  <c r="N1319" i="7"/>
  <c r="S1319" i="7" s="1"/>
  <c r="T1319" i="7" s="1"/>
  <c r="W1319" i="7" s="1"/>
  <c r="H1319" i="7"/>
  <c r="G1319" i="7"/>
  <c r="D1319" i="7"/>
  <c r="I1319" i="7" s="1"/>
  <c r="X1318" i="7"/>
  <c r="W1318" i="7"/>
  <c r="U1318" i="7"/>
  <c r="S1318" i="7"/>
  <c r="R1318" i="7"/>
  <c r="P1318" i="7"/>
  <c r="N1318" i="7"/>
  <c r="H1318" i="7"/>
  <c r="G1318" i="7"/>
  <c r="D1318" i="7"/>
  <c r="I1318" i="7" s="1"/>
  <c r="X1317" i="7"/>
  <c r="R1317" i="7"/>
  <c r="P1317" i="7"/>
  <c r="N1317" i="7"/>
  <c r="S1317" i="7" s="1"/>
  <c r="T1317" i="7" s="1"/>
  <c r="W1317" i="7" s="1"/>
  <c r="H1317" i="7"/>
  <c r="G1317" i="7"/>
  <c r="D1317" i="7"/>
  <c r="I1317" i="7" s="1"/>
  <c r="X1316" i="7"/>
  <c r="W1316" i="7"/>
  <c r="S1316" i="7"/>
  <c r="R1316" i="7"/>
  <c r="U1316" i="7" s="1"/>
  <c r="P1316" i="7"/>
  <c r="N1316" i="7"/>
  <c r="I1316" i="7"/>
  <c r="H1316" i="7"/>
  <c r="G1316" i="7"/>
  <c r="D1316" i="7"/>
  <c r="X1315" i="7"/>
  <c r="R1315" i="7"/>
  <c r="P1315" i="7"/>
  <c r="N1315" i="7"/>
  <c r="S1315" i="7" s="1"/>
  <c r="I1315" i="7"/>
  <c r="H1315" i="7"/>
  <c r="G1315" i="7"/>
  <c r="D1315" i="7"/>
  <c r="X1314" i="7"/>
  <c r="W1314" i="7"/>
  <c r="U1314" i="7"/>
  <c r="S1314" i="7"/>
  <c r="R1314" i="7"/>
  <c r="P1314" i="7"/>
  <c r="N1314" i="7"/>
  <c r="H1314" i="7"/>
  <c r="I1314" i="7" s="1"/>
  <c r="G1314" i="7"/>
  <c r="D1314" i="7"/>
  <c r="W1313" i="7"/>
  <c r="T1313" i="7"/>
  <c r="O1313" i="7"/>
  <c r="M1313" i="7"/>
  <c r="X1313" i="7" s="1"/>
  <c r="H1313" i="7"/>
  <c r="G1313" i="7"/>
  <c r="D1313" i="7"/>
  <c r="I1313" i="7" s="1"/>
  <c r="X1312" i="7"/>
  <c r="W1312" i="7"/>
  <c r="U1312" i="7"/>
  <c r="S1312" i="7"/>
  <c r="T1312" i="7" s="1"/>
  <c r="Q1312" i="7"/>
  <c r="O1312" i="7"/>
  <c r="M1312" i="7"/>
  <c r="H1312" i="7"/>
  <c r="G1312" i="7"/>
  <c r="D1312" i="7"/>
  <c r="I1312" i="7" s="1"/>
  <c r="X1311" i="7"/>
  <c r="R1311" i="7"/>
  <c r="P1311" i="7"/>
  <c r="N1311" i="7"/>
  <c r="S1311" i="7" s="1"/>
  <c r="T1311" i="7" s="1"/>
  <c r="W1311" i="7" s="1"/>
  <c r="H1311" i="7"/>
  <c r="G1311" i="7"/>
  <c r="D1311" i="7"/>
  <c r="I1311" i="7" s="1"/>
  <c r="X1310" i="7"/>
  <c r="R1310" i="7"/>
  <c r="P1310" i="7"/>
  <c r="N1310" i="7"/>
  <c r="S1310" i="7" s="1"/>
  <c r="T1310" i="7" s="1"/>
  <c r="W1310" i="7" s="1"/>
  <c r="H1310" i="7"/>
  <c r="G1310" i="7"/>
  <c r="D1310" i="7"/>
  <c r="I1310" i="7" s="1"/>
  <c r="X1309" i="7"/>
  <c r="W1309" i="7"/>
  <c r="S1309" i="7"/>
  <c r="R1309" i="7"/>
  <c r="U1309" i="7" s="1"/>
  <c r="P1309" i="7"/>
  <c r="N1309" i="7"/>
  <c r="H1309" i="7"/>
  <c r="G1309" i="7"/>
  <c r="D1309" i="7"/>
  <c r="I1309" i="7" s="1"/>
  <c r="X1308" i="7"/>
  <c r="W1308" i="7"/>
  <c r="S1308" i="7"/>
  <c r="R1308" i="7"/>
  <c r="U1308" i="7" s="1"/>
  <c r="P1308" i="7"/>
  <c r="N1308" i="7"/>
  <c r="I1308" i="7"/>
  <c r="H1308" i="7"/>
  <c r="G1308" i="7"/>
  <c r="D1308" i="7"/>
  <c r="X1307" i="7"/>
  <c r="W1307" i="7"/>
  <c r="T1307" i="7"/>
  <c r="S1307" i="7" s="1"/>
  <c r="U1307" i="7" s="1"/>
  <c r="R1307" i="7"/>
  <c r="P1307" i="7"/>
  <c r="N1307" i="7"/>
  <c r="I1307" i="7"/>
  <c r="H1307" i="7"/>
  <c r="G1307" i="7"/>
  <c r="D1307" i="7"/>
  <c r="X1306" i="7"/>
  <c r="R1306" i="7"/>
  <c r="P1306" i="7"/>
  <c r="N1306" i="7"/>
  <c r="S1306" i="7" s="1"/>
  <c r="I1306" i="7"/>
  <c r="H1306" i="7"/>
  <c r="G1306" i="7"/>
  <c r="D1306" i="7"/>
  <c r="X1305" i="7"/>
  <c r="R1305" i="7"/>
  <c r="P1305" i="7"/>
  <c r="N1305" i="7"/>
  <c r="S1305" i="7" s="1"/>
  <c r="I1305" i="7"/>
  <c r="H1305" i="7"/>
  <c r="G1305" i="7"/>
  <c r="D1305" i="7"/>
  <c r="X1304" i="7"/>
  <c r="R1304" i="7"/>
  <c r="P1304" i="7"/>
  <c r="N1304" i="7"/>
  <c r="S1304" i="7" s="1"/>
  <c r="I1304" i="7"/>
  <c r="H1304" i="7"/>
  <c r="G1304" i="7"/>
  <c r="D1304" i="7"/>
  <c r="W1303" i="7"/>
  <c r="U1303" i="7"/>
  <c r="S1303" i="7"/>
  <c r="T1303" i="7" s="1"/>
  <c r="Q1303" i="7"/>
  <c r="O1303" i="7"/>
  <c r="M1303" i="7"/>
  <c r="X1303" i="7" s="1"/>
  <c r="I1303" i="7"/>
  <c r="H1303" i="7"/>
  <c r="G1303" i="7"/>
  <c r="D1303" i="7"/>
  <c r="X1302" i="7"/>
  <c r="U1302" i="7"/>
  <c r="S1302" i="7"/>
  <c r="T1302" i="7" s="1"/>
  <c r="W1302" i="7" s="1"/>
  <c r="Q1302" i="7"/>
  <c r="O1302" i="7"/>
  <c r="M1302" i="7"/>
  <c r="I1302" i="7"/>
  <c r="H1302" i="7"/>
  <c r="G1302" i="7"/>
  <c r="D1302" i="7"/>
  <c r="W1301" i="7"/>
  <c r="U1301" i="7"/>
  <c r="S1301" i="7"/>
  <c r="T1301" i="7" s="1"/>
  <c r="Q1301" i="7"/>
  <c r="O1301" i="7"/>
  <c r="M1301" i="7"/>
  <c r="X1301" i="7" s="1"/>
  <c r="I1301" i="7"/>
  <c r="H1301" i="7"/>
  <c r="G1301" i="7"/>
  <c r="D1301" i="7"/>
  <c r="W1300" i="7"/>
  <c r="U1300" i="7"/>
  <c r="T1300" i="7"/>
  <c r="R1300" i="7"/>
  <c r="Q1300" i="7" s="1"/>
  <c r="O1300" i="7"/>
  <c r="M1300" i="7"/>
  <c r="X1300" i="7" s="1"/>
  <c r="I1300" i="7"/>
  <c r="H1300" i="7"/>
  <c r="G1300" i="7"/>
  <c r="D1300" i="7"/>
  <c r="X1299" i="7"/>
  <c r="U1299" i="7"/>
  <c r="S1299" i="7"/>
  <c r="T1299" i="7" s="1"/>
  <c r="W1299" i="7" s="1"/>
  <c r="Q1299" i="7"/>
  <c r="O1299" i="7"/>
  <c r="M1299" i="7"/>
  <c r="I1299" i="7"/>
  <c r="H1299" i="7"/>
  <c r="G1299" i="7"/>
  <c r="D1299" i="7"/>
  <c r="X1298" i="7"/>
  <c r="U1298" i="7"/>
  <c r="S1298" i="7"/>
  <c r="T1298" i="7" s="1"/>
  <c r="W1298" i="7" s="1"/>
  <c r="Q1298" i="7"/>
  <c r="O1298" i="7"/>
  <c r="M1298" i="7"/>
  <c r="I1298" i="7"/>
  <c r="H1298" i="7"/>
  <c r="G1298" i="7"/>
  <c r="D1298" i="7"/>
  <c r="X1297" i="7"/>
  <c r="R1297" i="7"/>
  <c r="P1297" i="7"/>
  <c r="N1297" i="7"/>
  <c r="S1297" i="7" s="1"/>
  <c r="I1297" i="7"/>
  <c r="H1297" i="7"/>
  <c r="G1297" i="7"/>
  <c r="D1297" i="7"/>
  <c r="W1296" i="7"/>
  <c r="U1296" i="7"/>
  <c r="T1296" i="7"/>
  <c r="Q1296" i="7"/>
  <c r="O1296" i="7"/>
  <c r="M1296" i="7"/>
  <c r="X1296" i="7" s="1"/>
  <c r="H1296" i="7"/>
  <c r="I1296" i="7" s="1"/>
  <c r="G1296" i="7"/>
  <c r="D1296" i="7"/>
  <c r="X1295" i="7"/>
  <c r="W1295" i="7"/>
  <c r="S1295" i="7"/>
  <c r="U1295" i="7" s="1"/>
  <c r="R1295" i="7"/>
  <c r="P1295" i="7"/>
  <c r="N1295" i="7"/>
  <c r="H1295" i="7"/>
  <c r="G1295" i="7"/>
  <c r="D1295" i="7"/>
  <c r="I1295" i="7" s="1"/>
  <c r="W1294" i="7"/>
  <c r="T1294" i="7"/>
  <c r="R1294" i="7"/>
  <c r="U1294" i="7" s="1"/>
  <c r="O1294" i="7"/>
  <c r="M1294" i="7"/>
  <c r="X1294" i="7" s="1"/>
  <c r="H1294" i="7"/>
  <c r="G1294" i="7"/>
  <c r="D1294" i="7"/>
  <c r="I1294" i="7" s="1"/>
  <c r="X1293" i="7"/>
  <c r="W1293" i="7"/>
  <c r="S1293" i="7"/>
  <c r="R1293" i="7"/>
  <c r="U1293" i="7" s="1"/>
  <c r="P1293" i="7"/>
  <c r="N1293" i="7"/>
  <c r="H1293" i="7"/>
  <c r="G1293" i="7"/>
  <c r="D1293" i="7"/>
  <c r="I1293" i="7" s="1"/>
  <c r="X1292" i="7"/>
  <c r="W1292" i="7"/>
  <c r="S1292" i="7"/>
  <c r="R1292" i="7"/>
  <c r="U1292" i="7" s="1"/>
  <c r="P1292" i="7"/>
  <c r="N1292" i="7"/>
  <c r="H1292" i="7"/>
  <c r="G1292" i="7"/>
  <c r="D1292" i="7"/>
  <c r="I1292" i="7" s="1"/>
  <c r="X1291" i="7"/>
  <c r="R1291" i="7"/>
  <c r="P1291" i="7"/>
  <c r="N1291" i="7"/>
  <c r="S1291" i="7" s="1"/>
  <c r="T1291" i="7" s="1"/>
  <c r="W1291" i="7" s="1"/>
  <c r="H1291" i="7"/>
  <c r="G1291" i="7"/>
  <c r="D1291" i="7"/>
  <c r="I1291" i="7" s="1"/>
  <c r="X1290" i="7"/>
  <c r="W1290" i="7"/>
  <c r="T1290" i="7"/>
  <c r="R1290" i="7"/>
  <c r="U1290" i="7" s="1"/>
  <c r="Q1290" i="7"/>
  <c r="O1290" i="7"/>
  <c r="M1290" i="7"/>
  <c r="H1290" i="7"/>
  <c r="G1290" i="7"/>
  <c r="D1290" i="7"/>
  <c r="I1290" i="7" s="1"/>
  <c r="X1289" i="7"/>
  <c r="R1289" i="7"/>
  <c r="U1289" i="7" s="1"/>
  <c r="P1289" i="7"/>
  <c r="N1289" i="7"/>
  <c r="S1289" i="7" s="1"/>
  <c r="T1289" i="7" s="1"/>
  <c r="W1289" i="7" s="1"/>
  <c r="H1289" i="7"/>
  <c r="G1289" i="7"/>
  <c r="D1289" i="7"/>
  <c r="I1289" i="7" s="1"/>
  <c r="W1288" i="7"/>
  <c r="U1288" i="7"/>
  <c r="T1288" i="7"/>
  <c r="Q1288" i="7"/>
  <c r="O1288" i="7"/>
  <c r="M1288" i="7"/>
  <c r="X1288" i="7" s="1"/>
  <c r="H1288" i="7"/>
  <c r="G1288" i="7"/>
  <c r="D1288" i="7"/>
  <c r="I1288" i="7" s="1"/>
  <c r="X1287" i="7"/>
  <c r="W1287" i="7"/>
  <c r="U1287" i="7"/>
  <c r="S1287" i="7"/>
  <c r="R1287" i="7"/>
  <c r="P1287" i="7"/>
  <c r="N1287" i="7"/>
  <c r="I1287" i="7"/>
  <c r="H1287" i="7"/>
  <c r="G1287" i="7"/>
  <c r="D1287" i="7"/>
  <c r="X1286" i="7"/>
  <c r="R1286" i="7"/>
  <c r="P1286" i="7"/>
  <c r="N1286" i="7"/>
  <c r="S1286" i="7" s="1"/>
  <c r="I1286" i="7"/>
  <c r="H1286" i="7"/>
  <c r="G1286" i="7"/>
  <c r="D1286" i="7"/>
  <c r="X1285" i="7"/>
  <c r="W1285" i="7"/>
  <c r="U1285" i="7"/>
  <c r="T1285" i="7"/>
  <c r="Q1285" i="7"/>
  <c r="O1285" i="7"/>
  <c r="H1285" i="7"/>
  <c r="G1285" i="7"/>
  <c r="D1285" i="7"/>
  <c r="I1285" i="7" s="1"/>
  <c r="X1284" i="7"/>
  <c r="W1284" i="7"/>
  <c r="S1284" i="7"/>
  <c r="R1284" i="7"/>
  <c r="U1284" i="7" s="1"/>
  <c r="P1284" i="7"/>
  <c r="N1284" i="7"/>
  <c r="H1284" i="7"/>
  <c r="G1284" i="7"/>
  <c r="D1284" i="7"/>
  <c r="I1284" i="7" s="1"/>
  <c r="X1283" i="7"/>
  <c r="W1283" i="7"/>
  <c r="U1283" i="7"/>
  <c r="T1283" i="7"/>
  <c r="Q1283" i="7"/>
  <c r="O1283" i="7"/>
  <c r="H1283" i="7"/>
  <c r="I1283" i="7" s="1"/>
  <c r="G1283" i="7"/>
  <c r="D1283" i="7"/>
  <c r="X1282" i="7"/>
  <c r="W1282" i="7"/>
  <c r="T1282" i="7"/>
  <c r="S1282" i="7" s="1"/>
  <c r="U1282" i="7" s="1"/>
  <c r="R1282" i="7"/>
  <c r="P1282" i="7"/>
  <c r="N1282" i="7"/>
  <c r="H1282" i="7"/>
  <c r="I1282" i="7" s="1"/>
  <c r="G1282" i="7"/>
  <c r="D1282" i="7"/>
  <c r="Q1281" i="7"/>
  <c r="S1281" i="7" s="1"/>
  <c r="O1281" i="7"/>
  <c r="M1281" i="7"/>
  <c r="X1281" i="7" s="1"/>
  <c r="H1281" i="7"/>
  <c r="G1281" i="7"/>
  <c r="D1281" i="7"/>
  <c r="I1281" i="7" s="1"/>
  <c r="X1280" i="7"/>
  <c r="W1280" i="7"/>
  <c r="T1280" i="7"/>
  <c r="S1280" i="7" s="1"/>
  <c r="R1280" i="7"/>
  <c r="P1280" i="7"/>
  <c r="N1280" i="7"/>
  <c r="H1280" i="7"/>
  <c r="G1280" i="7"/>
  <c r="D1280" i="7"/>
  <c r="I1280" i="7" s="1"/>
  <c r="W1279" i="7"/>
  <c r="U1279" i="7"/>
  <c r="T1279" i="7"/>
  <c r="R1279" i="7"/>
  <c r="Q1279" i="7"/>
  <c r="O1279" i="7"/>
  <c r="M1279" i="7"/>
  <c r="X1279" i="7" s="1"/>
  <c r="H1279" i="7"/>
  <c r="G1279" i="7"/>
  <c r="D1279" i="7"/>
  <c r="I1279" i="7" s="1"/>
  <c r="X1278" i="7"/>
  <c r="W1278" i="7"/>
  <c r="T1278" i="7"/>
  <c r="S1278" i="7" s="1"/>
  <c r="U1278" i="7" s="1"/>
  <c r="R1278" i="7"/>
  <c r="P1278" i="7"/>
  <c r="N1278" i="7"/>
  <c r="H1278" i="7"/>
  <c r="G1278" i="7"/>
  <c r="D1278" i="7"/>
  <c r="I1278" i="7" s="1"/>
  <c r="X1277" i="7"/>
  <c r="W1277" i="7"/>
  <c r="T1277" i="7"/>
  <c r="S1277" i="7" s="1"/>
  <c r="R1277" i="7"/>
  <c r="U1277" i="7" s="1"/>
  <c r="P1277" i="7"/>
  <c r="N1277" i="7"/>
  <c r="H1277" i="7"/>
  <c r="G1277" i="7"/>
  <c r="D1277" i="7"/>
  <c r="I1277" i="7" s="1"/>
  <c r="X1276" i="7"/>
  <c r="R1276" i="7"/>
  <c r="U1276" i="7" s="1"/>
  <c r="P1276" i="7"/>
  <c r="N1276" i="7"/>
  <c r="S1276" i="7" s="1"/>
  <c r="T1276" i="7" s="1"/>
  <c r="W1276" i="7" s="1"/>
  <c r="H1276" i="7"/>
  <c r="G1276" i="7"/>
  <c r="D1276" i="7"/>
  <c r="I1276" i="7" s="1"/>
  <c r="X1275" i="7"/>
  <c r="W1275" i="7"/>
  <c r="U1275" i="7"/>
  <c r="T1275" i="7"/>
  <c r="S1275" i="7"/>
  <c r="Q1275" i="7"/>
  <c r="O1275" i="7"/>
  <c r="M1275" i="7"/>
  <c r="H1275" i="7"/>
  <c r="I1275" i="7" s="1"/>
  <c r="G1275" i="7"/>
  <c r="D1275" i="7"/>
  <c r="W1274" i="7"/>
  <c r="U1274" i="7"/>
  <c r="T1274" i="7"/>
  <c r="S1274" i="7"/>
  <c r="Q1274" i="7"/>
  <c r="O1274" i="7"/>
  <c r="M1274" i="7"/>
  <c r="X1274" i="7" s="1"/>
  <c r="H1274" i="7"/>
  <c r="I1274" i="7" s="1"/>
  <c r="G1274" i="7"/>
  <c r="D1274" i="7"/>
  <c r="X1273" i="7"/>
  <c r="W1273" i="7"/>
  <c r="T1273" i="7"/>
  <c r="S1273" i="7"/>
  <c r="R1273" i="7"/>
  <c r="U1273" i="7" s="1"/>
  <c r="P1273" i="7"/>
  <c r="N1273" i="7"/>
  <c r="H1273" i="7"/>
  <c r="G1273" i="7"/>
  <c r="D1273" i="7"/>
  <c r="I1273" i="7" s="1"/>
  <c r="S1272" i="7"/>
  <c r="T1272" i="7" s="1"/>
  <c r="W1272" i="7" s="1"/>
  <c r="Q1272" i="7"/>
  <c r="O1272" i="7"/>
  <c r="M1272" i="7"/>
  <c r="X1272" i="7" s="1"/>
  <c r="H1272" i="7"/>
  <c r="G1272" i="7"/>
  <c r="D1272" i="7"/>
  <c r="I1272" i="7" s="1"/>
  <c r="W1271" i="7"/>
  <c r="U1271" i="7"/>
  <c r="T1271" i="7"/>
  <c r="Q1271" i="7"/>
  <c r="O1271" i="7"/>
  <c r="M1271" i="7"/>
  <c r="X1271" i="7" s="1"/>
  <c r="I1271" i="7"/>
  <c r="H1271" i="7"/>
  <c r="G1271" i="7"/>
  <c r="D1271" i="7"/>
  <c r="X1270" i="7"/>
  <c r="W1270" i="7"/>
  <c r="U1270" i="7"/>
  <c r="S1270" i="7"/>
  <c r="R1270" i="7"/>
  <c r="P1270" i="7"/>
  <c r="N1270" i="7"/>
  <c r="H1270" i="7"/>
  <c r="I1270" i="7" s="1"/>
  <c r="G1270" i="7"/>
  <c r="D1270" i="7"/>
  <c r="X1269" i="7"/>
  <c r="R1269" i="7"/>
  <c r="P1269" i="7"/>
  <c r="S1269" i="7" s="1"/>
  <c r="N1269" i="7"/>
  <c r="H1269" i="7"/>
  <c r="I1269" i="7" s="1"/>
  <c r="G1269" i="7"/>
  <c r="D1269" i="7"/>
  <c r="X1268" i="7"/>
  <c r="T1268" i="7"/>
  <c r="W1268" i="7" s="1"/>
  <c r="R1268" i="7"/>
  <c r="P1268" i="7"/>
  <c r="N1268" i="7"/>
  <c r="H1268" i="7"/>
  <c r="I1268" i="7" s="1"/>
  <c r="G1268" i="7"/>
  <c r="D1268" i="7"/>
  <c r="U1267" i="7"/>
  <c r="T1267" i="7"/>
  <c r="W1267" i="7" s="1"/>
  <c r="Q1267" i="7"/>
  <c r="O1267" i="7"/>
  <c r="M1267" i="7"/>
  <c r="X1267" i="7" s="1"/>
  <c r="H1267" i="7"/>
  <c r="G1267" i="7"/>
  <c r="D1267" i="7"/>
  <c r="I1267" i="7" s="1"/>
  <c r="X1266" i="7"/>
  <c r="S1266" i="7"/>
  <c r="U1266" i="7" s="1"/>
  <c r="Q1266" i="7"/>
  <c r="O1266" i="7"/>
  <c r="M1266" i="7"/>
  <c r="H1266" i="7"/>
  <c r="G1266" i="7"/>
  <c r="D1266" i="7"/>
  <c r="I1266" i="7" s="1"/>
  <c r="W1265" i="7"/>
  <c r="U1265" i="7"/>
  <c r="T1265" i="7"/>
  <c r="Q1265" i="7"/>
  <c r="O1265" i="7"/>
  <c r="M1265" i="7"/>
  <c r="X1265" i="7" s="1"/>
  <c r="H1265" i="7"/>
  <c r="G1265" i="7"/>
  <c r="D1265" i="7"/>
  <c r="I1265" i="7" s="1"/>
  <c r="X1264" i="7"/>
  <c r="W1264" i="7"/>
  <c r="T1264" i="7"/>
  <c r="S1264" i="7"/>
  <c r="R1264" i="7"/>
  <c r="U1264" i="7" s="1"/>
  <c r="P1264" i="7"/>
  <c r="N1264" i="7"/>
  <c r="H1264" i="7"/>
  <c r="G1264" i="7"/>
  <c r="D1264" i="7"/>
  <c r="I1264" i="7" s="1"/>
  <c r="U1263" i="7"/>
  <c r="S1263" i="7"/>
  <c r="W1263" i="7" s="1"/>
  <c r="Q1263" i="7"/>
  <c r="O1263" i="7"/>
  <c r="M1263" i="7"/>
  <c r="X1263" i="7" s="1"/>
  <c r="H1263" i="7"/>
  <c r="G1263" i="7"/>
  <c r="D1263" i="7"/>
  <c r="I1263" i="7" s="1"/>
  <c r="X1262" i="7"/>
  <c r="W1262" i="7"/>
  <c r="U1262" i="7"/>
  <c r="S1262" i="7"/>
  <c r="R1262" i="7"/>
  <c r="P1262" i="7"/>
  <c r="N1262" i="7"/>
  <c r="H1262" i="7"/>
  <c r="G1262" i="7"/>
  <c r="D1262" i="7"/>
  <c r="I1262" i="7" s="1"/>
  <c r="X1261" i="7"/>
  <c r="W1261" i="7"/>
  <c r="S1261" i="7"/>
  <c r="U1261" i="7" s="1"/>
  <c r="R1261" i="7"/>
  <c r="P1261" i="7"/>
  <c r="N1261" i="7"/>
  <c r="I1261" i="7"/>
  <c r="H1261" i="7"/>
  <c r="G1261" i="7"/>
  <c r="D1261" i="7"/>
  <c r="X1260" i="7"/>
  <c r="R1260" i="7"/>
  <c r="P1260" i="7"/>
  <c r="N1260" i="7"/>
  <c r="S1260" i="7" s="1"/>
  <c r="I1260" i="7"/>
  <c r="H1260" i="7"/>
  <c r="G1260" i="7"/>
  <c r="D1260" i="7"/>
  <c r="X1259" i="7"/>
  <c r="S1259" i="7"/>
  <c r="T1259" i="7" s="1"/>
  <c r="W1259" i="7" s="1"/>
  <c r="Q1259" i="7"/>
  <c r="O1259" i="7"/>
  <c r="M1259" i="7"/>
  <c r="I1259" i="7"/>
  <c r="H1259" i="7"/>
  <c r="G1259" i="7"/>
  <c r="D1259" i="7"/>
  <c r="S1258" i="7"/>
  <c r="T1258" i="7" s="1"/>
  <c r="W1258" i="7" s="1"/>
  <c r="Q1258" i="7"/>
  <c r="O1258" i="7"/>
  <c r="M1258" i="7"/>
  <c r="X1258" i="7" s="1"/>
  <c r="I1258" i="7"/>
  <c r="H1258" i="7"/>
  <c r="G1258" i="7"/>
  <c r="D1258" i="7"/>
  <c r="X1257" i="7"/>
  <c r="W1257" i="7"/>
  <c r="U1257" i="7"/>
  <c r="T1257" i="7"/>
  <c r="Q1257" i="7"/>
  <c r="O1257" i="7"/>
  <c r="H1257" i="7"/>
  <c r="I1257" i="7" s="1"/>
  <c r="G1257" i="7"/>
  <c r="D1257" i="7"/>
  <c r="X1256" i="7"/>
  <c r="U1256" i="7"/>
  <c r="T1256" i="7"/>
  <c r="W1256" i="7" s="1"/>
  <c r="S1256" i="7"/>
  <c r="Q1256" i="7"/>
  <c r="O1256" i="7"/>
  <c r="M1256" i="7"/>
  <c r="H1256" i="7"/>
  <c r="I1256" i="7" s="1"/>
  <c r="G1256" i="7"/>
  <c r="D1256" i="7"/>
  <c r="W1255" i="7"/>
  <c r="U1255" i="7"/>
  <c r="T1255" i="7"/>
  <c r="Q1255" i="7"/>
  <c r="O1255" i="7"/>
  <c r="M1255" i="7"/>
  <c r="X1255" i="7" s="1"/>
  <c r="H1255" i="7"/>
  <c r="G1255" i="7"/>
  <c r="D1255" i="7"/>
  <c r="I1255" i="7" s="1"/>
  <c r="X1254" i="7"/>
  <c r="W1254" i="7"/>
  <c r="S1254" i="7"/>
  <c r="R1254" i="7"/>
  <c r="U1254" i="7" s="1"/>
  <c r="P1254" i="7"/>
  <c r="N1254" i="7"/>
  <c r="H1254" i="7"/>
  <c r="G1254" i="7"/>
  <c r="D1254" i="7"/>
  <c r="I1254" i="7" s="1"/>
  <c r="X1253" i="7"/>
  <c r="S1253" i="7"/>
  <c r="T1253" i="7" s="1"/>
  <c r="W1253" i="7" s="1"/>
  <c r="R1253" i="7"/>
  <c r="U1253" i="7" s="1"/>
  <c r="P1253" i="7"/>
  <c r="N1253" i="7"/>
  <c r="H1253" i="7"/>
  <c r="G1253" i="7"/>
  <c r="D1253" i="7"/>
  <c r="I1253" i="7" s="1"/>
  <c r="X1252" i="7"/>
  <c r="S1252" i="7"/>
  <c r="T1252" i="7" s="1"/>
  <c r="W1252" i="7" s="1"/>
  <c r="R1252" i="7"/>
  <c r="U1252" i="7" s="1"/>
  <c r="P1252" i="7"/>
  <c r="N1252" i="7"/>
  <c r="H1252" i="7"/>
  <c r="G1252" i="7"/>
  <c r="D1252" i="7"/>
  <c r="I1252" i="7" s="1"/>
  <c r="X1251" i="7"/>
  <c r="S1251" i="7"/>
  <c r="W1251" i="7" s="1"/>
  <c r="Q1251" i="7"/>
  <c r="O1251" i="7"/>
  <c r="M1251" i="7"/>
  <c r="H1251" i="7"/>
  <c r="G1251" i="7"/>
  <c r="D1251" i="7"/>
  <c r="I1251" i="7" s="1"/>
  <c r="X1250" i="7"/>
  <c r="W1250" i="7"/>
  <c r="T1250" i="7"/>
  <c r="S1250" i="7"/>
  <c r="R1250" i="7"/>
  <c r="U1250" i="7" s="1"/>
  <c r="P1250" i="7"/>
  <c r="N1250" i="7"/>
  <c r="H1250" i="7"/>
  <c r="G1250" i="7"/>
  <c r="D1250" i="7"/>
  <c r="I1250" i="7" s="1"/>
  <c r="X1249" i="7"/>
  <c r="S1249" i="7"/>
  <c r="T1249" i="7" s="1"/>
  <c r="W1249" i="7" s="1"/>
  <c r="R1249" i="7"/>
  <c r="U1249" i="7" s="1"/>
  <c r="P1249" i="7"/>
  <c r="N1249" i="7"/>
  <c r="H1249" i="7"/>
  <c r="G1249" i="7"/>
  <c r="D1249" i="7"/>
  <c r="I1249" i="7" s="1"/>
  <c r="X1248" i="7"/>
  <c r="S1248" i="7"/>
  <c r="T1248" i="7" s="1"/>
  <c r="W1248" i="7" s="1"/>
  <c r="R1248" i="7"/>
  <c r="U1248" i="7" s="1"/>
  <c r="P1248" i="7"/>
  <c r="N1248" i="7"/>
  <c r="H1248" i="7"/>
  <c r="G1248" i="7"/>
  <c r="D1248" i="7"/>
  <c r="I1248" i="7" s="1"/>
  <c r="AB1247" i="7"/>
  <c r="W1247" i="7"/>
  <c r="U1247" i="7"/>
  <c r="T1247" i="7"/>
  <c r="Q1247" i="7"/>
  <c r="O1247" i="7"/>
  <c r="M1247" i="7"/>
  <c r="X1247" i="7" s="1"/>
  <c r="H1247" i="7"/>
  <c r="G1247" i="7"/>
  <c r="D1247" i="7"/>
  <c r="I1247" i="7" s="1"/>
  <c r="X1246" i="7"/>
  <c r="S1246" i="7"/>
  <c r="U1246" i="7" s="1"/>
  <c r="Q1246" i="7"/>
  <c r="O1246" i="7"/>
  <c r="M1246" i="7"/>
  <c r="H1246" i="7"/>
  <c r="G1246" i="7"/>
  <c r="D1246" i="7"/>
  <c r="I1246" i="7" s="1"/>
  <c r="X1245" i="7"/>
  <c r="W1245" i="7"/>
  <c r="T1245" i="7"/>
  <c r="R1245" i="7"/>
  <c r="U1245" i="7" s="1"/>
  <c r="Q1245" i="7"/>
  <c r="O1245" i="7"/>
  <c r="M1245" i="7"/>
  <c r="H1245" i="7"/>
  <c r="G1245" i="7"/>
  <c r="D1245" i="7"/>
  <c r="I1245" i="7" s="1"/>
  <c r="X1244" i="7"/>
  <c r="W1244" i="7"/>
  <c r="S1244" i="7"/>
  <c r="R1244" i="7"/>
  <c r="U1244" i="7" s="1"/>
  <c r="P1244" i="7"/>
  <c r="N1244" i="7"/>
  <c r="H1244" i="7"/>
  <c r="G1244" i="7"/>
  <c r="D1244" i="7"/>
  <c r="I1244" i="7" s="1"/>
  <c r="W1243" i="7"/>
  <c r="U1243" i="7"/>
  <c r="T1243" i="7"/>
  <c r="R1243" i="7"/>
  <c r="Q1243" i="7"/>
  <c r="O1243" i="7"/>
  <c r="M1243" i="7"/>
  <c r="X1243" i="7" s="1"/>
  <c r="H1243" i="7"/>
  <c r="G1243" i="7"/>
  <c r="D1243" i="7"/>
  <c r="I1243" i="7" s="1"/>
  <c r="X1242" i="7"/>
  <c r="R1242" i="7"/>
  <c r="P1242" i="7"/>
  <c r="N1242" i="7"/>
  <c r="S1242" i="7" s="1"/>
  <c r="T1242" i="7" s="1"/>
  <c r="W1242" i="7" s="1"/>
  <c r="H1242" i="7"/>
  <c r="G1242" i="7"/>
  <c r="D1242" i="7"/>
  <c r="I1242" i="7" s="1"/>
  <c r="Q1241" i="7"/>
  <c r="S1241" i="7" s="1"/>
  <c r="O1241" i="7"/>
  <c r="M1241" i="7"/>
  <c r="X1241" i="7" s="1"/>
  <c r="H1241" i="7"/>
  <c r="G1241" i="7"/>
  <c r="D1241" i="7"/>
  <c r="I1241" i="7" s="1"/>
  <c r="X1240" i="7"/>
  <c r="W1240" i="7"/>
  <c r="U1240" i="7"/>
  <c r="T1240" i="7"/>
  <c r="S1240" i="7"/>
  <c r="Q1240" i="7"/>
  <c r="O1240" i="7"/>
  <c r="M1240" i="7"/>
  <c r="H1240" i="7"/>
  <c r="G1240" i="7"/>
  <c r="D1240" i="7"/>
  <c r="I1240" i="7" s="1"/>
  <c r="X1239" i="7"/>
  <c r="W1239" i="7"/>
  <c r="T1239" i="7"/>
  <c r="S1239" i="7" s="1"/>
  <c r="R1239" i="7"/>
  <c r="U1239" i="7" s="1"/>
  <c r="P1239" i="7"/>
  <c r="N1239" i="7"/>
  <c r="H1239" i="7"/>
  <c r="G1239" i="7"/>
  <c r="D1239" i="7"/>
  <c r="I1239" i="7" s="1"/>
  <c r="X1238" i="7"/>
  <c r="W1238" i="7"/>
  <c r="T1238" i="7"/>
  <c r="S1238" i="7" s="1"/>
  <c r="R1238" i="7"/>
  <c r="P1238" i="7"/>
  <c r="N1238" i="7"/>
  <c r="H1238" i="7"/>
  <c r="G1238" i="7"/>
  <c r="D1238" i="7"/>
  <c r="I1238" i="7" s="1"/>
  <c r="W1237" i="7"/>
  <c r="T1237" i="7"/>
  <c r="S1237" i="7"/>
  <c r="R1237" i="7"/>
  <c r="U1237" i="7" s="1"/>
  <c r="O1237" i="7"/>
  <c r="M1237" i="7"/>
  <c r="X1237" i="7" s="1"/>
  <c r="H1237" i="7"/>
  <c r="G1237" i="7"/>
  <c r="D1237" i="7"/>
  <c r="I1237" i="7" s="1"/>
  <c r="X1236" i="7"/>
  <c r="W1236" i="7"/>
  <c r="S1236" i="7"/>
  <c r="U1236" i="7" s="1"/>
  <c r="R1236" i="7"/>
  <c r="P1236" i="7"/>
  <c r="N1236" i="7"/>
  <c r="I1236" i="7"/>
  <c r="H1236" i="7"/>
  <c r="G1236" i="7"/>
  <c r="D1236" i="7"/>
  <c r="W1235" i="7"/>
  <c r="U1235" i="7"/>
  <c r="T1235" i="7"/>
  <c r="Q1235" i="7"/>
  <c r="O1235" i="7"/>
  <c r="M1235" i="7"/>
  <c r="X1235" i="7" s="1"/>
  <c r="I1235" i="7"/>
  <c r="H1235" i="7"/>
  <c r="G1235" i="7"/>
  <c r="D1235" i="7"/>
  <c r="X1234" i="7"/>
  <c r="W1234" i="7"/>
  <c r="S1234" i="7"/>
  <c r="U1234" i="7" s="1"/>
  <c r="R1234" i="7"/>
  <c r="P1234" i="7"/>
  <c r="N1234" i="7"/>
  <c r="H1234" i="7"/>
  <c r="I1234" i="7" s="1"/>
  <c r="G1234" i="7"/>
  <c r="D1234" i="7"/>
  <c r="X1233" i="7"/>
  <c r="W1233" i="7"/>
  <c r="T1233" i="7"/>
  <c r="R1233" i="7"/>
  <c r="Q1233" i="7" s="1"/>
  <c r="O1233" i="7"/>
  <c r="M1233" i="7"/>
  <c r="H1233" i="7"/>
  <c r="I1233" i="7" s="1"/>
  <c r="G1233" i="7"/>
  <c r="D1233" i="7"/>
  <c r="W1232" i="7"/>
  <c r="U1232" i="7"/>
  <c r="T1232" i="7"/>
  <c r="Q1232" i="7"/>
  <c r="O1232" i="7"/>
  <c r="M1232" i="7"/>
  <c r="X1232" i="7" s="1"/>
  <c r="H1232" i="7"/>
  <c r="G1232" i="7"/>
  <c r="D1232" i="7"/>
  <c r="I1232" i="7" s="1"/>
  <c r="W1231" i="7"/>
  <c r="U1231" i="7"/>
  <c r="T1231" i="7"/>
  <c r="Q1231" i="7"/>
  <c r="O1231" i="7"/>
  <c r="M1231" i="7"/>
  <c r="X1231" i="7" s="1"/>
  <c r="H1231" i="7"/>
  <c r="G1231" i="7"/>
  <c r="D1231" i="7"/>
  <c r="I1231" i="7" s="1"/>
  <c r="X1230" i="7"/>
  <c r="Q1230" i="7"/>
  <c r="S1230" i="7" s="1"/>
  <c r="O1230" i="7"/>
  <c r="M1230" i="7"/>
  <c r="H1230" i="7"/>
  <c r="G1230" i="7"/>
  <c r="D1230" i="7"/>
  <c r="I1230" i="7" s="1"/>
  <c r="W1229" i="7"/>
  <c r="U1229" i="7"/>
  <c r="T1229" i="7"/>
  <c r="Q1229" i="7"/>
  <c r="O1229" i="7"/>
  <c r="M1229" i="7"/>
  <c r="X1229" i="7" s="1"/>
  <c r="H1229" i="7"/>
  <c r="G1229" i="7"/>
  <c r="D1229" i="7"/>
  <c r="I1229" i="7" s="1"/>
  <c r="W1228" i="7"/>
  <c r="U1228" i="7"/>
  <c r="T1228" i="7"/>
  <c r="R1228" i="7"/>
  <c r="Q1228" i="7"/>
  <c r="O1228" i="7"/>
  <c r="M1228" i="7"/>
  <c r="X1228" i="7" s="1"/>
  <c r="H1228" i="7"/>
  <c r="G1228" i="7"/>
  <c r="D1228" i="7"/>
  <c r="I1228" i="7" s="1"/>
  <c r="Q1227" i="7"/>
  <c r="S1227" i="7" s="1"/>
  <c r="O1227" i="7"/>
  <c r="M1227" i="7"/>
  <c r="X1227" i="7" s="1"/>
  <c r="H1227" i="7"/>
  <c r="G1227" i="7"/>
  <c r="D1227" i="7"/>
  <c r="I1227" i="7" s="1"/>
  <c r="Q1226" i="7"/>
  <c r="S1226" i="7" s="1"/>
  <c r="O1226" i="7"/>
  <c r="M1226" i="7"/>
  <c r="X1226" i="7" s="1"/>
  <c r="H1226" i="7"/>
  <c r="G1226" i="7"/>
  <c r="D1226" i="7"/>
  <c r="I1226" i="7" s="1"/>
  <c r="X1225" i="7"/>
  <c r="W1225" i="7"/>
  <c r="S1225" i="7"/>
  <c r="R1225" i="7"/>
  <c r="U1225" i="7" s="1"/>
  <c r="P1225" i="7"/>
  <c r="N1225" i="7"/>
  <c r="I1225" i="7"/>
  <c r="H1225" i="7"/>
  <c r="G1225" i="7"/>
  <c r="D1225" i="7"/>
  <c r="X1224" i="7"/>
  <c r="W1224" i="7"/>
  <c r="U1224" i="7"/>
  <c r="S1224" i="7"/>
  <c r="R1224" i="7"/>
  <c r="P1224" i="7"/>
  <c r="N1224" i="7"/>
  <c r="I1224" i="7"/>
  <c r="H1224" i="7"/>
  <c r="G1224" i="7"/>
  <c r="D1224" i="7"/>
  <c r="X1223" i="7"/>
  <c r="U1223" i="7"/>
  <c r="T1223" i="7"/>
  <c r="W1223" i="7" s="1"/>
  <c r="S1223" i="7"/>
  <c r="Q1223" i="7"/>
  <c r="O1223" i="7"/>
  <c r="M1223" i="7"/>
  <c r="H1223" i="7"/>
  <c r="I1223" i="7" s="1"/>
  <c r="G1223" i="7"/>
  <c r="D1223" i="7"/>
  <c r="W1222" i="7"/>
  <c r="U1222" i="7"/>
  <c r="T1222" i="7"/>
  <c r="R1222" i="7"/>
  <c r="Q1222" i="7" s="1"/>
  <c r="O1222" i="7"/>
  <c r="M1222" i="7"/>
  <c r="X1222" i="7" s="1"/>
  <c r="I1222" i="7"/>
  <c r="H1222" i="7"/>
  <c r="G1222" i="7"/>
  <c r="D1222" i="7"/>
  <c r="W1221" i="7"/>
  <c r="U1221" i="7"/>
  <c r="T1221" i="7"/>
  <c r="Q1221" i="7"/>
  <c r="O1221" i="7"/>
  <c r="M1221" i="7"/>
  <c r="X1221" i="7" s="1"/>
  <c r="H1221" i="7"/>
  <c r="I1221" i="7" s="1"/>
  <c r="G1221" i="7"/>
  <c r="D1221" i="7"/>
  <c r="W1220" i="7"/>
  <c r="T1220" i="7"/>
  <c r="R1220" i="7"/>
  <c r="Q1220" i="7" s="1"/>
  <c r="O1220" i="7"/>
  <c r="M1220" i="7"/>
  <c r="X1220" i="7" s="1"/>
  <c r="H1220" i="7"/>
  <c r="I1220" i="7" s="1"/>
  <c r="G1220" i="7"/>
  <c r="D1220" i="7"/>
  <c r="X1219" i="7"/>
  <c r="T1219" i="7"/>
  <c r="W1219" i="7" s="1"/>
  <c r="R1219" i="7"/>
  <c r="P1219" i="7"/>
  <c r="N1219" i="7"/>
  <c r="H1219" i="7"/>
  <c r="I1219" i="7" s="1"/>
  <c r="G1219" i="7"/>
  <c r="D1219" i="7"/>
  <c r="S1218" i="7"/>
  <c r="U1218" i="7" s="1"/>
  <c r="Q1218" i="7"/>
  <c r="O1218" i="7"/>
  <c r="M1218" i="7"/>
  <c r="X1218" i="7" s="1"/>
  <c r="H1218" i="7"/>
  <c r="I1218" i="7" s="1"/>
  <c r="G1218" i="7"/>
  <c r="D1218" i="7"/>
  <c r="S1217" i="7"/>
  <c r="W1217" i="7" s="1"/>
  <c r="Q1217" i="7"/>
  <c r="O1217" i="7"/>
  <c r="M1217" i="7"/>
  <c r="X1217" i="7" s="1"/>
  <c r="H1217" i="7"/>
  <c r="I1217" i="7" s="1"/>
  <c r="G1217" i="7"/>
  <c r="D1217" i="7"/>
  <c r="S1216" i="7"/>
  <c r="U1216" i="7" s="1"/>
  <c r="O1216" i="7"/>
  <c r="M1216" i="7"/>
  <c r="X1216" i="7" s="1"/>
  <c r="H1216" i="7"/>
  <c r="G1216" i="7"/>
  <c r="D1216" i="7"/>
  <c r="I1216" i="7" s="1"/>
  <c r="S1215" i="7"/>
  <c r="W1215" i="7" s="1"/>
  <c r="Q1215" i="7"/>
  <c r="O1215" i="7"/>
  <c r="M1215" i="7"/>
  <c r="X1215" i="7" s="1"/>
  <c r="H1215" i="7"/>
  <c r="G1215" i="7"/>
  <c r="D1215" i="7"/>
  <c r="I1215" i="7" s="1"/>
  <c r="X1214" i="7"/>
  <c r="W1214" i="7"/>
  <c r="S1214" i="7"/>
  <c r="R1214" i="7"/>
  <c r="U1214" i="7" s="1"/>
  <c r="P1214" i="7"/>
  <c r="N1214" i="7"/>
  <c r="H1214" i="7"/>
  <c r="G1214" i="7"/>
  <c r="D1214" i="7"/>
  <c r="I1214" i="7" s="1"/>
  <c r="X1213" i="7"/>
  <c r="T1213" i="7"/>
  <c r="W1213" i="7" s="1"/>
  <c r="R1213" i="7"/>
  <c r="P1213" i="7"/>
  <c r="N1213" i="7"/>
  <c r="H1213" i="7"/>
  <c r="G1213" i="7"/>
  <c r="D1213" i="7"/>
  <c r="I1213" i="7" s="1"/>
  <c r="X1212" i="7"/>
  <c r="W1212" i="7"/>
  <c r="S1212" i="7"/>
  <c r="R1212" i="7"/>
  <c r="U1212" i="7" s="1"/>
  <c r="P1212" i="7"/>
  <c r="N1212" i="7"/>
  <c r="H1212" i="7"/>
  <c r="G1212" i="7"/>
  <c r="D1212" i="7"/>
  <c r="I1212" i="7" s="1"/>
  <c r="X1211" i="7"/>
  <c r="W1211" i="7"/>
  <c r="S1211" i="7"/>
  <c r="R1211" i="7"/>
  <c r="U1211" i="7" s="1"/>
  <c r="P1211" i="7"/>
  <c r="N1211" i="7"/>
  <c r="I1211" i="7"/>
  <c r="H1211" i="7"/>
  <c r="G1211" i="7"/>
  <c r="D1211" i="7"/>
  <c r="U1210" i="7"/>
  <c r="S1210" i="7"/>
  <c r="T1210" i="7" s="1"/>
  <c r="W1210" i="7" s="1"/>
  <c r="R1210" i="7"/>
  <c r="O1210" i="7"/>
  <c r="M1210" i="7"/>
  <c r="X1210" i="7" s="1"/>
  <c r="I1210" i="7"/>
  <c r="H1210" i="7"/>
  <c r="G1210" i="7"/>
  <c r="D1210" i="7"/>
  <c r="W1209" i="7"/>
  <c r="U1209" i="7"/>
  <c r="T1209" i="7"/>
  <c r="R1209" i="7"/>
  <c r="Q1209" i="7" s="1"/>
  <c r="O1209" i="7"/>
  <c r="M1209" i="7"/>
  <c r="X1209" i="7" s="1"/>
  <c r="I1209" i="7"/>
  <c r="H1209" i="7"/>
  <c r="G1209" i="7"/>
  <c r="D1209" i="7"/>
  <c r="X1208" i="7"/>
  <c r="W1208" i="7"/>
  <c r="U1208" i="7"/>
  <c r="S1208" i="7"/>
  <c r="R1208" i="7"/>
  <c r="P1208" i="7"/>
  <c r="N1208" i="7"/>
  <c r="H1208" i="7"/>
  <c r="I1208" i="7" s="1"/>
  <c r="G1208" i="7"/>
  <c r="D1208" i="7"/>
  <c r="U1207" i="7"/>
  <c r="T1207" i="7"/>
  <c r="W1207" i="7" s="1"/>
  <c r="Q1207" i="7"/>
  <c r="O1207" i="7"/>
  <c r="M1207" i="7"/>
  <c r="X1207" i="7" s="1"/>
  <c r="H1207" i="7"/>
  <c r="G1207" i="7"/>
  <c r="D1207" i="7"/>
  <c r="I1207" i="7" s="1"/>
  <c r="X1206" i="7"/>
  <c r="S1206" i="7"/>
  <c r="U1206" i="7" s="1"/>
  <c r="Q1206" i="7"/>
  <c r="O1206" i="7"/>
  <c r="M1206" i="7"/>
  <c r="H1206" i="7"/>
  <c r="G1206" i="7"/>
  <c r="D1206" i="7"/>
  <c r="I1206" i="7" s="1"/>
  <c r="X1205" i="7"/>
  <c r="S1205" i="7"/>
  <c r="T1205" i="7" s="1"/>
  <c r="W1205" i="7" s="1"/>
  <c r="R1205" i="7"/>
  <c r="U1205" i="7" s="1"/>
  <c r="P1205" i="7"/>
  <c r="N1205" i="7"/>
  <c r="H1205" i="7"/>
  <c r="G1205" i="7"/>
  <c r="D1205" i="7"/>
  <c r="I1205" i="7" s="1"/>
  <c r="X1204" i="7"/>
  <c r="S1204" i="7"/>
  <c r="T1204" i="7" s="1"/>
  <c r="W1204" i="7" s="1"/>
  <c r="R1204" i="7"/>
  <c r="U1204" i="7" s="1"/>
  <c r="P1204" i="7"/>
  <c r="N1204" i="7"/>
  <c r="H1204" i="7"/>
  <c r="G1204" i="7"/>
  <c r="D1204" i="7"/>
  <c r="I1204" i="7" s="1"/>
  <c r="X1203" i="7"/>
  <c r="S1203" i="7"/>
  <c r="U1203" i="7" s="1"/>
  <c r="Q1203" i="7"/>
  <c r="O1203" i="7"/>
  <c r="M1203" i="7"/>
  <c r="H1203" i="7"/>
  <c r="G1203" i="7"/>
  <c r="D1203" i="7"/>
  <c r="I1203" i="7" s="1"/>
  <c r="X1202" i="7"/>
  <c r="S1202" i="7"/>
  <c r="W1202" i="7" s="1"/>
  <c r="Q1202" i="7"/>
  <c r="O1202" i="7"/>
  <c r="M1202" i="7"/>
  <c r="H1202" i="7"/>
  <c r="G1202" i="7"/>
  <c r="D1202" i="7"/>
  <c r="I1202" i="7" s="1"/>
  <c r="X1201" i="7"/>
  <c r="S1201" i="7"/>
  <c r="U1201" i="7" s="1"/>
  <c r="Q1201" i="7"/>
  <c r="O1201" i="7"/>
  <c r="M1201" i="7"/>
  <c r="H1201" i="7"/>
  <c r="G1201" i="7"/>
  <c r="D1201" i="7"/>
  <c r="I1201" i="7" s="1"/>
  <c r="W1200" i="7"/>
  <c r="T1200" i="7"/>
  <c r="R1200" i="7"/>
  <c r="Q1200" i="7" s="1"/>
  <c r="O1200" i="7"/>
  <c r="M1200" i="7"/>
  <c r="X1200" i="7" s="1"/>
  <c r="H1200" i="7"/>
  <c r="G1200" i="7"/>
  <c r="D1200" i="7"/>
  <c r="I1200" i="7" s="1"/>
  <c r="S1199" i="7"/>
  <c r="W1199" i="7" s="1"/>
  <c r="Q1199" i="7"/>
  <c r="O1199" i="7"/>
  <c r="M1199" i="7"/>
  <c r="X1199" i="7" s="1"/>
  <c r="H1199" i="7"/>
  <c r="G1199" i="7"/>
  <c r="D1199" i="7"/>
  <c r="I1199" i="7" s="1"/>
  <c r="X1198" i="7"/>
  <c r="S1198" i="7"/>
  <c r="U1198" i="7" s="1"/>
  <c r="Q1198" i="7"/>
  <c r="O1198" i="7"/>
  <c r="M1198" i="7"/>
  <c r="H1198" i="7"/>
  <c r="G1198" i="7"/>
  <c r="D1198" i="7"/>
  <c r="I1198" i="7" s="1"/>
  <c r="X1197" i="7"/>
  <c r="W1197" i="7"/>
  <c r="S1197" i="7"/>
  <c r="R1197" i="7"/>
  <c r="U1197" i="7" s="1"/>
  <c r="P1197" i="7"/>
  <c r="N1197" i="7"/>
  <c r="H1197" i="7"/>
  <c r="G1197" i="7"/>
  <c r="D1197" i="7"/>
  <c r="I1197" i="7" s="1"/>
  <c r="X1196" i="7"/>
  <c r="T1196" i="7"/>
  <c r="W1196" i="7" s="1"/>
  <c r="S1196" i="7"/>
  <c r="R1196" i="7"/>
  <c r="U1196" i="7" s="1"/>
  <c r="P1196" i="7"/>
  <c r="N1196" i="7"/>
  <c r="H1196" i="7"/>
  <c r="G1196" i="7"/>
  <c r="D1196" i="7"/>
  <c r="I1196" i="7" s="1"/>
  <c r="X1195" i="7"/>
  <c r="W1195" i="7"/>
  <c r="S1195" i="7"/>
  <c r="R1195" i="7"/>
  <c r="U1195" i="7" s="1"/>
  <c r="P1195" i="7"/>
  <c r="N1195" i="7"/>
  <c r="H1195" i="7"/>
  <c r="G1195" i="7"/>
  <c r="D1195" i="7"/>
  <c r="I1195" i="7" s="1"/>
  <c r="X1194" i="7"/>
  <c r="R1194" i="7"/>
  <c r="P1194" i="7"/>
  <c r="N1194" i="7"/>
  <c r="S1194" i="7" s="1"/>
  <c r="T1194" i="7" s="1"/>
  <c r="W1194" i="7" s="1"/>
  <c r="H1194" i="7"/>
  <c r="G1194" i="7"/>
  <c r="D1194" i="7"/>
  <c r="I1194" i="7" s="1"/>
  <c r="W1193" i="7"/>
  <c r="U1193" i="7"/>
  <c r="T1193" i="7"/>
  <c r="Q1193" i="7"/>
  <c r="O1193" i="7"/>
  <c r="M1193" i="7"/>
  <c r="X1193" i="7" s="1"/>
  <c r="H1193" i="7"/>
  <c r="G1193" i="7"/>
  <c r="D1193" i="7"/>
  <c r="I1193" i="7" s="1"/>
  <c r="X1192" i="7"/>
  <c r="W1192" i="7"/>
  <c r="U1192" i="7"/>
  <c r="T1192" i="7"/>
  <c r="Q1192" i="7"/>
  <c r="O1192" i="7"/>
  <c r="H1192" i="7"/>
  <c r="I1192" i="7" s="1"/>
  <c r="G1192" i="7"/>
  <c r="D1192" i="7"/>
  <c r="X1191" i="7"/>
  <c r="W1191" i="7"/>
  <c r="S1191" i="7"/>
  <c r="U1191" i="7" s="1"/>
  <c r="R1191" i="7"/>
  <c r="P1191" i="7"/>
  <c r="N1191" i="7"/>
  <c r="H1191" i="7"/>
  <c r="G1191" i="7"/>
  <c r="D1191" i="7"/>
  <c r="I1191" i="7" s="1"/>
  <c r="W1190" i="7"/>
  <c r="U1190" i="7"/>
  <c r="T1190" i="7"/>
  <c r="Q1190" i="7"/>
  <c r="O1190" i="7"/>
  <c r="M1190" i="7"/>
  <c r="X1190" i="7" s="1"/>
  <c r="H1190" i="7"/>
  <c r="G1190" i="7"/>
  <c r="D1190" i="7"/>
  <c r="I1190" i="7" s="1"/>
  <c r="X1189" i="7"/>
  <c r="W1189" i="7"/>
  <c r="T1189" i="7"/>
  <c r="R1189" i="7"/>
  <c r="U1189" i="7" s="1"/>
  <c r="Q1189" i="7"/>
  <c r="O1189" i="7"/>
  <c r="M1189" i="7"/>
  <c r="H1189" i="7"/>
  <c r="G1189" i="7"/>
  <c r="D1189" i="7"/>
  <c r="I1189" i="7" s="1"/>
  <c r="X1188" i="7"/>
  <c r="S1188" i="7"/>
  <c r="W1188" i="7" s="1"/>
  <c r="Q1188" i="7"/>
  <c r="O1188" i="7"/>
  <c r="M1188" i="7"/>
  <c r="H1188" i="7"/>
  <c r="G1188" i="7"/>
  <c r="D1188" i="7"/>
  <c r="I1188" i="7" s="1"/>
  <c r="X1187" i="7"/>
  <c r="S1187" i="7"/>
  <c r="T1187" i="7" s="1"/>
  <c r="W1187" i="7" s="1"/>
  <c r="R1187" i="7"/>
  <c r="U1187" i="7" s="1"/>
  <c r="P1187" i="7"/>
  <c r="N1187" i="7"/>
  <c r="H1187" i="7"/>
  <c r="G1187" i="7"/>
  <c r="D1187" i="7"/>
  <c r="I1187" i="7" s="1"/>
  <c r="W1186" i="7"/>
  <c r="T1186" i="7"/>
  <c r="R1186" i="7"/>
  <c r="U1186" i="7" s="1"/>
  <c r="Q1186" i="7"/>
  <c r="O1186" i="7"/>
  <c r="M1186" i="7"/>
  <c r="X1186" i="7" s="1"/>
  <c r="H1186" i="7"/>
  <c r="G1186" i="7"/>
  <c r="D1186" i="7"/>
  <c r="I1186" i="7" s="1"/>
  <c r="X1185" i="7"/>
  <c r="W1185" i="7"/>
  <c r="S1185" i="7"/>
  <c r="R1185" i="7"/>
  <c r="U1185" i="7" s="1"/>
  <c r="P1185" i="7"/>
  <c r="N1185" i="7"/>
  <c r="H1185" i="7"/>
  <c r="G1185" i="7"/>
  <c r="D1185" i="7"/>
  <c r="I1185" i="7" s="1"/>
  <c r="X1184" i="7"/>
  <c r="W1184" i="7"/>
  <c r="T1184" i="7"/>
  <c r="R1184" i="7"/>
  <c r="U1184" i="7" s="1"/>
  <c r="Q1184" i="7"/>
  <c r="O1184" i="7"/>
  <c r="M1184" i="7"/>
  <c r="H1184" i="7"/>
  <c r="G1184" i="7"/>
  <c r="D1184" i="7"/>
  <c r="I1184" i="7" s="1"/>
  <c r="X1183" i="7"/>
  <c r="T1183" i="7"/>
  <c r="W1183" i="7" s="1"/>
  <c r="S1183" i="7"/>
  <c r="U1183" i="7" s="1"/>
  <c r="Q1183" i="7"/>
  <c r="O1183" i="7"/>
  <c r="M1183" i="7"/>
  <c r="H1183" i="7"/>
  <c r="G1183" i="7"/>
  <c r="D1183" i="7"/>
  <c r="I1183" i="7" s="1"/>
  <c r="X1182" i="7"/>
  <c r="T1182" i="7"/>
  <c r="W1182" i="7" s="1"/>
  <c r="R1182" i="7"/>
  <c r="P1182" i="7"/>
  <c r="N1182" i="7"/>
  <c r="H1182" i="7"/>
  <c r="G1182" i="7"/>
  <c r="D1182" i="7"/>
  <c r="I1182" i="7" s="1"/>
  <c r="X1181" i="7"/>
  <c r="W1181" i="7"/>
  <c r="S1181" i="7"/>
  <c r="R1181" i="7"/>
  <c r="U1181" i="7" s="1"/>
  <c r="P1181" i="7"/>
  <c r="N1181" i="7"/>
  <c r="H1181" i="7"/>
  <c r="G1181" i="7"/>
  <c r="D1181" i="7"/>
  <c r="I1181" i="7" s="1"/>
  <c r="W1180" i="7"/>
  <c r="S1180" i="7"/>
  <c r="U1180" i="7" s="1"/>
  <c r="Q1180" i="7"/>
  <c r="O1180" i="7"/>
  <c r="M1180" i="7"/>
  <c r="X1180" i="7" s="1"/>
  <c r="H1180" i="7"/>
  <c r="G1180" i="7"/>
  <c r="D1180" i="7"/>
  <c r="I1180" i="7" s="1"/>
  <c r="W1179" i="7"/>
  <c r="U1179" i="7"/>
  <c r="T1179" i="7"/>
  <c r="Q1179" i="7"/>
  <c r="O1179" i="7"/>
  <c r="M1179" i="7"/>
  <c r="X1179" i="7" s="1"/>
  <c r="I1179" i="7"/>
  <c r="H1179" i="7"/>
  <c r="G1179" i="7"/>
  <c r="D1179" i="7"/>
  <c r="X1178" i="7"/>
  <c r="U1178" i="7"/>
  <c r="T1178" i="7"/>
  <c r="W1178" i="7" s="1"/>
  <c r="Q1178" i="7"/>
  <c r="O1178" i="7"/>
  <c r="H1178" i="7"/>
  <c r="G1178" i="7"/>
  <c r="D1178" i="7"/>
  <c r="I1178" i="7" s="1"/>
  <c r="X1177" i="7"/>
  <c r="U1177" i="7"/>
  <c r="T1177" i="7"/>
  <c r="W1177" i="7" s="1"/>
  <c r="Q1177" i="7"/>
  <c r="O1177" i="7"/>
  <c r="H1177" i="7"/>
  <c r="G1177" i="7"/>
  <c r="D1177" i="7"/>
  <c r="I1177" i="7" s="1"/>
  <c r="X1176" i="7"/>
  <c r="R1176" i="7"/>
  <c r="P1176" i="7"/>
  <c r="N1176" i="7"/>
  <c r="S1176" i="7" s="1"/>
  <c r="T1176" i="7" s="1"/>
  <c r="W1176" i="7" s="1"/>
  <c r="H1176" i="7"/>
  <c r="G1176" i="7"/>
  <c r="D1176" i="7"/>
  <c r="I1176" i="7" s="1"/>
  <c r="X1175" i="7"/>
  <c r="U1175" i="7"/>
  <c r="T1175" i="7"/>
  <c r="W1175" i="7" s="1"/>
  <c r="Q1175" i="7"/>
  <c r="O1175" i="7"/>
  <c r="I1175" i="7"/>
  <c r="H1175" i="7"/>
  <c r="G1175" i="7"/>
  <c r="D1175" i="7"/>
  <c r="X1174" i="7"/>
  <c r="W1174" i="7"/>
  <c r="U1174" i="7"/>
  <c r="S1174" i="7"/>
  <c r="R1174" i="7"/>
  <c r="P1174" i="7"/>
  <c r="N1174" i="7"/>
  <c r="H1174" i="7"/>
  <c r="G1174" i="7"/>
  <c r="D1174" i="7"/>
  <c r="I1174" i="7" s="1"/>
  <c r="W1173" i="7"/>
  <c r="U1173" i="7"/>
  <c r="T1173" i="7"/>
  <c r="Q1173" i="7"/>
  <c r="O1173" i="7"/>
  <c r="M1173" i="7"/>
  <c r="X1173" i="7" s="1"/>
  <c r="H1173" i="7"/>
  <c r="G1173" i="7"/>
  <c r="D1173" i="7"/>
  <c r="I1173" i="7" s="1"/>
  <c r="U1172" i="7"/>
  <c r="T1172" i="7"/>
  <c r="W1172" i="7" s="1"/>
  <c r="Q1172" i="7"/>
  <c r="O1172" i="7"/>
  <c r="M1172" i="7"/>
  <c r="X1172" i="7" s="1"/>
  <c r="H1172" i="7"/>
  <c r="G1172" i="7"/>
  <c r="D1172" i="7"/>
  <c r="I1172" i="7" s="1"/>
  <c r="W1171" i="7"/>
  <c r="U1171" i="7"/>
  <c r="T1171" i="7"/>
  <c r="Q1171" i="7"/>
  <c r="O1171" i="7"/>
  <c r="M1171" i="7"/>
  <c r="X1171" i="7" s="1"/>
  <c r="H1171" i="7"/>
  <c r="G1171" i="7"/>
  <c r="D1171" i="7"/>
  <c r="I1171" i="7" s="1"/>
  <c r="X1170" i="7"/>
  <c r="T1170" i="7"/>
  <c r="W1170" i="7" s="1"/>
  <c r="S1170" i="7"/>
  <c r="U1170" i="7" s="1"/>
  <c r="Q1170" i="7"/>
  <c r="O1170" i="7"/>
  <c r="M1170" i="7"/>
  <c r="H1170" i="7"/>
  <c r="G1170" i="7"/>
  <c r="D1170" i="7"/>
  <c r="I1170" i="7" s="1"/>
  <c r="S1169" i="7"/>
  <c r="W1169" i="7" s="1"/>
  <c r="Q1169" i="7"/>
  <c r="O1169" i="7"/>
  <c r="M1169" i="7"/>
  <c r="X1169" i="7" s="1"/>
  <c r="H1169" i="7"/>
  <c r="G1169" i="7"/>
  <c r="D1169" i="7"/>
  <c r="I1169" i="7" s="1"/>
  <c r="X1168" i="7"/>
  <c r="S1168" i="7"/>
  <c r="U1168" i="7" s="1"/>
  <c r="Q1168" i="7"/>
  <c r="O1168" i="7"/>
  <c r="M1168" i="7"/>
  <c r="H1168" i="7"/>
  <c r="G1168" i="7"/>
  <c r="D1168" i="7"/>
  <c r="I1168" i="7" s="1"/>
  <c r="X1167" i="7"/>
  <c r="W1167" i="7"/>
  <c r="T1167" i="7"/>
  <c r="S1167" i="7" s="1"/>
  <c r="R1167" i="7"/>
  <c r="U1167" i="7" s="1"/>
  <c r="P1167" i="7"/>
  <c r="N1167" i="7"/>
  <c r="H1167" i="7"/>
  <c r="G1167" i="7"/>
  <c r="D1167" i="7"/>
  <c r="I1167" i="7" s="1"/>
  <c r="X1166" i="7"/>
  <c r="W1166" i="7"/>
  <c r="S1166" i="7"/>
  <c r="R1166" i="7"/>
  <c r="U1166" i="7" s="1"/>
  <c r="P1166" i="7"/>
  <c r="N1166" i="7"/>
  <c r="I1166" i="7"/>
  <c r="H1166" i="7"/>
  <c r="G1166" i="7"/>
  <c r="D1166" i="7"/>
  <c r="W1165" i="7"/>
  <c r="U1165" i="7"/>
  <c r="T1165" i="7"/>
  <c r="Q1165" i="7"/>
  <c r="O1165" i="7"/>
  <c r="M1165" i="7"/>
  <c r="X1165" i="7" s="1"/>
  <c r="H1165" i="7"/>
  <c r="I1165" i="7" s="1"/>
  <c r="G1165" i="7"/>
  <c r="D1165" i="7"/>
  <c r="X1164" i="7"/>
  <c r="T1164" i="7"/>
  <c r="S1164" i="7" s="1"/>
  <c r="U1164" i="7" s="1"/>
  <c r="R1164" i="7"/>
  <c r="P1164" i="7"/>
  <c r="N1164" i="7"/>
  <c r="H1164" i="7"/>
  <c r="I1164" i="7" s="1"/>
  <c r="G1164" i="7"/>
  <c r="D1164" i="7"/>
  <c r="X1163" i="7"/>
  <c r="R1163" i="7"/>
  <c r="P1163" i="7"/>
  <c r="N1163" i="7"/>
  <c r="S1163" i="7" s="1"/>
  <c r="H1163" i="7"/>
  <c r="I1163" i="7" s="1"/>
  <c r="G1163" i="7"/>
  <c r="D1163" i="7"/>
  <c r="U1162" i="7"/>
  <c r="T1162" i="7"/>
  <c r="W1162" i="7" s="1"/>
  <c r="Q1162" i="7"/>
  <c r="O1162" i="7"/>
  <c r="M1162" i="7"/>
  <c r="X1162" i="7" s="1"/>
  <c r="H1162" i="7"/>
  <c r="I1162" i="7" s="1"/>
  <c r="G1162" i="7"/>
  <c r="D1162" i="7"/>
  <c r="X1161" i="7"/>
  <c r="W1161" i="7"/>
  <c r="S1161" i="7"/>
  <c r="R1161" i="7"/>
  <c r="U1161" i="7" s="1"/>
  <c r="P1161" i="7"/>
  <c r="N1161" i="7"/>
  <c r="H1161" i="7"/>
  <c r="G1161" i="7"/>
  <c r="D1161" i="7"/>
  <c r="I1161" i="7" s="1"/>
  <c r="S1160" i="7"/>
  <c r="W1160" i="7" s="1"/>
  <c r="Q1160" i="7"/>
  <c r="O1160" i="7"/>
  <c r="M1160" i="7"/>
  <c r="X1160" i="7" s="1"/>
  <c r="H1160" i="7"/>
  <c r="G1160" i="7"/>
  <c r="D1160" i="7"/>
  <c r="I1160" i="7" s="1"/>
  <c r="X1159" i="7"/>
  <c r="S1159" i="7"/>
  <c r="T1159" i="7" s="1"/>
  <c r="W1159" i="7" s="1"/>
  <c r="R1159" i="7"/>
  <c r="U1159" i="7" s="1"/>
  <c r="P1159" i="7"/>
  <c r="N1159" i="7"/>
  <c r="H1159" i="7"/>
  <c r="G1159" i="7"/>
  <c r="D1159" i="7"/>
  <c r="I1159" i="7" s="1"/>
  <c r="W1158" i="7"/>
  <c r="T1158" i="7"/>
  <c r="R1158" i="7"/>
  <c r="U1158" i="7" s="1"/>
  <c r="Q1158" i="7"/>
  <c r="O1158" i="7"/>
  <c r="M1158" i="7"/>
  <c r="X1158" i="7" s="1"/>
  <c r="H1158" i="7"/>
  <c r="G1158" i="7"/>
  <c r="D1158" i="7"/>
  <c r="I1158" i="7" s="1"/>
  <c r="W1157" i="7"/>
  <c r="U1157" i="7"/>
  <c r="T1157" i="7"/>
  <c r="Q1157" i="7"/>
  <c r="O1157" i="7"/>
  <c r="M1157" i="7"/>
  <c r="X1157" i="7" s="1"/>
  <c r="H1157" i="7"/>
  <c r="G1157" i="7"/>
  <c r="D1157" i="7"/>
  <c r="I1157" i="7" s="1"/>
  <c r="X1156" i="7"/>
  <c r="R1156" i="7"/>
  <c r="U1156" i="7" s="1"/>
  <c r="P1156" i="7"/>
  <c r="S1156" i="7" s="1"/>
  <c r="T1156" i="7" s="1"/>
  <c r="W1156" i="7" s="1"/>
  <c r="N1156" i="7"/>
  <c r="H1156" i="7"/>
  <c r="G1156" i="7"/>
  <c r="D1156" i="7"/>
  <c r="I1156" i="7" s="1"/>
  <c r="X1155" i="7"/>
  <c r="W1155" i="7"/>
  <c r="S1155" i="7"/>
  <c r="R1155" i="7"/>
  <c r="U1155" i="7" s="1"/>
  <c r="P1155" i="7"/>
  <c r="N1155" i="7"/>
  <c r="H1155" i="7"/>
  <c r="G1155" i="7"/>
  <c r="D1155" i="7"/>
  <c r="I1155" i="7" s="1"/>
  <c r="X1154" i="7"/>
  <c r="W1154" i="7"/>
  <c r="T1154" i="7"/>
  <c r="S1154" i="7"/>
  <c r="R1154" i="7"/>
  <c r="U1154" i="7" s="1"/>
  <c r="P1154" i="7"/>
  <c r="N1154" i="7"/>
  <c r="H1154" i="7"/>
  <c r="G1154" i="7"/>
  <c r="D1154" i="7"/>
  <c r="I1154" i="7" s="1"/>
  <c r="X1153" i="7"/>
  <c r="R1153" i="7"/>
  <c r="U1153" i="7" s="1"/>
  <c r="P1153" i="7"/>
  <c r="N1153" i="7"/>
  <c r="S1153" i="7" s="1"/>
  <c r="T1153" i="7" s="1"/>
  <c r="W1153" i="7" s="1"/>
  <c r="H1153" i="7"/>
  <c r="G1153" i="7"/>
  <c r="D1153" i="7"/>
  <c r="I1153" i="7" s="1"/>
  <c r="W1152" i="7"/>
  <c r="T1152" i="7"/>
  <c r="R1152" i="7"/>
  <c r="U1152" i="7" s="1"/>
  <c r="O1152" i="7"/>
  <c r="M1152" i="7"/>
  <c r="X1152" i="7" s="1"/>
  <c r="H1152" i="7"/>
  <c r="G1152" i="7"/>
  <c r="D1152" i="7"/>
  <c r="I1152" i="7" s="1"/>
  <c r="X1151" i="7"/>
  <c r="S1151" i="7"/>
  <c r="U1151" i="7" s="1"/>
  <c r="Q1151" i="7"/>
  <c r="O1151" i="7"/>
  <c r="M1151" i="7"/>
  <c r="H1151" i="7"/>
  <c r="G1151" i="7"/>
  <c r="D1151" i="7"/>
  <c r="I1151" i="7" s="1"/>
  <c r="W1150" i="7"/>
  <c r="T1150" i="7"/>
  <c r="R1150" i="7"/>
  <c r="U1150" i="7" s="1"/>
  <c r="O1150" i="7"/>
  <c r="M1150" i="7"/>
  <c r="X1150" i="7" s="1"/>
  <c r="H1150" i="7"/>
  <c r="G1150" i="7"/>
  <c r="D1150" i="7"/>
  <c r="I1150" i="7" s="1"/>
  <c r="X1149" i="7"/>
  <c r="W1149" i="7"/>
  <c r="S1149" i="7"/>
  <c r="R1149" i="7"/>
  <c r="U1149" i="7" s="1"/>
  <c r="P1149" i="7"/>
  <c r="N1149" i="7"/>
  <c r="I1149" i="7"/>
  <c r="H1149" i="7"/>
  <c r="G1149" i="7"/>
  <c r="D1149" i="7"/>
  <c r="X1148" i="7"/>
  <c r="R1148" i="7"/>
  <c r="P1148" i="7"/>
  <c r="N1148" i="7"/>
  <c r="S1148" i="7" s="1"/>
  <c r="I1148" i="7"/>
  <c r="H1148" i="7"/>
  <c r="G1148" i="7"/>
  <c r="D1148" i="7"/>
  <c r="X1147" i="7"/>
  <c r="R1147" i="7"/>
  <c r="P1147" i="7"/>
  <c r="N1147" i="7"/>
  <c r="S1147" i="7" s="1"/>
  <c r="I1147" i="7"/>
  <c r="H1147" i="7"/>
  <c r="G1147" i="7"/>
  <c r="D1147" i="7"/>
  <c r="W1146" i="7"/>
  <c r="U1146" i="7"/>
  <c r="T1146" i="7"/>
  <c r="Q1146" i="7"/>
  <c r="O1146" i="7"/>
  <c r="M1146" i="7"/>
  <c r="X1146" i="7" s="1"/>
  <c r="H1146" i="7"/>
  <c r="I1146" i="7" s="1"/>
  <c r="G1146" i="7"/>
  <c r="D1146" i="7"/>
  <c r="X1145" i="7"/>
  <c r="U1145" i="7"/>
  <c r="T1145" i="7"/>
  <c r="W1145" i="7" s="1"/>
  <c r="S1145" i="7"/>
  <c r="Q1145" i="7"/>
  <c r="O1145" i="7"/>
  <c r="M1145" i="7"/>
  <c r="H1145" i="7"/>
  <c r="I1145" i="7" s="1"/>
  <c r="G1145" i="7"/>
  <c r="D1145" i="7"/>
  <c r="X1144" i="7"/>
  <c r="W1144" i="7"/>
  <c r="U1144" i="7"/>
  <c r="T1144" i="7"/>
  <c r="S1144" i="7"/>
  <c r="Q1144" i="7"/>
  <c r="O1144" i="7"/>
  <c r="M1144" i="7"/>
  <c r="H1144" i="7"/>
  <c r="I1144" i="7" s="1"/>
  <c r="G1144" i="7"/>
  <c r="D1144" i="7"/>
  <c r="X1143" i="7"/>
  <c r="W1143" i="7"/>
  <c r="U1143" i="7"/>
  <c r="T1143" i="7"/>
  <c r="S1143" i="7"/>
  <c r="Q1143" i="7"/>
  <c r="O1143" i="7"/>
  <c r="M1143" i="7"/>
  <c r="H1143" i="7"/>
  <c r="I1143" i="7" s="1"/>
  <c r="G1143" i="7"/>
  <c r="D1143" i="7"/>
  <c r="X1142" i="7"/>
  <c r="W1142" i="7"/>
  <c r="S1142" i="7"/>
  <c r="U1142" i="7" s="1"/>
  <c r="R1142" i="7"/>
  <c r="P1142" i="7"/>
  <c r="N1142" i="7"/>
  <c r="H1142" i="7"/>
  <c r="I1142" i="7" s="1"/>
  <c r="G1142" i="7"/>
  <c r="D1142" i="7"/>
  <c r="W1141" i="7"/>
  <c r="T1141" i="7"/>
  <c r="R1141" i="7"/>
  <c r="Q1141" i="7" s="1"/>
  <c r="O1141" i="7"/>
  <c r="M1141" i="7"/>
  <c r="X1141" i="7" s="1"/>
  <c r="H1141" i="7"/>
  <c r="I1141" i="7" s="1"/>
  <c r="G1141" i="7"/>
  <c r="D1141" i="7"/>
  <c r="X1140" i="7"/>
  <c r="S1140" i="7"/>
  <c r="U1140" i="7" s="1"/>
  <c r="R1140" i="7"/>
  <c r="P1140" i="7"/>
  <c r="N1140" i="7"/>
  <c r="H1140" i="7"/>
  <c r="G1140" i="7"/>
  <c r="D1140" i="7"/>
  <c r="I1140" i="7" s="1"/>
  <c r="X1139" i="7"/>
  <c r="T1139" i="7"/>
  <c r="W1139" i="7" s="1"/>
  <c r="S1139" i="7"/>
  <c r="R1139" i="7"/>
  <c r="U1139" i="7" s="1"/>
  <c r="P1139" i="7"/>
  <c r="N1139" i="7"/>
  <c r="H1139" i="7"/>
  <c r="I1139" i="7" s="1"/>
  <c r="G1139" i="7"/>
  <c r="D1139" i="7"/>
  <c r="X1138" i="7"/>
  <c r="T1138" i="7"/>
  <c r="W1138" i="7" s="1"/>
  <c r="S1138" i="7"/>
  <c r="U1138" i="7" s="1"/>
  <c r="Q1138" i="7"/>
  <c r="O1138" i="7"/>
  <c r="M1138" i="7"/>
  <c r="H1138" i="7"/>
  <c r="I1138" i="7" s="1"/>
  <c r="G1138" i="7"/>
  <c r="D1138" i="7"/>
  <c r="X1137" i="7"/>
  <c r="W1137" i="7"/>
  <c r="S1137" i="7"/>
  <c r="R1137" i="7"/>
  <c r="U1137" i="7" s="1"/>
  <c r="P1137" i="7"/>
  <c r="N1137" i="7"/>
  <c r="H1137" i="7"/>
  <c r="G1137" i="7"/>
  <c r="D1137" i="7"/>
  <c r="I1137" i="7" s="1"/>
  <c r="X1136" i="7"/>
  <c r="S1136" i="7"/>
  <c r="T1136" i="7" s="1"/>
  <c r="W1136" i="7" s="1"/>
  <c r="R1136" i="7"/>
  <c r="U1136" i="7" s="1"/>
  <c r="P1136" i="7"/>
  <c r="N1136" i="7"/>
  <c r="H1136" i="7"/>
  <c r="G1136" i="7"/>
  <c r="D1136" i="7"/>
  <c r="I1136" i="7" s="1"/>
  <c r="X1135" i="7"/>
  <c r="S1135" i="7"/>
  <c r="T1135" i="7" s="1"/>
  <c r="W1135" i="7" s="1"/>
  <c r="R1135" i="7"/>
  <c r="U1135" i="7" s="1"/>
  <c r="P1135" i="7"/>
  <c r="N1135" i="7"/>
  <c r="H1135" i="7"/>
  <c r="G1135" i="7"/>
  <c r="D1135" i="7"/>
  <c r="I1135" i="7" s="1"/>
  <c r="W1134" i="7"/>
  <c r="U1134" i="7"/>
  <c r="T1134" i="7"/>
  <c r="Q1134" i="7"/>
  <c r="O1134" i="7"/>
  <c r="M1134" i="7"/>
  <c r="X1134" i="7" s="1"/>
  <c r="H1134" i="7"/>
  <c r="G1134" i="7"/>
  <c r="D1134" i="7"/>
  <c r="I1134" i="7" s="1"/>
  <c r="X1133" i="7"/>
  <c r="T1133" i="7"/>
  <c r="W1133" i="7" s="1"/>
  <c r="S1133" i="7"/>
  <c r="R1133" i="7"/>
  <c r="U1133" i="7" s="1"/>
  <c r="P1133" i="7"/>
  <c r="N1133" i="7"/>
  <c r="H1133" i="7"/>
  <c r="G1133" i="7"/>
  <c r="D1133" i="7"/>
  <c r="I1133" i="7" s="1"/>
  <c r="X1132" i="7"/>
  <c r="W1132" i="7"/>
  <c r="S1132" i="7"/>
  <c r="R1132" i="7"/>
  <c r="U1132" i="7" s="1"/>
  <c r="P1132" i="7"/>
  <c r="N1132" i="7"/>
  <c r="H1132" i="7"/>
  <c r="G1132" i="7"/>
  <c r="D1132" i="7"/>
  <c r="I1132" i="7" s="1"/>
  <c r="X1131" i="7"/>
  <c r="W1131" i="7"/>
  <c r="T1131" i="7"/>
  <c r="S1131" i="7"/>
  <c r="R1131" i="7"/>
  <c r="U1131" i="7" s="1"/>
  <c r="P1131" i="7"/>
  <c r="N1131" i="7"/>
  <c r="H1131" i="7"/>
  <c r="G1131" i="7"/>
  <c r="D1131" i="7"/>
  <c r="I1131" i="7" s="1"/>
  <c r="W1130" i="7"/>
  <c r="U1130" i="7"/>
  <c r="T1130" i="7"/>
  <c r="Q1130" i="7"/>
  <c r="O1130" i="7"/>
  <c r="M1130" i="7"/>
  <c r="X1130" i="7" s="1"/>
  <c r="I1130" i="7"/>
  <c r="H1130" i="7"/>
  <c r="G1130" i="7"/>
  <c r="D1130" i="7"/>
  <c r="W1129" i="7"/>
  <c r="U1129" i="7"/>
  <c r="T1129" i="7"/>
  <c r="Q1129" i="7"/>
  <c r="O1129" i="7"/>
  <c r="M1129" i="7"/>
  <c r="X1129" i="7" s="1"/>
  <c r="I1129" i="7"/>
  <c r="H1129" i="7"/>
  <c r="G1129" i="7"/>
  <c r="D1129" i="7"/>
  <c r="X1128" i="7"/>
  <c r="R1128" i="7"/>
  <c r="P1128" i="7"/>
  <c r="N1128" i="7"/>
  <c r="S1128" i="7" s="1"/>
  <c r="H1128" i="7"/>
  <c r="I1128" i="7" s="1"/>
  <c r="G1128" i="7"/>
  <c r="D1128" i="7"/>
  <c r="X1127" i="7"/>
  <c r="W1127" i="7"/>
  <c r="S1127" i="7"/>
  <c r="U1127" i="7" s="1"/>
  <c r="R1127" i="7"/>
  <c r="P1127" i="7"/>
  <c r="N1127" i="7"/>
  <c r="H1127" i="7"/>
  <c r="G1127" i="7"/>
  <c r="D1127" i="7"/>
  <c r="I1127" i="7" s="1"/>
  <c r="X1126" i="7"/>
  <c r="U1126" i="7"/>
  <c r="T1126" i="7"/>
  <c r="W1126" i="7" s="1"/>
  <c r="Q1126" i="7"/>
  <c r="O1126" i="7"/>
  <c r="H1126" i="7"/>
  <c r="G1126" i="7"/>
  <c r="D1126" i="7"/>
  <c r="I1126" i="7" s="1"/>
  <c r="X1125" i="7"/>
  <c r="S1125" i="7"/>
  <c r="U1125" i="7" s="1"/>
  <c r="Q1125" i="7"/>
  <c r="O1125" i="7"/>
  <c r="M1125" i="7"/>
  <c r="H1125" i="7"/>
  <c r="G1125" i="7"/>
  <c r="D1125" i="7"/>
  <c r="I1125" i="7" s="1"/>
  <c r="X1124" i="7"/>
  <c r="R1124" i="7"/>
  <c r="P1124" i="7"/>
  <c r="S1124" i="7" s="1"/>
  <c r="T1124" i="7" s="1"/>
  <c r="W1124" i="7" s="1"/>
  <c r="N1124" i="7"/>
  <c r="H1124" i="7"/>
  <c r="G1124" i="7"/>
  <c r="D1124" i="7"/>
  <c r="I1124" i="7" s="1"/>
  <c r="X1123" i="7"/>
  <c r="R1123" i="7"/>
  <c r="U1123" i="7" s="1"/>
  <c r="P1123" i="7"/>
  <c r="S1123" i="7" s="1"/>
  <c r="T1123" i="7" s="1"/>
  <c r="W1123" i="7" s="1"/>
  <c r="N1123" i="7"/>
  <c r="H1123" i="7"/>
  <c r="G1123" i="7"/>
  <c r="D1123" i="7"/>
  <c r="I1123" i="7" s="1"/>
  <c r="W1122" i="7"/>
  <c r="U1122" i="7"/>
  <c r="T1122" i="7"/>
  <c r="Q1122" i="7"/>
  <c r="O1122" i="7"/>
  <c r="M1122" i="7"/>
  <c r="X1122" i="7" s="1"/>
  <c r="H1122" i="7"/>
  <c r="G1122" i="7"/>
  <c r="D1122" i="7"/>
  <c r="I1122" i="7" s="1"/>
  <c r="X1121" i="7"/>
  <c r="W1121" i="7"/>
  <c r="T1121" i="7"/>
  <c r="S1121" i="7"/>
  <c r="R1121" i="7"/>
  <c r="U1121" i="7" s="1"/>
  <c r="P1121" i="7"/>
  <c r="N1121" i="7"/>
  <c r="H1121" i="7"/>
  <c r="G1121" i="7"/>
  <c r="D1121" i="7"/>
  <c r="I1121" i="7" s="1"/>
  <c r="X1120" i="7"/>
  <c r="W1120" i="7"/>
  <c r="S1120" i="7"/>
  <c r="R1120" i="7"/>
  <c r="U1120" i="7" s="1"/>
  <c r="P1120" i="7"/>
  <c r="N1120" i="7"/>
  <c r="I1120" i="7"/>
  <c r="H1120" i="7"/>
  <c r="G1120" i="7"/>
  <c r="D1120" i="7"/>
  <c r="W1119" i="7"/>
  <c r="U1119" i="7"/>
  <c r="T1119" i="7"/>
  <c r="R1119" i="7"/>
  <c r="Q1119" i="7"/>
  <c r="O1119" i="7"/>
  <c r="M1119" i="7"/>
  <c r="X1119" i="7" s="1"/>
  <c r="I1119" i="7"/>
  <c r="H1119" i="7"/>
  <c r="G1119" i="7"/>
  <c r="D1119" i="7"/>
  <c r="X1118" i="7"/>
  <c r="W1118" i="7"/>
  <c r="U1118" i="7"/>
  <c r="T1118" i="7"/>
  <c r="S1118" i="7"/>
  <c r="R1118" i="7"/>
  <c r="P1118" i="7"/>
  <c r="N1118" i="7"/>
  <c r="I1118" i="7"/>
  <c r="H1118" i="7"/>
  <c r="G1118" i="7"/>
  <c r="D1118" i="7"/>
  <c r="W1117" i="7"/>
  <c r="U1117" i="7"/>
  <c r="T1117" i="7"/>
  <c r="R1117" i="7"/>
  <c r="Q1117" i="7" s="1"/>
  <c r="O1117" i="7"/>
  <c r="M1117" i="7"/>
  <c r="X1117" i="7" s="1"/>
  <c r="I1117" i="7"/>
  <c r="H1117" i="7"/>
  <c r="G1117" i="7"/>
  <c r="D1117" i="7"/>
  <c r="X1116" i="7"/>
  <c r="W1116" i="7"/>
  <c r="R1116" i="7"/>
  <c r="P1116" i="7"/>
  <c r="S1116" i="7" s="1"/>
  <c r="U1116" i="7" s="1"/>
  <c r="N1116" i="7"/>
  <c r="H1116" i="7"/>
  <c r="I1116" i="7" s="1"/>
  <c r="G1116" i="7"/>
  <c r="D1116" i="7"/>
  <c r="X1115" i="7"/>
  <c r="R1115" i="7"/>
  <c r="P1115" i="7"/>
  <c r="N1115" i="7"/>
  <c r="S1115" i="7" s="1"/>
  <c r="H1115" i="7"/>
  <c r="G1115" i="7"/>
  <c r="D1115" i="7"/>
  <c r="I1115" i="7" s="1"/>
  <c r="W1114" i="7"/>
  <c r="T1114" i="7"/>
  <c r="R1114" i="7"/>
  <c r="Q1114" i="7" s="1"/>
  <c r="O1114" i="7"/>
  <c r="M1114" i="7"/>
  <c r="X1114" i="7" s="1"/>
  <c r="H1114" i="7"/>
  <c r="G1114" i="7"/>
  <c r="D1114" i="7"/>
  <c r="I1114" i="7" s="1"/>
  <c r="W1113" i="7"/>
  <c r="T1113" i="7"/>
  <c r="R1113" i="7"/>
  <c r="Q1113" i="7" s="1"/>
  <c r="O1113" i="7"/>
  <c r="M1113" i="7"/>
  <c r="X1113" i="7" s="1"/>
  <c r="H1113" i="7"/>
  <c r="G1113" i="7"/>
  <c r="D1113" i="7"/>
  <c r="I1113" i="7" s="1"/>
  <c r="T1112" i="7"/>
  <c r="S1112" i="7"/>
  <c r="W1112" i="7" s="1"/>
  <c r="Q1112" i="7"/>
  <c r="O1112" i="7"/>
  <c r="M1112" i="7"/>
  <c r="X1112" i="7" s="1"/>
  <c r="H1112" i="7"/>
  <c r="I1112" i="7" s="1"/>
  <c r="G1112" i="7"/>
  <c r="D1112" i="7"/>
  <c r="S1111" i="7"/>
  <c r="T1111" i="7" s="1"/>
  <c r="W1111" i="7" s="1"/>
  <c r="Q1111" i="7"/>
  <c r="O1111" i="7"/>
  <c r="M1111" i="7"/>
  <c r="X1111" i="7" s="1"/>
  <c r="H1111" i="7"/>
  <c r="I1111" i="7" s="1"/>
  <c r="G1111" i="7"/>
  <c r="D1111" i="7"/>
  <c r="X1110" i="7"/>
  <c r="W1110" i="7"/>
  <c r="S1110" i="7"/>
  <c r="R1110" i="7"/>
  <c r="U1110" i="7" s="1"/>
  <c r="P1110" i="7"/>
  <c r="N1110" i="7"/>
  <c r="H1110" i="7"/>
  <c r="G1110" i="7"/>
  <c r="D1110" i="7"/>
  <c r="I1110" i="7" s="1"/>
  <c r="X1109" i="7"/>
  <c r="T1109" i="7"/>
  <c r="W1109" i="7" s="1"/>
  <c r="S1109" i="7"/>
  <c r="R1109" i="7"/>
  <c r="U1109" i="7" s="1"/>
  <c r="P1109" i="7"/>
  <c r="N1109" i="7"/>
  <c r="H1109" i="7"/>
  <c r="G1109" i="7"/>
  <c r="D1109" i="7"/>
  <c r="I1109" i="7" s="1"/>
  <c r="X1108" i="7"/>
  <c r="W1108" i="7"/>
  <c r="S1108" i="7"/>
  <c r="R1108" i="7"/>
  <c r="U1108" i="7" s="1"/>
  <c r="P1108" i="7"/>
  <c r="N1108" i="7"/>
  <c r="H1108" i="7"/>
  <c r="G1108" i="7"/>
  <c r="D1108" i="7"/>
  <c r="I1108" i="7" s="1"/>
  <c r="X1107" i="7"/>
  <c r="W1107" i="7"/>
  <c r="T1107" i="7"/>
  <c r="R1107" i="7"/>
  <c r="U1107" i="7" s="1"/>
  <c r="Q1107" i="7"/>
  <c r="O1107" i="7"/>
  <c r="M1107" i="7"/>
  <c r="H1107" i="7"/>
  <c r="G1107" i="7"/>
  <c r="D1107" i="7"/>
  <c r="I1107" i="7" s="1"/>
  <c r="X1106" i="7"/>
  <c r="W1106" i="7"/>
  <c r="S1106" i="7"/>
  <c r="R1106" i="7"/>
  <c r="U1106" i="7" s="1"/>
  <c r="P1106" i="7"/>
  <c r="N1106" i="7"/>
  <c r="H1106" i="7"/>
  <c r="G1106" i="7"/>
  <c r="D1106" i="7"/>
  <c r="I1106" i="7" s="1"/>
  <c r="X1105" i="7"/>
  <c r="S1105" i="7"/>
  <c r="U1105" i="7" s="1"/>
  <c r="Q1105" i="7"/>
  <c r="O1105" i="7"/>
  <c r="M1105" i="7"/>
  <c r="H1105" i="7"/>
  <c r="G1105" i="7"/>
  <c r="D1105" i="7"/>
  <c r="I1105" i="7" s="1"/>
  <c r="X1104" i="7"/>
  <c r="W1104" i="7"/>
  <c r="S1104" i="7"/>
  <c r="R1104" i="7"/>
  <c r="U1104" i="7" s="1"/>
  <c r="P1104" i="7"/>
  <c r="N1104" i="7"/>
  <c r="H1104" i="7"/>
  <c r="G1104" i="7"/>
  <c r="D1104" i="7"/>
  <c r="I1104" i="7" s="1"/>
  <c r="W1103" i="7"/>
  <c r="U1103" i="7"/>
  <c r="T1103" i="7"/>
  <c r="Q1103" i="7"/>
  <c r="O1103" i="7"/>
  <c r="M1103" i="7"/>
  <c r="X1103" i="7" s="1"/>
  <c r="I1103" i="7"/>
  <c r="H1103" i="7"/>
  <c r="G1103" i="7"/>
  <c r="D1103" i="7"/>
  <c r="X1102" i="7"/>
  <c r="W1102" i="7"/>
  <c r="U1102" i="7"/>
  <c r="T1102" i="7"/>
  <c r="Q1102" i="7"/>
  <c r="O1102" i="7"/>
  <c r="H1102" i="7"/>
  <c r="I1102" i="7" s="1"/>
  <c r="G1102" i="7"/>
  <c r="D1102" i="7"/>
  <c r="X1101" i="7"/>
  <c r="S1101" i="7"/>
  <c r="U1101" i="7" s="1"/>
  <c r="R1101" i="7"/>
  <c r="P1101" i="7"/>
  <c r="N1101" i="7"/>
  <c r="H1101" i="7"/>
  <c r="G1101" i="7"/>
  <c r="D1101" i="7"/>
  <c r="I1101" i="7" s="1"/>
  <c r="X1100" i="7"/>
  <c r="W1100" i="7"/>
  <c r="S1100" i="7"/>
  <c r="R1100" i="7"/>
  <c r="U1100" i="7" s="1"/>
  <c r="P1100" i="7"/>
  <c r="N1100" i="7"/>
  <c r="H1100" i="7"/>
  <c r="G1100" i="7"/>
  <c r="D1100" i="7"/>
  <c r="I1100" i="7" s="1"/>
  <c r="X1099" i="7"/>
  <c r="U1099" i="7"/>
  <c r="T1099" i="7"/>
  <c r="W1099" i="7" s="1"/>
  <c r="Q1099" i="7"/>
  <c r="O1099" i="7"/>
  <c r="H1099" i="7"/>
  <c r="G1099" i="7"/>
  <c r="D1099" i="7"/>
  <c r="I1099" i="7" s="1"/>
  <c r="W1098" i="7"/>
  <c r="U1098" i="7"/>
  <c r="T1098" i="7"/>
  <c r="Q1098" i="7"/>
  <c r="O1098" i="7"/>
  <c r="M1098" i="7"/>
  <c r="X1098" i="7" s="1"/>
  <c r="I1098" i="7"/>
  <c r="H1098" i="7"/>
  <c r="G1098" i="7"/>
  <c r="D1098" i="7"/>
  <c r="X1097" i="7"/>
  <c r="W1097" i="7"/>
  <c r="U1097" i="7"/>
  <c r="S1097" i="7"/>
  <c r="R1097" i="7"/>
  <c r="P1097" i="7"/>
  <c r="N1097" i="7"/>
  <c r="H1097" i="7"/>
  <c r="I1097" i="7" s="1"/>
  <c r="G1097" i="7"/>
  <c r="D1097" i="7"/>
  <c r="X1096" i="7"/>
  <c r="U1096" i="7"/>
  <c r="T1096" i="7"/>
  <c r="W1096" i="7" s="1"/>
  <c r="S1096" i="7"/>
  <c r="Q1096" i="7"/>
  <c r="O1096" i="7"/>
  <c r="M1096" i="7"/>
  <c r="H1096" i="7"/>
  <c r="I1096" i="7" s="1"/>
  <c r="G1096" i="7"/>
  <c r="D1096" i="7"/>
  <c r="U1095" i="7"/>
  <c r="T1095" i="7"/>
  <c r="W1095" i="7" s="1"/>
  <c r="Q1095" i="7"/>
  <c r="O1095" i="7"/>
  <c r="M1095" i="7"/>
  <c r="X1095" i="7" s="1"/>
  <c r="H1095" i="7"/>
  <c r="G1095" i="7"/>
  <c r="D1095" i="7"/>
  <c r="I1095" i="7" s="1"/>
  <c r="W1094" i="7"/>
  <c r="U1094" i="7"/>
  <c r="T1094" i="7"/>
  <c r="Q1094" i="7"/>
  <c r="O1094" i="7"/>
  <c r="M1094" i="7"/>
  <c r="X1094" i="7" s="1"/>
  <c r="H1094" i="7"/>
  <c r="G1094" i="7"/>
  <c r="D1094" i="7"/>
  <c r="I1094" i="7" s="1"/>
  <c r="X1093" i="7"/>
  <c r="W1093" i="7"/>
  <c r="S1093" i="7"/>
  <c r="R1093" i="7"/>
  <c r="U1093" i="7" s="1"/>
  <c r="P1093" i="7"/>
  <c r="N1093" i="7"/>
  <c r="H1093" i="7"/>
  <c r="G1093" i="7"/>
  <c r="D1093" i="7"/>
  <c r="I1093" i="7" s="1"/>
  <c r="X1092" i="7"/>
  <c r="T1092" i="7"/>
  <c r="W1092" i="7" s="1"/>
  <c r="R1092" i="7"/>
  <c r="P1092" i="7"/>
  <c r="N1092" i="7"/>
  <c r="H1092" i="7"/>
  <c r="G1092" i="7"/>
  <c r="D1092" i="7"/>
  <c r="I1092" i="7" s="1"/>
  <c r="W1091" i="7"/>
  <c r="U1091" i="7"/>
  <c r="T1091" i="7"/>
  <c r="Q1091" i="7"/>
  <c r="O1091" i="7"/>
  <c r="M1091" i="7"/>
  <c r="X1091" i="7" s="1"/>
  <c r="H1091" i="7"/>
  <c r="G1091" i="7"/>
  <c r="D1091" i="7"/>
  <c r="I1091" i="7" s="1"/>
  <c r="X1090" i="7"/>
  <c r="W1090" i="7"/>
  <c r="T1090" i="7"/>
  <c r="S1090" i="7" s="1"/>
  <c r="R1090" i="7"/>
  <c r="U1090" i="7" s="1"/>
  <c r="P1090" i="7"/>
  <c r="N1090" i="7"/>
  <c r="H1090" i="7"/>
  <c r="G1090" i="7"/>
  <c r="D1090" i="7"/>
  <c r="I1090" i="7" s="1"/>
  <c r="X1089" i="7"/>
  <c r="R1089" i="7"/>
  <c r="P1089" i="7"/>
  <c r="N1089" i="7"/>
  <c r="S1089" i="7" s="1"/>
  <c r="T1089" i="7" s="1"/>
  <c r="W1089" i="7" s="1"/>
  <c r="H1089" i="7"/>
  <c r="G1089" i="7"/>
  <c r="D1089" i="7"/>
  <c r="I1089" i="7" s="1"/>
  <c r="X1088" i="7"/>
  <c r="W1088" i="7"/>
  <c r="T1088" i="7"/>
  <c r="S1088" i="7"/>
  <c r="U1088" i="7" s="1"/>
  <c r="Q1088" i="7"/>
  <c r="O1088" i="7"/>
  <c r="M1088" i="7"/>
  <c r="H1088" i="7"/>
  <c r="G1088" i="7"/>
  <c r="D1088" i="7"/>
  <c r="I1088" i="7" s="1"/>
  <c r="W1087" i="7"/>
  <c r="U1087" i="7"/>
  <c r="T1087" i="7"/>
  <c r="Q1087" i="7"/>
  <c r="O1087" i="7"/>
  <c r="M1087" i="7"/>
  <c r="X1087" i="7" s="1"/>
  <c r="I1087" i="7"/>
  <c r="H1087" i="7"/>
  <c r="G1087" i="7"/>
  <c r="D1087" i="7"/>
  <c r="X1086" i="7"/>
  <c r="W1086" i="7"/>
  <c r="U1086" i="7"/>
  <c r="T1086" i="7"/>
  <c r="S1086" i="7"/>
  <c r="R1086" i="7"/>
  <c r="P1086" i="7"/>
  <c r="N1086" i="7"/>
  <c r="I1086" i="7"/>
  <c r="H1086" i="7"/>
  <c r="G1086" i="7"/>
  <c r="D1086" i="7"/>
  <c r="W1085" i="7"/>
  <c r="U1085" i="7"/>
  <c r="T1085" i="7"/>
  <c r="Q1085" i="7"/>
  <c r="O1085" i="7"/>
  <c r="M1085" i="7"/>
  <c r="X1085" i="7" s="1"/>
  <c r="H1085" i="7"/>
  <c r="I1085" i="7" s="1"/>
  <c r="G1085" i="7"/>
  <c r="D1085" i="7"/>
  <c r="X1084" i="7"/>
  <c r="T1084" i="7"/>
  <c r="S1084" i="7" s="1"/>
  <c r="U1084" i="7" s="1"/>
  <c r="R1084" i="7"/>
  <c r="P1084" i="7"/>
  <c r="N1084" i="7"/>
  <c r="H1084" i="7"/>
  <c r="I1084" i="7" s="1"/>
  <c r="G1084" i="7"/>
  <c r="D1084" i="7"/>
  <c r="X1083" i="7"/>
  <c r="R1083" i="7"/>
  <c r="P1083" i="7"/>
  <c r="N1083" i="7"/>
  <c r="S1083" i="7" s="1"/>
  <c r="H1083" i="7"/>
  <c r="I1083" i="7" s="1"/>
  <c r="G1083" i="7"/>
  <c r="D1083" i="7"/>
  <c r="W1082" i="7"/>
  <c r="U1082" i="7"/>
  <c r="T1082" i="7"/>
  <c r="Q1082" i="7"/>
  <c r="O1082" i="7"/>
  <c r="M1082" i="7"/>
  <c r="X1082" i="7" s="1"/>
  <c r="H1082" i="7"/>
  <c r="G1082" i="7"/>
  <c r="D1082" i="7"/>
  <c r="I1082" i="7" s="1"/>
  <c r="X1081" i="7"/>
  <c r="U1081" i="7"/>
  <c r="T1081" i="7"/>
  <c r="W1081" i="7" s="1"/>
  <c r="Q1081" i="7"/>
  <c r="O1081" i="7"/>
  <c r="H1081" i="7"/>
  <c r="G1081" i="7"/>
  <c r="D1081" i="7"/>
  <c r="I1081" i="7" s="1"/>
  <c r="X1080" i="7"/>
  <c r="R1080" i="7"/>
  <c r="U1080" i="7" s="1"/>
  <c r="P1080" i="7"/>
  <c r="S1080" i="7" s="1"/>
  <c r="T1080" i="7" s="1"/>
  <c r="W1080" i="7" s="1"/>
  <c r="N1080" i="7"/>
  <c r="H1080" i="7"/>
  <c r="G1080" i="7"/>
  <c r="D1080" i="7"/>
  <c r="I1080" i="7" s="1"/>
  <c r="X1079" i="7"/>
  <c r="U1079" i="7"/>
  <c r="T1079" i="7"/>
  <c r="W1079" i="7" s="1"/>
  <c r="S1079" i="7"/>
  <c r="Q1079" i="7"/>
  <c r="O1079" i="7"/>
  <c r="M1079" i="7"/>
  <c r="H1079" i="7"/>
  <c r="G1079" i="7"/>
  <c r="D1079" i="7"/>
  <c r="I1079" i="7" s="1"/>
  <c r="W1078" i="7"/>
  <c r="U1078" i="7"/>
  <c r="T1078" i="7"/>
  <c r="Q1078" i="7"/>
  <c r="O1078" i="7"/>
  <c r="M1078" i="7"/>
  <c r="X1078" i="7" s="1"/>
  <c r="H1078" i="7"/>
  <c r="G1078" i="7"/>
  <c r="D1078" i="7"/>
  <c r="I1078" i="7" s="1"/>
  <c r="W1077" i="7"/>
  <c r="T1077" i="7"/>
  <c r="R1077" i="7"/>
  <c r="U1077" i="7" s="1"/>
  <c r="O1077" i="7"/>
  <c r="M1077" i="7"/>
  <c r="X1077" i="7" s="1"/>
  <c r="H1077" i="7"/>
  <c r="G1077" i="7"/>
  <c r="D1077" i="7"/>
  <c r="I1077" i="7" s="1"/>
  <c r="W1076" i="7"/>
  <c r="U1076" i="7"/>
  <c r="T1076" i="7"/>
  <c r="Q1076" i="7"/>
  <c r="O1076" i="7"/>
  <c r="M1076" i="7"/>
  <c r="X1076" i="7" s="1"/>
  <c r="I1076" i="7"/>
  <c r="H1076" i="7"/>
  <c r="G1076" i="7"/>
  <c r="D1076" i="7"/>
  <c r="X1075" i="7"/>
  <c r="W1075" i="7"/>
  <c r="T1075" i="7"/>
  <c r="S1075" i="7" s="1"/>
  <c r="U1075" i="7" s="1"/>
  <c r="R1075" i="7"/>
  <c r="P1075" i="7"/>
  <c r="N1075" i="7"/>
  <c r="I1075" i="7"/>
  <c r="H1075" i="7"/>
  <c r="G1075" i="7"/>
  <c r="D1075" i="7"/>
  <c r="X1074" i="7"/>
  <c r="W1074" i="7"/>
  <c r="U1074" i="7"/>
  <c r="T1074" i="7"/>
  <c r="Q1074" i="7"/>
  <c r="O1074" i="7"/>
  <c r="H1074" i="7"/>
  <c r="G1074" i="7"/>
  <c r="D1074" i="7"/>
  <c r="I1074" i="7" s="1"/>
  <c r="W1073" i="7"/>
  <c r="U1073" i="7"/>
  <c r="T1073" i="7"/>
  <c r="Q1073" i="7"/>
  <c r="O1073" i="7"/>
  <c r="M1073" i="7"/>
  <c r="X1073" i="7" s="1"/>
  <c r="H1073" i="7"/>
  <c r="G1073" i="7"/>
  <c r="D1073" i="7"/>
  <c r="I1073" i="7" s="1"/>
  <c r="X1072" i="7"/>
  <c r="Q1072" i="7"/>
  <c r="S1072" i="7" s="1"/>
  <c r="O1072" i="7"/>
  <c r="M1072" i="7"/>
  <c r="H1072" i="7"/>
  <c r="G1072" i="7"/>
  <c r="D1072" i="7"/>
  <c r="I1072" i="7" s="1"/>
  <c r="X1071" i="7"/>
  <c r="T1071" i="7"/>
  <c r="W1071" i="7" s="1"/>
  <c r="S1071" i="7"/>
  <c r="R1071" i="7"/>
  <c r="U1071" i="7" s="1"/>
  <c r="P1071" i="7"/>
  <c r="N1071" i="7"/>
  <c r="H1071" i="7"/>
  <c r="G1071" i="7"/>
  <c r="D1071" i="7"/>
  <c r="I1071" i="7" s="1"/>
  <c r="X1070" i="7"/>
  <c r="S1070" i="7"/>
  <c r="T1070" i="7" s="1"/>
  <c r="W1070" i="7" s="1"/>
  <c r="R1070" i="7"/>
  <c r="U1070" i="7" s="1"/>
  <c r="P1070" i="7"/>
  <c r="N1070" i="7"/>
  <c r="H1070" i="7"/>
  <c r="G1070" i="7"/>
  <c r="D1070" i="7"/>
  <c r="I1070" i="7" s="1"/>
  <c r="X1069" i="7"/>
  <c r="S1069" i="7"/>
  <c r="U1069" i="7" s="1"/>
  <c r="Q1069" i="7"/>
  <c r="O1069" i="7"/>
  <c r="M1069" i="7"/>
  <c r="H1069" i="7"/>
  <c r="G1069" i="7"/>
  <c r="D1069" i="7"/>
  <c r="I1069" i="7" s="1"/>
  <c r="X1068" i="7"/>
  <c r="U1068" i="7"/>
  <c r="T1068" i="7"/>
  <c r="W1068" i="7" s="1"/>
  <c r="Q1068" i="7"/>
  <c r="O1068" i="7"/>
  <c r="I1068" i="7"/>
  <c r="H1068" i="7"/>
  <c r="G1068" i="7"/>
  <c r="D1068" i="7"/>
  <c r="X1067" i="7"/>
  <c r="R1067" i="7"/>
  <c r="P1067" i="7"/>
  <c r="N1067" i="7"/>
  <c r="S1067" i="7" s="1"/>
  <c r="I1067" i="7"/>
  <c r="H1067" i="7"/>
  <c r="G1067" i="7"/>
  <c r="D1067" i="7"/>
  <c r="X1066" i="7"/>
  <c r="W1066" i="7"/>
  <c r="S1066" i="7"/>
  <c r="R1066" i="7"/>
  <c r="U1066" i="7" s="1"/>
  <c r="P1066" i="7"/>
  <c r="N1066" i="7"/>
  <c r="I1066" i="7"/>
  <c r="H1066" i="7"/>
  <c r="G1066" i="7"/>
  <c r="D1066" i="7"/>
  <c r="W1065" i="7"/>
  <c r="U1065" i="7"/>
  <c r="T1065" i="7"/>
  <c r="R1065" i="7"/>
  <c r="Q1065" i="7"/>
  <c r="O1065" i="7"/>
  <c r="M1065" i="7"/>
  <c r="X1065" i="7" s="1"/>
  <c r="I1065" i="7"/>
  <c r="H1065" i="7"/>
  <c r="G1065" i="7"/>
  <c r="D1065" i="7"/>
  <c r="W1064" i="7"/>
  <c r="U1064" i="7"/>
  <c r="T1064" i="7"/>
  <c r="Q1064" i="7"/>
  <c r="O1064" i="7"/>
  <c r="M1064" i="7"/>
  <c r="X1064" i="7" s="1"/>
  <c r="H1064" i="7"/>
  <c r="I1064" i="7" s="1"/>
  <c r="G1064" i="7"/>
  <c r="D1064" i="7"/>
  <c r="X1063" i="7"/>
  <c r="U1063" i="7"/>
  <c r="T1063" i="7"/>
  <c r="S1063" i="7"/>
  <c r="W1063" i="7" s="1"/>
  <c r="Q1063" i="7"/>
  <c r="O1063" i="7"/>
  <c r="M1063" i="7"/>
  <c r="H1063" i="7"/>
  <c r="I1063" i="7" s="1"/>
  <c r="G1063" i="7"/>
  <c r="D1063" i="7"/>
  <c r="X1062" i="7"/>
  <c r="U1062" i="7"/>
  <c r="T1062" i="7"/>
  <c r="S1062" i="7"/>
  <c r="W1062" i="7" s="1"/>
  <c r="Q1062" i="7"/>
  <c r="O1062" i="7"/>
  <c r="M1062" i="7"/>
  <c r="H1062" i="7"/>
  <c r="I1062" i="7" s="1"/>
  <c r="G1062" i="7"/>
  <c r="D1062" i="7"/>
  <c r="U1061" i="7"/>
  <c r="T1061" i="7"/>
  <c r="W1061" i="7" s="1"/>
  <c r="Q1061" i="7"/>
  <c r="O1061" i="7"/>
  <c r="M1061" i="7"/>
  <c r="X1061" i="7" s="1"/>
  <c r="H1061" i="7"/>
  <c r="G1061" i="7"/>
  <c r="D1061" i="7"/>
  <c r="I1061" i="7" s="1"/>
  <c r="W1060" i="7"/>
  <c r="U1060" i="7"/>
  <c r="T1060" i="7"/>
  <c r="Q1060" i="7"/>
  <c r="O1060" i="7"/>
  <c r="M1060" i="7"/>
  <c r="X1060" i="7" s="1"/>
  <c r="H1060" i="7"/>
  <c r="G1060" i="7"/>
  <c r="D1060" i="7"/>
  <c r="I1060" i="7" s="1"/>
  <c r="W1059" i="7"/>
  <c r="U1059" i="7"/>
  <c r="T1059" i="7"/>
  <c r="Q1059" i="7"/>
  <c r="O1059" i="7"/>
  <c r="M1059" i="7"/>
  <c r="X1059" i="7" s="1"/>
  <c r="H1059" i="7"/>
  <c r="G1059" i="7"/>
  <c r="D1059" i="7"/>
  <c r="I1059" i="7" s="1"/>
  <c r="X1058" i="7"/>
  <c r="W1058" i="7"/>
  <c r="T1058" i="7"/>
  <c r="R1058" i="7"/>
  <c r="U1058" i="7" s="1"/>
  <c r="Q1058" i="7"/>
  <c r="O1058" i="7"/>
  <c r="M1058" i="7"/>
  <c r="H1058" i="7"/>
  <c r="G1058" i="7"/>
  <c r="D1058" i="7"/>
  <c r="I1058" i="7" s="1"/>
  <c r="X1057" i="7"/>
  <c r="W1057" i="7"/>
  <c r="S1057" i="7"/>
  <c r="R1057" i="7"/>
  <c r="U1057" i="7" s="1"/>
  <c r="P1057" i="7"/>
  <c r="N1057" i="7"/>
  <c r="H1057" i="7"/>
  <c r="G1057" i="7"/>
  <c r="D1057" i="7"/>
  <c r="I1057" i="7" s="1"/>
  <c r="W1056" i="7"/>
  <c r="U1056" i="7"/>
  <c r="T1056" i="7"/>
  <c r="Q1056" i="7"/>
  <c r="O1056" i="7"/>
  <c r="M1056" i="7"/>
  <c r="X1056" i="7" s="1"/>
  <c r="I1056" i="7"/>
  <c r="H1056" i="7"/>
  <c r="G1056" i="7"/>
  <c r="D1056" i="7"/>
  <c r="X1055" i="7"/>
  <c r="W1055" i="7"/>
  <c r="U1055" i="7"/>
  <c r="S1055" i="7"/>
  <c r="R1055" i="7"/>
  <c r="P1055" i="7"/>
  <c r="N1055" i="7"/>
  <c r="H1055" i="7"/>
  <c r="I1055" i="7" s="1"/>
  <c r="G1055" i="7"/>
  <c r="D1055" i="7"/>
  <c r="X1054" i="7"/>
  <c r="R1054" i="7"/>
  <c r="P1054" i="7"/>
  <c r="N1054" i="7"/>
  <c r="S1054" i="7" s="1"/>
  <c r="H1054" i="7"/>
  <c r="I1054" i="7" s="1"/>
  <c r="G1054" i="7"/>
  <c r="D1054" i="7"/>
  <c r="X1053" i="7"/>
  <c r="U1053" i="7"/>
  <c r="T1053" i="7"/>
  <c r="W1053" i="7" s="1"/>
  <c r="Q1053" i="7"/>
  <c r="O1053" i="7"/>
  <c r="H1053" i="7"/>
  <c r="G1053" i="7"/>
  <c r="D1053" i="7"/>
  <c r="I1053" i="7" s="1"/>
  <c r="W1052" i="7"/>
  <c r="U1052" i="7"/>
  <c r="T1052" i="7"/>
  <c r="Q1052" i="7"/>
  <c r="O1052" i="7"/>
  <c r="M1052" i="7"/>
  <c r="X1052" i="7" s="1"/>
  <c r="H1052" i="7"/>
  <c r="G1052" i="7"/>
  <c r="D1052" i="7"/>
  <c r="I1052" i="7" s="1"/>
  <c r="W1051" i="7"/>
  <c r="U1051" i="7"/>
  <c r="T1051" i="7"/>
  <c r="Q1051" i="7"/>
  <c r="O1051" i="7"/>
  <c r="M1051" i="7"/>
  <c r="X1051" i="7" s="1"/>
  <c r="H1051" i="7"/>
  <c r="G1051" i="7"/>
  <c r="D1051" i="7"/>
  <c r="I1051" i="7" s="1"/>
  <c r="W1050" i="7"/>
  <c r="T1050" i="7"/>
  <c r="R1050" i="7"/>
  <c r="U1050" i="7" s="1"/>
  <c r="O1050" i="7"/>
  <c r="M1050" i="7"/>
  <c r="X1050" i="7" s="1"/>
  <c r="H1050" i="7"/>
  <c r="G1050" i="7"/>
  <c r="D1050" i="7"/>
  <c r="I1050" i="7" s="1"/>
  <c r="X1049" i="7"/>
  <c r="W1049" i="7"/>
  <c r="S1049" i="7"/>
  <c r="R1049" i="7"/>
  <c r="U1049" i="7" s="1"/>
  <c r="P1049" i="7"/>
  <c r="N1049" i="7"/>
  <c r="I1049" i="7"/>
  <c r="H1049" i="7"/>
  <c r="G1049" i="7"/>
  <c r="D1049" i="7"/>
  <c r="X1048" i="7"/>
  <c r="W1048" i="7"/>
  <c r="T1048" i="7"/>
  <c r="S1048" i="7" s="1"/>
  <c r="U1048" i="7" s="1"/>
  <c r="R1048" i="7"/>
  <c r="P1048" i="7"/>
  <c r="N1048" i="7"/>
  <c r="I1048" i="7"/>
  <c r="H1048" i="7"/>
  <c r="G1048" i="7"/>
  <c r="D1048" i="7"/>
  <c r="W1047" i="7"/>
  <c r="U1047" i="7"/>
  <c r="T1047" i="7"/>
  <c r="R1047" i="7"/>
  <c r="Q1047" i="7"/>
  <c r="O1047" i="7"/>
  <c r="M1047" i="7"/>
  <c r="X1047" i="7" s="1"/>
  <c r="I1047" i="7"/>
  <c r="H1047" i="7"/>
  <c r="G1047" i="7"/>
  <c r="D1047" i="7"/>
  <c r="W1046" i="7"/>
  <c r="U1046" i="7"/>
  <c r="T1046" i="7"/>
  <c r="R1046" i="7"/>
  <c r="Q1046" i="7"/>
  <c r="O1046" i="7"/>
  <c r="M1046" i="7"/>
  <c r="X1046" i="7" s="1"/>
  <c r="I1046" i="7"/>
  <c r="H1046" i="7"/>
  <c r="G1046" i="7"/>
  <c r="D1046" i="7"/>
  <c r="X1045" i="7"/>
  <c r="W1045" i="7"/>
  <c r="U1045" i="7"/>
  <c r="S1045" i="7"/>
  <c r="R1045" i="7"/>
  <c r="P1045" i="7"/>
  <c r="N1045" i="7"/>
  <c r="H1045" i="7"/>
  <c r="I1045" i="7" s="1"/>
  <c r="G1045" i="7"/>
  <c r="D1045" i="7"/>
  <c r="X1044" i="7"/>
  <c r="W1044" i="7"/>
  <c r="S1044" i="7"/>
  <c r="U1044" i="7" s="1"/>
  <c r="R1044" i="7"/>
  <c r="P1044" i="7"/>
  <c r="N1044" i="7"/>
  <c r="H1044" i="7"/>
  <c r="I1044" i="7" s="1"/>
  <c r="G1044" i="7"/>
  <c r="D1044" i="7"/>
  <c r="X1043" i="7"/>
  <c r="W1043" i="7"/>
  <c r="S1043" i="7"/>
  <c r="R1043" i="7"/>
  <c r="U1043" i="7" s="1"/>
  <c r="P1043" i="7"/>
  <c r="N1043" i="7"/>
  <c r="H1043" i="7"/>
  <c r="G1043" i="7"/>
  <c r="D1043" i="7"/>
  <c r="I1043" i="7" s="1"/>
  <c r="W1042" i="7"/>
  <c r="U1042" i="7"/>
  <c r="T1042" i="7"/>
  <c r="Q1042" i="7"/>
  <c r="O1042" i="7"/>
  <c r="M1042" i="7"/>
  <c r="X1042" i="7" s="1"/>
  <c r="H1042" i="7"/>
  <c r="G1042" i="7"/>
  <c r="D1042" i="7"/>
  <c r="I1042" i="7" s="1"/>
  <c r="W1041" i="7"/>
  <c r="U1041" i="7"/>
  <c r="T1041" i="7"/>
  <c r="Q1041" i="7"/>
  <c r="O1041" i="7"/>
  <c r="M1041" i="7"/>
  <c r="X1041" i="7" s="1"/>
  <c r="H1041" i="7"/>
  <c r="G1041" i="7"/>
  <c r="D1041" i="7"/>
  <c r="I1041" i="7" s="1"/>
  <c r="X1040" i="7"/>
  <c r="W1040" i="7"/>
  <c r="S1040" i="7"/>
  <c r="R1040" i="7"/>
  <c r="U1040" i="7" s="1"/>
  <c r="P1040" i="7"/>
  <c r="N1040" i="7"/>
  <c r="I1040" i="7"/>
  <c r="H1040" i="7"/>
  <c r="G1040" i="7"/>
  <c r="D1040" i="7"/>
  <c r="W1039" i="7"/>
  <c r="U1039" i="7"/>
  <c r="T1039" i="7"/>
  <c r="Q1039" i="7"/>
  <c r="O1039" i="7"/>
  <c r="M1039" i="7"/>
  <c r="X1039" i="7" s="1"/>
  <c r="H1039" i="7"/>
  <c r="I1039" i="7" s="1"/>
  <c r="G1039" i="7"/>
  <c r="D1039" i="7"/>
  <c r="X1038" i="7"/>
  <c r="T1038" i="7"/>
  <c r="S1038" i="7" s="1"/>
  <c r="U1038" i="7" s="1"/>
  <c r="R1038" i="7"/>
  <c r="P1038" i="7"/>
  <c r="N1038" i="7"/>
  <c r="H1038" i="7"/>
  <c r="I1038" i="7" s="1"/>
  <c r="G1038" i="7"/>
  <c r="D1038" i="7"/>
  <c r="U1037" i="7"/>
  <c r="T1037" i="7"/>
  <c r="W1037" i="7" s="1"/>
  <c r="Q1037" i="7"/>
  <c r="O1037" i="7"/>
  <c r="M1037" i="7"/>
  <c r="X1037" i="7" s="1"/>
  <c r="H1037" i="7"/>
  <c r="I1037" i="7" s="1"/>
  <c r="G1037" i="7"/>
  <c r="D1037" i="7"/>
  <c r="X1036" i="7"/>
  <c r="W1036" i="7"/>
  <c r="S1036" i="7"/>
  <c r="R1036" i="7"/>
  <c r="U1036" i="7" s="1"/>
  <c r="P1036" i="7"/>
  <c r="N1036" i="7"/>
  <c r="H1036" i="7"/>
  <c r="G1036" i="7"/>
  <c r="D1036" i="7"/>
  <c r="I1036" i="7" s="1"/>
  <c r="AB1035" i="7"/>
  <c r="X1035" i="7"/>
  <c r="W1035" i="7"/>
  <c r="S1035" i="7"/>
  <c r="R1035" i="7"/>
  <c r="U1035" i="7" s="1"/>
  <c r="P1035" i="7"/>
  <c r="N1035" i="7"/>
  <c r="H1035" i="7"/>
  <c r="G1035" i="7"/>
  <c r="D1035" i="7"/>
  <c r="I1035" i="7" s="1"/>
  <c r="X1034" i="7"/>
  <c r="W1034" i="7"/>
  <c r="T1034" i="7"/>
  <c r="R1034" i="7"/>
  <c r="U1034" i="7" s="1"/>
  <c r="Q1034" i="7"/>
  <c r="O1034" i="7"/>
  <c r="M1034" i="7"/>
  <c r="H1034" i="7"/>
  <c r="G1034" i="7"/>
  <c r="D1034" i="7"/>
  <c r="I1034" i="7" s="1"/>
  <c r="X1033" i="7"/>
  <c r="U1033" i="7"/>
  <c r="T1033" i="7"/>
  <c r="W1033" i="7" s="1"/>
  <c r="Q1033" i="7"/>
  <c r="O1033" i="7"/>
  <c r="I1033" i="7"/>
  <c r="H1033" i="7"/>
  <c r="G1033" i="7"/>
  <c r="D1033" i="7"/>
  <c r="X1032" i="7"/>
  <c r="S1032" i="7"/>
  <c r="U1032" i="7" s="1"/>
  <c r="Q1032" i="7"/>
  <c r="O1032" i="7"/>
  <c r="M1032" i="7"/>
  <c r="I1032" i="7"/>
  <c r="H1032" i="7"/>
  <c r="G1032" i="7"/>
  <c r="D1032" i="7"/>
  <c r="X1031" i="7"/>
  <c r="W1031" i="7"/>
  <c r="S1031" i="7"/>
  <c r="R1031" i="7"/>
  <c r="U1031" i="7" s="1"/>
  <c r="P1031" i="7"/>
  <c r="N1031" i="7"/>
  <c r="I1031" i="7"/>
  <c r="H1031" i="7"/>
  <c r="G1031" i="7"/>
  <c r="D1031" i="7"/>
  <c r="W1030" i="7"/>
  <c r="U1030" i="7"/>
  <c r="T1030" i="7"/>
  <c r="Q1030" i="7"/>
  <c r="O1030" i="7"/>
  <c r="M1030" i="7"/>
  <c r="X1030" i="7" s="1"/>
  <c r="H1030" i="7"/>
  <c r="I1030" i="7" s="1"/>
  <c r="G1030" i="7"/>
  <c r="D1030" i="7"/>
  <c r="X1029" i="7"/>
  <c r="U1029" i="7"/>
  <c r="T1029" i="7"/>
  <c r="W1029" i="7" s="1"/>
  <c r="R1029" i="7"/>
  <c r="P1029" i="7"/>
  <c r="S1029" i="7" s="1"/>
  <c r="N1029" i="7"/>
  <c r="H1029" i="7"/>
  <c r="I1029" i="7" s="1"/>
  <c r="G1029" i="7"/>
  <c r="D1029" i="7"/>
  <c r="X1028" i="7"/>
  <c r="S1028" i="7"/>
  <c r="U1028" i="7" s="1"/>
  <c r="Q1028" i="7"/>
  <c r="O1028" i="7"/>
  <c r="M1028" i="7"/>
  <c r="I1028" i="7"/>
  <c r="H1028" i="7"/>
  <c r="G1028" i="7"/>
  <c r="D1028" i="7"/>
  <c r="X1027" i="7"/>
  <c r="T1027" i="7"/>
  <c r="S1027" i="7"/>
  <c r="W1027" i="7" s="1"/>
  <c r="Q1027" i="7"/>
  <c r="O1027" i="7"/>
  <c r="M1027" i="7"/>
  <c r="H1027" i="7"/>
  <c r="I1027" i="7" s="1"/>
  <c r="G1027" i="7"/>
  <c r="D1027" i="7"/>
  <c r="X1026" i="7"/>
  <c r="U1026" i="7"/>
  <c r="T1026" i="7"/>
  <c r="W1026" i="7" s="1"/>
  <c r="Q1026" i="7"/>
  <c r="O1026" i="7"/>
  <c r="I1026" i="7"/>
  <c r="H1026" i="7"/>
  <c r="G1026" i="7"/>
  <c r="D1026" i="7"/>
  <c r="X1025" i="7"/>
  <c r="W1025" i="7"/>
  <c r="S1025" i="7"/>
  <c r="R1025" i="7"/>
  <c r="U1025" i="7" s="1"/>
  <c r="P1025" i="7"/>
  <c r="N1025" i="7"/>
  <c r="H1025" i="7"/>
  <c r="G1025" i="7"/>
  <c r="D1025" i="7"/>
  <c r="I1025" i="7" s="1"/>
  <c r="W1024" i="7"/>
  <c r="T1024" i="7"/>
  <c r="R1024" i="7"/>
  <c r="U1024" i="7" s="1"/>
  <c r="Q1024" i="7"/>
  <c r="O1024" i="7"/>
  <c r="M1024" i="7"/>
  <c r="X1024" i="7" s="1"/>
  <c r="H1024" i="7"/>
  <c r="G1024" i="7"/>
  <c r="D1024" i="7"/>
  <c r="X1023" i="7"/>
  <c r="W1023" i="7"/>
  <c r="T1023" i="7"/>
  <c r="Q1023" i="7"/>
  <c r="S1023" i="7" s="1"/>
  <c r="U1023" i="7" s="1"/>
  <c r="O1023" i="7"/>
  <c r="M1023" i="7"/>
  <c r="H1023" i="7"/>
  <c r="G1023" i="7"/>
  <c r="D1023" i="7"/>
  <c r="I1023" i="7" s="1"/>
  <c r="X1022" i="7"/>
  <c r="S1022" i="7"/>
  <c r="U1022" i="7" s="1"/>
  <c r="Q1022" i="7"/>
  <c r="O1022" i="7"/>
  <c r="M1022" i="7"/>
  <c r="H1022" i="7"/>
  <c r="G1022" i="7"/>
  <c r="D1022" i="7"/>
  <c r="I1022" i="7" s="1"/>
  <c r="W1021" i="7"/>
  <c r="U1021" i="7"/>
  <c r="T1021" i="7"/>
  <c r="Q1021" i="7"/>
  <c r="O1021" i="7"/>
  <c r="M1021" i="7"/>
  <c r="X1021" i="7" s="1"/>
  <c r="I1021" i="7"/>
  <c r="H1021" i="7"/>
  <c r="G1021" i="7"/>
  <c r="D1021" i="7"/>
  <c r="X1020" i="7"/>
  <c r="W1020" i="7"/>
  <c r="U1020" i="7"/>
  <c r="T1020" i="7"/>
  <c r="O1020" i="7"/>
  <c r="M1020" i="7"/>
  <c r="H1020" i="7"/>
  <c r="I1020" i="7" s="1"/>
  <c r="G1020" i="7"/>
  <c r="D1020" i="7"/>
  <c r="X1019" i="7"/>
  <c r="T1019" i="7"/>
  <c r="S1019" i="7"/>
  <c r="W1019" i="7" s="1"/>
  <c r="Q1019" i="7"/>
  <c r="O1019" i="7"/>
  <c r="M1019" i="7"/>
  <c r="H1019" i="7"/>
  <c r="I1019" i="7" s="1"/>
  <c r="G1019" i="7"/>
  <c r="D1019" i="7"/>
  <c r="X1018" i="7"/>
  <c r="T1018" i="7"/>
  <c r="W1018" i="7" s="1"/>
  <c r="S1018" i="7"/>
  <c r="U1018" i="7" s="1"/>
  <c r="R1018" i="7"/>
  <c r="P1018" i="7"/>
  <c r="N1018" i="7"/>
  <c r="H1018" i="7"/>
  <c r="I1018" i="7" s="1"/>
  <c r="G1018" i="7"/>
  <c r="D1018" i="7"/>
  <c r="X1017" i="7"/>
  <c r="W1017" i="7"/>
  <c r="T1017" i="7"/>
  <c r="R1017" i="7"/>
  <c r="U1017" i="7" s="1"/>
  <c r="O1017" i="7"/>
  <c r="M1017" i="7"/>
  <c r="H1017" i="7"/>
  <c r="I1017" i="7" s="1"/>
  <c r="G1017" i="7"/>
  <c r="D1017" i="7"/>
  <c r="W1016" i="7"/>
  <c r="U1016" i="7"/>
  <c r="T1016" i="7"/>
  <c r="Q1016" i="7"/>
  <c r="O1016" i="7"/>
  <c r="M1016" i="7"/>
  <c r="X1016" i="7" s="1"/>
  <c r="H1016" i="7"/>
  <c r="G1016" i="7"/>
  <c r="D1016" i="7"/>
  <c r="I1016" i="7" s="1"/>
  <c r="X1015" i="7"/>
  <c r="W1015" i="7"/>
  <c r="S1015" i="7"/>
  <c r="R1015" i="7"/>
  <c r="U1015" i="7" s="1"/>
  <c r="P1015" i="7"/>
  <c r="N1015" i="7"/>
  <c r="H1015" i="7"/>
  <c r="G1015" i="7"/>
  <c r="D1015" i="7"/>
  <c r="I1015" i="7" s="1"/>
  <c r="X1014" i="7"/>
  <c r="W1014" i="7"/>
  <c r="S1014" i="7"/>
  <c r="R1014" i="7"/>
  <c r="U1014" i="7" s="1"/>
  <c r="P1014" i="7"/>
  <c r="N1014" i="7"/>
  <c r="H1014" i="7"/>
  <c r="G1014" i="7"/>
  <c r="D1014" i="7"/>
  <c r="I1014" i="7" s="1"/>
  <c r="X1013" i="7"/>
  <c r="W1013" i="7"/>
  <c r="U1013" i="7"/>
  <c r="S1013" i="7"/>
  <c r="R1013" i="7"/>
  <c r="P1013" i="7"/>
  <c r="N1013" i="7"/>
  <c r="I1013" i="7"/>
  <c r="H1013" i="7"/>
  <c r="G1013" i="7"/>
  <c r="D1013" i="7"/>
  <c r="X1012" i="7"/>
  <c r="W1012" i="7"/>
  <c r="U1012" i="7"/>
  <c r="S1012" i="7"/>
  <c r="R1012" i="7"/>
  <c r="P1012" i="7"/>
  <c r="N1012" i="7"/>
  <c r="I1012" i="7"/>
  <c r="H1012" i="7"/>
  <c r="G1012" i="7"/>
  <c r="D1012" i="7"/>
  <c r="X1011" i="7"/>
  <c r="R1011" i="7"/>
  <c r="P1011" i="7"/>
  <c r="N1011" i="7"/>
  <c r="S1011" i="7" s="1"/>
  <c r="I1011" i="7"/>
  <c r="H1011" i="7"/>
  <c r="G1011" i="7"/>
  <c r="D1011" i="7"/>
  <c r="X1010" i="7"/>
  <c r="W1010" i="7"/>
  <c r="U1010" i="7"/>
  <c r="S1010" i="7"/>
  <c r="R1010" i="7"/>
  <c r="P1010" i="7"/>
  <c r="N1010" i="7"/>
  <c r="H1010" i="7"/>
  <c r="I1010" i="7" s="1"/>
  <c r="G1010" i="7"/>
  <c r="D1010" i="7"/>
  <c r="X1009" i="7"/>
  <c r="W1009" i="7"/>
  <c r="T1009" i="7"/>
  <c r="R1009" i="7"/>
  <c r="U1009" i="7" s="1"/>
  <c r="O1009" i="7"/>
  <c r="M1009" i="7"/>
  <c r="H1009" i="7"/>
  <c r="I1009" i="7" s="1"/>
  <c r="G1009" i="7"/>
  <c r="D1009" i="7"/>
  <c r="U1008" i="7"/>
  <c r="T1008" i="7"/>
  <c r="W1008" i="7" s="1"/>
  <c r="Q1008" i="7"/>
  <c r="O1008" i="7"/>
  <c r="M1008" i="7"/>
  <c r="X1008" i="7" s="1"/>
  <c r="H1008" i="7"/>
  <c r="G1008" i="7"/>
  <c r="D1008" i="7"/>
  <c r="I1008" i="7" s="1"/>
  <c r="W1007" i="7"/>
  <c r="U1007" i="7"/>
  <c r="T1007" i="7"/>
  <c r="Q1007" i="7"/>
  <c r="O1007" i="7"/>
  <c r="M1007" i="7"/>
  <c r="X1007" i="7" s="1"/>
  <c r="H1007" i="7"/>
  <c r="G1007" i="7"/>
  <c r="D1007" i="7"/>
  <c r="I1007" i="7" s="1"/>
  <c r="W1006" i="7"/>
  <c r="U1006" i="7"/>
  <c r="T1006" i="7"/>
  <c r="Q1006" i="7"/>
  <c r="O1006" i="7"/>
  <c r="M1006" i="7"/>
  <c r="X1006" i="7" s="1"/>
  <c r="H1006" i="7"/>
  <c r="G1006" i="7"/>
  <c r="D1006" i="7"/>
  <c r="I1006" i="7" s="1"/>
  <c r="X1005" i="7"/>
  <c r="W1005" i="7"/>
  <c r="U1005" i="7"/>
  <c r="T1005" i="7"/>
  <c r="S1005" i="7"/>
  <c r="Q1005" i="7"/>
  <c r="O1005" i="7"/>
  <c r="M1005" i="7"/>
  <c r="H1005" i="7"/>
  <c r="G1005" i="7"/>
  <c r="D1005" i="7"/>
  <c r="I1005" i="7" s="1"/>
  <c r="X1004" i="7"/>
  <c r="W1004" i="7"/>
  <c r="U1004" i="7"/>
  <c r="S1004" i="7"/>
  <c r="R1004" i="7"/>
  <c r="P1004" i="7"/>
  <c r="N1004" i="7"/>
  <c r="I1004" i="7"/>
  <c r="H1004" i="7"/>
  <c r="G1004" i="7"/>
  <c r="D1004" i="7"/>
  <c r="X1003" i="7"/>
  <c r="W1003" i="7"/>
  <c r="U1003" i="7"/>
  <c r="T1003" i="7"/>
  <c r="Q1003" i="7"/>
  <c r="O1003" i="7"/>
  <c r="H1003" i="7"/>
  <c r="I1003" i="7" s="1"/>
  <c r="G1003" i="7"/>
  <c r="D1003" i="7"/>
  <c r="X1002" i="7"/>
  <c r="T1002" i="7"/>
  <c r="W1002" i="7" s="1"/>
  <c r="S1002" i="7"/>
  <c r="U1002" i="7" s="1"/>
  <c r="R1002" i="7"/>
  <c r="P1002" i="7"/>
  <c r="N1002" i="7"/>
  <c r="H1002" i="7"/>
  <c r="I1002" i="7" s="1"/>
  <c r="G1002" i="7"/>
  <c r="D1002" i="7"/>
  <c r="W1001" i="7"/>
  <c r="U1001" i="7"/>
  <c r="T1001" i="7"/>
  <c r="Q1001" i="7"/>
  <c r="O1001" i="7"/>
  <c r="M1001" i="7"/>
  <c r="X1001" i="7" s="1"/>
  <c r="H1001" i="7"/>
  <c r="G1001" i="7"/>
  <c r="D1001" i="7"/>
  <c r="I1001" i="7" s="1"/>
  <c r="W1000" i="7"/>
  <c r="U1000" i="7"/>
  <c r="T1000" i="7"/>
  <c r="Q1000" i="7"/>
  <c r="O1000" i="7"/>
  <c r="M1000" i="7"/>
  <c r="X1000" i="7" s="1"/>
  <c r="H1000" i="7"/>
  <c r="G1000" i="7"/>
  <c r="D1000" i="7"/>
  <c r="I1000" i="7" s="1"/>
  <c r="W999" i="7"/>
  <c r="U999" i="7"/>
  <c r="T999" i="7"/>
  <c r="Q999" i="7"/>
  <c r="O999" i="7"/>
  <c r="M999" i="7"/>
  <c r="X999" i="7" s="1"/>
  <c r="H999" i="7"/>
  <c r="G999" i="7"/>
  <c r="D999" i="7"/>
  <c r="I999" i="7" s="1"/>
  <c r="X998" i="7"/>
  <c r="W998" i="7"/>
  <c r="U998" i="7"/>
  <c r="S998" i="7"/>
  <c r="R998" i="7"/>
  <c r="P998" i="7"/>
  <c r="N998" i="7"/>
  <c r="I998" i="7"/>
  <c r="H998" i="7"/>
  <c r="G998" i="7"/>
  <c r="D998" i="7"/>
  <c r="X997" i="7"/>
  <c r="W997" i="7"/>
  <c r="U997" i="7"/>
  <c r="T997" i="7"/>
  <c r="Q997" i="7"/>
  <c r="O997" i="7"/>
  <c r="H997" i="7"/>
  <c r="I997" i="7" s="1"/>
  <c r="G997" i="7"/>
  <c r="D997" i="7"/>
  <c r="X996" i="7"/>
  <c r="W996" i="7"/>
  <c r="S996" i="7"/>
  <c r="R996" i="7"/>
  <c r="U996" i="7" s="1"/>
  <c r="P996" i="7"/>
  <c r="N996" i="7"/>
  <c r="H996" i="7"/>
  <c r="G996" i="7"/>
  <c r="D996" i="7"/>
  <c r="I996" i="7" s="1"/>
  <c r="X995" i="7"/>
  <c r="S995" i="7"/>
  <c r="U995" i="7" s="1"/>
  <c r="Q995" i="7"/>
  <c r="O995" i="7"/>
  <c r="M995" i="7"/>
  <c r="H995" i="7"/>
  <c r="G995" i="7"/>
  <c r="D995" i="7"/>
  <c r="I995" i="7" s="1"/>
  <c r="X994" i="7"/>
  <c r="S994" i="7"/>
  <c r="U994" i="7" s="1"/>
  <c r="Q994" i="7"/>
  <c r="O994" i="7"/>
  <c r="M994" i="7"/>
  <c r="H994" i="7"/>
  <c r="G994" i="7"/>
  <c r="D994" i="7"/>
  <c r="I994" i="7" s="1"/>
  <c r="X993" i="7"/>
  <c r="W993" i="7"/>
  <c r="S993" i="7"/>
  <c r="R993" i="7"/>
  <c r="U993" i="7" s="1"/>
  <c r="P993" i="7"/>
  <c r="N993" i="7"/>
  <c r="H993" i="7"/>
  <c r="G993" i="7"/>
  <c r="D993" i="7"/>
  <c r="I993" i="7" s="1"/>
  <c r="X992" i="7"/>
  <c r="W992" i="7"/>
  <c r="T992" i="7"/>
  <c r="R992" i="7"/>
  <c r="U992" i="7" s="1"/>
  <c r="Q992" i="7"/>
  <c r="O992" i="7"/>
  <c r="M992" i="7"/>
  <c r="H992" i="7"/>
  <c r="G992" i="7"/>
  <c r="D992" i="7"/>
  <c r="I992" i="7" s="1"/>
  <c r="W991" i="7"/>
  <c r="U991" i="7"/>
  <c r="T991" i="7"/>
  <c r="Q991" i="7"/>
  <c r="O991" i="7"/>
  <c r="M991" i="7"/>
  <c r="X991" i="7" s="1"/>
  <c r="H991" i="7"/>
  <c r="G991" i="7"/>
  <c r="D991" i="7"/>
  <c r="I991" i="7" s="1"/>
  <c r="X990" i="7"/>
  <c r="W990" i="7"/>
  <c r="U990" i="7"/>
  <c r="S990" i="7"/>
  <c r="R990" i="7"/>
  <c r="P990" i="7"/>
  <c r="N990" i="7"/>
  <c r="I990" i="7"/>
  <c r="H990" i="7"/>
  <c r="G990" i="7"/>
  <c r="D990" i="7"/>
  <c r="W989" i="7"/>
  <c r="U989" i="7"/>
  <c r="T989" i="7"/>
  <c r="Q989" i="7"/>
  <c r="O989" i="7"/>
  <c r="M989" i="7"/>
  <c r="X989" i="7" s="1"/>
  <c r="I989" i="7"/>
  <c r="H989" i="7"/>
  <c r="G989" i="7"/>
  <c r="D989" i="7"/>
  <c r="W988" i="7"/>
  <c r="U988" i="7"/>
  <c r="T988" i="7"/>
  <c r="S988" i="7"/>
  <c r="Q988" i="7"/>
  <c r="O988" i="7"/>
  <c r="M988" i="7"/>
  <c r="X988" i="7" s="1"/>
  <c r="I988" i="7"/>
  <c r="H988" i="7"/>
  <c r="G988" i="7"/>
  <c r="D988" i="7"/>
  <c r="U987" i="7"/>
  <c r="T987" i="7"/>
  <c r="W987" i="7" s="1"/>
  <c r="Q987" i="7"/>
  <c r="O987" i="7"/>
  <c r="M987" i="7"/>
  <c r="X987" i="7" s="1"/>
  <c r="H987" i="7"/>
  <c r="I987" i="7" s="1"/>
  <c r="G987" i="7"/>
  <c r="D987" i="7"/>
  <c r="X986" i="7"/>
  <c r="W986" i="7"/>
  <c r="S986" i="7"/>
  <c r="R986" i="7"/>
  <c r="U986" i="7" s="1"/>
  <c r="P986" i="7"/>
  <c r="N986" i="7"/>
  <c r="H986" i="7"/>
  <c r="G986" i="7"/>
  <c r="D986" i="7"/>
  <c r="I986" i="7" s="1"/>
  <c r="X985" i="7"/>
  <c r="W985" i="7"/>
  <c r="R985" i="7"/>
  <c r="U985" i="7" s="1"/>
  <c r="P985" i="7"/>
  <c r="N985" i="7"/>
  <c r="H985" i="7"/>
  <c r="G985" i="7"/>
  <c r="D985" i="7"/>
  <c r="I985" i="7" s="1"/>
  <c r="W984" i="7"/>
  <c r="U984" i="7"/>
  <c r="T984" i="7"/>
  <c r="Q984" i="7"/>
  <c r="O984" i="7"/>
  <c r="M984" i="7"/>
  <c r="X984" i="7" s="1"/>
  <c r="I984" i="7"/>
  <c r="H984" i="7"/>
  <c r="G984" i="7"/>
  <c r="D984" i="7"/>
  <c r="W983" i="7"/>
  <c r="U983" i="7"/>
  <c r="T983" i="7"/>
  <c r="R983" i="7"/>
  <c r="O983" i="7"/>
  <c r="M983" i="7"/>
  <c r="X983" i="7" s="1"/>
  <c r="I983" i="7"/>
  <c r="H983" i="7"/>
  <c r="G983" i="7"/>
  <c r="D983" i="7"/>
  <c r="U982" i="7"/>
  <c r="T982" i="7"/>
  <c r="W982" i="7" s="1"/>
  <c r="Q982" i="7"/>
  <c r="O982" i="7"/>
  <c r="M982" i="7"/>
  <c r="X982" i="7" s="1"/>
  <c r="H982" i="7"/>
  <c r="I982" i="7" s="1"/>
  <c r="G982" i="7"/>
  <c r="D982" i="7"/>
  <c r="W981" i="7"/>
  <c r="T981" i="7"/>
  <c r="R981" i="7"/>
  <c r="U981" i="7" s="1"/>
  <c r="O981" i="7"/>
  <c r="M981" i="7"/>
  <c r="X981" i="7" s="1"/>
  <c r="H981" i="7"/>
  <c r="I981" i="7" s="1"/>
  <c r="G981" i="7"/>
  <c r="D981" i="7"/>
  <c r="W980" i="7"/>
  <c r="U980" i="7"/>
  <c r="T980" i="7"/>
  <c r="Q980" i="7"/>
  <c r="O980" i="7"/>
  <c r="M980" i="7"/>
  <c r="X980" i="7" s="1"/>
  <c r="H980" i="7"/>
  <c r="G980" i="7"/>
  <c r="D980" i="7"/>
  <c r="I980" i="7" s="1"/>
  <c r="X979" i="7"/>
  <c r="T979" i="7"/>
  <c r="W979" i="7" s="1"/>
  <c r="S979" i="7"/>
  <c r="R979" i="7"/>
  <c r="U979" i="7" s="1"/>
  <c r="P979" i="7"/>
  <c r="N979" i="7"/>
  <c r="H979" i="7"/>
  <c r="G979" i="7"/>
  <c r="D979" i="7"/>
  <c r="I979" i="7" s="1"/>
  <c r="X978" i="7"/>
  <c r="S978" i="7"/>
  <c r="T978" i="7" s="1"/>
  <c r="W978" i="7" s="1"/>
  <c r="R978" i="7"/>
  <c r="U978" i="7" s="1"/>
  <c r="P978" i="7"/>
  <c r="N978" i="7"/>
  <c r="H978" i="7"/>
  <c r="G978" i="7"/>
  <c r="D978" i="7"/>
  <c r="I978" i="7" s="1"/>
  <c r="X977" i="7"/>
  <c r="W977" i="7"/>
  <c r="S977" i="7"/>
  <c r="R977" i="7"/>
  <c r="U977" i="7" s="1"/>
  <c r="P977" i="7"/>
  <c r="N977" i="7"/>
  <c r="H977" i="7"/>
  <c r="G977" i="7"/>
  <c r="D977" i="7"/>
  <c r="I977" i="7" s="1"/>
  <c r="X976" i="7"/>
  <c r="U976" i="7"/>
  <c r="T976" i="7"/>
  <c r="W976" i="7" s="1"/>
  <c r="Q976" i="7"/>
  <c r="O976" i="7"/>
  <c r="I976" i="7"/>
  <c r="H976" i="7"/>
  <c r="G976" i="7"/>
  <c r="D976" i="7"/>
  <c r="X975" i="7"/>
  <c r="W975" i="7"/>
  <c r="T975" i="7"/>
  <c r="S975" i="7" s="1"/>
  <c r="U975" i="7" s="1"/>
  <c r="R975" i="7"/>
  <c r="P975" i="7"/>
  <c r="N975" i="7"/>
  <c r="I975" i="7"/>
  <c r="H975" i="7"/>
  <c r="G975" i="7"/>
  <c r="D975" i="7"/>
  <c r="X974" i="7"/>
  <c r="W974" i="7"/>
  <c r="U974" i="7"/>
  <c r="S974" i="7"/>
  <c r="R974" i="7"/>
  <c r="P974" i="7"/>
  <c r="N974" i="7"/>
  <c r="I974" i="7"/>
  <c r="H974" i="7"/>
  <c r="G974" i="7"/>
  <c r="D974" i="7"/>
  <c r="W973" i="7"/>
  <c r="U973" i="7"/>
  <c r="T973" i="7"/>
  <c r="R973" i="7"/>
  <c r="Q973" i="7" s="1"/>
  <c r="O973" i="7"/>
  <c r="M973" i="7"/>
  <c r="X973" i="7" s="1"/>
  <c r="I973" i="7"/>
  <c r="H973" i="7"/>
  <c r="G973" i="7"/>
  <c r="D973" i="7"/>
  <c r="U972" i="7"/>
  <c r="T972" i="7"/>
  <c r="W972" i="7" s="1"/>
  <c r="Q972" i="7"/>
  <c r="O972" i="7"/>
  <c r="M972" i="7"/>
  <c r="X972" i="7" s="1"/>
  <c r="H972" i="7"/>
  <c r="I972" i="7" s="1"/>
  <c r="G972" i="7"/>
  <c r="D972" i="7"/>
  <c r="X971" i="7"/>
  <c r="W971" i="7"/>
  <c r="S971" i="7"/>
  <c r="R971" i="7"/>
  <c r="U971" i="7" s="1"/>
  <c r="P971" i="7"/>
  <c r="N971" i="7"/>
  <c r="H971" i="7"/>
  <c r="G971" i="7"/>
  <c r="D971" i="7"/>
  <c r="I971" i="7" s="1"/>
  <c r="AB970" i="7"/>
  <c r="X970" i="7"/>
  <c r="W970" i="7"/>
  <c r="S970" i="7"/>
  <c r="R970" i="7"/>
  <c r="U970" i="7" s="1"/>
  <c r="P970" i="7"/>
  <c r="N970" i="7"/>
  <c r="H970" i="7"/>
  <c r="G970" i="7"/>
  <c r="D970" i="7"/>
  <c r="I970" i="7" s="1"/>
  <c r="W969" i="7"/>
  <c r="U969" i="7"/>
  <c r="T969" i="7"/>
  <c r="Q969" i="7"/>
  <c r="O969" i="7"/>
  <c r="M969" i="7"/>
  <c r="X969" i="7" s="1"/>
  <c r="H969" i="7"/>
  <c r="G969" i="7"/>
  <c r="D969" i="7"/>
  <c r="I969" i="7" s="1"/>
  <c r="X968" i="7"/>
  <c r="W968" i="7"/>
  <c r="T968" i="7"/>
  <c r="S968" i="7"/>
  <c r="R968" i="7"/>
  <c r="U968" i="7" s="1"/>
  <c r="P968" i="7"/>
  <c r="N968" i="7"/>
  <c r="H968" i="7"/>
  <c r="G968" i="7"/>
  <c r="D968" i="7"/>
  <c r="I968" i="7" s="1"/>
  <c r="X967" i="7"/>
  <c r="W967" i="7"/>
  <c r="S967" i="7"/>
  <c r="R967" i="7"/>
  <c r="U967" i="7" s="1"/>
  <c r="P967" i="7"/>
  <c r="N967" i="7"/>
  <c r="H967" i="7"/>
  <c r="G967" i="7"/>
  <c r="D967" i="7"/>
  <c r="I967" i="7" s="1"/>
  <c r="X966" i="7"/>
  <c r="W966" i="7"/>
  <c r="U966" i="7"/>
  <c r="T966" i="7"/>
  <c r="R966" i="7"/>
  <c r="Q966" i="7"/>
  <c r="O966" i="7"/>
  <c r="M966" i="7"/>
  <c r="H966" i="7"/>
  <c r="G966" i="7"/>
  <c r="D966" i="7"/>
  <c r="I966" i="7" s="1"/>
  <c r="X965" i="7"/>
  <c r="W965" i="7"/>
  <c r="U965" i="7"/>
  <c r="T965" i="7"/>
  <c r="S965" i="7"/>
  <c r="Q965" i="7"/>
  <c r="O965" i="7"/>
  <c r="M965" i="7"/>
  <c r="H965" i="7"/>
  <c r="G965" i="7"/>
  <c r="D965" i="7"/>
  <c r="I965" i="7" s="1"/>
  <c r="X964" i="7"/>
  <c r="W964" i="7"/>
  <c r="T964" i="7"/>
  <c r="S964" i="7" s="1"/>
  <c r="R964" i="7"/>
  <c r="P964" i="7"/>
  <c r="N964" i="7"/>
  <c r="H964" i="7"/>
  <c r="G964" i="7"/>
  <c r="D964" i="7"/>
  <c r="I964" i="7" s="1"/>
  <c r="W963" i="7"/>
  <c r="U963" i="7"/>
  <c r="T963" i="7"/>
  <c r="Q963" i="7"/>
  <c r="O963" i="7"/>
  <c r="M963" i="7"/>
  <c r="X963" i="7" s="1"/>
  <c r="I963" i="7"/>
  <c r="H963" i="7"/>
  <c r="G963" i="7"/>
  <c r="D963" i="7"/>
  <c r="W962" i="7"/>
  <c r="U962" i="7"/>
  <c r="T962" i="7"/>
  <c r="Q962" i="7"/>
  <c r="O962" i="7"/>
  <c r="M962" i="7"/>
  <c r="X962" i="7" s="1"/>
  <c r="I962" i="7"/>
  <c r="H962" i="7"/>
  <c r="G962" i="7"/>
  <c r="D962" i="7"/>
  <c r="U961" i="7"/>
  <c r="T961" i="7"/>
  <c r="W961" i="7" s="1"/>
  <c r="Q961" i="7"/>
  <c r="O961" i="7"/>
  <c r="M961" i="7"/>
  <c r="X961" i="7" s="1"/>
  <c r="H961" i="7"/>
  <c r="I961" i="7" s="1"/>
  <c r="G961" i="7"/>
  <c r="D961" i="7"/>
  <c r="U960" i="7"/>
  <c r="T960" i="7"/>
  <c r="W960" i="7" s="1"/>
  <c r="Q960" i="7"/>
  <c r="O960" i="7"/>
  <c r="M960" i="7"/>
  <c r="X960" i="7" s="1"/>
  <c r="H960" i="7"/>
  <c r="G960" i="7"/>
  <c r="D960" i="7"/>
  <c r="I960" i="7" s="1"/>
  <c r="X959" i="7"/>
  <c r="S959" i="7"/>
  <c r="T959" i="7" s="1"/>
  <c r="W959" i="7" s="1"/>
  <c r="R959" i="7"/>
  <c r="U959" i="7" s="1"/>
  <c r="P959" i="7"/>
  <c r="N959" i="7"/>
  <c r="H959" i="7"/>
  <c r="G959" i="7"/>
  <c r="D959" i="7"/>
  <c r="I959" i="7" s="1"/>
  <c r="X958" i="7"/>
  <c r="W958" i="7"/>
  <c r="S958" i="7"/>
  <c r="R958" i="7"/>
  <c r="U958" i="7" s="1"/>
  <c r="P958" i="7"/>
  <c r="N958" i="7"/>
  <c r="H958" i="7"/>
  <c r="G958" i="7"/>
  <c r="D958" i="7"/>
  <c r="I958" i="7" s="1"/>
  <c r="X957" i="7"/>
  <c r="S957" i="7"/>
  <c r="U957" i="7" s="1"/>
  <c r="Q957" i="7"/>
  <c r="O957" i="7"/>
  <c r="M957" i="7"/>
  <c r="H957" i="7"/>
  <c r="G957" i="7"/>
  <c r="D957" i="7"/>
  <c r="I957" i="7" s="1"/>
  <c r="X956" i="7"/>
  <c r="W956" i="7"/>
  <c r="S956" i="7"/>
  <c r="R956" i="7"/>
  <c r="U956" i="7" s="1"/>
  <c r="P956" i="7"/>
  <c r="N956" i="7"/>
  <c r="H956" i="7"/>
  <c r="G956" i="7"/>
  <c r="D956" i="7"/>
  <c r="I956" i="7" s="1"/>
  <c r="X955" i="7"/>
  <c r="W955" i="7"/>
  <c r="T955" i="7"/>
  <c r="R955" i="7"/>
  <c r="U955" i="7" s="1"/>
  <c r="Q955" i="7"/>
  <c r="O955" i="7"/>
  <c r="M955" i="7"/>
  <c r="H955" i="7"/>
  <c r="G955" i="7"/>
  <c r="D955" i="7"/>
  <c r="I955" i="7" s="1"/>
  <c r="X954" i="7"/>
  <c r="W954" i="7"/>
  <c r="U954" i="7"/>
  <c r="T954" i="7"/>
  <c r="Q954" i="7"/>
  <c r="O954" i="7"/>
  <c r="I954" i="7"/>
  <c r="H954" i="7"/>
  <c r="G954" i="7"/>
  <c r="D954" i="7"/>
  <c r="W953" i="7"/>
  <c r="U953" i="7"/>
  <c r="T953" i="7"/>
  <c r="R953" i="7"/>
  <c r="Q953" i="7"/>
  <c r="O953" i="7"/>
  <c r="M953" i="7"/>
  <c r="X953" i="7" s="1"/>
  <c r="I953" i="7"/>
  <c r="H953" i="7"/>
  <c r="G953" i="7"/>
  <c r="D953" i="7"/>
  <c r="W952" i="7"/>
  <c r="U952" i="7"/>
  <c r="T952" i="7"/>
  <c r="R952" i="7"/>
  <c r="Q952" i="7" s="1"/>
  <c r="O952" i="7"/>
  <c r="M952" i="7"/>
  <c r="X952" i="7" s="1"/>
  <c r="I952" i="7"/>
  <c r="H952" i="7"/>
  <c r="G952" i="7"/>
  <c r="D952" i="7"/>
  <c r="U951" i="7"/>
  <c r="T951" i="7"/>
  <c r="W951" i="7" s="1"/>
  <c r="S951" i="7"/>
  <c r="R951" i="7"/>
  <c r="O951" i="7"/>
  <c r="M951" i="7"/>
  <c r="X951" i="7" s="1"/>
  <c r="I951" i="7"/>
  <c r="H951" i="7"/>
  <c r="G951" i="7"/>
  <c r="D951" i="7"/>
  <c r="X950" i="7"/>
  <c r="T950" i="7"/>
  <c r="W950" i="7" s="1"/>
  <c r="R950" i="7"/>
  <c r="P950" i="7"/>
  <c r="N950" i="7"/>
  <c r="I950" i="7"/>
  <c r="H950" i="7"/>
  <c r="G950" i="7"/>
  <c r="D950" i="7"/>
  <c r="W949" i="7"/>
  <c r="U949" i="7"/>
  <c r="T949" i="7"/>
  <c r="Q949" i="7"/>
  <c r="O949" i="7"/>
  <c r="M949" i="7"/>
  <c r="X949" i="7" s="1"/>
  <c r="H949" i="7"/>
  <c r="I949" i="7" s="1"/>
  <c r="G949" i="7"/>
  <c r="D949" i="7"/>
  <c r="X948" i="7"/>
  <c r="T948" i="7"/>
  <c r="W948" i="7" s="1"/>
  <c r="R948" i="7"/>
  <c r="P948" i="7"/>
  <c r="N948" i="7"/>
  <c r="H948" i="7"/>
  <c r="I948" i="7" s="1"/>
  <c r="G948" i="7"/>
  <c r="D948" i="7"/>
  <c r="X947" i="7"/>
  <c r="W947" i="7"/>
  <c r="S947" i="7"/>
  <c r="R947" i="7"/>
  <c r="U947" i="7" s="1"/>
  <c r="P947" i="7"/>
  <c r="N947" i="7"/>
  <c r="H947" i="7"/>
  <c r="G947" i="7"/>
  <c r="D947" i="7"/>
  <c r="I947" i="7" s="1"/>
  <c r="W946" i="7"/>
  <c r="U946" i="7"/>
  <c r="T946" i="7"/>
  <c r="Q946" i="7"/>
  <c r="O946" i="7"/>
  <c r="M946" i="7"/>
  <c r="X946" i="7" s="1"/>
  <c r="H946" i="7"/>
  <c r="G946" i="7"/>
  <c r="D946" i="7"/>
  <c r="I946" i="7" s="1"/>
  <c r="W945" i="7"/>
  <c r="U945" i="7"/>
  <c r="T945" i="7"/>
  <c r="Q945" i="7"/>
  <c r="O945" i="7"/>
  <c r="M945" i="7"/>
  <c r="X945" i="7" s="1"/>
  <c r="H945" i="7"/>
  <c r="G945" i="7"/>
  <c r="D945" i="7"/>
  <c r="I945" i="7" s="1"/>
  <c r="X944" i="7"/>
  <c r="W944" i="7"/>
  <c r="S944" i="7"/>
  <c r="U944" i="7" s="1"/>
  <c r="R944" i="7"/>
  <c r="P944" i="7"/>
  <c r="N944" i="7"/>
  <c r="I944" i="7"/>
  <c r="H944" i="7"/>
  <c r="G944" i="7"/>
  <c r="D944" i="7"/>
  <c r="X943" i="7"/>
  <c r="R943" i="7"/>
  <c r="P943" i="7"/>
  <c r="N943" i="7"/>
  <c r="S943" i="7" s="1"/>
  <c r="I943" i="7"/>
  <c r="H943" i="7"/>
  <c r="G943" i="7"/>
  <c r="D943" i="7"/>
  <c r="W942" i="7"/>
  <c r="U942" i="7"/>
  <c r="T942" i="7"/>
  <c r="Q942" i="7"/>
  <c r="O942" i="7"/>
  <c r="M942" i="7"/>
  <c r="X942" i="7" s="1"/>
  <c r="I942" i="7"/>
  <c r="H942" i="7"/>
  <c r="G942" i="7"/>
  <c r="D942" i="7"/>
  <c r="X941" i="7"/>
  <c r="U941" i="7"/>
  <c r="T941" i="7"/>
  <c r="W941" i="7" s="1"/>
  <c r="Q941" i="7"/>
  <c r="O941" i="7"/>
  <c r="H941" i="7"/>
  <c r="G941" i="7"/>
  <c r="D941" i="7"/>
  <c r="I941" i="7" s="1"/>
  <c r="W940" i="7"/>
  <c r="U940" i="7"/>
  <c r="T940" i="7"/>
  <c r="Q940" i="7"/>
  <c r="O940" i="7"/>
  <c r="M940" i="7"/>
  <c r="X940" i="7" s="1"/>
  <c r="H940" i="7"/>
  <c r="G940" i="7"/>
  <c r="D940" i="7"/>
  <c r="I940" i="7" s="1"/>
  <c r="X939" i="7"/>
  <c r="S939" i="7"/>
  <c r="U939" i="7" s="1"/>
  <c r="Q939" i="7"/>
  <c r="O939" i="7"/>
  <c r="M939" i="7"/>
  <c r="H939" i="7"/>
  <c r="G939" i="7"/>
  <c r="D939" i="7"/>
  <c r="I939" i="7" s="1"/>
  <c r="X938" i="7"/>
  <c r="W938" i="7"/>
  <c r="S938" i="7"/>
  <c r="R938" i="7"/>
  <c r="U938" i="7" s="1"/>
  <c r="P938" i="7"/>
  <c r="N938" i="7"/>
  <c r="H938" i="7"/>
  <c r="G938" i="7"/>
  <c r="D938" i="7"/>
  <c r="I938" i="7" s="1"/>
  <c r="X937" i="7"/>
  <c r="W937" i="7"/>
  <c r="S937" i="7"/>
  <c r="R937" i="7"/>
  <c r="U937" i="7" s="1"/>
  <c r="P937" i="7"/>
  <c r="N937" i="7"/>
  <c r="I937" i="7"/>
  <c r="H937" i="7"/>
  <c r="G937" i="7"/>
  <c r="D937" i="7"/>
  <c r="U936" i="7"/>
  <c r="S936" i="7"/>
  <c r="T936" i="7" s="1"/>
  <c r="W936" i="7" s="1"/>
  <c r="Q936" i="7"/>
  <c r="O936" i="7"/>
  <c r="M936" i="7"/>
  <c r="X936" i="7" s="1"/>
  <c r="I936" i="7"/>
  <c r="H936" i="7"/>
  <c r="G936" i="7"/>
  <c r="D936" i="7"/>
  <c r="W935" i="7"/>
  <c r="U935" i="7"/>
  <c r="T935" i="7"/>
  <c r="R935" i="7"/>
  <c r="Q935" i="7" s="1"/>
  <c r="O935" i="7"/>
  <c r="M935" i="7"/>
  <c r="X935" i="7" s="1"/>
  <c r="I935" i="7"/>
  <c r="H935" i="7"/>
  <c r="G935" i="7"/>
  <c r="D935" i="7"/>
  <c r="X934" i="7"/>
  <c r="W934" i="7"/>
  <c r="U934" i="7"/>
  <c r="S934" i="7"/>
  <c r="R934" i="7"/>
  <c r="P934" i="7"/>
  <c r="N934" i="7"/>
  <c r="I934" i="7"/>
  <c r="H934" i="7"/>
  <c r="G934" i="7"/>
  <c r="D934" i="7"/>
  <c r="W933" i="7"/>
  <c r="U933" i="7"/>
  <c r="T933" i="7"/>
  <c r="Q933" i="7"/>
  <c r="O933" i="7"/>
  <c r="M933" i="7"/>
  <c r="X933" i="7" s="1"/>
  <c r="H933" i="7"/>
  <c r="I933" i="7" s="1"/>
  <c r="G933" i="7"/>
  <c r="D933" i="7"/>
  <c r="X932" i="7"/>
  <c r="T932" i="7"/>
  <c r="W932" i="7" s="1"/>
  <c r="R932" i="7"/>
  <c r="P932" i="7"/>
  <c r="N932" i="7"/>
  <c r="H932" i="7"/>
  <c r="I932" i="7" s="1"/>
  <c r="G932" i="7"/>
  <c r="D932" i="7"/>
  <c r="X931" i="7"/>
  <c r="T931" i="7"/>
  <c r="W931" i="7" s="1"/>
  <c r="R931" i="7"/>
  <c r="P931" i="7"/>
  <c r="N931" i="7"/>
  <c r="H931" i="7"/>
  <c r="I931" i="7" s="1"/>
  <c r="G931" i="7"/>
  <c r="D931" i="7"/>
  <c r="X930" i="7"/>
  <c r="W930" i="7"/>
  <c r="T930" i="7"/>
  <c r="R930" i="7"/>
  <c r="U930" i="7" s="1"/>
  <c r="O930" i="7"/>
  <c r="M930" i="7"/>
  <c r="H930" i="7"/>
  <c r="I930" i="7" s="1"/>
  <c r="G930" i="7"/>
  <c r="D930" i="7"/>
  <c r="X929" i="7"/>
  <c r="T929" i="7"/>
  <c r="S929" i="7"/>
  <c r="W929" i="7" s="1"/>
  <c r="Q929" i="7"/>
  <c r="O929" i="7"/>
  <c r="M929" i="7"/>
  <c r="H929" i="7"/>
  <c r="I929" i="7" s="1"/>
  <c r="G929" i="7"/>
  <c r="D929" i="7"/>
  <c r="W928" i="7"/>
  <c r="U928" i="7"/>
  <c r="T928" i="7"/>
  <c r="Q928" i="7"/>
  <c r="O928" i="7"/>
  <c r="M928" i="7"/>
  <c r="X928" i="7" s="1"/>
  <c r="H928" i="7"/>
  <c r="G928" i="7"/>
  <c r="D928" i="7"/>
  <c r="I928" i="7" s="1"/>
  <c r="W927" i="7"/>
  <c r="T927" i="7"/>
  <c r="O927" i="7"/>
  <c r="M927" i="7"/>
  <c r="X927" i="7" s="1"/>
  <c r="I927" i="7"/>
  <c r="H927" i="7"/>
  <c r="G927" i="7"/>
  <c r="D927" i="7"/>
  <c r="W926" i="7"/>
  <c r="U926" i="7"/>
  <c r="S926" i="7"/>
  <c r="T926" i="7" s="1"/>
  <c r="Q926" i="7"/>
  <c r="O926" i="7"/>
  <c r="M926" i="7"/>
  <c r="X926" i="7" s="1"/>
  <c r="I926" i="7"/>
  <c r="H926" i="7"/>
  <c r="G926" i="7"/>
  <c r="D926" i="7"/>
  <c r="X925" i="7"/>
  <c r="U925" i="7"/>
  <c r="S925" i="7"/>
  <c r="T925" i="7" s="1"/>
  <c r="W925" i="7" s="1"/>
  <c r="Q925" i="7"/>
  <c r="O925" i="7"/>
  <c r="M925" i="7"/>
  <c r="I925" i="7"/>
  <c r="H925" i="7"/>
  <c r="G925" i="7"/>
  <c r="D925" i="7"/>
  <c r="X924" i="7"/>
  <c r="W924" i="7"/>
  <c r="U924" i="7"/>
  <c r="T924" i="7"/>
  <c r="S924" i="7"/>
  <c r="R924" i="7"/>
  <c r="P924" i="7"/>
  <c r="N924" i="7"/>
  <c r="I924" i="7"/>
  <c r="H924" i="7"/>
  <c r="G924" i="7"/>
  <c r="D924" i="7"/>
  <c r="X923" i="7"/>
  <c r="W923" i="7"/>
  <c r="U923" i="7"/>
  <c r="T923" i="7"/>
  <c r="S923" i="7"/>
  <c r="R923" i="7"/>
  <c r="P923" i="7"/>
  <c r="N923" i="7"/>
  <c r="I923" i="7"/>
  <c r="H923" i="7"/>
  <c r="G923" i="7"/>
  <c r="D923" i="7"/>
  <c r="X922" i="7"/>
  <c r="W922" i="7"/>
  <c r="U922" i="7"/>
  <c r="S922" i="7"/>
  <c r="R922" i="7"/>
  <c r="P922" i="7"/>
  <c r="N922" i="7"/>
  <c r="I922" i="7"/>
  <c r="H922" i="7"/>
  <c r="G922" i="7"/>
  <c r="D922" i="7"/>
  <c r="W921" i="7"/>
  <c r="U921" i="7"/>
  <c r="T921" i="7"/>
  <c r="Q921" i="7"/>
  <c r="O921" i="7"/>
  <c r="M921" i="7"/>
  <c r="X921" i="7" s="1"/>
  <c r="H921" i="7"/>
  <c r="G921" i="7"/>
  <c r="D921" i="7"/>
  <c r="I921" i="7" s="1"/>
  <c r="W920" i="7"/>
  <c r="U920" i="7"/>
  <c r="T920" i="7"/>
  <c r="Q920" i="7"/>
  <c r="O920" i="7"/>
  <c r="M920" i="7"/>
  <c r="X920" i="7" s="1"/>
  <c r="H920" i="7"/>
  <c r="G920" i="7"/>
  <c r="D920" i="7"/>
  <c r="I920" i="7" s="1"/>
  <c r="X919" i="7"/>
  <c r="W919" i="7"/>
  <c r="S919" i="7"/>
  <c r="R919" i="7"/>
  <c r="U919" i="7" s="1"/>
  <c r="P919" i="7"/>
  <c r="N919" i="7"/>
  <c r="H919" i="7"/>
  <c r="G919" i="7"/>
  <c r="D919" i="7"/>
  <c r="I919" i="7" s="1"/>
  <c r="X918" i="7"/>
  <c r="W918" i="7"/>
  <c r="U918" i="7"/>
  <c r="T918" i="7"/>
  <c r="R918" i="7"/>
  <c r="Q918" i="7"/>
  <c r="O918" i="7"/>
  <c r="M918" i="7"/>
  <c r="H918" i="7"/>
  <c r="G918" i="7"/>
  <c r="D918" i="7"/>
  <c r="I918" i="7" s="1"/>
  <c r="U917" i="7"/>
  <c r="T917" i="7"/>
  <c r="W917" i="7" s="1"/>
  <c r="Q917" i="7"/>
  <c r="O917" i="7"/>
  <c r="M917" i="7"/>
  <c r="X917" i="7" s="1"/>
  <c r="H917" i="7"/>
  <c r="G917" i="7"/>
  <c r="D917" i="7"/>
  <c r="I917" i="7" s="1"/>
  <c r="W916" i="7"/>
  <c r="U916" i="7"/>
  <c r="T916" i="7"/>
  <c r="Q916" i="7"/>
  <c r="O916" i="7"/>
  <c r="M916" i="7"/>
  <c r="X916" i="7" s="1"/>
  <c r="I916" i="7"/>
  <c r="H916" i="7"/>
  <c r="G916" i="7"/>
  <c r="D916" i="7"/>
  <c r="X915" i="7"/>
  <c r="U915" i="7"/>
  <c r="S915" i="7"/>
  <c r="T915" i="7" s="1"/>
  <c r="W915" i="7" s="1"/>
  <c r="Q915" i="7"/>
  <c r="O915" i="7"/>
  <c r="M915" i="7"/>
  <c r="I915" i="7"/>
  <c r="H915" i="7"/>
  <c r="G915" i="7"/>
  <c r="D915" i="7"/>
  <c r="W914" i="7"/>
  <c r="U914" i="7"/>
  <c r="T914" i="7"/>
  <c r="Q914" i="7"/>
  <c r="O914" i="7"/>
  <c r="M914" i="7"/>
  <c r="X914" i="7" s="1"/>
  <c r="I914" i="7"/>
  <c r="H914" i="7"/>
  <c r="G914" i="7"/>
  <c r="D914" i="7"/>
  <c r="U913" i="7"/>
  <c r="T913" i="7"/>
  <c r="W913" i="7" s="1"/>
  <c r="Q913" i="7"/>
  <c r="O913" i="7"/>
  <c r="M913" i="7"/>
  <c r="X913" i="7" s="1"/>
  <c r="H913" i="7"/>
  <c r="G913" i="7"/>
  <c r="D913" i="7"/>
  <c r="I913" i="7" s="1"/>
  <c r="T912" i="7"/>
  <c r="S912" i="7"/>
  <c r="W912" i="7" s="1"/>
  <c r="Q912" i="7"/>
  <c r="O912" i="7"/>
  <c r="M912" i="7"/>
  <c r="X912" i="7" s="1"/>
  <c r="H912" i="7"/>
  <c r="G912" i="7"/>
  <c r="D912" i="7"/>
  <c r="I912" i="7" s="1"/>
  <c r="X911" i="7"/>
  <c r="T911" i="7"/>
  <c r="W911" i="7" s="1"/>
  <c r="S911" i="7"/>
  <c r="R911" i="7"/>
  <c r="U911" i="7" s="1"/>
  <c r="P911" i="7"/>
  <c r="N911" i="7"/>
  <c r="H911" i="7"/>
  <c r="G911" i="7"/>
  <c r="D911" i="7"/>
  <c r="I911" i="7" s="1"/>
  <c r="T910" i="7"/>
  <c r="W910" i="7" s="1"/>
  <c r="S910" i="7"/>
  <c r="R910" i="7"/>
  <c r="U910" i="7" s="1"/>
  <c r="O910" i="7"/>
  <c r="M910" i="7"/>
  <c r="X910" i="7" s="1"/>
  <c r="H910" i="7"/>
  <c r="G910" i="7"/>
  <c r="D910" i="7"/>
  <c r="I910" i="7" s="1"/>
  <c r="X909" i="7"/>
  <c r="T909" i="7"/>
  <c r="W909" i="7" s="1"/>
  <c r="S909" i="7"/>
  <c r="R909" i="7"/>
  <c r="U909" i="7" s="1"/>
  <c r="P909" i="7"/>
  <c r="N909" i="7"/>
  <c r="H909" i="7"/>
  <c r="G909" i="7"/>
  <c r="D909" i="7"/>
  <c r="I909" i="7" s="1"/>
  <c r="W908" i="7"/>
  <c r="U908" i="7"/>
  <c r="T908" i="7"/>
  <c r="Q908" i="7"/>
  <c r="O908" i="7"/>
  <c r="M908" i="7"/>
  <c r="X908" i="7" s="1"/>
  <c r="H908" i="7"/>
  <c r="G908" i="7"/>
  <c r="D908" i="7"/>
  <c r="I908" i="7" s="1"/>
  <c r="W907" i="7"/>
  <c r="T907" i="7"/>
  <c r="R907" i="7"/>
  <c r="U907" i="7" s="1"/>
  <c r="O907" i="7"/>
  <c r="M907" i="7"/>
  <c r="X907" i="7" s="1"/>
  <c r="H907" i="7"/>
  <c r="G907" i="7"/>
  <c r="D907" i="7"/>
  <c r="I907" i="7" s="1"/>
  <c r="W906" i="7"/>
  <c r="T906" i="7"/>
  <c r="R906" i="7"/>
  <c r="U906" i="7" s="1"/>
  <c r="O906" i="7"/>
  <c r="M906" i="7"/>
  <c r="X906" i="7" s="1"/>
  <c r="H906" i="7"/>
  <c r="G906" i="7"/>
  <c r="D906" i="7"/>
  <c r="I906" i="7" s="1"/>
  <c r="W905" i="7"/>
  <c r="U905" i="7"/>
  <c r="T905" i="7"/>
  <c r="Q905" i="7"/>
  <c r="O905" i="7"/>
  <c r="M905" i="7"/>
  <c r="X905" i="7" s="1"/>
  <c r="H905" i="7"/>
  <c r="G905" i="7"/>
  <c r="D905" i="7"/>
  <c r="I905" i="7" s="1"/>
  <c r="X904" i="7"/>
  <c r="W904" i="7"/>
  <c r="U904" i="7"/>
  <c r="S904" i="7"/>
  <c r="R904" i="7"/>
  <c r="P904" i="7"/>
  <c r="N904" i="7"/>
  <c r="I904" i="7"/>
  <c r="H904" i="7"/>
  <c r="G904" i="7"/>
  <c r="D904" i="7"/>
  <c r="X903" i="7"/>
  <c r="W903" i="7"/>
  <c r="U903" i="7"/>
  <c r="S903" i="7"/>
  <c r="R903" i="7"/>
  <c r="P903" i="7"/>
  <c r="N903" i="7"/>
  <c r="I903" i="7"/>
  <c r="H903" i="7"/>
  <c r="G903" i="7"/>
  <c r="D903" i="7"/>
  <c r="W902" i="7"/>
  <c r="U902" i="7"/>
  <c r="T902" i="7"/>
  <c r="Q902" i="7"/>
  <c r="O902" i="7"/>
  <c r="M902" i="7"/>
  <c r="X902" i="7" s="1"/>
  <c r="I902" i="7"/>
  <c r="H902" i="7"/>
  <c r="G902" i="7"/>
  <c r="D902" i="7"/>
  <c r="X901" i="7"/>
  <c r="U901" i="7"/>
  <c r="T901" i="7"/>
  <c r="W901" i="7" s="1"/>
  <c r="S901" i="7"/>
  <c r="Q901" i="7"/>
  <c r="O901" i="7"/>
  <c r="M901" i="7"/>
  <c r="I901" i="7"/>
  <c r="H901" i="7"/>
  <c r="G901" i="7"/>
  <c r="D901" i="7"/>
  <c r="X900" i="7"/>
  <c r="T900" i="7"/>
  <c r="W900" i="7" s="1"/>
  <c r="R900" i="7"/>
  <c r="P900" i="7"/>
  <c r="N900" i="7"/>
  <c r="I900" i="7"/>
  <c r="H900" i="7"/>
  <c r="G900" i="7"/>
  <c r="D900" i="7"/>
  <c r="X899" i="7"/>
  <c r="W899" i="7"/>
  <c r="U899" i="7"/>
  <c r="S899" i="7"/>
  <c r="R899" i="7"/>
  <c r="P899" i="7"/>
  <c r="N899" i="7"/>
  <c r="H899" i="7"/>
  <c r="G899" i="7"/>
  <c r="D899" i="7"/>
  <c r="I899" i="7" s="1"/>
  <c r="X898" i="7"/>
  <c r="T898" i="7"/>
  <c r="W898" i="7" s="1"/>
  <c r="S898" i="7"/>
  <c r="U898" i="7" s="1"/>
  <c r="Q898" i="7"/>
  <c r="O898" i="7"/>
  <c r="M898" i="7"/>
  <c r="H898" i="7"/>
  <c r="G898" i="7"/>
  <c r="D898" i="7"/>
  <c r="I898" i="7" s="1"/>
  <c r="X897" i="7"/>
  <c r="T897" i="7"/>
  <c r="W897" i="7" s="1"/>
  <c r="R897" i="7"/>
  <c r="P897" i="7"/>
  <c r="N897" i="7"/>
  <c r="H897" i="7"/>
  <c r="G897" i="7"/>
  <c r="D897" i="7"/>
  <c r="I897" i="7" s="1"/>
  <c r="X896" i="7"/>
  <c r="T896" i="7"/>
  <c r="W896" i="7" s="1"/>
  <c r="S896" i="7"/>
  <c r="U896" i="7" s="1"/>
  <c r="Q896" i="7"/>
  <c r="O896" i="7"/>
  <c r="M896" i="7"/>
  <c r="H896" i="7"/>
  <c r="G896" i="7"/>
  <c r="D896" i="7"/>
  <c r="I896" i="7" s="1"/>
  <c r="X895" i="7"/>
  <c r="W895" i="7"/>
  <c r="T895" i="7"/>
  <c r="R895" i="7"/>
  <c r="U895" i="7" s="1"/>
  <c r="O895" i="7"/>
  <c r="M895" i="7"/>
  <c r="H895" i="7"/>
  <c r="G895" i="7"/>
  <c r="D895" i="7"/>
  <c r="I895" i="7" s="1"/>
  <c r="X894" i="7"/>
  <c r="U894" i="7"/>
  <c r="T894" i="7"/>
  <c r="W894" i="7" s="1"/>
  <c r="Q894" i="7"/>
  <c r="O894" i="7"/>
  <c r="H894" i="7"/>
  <c r="G894" i="7"/>
  <c r="D894" i="7"/>
  <c r="I894" i="7" s="1"/>
  <c r="X893" i="7"/>
  <c r="W893" i="7"/>
  <c r="U893" i="7"/>
  <c r="S893" i="7"/>
  <c r="T893" i="7" s="1"/>
  <c r="Q893" i="7"/>
  <c r="O893" i="7"/>
  <c r="M893" i="7"/>
  <c r="H893" i="7"/>
  <c r="G893" i="7"/>
  <c r="D893" i="7"/>
  <c r="I893" i="7" s="1"/>
  <c r="X892" i="7"/>
  <c r="W892" i="7"/>
  <c r="U892" i="7"/>
  <c r="T892" i="7"/>
  <c r="Q892" i="7"/>
  <c r="O892" i="7"/>
  <c r="I892" i="7"/>
  <c r="H892" i="7"/>
  <c r="G892" i="7"/>
  <c r="D892" i="7"/>
  <c r="W891" i="7"/>
  <c r="U891" i="7"/>
  <c r="T891" i="7"/>
  <c r="S891" i="7"/>
  <c r="Q891" i="7"/>
  <c r="O891" i="7"/>
  <c r="M891" i="7"/>
  <c r="X891" i="7" s="1"/>
  <c r="I891" i="7"/>
  <c r="H891" i="7"/>
  <c r="G891" i="7"/>
  <c r="D891" i="7"/>
  <c r="W890" i="7"/>
  <c r="U890" i="7"/>
  <c r="T890" i="7"/>
  <c r="Q890" i="7"/>
  <c r="O890" i="7"/>
  <c r="M890" i="7"/>
  <c r="X890" i="7" s="1"/>
  <c r="I890" i="7"/>
  <c r="H890" i="7"/>
  <c r="G890" i="7"/>
  <c r="D890" i="7"/>
  <c r="X889" i="7"/>
  <c r="T889" i="7"/>
  <c r="W889" i="7" s="1"/>
  <c r="R889" i="7"/>
  <c r="P889" i="7"/>
  <c r="N889" i="7"/>
  <c r="I889" i="7"/>
  <c r="H889" i="7"/>
  <c r="G889" i="7"/>
  <c r="D889" i="7"/>
  <c r="W888" i="7"/>
  <c r="U888" i="7"/>
  <c r="T888" i="7"/>
  <c r="R888" i="7"/>
  <c r="Q888" i="7" s="1"/>
  <c r="O888" i="7"/>
  <c r="M888" i="7"/>
  <c r="X888" i="7" s="1"/>
  <c r="I888" i="7"/>
  <c r="H888" i="7"/>
  <c r="G888" i="7"/>
  <c r="D888" i="7"/>
  <c r="U887" i="7"/>
  <c r="T887" i="7"/>
  <c r="S887" i="7"/>
  <c r="W887" i="7" s="1"/>
  <c r="Q887" i="7"/>
  <c r="O887" i="7"/>
  <c r="M887" i="7"/>
  <c r="X887" i="7" s="1"/>
  <c r="I887" i="7"/>
  <c r="H887" i="7"/>
  <c r="G887" i="7"/>
  <c r="D887" i="7"/>
  <c r="X886" i="7"/>
  <c r="U886" i="7"/>
  <c r="T886" i="7"/>
  <c r="W886" i="7" s="1"/>
  <c r="S886" i="7"/>
  <c r="Q886" i="7"/>
  <c r="O886" i="7"/>
  <c r="M886" i="7"/>
  <c r="I886" i="7"/>
  <c r="H886" i="7"/>
  <c r="G886" i="7"/>
  <c r="D886" i="7"/>
  <c r="U885" i="7"/>
  <c r="T885" i="7"/>
  <c r="W885" i="7" s="1"/>
  <c r="Q885" i="7"/>
  <c r="O885" i="7"/>
  <c r="M885" i="7"/>
  <c r="X885" i="7" s="1"/>
  <c r="H885" i="7"/>
  <c r="G885" i="7"/>
  <c r="D885" i="7"/>
  <c r="I885" i="7" s="1"/>
  <c r="X884" i="7"/>
  <c r="T884" i="7"/>
  <c r="S884" i="7"/>
  <c r="W884" i="7" s="1"/>
  <c r="Q884" i="7"/>
  <c r="O884" i="7"/>
  <c r="M884" i="7"/>
  <c r="H884" i="7"/>
  <c r="G884" i="7"/>
  <c r="D884" i="7"/>
  <c r="I884" i="7" s="1"/>
  <c r="X883" i="7"/>
  <c r="W883" i="7"/>
  <c r="T883" i="7"/>
  <c r="R883" i="7"/>
  <c r="U883" i="7" s="1"/>
  <c r="O883" i="7"/>
  <c r="M883" i="7"/>
  <c r="H883" i="7"/>
  <c r="G883" i="7"/>
  <c r="D883" i="7"/>
  <c r="I883" i="7" s="1"/>
  <c r="X882" i="7"/>
  <c r="U882" i="7"/>
  <c r="T882" i="7"/>
  <c r="W882" i="7" s="1"/>
  <c r="Q882" i="7"/>
  <c r="O882" i="7"/>
  <c r="H882" i="7"/>
  <c r="G882" i="7"/>
  <c r="D882" i="7"/>
  <c r="I882" i="7" s="1"/>
  <c r="X881" i="7"/>
  <c r="U881" i="7"/>
  <c r="S881" i="7"/>
  <c r="T881" i="7" s="1"/>
  <c r="W881" i="7" s="1"/>
  <c r="Q881" i="7"/>
  <c r="O881" i="7"/>
  <c r="M881" i="7"/>
  <c r="H881" i="7"/>
  <c r="G881" i="7"/>
  <c r="D881" i="7"/>
  <c r="I881" i="7" s="1"/>
  <c r="W880" i="7"/>
  <c r="U880" i="7"/>
  <c r="T880" i="7"/>
  <c r="Q880" i="7"/>
  <c r="O880" i="7"/>
  <c r="M880" i="7"/>
  <c r="X880" i="7" s="1"/>
  <c r="H880" i="7"/>
  <c r="I880" i="7" s="1"/>
  <c r="G880" i="7"/>
  <c r="D880" i="7"/>
  <c r="X879" i="7"/>
  <c r="Q879" i="7"/>
  <c r="S879" i="7" s="1"/>
  <c r="O879" i="7"/>
  <c r="M879" i="7"/>
  <c r="H879" i="7"/>
  <c r="I879" i="7" s="1"/>
  <c r="G879" i="7"/>
  <c r="D879" i="7"/>
  <c r="X878" i="7"/>
  <c r="W878" i="7"/>
  <c r="U878" i="7"/>
  <c r="T878" i="7"/>
  <c r="R878" i="7"/>
  <c r="Q878" i="7" s="1"/>
  <c r="O878" i="7"/>
  <c r="M878" i="7"/>
  <c r="H878" i="7"/>
  <c r="I878" i="7" s="1"/>
  <c r="G878" i="7"/>
  <c r="D878" i="7"/>
  <c r="X877" i="7"/>
  <c r="W877" i="7"/>
  <c r="U877" i="7"/>
  <c r="T877" i="7"/>
  <c r="S877" i="7"/>
  <c r="Q877" i="7"/>
  <c r="O877" i="7"/>
  <c r="M877" i="7"/>
  <c r="H877" i="7"/>
  <c r="I877" i="7" s="1"/>
  <c r="G877" i="7"/>
  <c r="D877" i="7"/>
  <c r="X876" i="7"/>
  <c r="W876" i="7"/>
  <c r="U876" i="7"/>
  <c r="S876" i="7"/>
  <c r="R876" i="7"/>
  <c r="P876" i="7"/>
  <c r="N876" i="7"/>
  <c r="I876" i="7"/>
  <c r="H876" i="7"/>
  <c r="G876" i="7"/>
  <c r="D876" i="7"/>
  <c r="X875" i="7"/>
  <c r="W875" i="7"/>
  <c r="T875" i="7"/>
  <c r="S875" i="7" s="1"/>
  <c r="U875" i="7" s="1"/>
  <c r="R875" i="7"/>
  <c r="P875" i="7"/>
  <c r="N875" i="7"/>
  <c r="I875" i="7"/>
  <c r="H875" i="7"/>
  <c r="G875" i="7"/>
  <c r="D875" i="7"/>
  <c r="W874" i="7"/>
  <c r="U874" i="7"/>
  <c r="T874" i="7"/>
  <c r="Q874" i="7"/>
  <c r="O874" i="7"/>
  <c r="M874" i="7"/>
  <c r="X874" i="7" s="1"/>
  <c r="I874" i="7"/>
  <c r="H874" i="7"/>
  <c r="G874" i="7"/>
  <c r="D874" i="7"/>
  <c r="X873" i="7"/>
  <c r="W873" i="7"/>
  <c r="U873" i="7"/>
  <c r="S873" i="7"/>
  <c r="R873" i="7"/>
  <c r="P873" i="7"/>
  <c r="N873" i="7"/>
  <c r="H873" i="7"/>
  <c r="G873" i="7"/>
  <c r="D873" i="7"/>
  <c r="I873" i="7" s="1"/>
  <c r="X872" i="7"/>
  <c r="U872" i="7"/>
  <c r="T872" i="7"/>
  <c r="W872" i="7" s="1"/>
  <c r="Q872" i="7"/>
  <c r="O872" i="7"/>
  <c r="H872" i="7"/>
  <c r="G872" i="7"/>
  <c r="D872" i="7"/>
  <c r="I872" i="7" s="1"/>
  <c r="X871" i="7"/>
  <c r="W871" i="7"/>
  <c r="U871" i="7"/>
  <c r="T871" i="7"/>
  <c r="R871" i="7"/>
  <c r="Q871" i="7"/>
  <c r="O871" i="7"/>
  <c r="M871" i="7"/>
  <c r="H871" i="7"/>
  <c r="G871" i="7"/>
  <c r="X870" i="7"/>
  <c r="W870" i="7"/>
  <c r="U870" i="7"/>
  <c r="T870" i="7"/>
  <c r="Q870" i="7"/>
  <c r="O870" i="7"/>
  <c r="H870" i="7"/>
  <c r="G870" i="7"/>
  <c r="D870" i="7"/>
  <c r="I870" i="7" s="1"/>
  <c r="W869" i="7"/>
  <c r="U869" i="7"/>
  <c r="T869" i="7"/>
  <c r="Q869" i="7"/>
  <c r="O869" i="7"/>
  <c r="M869" i="7"/>
  <c r="X869" i="7" s="1"/>
  <c r="H869" i="7"/>
  <c r="G869" i="7"/>
  <c r="D869" i="7"/>
  <c r="I869" i="7" s="1"/>
  <c r="AB868" i="7"/>
  <c r="X868" i="7"/>
  <c r="W868" i="7"/>
  <c r="S868" i="7"/>
  <c r="R868" i="7"/>
  <c r="U868" i="7" s="1"/>
  <c r="P868" i="7"/>
  <c r="N868" i="7"/>
  <c r="H868" i="7"/>
  <c r="G868" i="7"/>
  <c r="D868" i="7"/>
  <c r="I868" i="7" s="1"/>
  <c r="AB867" i="7"/>
  <c r="W867" i="7"/>
  <c r="U867" i="7"/>
  <c r="T867" i="7"/>
  <c r="Q867" i="7"/>
  <c r="O867" i="7"/>
  <c r="M867" i="7"/>
  <c r="X867" i="7" s="1"/>
  <c r="H867" i="7"/>
  <c r="G867" i="7"/>
  <c r="D867" i="7"/>
  <c r="I867" i="7" s="1"/>
  <c r="X866" i="7"/>
  <c r="S866" i="7"/>
  <c r="W866" i="7" s="1"/>
  <c r="Q866" i="7"/>
  <c r="O866" i="7"/>
  <c r="M866" i="7"/>
  <c r="H866" i="7"/>
  <c r="G866" i="7"/>
  <c r="D866" i="7"/>
  <c r="I866" i="7" s="1"/>
  <c r="X865" i="7"/>
  <c r="W865" i="7"/>
  <c r="S865" i="7"/>
  <c r="R865" i="7"/>
  <c r="U865" i="7" s="1"/>
  <c r="P865" i="7"/>
  <c r="N865" i="7"/>
  <c r="H865" i="7"/>
  <c r="G865" i="7"/>
  <c r="D865" i="7"/>
  <c r="I865" i="7" s="1"/>
  <c r="W864" i="7"/>
  <c r="U864" i="7"/>
  <c r="T864" i="7"/>
  <c r="Q864" i="7"/>
  <c r="O864" i="7"/>
  <c r="M864" i="7"/>
  <c r="X864" i="7" s="1"/>
  <c r="I864" i="7"/>
  <c r="H864" i="7"/>
  <c r="G864" i="7"/>
  <c r="D864" i="7"/>
  <c r="X863" i="7"/>
  <c r="W863" i="7"/>
  <c r="T863" i="7"/>
  <c r="R863" i="7"/>
  <c r="Q863" i="7" s="1"/>
  <c r="O863" i="7"/>
  <c r="M863" i="7"/>
  <c r="I863" i="7"/>
  <c r="H863" i="7"/>
  <c r="G863" i="7"/>
  <c r="D863" i="7"/>
  <c r="X862" i="7"/>
  <c r="W862" i="7"/>
  <c r="T862" i="7"/>
  <c r="R862" i="7"/>
  <c r="Q862" i="7" s="1"/>
  <c r="O862" i="7"/>
  <c r="M862" i="7"/>
  <c r="I862" i="7"/>
  <c r="H862" i="7"/>
  <c r="G862" i="7"/>
  <c r="D862" i="7"/>
  <c r="X861" i="7"/>
  <c r="S861" i="7"/>
  <c r="T861" i="7" s="1"/>
  <c r="W861" i="7" s="1"/>
  <c r="Q861" i="7"/>
  <c r="O861" i="7"/>
  <c r="M861" i="7"/>
  <c r="I861" i="7"/>
  <c r="H861" i="7"/>
  <c r="G861" i="7"/>
  <c r="D861" i="7"/>
  <c r="X860" i="7"/>
  <c r="S860" i="7"/>
  <c r="T860" i="7" s="1"/>
  <c r="W860" i="7" s="1"/>
  <c r="R860" i="7"/>
  <c r="O860" i="7"/>
  <c r="M860" i="7"/>
  <c r="I860" i="7"/>
  <c r="H860" i="7"/>
  <c r="G860" i="7"/>
  <c r="D860" i="7"/>
  <c r="X859" i="7"/>
  <c r="S859" i="7"/>
  <c r="T859" i="7" s="1"/>
  <c r="W859" i="7" s="1"/>
  <c r="Q859" i="7"/>
  <c r="O859" i="7"/>
  <c r="M859" i="7"/>
  <c r="I859" i="7"/>
  <c r="H859" i="7"/>
  <c r="G859" i="7"/>
  <c r="D859" i="7"/>
  <c r="X858" i="7"/>
  <c r="R858" i="7"/>
  <c r="P858" i="7"/>
  <c r="N858" i="7"/>
  <c r="S858" i="7" s="1"/>
  <c r="I858" i="7"/>
  <c r="H858" i="7"/>
  <c r="G858" i="7"/>
  <c r="D858" i="7"/>
  <c r="W857" i="7"/>
  <c r="U857" i="7"/>
  <c r="T857" i="7"/>
  <c r="Q857" i="7"/>
  <c r="O857" i="7"/>
  <c r="M857" i="7"/>
  <c r="X857" i="7" s="1"/>
  <c r="I857" i="7"/>
  <c r="H857" i="7"/>
  <c r="G857" i="7"/>
  <c r="D857" i="7"/>
  <c r="W856" i="7"/>
  <c r="U856" i="7"/>
  <c r="T856" i="7"/>
  <c r="S856" i="7"/>
  <c r="Q856" i="7"/>
  <c r="O856" i="7"/>
  <c r="M856" i="7"/>
  <c r="X856" i="7" s="1"/>
  <c r="I856" i="7"/>
  <c r="H856" i="7"/>
  <c r="G856" i="7"/>
  <c r="D856" i="7"/>
  <c r="X855" i="7"/>
  <c r="W855" i="7"/>
  <c r="T855" i="7"/>
  <c r="S855" i="7" s="1"/>
  <c r="U855" i="7" s="1"/>
  <c r="R855" i="7"/>
  <c r="P855" i="7"/>
  <c r="N855" i="7"/>
  <c r="I855" i="7"/>
  <c r="H855" i="7"/>
  <c r="G855" i="7"/>
  <c r="D855" i="7"/>
  <c r="W854" i="7"/>
  <c r="U854" i="7"/>
  <c r="T854" i="7"/>
  <c r="R854" i="7"/>
  <c r="Q854" i="7"/>
  <c r="O854" i="7"/>
  <c r="M854" i="7"/>
  <c r="X854" i="7" s="1"/>
  <c r="I854" i="7"/>
  <c r="H854" i="7"/>
  <c r="G854" i="7"/>
  <c r="D854" i="7"/>
  <c r="W853" i="7"/>
  <c r="U853" i="7"/>
  <c r="T853" i="7"/>
  <c r="Q853" i="7"/>
  <c r="O853" i="7"/>
  <c r="M853" i="7"/>
  <c r="X853" i="7" s="1"/>
  <c r="I853" i="7"/>
  <c r="H853" i="7"/>
  <c r="G853" i="7"/>
  <c r="D853" i="7"/>
  <c r="X852" i="7"/>
  <c r="W852" i="7"/>
  <c r="U852" i="7"/>
  <c r="S852" i="7"/>
  <c r="R852" i="7"/>
  <c r="P852" i="7"/>
  <c r="N852" i="7"/>
  <c r="H852" i="7"/>
  <c r="G852" i="7"/>
  <c r="D852" i="7"/>
  <c r="I852" i="7" s="1"/>
  <c r="U851" i="7"/>
  <c r="T851" i="7"/>
  <c r="W851" i="7" s="1"/>
  <c r="Q851" i="7"/>
  <c r="O851" i="7"/>
  <c r="M851" i="7"/>
  <c r="X851" i="7" s="1"/>
  <c r="H851" i="7"/>
  <c r="G851" i="7"/>
  <c r="D851" i="7"/>
  <c r="I851" i="7" s="1"/>
  <c r="X850" i="7"/>
  <c r="W850" i="7"/>
  <c r="T850" i="7"/>
  <c r="S850" i="7"/>
  <c r="R850" i="7"/>
  <c r="U850" i="7" s="1"/>
  <c r="P850" i="7"/>
  <c r="N850" i="7"/>
  <c r="H850" i="7"/>
  <c r="G850" i="7"/>
  <c r="D850" i="7"/>
  <c r="I850" i="7" s="1"/>
  <c r="X849" i="7"/>
  <c r="S849" i="7"/>
  <c r="T849" i="7" s="1"/>
  <c r="W849" i="7" s="1"/>
  <c r="R849" i="7"/>
  <c r="U849" i="7" s="1"/>
  <c r="P849" i="7"/>
  <c r="N849" i="7"/>
  <c r="H849" i="7"/>
  <c r="G849" i="7"/>
  <c r="D849" i="7"/>
  <c r="I849" i="7" s="1"/>
  <c r="X848" i="7"/>
  <c r="W848" i="7"/>
  <c r="U848" i="7"/>
  <c r="T848" i="7"/>
  <c r="Q848" i="7"/>
  <c r="O848" i="7"/>
  <c r="I848" i="7"/>
  <c r="H848" i="7"/>
  <c r="G848" i="7"/>
  <c r="D848" i="7"/>
  <c r="X847" i="7"/>
  <c r="S847" i="7"/>
  <c r="T847" i="7" s="1"/>
  <c r="W847" i="7" s="1"/>
  <c r="Q847" i="7"/>
  <c r="O847" i="7"/>
  <c r="M847" i="7"/>
  <c r="I847" i="7"/>
  <c r="H847" i="7"/>
  <c r="G847" i="7"/>
  <c r="D847" i="7"/>
  <c r="X846" i="7"/>
  <c r="W846" i="7"/>
  <c r="S846" i="7"/>
  <c r="R846" i="7"/>
  <c r="U846" i="7" s="1"/>
  <c r="P846" i="7"/>
  <c r="N846" i="7"/>
  <c r="I846" i="7"/>
  <c r="H846" i="7"/>
  <c r="G846" i="7"/>
  <c r="D846" i="7"/>
  <c r="X845" i="7"/>
  <c r="W845" i="7"/>
  <c r="U845" i="7"/>
  <c r="T845" i="7"/>
  <c r="S845" i="7"/>
  <c r="Q845" i="7"/>
  <c r="O845" i="7"/>
  <c r="M845" i="7"/>
  <c r="I845" i="7"/>
  <c r="H845" i="7"/>
  <c r="G845" i="7"/>
  <c r="D845" i="7"/>
  <c r="W844" i="7"/>
  <c r="U844" i="7"/>
  <c r="T844" i="7"/>
  <c r="S844" i="7"/>
  <c r="Q844" i="7"/>
  <c r="O844" i="7"/>
  <c r="M844" i="7"/>
  <c r="X844" i="7" s="1"/>
  <c r="I844" i="7"/>
  <c r="H844" i="7"/>
  <c r="G844" i="7"/>
  <c r="D844" i="7"/>
  <c r="W843" i="7"/>
  <c r="U843" i="7"/>
  <c r="T843" i="7"/>
  <c r="Q843" i="7"/>
  <c r="O843" i="7"/>
  <c r="M843" i="7"/>
  <c r="X843" i="7" s="1"/>
  <c r="I843" i="7"/>
  <c r="H843" i="7"/>
  <c r="G843" i="7"/>
  <c r="D843" i="7"/>
  <c r="X842" i="7"/>
  <c r="T842" i="7"/>
  <c r="W842" i="7" s="1"/>
  <c r="R842" i="7"/>
  <c r="P842" i="7"/>
  <c r="N842" i="7"/>
  <c r="I842" i="7"/>
  <c r="H842" i="7"/>
  <c r="G842" i="7"/>
  <c r="D842" i="7"/>
  <c r="X841" i="7"/>
  <c r="T841" i="7"/>
  <c r="W841" i="7" s="1"/>
  <c r="R841" i="7"/>
  <c r="P841" i="7"/>
  <c r="N841" i="7"/>
  <c r="I841" i="7"/>
  <c r="H841" i="7"/>
  <c r="G841" i="7"/>
  <c r="D841" i="7"/>
  <c r="X840" i="7"/>
  <c r="U840" i="7"/>
  <c r="T840" i="7"/>
  <c r="W840" i="7" s="1"/>
  <c r="S840" i="7"/>
  <c r="R840" i="7"/>
  <c r="P840" i="7"/>
  <c r="N840" i="7"/>
  <c r="I840" i="7"/>
  <c r="H840" i="7"/>
  <c r="G840" i="7"/>
  <c r="D840" i="7"/>
  <c r="W839" i="7"/>
  <c r="U839" i="7"/>
  <c r="T839" i="7"/>
  <c r="Q839" i="7"/>
  <c r="O839" i="7"/>
  <c r="M839" i="7"/>
  <c r="X839" i="7" s="1"/>
  <c r="H839" i="7"/>
  <c r="G839" i="7"/>
  <c r="D839" i="7"/>
  <c r="I839" i="7" s="1"/>
  <c r="X838" i="7"/>
  <c r="W838" i="7"/>
  <c r="T838" i="7"/>
  <c r="R838" i="7"/>
  <c r="U838" i="7" s="1"/>
  <c r="O838" i="7"/>
  <c r="M838" i="7"/>
  <c r="H838" i="7"/>
  <c r="G838" i="7"/>
  <c r="D838" i="7"/>
  <c r="I838" i="7" s="1"/>
  <c r="X837" i="7"/>
  <c r="T837" i="7"/>
  <c r="W837" i="7" s="1"/>
  <c r="S837" i="7"/>
  <c r="U837" i="7" s="1"/>
  <c r="Q837" i="7"/>
  <c r="O837" i="7"/>
  <c r="M837" i="7"/>
  <c r="H837" i="7"/>
  <c r="G837" i="7"/>
  <c r="D837" i="7"/>
  <c r="I837" i="7" s="1"/>
  <c r="W836" i="7"/>
  <c r="U836" i="7"/>
  <c r="T836" i="7"/>
  <c r="Q836" i="7"/>
  <c r="O836" i="7"/>
  <c r="M836" i="7"/>
  <c r="X836" i="7" s="1"/>
  <c r="H836" i="7"/>
  <c r="G836" i="7"/>
  <c r="D836" i="7"/>
  <c r="I836" i="7" s="1"/>
  <c r="X835" i="7"/>
  <c r="W835" i="7"/>
  <c r="S835" i="7"/>
  <c r="R835" i="7"/>
  <c r="U835" i="7" s="1"/>
  <c r="P835" i="7"/>
  <c r="N835" i="7"/>
  <c r="H835" i="7"/>
  <c r="G835" i="7"/>
  <c r="D835" i="7"/>
  <c r="I835" i="7" s="1"/>
  <c r="X834" i="7"/>
  <c r="W834" i="7"/>
  <c r="U834" i="7"/>
  <c r="S834" i="7"/>
  <c r="R834" i="7"/>
  <c r="P834" i="7"/>
  <c r="N834" i="7"/>
  <c r="H834" i="7"/>
  <c r="I834" i="7" s="1"/>
  <c r="G834" i="7"/>
  <c r="D834" i="7"/>
  <c r="X833" i="7"/>
  <c r="W833" i="7"/>
  <c r="U833" i="7"/>
  <c r="S833" i="7"/>
  <c r="R833" i="7"/>
  <c r="P833" i="7"/>
  <c r="N833" i="7"/>
  <c r="I833" i="7"/>
  <c r="H833" i="7"/>
  <c r="G833" i="7"/>
  <c r="D833" i="7"/>
  <c r="W832" i="7"/>
  <c r="U832" i="7"/>
  <c r="T832" i="7"/>
  <c r="Q832" i="7"/>
  <c r="O832" i="7"/>
  <c r="M832" i="7"/>
  <c r="X832" i="7" s="1"/>
  <c r="I832" i="7"/>
  <c r="H832" i="7"/>
  <c r="G832" i="7"/>
  <c r="D832" i="7"/>
  <c r="X831" i="7"/>
  <c r="W831" i="7"/>
  <c r="U831" i="7"/>
  <c r="S831" i="7"/>
  <c r="R831" i="7"/>
  <c r="P831" i="7"/>
  <c r="N831" i="7"/>
  <c r="H831" i="7"/>
  <c r="G831" i="7"/>
  <c r="D831" i="7"/>
  <c r="I831" i="7" s="1"/>
  <c r="X830" i="7"/>
  <c r="T830" i="7"/>
  <c r="W830" i="7" s="1"/>
  <c r="R830" i="7"/>
  <c r="P830" i="7"/>
  <c r="N830" i="7"/>
  <c r="H830" i="7"/>
  <c r="G830" i="7"/>
  <c r="D830" i="7"/>
  <c r="I830" i="7" s="1"/>
  <c r="X829" i="7"/>
  <c r="W829" i="7"/>
  <c r="T829" i="7"/>
  <c r="R829" i="7"/>
  <c r="U829" i="7" s="1"/>
  <c r="O829" i="7"/>
  <c r="M829" i="7"/>
  <c r="H829" i="7"/>
  <c r="G829" i="7"/>
  <c r="D829" i="7"/>
  <c r="I829" i="7" s="1"/>
  <c r="X828" i="7"/>
  <c r="W828" i="7"/>
  <c r="S828" i="7"/>
  <c r="R828" i="7"/>
  <c r="U828" i="7" s="1"/>
  <c r="P828" i="7"/>
  <c r="N828" i="7"/>
  <c r="H828" i="7"/>
  <c r="G828" i="7"/>
  <c r="D828" i="7"/>
  <c r="I828" i="7" s="1"/>
  <c r="X827" i="7"/>
  <c r="W827" i="7"/>
  <c r="S827" i="7"/>
  <c r="R827" i="7"/>
  <c r="U827" i="7" s="1"/>
  <c r="P827" i="7"/>
  <c r="N827" i="7"/>
  <c r="H827" i="7"/>
  <c r="G827" i="7"/>
  <c r="D827" i="7"/>
  <c r="I827" i="7" s="1"/>
  <c r="W826" i="7"/>
  <c r="U826" i="7"/>
  <c r="T826" i="7"/>
  <c r="Q826" i="7"/>
  <c r="O826" i="7"/>
  <c r="M826" i="7"/>
  <c r="X826" i="7" s="1"/>
  <c r="I826" i="7"/>
  <c r="H826" i="7"/>
  <c r="G826" i="7"/>
  <c r="D826" i="7"/>
  <c r="X825" i="7"/>
  <c r="W825" i="7"/>
  <c r="U825" i="7"/>
  <c r="T825" i="7"/>
  <c r="S825" i="7"/>
  <c r="Q825" i="7"/>
  <c r="O825" i="7"/>
  <c r="M825" i="7"/>
  <c r="I825" i="7"/>
  <c r="H825" i="7"/>
  <c r="G825" i="7"/>
  <c r="D825" i="7"/>
  <c r="X824" i="7"/>
  <c r="W824" i="7"/>
  <c r="U824" i="7"/>
  <c r="S824" i="7"/>
  <c r="R824" i="7"/>
  <c r="P824" i="7"/>
  <c r="N824" i="7"/>
  <c r="I824" i="7"/>
  <c r="H824" i="7"/>
  <c r="G824" i="7"/>
  <c r="D824" i="7"/>
  <c r="W823" i="7"/>
  <c r="U823" i="7"/>
  <c r="T823" i="7"/>
  <c r="S823" i="7"/>
  <c r="Q823" i="7"/>
  <c r="O823" i="7"/>
  <c r="M823" i="7"/>
  <c r="X823" i="7" s="1"/>
  <c r="I823" i="7"/>
  <c r="H823" i="7"/>
  <c r="G823" i="7"/>
  <c r="D823" i="7"/>
  <c r="W822" i="7"/>
  <c r="U822" i="7"/>
  <c r="T822" i="7"/>
  <c r="S822" i="7"/>
  <c r="Q822" i="7"/>
  <c r="O822" i="7"/>
  <c r="M822" i="7"/>
  <c r="X822" i="7" s="1"/>
  <c r="I822" i="7"/>
  <c r="H822" i="7"/>
  <c r="G822" i="7"/>
  <c r="D822" i="7"/>
  <c r="X821" i="7"/>
  <c r="W821" i="7"/>
  <c r="U821" i="7"/>
  <c r="S821" i="7"/>
  <c r="R821" i="7"/>
  <c r="P821" i="7"/>
  <c r="N821" i="7"/>
  <c r="I821" i="7"/>
  <c r="H821" i="7"/>
  <c r="G821" i="7"/>
  <c r="D821" i="7"/>
  <c r="X820" i="7"/>
  <c r="U820" i="7"/>
  <c r="T820" i="7"/>
  <c r="W820" i="7" s="1"/>
  <c r="Q820" i="7"/>
  <c r="O820" i="7"/>
  <c r="H820" i="7"/>
  <c r="G820" i="7"/>
  <c r="D820" i="7"/>
  <c r="I820" i="7" s="1"/>
  <c r="X819" i="7"/>
  <c r="W819" i="7"/>
  <c r="T819" i="7"/>
  <c r="S819" i="7"/>
  <c r="R819" i="7"/>
  <c r="U819" i="7" s="1"/>
  <c r="P819" i="7"/>
  <c r="N819" i="7"/>
  <c r="H819" i="7"/>
  <c r="G819" i="7"/>
  <c r="D819" i="7"/>
  <c r="I819" i="7" s="1"/>
  <c r="W818" i="7"/>
  <c r="U818" i="7"/>
  <c r="T818" i="7"/>
  <c r="Q818" i="7"/>
  <c r="O818" i="7"/>
  <c r="M818" i="7"/>
  <c r="X818" i="7" s="1"/>
  <c r="H818" i="7"/>
  <c r="G818" i="7"/>
  <c r="D818" i="7"/>
  <c r="I818" i="7" s="1"/>
  <c r="X817" i="7"/>
  <c r="R817" i="7"/>
  <c r="U817" i="7" s="1"/>
  <c r="P817" i="7"/>
  <c r="N817" i="7"/>
  <c r="S817" i="7" s="1"/>
  <c r="T817" i="7" s="1"/>
  <c r="W817" i="7" s="1"/>
  <c r="H817" i="7"/>
  <c r="G817" i="7"/>
  <c r="D817" i="7"/>
  <c r="I817" i="7" s="1"/>
  <c r="X816" i="7"/>
  <c r="W816" i="7"/>
  <c r="T816" i="7"/>
  <c r="S816" i="7" s="1"/>
  <c r="R816" i="7"/>
  <c r="U816" i="7" s="1"/>
  <c r="P816" i="7"/>
  <c r="N816" i="7"/>
  <c r="H816" i="7"/>
  <c r="G816" i="7"/>
  <c r="D816" i="7"/>
  <c r="I816" i="7" s="1"/>
  <c r="X815" i="7"/>
  <c r="W815" i="7"/>
  <c r="T815" i="7"/>
  <c r="S815" i="7" s="1"/>
  <c r="R815" i="7"/>
  <c r="U815" i="7" s="1"/>
  <c r="P815" i="7"/>
  <c r="N815" i="7"/>
  <c r="H815" i="7"/>
  <c r="G815" i="7"/>
  <c r="D815" i="7"/>
  <c r="I815" i="7" s="1"/>
  <c r="X814" i="7"/>
  <c r="W814" i="7"/>
  <c r="U814" i="7"/>
  <c r="S814" i="7"/>
  <c r="R814" i="7"/>
  <c r="P814" i="7"/>
  <c r="N814" i="7"/>
  <c r="H814" i="7"/>
  <c r="I814" i="7" s="1"/>
  <c r="G814" i="7"/>
  <c r="D814" i="7"/>
  <c r="X813" i="7"/>
  <c r="W813" i="7"/>
  <c r="T813" i="7"/>
  <c r="S813" i="7" s="1"/>
  <c r="U813" i="7" s="1"/>
  <c r="R813" i="7"/>
  <c r="P813" i="7"/>
  <c r="N813" i="7"/>
  <c r="H813" i="7"/>
  <c r="I813" i="7" s="1"/>
  <c r="G813" i="7"/>
  <c r="D813" i="7"/>
  <c r="W812" i="7"/>
  <c r="U812" i="7"/>
  <c r="T812" i="7"/>
  <c r="Q812" i="7"/>
  <c r="O812" i="7"/>
  <c r="M812" i="7"/>
  <c r="X812" i="7" s="1"/>
  <c r="I812" i="7"/>
  <c r="H812" i="7"/>
  <c r="G812" i="7"/>
  <c r="D812" i="7"/>
  <c r="X811" i="7"/>
  <c r="W811" i="7"/>
  <c r="U811" i="7"/>
  <c r="S811" i="7"/>
  <c r="R811" i="7"/>
  <c r="P811" i="7"/>
  <c r="N811" i="7"/>
  <c r="I811" i="7"/>
  <c r="H811" i="7"/>
  <c r="G811" i="7"/>
  <c r="D811" i="7"/>
  <c r="X810" i="7"/>
  <c r="U810" i="7"/>
  <c r="T810" i="7"/>
  <c r="W810" i="7" s="1"/>
  <c r="S810" i="7"/>
  <c r="Q810" i="7"/>
  <c r="O810" i="7"/>
  <c r="M810" i="7"/>
  <c r="I810" i="7"/>
  <c r="H810" i="7"/>
  <c r="G810" i="7"/>
  <c r="D810" i="7"/>
  <c r="U809" i="7"/>
  <c r="T809" i="7"/>
  <c r="W809" i="7" s="1"/>
  <c r="Q809" i="7"/>
  <c r="O809" i="7"/>
  <c r="M809" i="7"/>
  <c r="X809" i="7" s="1"/>
  <c r="H809" i="7"/>
  <c r="G809" i="7"/>
  <c r="D809" i="7"/>
  <c r="I809" i="7" s="1"/>
  <c r="X808" i="7"/>
  <c r="U808" i="7"/>
  <c r="T808" i="7"/>
  <c r="W808" i="7" s="1"/>
  <c r="Q808" i="7"/>
  <c r="O808" i="7"/>
  <c r="H808" i="7"/>
  <c r="G808" i="7"/>
  <c r="D808" i="7"/>
  <c r="I808" i="7" s="1"/>
  <c r="W807" i="7"/>
  <c r="U807" i="7"/>
  <c r="T807" i="7"/>
  <c r="Q807" i="7"/>
  <c r="O807" i="7"/>
  <c r="M807" i="7"/>
  <c r="X807" i="7" s="1"/>
  <c r="H807" i="7"/>
  <c r="I807" i="7" s="1"/>
  <c r="G807" i="7"/>
  <c r="D807" i="7"/>
  <c r="X806" i="7"/>
  <c r="W806" i="7"/>
  <c r="S806" i="7"/>
  <c r="U806" i="7" s="1"/>
  <c r="R806" i="7"/>
  <c r="P806" i="7"/>
  <c r="N806" i="7"/>
  <c r="I806" i="7"/>
  <c r="H806" i="7"/>
  <c r="G806" i="7"/>
  <c r="D806" i="7"/>
  <c r="X805" i="7"/>
  <c r="W805" i="7"/>
  <c r="U805" i="7"/>
  <c r="T805" i="7"/>
  <c r="S805" i="7"/>
  <c r="R805" i="7"/>
  <c r="P805" i="7"/>
  <c r="N805" i="7"/>
  <c r="I805" i="7"/>
  <c r="H805" i="7"/>
  <c r="G805" i="7"/>
  <c r="D805" i="7"/>
  <c r="X804" i="7"/>
  <c r="W804" i="7"/>
  <c r="U804" i="7"/>
  <c r="T804" i="7"/>
  <c r="S804" i="7"/>
  <c r="R804" i="7"/>
  <c r="P804" i="7"/>
  <c r="N804" i="7"/>
  <c r="I804" i="7"/>
  <c r="H804" i="7"/>
  <c r="G804" i="7"/>
  <c r="D804" i="7"/>
  <c r="X803" i="7"/>
  <c r="W803" i="7"/>
  <c r="U803" i="7"/>
  <c r="S803" i="7"/>
  <c r="R803" i="7"/>
  <c r="P803" i="7"/>
  <c r="N803" i="7"/>
  <c r="I803" i="7"/>
  <c r="H803" i="7"/>
  <c r="G803" i="7"/>
  <c r="D803" i="7"/>
  <c r="X802" i="7"/>
  <c r="W802" i="7"/>
  <c r="U802" i="7"/>
  <c r="S802" i="7"/>
  <c r="R802" i="7"/>
  <c r="P802" i="7"/>
  <c r="N802" i="7"/>
  <c r="H802" i="7"/>
  <c r="G802" i="7"/>
  <c r="D802" i="7"/>
  <c r="I802" i="7" s="1"/>
  <c r="X801" i="7"/>
  <c r="W801" i="7"/>
  <c r="S801" i="7"/>
  <c r="R801" i="7"/>
  <c r="U801" i="7" s="1"/>
  <c r="P801" i="7"/>
  <c r="N801" i="7"/>
  <c r="H801" i="7"/>
  <c r="G801" i="7"/>
  <c r="D801" i="7"/>
  <c r="I801" i="7" s="1"/>
  <c r="X800" i="7"/>
  <c r="W800" i="7"/>
  <c r="U800" i="7"/>
  <c r="T800" i="7"/>
  <c r="Q800" i="7"/>
  <c r="O800" i="7"/>
  <c r="H800" i="7"/>
  <c r="I800" i="7" s="1"/>
  <c r="G800" i="7"/>
  <c r="D800" i="7"/>
  <c r="W799" i="7"/>
  <c r="U799" i="7"/>
  <c r="T799" i="7"/>
  <c r="Q799" i="7"/>
  <c r="O799" i="7"/>
  <c r="M799" i="7"/>
  <c r="X799" i="7" s="1"/>
  <c r="I799" i="7"/>
  <c r="H799" i="7"/>
  <c r="G799" i="7"/>
  <c r="D799" i="7"/>
  <c r="X798" i="7"/>
  <c r="W798" i="7"/>
  <c r="U798" i="7"/>
  <c r="T798" i="7"/>
  <c r="S798" i="7"/>
  <c r="R798" i="7"/>
  <c r="P798" i="7"/>
  <c r="N798" i="7"/>
  <c r="I798" i="7"/>
  <c r="H798" i="7"/>
  <c r="G798" i="7"/>
  <c r="D798" i="7"/>
  <c r="W797" i="7"/>
  <c r="U797" i="7"/>
  <c r="T797" i="7"/>
  <c r="R797" i="7"/>
  <c r="Q797" i="7" s="1"/>
  <c r="O797" i="7"/>
  <c r="M797" i="7"/>
  <c r="X797" i="7" s="1"/>
  <c r="I797" i="7"/>
  <c r="H797" i="7"/>
  <c r="G797" i="7"/>
  <c r="D797" i="7"/>
  <c r="AB796" i="7"/>
  <c r="W796" i="7"/>
  <c r="U796" i="7"/>
  <c r="T796" i="7"/>
  <c r="Q796" i="7"/>
  <c r="O796" i="7"/>
  <c r="M796" i="7"/>
  <c r="X796" i="7" s="1"/>
  <c r="I796" i="7"/>
  <c r="H796" i="7"/>
  <c r="G796" i="7"/>
  <c r="D796" i="7"/>
  <c r="U795" i="7"/>
  <c r="S795" i="7"/>
  <c r="T795" i="7" s="1"/>
  <c r="W795" i="7" s="1"/>
  <c r="R795" i="7"/>
  <c r="O795" i="7"/>
  <c r="M795" i="7"/>
  <c r="X795" i="7" s="1"/>
  <c r="I795" i="7"/>
  <c r="H795" i="7"/>
  <c r="G795" i="7"/>
  <c r="D795" i="7"/>
  <c r="X794" i="7"/>
  <c r="W794" i="7"/>
  <c r="U794" i="7"/>
  <c r="S794" i="7"/>
  <c r="R794" i="7"/>
  <c r="P794" i="7"/>
  <c r="N794" i="7"/>
  <c r="I794" i="7"/>
  <c r="H794" i="7"/>
  <c r="G794" i="7"/>
  <c r="D794" i="7"/>
  <c r="W793" i="7"/>
  <c r="U793" i="7"/>
  <c r="T793" i="7"/>
  <c r="R793" i="7"/>
  <c r="Q793" i="7"/>
  <c r="O793" i="7"/>
  <c r="M793" i="7"/>
  <c r="X793" i="7" s="1"/>
  <c r="I793" i="7"/>
  <c r="H793" i="7"/>
  <c r="G793" i="7"/>
  <c r="D793" i="7"/>
  <c r="W792" i="7"/>
  <c r="U792" i="7"/>
  <c r="T792" i="7"/>
  <c r="Q792" i="7"/>
  <c r="O792" i="7"/>
  <c r="M792" i="7"/>
  <c r="X792" i="7" s="1"/>
  <c r="H792" i="7"/>
  <c r="I792" i="7" s="1"/>
  <c r="G792" i="7"/>
  <c r="D792" i="7"/>
  <c r="X791" i="7"/>
  <c r="T791" i="7"/>
  <c r="W791" i="7" s="1"/>
  <c r="S791" i="7"/>
  <c r="U791" i="7" s="1"/>
  <c r="Q791" i="7"/>
  <c r="O791" i="7"/>
  <c r="M791" i="7"/>
  <c r="H791" i="7"/>
  <c r="I791" i="7" s="1"/>
  <c r="G791" i="7"/>
  <c r="D791" i="7"/>
  <c r="X790" i="7"/>
  <c r="U790" i="7"/>
  <c r="T790" i="7"/>
  <c r="W790" i="7" s="1"/>
  <c r="Q790" i="7"/>
  <c r="O790" i="7"/>
  <c r="H790" i="7"/>
  <c r="G790" i="7"/>
  <c r="D790" i="7"/>
  <c r="I790" i="7" s="1"/>
  <c r="X789" i="7"/>
  <c r="U789" i="7"/>
  <c r="S789" i="7"/>
  <c r="T789" i="7" s="1"/>
  <c r="W789" i="7" s="1"/>
  <c r="Q789" i="7"/>
  <c r="O789" i="7"/>
  <c r="M789" i="7"/>
  <c r="H789" i="7"/>
  <c r="G789" i="7"/>
  <c r="D789" i="7"/>
  <c r="I789" i="7" s="1"/>
  <c r="X788" i="7"/>
  <c r="W788" i="7"/>
  <c r="U788" i="7"/>
  <c r="S788" i="7"/>
  <c r="R788" i="7"/>
  <c r="P788" i="7"/>
  <c r="N788" i="7"/>
  <c r="H788" i="7"/>
  <c r="G788" i="7"/>
  <c r="D788" i="7"/>
  <c r="I788" i="7" s="1"/>
  <c r="X787" i="7"/>
  <c r="W787" i="7"/>
  <c r="U787" i="7"/>
  <c r="T787" i="7"/>
  <c r="S787" i="7"/>
  <c r="Q787" i="7"/>
  <c r="O787" i="7"/>
  <c r="M787" i="7"/>
  <c r="H787" i="7"/>
  <c r="G787" i="7"/>
  <c r="D787" i="7"/>
  <c r="I787" i="7" s="1"/>
  <c r="X786" i="7"/>
  <c r="W786" i="7"/>
  <c r="U786" i="7"/>
  <c r="T786" i="7"/>
  <c r="S786" i="7"/>
  <c r="Q786" i="7"/>
  <c r="O786" i="7"/>
  <c r="M786" i="7"/>
  <c r="H786" i="7"/>
  <c r="G786" i="7"/>
  <c r="D786" i="7"/>
  <c r="I786" i="7" s="1"/>
  <c r="X785" i="7"/>
  <c r="W785" i="7"/>
  <c r="S785" i="7"/>
  <c r="U785" i="7" s="1"/>
  <c r="R785" i="7"/>
  <c r="P785" i="7"/>
  <c r="N785" i="7"/>
  <c r="I785" i="7"/>
  <c r="H785" i="7"/>
  <c r="G785" i="7"/>
  <c r="D785" i="7"/>
  <c r="X784" i="7"/>
  <c r="U784" i="7"/>
  <c r="S784" i="7"/>
  <c r="T784" i="7" s="1"/>
  <c r="W784" i="7" s="1"/>
  <c r="Q784" i="7"/>
  <c r="O784" i="7"/>
  <c r="M784" i="7"/>
  <c r="I784" i="7"/>
  <c r="H784" i="7"/>
  <c r="G784" i="7"/>
  <c r="D784" i="7"/>
  <c r="X783" i="7"/>
  <c r="U783" i="7"/>
  <c r="S783" i="7"/>
  <c r="T783" i="7" s="1"/>
  <c r="W783" i="7" s="1"/>
  <c r="Q783" i="7"/>
  <c r="O783" i="7"/>
  <c r="M783" i="7"/>
  <c r="I783" i="7"/>
  <c r="H783" i="7"/>
  <c r="G783" i="7"/>
  <c r="D783" i="7"/>
  <c r="X782" i="7"/>
  <c r="W782" i="7"/>
  <c r="U782" i="7"/>
  <c r="T782" i="7"/>
  <c r="Q782" i="7"/>
  <c r="O782" i="7"/>
  <c r="H782" i="7"/>
  <c r="I782" i="7" s="1"/>
  <c r="G782" i="7"/>
  <c r="D782" i="7"/>
  <c r="X781" i="7"/>
  <c r="T781" i="7"/>
  <c r="W781" i="7" s="1"/>
  <c r="S781" i="7"/>
  <c r="U781" i="7" s="1"/>
  <c r="R781" i="7"/>
  <c r="P781" i="7"/>
  <c r="N781" i="7"/>
  <c r="H781" i="7"/>
  <c r="I781" i="7" s="1"/>
  <c r="G781" i="7"/>
  <c r="D781" i="7"/>
  <c r="X780" i="7"/>
  <c r="W780" i="7"/>
  <c r="T780" i="7"/>
  <c r="R780" i="7"/>
  <c r="U780" i="7" s="1"/>
  <c r="O780" i="7"/>
  <c r="M780" i="7"/>
  <c r="H780" i="7"/>
  <c r="G780" i="7"/>
  <c r="D780" i="7"/>
  <c r="I780" i="7" s="1"/>
  <c r="X779" i="7"/>
  <c r="T779" i="7"/>
  <c r="W779" i="7" s="1"/>
  <c r="S779" i="7"/>
  <c r="U779" i="7" s="1"/>
  <c r="Q779" i="7"/>
  <c r="O779" i="7"/>
  <c r="M779" i="7"/>
  <c r="H779" i="7"/>
  <c r="G779" i="7"/>
  <c r="D779" i="7"/>
  <c r="I779" i="7" s="1"/>
  <c r="X778" i="7"/>
  <c r="W778" i="7"/>
  <c r="S778" i="7"/>
  <c r="R778" i="7"/>
  <c r="U778" i="7" s="1"/>
  <c r="P778" i="7"/>
  <c r="N778" i="7"/>
  <c r="H778" i="7"/>
  <c r="G778" i="7"/>
  <c r="D778" i="7"/>
  <c r="I778" i="7" s="1"/>
  <c r="S777" i="7"/>
  <c r="W777" i="7" s="1"/>
  <c r="Q777" i="7"/>
  <c r="O777" i="7"/>
  <c r="M777" i="7"/>
  <c r="X777" i="7" s="1"/>
  <c r="H777" i="7"/>
  <c r="G777" i="7"/>
  <c r="D777" i="7"/>
  <c r="I777" i="7" s="1"/>
  <c r="X776" i="7"/>
  <c r="W776" i="7"/>
  <c r="T776" i="7"/>
  <c r="S776" i="7"/>
  <c r="R776" i="7"/>
  <c r="U776" i="7" s="1"/>
  <c r="P776" i="7"/>
  <c r="N776" i="7"/>
  <c r="H776" i="7"/>
  <c r="G776" i="7"/>
  <c r="D776" i="7"/>
  <c r="I776" i="7" s="1"/>
  <c r="S775" i="7"/>
  <c r="U775" i="7" s="1"/>
  <c r="Q775" i="7"/>
  <c r="O775" i="7"/>
  <c r="M775" i="7"/>
  <c r="X775" i="7" s="1"/>
  <c r="H775" i="7"/>
  <c r="G775" i="7"/>
  <c r="D775" i="7"/>
  <c r="I775" i="7" s="1"/>
  <c r="W774" i="7"/>
  <c r="U774" i="7"/>
  <c r="T774" i="7"/>
  <c r="Q774" i="7"/>
  <c r="O774" i="7"/>
  <c r="M774" i="7"/>
  <c r="X774" i="7" s="1"/>
  <c r="H774" i="7"/>
  <c r="G774" i="7"/>
  <c r="D774" i="7"/>
  <c r="I774" i="7" s="1"/>
  <c r="X773" i="7"/>
  <c r="U773" i="7"/>
  <c r="S773" i="7"/>
  <c r="T773" i="7" s="1"/>
  <c r="W773" i="7" s="1"/>
  <c r="Q773" i="7"/>
  <c r="O773" i="7"/>
  <c r="M773" i="7"/>
  <c r="H773" i="7"/>
  <c r="G773" i="7"/>
  <c r="D773" i="7"/>
  <c r="I773" i="7" s="1"/>
  <c r="X772" i="7"/>
  <c r="W772" i="7"/>
  <c r="U772" i="7"/>
  <c r="S772" i="7"/>
  <c r="R772" i="7"/>
  <c r="P772" i="7"/>
  <c r="N772" i="7"/>
  <c r="H772" i="7"/>
  <c r="I772" i="7" s="1"/>
  <c r="G772" i="7"/>
  <c r="D772" i="7"/>
  <c r="X771" i="7"/>
  <c r="W771" i="7"/>
  <c r="S771" i="7"/>
  <c r="U771" i="7" s="1"/>
  <c r="R771" i="7"/>
  <c r="P771" i="7"/>
  <c r="N771" i="7"/>
  <c r="I771" i="7"/>
  <c r="H771" i="7"/>
  <c r="G771" i="7"/>
  <c r="D771" i="7"/>
  <c r="X770" i="7"/>
  <c r="W770" i="7"/>
  <c r="U770" i="7"/>
  <c r="S770" i="7"/>
  <c r="R770" i="7"/>
  <c r="P770" i="7"/>
  <c r="N770" i="7"/>
  <c r="I770" i="7"/>
  <c r="H770" i="7"/>
  <c r="G770" i="7"/>
  <c r="D770" i="7"/>
  <c r="X769" i="7"/>
  <c r="U769" i="7"/>
  <c r="T769" i="7"/>
  <c r="W769" i="7" s="1"/>
  <c r="Q769" i="7"/>
  <c r="O769" i="7"/>
  <c r="H769" i="7"/>
  <c r="G769" i="7"/>
  <c r="D769" i="7"/>
  <c r="I769" i="7" s="1"/>
  <c r="W768" i="7"/>
  <c r="T768" i="7"/>
  <c r="R768" i="7"/>
  <c r="U768" i="7" s="1"/>
  <c r="O768" i="7"/>
  <c r="M768" i="7"/>
  <c r="X768" i="7" s="1"/>
  <c r="H768" i="7"/>
  <c r="G768" i="7"/>
  <c r="D768" i="7"/>
  <c r="I768" i="7" s="1"/>
  <c r="W767" i="7"/>
  <c r="U767" i="7"/>
  <c r="T767" i="7"/>
  <c r="Q767" i="7"/>
  <c r="O767" i="7"/>
  <c r="M767" i="7"/>
  <c r="X767" i="7" s="1"/>
  <c r="H767" i="7"/>
  <c r="G767" i="7"/>
  <c r="D767" i="7"/>
  <c r="I767" i="7" s="1"/>
  <c r="X766" i="7"/>
  <c r="W766" i="7"/>
  <c r="U766" i="7"/>
  <c r="T766" i="7"/>
  <c r="R766" i="7"/>
  <c r="Q766" i="7"/>
  <c r="O766" i="7"/>
  <c r="M766" i="7"/>
  <c r="H766" i="7"/>
  <c r="G766" i="7"/>
  <c r="D766" i="7"/>
  <c r="I766" i="7" s="1"/>
  <c r="X765" i="7"/>
  <c r="W765" i="7"/>
  <c r="U765" i="7"/>
  <c r="S765" i="7"/>
  <c r="R765" i="7"/>
  <c r="P765" i="7"/>
  <c r="N765" i="7"/>
  <c r="H765" i="7"/>
  <c r="I765" i="7" s="1"/>
  <c r="G765" i="7"/>
  <c r="D765" i="7"/>
  <c r="X764" i="7"/>
  <c r="W764" i="7"/>
  <c r="S764" i="7"/>
  <c r="U764" i="7" s="1"/>
  <c r="R764" i="7"/>
  <c r="P764" i="7"/>
  <c r="N764" i="7"/>
  <c r="I764" i="7"/>
  <c r="H764" i="7"/>
  <c r="G764" i="7"/>
  <c r="D764" i="7"/>
  <c r="U763" i="7"/>
  <c r="S763" i="7"/>
  <c r="T763" i="7" s="1"/>
  <c r="W763" i="7" s="1"/>
  <c r="Q763" i="7"/>
  <c r="O763" i="7"/>
  <c r="M763" i="7"/>
  <c r="X763" i="7" s="1"/>
  <c r="I763" i="7"/>
  <c r="H763" i="7"/>
  <c r="G763" i="7"/>
  <c r="D763" i="7"/>
  <c r="X762" i="7"/>
  <c r="W762" i="7"/>
  <c r="T762" i="7"/>
  <c r="S762" i="7" s="1"/>
  <c r="U762" i="7" s="1"/>
  <c r="R762" i="7"/>
  <c r="P762" i="7"/>
  <c r="N762" i="7"/>
  <c r="I762" i="7"/>
  <c r="H762" i="7"/>
  <c r="G762" i="7"/>
  <c r="D762" i="7"/>
  <c r="W761" i="7"/>
  <c r="U761" i="7"/>
  <c r="T761" i="7"/>
  <c r="Q761" i="7"/>
  <c r="O761" i="7"/>
  <c r="M761" i="7"/>
  <c r="X761" i="7" s="1"/>
  <c r="I761" i="7"/>
  <c r="H761" i="7"/>
  <c r="G761" i="7"/>
  <c r="D761" i="7"/>
  <c r="W760" i="7"/>
  <c r="U760" i="7"/>
  <c r="T760" i="7"/>
  <c r="R760" i="7"/>
  <c r="Q760" i="7" s="1"/>
  <c r="O760" i="7"/>
  <c r="M760" i="7"/>
  <c r="X760" i="7" s="1"/>
  <c r="I760" i="7"/>
  <c r="H760" i="7"/>
  <c r="G760" i="7"/>
  <c r="D760" i="7"/>
  <c r="X759" i="7"/>
  <c r="T759" i="7"/>
  <c r="W759" i="7" s="1"/>
  <c r="R759" i="7"/>
  <c r="P759" i="7"/>
  <c r="N759" i="7"/>
  <c r="I759" i="7"/>
  <c r="H759" i="7"/>
  <c r="G759" i="7"/>
  <c r="D759" i="7"/>
  <c r="W758" i="7"/>
  <c r="U758" i="7"/>
  <c r="T758" i="7"/>
  <c r="R758" i="7"/>
  <c r="Q758" i="7" s="1"/>
  <c r="O758" i="7"/>
  <c r="M758" i="7"/>
  <c r="X758" i="7" s="1"/>
  <c r="I758" i="7"/>
  <c r="H758" i="7"/>
  <c r="G758" i="7"/>
  <c r="D758" i="7"/>
  <c r="U757" i="7"/>
  <c r="T757" i="7"/>
  <c r="W757" i="7" s="1"/>
  <c r="S757" i="7"/>
  <c r="Q757" i="7"/>
  <c r="O757" i="7"/>
  <c r="M757" i="7"/>
  <c r="X757" i="7" s="1"/>
  <c r="I757" i="7"/>
  <c r="H757" i="7"/>
  <c r="G757" i="7"/>
  <c r="D757" i="7"/>
  <c r="W756" i="7"/>
  <c r="U756" i="7"/>
  <c r="T756" i="7"/>
  <c r="R756" i="7"/>
  <c r="Q756" i="7" s="1"/>
  <c r="O756" i="7"/>
  <c r="M756" i="7"/>
  <c r="X756" i="7" s="1"/>
  <c r="I756" i="7"/>
  <c r="H756" i="7"/>
  <c r="G756" i="7"/>
  <c r="D756" i="7"/>
  <c r="U755" i="7"/>
  <c r="T755" i="7"/>
  <c r="S755" i="7"/>
  <c r="W755" i="7" s="1"/>
  <c r="Q755" i="7"/>
  <c r="O755" i="7"/>
  <c r="M755" i="7"/>
  <c r="X755" i="7" s="1"/>
  <c r="I755" i="7"/>
  <c r="H755" i="7"/>
  <c r="G755" i="7"/>
  <c r="D755" i="7"/>
  <c r="X754" i="7"/>
  <c r="U754" i="7"/>
  <c r="T754" i="7"/>
  <c r="W754" i="7" s="1"/>
  <c r="S754" i="7"/>
  <c r="Q754" i="7"/>
  <c r="O754" i="7"/>
  <c r="M754" i="7"/>
  <c r="I754" i="7"/>
  <c r="H754" i="7"/>
  <c r="G754" i="7"/>
  <c r="D754" i="7"/>
  <c r="X753" i="7"/>
  <c r="U753" i="7"/>
  <c r="T753" i="7"/>
  <c r="W753" i="7" s="1"/>
  <c r="S753" i="7"/>
  <c r="R753" i="7"/>
  <c r="P753" i="7"/>
  <c r="N753" i="7"/>
  <c r="I753" i="7"/>
  <c r="H753" i="7"/>
  <c r="G753" i="7"/>
  <c r="D753" i="7"/>
  <c r="X752" i="7"/>
  <c r="W752" i="7"/>
  <c r="U752" i="7"/>
  <c r="S752" i="7"/>
  <c r="R752" i="7"/>
  <c r="P752" i="7"/>
  <c r="N752" i="7"/>
  <c r="H752" i="7"/>
  <c r="G752" i="7"/>
  <c r="D752" i="7"/>
  <c r="I752" i="7" s="1"/>
  <c r="X751" i="7"/>
  <c r="T751" i="7"/>
  <c r="S751" i="7"/>
  <c r="W751" i="7" s="1"/>
  <c r="Q751" i="7"/>
  <c r="O751" i="7"/>
  <c r="M751" i="7"/>
  <c r="H751" i="7"/>
  <c r="G751" i="7"/>
  <c r="D751" i="7"/>
  <c r="I751" i="7" s="1"/>
  <c r="X750" i="7"/>
  <c r="W750" i="7"/>
  <c r="S750" i="7"/>
  <c r="R750" i="7"/>
  <c r="U750" i="7" s="1"/>
  <c r="P750" i="7"/>
  <c r="N750" i="7"/>
  <c r="H750" i="7"/>
  <c r="G750" i="7"/>
  <c r="D750" i="7"/>
  <c r="I750" i="7" s="1"/>
  <c r="X749" i="7"/>
  <c r="W749" i="7"/>
  <c r="U749" i="7"/>
  <c r="T749" i="7"/>
  <c r="Q749" i="7"/>
  <c r="O749" i="7"/>
  <c r="I749" i="7"/>
  <c r="H749" i="7"/>
  <c r="G749" i="7"/>
  <c r="D749" i="7"/>
  <c r="X748" i="7"/>
  <c r="W748" i="7"/>
  <c r="U748" i="7"/>
  <c r="S748" i="7"/>
  <c r="R748" i="7"/>
  <c r="P748" i="7"/>
  <c r="N748" i="7"/>
  <c r="I748" i="7"/>
  <c r="H748" i="7"/>
  <c r="G748" i="7"/>
  <c r="D748" i="7"/>
  <c r="W747" i="7"/>
  <c r="U747" i="7"/>
  <c r="T747" i="7"/>
  <c r="Q747" i="7"/>
  <c r="O747" i="7"/>
  <c r="M747" i="7"/>
  <c r="X747" i="7" s="1"/>
  <c r="I747" i="7"/>
  <c r="H747" i="7"/>
  <c r="G747" i="7"/>
  <c r="D747" i="7"/>
  <c r="W746" i="7"/>
  <c r="U746" i="7"/>
  <c r="T746" i="7"/>
  <c r="Q746" i="7"/>
  <c r="O746" i="7"/>
  <c r="M746" i="7"/>
  <c r="X746" i="7" s="1"/>
  <c r="H746" i="7"/>
  <c r="G746" i="7"/>
  <c r="D746" i="7"/>
  <c r="I746" i="7" s="1"/>
  <c r="W745" i="7"/>
  <c r="U745" i="7"/>
  <c r="T745" i="7"/>
  <c r="Q745" i="7"/>
  <c r="O745" i="7"/>
  <c r="M745" i="7"/>
  <c r="X745" i="7" s="1"/>
  <c r="H745" i="7"/>
  <c r="G745" i="7"/>
  <c r="D745" i="7"/>
  <c r="I745" i="7" s="1"/>
  <c r="W744" i="7"/>
  <c r="U744" i="7"/>
  <c r="T744" i="7"/>
  <c r="Q744" i="7"/>
  <c r="O744" i="7"/>
  <c r="M744" i="7"/>
  <c r="X744" i="7" s="1"/>
  <c r="H744" i="7"/>
  <c r="G744" i="7"/>
  <c r="D744" i="7"/>
  <c r="I744" i="7" s="1"/>
  <c r="X743" i="7"/>
  <c r="Q743" i="7"/>
  <c r="S743" i="7" s="1"/>
  <c r="O743" i="7"/>
  <c r="M743" i="7"/>
  <c r="H743" i="7"/>
  <c r="G743" i="7"/>
  <c r="D743" i="7"/>
  <c r="I743" i="7" s="1"/>
  <c r="X742" i="7"/>
  <c r="R742" i="7"/>
  <c r="P742" i="7"/>
  <c r="N742" i="7"/>
  <c r="S742" i="7" s="1"/>
  <c r="T742" i="7" s="1"/>
  <c r="W742" i="7" s="1"/>
  <c r="H742" i="7"/>
  <c r="G742" i="7"/>
  <c r="D742" i="7"/>
  <c r="I742" i="7" s="1"/>
  <c r="W741" i="7"/>
  <c r="U741" i="7"/>
  <c r="T741" i="7"/>
  <c r="Q741" i="7"/>
  <c r="O741" i="7"/>
  <c r="M741" i="7"/>
  <c r="X741" i="7" s="1"/>
  <c r="I741" i="7"/>
  <c r="H741" i="7"/>
  <c r="G741" i="7"/>
  <c r="D741" i="7"/>
  <c r="X740" i="7"/>
  <c r="Q740" i="7"/>
  <c r="S740" i="7" s="1"/>
  <c r="O740" i="7"/>
  <c r="M740" i="7"/>
  <c r="I740" i="7"/>
  <c r="H740" i="7"/>
  <c r="G740" i="7"/>
  <c r="D740" i="7"/>
  <c r="X739" i="7"/>
  <c r="W739" i="7"/>
  <c r="U739" i="7"/>
  <c r="S739" i="7"/>
  <c r="R739" i="7"/>
  <c r="P739" i="7"/>
  <c r="N739" i="7"/>
  <c r="I739" i="7"/>
  <c r="H739" i="7"/>
  <c r="G739" i="7"/>
  <c r="D739" i="7"/>
  <c r="X738" i="7"/>
  <c r="W738" i="7"/>
  <c r="U738" i="7"/>
  <c r="T738" i="7"/>
  <c r="S738" i="7"/>
  <c r="Q738" i="7"/>
  <c r="O738" i="7"/>
  <c r="M738" i="7"/>
  <c r="I738" i="7"/>
  <c r="H738" i="7"/>
  <c r="G738" i="7"/>
  <c r="D738" i="7"/>
  <c r="W737" i="7"/>
  <c r="U737" i="7"/>
  <c r="T737" i="7"/>
  <c r="S737" i="7"/>
  <c r="Q737" i="7"/>
  <c r="O737" i="7"/>
  <c r="M737" i="7"/>
  <c r="X737" i="7" s="1"/>
  <c r="I737" i="7"/>
  <c r="H737" i="7"/>
  <c r="G737" i="7"/>
  <c r="D737" i="7"/>
  <c r="X736" i="7"/>
  <c r="W736" i="7"/>
  <c r="T736" i="7"/>
  <c r="S736" i="7" s="1"/>
  <c r="U736" i="7" s="1"/>
  <c r="R736" i="7"/>
  <c r="P736" i="7"/>
  <c r="N736" i="7"/>
  <c r="I736" i="7"/>
  <c r="H736" i="7"/>
  <c r="G736" i="7"/>
  <c r="D736" i="7"/>
  <c r="X735" i="7"/>
  <c r="W735" i="7"/>
  <c r="U735" i="7"/>
  <c r="S735" i="7"/>
  <c r="R735" i="7"/>
  <c r="P735" i="7"/>
  <c r="N735" i="7"/>
  <c r="I735" i="7"/>
  <c r="H735" i="7"/>
  <c r="G735" i="7"/>
  <c r="D735" i="7"/>
  <c r="U734" i="7"/>
  <c r="T734" i="7"/>
  <c r="W734" i="7" s="1"/>
  <c r="Q734" i="7"/>
  <c r="O734" i="7"/>
  <c r="M734" i="7"/>
  <c r="X734" i="7" s="1"/>
  <c r="H734" i="7"/>
  <c r="G734" i="7"/>
  <c r="D734" i="7"/>
  <c r="I734" i="7" s="1"/>
  <c r="X733" i="7"/>
  <c r="T733" i="7"/>
  <c r="W733" i="7" s="1"/>
  <c r="S733" i="7"/>
  <c r="U733" i="7" s="1"/>
  <c r="Q733" i="7"/>
  <c r="O733" i="7"/>
  <c r="M733" i="7"/>
  <c r="H733" i="7"/>
  <c r="G733" i="7"/>
  <c r="D733" i="7"/>
  <c r="I733" i="7" s="1"/>
  <c r="W732" i="7"/>
  <c r="U732" i="7"/>
  <c r="T732" i="7"/>
  <c r="Q732" i="7"/>
  <c r="O732" i="7"/>
  <c r="M732" i="7"/>
  <c r="X732" i="7" s="1"/>
  <c r="H732" i="7"/>
  <c r="G732" i="7"/>
  <c r="D732" i="7"/>
  <c r="I732" i="7" s="1"/>
  <c r="X731" i="7"/>
  <c r="W731" i="7"/>
  <c r="S731" i="7"/>
  <c r="R731" i="7"/>
  <c r="U731" i="7" s="1"/>
  <c r="P731" i="7"/>
  <c r="N731" i="7"/>
  <c r="H731" i="7"/>
  <c r="G731" i="7"/>
  <c r="D731" i="7"/>
  <c r="I731" i="7" s="1"/>
  <c r="X730" i="7"/>
  <c r="Q730" i="7"/>
  <c r="S730" i="7" s="1"/>
  <c r="O730" i="7"/>
  <c r="M730" i="7"/>
  <c r="H730" i="7"/>
  <c r="G730" i="7"/>
  <c r="D730" i="7"/>
  <c r="I730" i="7" s="1"/>
  <c r="W729" i="7"/>
  <c r="U729" i="7"/>
  <c r="T729" i="7"/>
  <c r="Q729" i="7"/>
  <c r="O729" i="7"/>
  <c r="M729" i="7"/>
  <c r="X729" i="7" s="1"/>
  <c r="I729" i="7"/>
  <c r="H729" i="7"/>
  <c r="G729" i="7"/>
  <c r="D729" i="7"/>
  <c r="X728" i="7"/>
  <c r="W728" i="7"/>
  <c r="U728" i="7"/>
  <c r="T728" i="7"/>
  <c r="R728" i="7"/>
  <c r="Q728" i="7"/>
  <c r="O728" i="7"/>
  <c r="M728" i="7"/>
  <c r="I728" i="7"/>
  <c r="H728" i="7"/>
  <c r="G728" i="7"/>
  <c r="D728" i="7"/>
  <c r="W727" i="7"/>
  <c r="U727" i="7"/>
  <c r="T727" i="7"/>
  <c r="Q727" i="7"/>
  <c r="O727" i="7"/>
  <c r="M727" i="7"/>
  <c r="X727" i="7" s="1"/>
  <c r="I727" i="7"/>
  <c r="H727" i="7"/>
  <c r="G727" i="7"/>
  <c r="D727" i="7"/>
  <c r="W726" i="7"/>
  <c r="U726" i="7"/>
  <c r="T726" i="7"/>
  <c r="Q726" i="7"/>
  <c r="O726" i="7"/>
  <c r="M726" i="7"/>
  <c r="X726" i="7" s="1"/>
  <c r="I726" i="7"/>
  <c r="H726" i="7"/>
  <c r="G726" i="7"/>
  <c r="D726" i="7"/>
  <c r="W725" i="7"/>
  <c r="U725" i="7"/>
  <c r="T725" i="7"/>
  <c r="Q725" i="7"/>
  <c r="O725" i="7"/>
  <c r="M725" i="7"/>
  <c r="X725" i="7" s="1"/>
  <c r="H725" i="7"/>
  <c r="G725" i="7"/>
  <c r="D725" i="7"/>
  <c r="I725" i="7" s="1"/>
  <c r="W724" i="7"/>
  <c r="U724" i="7"/>
  <c r="T724" i="7"/>
  <c r="Q724" i="7"/>
  <c r="O724" i="7"/>
  <c r="M724" i="7"/>
  <c r="X724" i="7" s="1"/>
  <c r="H724" i="7"/>
  <c r="G724" i="7"/>
  <c r="D724" i="7"/>
  <c r="I724" i="7" s="1"/>
  <c r="X723" i="7"/>
  <c r="S723" i="7"/>
  <c r="T723" i="7" s="1"/>
  <c r="W723" i="7" s="1"/>
  <c r="R723" i="7"/>
  <c r="U723" i="7" s="1"/>
  <c r="P723" i="7"/>
  <c r="N723" i="7"/>
  <c r="H723" i="7"/>
  <c r="G723" i="7"/>
  <c r="D723" i="7"/>
  <c r="I723" i="7" s="1"/>
  <c r="X722" i="7"/>
  <c r="S722" i="7"/>
  <c r="U722" i="7" s="1"/>
  <c r="Q722" i="7"/>
  <c r="O722" i="7"/>
  <c r="M722" i="7"/>
  <c r="H722" i="7"/>
  <c r="G722" i="7"/>
  <c r="D722" i="7"/>
  <c r="I722" i="7" s="1"/>
  <c r="X721" i="7"/>
  <c r="S721" i="7"/>
  <c r="U721" i="7" s="1"/>
  <c r="Q721" i="7"/>
  <c r="O721" i="7"/>
  <c r="M721" i="7"/>
  <c r="H721" i="7"/>
  <c r="G721" i="7"/>
  <c r="D721" i="7"/>
  <c r="I721" i="7" s="1"/>
  <c r="W720" i="7"/>
  <c r="U720" i="7"/>
  <c r="T720" i="7"/>
  <c r="Q720" i="7"/>
  <c r="O720" i="7"/>
  <c r="M720" i="7"/>
  <c r="X720" i="7" s="1"/>
  <c r="H720" i="7"/>
  <c r="G720" i="7"/>
  <c r="D720" i="7"/>
  <c r="I720" i="7" s="1"/>
  <c r="W719" i="7"/>
  <c r="U719" i="7"/>
  <c r="T719" i="7"/>
  <c r="Q719" i="7"/>
  <c r="O719" i="7"/>
  <c r="M719" i="7"/>
  <c r="X719" i="7" s="1"/>
  <c r="H719" i="7"/>
  <c r="I719" i="7" s="1"/>
  <c r="G719" i="7"/>
  <c r="D719" i="7"/>
  <c r="X718" i="7"/>
  <c r="W718" i="7"/>
  <c r="T718" i="7"/>
  <c r="O718" i="7"/>
  <c r="M718" i="7"/>
  <c r="H718" i="7"/>
  <c r="G718" i="7"/>
  <c r="D718" i="7"/>
  <c r="I718" i="7" s="1"/>
  <c r="U717" i="7"/>
  <c r="T717" i="7"/>
  <c r="W717" i="7" s="1"/>
  <c r="Q717" i="7"/>
  <c r="O717" i="7"/>
  <c r="M717" i="7"/>
  <c r="X717" i="7" s="1"/>
  <c r="H717" i="7"/>
  <c r="G717" i="7"/>
  <c r="D717" i="7"/>
  <c r="I717" i="7" s="1"/>
  <c r="W716" i="7"/>
  <c r="T716" i="7"/>
  <c r="R716" i="7"/>
  <c r="U716" i="7" s="1"/>
  <c r="O716" i="7"/>
  <c r="M716" i="7"/>
  <c r="X716" i="7" s="1"/>
  <c r="H716" i="7"/>
  <c r="G716" i="7"/>
  <c r="D716" i="7"/>
  <c r="I716" i="7" s="1"/>
  <c r="X715" i="7"/>
  <c r="W715" i="7"/>
  <c r="S715" i="7"/>
  <c r="R715" i="7"/>
  <c r="U715" i="7" s="1"/>
  <c r="P715" i="7"/>
  <c r="N715" i="7"/>
  <c r="H715" i="7"/>
  <c r="G715" i="7"/>
  <c r="D715" i="7"/>
  <c r="I715" i="7" s="1"/>
  <c r="W714" i="7"/>
  <c r="U714" i="7"/>
  <c r="T714" i="7"/>
  <c r="Q714" i="7"/>
  <c r="O714" i="7"/>
  <c r="M714" i="7"/>
  <c r="X714" i="7" s="1"/>
  <c r="H714" i="7"/>
  <c r="I714" i="7" s="1"/>
  <c r="G714" i="7"/>
  <c r="D714" i="7"/>
  <c r="X713" i="7"/>
  <c r="W713" i="7"/>
  <c r="U713" i="7"/>
  <c r="T713" i="7"/>
  <c r="R713" i="7"/>
  <c r="Q713" i="7" s="1"/>
  <c r="O713" i="7"/>
  <c r="M713" i="7"/>
  <c r="H713" i="7"/>
  <c r="I713" i="7" s="1"/>
  <c r="G713" i="7"/>
  <c r="D713" i="7"/>
  <c r="X712" i="7"/>
  <c r="T712" i="7"/>
  <c r="S712" i="7" s="1"/>
  <c r="U712" i="7" s="1"/>
  <c r="R712" i="7"/>
  <c r="P712" i="7"/>
  <c r="N712" i="7"/>
  <c r="H712" i="7"/>
  <c r="I712" i="7" s="1"/>
  <c r="G712" i="7"/>
  <c r="D712" i="7"/>
  <c r="X711" i="7"/>
  <c r="U711" i="7"/>
  <c r="T711" i="7"/>
  <c r="W711" i="7" s="1"/>
  <c r="S711" i="7"/>
  <c r="Q711" i="7"/>
  <c r="O711" i="7"/>
  <c r="M711" i="7"/>
  <c r="H711" i="7"/>
  <c r="I711" i="7" s="1"/>
  <c r="G711" i="7"/>
  <c r="D711" i="7"/>
  <c r="W710" i="7"/>
  <c r="U710" i="7"/>
  <c r="T710" i="7"/>
  <c r="Q710" i="7"/>
  <c r="O710" i="7"/>
  <c r="M710" i="7"/>
  <c r="X710" i="7" s="1"/>
  <c r="I710" i="7"/>
  <c r="H710" i="7"/>
  <c r="G710" i="7"/>
  <c r="D710" i="7"/>
  <c r="X709" i="7"/>
  <c r="R709" i="7"/>
  <c r="P709" i="7"/>
  <c r="N709" i="7"/>
  <c r="S709" i="7" s="1"/>
  <c r="I709" i="7"/>
  <c r="H709" i="7"/>
  <c r="G709" i="7"/>
  <c r="D709" i="7"/>
  <c r="X708" i="7"/>
  <c r="W708" i="7"/>
  <c r="S708" i="7"/>
  <c r="R708" i="7"/>
  <c r="U708" i="7" s="1"/>
  <c r="P708" i="7"/>
  <c r="N708" i="7"/>
  <c r="I708" i="7"/>
  <c r="H708" i="7"/>
  <c r="G708" i="7"/>
  <c r="D708" i="7"/>
  <c r="W707" i="7"/>
  <c r="U707" i="7"/>
  <c r="T707" i="7"/>
  <c r="R707" i="7"/>
  <c r="Q707" i="7"/>
  <c r="O707" i="7"/>
  <c r="M707" i="7"/>
  <c r="X707" i="7" s="1"/>
  <c r="I707" i="7"/>
  <c r="H707" i="7"/>
  <c r="G707" i="7"/>
  <c r="D707" i="7"/>
  <c r="Q706" i="7"/>
  <c r="S706" i="7" s="1"/>
  <c r="O706" i="7"/>
  <c r="M706" i="7"/>
  <c r="X706" i="7" s="1"/>
  <c r="I706" i="7"/>
  <c r="H706" i="7"/>
  <c r="G706" i="7"/>
  <c r="D706" i="7"/>
  <c r="X705" i="7"/>
  <c r="U705" i="7"/>
  <c r="T705" i="7"/>
  <c r="W705" i="7" s="1"/>
  <c r="Q705" i="7"/>
  <c r="O705" i="7"/>
  <c r="H705" i="7"/>
  <c r="G705" i="7"/>
  <c r="D705" i="7"/>
  <c r="I705" i="7" s="1"/>
  <c r="X704" i="7"/>
  <c r="W704" i="7"/>
  <c r="T704" i="7"/>
  <c r="S704" i="7"/>
  <c r="R704" i="7"/>
  <c r="U704" i="7" s="1"/>
  <c r="P704" i="7"/>
  <c r="N704" i="7"/>
  <c r="H704" i="7"/>
  <c r="G704" i="7"/>
  <c r="D704" i="7"/>
  <c r="I704" i="7" s="1"/>
  <c r="W703" i="7"/>
  <c r="T703" i="7"/>
  <c r="R703" i="7"/>
  <c r="U703" i="7" s="1"/>
  <c r="O703" i="7"/>
  <c r="M703" i="7"/>
  <c r="X703" i="7" s="1"/>
  <c r="H703" i="7"/>
  <c r="G703" i="7"/>
  <c r="D703" i="7"/>
  <c r="I703" i="7" s="1"/>
  <c r="X702" i="7"/>
  <c r="S702" i="7"/>
  <c r="U702" i="7" s="1"/>
  <c r="Q702" i="7"/>
  <c r="O702" i="7"/>
  <c r="M702" i="7"/>
  <c r="H702" i="7"/>
  <c r="G702" i="7"/>
  <c r="D702" i="7"/>
  <c r="I702" i="7" s="1"/>
  <c r="X701" i="7"/>
  <c r="W701" i="7"/>
  <c r="U701" i="7"/>
  <c r="T701" i="7"/>
  <c r="Q701" i="7"/>
  <c r="O701" i="7"/>
  <c r="H701" i="7"/>
  <c r="G701" i="7"/>
  <c r="D701" i="7"/>
  <c r="I701" i="7" s="1"/>
  <c r="X700" i="7"/>
  <c r="U700" i="7"/>
  <c r="T700" i="7"/>
  <c r="W700" i="7" s="1"/>
  <c r="Q700" i="7"/>
  <c r="O700" i="7"/>
  <c r="I700" i="7"/>
  <c r="H700" i="7"/>
  <c r="G700" i="7"/>
  <c r="D700" i="7"/>
  <c r="W699" i="7"/>
  <c r="U699" i="7"/>
  <c r="T699" i="7"/>
  <c r="Q699" i="7"/>
  <c r="O699" i="7"/>
  <c r="M699" i="7"/>
  <c r="X699" i="7" s="1"/>
  <c r="H699" i="7"/>
  <c r="G699" i="7"/>
  <c r="D699" i="7"/>
  <c r="I699" i="7" s="1"/>
  <c r="X698" i="7"/>
  <c r="T698" i="7"/>
  <c r="W698" i="7" s="1"/>
  <c r="S698" i="7"/>
  <c r="U698" i="7" s="1"/>
  <c r="Q698" i="7"/>
  <c r="O698" i="7"/>
  <c r="M698" i="7"/>
  <c r="H698" i="7"/>
  <c r="G698" i="7"/>
  <c r="D698" i="7"/>
  <c r="I698" i="7" s="1"/>
  <c r="X697" i="7"/>
  <c r="W697" i="7"/>
  <c r="S697" i="7"/>
  <c r="R697" i="7"/>
  <c r="U697" i="7" s="1"/>
  <c r="P697" i="7"/>
  <c r="N697" i="7"/>
  <c r="H697" i="7"/>
  <c r="G697" i="7"/>
  <c r="D697" i="7"/>
  <c r="I697" i="7" s="1"/>
  <c r="X696" i="7"/>
  <c r="S696" i="7"/>
  <c r="U696" i="7" s="1"/>
  <c r="Q696" i="7"/>
  <c r="O696" i="7"/>
  <c r="M696" i="7"/>
  <c r="H696" i="7"/>
  <c r="G696" i="7"/>
  <c r="D696" i="7"/>
  <c r="I696" i="7" s="1"/>
  <c r="W695" i="7"/>
  <c r="U695" i="7"/>
  <c r="T695" i="7"/>
  <c r="Q695" i="7"/>
  <c r="O695" i="7"/>
  <c r="M695" i="7"/>
  <c r="X695" i="7" s="1"/>
  <c r="H695" i="7"/>
  <c r="G695" i="7"/>
  <c r="D695" i="7"/>
  <c r="I695" i="7" s="1"/>
  <c r="X694" i="7"/>
  <c r="U694" i="7"/>
  <c r="S694" i="7"/>
  <c r="T694" i="7" s="1"/>
  <c r="W694" i="7" s="1"/>
  <c r="Q694" i="7"/>
  <c r="O694" i="7"/>
  <c r="M694" i="7"/>
  <c r="H694" i="7"/>
  <c r="G694" i="7"/>
  <c r="D694" i="7"/>
  <c r="I694" i="7" s="1"/>
  <c r="X693" i="7"/>
  <c r="W693" i="7"/>
  <c r="U693" i="7"/>
  <c r="T693" i="7"/>
  <c r="R693" i="7"/>
  <c r="Q693" i="7"/>
  <c r="O693" i="7"/>
  <c r="M693" i="7"/>
  <c r="H693" i="7"/>
  <c r="G693" i="7"/>
  <c r="D693" i="7"/>
  <c r="I693" i="7" s="1"/>
  <c r="W692" i="7"/>
  <c r="U692" i="7"/>
  <c r="T692" i="7"/>
  <c r="Q692" i="7"/>
  <c r="O692" i="7"/>
  <c r="M692" i="7"/>
  <c r="X692" i="7" s="1"/>
  <c r="H692" i="7"/>
  <c r="I692" i="7" s="1"/>
  <c r="G692" i="7"/>
  <c r="D692" i="7"/>
  <c r="X691" i="7"/>
  <c r="W691" i="7"/>
  <c r="U691" i="7"/>
  <c r="T691" i="7"/>
  <c r="R691" i="7"/>
  <c r="Q691" i="7"/>
  <c r="O691" i="7"/>
  <c r="M691" i="7"/>
  <c r="H691" i="7"/>
  <c r="I691" i="7" s="1"/>
  <c r="G691" i="7"/>
  <c r="D691" i="7"/>
  <c r="W690" i="7"/>
  <c r="U690" i="7"/>
  <c r="T690" i="7"/>
  <c r="Q690" i="7"/>
  <c r="O690" i="7"/>
  <c r="M690" i="7"/>
  <c r="X690" i="7" s="1"/>
  <c r="I690" i="7"/>
  <c r="H690" i="7"/>
  <c r="G690" i="7"/>
  <c r="D690" i="7"/>
  <c r="W689" i="7"/>
  <c r="U689" i="7"/>
  <c r="T689" i="7"/>
  <c r="Q689" i="7"/>
  <c r="O689" i="7"/>
  <c r="M689" i="7"/>
  <c r="X689" i="7" s="1"/>
  <c r="I689" i="7"/>
  <c r="H689" i="7"/>
  <c r="G689" i="7"/>
  <c r="D689" i="7"/>
  <c r="W688" i="7"/>
  <c r="U688" i="7"/>
  <c r="T688" i="7"/>
  <c r="Q688" i="7"/>
  <c r="O688" i="7"/>
  <c r="M688" i="7"/>
  <c r="X688" i="7" s="1"/>
  <c r="H688" i="7"/>
  <c r="G688" i="7"/>
  <c r="D688" i="7"/>
  <c r="I688" i="7" s="1"/>
  <c r="X687" i="7"/>
  <c r="T687" i="7"/>
  <c r="W687" i="7" s="1"/>
  <c r="S687" i="7"/>
  <c r="U687" i="7" s="1"/>
  <c r="Q687" i="7"/>
  <c r="O687" i="7"/>
  <c r="M687" i="7"/>
  <c r="H687" i="7"/>
  <c r="G687" i="7"/>
  <c r="D687" i="7"/>
  <c r="I687" i="7" s="1"/>
  <c r="X686" i="7"/>
  <c r="T686" i="7"/>
  <c r="W686" i="7" s="1"/>
  <c r="S686" i="7"/>
  <c r="U686" i="7" s="1"/>
  <c r="Q686" i="7"/>
  <c r="O686" i="7"/>
  <c r="M686" i="7"/>
  <c r="H686" i="7"/>
  <c r="G686" i="7"/>
  <c r="D686" i="7"/>
  <c r="I686" i="7" s="1"/>
  <c r="X685" i="7"/>
  <c r="W685" i="7"/>
  <c r="S685" i="7"/>
  <c r="R685" i="7"/>
  <c r="U685" i="7" s="1"/>
  <c r="P685" i="7"/>
  <c r="N685" i="7"/>
  <c r="H685" i="7"/>
  <c r="G685" i="7"/>
  <c r="D685" i="7"/>
  <c r="I685" i="7" s="1"/>
  <c r="W684" i="7"/>
  <c r="U684" i="7"/>
  <c r="T684" i="7"/>
  <c r="Q684" i="7"/>
  <c r="O684" i="7"/>
  <c r="M684" i="7"/>
  <c r="X684" i="7" s="1"/>
  <c r="H684" i="7"/>
  <c r="G684" i="7"/>
  <c r="D684" i="7"/>
  <c r="I684" i="7" s="1"/>
  <c r="W683" i="7"/>
  <c r="U683" i="7"/>
  <c r="T683" i="7"/>
  <c r="Q683" i="7"/>
  <c r="O683" i="7"/>
  <c r="M683" i="7"/>
  <c r="X683" i="7" s="1"/>
  <c r="H683" i="7"/>
  <c r="G683" i="7"/>
  <c r="D683" i="7"/>
  <c r="I683" i="7" s="1"/>
  <c r="X682" i="7"/>
  <c r="R682" i="7"/>
  <c r="U682" i="7" s="1"/>
  <c r="P682" i="7"/>
  <c r="N682" i="7"/>
  <c r="S682" i="7" s="1"/>
  <c r="T682" i="7" s="1"/>
  <c r="W682" i="7" s="1"/>
  <c r="H682" i="7"/>
  <c r="G682" i="7"/>
  <c r="D682" i="7"/>
  <c r="I682" i="7" s="1"/>
  <c r="W681" i="7"/>
  <c r="U681" i="7"/>
  <c r="T681" i="7"/>
  <c r="Q681" i="7"/>
  <c r="O681" i="7"/>
  <c r="M681" i="7"/>
  <c r="X681" i="7" s="1"/>
  <c r="I681" i="7"/>
  <c r="H681" i="7"/>
  <c r="G681" i="7"/>
  <c r="D681" i="7"/>
  <c r="X680" i="7"/>
  <c r="S680" i="7"/>
  <c r="U680" i="7" s="1"/>
  <c r="Q680" i="7"/>
  <c r="O680" i="7"/>
  <c r="M680" i="7"/>
  <c r="I680" i="7"/>
  <c r="H680" i="7"/>
  <c r="G680" i="7"/>
  <c r="D680" i="7"/>
  <c r="X679" i="7"/>
  <c r="W679" i="7"/>
  <c r="T679" i="7"/>
  <c r="S679" i="7"/>
  <c r="U679" i="7" s="1"/>
  <c r="R679" i="7"/>
  <c r="P679" i="7"/>
  <c r="N679" i="7"/>
  <c r="I679" i="7"/>
  <c r="H679" i="7"/>
  <c r="G679" i="7"/>
  <c r="D679" i="7"/>
  <c r="X678" i="7"/>
  <c r="W678" i="7"/>
  <c r="S678" i="7"/>
  <c r="R678" i="7"/>
  <c r="U678" i="7" s="1"/>
  <c r="P678" i="7"/>
  <c r="N678" i="7"/>
  <c r="I678" i="7"/>
  <c r="H678" i="7"/>
  <c r="G678" i="7"/>
  <c r="D678" i="7"/>
  <c r="W677" i="7"/>
  <c r="U677" i="7"/>
  <c r="T677" i="7"/>
  <c r="Q677" i="7"/>
  <c r="O677" i="7"/>
  <c r="M677" i="7"/>
  <c r="X677" i="7" s="1"/>
  <c r="H677" i="7"/>
  <c r="G677" i="7"/>
  <c r="D677" i="7"/>
  <c r="I677" i="7" s="1"/>
  <c r="X676" i="7"/>
  <c r="T676" i="7"/>
  <c r="W676" i="7" s="1"/>
  <c r="R676" i="7"/>
  <c r="P676" i="7"/>
  <c r="N676" i="7"/>
  <c r="H676" i="7"/>
  <c r="G676" i="7"/>
  <c r="D676" i="7"/>
  <c r="I676" i="7" s="1"/>
  <c r="X675" i="7"/>
  <c r="T675" i="7"/>
  <c r="W675" i="7" s="1"/>
  <c r="S675" i="7"/>
  <c r="U675" i="7" s="1"/>
  <c r="Q675" i="7"/>
  <c r="O675" i="7"/>
  <c r="M675" i="7"/>
  <c r="H675" i="7"/>
  <c r="G675" i="7"/>
  <c r="D675" i="7"/>
  <c r="I675" i="7" s="1"/>
  <c r="W674" i="7"/>
  <c r="T674" i="7"/>
  <c r="R674" i="7"/>
  <c r="U674" i="7" s="1"/>
  <c r="O674" i="7"/>
  <c r="M674" i="7"/>
  <c r="X674" i="7" s="1"/>
  <c r="H674" i="7"/>
  <c r="G674" i="7"/>
  <c r="D674" i="7"/>
  <c r="I674" i="7" s="1"/>
  <c r="X673" i="7"/>
  <c r="W673" i="7"/>
  <c r="S673" i="7"/>
  <c r="R673" i="7"/>
  <c r="U673" i="7" s="1"/>
  <c r="P673" i="7"/>
  <c r="N673" i="7"/>
  <c r="H673" i="7"/>
  <c r="G673" i="7"/>
  <c r="D673" i="7"/>
  <c r="I673" i="7" s="1"/>
  <c r="W672" i="7"/>
  <c r="U672" i="7"/>
  <c r="T672" i="7"/>
  <c r="Q672" i="7"/>
  <c r="O672" i="7"/>
  <c r="M672" i="7"/>
  <c r="X672" i="7" s="1"/>
  <c r="H672" i="7"/>
  <c r="I672" i="7" s="1"/>
  <c r="G672" i="7"/>
  <c r="D672" i="7"/>
  <c r="X671" i="7"/>
  <c r="W671" i="7"/>
  <c r="U671" i="7"/>
  <c r="T671" i="7"/>
  <c r="S671" i="7"/>
  <c r="Q671" i="7"/>
  <c r="O671" i="7"/>
  <c r="M671" i="7"/>
  <c r="H671" i="7"/>
  <c r="I671" i="7" s="1"/>
  <c r="G671" i="7"/>
  <c r="D671" i="7"/>
  <c r="W670" i="7"/>
  <c r="U670" i="7"/>
  <c r="T670" i="7"/>
  <c r="S670" i="7"/>
  <c r="Q670" i="7"/>
  <c r="O670" i="7"/>
  <c r="M670" i="7"/>
  <c r="X670" i="7" s="1"/>
  <c r="H670" i="7"/>
  <c r="I670" i="7" s="1"/>
  <c r="G670" i="7"/>
  <c r="D670" i="7"/>
  <c r="X669" i="7"/>
  <c r="W669" i="7"/>
  <c r="S669" i="7"/>
  <c r="U669" i="7" s="1"/>
  <c r="R669" i="7"/>
  <c r="P669" i="7"/>
  <c r="N669" i="7"/>
  <c r="I669" i="7"/>
  <c r="H669" i="7"/>
  <c r="G669" i="7"/>
  <c r="D669" i="7"/>
  <c r="W668" i="7"/>
  <c r="U668" i="7"/>
  <c r="T668" i="7"/>
  <c r="Q668" i="7"/>
  <c r="O668" i="7"/>
  <c r="M668" i="7"/>
  <c r="X668" i="7" s="1"/>
  <c r="I668" i="7"/>
  <c r="H668" i="7"/>
  <c r="G668" i="7"/>
  <c r="D668" i="7"/>
  <c r="U667" i="7"/>
  <c r="T667" i="7"/>
  <c r="S667" i="7"/>
  <c r="W667" i="7" s="1"/>
  <c r="Q667" i="7"/>
  <c r="O667" i="7"/>
  <c r="M667" i="7"/>
  <c r="X667" i="7" s="1"/>
  <c r="W666" i="7"/>
  <c r="T666" i="7"/>
  <c r="S666" i="7"/>
  <c r="U666" i="7" s="1"/>
  <c r="Q666" i="7"/>
  <c r="O666" i="7"/>
  <c r="M666" i="7"/>
  <c r="X666" i="7" s="1"/>
  <c r="H666" i="7"/>
  <c r="I666" i="7" s="1"/>
  <c r="G666" i="7"/>
  <c r="D666" i="7"/>
  <c r="W665" i="7"/>
  <c r="U665" i="7"/>
  <c r="T665" i="7"/>
  <c r="Q665" i="7"/>
  <c r="O665" i="7"/>
  <c r="M665" i="7"/>
  <c r="X665" i="7" s="1"/>
  <c r="I665" i="7"/>
  <c r="H665" i="7"/>
  <c r="G665" i="7"/>
  <c r="D665" i="7"/>
  <c r="X664" i="7"/>
  <c r="W664" i="7"/>
  <c r="U664" i="7"/>
  <c r="T664" i="7"/>
  <c r="Q664" i="7"/>
  <c r="O664" i="7"/>
  <c r="H664" i="7"/>
  <c r="G664" i="7"/>
  <c r="D664" i="7"/>
  <c r="I664" i="7" s="1"/>
  <c r="X663" i="7"/>
  <c r="W663" i="7"/>
  <c r="S663" i="7"/>
  <c r="R663" i="7"/>
  <c r="U663" i="7" s="1"/>
  <c r="P663" i="7"/>
  <c r="N663" i="7"/>
  <c r="H663" i="7"/>
  <c r="G663" i="7"/>
  <c r="D663" i="7"/>
  <c r="I663" i="7" s="1"/>
  <c r="X662" i="7"/>
  <c r="W662" i="7"/>
  <c r="U662" i="7"/>
  <c r="T662" i="7"/>
  <c r="Q662" i="7"/>
  <c r="O662" i="7"/>
  <c r="H662" i="7"/>
  <c r="I662" i="7" s="1"/>
  <c r="G662" i="7"/>
  <c r="D662" i="7"/>
  <c r="X661" i="7"/>
  <c r="W661" i="7"/>
  <c r="S661" i="7"/>
  <c r="U661" i="7" s="1"/>
  <c r="R661" i="7"/>
  <c r="P661" i="7"/>
  <c r="N661" i="7"/>
  <c r="I661" i="7"/>
  <c r="H661" i="7"/>
  <c r="G661" i="7"/>
  <c r="D661" i="7"/>
  <c r="W660" i="7"/>
  <c r="U660" i="7"/>
  <c r="T660" i="7"/>
  <c r="Q660" i="7"/>
  <c r="O660" i="7"/>
  <c r="M660" i="7"/>
  <c r="X660" i="7" s="1"/>
  <c r="H660" i="7"/>
  <c r="I660" i="7" s="1"/>
  <c r="G660" i="7"/>
  <c r="D660" i="7"/>
  <c r="W659" i="7"/>
  <c r="U659" i="7"/>
  <c r="T659" i="7"/>
  <c r="R659" i="7"/>
  <c r="Q659" i="7"/>
  <c r="O659" i="7"/>
  <c r="M659" i="7"/>
  <c r="X659" i="7" s="1"/>
  <c r="H659" i="7"/>
  <c r="I659" i="7" s="1"/>
  <c r="G659" i="7"/>
  <c r="D659" i="7"/>
  <c r="Q658" i="7"/>
  <c r="S658" i="7" s="1"/>
  <c r="O658" i="7"/>
  <c r="M658" i="7"/>
  <c r="X658" i="7" s="1"/>
  <c r="H658" i="7"/>
  <c r="I658" i="7" s="1"/>
  <c r="G658" i="7"/>
  <c r="D658" i="7"/>
  <c r="X657" i="7"/>
  <c r="W657" i="7"/>
  <c r="S657" i="7"/>
  <c r="U657" i="7" s="1"/>
  <c r="R657" i="7"/>
  <c r="P657" i="7"/>
  <c r="N657" i="7"/>
  <c r="H657" i="7"/>
  <c r="G657" i="7"/>
  <c r="D657" i="7"/>
  <c r="I657" i="7" s="1"/>
  <c r="X656" i="7"/>
  <c r="T656" i="7"/>
  <c r="W656" i="7" s="1"/>
  <c r="S656" i="7"/>
  <c r="R656" i="7"/>
  <c r="U656" i="7" s="1"/>
  <c r="P656" i="7"/>
  <c r="N656" i="7"/>
  <c r="H656" i="7"/>
  <c r="G656" i="7"/>
  <c r="D656" i="7"/>
  <c r="I656" i="7" s="1"/>
  <c r="X655" i="7"/>
  <c r="W655" i="7"/>
  <c r="T655" i="7"/>
  <c r="R655" i="7"/>
  <c r="U655" i="7" s="1"/>
  <c r="O655" i="7"/>
  <c r="M655" i="7"/>
  <c r="H655" i="7"/>
  <c r="G655" i="7"/>
  <c r="D655" i="7"/>
  <c r="I655" i="7" s="1"/>
  <c r="X654" i="7"/>
  <c r="W654" i="7"/>
  <c r="T654" i="7"/>
  <c r="R654" i="7"/>
  <c r="U654" i="7" s="1"/>
  <c r="O654" i="7"/>
  <c r="M654" i="7"/>
  <c r="H654" i="7"/>
  <c r="G654" i="7"/>
  <c r="D654" i="7"/>
  <c r="I654" i="7" s="1"/>
  <c r="X653" i="7"/>
  <c r="W653" i="7"/>
  <c r="S653" i="7"/>
  <c r="R653" i="7"/>
  <c r="U653" i="7" s="1"/>
  <c r="P653" i="7"/>
  <c r="N653" i="7"/>
  <c r="H653" i="7"/>
  <c r="G653" i="7"/>
  <c r="D653" i="7"/>
  <c r="I653" i="7" s="1"/>
  <c r="X652" i="7"/>
  <c r="W652" i="7"/>
  <c r="U652" i="7"/>
  <c r="T652" i="7"/>
  <c r="Q652" i="7"/>
  <c r="O652" i="7"/>
  <c r="H652" i="7"/>
  <c r="I652" i="7" s="1"/>
  <c r="G652" i="7"/>
  <c r="D652" i="7"/>
  <c r="X651" i="7"/>
  <c r="W651" i="7"/>
  <c r="T651" i="7"/>
  <c r="S651" i="7" s="1"/>
  <c r="U651" i="7" s="1"/>
  <c r="R651" i="7"/>
  <c r="P651" i="7"/>
  <c r="N651" i="7"/>
  <c r="H651" i="7"/>
  <c r="I651" i="7" s="1"/>
  <c r="G651" i="7"/>
  <c r="D651" i="7"/>
  <c r="X650" i="7"/>
  <c r="W650" i="7"/>
  <c r="S650" i="7"/>
  <c r="U650" i="7" s="1"/>
  <c r="R650" i="7"/>
  <c r="P650" i="7"/>
  <c r="N650" i="7"/>
  <c r="I650" i="7"/>
  <c r="H650" i="7"/>
  <c r="G650" i="7"/>
  <c r="D650" i="7"/>
  <c r="W649" i="7"/>
  <c r="U649" i="7"/>
  <c r="T649" i="7"/>
  <c r="Q649" i="7"/>
  <c r="O649" i="7"/>
  <c r="M649" i="7"/>
  <c r="X649" i="7" s="1"/>
  <c r="H649" i="7"/>
  <c r="I649" i="7" s="1"/>
  <c r="G649" i="7"/>
  <c r="D649" i="7"/>
  <c r="U648" i="7"/>
  <c r="T648" i="7"/>
  <c r="W648" i="7" s="1"/>
  <c r="Q648" i="7"/>
  <c r="O648" i="7"/>
  <c r="M648" i="7"/>
  <c r="X648" i="7" s="1"/>
  <c r="H648" i="7"/>
  <c r="G648" i="7"/>
  <c r="D648" i="7"/>
  <c r="I648" i="7" s="1"/>
  <c r="X647" i="7"/>
  <c r="S647" i="7"/>
  <c r="U647" i="7" s="1"/>
  <c r="Q647" i="7"/>
  <c r="O647" i="7"/>
  <c r="M647" i="7"/>
  <c r="H647" i="7"/>
  <c r="G647" i="7"/>
  <c r="D647" i="7"/>
  <c r="I647" i="7" s="1"/>
  <c r="X646" i="7"/>
  <c r="U646" i="7"/>
  <c r="T646" i="7"/>
  <c r="W646" i="7" s="1"/>
  <c r="Q646" i="7"/>
  <c r="O646" i="7"/>
  <c r="H646" i="7"/>
  <c r="G646" i="7"/>
  <c r="D646" i="7"/>
  <c r="I646" i="7" s="1"/>
  <c r="X645" i="7"/>
  <c r="U645" i="7"/>
  <c r="S645" i="7"/>
  <c r="T645" i="7" s="1"/>
  <c r="Q645" i="7"/>
  <c r="O645" i="7"/>
  <c r="M645" i="7"/>
  <c r="H645" i="7"/>
  <c r="G645" i="7"/>
  <c r="D645" i="7"/>
  <c r="I645" i="7" s="1"/>
  <c r="X644" i="7"/>
  <c r="W644" i="7"/>
  <c r="U644" i="7"/>
  <c r="S644" i="7"/>
  <c r="R644" i="7"/>
  <c r="P644" i="7"/>
  <c r="N644" i="7"/>
  <c r="H644" i="7"/>
  <c r="G644" i="7"/>
  <c r="D644" i="7"/>
  <c r="I644" i="7" s="1"/>
  <c r="X643" i="7"/>
  <c r="W643" i="7"/>
  <c r="S643" i="7"/>
  <c r="R643" i="7"/>
  <c r="U643" i="7" s="1"/>
  <c r="P643" i="7"/>
  <c r="N643" i="7"/>
  <c r="I643" i="7"/>
  <c r="H643" i="7"/>
  <c r="G643" i="7"/>
  <c r="D643" i="7"/>
  <c r="X642" i="7"/>
  <c r="W642" i="7"/>
  <c r="U642" i="7"/>
  <c r="S642" i="7"/>
  <c r="R642" i="7"/>
  <c r="P642" i="7"/>
  <c r="N642" i="7"/>
  <c r="H642" i="7"/>
  <c r="I642" i="7" s="1"/>
  <c r="G642" i="7"/>
  <c r="D642" i="7"/>
  <c r="X641" i="7"/>
  <c r="U641" i="7"/>
  <c r="T641" i="7"/>
  <c r="W641" i="7" s="1"/>
  <c r="S641" i="7"/>
  <c r="R641" i="7"/>
  <c r="P641" i="7"/>
  <c r="N641" i="7"/>
  <c r="H641" i="7"/>
  <c r="I641" i="7" s="1"/>
  <c r="G641" i="7"/>
  <c r="D641" i="7"/>
  <c r="U640" i="7"/>
  <c r="T640" i="7"/>
  <c r="S640" i="7"/>
  <c r="W640" i="7" s="1"/>
  <c r="Q640" i="7"/>
  <c r="O640" i="7"/>
  <c r="M640" i="7"/>
  <c r="X640" i="7" s="1"/>
  <c r="H640" i="7"/>
  <c r="I640" i="7" s="1"/>
  <c r="G640" i="7"/>
  <c r="D640" i="7"/>
  <c r="X639" i="7"/>
  <c r="U639" i="7"/>
  <c r="T639" i="7"/>
  <c r="W639" i="7" s="1"/>
  <c r="S639" i="7"/>
  <c r="Q639" i="7"/>
  <c r="O639" i="7"/>
  <c r="M639" i="7"/>
  <c r="H639" i="7"/>
  <c r="I639" i="7" s="1"/>
  <c r="G639" i="7"/>
  <c r="D639" i="7"/>
  <c r="X638" i="7"/>
  <c r="W638" i="7"/>
  <c r="S638" i="7"/>
  <c r="U638" i="7" s="1"/>
  <c r="R638" i="7"/>
  <c r="P638" i="7"/>
  <c r="N638" i="7"/>
  <c r="H638" i="7"/>
  <c r="G638" i="7"/>
  <c r="D638" i="7"/>
  <c r="I638" i="7" s="1"/>
  <c r="X637" i="7"/>
  <c r="S637" i="7"/>
  <c r="T637" i="7" s="1"/>
  <c r="W637" i="7" s="1"/>
  <c r="R637" i="7"/>
  <c r="U637" i="7" s="1"/>
  <c r="P637" i="7"/>
  <c r="N637" i="7"/>
  <c r="H637" i="7"/>
  <c r="G637" i="7"/>
  <c r="D637" i="7"/>
  <c r="I637" i="7" s="1"/>
  <c r="W636" i="7"/>
  <c r="U636" i="7"/>
  <c r="T636" i="7"/>
  <c r="Q636" i="7"/>
  <c r="O636" i="7"/>
  <c r="M636" i="7"/>
  <c r="X636" i="7" s="1"/>
  <c r="H636" i="7"/>
  <c r="G636" i="7"/>
  <c r="D636" i="7"/>
  <c r="I636" i="7" s="1"/>
  <c r="W635" i="7"/>
  <c r="T635" i="7"/>
  <c r="R635" i="7"/>
  <c r="U635" i="7" s="1"/>
  <c r="Q635" i="7"/>
  <c r="O635" i="7"/>
  <c r="M635" i="7"/>
  <c r="X635" i="7" s="1"/>
  <c r="H635" i="7"/>
  <c r="G635" i="7"/>
  <c r="D635" i="7"/>
  <c r="I635" i="7" s="1"/>
  <c r="W634" i="7"/>
  <c r="T634" i="7"/>
  <c r="R634" i="7"/>
  <c r="U634" i="7" s="1"/>
  <c r="Q634" i="7"/>
  <c r="O634" i="7"/>
  <c r="M634" i="7"/>
  <c r="X634" i="7" s="1"/>
  <c r="H634" i="7"/>
  <c r="G634" i="7"/>
  <c r="D634" i="7"/>
  <c r="I634" i="7" s="1"/>
  <c r="X633" i="7"/>
  <c r="W633" i="7"/>
  <c r="S633" i="7"/>
  <c r="R633" i="7"/>
  <c r="U633" i="7" s="1"/>
  <c r="P633" i="7"/>
  <c r="N633" i="7"/>
  <c r="H633" i="7"/>
  <c r="G633" i="7"/>
  <c r="D633" i="7"/>
  <c r="I633" i="7" s="1"/>
  <c r="X632" i="7"/>
  <c r="W632" i="7"/>
  <c r="U632" i="7"/>
  <c r="S632" i="7"/>
  <c r="R632" i="7"/>
  <c r="P632" i="7"/>
  <c r="N632" i="7"/>
  <c r="H632" i="7"/>
  <c r="I632" i="7" s="1"/>
  <c r="G632" i="7"/>
  <c r="D632" i="7"/>
  <c r="W631" i="7"/>
  <c r="U631" i="7"/>
  <c r="T631" i="7"/>
  <c r="R631" i="7"/>
  <c r="Q631" i="7"/>
  <c r="O631" i="7"/>
  <c r="M631" i="7"/>
  <c r="X631" i="7" s="1"/>
  <c r="H631" i="7"/>
  <c r="I631" i="7" s="1"/>
  <c r="G631" i="7"/>
  <c r="D631" i="7"/>
  <c r="W630" i="7"/>
  <c r="U630" i="7"/>
  <c r="T630" i="7"/>
  <c r="R630" i="7"/>
  <c r="Q630" i="7"/>
  <c r="O630" i="7"/>
  <c r="M630" i="7"/>
  <c r="X630" i="7" s="1"/>
  <c r="H630" i="7"/>
  <c r="I630" i="7" s="1"/>
  <c r="G630" i="7"/>
  <c r="D630" i="7"/>
  <c r="X629" i="7"/>
  <c r="W629" i="7"/>
  <c r="S629" i="7"/>
  <c r="U629" i="7" s="1"/>
  <c r="R629" i="7"/>
  <c r="P629" i="7"/>
  <c r="N629" i="7"/>
  <c r="I629" i="7"/>
  <c r="H629" i="7"/>
  <c r="G629" i="7"/>
  <c r="D629" i="7"/>
  <c r="W628" i="7"/>
  <c r="U628" i="7"/>
  <c r="T628" i="7"/>
  <c r="Q628" i="7"/>
  <c r="O628" i="7"/>
  <c r="M628" i="7"/>
  <c r="X628" i="7" s="1"/>
  <c r="H628" i="7"/>
  <c r="I628" i="7" s="1"/>
  <c r="G628" i="7"/>
  <c r="D628" i="7"/>
  <c r="X627" i="7"/>
  <c r="T627" i="7"/>
  <c r="W627" i="7" s="1"/>
  <c r="R627" i="7"/>
  <c r="P627" i="7"/>
  <c r="N627" i="7"/>
  <c r="H627" i="7"/>
  <c r="I627" i="7" s="1"/>
  <c r="G627" i="7"/>
  <c r="D627" i="7"/>
  <c r="X626" i="7"/>
  <c r="U626" i="7"/>
  <c r="T626" i="7"/>
  <c r="W626" i="7" s="1"/>
  <c r="Q626" i="7"/>
  <c r="O626" i="7"/>
  <c r="H626" i="7"/>
  <c r="G626" i="7"/>
  <c r="D626" i="7"/>
  <c r="I626" i="7" s="1"/>
  <c r="AB625" i="7"/>
  <c r="U625" i="7"/>
  <c r="T625" i="7"/>
  <c r="W625" i="7" s="1"/>
  <c r="Q625" i="7"/>
  <c r="O625" i="7"/>
  <c r="M625" i="7"/>
  <c r="X625" i="7" s="1"/>
  <c r="H625" i="7"/>
  <c r="G625" i="7"/>
  <c r="D625" i="7"/>
  <c r="I625" i="7" s="1"/>
  <c r="W624" i="7"/>
  <c r="U624" i="7"/>
  <c r="T624" i="7"/>
  <c r="Q624" i="7"/>
  <c r="O624" i="7"/>
  <c r="M624" i="7"/>
  <c r="X624" i="7" s="1"/>
  <c r="H624" i="7"/>
  <c r="G624" i="7"/>
  <c r="D624" i="7"/>
  <c r="I624" i="7" s="1"/>
  <c r="X623" i="7"/>
  <c r="W623" i="7"/>
  <c r="U623" i="7"/>
  <c r="S623" i="7"/>
  <c r="R623" i="7"/>
  <c r="P623" i="7"/>
  <c r="N623" i="7"/>
  <c r="I623" i="7"/>
  <c r="H623" i="7"/>
  <c r="G623" i="7"/>
  <c r="D623" i="7"/>
  <c r="W622" i="7"/>
  <c r="U622" i="7"/>
  <c r="T622" i="7"/>
  <c r="Q622" i="7"/>
  <c r="O622" i="7"/>
  <c r="M622" i="7"/>
  <c r="X622" i="7" s="1"/>
  <c r="H622" i="7"/>
  <c r="I622" i="7" s="1"/>
  <c r="G622" i="7"/>
  <c r="D622" i="7"/>
  <c r="W621" i="7"/>
  <c r="U621" i="7"/>
  <c r="T621" i="7"/>
  <c r="Q621" i="7"/>
  <c r="O621" i="7"/>
  <c r="M621" i="7"/>
  <c r="X621" i="7" s="1"/>
  <c r="H621" i="7"/>
  <c r="G621" i="7"/>
  <c r="D621" i="7"/>
  <c r="I621" i="7" s="1"/>
  <c r="W620" i="7"/>
  <c r="T620" i="7"/>
  <c r="R620" i="7"/>
  <c r="Q620" i="7" s="1"/>
  <c r="O620" i="7"/>
  <c r="M620" i="7"/>
  <c r="X620" i="7" s="1"/>
  <c r="H620" i="7"/>
  <c r="G620" i="7"/>
  <c r="D620" i="7"/>
  <c r="I620" i="7" s="1"/>
  <c r="W619" i="7"/>
  <c r="T619" i="7"/>
  <c r="R619" i="7"/>
  <c r="Q619" i="7" s="1"/>
  <c r="O619" i="7"/>
  <c r="M619" i="7"/>
  <c r="X619" i="7" s="1"/>
  <c r="H619" i="7"/>
  <c r="G619" i="7"/>
  <c r="D619" i="7"/>
  <c r="I619" i="7" s="1"/>
  <c r="S618" i="7"/>
  <c r="W618" i="7" s="1"/>
  <c r="Q618" i="7"/>
  <c r="O618" i="7"/>
  <c r="M618" i="7"/>
  <c r="X618" i="7" s="1"/>
  <c r="H618" i="7"/>
  <c r="G618" i="7"/>
  <c r="D618" i="7"/>
  <c r="I618" i="7" s="1"/>
  <c r="X617" i="7"/>
  <c r="W617" i="7"/>
  <c r="S617" i="7"/>
  <c r="R617" i="7"/>
  <c r="U617" i="7" s="1"/>
  <c r="P617" i="7"/>
  <c r="N617" i="7"/>
  <c r="H617" i="7"/>
  <c r="G617" i="7"/>
  <c r="D617" i="7"/>
  <c r="I617" i="7" s="1"/>
  <c r="X616" i="7"/>
  <c r="S616" i="7"/>
  <c r="W616" i="7" s="1"/>
  <c r="Q616" i="7"/>
  <c r="O616" i="7"/>
  <c r="M616" i="7"/>
  <c r="H616" i="7"/>
  <c r="G616" i="7"/>
  <c r="D616" i="7"/>
  <c r="I616" i="7" s="1"/>
  <c r="X615" i="7"/>
  <c r="Q615" i="7"/>
  <c r="S615" i="7" s="1"/>
  <c r="O615" i="7"/>
  <c r="M615" i="7"/>
  <c r="H615" i="7"/>
  <c r="G615" i="7"/>
  <c r="D615" i="7"/>
  <c r="I615" i="7" s="1"/>
  <c r="U614" i="7"/>
  <c r="T614" i="7"/>
  <c r="W614" i="7" s="1"/>
  <c r="Q614" i="7"/>
  <c r="O614" i="7"/>
  <c r="M614" i="7"/>
  <c r="X614" i="7" s="1"/>
  <c r="H614" i="7"/>
  <c r="G614" i="7"/>
  <c r="D614" i="7"/>
  <c r="I614" i="7" s="1"/>
  <c r="X613" i="7"/>
  <c r="S613" i="7"/>
  <c r="W613" i="7" s="1"/>
  <c r="Q613" i="7"/>
  <c r="O613" i="7"/>
  <c r="M613" i="7"/>
  <c r="H613" i="7"/>
  <c r="G613" i="7"/>
  <c r="D613" i="7"/>
  <c r="I613" i="7" s="1"/>
  <c r="W612" i="7"/>
  <c r="U612" i="7"/>
  <c r="T612" i="7"/>
  <c r="Q612" i="7"/>
  <c r="O612" i="7"/>
  <c r="M612" i="7"/>
  <c r="X612" i="7" s="1"/>
  <c r="H612" i="7"/>
  <c r="G612" i="7"/>
  <c r="D612" i="7"/>
  <c r="I612" i="7" s="1"/>
  <c r="X611" i="7"/>
  <c r="W611" i="7"/>
  <c r="T611" i="7"/>
  <c r="S611" i="7" s="1"/>
  <c r="U611" i="7" s="1"/>
  <c r="R611" i="7"/>
  <c r="P611" i="7"/>
  <c r="N611" i="7"/>
  <c r="H611" i="7"/>
  <c r="G611" i="7"/>
  <c r="D611" i="7"/>
  <c r="I611" i="7" s="1"/>
  <c r="W610" i="7"/>
  <c r="U610" i="7"/>
  <c r="S610" i="7"/>
  <c r="T610" i="7" s="1"/>
  <c r="Q610" i="7"/>
  <c r="O610" i="7"/>
  <c r="M610" i="7"/>
  <c r="X610" i="7" s="1"/>
  <c r="H610" i="7"/>
  <c r="G610" i="7"/>
  <c r="D610" i="7"/>
  <c r="I610" i="7" s="1"/>
  <c r="X609" i="7"/>
  <c r="W609" i="7"/>
  <c r="U609" i="7"/>
  <c r="S609" i="7"/>
  <c r="R609" i="7"/>
  <c r="P609" i="7"/>
  <c r="N609" i="7"/>
  <c r="I609" i="7"/>
  <c r="H609" i="7"/>
  <c r="G609" i="7"/>
  <c r="D609" i="7"/>
  <c r="Q608" i="7"/>
  <c r="S608" i="7" s="1"/>
  <c r="O608" i="7"/>
  <c r="M608" i="7"/>
  <c r="X608" i="7" s="1"/>
  <c r="I608" i="7"/>
  <c r="H608" i="7"/>
  <c r="G608" i="7"/>
  <c r="D608" i="7"/>
  <c r="X607" i="7"/>
  <c r="U607" i="7"/>
  <c r="T607" i="7"/>
  <c r="W607" i="7" s="1"/>
  <c r="Q607" i="7"/>
  <c r="O607" i="7"/>
  <c r="H607" i="7"/>
  <c r="G607" i="7"/>
  <c r="D607" i="7"/>
  <c r="I607" i="7" s="1"/>
  <c r="X606" i="7"/>
  <c r="T606" i="7"/>
  <c r="W606" i="7" s="1"/>
  <c r="S606" i="7"/>
  <c r="R606" i="7"/>
  <c r="U606" i="7" s="1"/>
  <c r="P606" i="7"/>
  <c r="N606" i="7"/>
  <c r="H606" i="7"/>
  <c r="G606" i="7"/>
  <c r="D606" i="7"/>
  <c r="I606" i="7" s="1"/>
  <c r="S605" i="7"/>
  <c r="U605" i="7" s="1"/>
  <c r="Q605" i="7"/>
  <c r="O605" i="7"/>
  <c r="M605" i="7"/>
  <c r="X605" i="7" s="1"/>
  <c r="H605" i="7"/>
  <c r="G605" i="7"/>
  <c r="D605" i="7"/>
  <c r="I605" i="7" s="1"/>
  <c r="X604" i="7"/>
  <c r="W604" i="7"/>
  <c r="S604" i="7"/>
  <c r="R604" i="7"/>
  <c r="U604" i="7" s="1"/>
  <c r="P604" i="7"/>
  <c r="N604" i="7"/>
  <c r="H604" i="7"/>
  <c r="G604" i="7"/>
  <c r="D604" i="7"/>
  <c r="I604" i="7" s="1"/>
  <c r="X603" i="7"/>
  <c r="T603" i="7"/>
  <c r="W603" i="7" s="1"/>
  <c r="R603" i="7"/>
  <c r="P603" i="7"/>
  <c r="N603" i="7"/>
  <c r="H603" i="7"/>
  <c r="G603" i="7"/>
  <c r="D603" i="7"/>
  <c r="I603" i="7" s="1"/>
  <c r="X602" i="7"/>
  <c r="T602" i="7"/>
  <c r="W602" i="7" s="1"/>
  <c r="R602" i="7"/>
  <c r="P602" i="7"/>
  <c r="N602" i="7"/>
  <c r="H602" i="7"/>
  <c r="G602" i="7"/>
  <c r="D602" i="7"/>
  <c r="I602" i="7" s="1"/>
  <c r="X601" i="7"/>
  <c r="W601" i="7"/>
  <c r="T601" i="7"/>
  <c r="R601" i="7"/>
  <c r="U601" i="7" s="1"/>
  <c r="Q601" i="7"/>
  <c r="O601" i="7"/>
  <c r="M601" i="7"/>
  <c r="H601" i="7"/>
  <c r="G601" i="7"/>
  <c r="D601" i="7"/>
  <c r="I601" i="7" s="1"/>
  <c r="W600" i="7"/>
  <c r="U600" i="7"/>
  <c r="T600" i="7"/>
  <c r="Q600" i="7"/>
  <c r="O600" i="7"/>
  <c r="M600" i="7"/>
  <c r="X600" i="7" s="1"/>
  <c r="H600" i="7"/>
  <c r="G600" i="7"/>
  <c r="D600" i="7"/>
  <c r="I600" i="7" s="1"/>
  <c r="X599" i="7"/>
  <c r="W599" i="7"/>
  <c r="S599" i="7"/>
  <c r="R599" i="7"/>
  <c r="U599" i="7" s="1"/>
  <c r="P599" i="7"/>
  <c r="N599" i="7"/>
  <c r="H599" i="7"/>
  <c r="G599" i="7"/>
  <c r="D599" i="7"/>
  <c r="I599" i="7" s="1"/>
  <c r="W598" i="7"/>
  <c r="U598" i="7"/>
  <c r="T598" i="7"/>
  <c r="R598" i="7"/>
  <c r="Q598" i="7"/>
  <c r="O598" i="7"/>
  <c r="M598" i="7"/>
  <c r="X598" i="7" s="1"/>
  <c r="H598" i="7"/>
  <c r="G598" i="7"/>
  <c r="D598" i="7"/>
  <c r="I598" i="7" s="1"/>
  <c r="X597" i="7"/>
  <c r="W597" i="7"/>
  <c r="T597" i="7"/>
  <c r="S597" i="7" s="1"/>
  <c r="R597" i="7"/>
  <c r="U597" i="7" s="1"/>
  <c r="P597" i="7"/>
  <c r="N597" i="7"/>
  <c r="H597" i="7"/>
  <c r="G597" i="7"/>
  <c r="D597" i="7"/>
  <c r="I597" i="7" s="1"/>
  <c r="X596" i="7"/>
  <c r="W596" i="7"/>
  <c r="T596" i="7"/>
  <c r="S596" i="7" s="1"/>
  <c r="R596" i="7"/>
  <c r="P596" i="7"/>
  <c r="N596" i="7"/>
  <c r="H596" i="7"/>
  <c r="G596" i="7"/>
  <c r="D596" i="7"/>
  <c r="I596" i="7" s="1"/>
  <c r="X595" i="7"/>
  <c r="W595" i="7"/>
  <c r="T595" i="7"/>
  <c r="S595" i="7" s="1"/>
  <c r="R595" i="7"/>
  <c r="U595" i="7" s="1"/>
  <c r="P595" i="7"/>
  <c r="N595" i="7"/>
  <c r="H595" i="7"/>
  <c r="G595" i="7"/>
  <c r="D595" i="7"/>
  <c r="I595" i="7" s="1"/>
  <c r="X594" i="7"/>
  <c r="W594" i="7"/>
  <c r="T594" i="7"/>
  <c r="S594" i="7" s="1"/>
  <c r="R594" i="7"/>
  <c r="P594" i="7"/>
  <c r="N594" i="7"/>
  <c r="H594" i="7"/>
  <c r="G594" i="7"/>
  <c r="D594" i="7"/>
  <c r="I594" i="7" s="1"/>
  <c r="X593" i="7"/>
  <c r="W593" i="7"/>
  <c r="S593" i="7"/>
  <c r="U593" i="7" s="1"/>
  <c r="R593" i="7"/>
  <c r="P593" i="7"/>
  <c r="N593" i="7"/>
  <c r="I593" i="7"/>
  <c r="H593" i="7"/>
  <c r="G593" i="7"/>
  <c r="D593" i="7"/>
  <c r="X592" i="7"/>
  <c r="W592" i="7"/>
  <c r="U592" i="7"/>
  <c r="T592" i="7"/>
  <c r="Q592" i="7"/>
  <c r="O592" i="7"/>
  <c r="H592" i="7"/>
  <c r="G592" i="7"/>
  <c r="D592" i="7"/>
  <c r="I592" i="7" s="1"/>
  <c r="X591" i="7"/>
  <c r="S591" i="7"/>
  <c r="U591" i="7" s="1"/>
  <c r="Q591" i="7"/>
  <c r="O591" i="7"/>
  <c r="M591" i="7"/>
  <c r="I591" i="7"/>
  <c r="H591" i="7"/>
  <c r="G591" i="7"/>
  <c r="D591" i="7"/>
  <c r="X590" i="7"/>
  <c r="W590" i="7"/>
  <c r="T590" i="7"/>
  <c r="R590" i="7"/>
  <c r="Q590" i="7" s="1"/>
  <c r="O590" i="7"/>
  <c r="M590" i="7"/>
  <c r="I590" i="7"/>
  <c r="H590" i="7"/>
  <c r="G590" i="7"/>
  <c r="D590" i="7"/>
  <c r="U589" i="7"/>
  <c r="T589" i="7"/>
  <c r="W589" i="7" s="1"/>
  <c r="Q589" i="7"/>
  <c r="O589" i="7"/>
  <c r="M589" i="7"/>
  <c r="X589" i="7" s="1"/>
  <c r="H589" i="7"/>
  <c r="G589" i="7"/>
  <c r="D589" i="7"/>
  <c r="I589" i="7" s="1"/>
  <c r="X588" i="7"/>
  <c r="T588" i="7"/>
  <c r="W588" i="7" s="1"/>
  <c r="S588" i="7"/>
  <c r="U588" i="7" s="1"/>
  <c r="Q588" i="7"/>
  <c r="O588" i="7"/>
  <c r="M588" i="7"/>
  <c r="H588" i="7"/>
  <c r="G588" i="7"/>
  <c r="D588" i="7"/>
  <c r="I588" i="7" s="1"/>
  <c r="X587" i="7"/>
  <c r="T587" i="7"/>
  <c r="W587" i="7" s="1"/>
  <c r="R587" i="7"/>
  <c r="P587" i="7"/>
  <c r="N587" i="7"/>
  <c r="H587" i="7"/>
  <c r="G587" i="7"/>
  <c r="D587" i="7"/>
  <c r="I587" i="7" s="1"/>
  <c r="X586" i="7"/>
  <c r="Q586" i="7"/>
  <c r="S586" i="7" s="1"/>
  <c r="O586" i="7"/>
  <c r="M586" i="7"/>
  <c r="H586" i="7"/>
  <c r="G586" i="7"/>
  <c r="D586" i="7"/>
  <c r="I586" i="7" s="1"/>
  <c r="X585" i="7"/>
  <c r="Q585" i="7"/>
  <c r="S585" i="7" s="1"/>
  <c r="O585" i="7"/>
  <c r="M585" i="7"/>
  <c r="H585" i="7"/>
  <c r="G585" i="7"/>
  <c r="D585" i="7"/>
  <c r="I585" i="7" s="1"/>
  <c r="U584" i="7"/>
  <c r="T584" i="7"/>
  <c r="W584" i="7" s="1"/>
  <c r="Q584" i="7"/>
  <c r="O584" i="7"/>
  <c r="M584" i="7"/>
  <c r="X584" i="7" s="1"/>
  <c r="H584" i="7"/>
  <c r="G584" i="7"/>
  <c r="D584" i="7"/>
  <c r="I584" i="7" s="1"/>
  <c r="X583" i="7"/>
  <c r="W583" i="7"/>
  <c r="S583" i="7"/>
  <c r="R583" i="7"/>
  <c r="U583" i="7" s="1"/>
  <c r="P583" i="7"/>
  <c r="N583" i="7"/>
  <c r="H583" i="7"/>
  <c r="G583" i="7"/>
  <c r="D583" i="7"/>
  <c r="I583" i="7" s="1"/>
  <c r="X582" i="7"/>
  <c r="W582" i="7"/>
  <c r="U582" i="7"/>
  <c r="T582" i="7"/>
  <c r="S582" i="7"/>
  <c r="Q582" i="7"/>
  <c r="O582" i="7"/>
  <c r="M582" i="7"/>
  <c r="H582" i="7"/>
  <c r="G582" i="7"/>
  <c r="D582" i="7"/>
  <c r="I582" i="7" s="1"/>
  <c r="X581" i="7"/>
  <c r="W581" i="7"/>
  <c r="U581" i="7"/>
  <c r="S581" i="7"/>
  <c r="R581" i="7"/>
  <c r="P581" i="7"/>
  <c r="N581" i="7"/>
  <c r="I581" i="7"/>
  <c r="H581" i="7"/>
  <c r="G581" i="7"/>
  <c r="D581" i="7"/>
  <c r="X580" i="7"/>
  <c r="R580" i="7"/>
  <c r="P580" i="7"/>
  <c r="N580" i="7"/>
  <c r="S580" i="7" s="1"/>
  <c r="I580" i="7"/>
  <c r="H580" i="7"/>
  <c r="G580" i="7"/>
  <c r="D580" i="7"/>
  <c r="W579" i="7"/>
  <c r="U579" i="7"/>
  <c r="T579" i="7"/>
  <c r="Q579" i="7"/>
  <c r="O579" i="7"/>
  <c r="M579" i="7"/>
  <c r="X579" i="7" s="1"/>
  <c r="H579" i="7"/>
  <c r="I579" i="7" s="1"/>
  <c r="G579" i="7"/>
  <c r="D579" i="7"/>
  <c r="X578" i="7"/>
  <c r="U578" i="7"/>
  <c r="T578" i="7"/>
  <c r="W578" i="7" s="1"/>
  <c r="Q578" i="7"/>
  <c r="O578" i="7"/>
  <c r="H578" i="7"/>
  <c r="G578" i="7"/>
  <c r="D578" i="7"/>
  <c r="I578" i="7" s="1"/>
  <c r="W577" i="7"/>
  <c r="U577" i="7"/>
  <c r="T577" i="7"/>
  <c r="Q577" i="7"/>
  <c r="O577" i="7"/>
  <c r="M577" i="7"/>
  <c r="X577" i="7" s="1"/>
  <c r="H577" i="7"/>
  <c r="G577" i="7"/>
  <c r="D577" i="7"/>
  <c r="I577" i="7" s="1"/>
  <c r="X576" i="7"/>
  <c r="S576" i="7"/>
  <c r="U576" i="7" s="1"/>
  <c r="Q576" i="7"/>
  <c r="O576" i="7"/>
  <c r="M576" i="7"/>
  <c r="H576" i="7"/>
  <c r="G576" i="7"/>
  <c r="D576" i="7"/>
  <c r="I576" i="7" s="1"/>
  <c r="X575" i="7"/>
  <c r="W575" i="7"/>
  <c r="S575" i="7"/>
  <c r="R575" i="7"/>
  <c r="U575" i="7" s="1"/>
  <c r="P575" i="7"/>
  <c r="N575" i="7"/>
  <c r="H575" i="7"/>
  <c r="G575" i="7"/>
  <c r="D575" i="7"/>
  <c r="I575" i="7" s="1"/>
  <c r="W574" i="7"/>
  <c r="U574" i="7"/>
  <c r="T574" i="7"/>
  <c r="Q574" i="7"/>
  <c r="O574" i="7"/>
  <c r="M574" i="7"/>
  <c r="X574" i="7" s="1"/>
  <c r="I574" i="7"/>
  <c r="H574" i="7"/>
  <c r="G574" i="7"/>
  <c r="D574" i="7"/>
  <c r="X573" i="7"/>
  <c r="T573" i="7"/>
  <c r="S573" i="7" s="1"/>
  <c r="U573" i="7" s="1"/>
  <c r="R573" i="7"/>
  <c r="P573" i="7"/>
  <c r="N573" i="7"/>
  <c r="I573" i="7"/>
  <c r="H573" i="7"/>
  <c r="G573" i="7"/>
  <c r="D573" i="7"/>
  <c r="W572" i="7"/>
  <c r="U572" i="7"/>
  <c r="T572" i="7"/>
  <c r="Q572" i="7"/>
  <c r="O572" i="7"/>
  <c r="M572" i="7"/>
  <c r="X572" i="7" s="1"/>
  <c r="H572" i="7"/>
  <c r="I572" i="7" s="1"/>
  <c r="G572" i="7"/>
  <c r="D572" i="7"/>
  <c r="X571" i="7"/>
  <c r="W571" i="7"/>
  <c r="S571" i="7"/>
  <c r="R571" i="7"/>
  <c r="U571" i="7" s="1"/>
  <c r="P571" i="7"/>
  <c r="N571" i="7"/>
  <c r="H571" i="7"/>
  <c r="G571" i="7"/>
  <c r="D571" i="7"/>
  <c r="I571" i="7" s="1"/>
  <c r="S570" i="7"/>
  <c r="W570" i="7" s="1"/>
  <c r="Q570" i="7"/>
  <c r="O570" i="7"/>
  <c r="M570" i="7"/>
  <c r="X570" i="7" s="1"/>
  <c r="H570" i="7"/>
  <c r="G570" i="7"/>
  <c r="D570" i="7"/>
  <c r="I570" i="7" s="1"/>
  <c r="AB569" i="7"/>
  <c r="U569" i="7"/>
  <c r="T569" i="7"/>
  <c r="W569" i="7" s="1"/>
  <c r="Q569" i="7"/>
  <c r="O569" i="7"/>
  <c r="M569" i="7"/>
  <c r="X569" i="7" s="1"/>
  <c r="H569" i="7"/>
  <c r="G569" i="7"/>
  <c r="D569" i="7"/>
  <c r="I569" i="7" s="1"/>
  <c r="U568" i="7"/>
  <c r="T568" i="7"/>
  <c r="W568" i="7" s="1"/>
  <c r="Q568" i="7"/>
  <c r="O568" i="7"/>
  <c r="M568" i="7"/>
  <c r="X568" i="7" s="1"/>
  <c r="H568" i="7"/>
  <c r="G568" i="7"/>
  <c r="D568" i="7"/>
  <c r="I568" i="7" s="1"/>
  <c r="X567" i="7"/>
  <c r="U567" i="7"/>
  <c r="T567" i="7"/>
  <c r="W567" i="7" s="1"/>
  <c r="Q567" i="7"/>
  <c r="O567" i="7"/>
  <c r="H567" i="7"/>
  <c r="G567" i="7"/>
  <c r="D567" i="7"/>
  <c r="I567" i="7" s="1"/>
  <c r="W566" i="7"/>
  <c r="U566" i="7"/>
  <c r="T566" i="7"/>
  <c r="R566" i="7"/>
  <c r="Q566" i="7"/>
  <c r="O566" i="7"/>
  <c r="M566" i="7"/>
  <c r="X566" i="7" s="1"/>
  <c r="H566" i="7"/>
  <c r="G566" i="7"/>
  <c r="D566" i="7"/>
  <c r="I566" i="7" s="1"/>
  <c r="W565" i="7"/>
  <c r="U565" i="7"/>
  <c r="T565" i="7"/>
  <c r="Q565" i="7"/>
  <c r="O565" i="7"/>
  <c r="M565" i="7"/>
  <c r="X565" i="7" s="1"/>
  <c r="I565" i="7"/>
  <c r="H565" i="7"/>
  <c r="G565" i="7"/>
  <c r="D565" i="7"/>
  <c r="W564" i="7"/>
  <c r="U564" i="7"/>
  <c r="T564" i="7"/>
  <c r="Q564" i="7"/>
  <c r="O564" i="7"/>
  <c r="M564" i="7"/>
  <c r="X564" i="7" s="1"/>
  <c r="H564" i="7"/>
  <c r="G564" i="7"/>
  <c r="D564" i="7"/>
  <c r="I564" i="7" s="1"/>
  <c r="W563" i="7"/>
  <c r="T563" i="7"/>
  <c r="R563" i="7"/>
  <c r="Q563" i="7" s="1"/>
  <c r="O563" i="7"/>
  <c r="M563" i="7"/>
  <c r="X563" i="7" s="1"/>
  <c r="H563" i="7"/>
  <c r="G563" i="7"/>
  <c r="D563" i="7"/>
  <c r="I563" i="7" s="1"/>
  <c r="W562" i="7"/>
  <c r="T562" i="7"/>
  <c r="R562" i="7"/>
  <c r="Q562" i="7" s="1"/>
  <c r="M562" i="7"/>
  <c r="X562" i="7" s="1"/>
  <c r="H562" i="7"/>
  <c r="G562" i="7"/>
  <c r="D562" i="7"/>
  <c r="I562" i="7" s="1"/>
  <c r="X561" i="7"/>
  <c r="U561" i="7"/>
  <c r="T561" i="7"/>
  <c r="W561" i="7" s="1"/>
  <c r="Q561" i="7"/>
  <c r="O561" i="7"/>
  <c r="I561" i="7"/>
  <c r="H561" i="7"/>
  <c r="G561" i="7"/>
  <c r="D561" i="7"/>
  <c r="W560" i="7"/>
  <c r="S560" i="7"/>
  <c r="U560" i="7" s="1"/>
  <c r="Q560" i="7"/>
  <c r="O560" i="7"/>
  <c r="M560" i="7"/>
  <c r="X560" i="7" s="1"/>
  <c r="I560" i="7"/>
  <c r="H560" i="7"/>
  <c r="G560" i="7"/>
  <c r="D560" i="7"/>
  <c r="X559" i="7"/>
  <c r="S559" i="7"/>
  <c r="U559" i="7" s="1"/>
  <c r="Q559" i="7"/>
  <c r="O559" i="7"/>
  <c r="M559" i="7"/>
  <c r="I559" i="7"/>
  <c r="H559" i="7"/>
  <c r="G559" i="7"/>
  <c r="D559" i="7"/>
  <c r="X558" i="7"/>
  <c r="S558" i="7"/>
  <c r="U558" i="7" s="1"/>
  <c r="Q558" i="7"/>
  <c r="O558" i="7"/>
  <c r="M558" i="7"/>
  <c r="I558" i="7"/>
  <c r="H558" i="7"/>
  <c r="G558" i="7"/>
  <c r="D558" i="7"/>
  <c r="X557" i="7"/>
  <c r="S557" i="7"/>
  <c r="U557" i="7" s="1"/>
  <c r="Q557" i="7"/>
  <c r="O557" i="7"/>
  <c r="M557" i="7"/>
  <c r="I557" i="7"/>
  <c r="H557" i="7"/>
  <c r="G557" i="7"/>
  <c r="D557" i="7"/>
  <c r="X556" i="7"/>
  <c r="S556" i="7"/>
  <c r="U556" i="7" s="1"/>
  <c r="Q556" i="7"/>
  <c r="O556" i="7"/>
  <c r="M556" i="7"/>
  <c r="I556" i="7"/>
  <c r="H556" i="7"/>
  <c r="G556" i="7"/>
  <c r="D556" i="7"/>
  <c r="W555" i="7"/>
  <c r="U555" i="7"/>
  <c r="T555" i="7"/>
  <c r="Q555" i="7"/>
  <c r="O555" i="7"/>
  <c r="M555" i="7"/>
  <c r="X555" i="7" s="1"/>
  <c r="I555" i="7"/>
  <c r="H555" i="7"/>
  <c r="G555" i="7"/>
  <c r="D555" i="7"/>
  <c r="W554" i="7"/>
  <c r="U554" i="7"/>
  <c r="T554" i="7"/>
  <c r="S554" i="7"/>
  <c r="Q554" i="7"/>
  <c r="O554" i="7"/>
  <c r="M554" i="7"/>
  <c r="X554" i="7" s="1"/>
  <c r="I554" i="7"/>
  <c r="H554" i="7"/>
  <c r="G554" i="7"/>
  <c r="D554" i="7"/>
  <c r="W553" i="7"/>
  <c r="U553" i="7"/>
  <c r="T553" i="7"/>
  <c r="R553" i="7"/>
  <c r="Q553" i="7"/>
  <c r="O553" i="7"/>
  <c r="M553" i="7"/>
  <c r="X553" i="7" s="1"/>
  <c r="I553" i="7"/>
  <c r="H553" i="7"/>
  <c r="G553" i="7"/>
  <c r="D553" i="7"/>
  <c r="X552" i="7"/>
  <c r="R552" i="7"/>
  <c r="P552" i="7"/>
  <c r="N552" i="7"/>
  <c r="S552" i="7" s="1"/>
  <c r="I552" i="7"/>
  <c r="H552" i="7"/>
  <c r="G552" i="7"/>
  <c r="D552" i="7"/>
  <c r="X551" i="7"/>
  <c r="W551" i="7"/>
  <c r="U551" i="7"/>
  <c r="S551" i="7"/>
  <c r="R551" i="7"/>
  <c r="P551" i="7"/>
  <c r="N551" i="7"/>
  <c r="I551" i="7"/>
  <c r="H551" i="7"/>
  <c r="G551" i="7"/>
  <c r="D551" i="7"/>
  <c r="X550" i="7"/>
  <c r="U550" i="7"/>
  <c r="T550" i="7"/>
  <c r="W550" i="7" s="1"/>
  <c r="S550" i="7"/>
  <c r="Q550" i="7"/>
  <c r="O550" i="7"/>
  <c r="M550" i="7"/>
  <c r="H550" i="7"/>
  <c r="I550" i="7" s="1"/>
  <c r="G550" i="7"/>
  <c r="D550" i="7"/>
  <c r="X549" i="7"/>
  <c r="U549" i="7"/>
  <c r="T549" i="7"/>
  <c r="W549" i="7" s="1"/>
  <c r="S549" i="7"/>
  <c r="Q549" i="7"/>
  <c r="O549" i="7"/>
  <c r="M549" i="7"/>
  <c r="H549" i="7"/>
  <c r="I549" i="7" s="1"/>
  <c r="G549" i="7"/>
  <c r="D549" i="7"/>
  <c r="X548" i="7"/>
  <c r="W548" i="7"/>
  <c r="S548" i="7"/>
  <c r="U548" i="7" s="1"/>
  <c r="R548" i="7"/>
  <c r="P548" i="7"/>
  <c r="N548" i="7"/>
  <c r="H548" i="7"/>
  <c r="G548" i="7"/>
  <c r="D548" i="7"/>
  <c r="I548" i="7" s="1"/>
  <c r="X547" i="7"/>
  <c r="W547" i="7"/>
  <c r="S547" i="7"/>
  <c r="R547" i="7"/>
  <c r="U547" i="7" s="1"/>
  <c r="P547" i="7"/>
  <c r="N547" i="7"/>
  <c r="H547" i="7"/>
  <c r="G547" i="7"/>
  <c r="D547" i="7"/>
  <c r="I547" i="7" s="1"/>
  <c r="X546" i="7"/>
  <c r="S546" i="7"/>
  <c r="T546" i="7" s="1"/>
  <c r="W546" i="7" s="1"/>
  <c r="R546" i="7"/>
  <c r="U546" i="7" s="1"/>
  <c r="P546" i="7"/>
  <c r="N546" i="7"/>
  <c r="H546" i="7"/>
  <c r="G546" i="7"/>
  <c r="D546" i="7"/>
  <c r="I546" i="7" s="1"/>
  <c r="W545" i="7"/>
  <c r="U545" i="7"/>
  <c r="T545" i="7"/>
  <c r="Q545" i="7"/>
  <c r="O545" i="7"/>
  <c r="M545" i="7"/>
  <c r="X545" i="7" s="1"/>
  <c r="H545" i="7"/>
  <c r="G545" i="7"/>
  <c r="D545" i="7"/>
  <c r="I545" i="7" s="1"/>
  <c r="X544" i="7"/>
  <c r="R544" i="7"/>
  <c r="U544" i="7" s="1"/>
  <c r="P544" i="7"/>
  <c r="S544" i="7" s="1"/>
  <c r="T544" i="7" s="1"/>
  <c r="W544" i="7" s="1"/>
  <c r="N544" i="7"/>
  <c r="H544" i="7"/>
  <c r="G544" i="7"/>
  <c r="D544" i="7"/>
  <c r="I544" i="7" s="1"/>
  <c r="X543" i="7"/>
  <c r="S543" i="7"/>
  <c r="U543" i="7" s="1"/>
  <c r="Q543" i="7"/>
  <c r="O543" i="7"/>
  <c r="M543" i="7"/>
  <c r="H543" i="7"/>
  <c r="G543" i="7"/>
  <c r="D543" i="7"/>
  <c r="I543" i="7" s="1"/>
  <c r="X542" i="7"/>
  <c r="U542" i="7"/>
  <c r="T542" i="7"/>
  <c r="W542" i="7" s="1"/>
  <c r="Q542" i="7"/>
  <c r="O542" i="7"/>
  <c r="I542" i="7"/>
  <c r="H542" i="7"/>
  <c r="G542" i="7"/>
  <c r="D542" i="7"/>
  <c r="W541" i="7"/>
  <c r="U541" i="7"/>
  <c r="S541" i="7"/>
  <c r="T541" i="7" s="1"/>
  <c r="Q541" i="7"/>
  <c r="O541" i="7"/>
  <c r="M541" i="7"/>
  <c r="X541" i="7" s="1"/>
  <c r="I541" i="7"/>
  <c r="H541" i="7"/>
  <c r="G541" i="7"/>
  <c r="D541" i="7"/>
  <c r="X540" i="7"/>
  <c r="W540" i="7"/>
  <c r="U540" i="7"/>
  <c r="T540" i="7"/>
  <c r="Q540" i="7"/>
  <c r="O540" i="7"/>
  <c r="H540" i="7"/>
  <c r="I540" i="7" s="1"/>
  <c r="G540" i="7"/>
  <c r="D540" i="7"/>
  <c r="S539" i="7"/>
  <c r="W539" i="7" s="1"/>
  <c r="Q539" i="7"/>
  <c r="O539" i="7"/>
  <c r="M539" i="7"/>
  <c r="X539" i="7" s="1"/>
  <c r="I539" i="7"/>
  <c r="H539" i="7"/>
  <c r="G539" i="7"/>
  <c r="D539" i="7"/>
  <c r="X538" i="7"/>
  <c r="U538" i="7"/>
  <c r="T538" i="7"/>
  <c r="W538" i="7" s="1"/>
  <c r="Q538" i="7"/>
  <c r="O538" i="7"/>
  <c r="H538" i="7"/>
  <c r="G538" i="7"/>
  <c r="D538" i="7"/>
  <c r="I538" i="7" s="1"/>
  <c r="X537" i="7"/>
  <c r="W537" i="7"/>
  <c r="S537" i="7"/>
  <c r="R537" i="7"/>
  <c r="U537" i="7" s="1"/>
  <c r="P537" i="7"/>
  <c r="N537" i="7"/>
  <c r="H537" i="7"/>
  <c r="G537" i="7"/>
  <c r="D537" i="7"/>
  <c r="I537" i="7" s="1"/>
  <c r="X536" i="7"/>
  <c r="W536" i="7"/>
  <c r="T536" i="7"/>
  <c r="S536" i="7" s="1"/>
  <c r="R536" i="7"/>
  <c r="U536" i="7" s="1"/>
  <c r="P536" i="7"/>
  <c r="N536" i="7"/>
  <c r="H536" i="7"/>
  <c r="G536" i="7"/>
  <c r="D536" i="7"/>
  <c r="I536" i="7" s="1"/>
  <c r="X535" i="7"/>
  <c r="R535" i="7"/>
  <c r="U535" i="7" s="1"/>
  <c r="P535" i="7"/>
  <c r="N535" i="7"/>
  <c r="S535" i="7" s="1"/>
  <c r="T535" i="7" s="1"/>
  <c r="W535" i="7" s="1"/>
  <c r="H535" i="7"/>
  <c r="G535" i="7"/>
  <c r="D535" i="7"/>
  <c r="I535" i="7" s="1"/>
  <c r="X534" i="7"/>
  <c r="W534" i="7"/>
  <c r="S534" i="7"/>
  <c r="R534" i="7"/>
  <c r="U534" i="7" s="1"/>
  <c r="P534" i="7"/>
  <c r="N534" i="7"/>
  <c r="I534" i="7"/>
  <c r="H534" i="7"/>
  <c r="G534" i="7"/>
  <c r="D534" i="7"/>
  <c r="W533" i="7"/>
  <c r="U533" i="7"/>
  <c r="T533" i="7"/>
  <c r="Q533" i="7"/>
  <c r="O533" i="7"/>
  <c r="M533" i="7"/>
  <c r="X533" i="7" s="1"/>
  <c r="H533" i="7"/>
  <c r="I533" i="7" s="1"/>
  <c r="G533" i="7"/>
  <c r="D533" i="7"/>
  <c r="W532" i="7"/>
  <c r="U532" i="7"/>
  <c r="T532" i="7"/>
  <c r="Q532" i="7"/>
  <c r="O532" i="7"/>
  <c r="M532" i="7"/>
  <c r="X532" i="7" s="1"/>
  <c r="I532" i="7"/>
  <c r="H532" i="7"/>
  <c r="G532" i="7"/>
  <c r="D532" i="7"/>
  <c r="X531" i="7"/>
  <c r="U531" i="7"/>
  <c r="T531" i="7"/>
  <c r="W531" i="7" s="1"/>
  <c r="Q531" i="7"/>
  <c r="O531" i="7"/>
  <c r="H531" i="7"/>
  <c r="G531" i="7"/>
  <c r="D531" i="7"/>
  <c r="I531" i="7" s="1"/>
  <c r="X530" i="7"/>
  <c r="W530" i="7"/>
  <c r="R530" i="7"/>
  <c r="U530" i="7" s="1"/>
  <c r="P530" i="7"/>
  <c r="N530" i="7"/>
  <c r="I530" i="7"/>
  <c r="H530" i="7"/>
  <c r="G530" i="7"/>
  <c r="D530" i="7"/>
  <c r="X529" i="7"/>
  <c r="U529" i="7"/>
  <c r="S529" i="7"/>
  <c r="T529" i="7" s="1"/>
  <c r="W529" i="7" s="1"/>
  <c r="Q529" i="7"/>
  <c r="O529" i="7"/>
  <c r="M529" i="7"/>
  <c r="I529" i="7"/>
  <c r="H529" i="7"/>
  <c r="G529" i="7"/>
  <c r="D529" i="7"/>
  <c r="X528" i="7"/>
  <c r="W528" i="7"/>
  <c r="U528" i="7"/>
  <c r="T528" i="7"/>
  <c r="Q528" i="7"/>
  <c r="O528" i="7"/>
  <c r="I528" i="7"/>
  <c r="H528" i="7"/>
  <c r="G528" i="7"/>
  <c r="D528" i="7"/>
  <c r="X527" i="7"/>
  <c r="U527" i="7"/>
  <c r="T527" i="7"/>
  <c r="W527" i="7" s="1"/>
  <c r="S527" i="7"/>
  <c r="Q527" i="7"/>
  <c r="O527" i="7"/>
  <c r="M527" i="7"/>
  <c r="I527" i="7"/>
  <c r="H527" i="7"/>
  <c r="G527" i="7"/>
  <c r="D527" i="7"/>
  <c r="U526" i="7"/>
  <c r="T526" i="7"/>
  <c r="W526" i="7" s="1"/>
  <c r="Q526" i="7"/>
  <c r="O526" i="7"/>
  <c r="M526" i="7"/>
  <c r="X526" i="7" s="1"/>
  <c r="H526" i="7"/>
  <c r="G526" i="7"/>
  <c r="D526" i="7"/>
  <c r="I526" i="7" s="1"/>
  <c r="X525" i="7"/>
  <c r="U525" i="7"/>
  <c r="T525" i="7"/>
  <c r="W525" i="7" s="1"/>
  <c r="Q525" i="7"/>
  <c r="O525" i="7"/>
  <c r="H525" i="7"/>
  <c r="G525" i="7"/>
  <c r="D525" i="7"/>
  <c r="I525" i="7" s="1"/>
  <c r="W524" i="7"/>
  <c r="U524" i="7"/>
  <c r="T524" i="7"/>
  <c r="Q524" i="7"/>
  <c r="O524" i="7"/>
  <c r="M524" i="7"/>
  <c r="X524" i="7" s="1"/>
  <c r="I524" i="7"/>
  <c r="H524" i="7"/>
  <c r="G524" i="7"/>
  <c r="D524" i="7"/>
  <c r="X523" i="7"/>
  <c r="W523" i="7"/>
  <c r="U523" i="7"/>
  <c r="S523" i="7"/>
  <c r="R523" i="7"/>
  <c r="P523" i="7"/>
  <c r="N523" i="7"/>
  <c r="H523" i="7"/>
  <c r="I523" i="7" s="1"/>
  <c r="G523" i="7"/>
  <c r="D523" i="7"/>
  <c r="W522" i="7"/>
  <c r="U522" i="7"/>
  <c r="T522" i="7"/>
  <c r="Q522" i="7"/>
  <c r="O522" i="7"/>
  <c r="M522" i="7"/>
  <c r="X522" i="7" s="1"/>
  <c r="I522" i="7"/>
  <c r="H522" i="7"/>
  <c r="G522" i="7"/>
  <c r="D522" i="7"/>
  <c r="W521" i="7"/>
  <c r="U521" i="7"/>
  <c r="T521" i="7"/>
  <c r="R521" i="7"/>
  <c r="Q521" i="7" s="1"/>
  <c r="O521" i="7"/>
  <c r="M521" i="7"/>
  <c r="X521" i="7" s="1"/>
  <c r="I521" i="7"/>
  <c r="H521" i="7"/>
  <c r="G521" i="7"/>
  <c r="D521" i="7"/>
  <c r="X520" i="7"/>
  <c r="U520" i="7"/>
  <c r="T520" i="7"/>
  <c r="W520" i="7" s="1"/>
  <c r="S520" i="7"/>
  <c r="Q520" i="7"/>
  <c r="O520" i="7"/>
  <c r="M520" i="7"/>
  <c r="I520" i="7"/>
  <c r="H520" i="7"/>
  <c r="G520" i="7"/>
  <c r="D520" i="7"/>
  <c r="X519" i="7"/>
  <c r="W519" i="7"/>
  <c r="U519" i="7"/>
  <c r="S519" i="7"/>
  <c r="R519" i="7"/>
  <c r="P519" i="7"/>
  <c r="N519" i="7"/>
  <c r="H519" i="7"/>
  <c r="G519" i="7"/>
  <c r="D519" i="7"/>
  <c r="I519" i="7" s="1"/>
  <c r="U518" i="7"/>
  <c r="T518" i="7"/>
  <c r="W518" i="7" s="1"/>
  <c r="Q518" i="7"/>
  <c r="O518" i="7"/>
  <c r="M518" i="7"/>
  <c r="X518" i="7" s="1"/>
  <c r="H518" i="7"/>
  <c r="G518" i="7"/>
  <c r="D518" i="7"/>
  <c r="I518" i="7" s="1"/>
  <c r="X517" i="7"/>
  <c r="S517" i="7"/>
  <c r="W517" i="7" s="1"/>
  <c r="Q517" i="7"/>
  <c r="O517" i="7"/>
  <c r="M517" i="7"/>
  <c r="H517" i="7"/>
  <c r="G517" i="7"/>
  <c r="D517" i="7"/>
  <c r="I517" i="7" s="1"/>
  <c r="X516" i="7"/>
  <c r="W516" i="7"/>
  <c r="T516" i="7"/>
  <c r="R516" i="7"/>
  <c r="U516" i="7" s="1"/>
  <c r="O516" i="7"/>
  <c r="M516" i="7"/>
  <c r="H516" i="7"/>
  <c r="G516" i="7"/>
  <c r="D516" i="7"/>
  <c r="I516" i="7" s="1"/>
  <c r="W515" i="7"/>
  <c r="U515" i="7"/>
  <c r="T515" i="7"/>
  <c r="Q515" i="7"/>
  <c r="O515" i="7"/>
  <c r="M515" i="7"/>
  <c r="X515" i="7" s="1"/>
  <c r="H515" i="7"/>
  <c r="G515" i="7"/>
  <c r="D515" i="7"/>
  <c r="I515" i="7" s="1"/>
  <c r="X514" i="7"/>
  <c r="R514" i="7"/>
  <c r="P514" i="7"/>
  <c r="N514" i="7"/>
  <c r="S514" i="7" s="1"/>
  <c r="T514" i="7" s="1"/>
  <c r="W514" i="7" s="1"/>
  <c r="H514" i="7"/>
  <c r="G514" i="7"/>
  <c r="D514" i="7"/>
  <c r="I514" i="7" s="1"/>
  <c r="W513" i="7"/>
  <c r="U513" i="7"/>
  <c r="T513" i="7"/>
  <c r="Q513" i="7"/>
  <c r="O513" i="7"/>
  <c r="M513" i="7"/>
  <c r="X513" i="7" s="1"/>
  <c r="I513" i="7"/>
  <c r="H513" i="7"/>
  <c r="G513" i="7"/>
  <c r="D513" i="7"/>
  <c r="X512" i="7"/>
  <c r="W512" i="7"/>
  <c r="U512" i="7"/>
  <c r="S512" i="7"/>
  <c r="R512" i="7"/>
  <c r="P512" i="7"/>
  <c r="N512" i="7"/>
  <c r="H512" i="7"/>
  <c r="I512" i="7" s="1"/>
  <c r="G512" i="7"/>
  <c r="D512" i="7"/>
  <c r="X511" i="7"/>
  <c r="W511" i="7"/>
  <c r="S511" i="7"/>
  <c r="U511" i="7" s="1"/>
  <c r="R511" i="7"/>
  <c r="P511" i="7"/>
  <c r="N511" i="7"/>
  <c r="I511" i="7"/>
  <c r="H511" i="7"/>
  <c r="G511" i="7"/>
  <c r="D511" i="7"/>
  <c r="W510" i="7"/>
  <c r="U510" i="7"/>
  <c r="T510" i="7"/>
  <c r="Q510" i="7"/>
  <c r="O510" i="7"/>
  <c r="M510" i="7"/>
  <c r="X510" i="7" s="1"/>
  <c r="H510" i="7"/>
  <c r="G510" i="7"/>
  <c r="D510" i="7"/>
  <c r="I510" i="7" s="1"/>
  <c r="X509" i="7"/>
  <c r="U509" i="7"/>
  <c r="T509" i="7"/>
  <c r="W509" i="7" s="1"/>
  <c r="Q509" i="7"/>
  <c r="O509" i="7"/>
  <c r="H509" i="7"/>
  <c r="G509" i="7"/>
  <c r="D509" i="7"/>
  <c r="I509" i="7" s="1"/>
  <c r="X508" i="7"/>
  <c r="S508" i="7"/>
  <c r="U508" i="7" s="1"/>
  <c r="Q508" i="7"/>
  <c r="O508" i="7"/>
  <c r="M508" i="7"/>
  <c r="H508" i="7"/>
  <c r="G508" i="7"/>
  <c r="D508" i="7"/>
  <c r="I508" i="7" s="1"/>
  <c r="X507" i="7"/>
  <c r="S507" i="7"/>
  <c r="U507" i="7" s="1"/>
  <c r="Q507" i="7"/>
  <c r="O507" i="7"/>
  <c r="M507" i="7"/>
  <c r="H507" i="7"/>
  <c r="G507" i="7"/>
  <c r="D507" i="7"/>
  <c r="I507" i="7" s="1"/>
  <c r="W506" i="7"/>
  <c r="U506" i="7"/>
  <c r="T506" i="7"/>
  <c r="Q506" i="7"/>
  <c r="O506" i="7"/>
  <c r="M506" i="7"/>
  <c r="X506" i="7" s="1"/>
  <c r="H506" i="7"/>
  <c r="G506" i="7"/>
  <c r="D506" i="7"/>
  <c r="I506" i="7" s="1"/>
  <c r="X505" i="7"/>
  <c r="W505" i="7"/>
  <c r="U505" i="7"/>
  <c r="T505" i="7"/>
  <c r="S505" i="7"/>
  <c r="Q505" i="7"/>
  <c r="O505" i="7"/>
  <c r="M505" i="7"/>
  <c r="H505" i="7"/>
  <c r="G505" i="7"/>
  <c r="D505" i="7"/>
  <c r="I505" i="7" s="1"/>
  <c r="X504" i="7"/>
  <c r="W504" i="7"/>
  <c r="U504" i="7"/>
  <c r="T504" i="7"/>
  <c r="Q504" i="7"/>
  <c r="O504" i="7"/>
  <c r="I504" i="7"/>
  <c r="H504" i="7"/>
  <c r="G504" i="7"/>
  <c r="D504" i="7"/>
  <c r="W503" i="7"/>
  <c r="T503" i="7"/>
  <c r="R503" i="7"/>
  <c r="Q503" i="7" s="1"/>
  <c r="O503" i="7"/>
  <c r="M503" i="7"/>
  <c r="X503" i="7" s="1"/>
  <c r="I503" i="7"/>
  <c r="H503" i="7"/>
  <c r="G503" i="7"/>
  <c r="D503" i="7"/>
  <c r="W502" i="7"/>
  <c r="T502" i="7"/>
  <c r="R502" i="7"/>
  <c r="Q502" i="7" s="1"/>
  <c r="O502" i="7"/>
  <c r="M502" i="7"/>
  <c r="X502" i="7" s="1"/>
  <c r="I502" i="7"/>
  <c r="H502" i="7"/>
  <c r="G502" i="7"/>
  <c r="D502" i="7"/>
  <c r="X501" i="7"/>
  <c r="W501" i="7"/>
  <c r="S501" i="7"/>
  <c r="R501" i="7"/>
  <c r="U501" i="7" s="1"/>
  <c r="P501" i="7"/>
  <c r="N501" i="7"/>
  <c r="H501" i="7"/>
  <c r="G501" i="7"/>
  <c r="D501" i="7"/>
  <c r="I501" i="7" s="1"/>
  <c r="T500" i="7"/>
  <c r="S500" i="7"/>
  <c r="W500" i="7" s="1"/>
  <c r="Q500" i="7"/>
  <c r="O500" i="7"/>
  <c r="M500" i="7"/>
  <c r="X500" i="7" s="1"/>
  <c r="H500" i="7"/>
  <c r="G500" i="7"/>
  <c r="D500" i="7"/>
  <c r="I500" i="7" s="1"/>
  <c r="U499" i="7"/>
  <c r="T499" i="7"/>
  <c r="W499" i="7" s="1"/>
  <c r="Q499" i="7"/>
  <c r="O499" i="7"/>
  <c r="M499" i="7"/>
  <c r="X499" i="7" s="1"/>
  <c r="H499" i="7"/>
  <c r="G499" i="7"/>
  <c r="D499" i="7"/>
  <c r="I499" i="7" s="1"/>
  <c r="U498" i="7"/>
  <c r="T498" i="7"/>
  <c r="W498" i="7" s="1"/>
  <c r="Q498" i="7"/>
  <c r="O498" i="7"/>
  <c r="M498" i="7"/>
  <c r="X498" i="7" s="1"/>
  <c r="H498" i="7"/>
  <c r="G498" i="7"/>
  <c r="D498" i="7"/>
  <c r="I498" i="7" s="1"/>
  <c r="W497" i="7"/>
  <c r="U497" i="7"/>
  <c r="T497" i="7"/>
  <c r="Q497" i="7"/>
  <c r="O497" i="7"/>
  <c r="M497" i="7"/>
  <c r="X497" i="7" s="1"/>
  <c r="I497" i="7"/>
  <c r="H497" i="7"/>
  <c r="G497" i="7"/>
  <c r="D497" i="7"/>
  <c r="X496" i="7"/>
  <c r="W496" i="7"/>
  <c r="U496" i="7"/>
  <c r="T496" i="7"/>
  <c r="Q496" i="7"/>
  <c r="O496" i="7"/>
  <c r="I496" i="7"/>
  <c r="H496" i="7"/>
  <c r="G496" i="7"/>
  <c r="D496" i="7"/>
  <c r="W495" i="7"/>
  <c r="U495" i="7"/>
  <c r="T495" i="7"/>
  <c r="Q495" i="7"/>
  <c r="O495" i="7"/>
  <c r="M495" i="7"/>
  <c r="X495" i="7" s="1"/>
  <c r="H495" i="7"/>
  <c r="G495" i="7"/>
  <c r="D495" i="7"/>
  <c r="I495" i="7" s="1"/>
  <c r="U494" i="7"/>
  <c r="T494" i="7"/>
  <c r="W494" i="7" s="1"/>
  <c r="Q494" i="7"/>
  <c r="O494" i="7"/>
  <c r="M494" i="7"/>
  <c r="X494" i="7" s="1"/>
  <c r="H494" i="7"/>
  <c r="G494" i="7"/>
  <c r="D494" i="7"/>
  <c r="I494" i="7" s="1"/>
  <c r="W493" i="7"/>
  <c r="U493" i="7"/>
  <c r="T493" i="7"/>
  <c r="Q493" i="7"/>
  <c r="O493" i="7"/>
  <c r="M493" i="7"/>
  <c r="I493" i="7"/>
  <c r="H493" i="7"/>
  <c r="G493" i="7"/>
  <c r="D493" i="7"/>
  <c r="X492" i="7"/>
  <c r="W492" i="7"/>
  <c r="U492" i="7"/>
  <c r="S492" i="7"/>
  <c r="T492" i="7" s="1"/>
  <c r="Q492" i="7"/>
  <c r="O492" i="7"/>
  <c r="M492" i="7"/>
  <c r="I492" i="7"/>
  <c r="H492" i="7"/>
  <c r="G492" i="7"/>
  <c r="D492" i="7"/>
  <c r="X491" i="7"/>
  <c r="W491" i="7"/>
  <c r="U491" i="7"/>
  <c r="T491" i="7"/>
  <c r="S491" i="7"/>
  <c r="R491" i="7"/>
  <c r="P491" i="7"/>
  <c r="N491" i="7"/>
  <c r="I491" i="7"/>
  <c r="H491" i="7"/>
  <c r="G491" i="7"/>
  <c r="D491" i="7"/>
  <c r="W490" i="7"/>
  <c r="U490" i="7"/>
  <c r="T490" i="7"/>
  <c r="Q490" i="7"/>
  <c r="O490" i="7"/>
  <c r="M490" i="7"/>
  <c r="X490" i="7" s="1"/>
  <c r="H490" i="7"/>
  <c r="I490" i="7" s="1"/>
  <c r="G490" i="7"/>
  <c r="D490" i="7"/>
  <c r="X489" i="7"/>
  <c r="U489" i="7"/>
  <c r="T489" i="7"/>
  <c r="W489" i="7" s="1"/>
  <c r="S489" i="7"/>
  <c r="Q489" i="7"/>
  <c r="O489" i="7"/>
  <c r="M489" i="7"/>
  <c r="H489" i="7"/>
  <c r="I489" i="7" s="1"/>
  <c r="G489" i="7"/>
  <c r="D489" i="7"/>
  <c r="W488" i="7"/>
  <c r="U488" i="7"/>
  <c r="T488" i="7"/>
  <c r="Q488" i="7"/>
  <c r="O488" i="7"/>
  <c r="M488" i="7"/>
  <c r="X488" i="7" s="1"/>
  <c r="I488" i="7"/>
  <c r="H488" i="7"/>
  <c r="G488" i="7"/>
  <c r="D488" i="7"/>
  <c r="S487" i="7"/>
  <c r="U487" i="7" s="1"/>
  <c r="Q487" i="7"/>
  <c r="O487" i="7"/>
  <c r="M487" i="7"/>
  <c r="X487" i="7" s="1"/>
  <c r="I487" i="7"/>
  <c r="H487" i="7"/>
  <c r="G487" i="7"/>
  <c r="D487" i="7"/>
  <c r="S486" i="7"/>
  <c r="U486" i="7" s="1"/>
  <c r="Q486" i="7"/>
  <c r="O486" i="7"/>
  <c r="M486" i="7"/>
  <c r="X486" i="7" s="1"/>
  <c r="I486" i="7"/>
  <c r="H486" i="7"/>
  <c r="G486" i="7"/>
  <c r="D486" i="7"/>
  <c r="W485" i="7"/>
  <c r="U485" i="7"/>
  <c r="T485" i="7"/>
  <c r="Q485" i="7"/>
  <c r="O485" i="7"/>
  <c r="M485" i="7"/>
  <c r="X485" i="7" s="1"/>
  <c r="H485" i="7"/>
  <c r="G485" i="7"/>
  <c r="D485" i="7"/>
  <c r="I485" i="7" s="1"/>
  <c r="W484" i="7"/>
  <c r="T484" i="7"/>
  <c r="R484" i="7"/>
  <c r="U484" i="7" s="1"/>
  <c r="Q484" i="7"/>
  <c r="O484" i="7"/>
  <c r="M484" i="7"/>
  <c r="X484" i="7" s="1"/>
  <c r="H484" i="7"/>
  <c r="G484" i="7"/>
  <c r="D484" i="7"/>
  <c r="I484" i="7" s="1"/>
  <c r="U483" i="7"/>
  <c r="T483" i="7"/>
  <c r="W483" i="7" s="1"/>
  <c r="Q483" i="7"/>
  <c r="O483" i="7"/>
  <c r="M483" i="7"/>
  <c r="X483" i="7" s="1"/>
  <c r="H483" i="7"/>
  <c r="G483" i="7"/>
  <c r="D483" i="7"/>
  <c r="I483" i="7" s="1"/>
  <c r="X482" i="7"/>
  <c r="W482" i="7"/>
  <c r="S482" i="7"/>
  <c r="R482" i="7"/>
  <c r="U482" i="7" s="1"/>
  <c r="P482" i="7"/>
  <c r="N482" i="7"/>
  <c r="H482" i="7"/>
  <c r="G482" i="7"/>
  <c r="D482" i="7"/>
  <c r="I482" i="7" s="1"/>
  <c r="X481" i="7"/>
  <c r="S481" i="7"/>
  <c r="U481" i="7" s="1"/>
  <c r="Q481" i="7"/>
  <c r="O481" i="7"/>
  <c r="M481" i="7"/>
  <c r="H481" i="7"/>
  <c r="G481" i="7"/>
  <c r="D481" i="7"/>
  <c r="I481" i="7" s="1"/>
  <c r="W480" i="7"/>
  <c r="T480" i="7"/>
  <c r="R480" i="7"/>
  <c r="U480" i="7" s="1"/>
  <c r="Q480" i="7"/>
  <c r="O480" i="7"/>
  <c r="M480" i="7"/>
  <c r="X480" i="7" s="1"/>
  <c r="H480" i="7"/>
  <c r="G480" i="7"/>
  <c r="D480" i="7"/>
  <c r="I480" i="7" s="1"/>
  <c r="X479" i="7"/>
  <c r="W479" i="7"/>
  <c r="U479" i="7"/>
  <c r="T479" i="7"/>
  <c r="Q479" i="7"/>
  <c r="O479" i="7"/>
  <c r="H479" i="7"/>
  <c r="I479" i="7" s="1"/>
  <c r="G479" i="7"/>
  <c r="D479" i="7"/>
  <c r="X478" i="7"/>
  <c r="W478" i="7"/>
  <c r="U478" i="7"/>
  <c r="T478" i="7"/>
  <c r="Q478" i="7"/>
  <c r="O478" i="7"/>
  <c r="H478" i="7"/>
  <c r="G478" i="7"/>
  <c r="D478" i="7"/>
  <c r="I478" i="7" s="1"/>
  <c r="X477" i="7"/>
  <c r="W477" i="7"/>
  <c r="S477" i="7"/>
  <c r="U477" i="7" s="1"/>
  <c r="R477" i="7"/>
  <c r="P477" i="7"/>
  <c r="N477" i="7"/>
  <c r="H477" i="7"/>
  <c r="G477" i="7"/>
  <c r="D477" i="7"/>
  <c r="I477" i="7" s="1"/>
  <c r="X476" i="7"/>
  <c r="T476" i="7"/>
  <c r="W476" i="7" s="1"/>
  <c r="S476" i="7"/>
  <c r="R476" i="7"/>
  <c r="U476" i="7" s="1"/>
  <c r="P476" i="7"/>
  <c r="N476" i="7"/>
  <c r="H476" i="7"/>
  <c r="G476" i="7"/>
  <c r="D476" i="7"/>
  <c r="I476" i="7" s="1"/>
  <c r="U475" i="7"/>
  <c r="T475" i="7"/>
  <c r="W475" i="7" s="1"/>
  <c r="Q475" i="7"/>
  <c r="O475" i="7"/>
  <c r="M475" i="7"/>
  <c r="X475" i="7" s="1"/>
  <c r="H475" i="7"/>
  <c r="G475" i="7"/>
  <c r="D475" i="7"/>
  <c r="I475" i="7" s="1"/>
  <c r="W474" i="7"/>
  <c r="U474" i="7"/>
  <c r="T474" i="7"/>
  <c r="Q474" i="7"/>
  <c r="O474" i="7"/>
  <c r="M474" i="7"/>
  <c r="X474" i="7" s="1"/>
  <c r="I474" i="7"/>
  <c r="H474" i="7"/>
  <c r="G474" i="7"/>
  <c r="D474" i="7"/>
  <c r="X473" i="7"/>
  <c r="U473" i="7"/>
  <c r="S473" i="7"/>
  <c r="T473" i="7" s="1"/>
  <c r="W473" i="7" s="1"/>
  <c r="Q473" i="7"/>
  <c r="O473" i="7"/>
  <c r="M473" i="7"/>
  <c r="I473" i="7"/>
  <c r="H473" i="7"/>
  <c r="G473" i="7"/>
  <c r="D473" i="7"/>
  <c r="X472" i="7"/>
  <c r="W472" i="7"/>
  <c r="U472" i="7"/>
  <c r="T472" i="7"/>
  <c r="R472" i="7"/>
  <c r="Q472" i="7"/>
  <c r="O472" i="7"/>
  <c r="M472" i="7"/>
  <c r="I472" i="7"/>
  <c r="H472" i="7"/>
  <c r="G472" i="7"/>
  <c r="D472" i="7"/>
  <c r="W471" i="7"/>
  <c r="U471" i="7"/>
  <c r="T471" i="7"/>
  <c r="Q471" i="7"/>
  <c r="O471" i="7"/>
  <c r="M471" i="7"/>
  <c r="X471" i="7" s="1"/>
  <c r="H471" i="7"/>
  <c r="I471" i="7" s="1"/>
  <c r="G471" i="7"/>
  <c r="D471" i="7"/>
  <c r="W470" i="7"/>
  <c r="U470" i="7"/>
  <c r="T470" i="7"/>
  <c r="Q470" i="7"/>
  <c r="O470" i="7"/>
  <c r="M470" i="7"/>
  <c r="X470" i="7" s="1"/>
  <c r="I470" i="7"/>
  <c r="H470" i="7"/>
  <c r="G470" i="7"/>
  <c r="D470" i="7"/>
  <c r="S469" i="7"/>
  <c r="U469" i="7" s="1"/>
  <c r="O469" i="7"/>
  <c r="M469" i="7"/>
  <c r="X469" i="7" s="1"/>
  <c r="H469" i="7"/>
  <c r="G469" i="7"/>
  <c r="D469" i="7"/>
  <c r="I469" i="7" s="1"/>
  <c r="X468" i="7"/>
  <c r="T468" i="7"/>
  <c r="W468" i="7" s="1"/>
  <c r="S468" i="7"/>
  <c r="R468" i="7"/>
  <c r="U468" i="7" s="1"/>
  <c r="P468" i="7"/>
  <c r="N468" i="7"/>
  <c r="H468" i="7"/>
  <c r="G468" i="7"/>
  <c r="D468" i="7"/>
  <c r="I468" i="7" s="1"/>
  <c r="W467" i="7"/>
  <c r="U467" i="7"/>
  <c r="T467" i="7"/>
  <c r="Q467" i="7"/>
  <c r="O467" i="7"/>
  <c r="M467" i="7"/>
  <c r="X467" i="7" s="1"/>
  <c r="H467" i="7"/>
  <c r="G467" i="7"/>
  <c r="D467" i="7"/>
  <c r="I467" i="7" s="1"/>
  <c r="X466" i="7"/>
  <c r="S466" i="7"/>
  <c r="U466" i="7" s="1"/>
  <c r="Q466" i="7"/>
  <c r="O466" i="7"/>
  <c r="M466" i="7"/>
  <c r="I466" i="7"/>
  <c r="H466" i="7"/>
  <c r="G466" i="7"/>
  <c r="D466" i="7"/>
  <c r="X465" i="7"/>
  <c r="W465" i="7"/>
  <c r="T465" i="7"/>
  <c r="R465" i="7"/>
  <c r="U465" i="7" s="1"/>
  <c r="O465" i="7"/>
  <c r="M465" i="7"/>
  <c r="I465" i="7"/>
  <c r="H465" i="7"/>
  <c r="G465" i="7"/>
  <c r="D465" i="7"/>
  <c r="X464" i="7"/>
  <c r="S464" i="7"/>
  <c r="W464" i="7" s="1"/>
  <c r="Q464" i="7"/>
  <c r="O464" i="7"/>
  <c r="M464" i="7"/>
  <c r="I464" i="7"/>
  <c r="H464" i="7"/>
  <c r="G464" i="7"/>
  <c r="D464" i="7"/>
  <c r="X463" i="7"/>
  <c r="S463" i="7"/>
  <c r="W463" i="7" s="1"/>
  <c r="Q463" i="7"/>
  <c r="O463" i="7"/>
  <c r="M463" i="7"/>
  <c r="I463" i="7"/>
  <c r="H463" i="7"/>
  <c r="G463" i="7"/>
  <c r="D463" i="7"/>
  <c r="X462" i="7"/>
  <c r="U462" i="7"/>
  <c r="T462" i="7"/>
  <c r="W462" i="7" s="1"/>
  <c r="Q462" i="7"/>
  <c r="O462" i="7"/>
  <c r="I462" i="7"/>
  <c r="H462" i="7"/>
  <c r="G462" i="7"/>
  <c r="D462" i="7"/>
  <c r="X461" i="7"/>
  <c r="S461" i="7"/>
  <c r="U461" i="7" s="1"/>
  <c r="Q461" i="7"/>
  <c r="O461" i="7"/>
  <c r="M461" i="7"/>
  <c r="I461" i="7"/>
  <c r="H461" i="7"/>
  <c r="G461" i="7"/>
  <c r="D461" i="7"/>
  <c r="X460" i="7"/>
  <c r="W460" i="7"/>
  <c r="S460" i="7"/>
  <c r="R460" i="7"/>
  <c r="U460" i="7" s="1"/>
  <c r="P460" i="7"/>
  <c r="N460" i="7"/>
  <c r="H460" i="7"/>
  <c r="G460" i="7"/>
  <c r="D460" i="7"/>
  <c r="I460" i="7" s="1"/>
  <c r="X459" i="7"/>
  <c r="T459" i="7"/>
  <c r="S459" i="7" s="1"/>
  <c r="R459" i="7"/>
  <c r="U459" i="7" s="1"/>
  <c r="P459" i="7"/>
  <c r="N459" i="7"/>
  <c r="H459" i="7"/>
  <c r="G459" i="7"/>
  <c r="D459" i="7"/>
  <c r="I459" i="7" s="1"/>
  <c r="X458" i="7"/>
  <c r="T458" i="7"/>
  <c r="S458" i="7" s="1"/>
  <c r="R458" i="7"/>
  <c r="U458" i="7" s="1"/>
  <c r="P458" i="7"/>
  <c r="N458" i="7"/>
  <c r="H458" i="7"/>
  <c r="G458" i="7"/>
  <c r="D458" i="7"/>
  <c r="I458" i="7" s="1"/>
  <c r="X457" i="7"/>
  <c r="U457" i="7"/>
  <c r="T457" i="7"/>
  <c r="W457" i="7" s="1"/>
  <c r="Q457" i="7"/>
  <c r="O457" i="7"/>
  <c r="H457" i="7"/>
  <c r="G457" i="7"/>
  <c r="D457" i="7"/>
  <c r="I457" i="7" s="1"/>
  <c r="X456" i="7"/>
  <c r="R456" i="7"/>
  <c r="U456" i="7" s="1"/>
  <c r="P456" i="7"/>
  <c r="N456" i="7"/>
  <c r="S456" i="7" s="1"/>
  <c r="T456" i="7" s="1"/>
  <c r="W456" i="7" s="1"/>
  <c r="H456" i="7"/>
  <c r="G456" i="7"/>
  <c r="D456" i="7"/>
  <c r="I456" i="7" s="1"/>
  <c r="W455" i="7"/>
  <c r="T455" i="7"/>
  <c r="R455" i="7"/>
  <c r="U455" i="7" s="1"/>
  <c r="Q455" i="7"/>
  <c r="O455" i="7"/>
  <c r="M455" i="7"/>
  <c r="X455" i="7" s="1"/>
  <c r="H455" i="7"/>
  <c r="G455" i="7"/>
  <c r="D455" i="7"/>
  <c r="I455" i="7" s="1"/>
  <c r="W454" i="7"/>
  <c r="U454" i="7"/>
  <c r="T454" i="7"/>
  <c r="Q454" i="7"/>
  <c r="O454" i="7"/>
  <c r="M454" i="7"/>
  <c r="X454" i="7" s="1"/>
  <c r="I454" i="7"/>
  <c r="H454" i="7"/>
  <c r="G454" i="7"/>
  <c r="D454" i="7"/>
  <c r="X453" i="7"/>
  <c r="U453" i="7"/>
  <c r="S453" i="7"/>
  <c r="W453" i="7" s="1"/>
  <c r="Q453" i="7"/>
  <c r="O453" i="7"/>
  <c r="M453" i="7"/>
  <c r="I453" i="7"/>
  <c r="H453" i="7"/>
  <c r="G453" i="7"/>
  <c r="D453" i="7"/>
  <c r="X452" i="7"/>
  <c r="W452" i="7"/>
  <c r="R452" i="7"/>
  <c r="P452" i="7"/>
  <c r="S452" i="7" s="1"/>
  <c r="U452" i="7" s="1"/>
  <c r="N452" i="7"/>
  <c r="H452" i="7"/>
  <c r="G452" i="7"/>
  <c r="D452" i="7"/>
  <c r="I452" i="7" s="1"/>
  <c r="W451" i="7"/>
  <c r="U451" i="7"/>
  <c r="T451" i="7"/>
  <c r="Q451" i="7"/>
  <c r="O451" i="7"/>
  <c r="M451" i="7"/>
  <c r="X451" i="7" s="1"/>
  <c r="I451" i="7"/>
  <c r="H451" i="7"/>
  <c r="G451" i="7"/>
  <c r="D451" i="7"/>
  <c r="X450" i="7"/>
  <c r="S450" i="7"/>
  <c r="U450" i="7" s="1"/>
  <c r="Q450" i="7"/>
  <c r="O450" i="7"/>
  <c r="M450" i="7"/>
  <c r="I450" i="7"/>
  <c r="H450" i="7"/>
  <c r="G450" i="7"/>
  <c r="D450" i="7"/>
  <c r="X449" i="7"/>
  <c r="W449" i="7"/>
  <c r="U449" i="7"/>
  <c r="T449" i="7"/>
  <c r="Q449" i="7"/>
  <c r="O449" i="7"/>
  <c r="I449" i="7"/>
  <c r="H449" i="7"/>
  <c r="G449" i="7"/>
  <c r="D449" i="7"/>
  <c r="W448" i="7"/>
  <c r="U448" i="7"/>
  <c r="T448" i="7"/>
  <c r="Q448" i="7"/>
  <c r="O448" i="7"/>
  <c r="M448" i="7"/>
  <c r="X448" i="7" s="1"/>
  <c r="H448" i="7"/>
  <c r="G448" i="7"/>
  <c r="D448" i="7"/>
  <c r="I448" i="7" s="1"/>
  <c r="W447" i="7"/>
  <c r="U447" i="7"/>
  <c r="T447" i="7"/>
  <c r="Q447" i="7"/>
  <c r="O447" i="7"/>
  <c r="M447" i="7"/>
  <c r="X447" i="7" s="1"/>
  <c r="I447" i="7"/>
  <c r="H447" i="7"/>
  <c r="G447" i="7"/>
  <c r="D447" i="7"/>
  <c r="W446" i="7"/>
  <c r="U446" i="7"/>
  <c r="T446" i="7"/>
  <c r="Q446" i="7"/>
  <c r="O446" i="7"/>
  <c r="M446" i="7"/>
  <c r="X446" i="7" s="1"/>
  <c r="H446" i="7"/>
  <c r="G446" i="7"/>
  <c r="D446" i="7"/>
  <c r="I446" i="7" s="1"/>
  <c r="W445" i="7"/>
  <c r="U445" i="7"/>
  <c r="T445" i="7"/>
  <c r="Q445" i="7"/>
  <c r="O445" i="7"/>
  <c r="M445" i="7"/>
  <c r="X445" i="7" s="1"/>
  <c r="I445" i="7"/>
  <c r="H445" i="7"/>
  <c r="G445" i="7"/>
  <c r="D445" i="7"/>
  <c r="W444" i="7"/>
  <c r="U444" i="7"/>
  <c r="T444" i="7"/>
  <c r="Q444" i="7"/>
  <c r="O444" i="7"/>
  <c r="M444" i="7"/>
  <c r="X444" i="7" s="1"/>
  <c r="H444" i="7"/>
  <c r="G444" i="7"/>
  <c r="D444" i="7"/>
  <c r="I444" i="7" s="1"/>
  <c r="X443" i="7"/>
  <c r="U443" i="7"/>
  <c r="T443" i="7"/>
  <c r="W443" i="7" s="1"/>
  <c r="S443" i="7"/>
  <c r="Q443" i="7"/>
  <c r="O443" i="7"/>
  <c r="M443" i="7"/>
  <c r="H443" i="7"/>
  <c r="G443" i="7"/>
  <c r="D443" i="7"/>
  <c r="I443" i="7" s="1"/>
  <c r="W442" i="7"/>
  <c r="U442" i="7"/>
  <c r="T442" i="7"/>
  <c r="Q442" i="7"/>
  <c r="O442" i="7"/>
  <c r="M442" i="7"/>
  <c r="X442" i="7" s="1"/>
  <c r="I442" i="7"/>
  <c r="H442" i="7"/>
  <c r="G442" i="7"/>
  <c r="D442" i="7"/>
  <c r="X441" i="7"/>
  <c r="T441" i="7"/>
  <c r="W441" i="7" s="1"/>
  <c r="S441" i="7"/>
  <c r="U441" i="7" s="1"/>
  <c r="R441" i="7"/>
  <c r="P441" i="7"/>
  <c r="N441" i="7"/>
  <c r="I441" i="7"/>
  <c r="H441" i="7"/>
  <c r="G441" i="7"/>
  <c r="D441" i="7"/>
  <c r="W440" i="7"/>
  <c r="U440" i="7"/>
  <c r="T440" i="7"/>
  <c r="Q440" i="7"/>
  <c r="O440" i="7"/>
  <c r="M440" i="7"/>
  <c r="X440" i="7" s="1"/>
  <c r="H440" i="7"/>
  <c r="G440" i="7"/>
  <c r="D440" i="7"/>
  <c r="I440" i="7" s="1"/>
  <c r="W439" i="7"/>
  <c r="U439" i="7"/>
  <c r="T439" i="7"/>
  <c r="Q439" i="7"/>
  <c r="O439" i="7"/>
  <c r="M439" i="7"/>
  <c r="X439" i="7" s="1"/>
  <c r="I439" i="7"/>
  <c r="H439" i="7"/>
  <c r="G439" i="7"/>
  <c r="D439" i="7"/>
  <c r="W438" i="7"/>
  <c r="U438" i="7"/>
  <c r="T438" i="7"/>
  <c r="Q438" i="7"/>
  <c r="O438" i="7"/>
  <c r="M438" i="7"/>
  <c r="X438" i="7" s="1"/>
  <c r="H438" i="7"/>
  <c r="G438" i="7"/>
  <c r="D438" i="7"/>
  <c r="I438" i="7" s="1"/>
  <c r="Q437" i="7"/>
  <c r="S437" i="7" s="1"/>
  <c r="O437" i="7"/>
  <c r="M437" i="7"/>
  <c r="X437" i="7" s="1"/>
  <c r="H437" i="7"/>
  <c r="G437" i="7"/>
  <c r="D437" i="7"/>
  <c r="I437" i="7" s="1"/>
  <c r="W436" i="7"/>
  <c r="T436" i="7"/>
  <c r="S436" i="7"/>
  <c r="U436" i="7" s="1"/>
  <c r="Q436" i="7"/>
  <c r="O436" i="7"/>
  <c r="M436" i="7"/>
  <c r="X436" i="7" s="1"/>
  <c r="H436" i="7"/>
  <c r="G436" i="7"/>
  <c r="D436" i="7"/>
  <c r="I436" i="7" s="1"/>
  <c r="X435" i="7"/>
  <c r="W435" i="7"/>
  <c r="S435" i="7"/>
  <c r="R435" i="7"/>
  <c r="U435" i="7" s="1"/>
  <c r="P435" i="7"/>
  <c r="N435" i="7"/>
  <c r="I435" i="7"/>
  <c r="H435" i="7"/>
  <c r="G435" i="7"/>
  <c r="D435" i="7"/>
  <c r="X434" i="7"/>
  <c r="U434" i="7"/>
  <c r="S434" i="7"/>
  <c r="T434" i="7" s="1"/>
  <c r="W434" i="7" s="1"/>
  <c r="Q434" i="7"/>
  <c r="O434" i="7"/>
  <c r="M434" i="7"/>
  <c r="I434" i="7"/>
  <c r="H434" i="7"/>
  <c r="G434" i="7"/>
  <c r="D434" i="7"/>
  <c r="W433" i="7"/>
  <c r="U433" i="7"/>
  <c r="T433" i="7"/>
  <c r="Q433" i="7"/>
  <c r="O433" i="7"/>
  <c r="M433" i="7"/>
  <c r="X433" i="7" s="1"/>
  <c r="H433" i="7"/>
  <c r="G433" i="7"/>
  <c r="D433" i="7"/>
  <c r="I433" i="7" s="1"/>
  <c r="X432" i="7"/>
  <c r="R432" i="7"/>
  <c r="U432" i="7" s="1"/>
  <c r="P432" i="7"/>
  <c r="N432" i="7"/>
  <c r="S432" i="7" s="1"/>
  <c r="T432" i="7" s="1"/>
  <c r="W432" i="7" s="1"/>
  <c r="H432" i="7"/>
  <c r="G432" i="7"/>
  <c r="D432" i="7"/>
  <c r="I432" i="7" s="1"/>
  <c r="W431" i="7"/>
  <c r="U431" i="7"/>
  <c r="T431" i="7"/>
  <c r="Q431" i="7"/>
  <c r="O431" i="7"/>
  <c r="M431" i="7"/>
  <c r="X431" i="7" s="1"/>
  <c r="I431" i="7"/>
  <c r="H431" i="7"/>
  <c r="G431" i="7"/>
  <c r="D431" i="7"/>
  <c r="X430" i="7"/>
  <c r="S430" i="7"/>
  <c r="U430" i="7" s="1"/>
  <c r="Q430" i="7"/>
  <c r="O430" i="7"/>
  <c r="M430" i="7"/>
  <c r="I430" i="7"/>
  <c r="H430" i="7"/>
  <c r="G430" i="7"/>
  <c r="D430" i="7"/>
  <c r="U429" i="7"/>
  <c r="T429" i="7"/>
  <c r="W429" i="7" s="1"/>
  <c r="Q429" i="7"/>
  <c r="O429" i="7"/>
  <c r="M429" i="7"/>
  <c r="X429" i="7" s="1"/>
  <c r="H429" i="7"/>
  <c r="G429" i="7"/>
  <c r="D429" i="7"/>
  <c r="I429" i="7" s="1"/>
  <c r="W428" i="7"/>
  <c r="U428" i="7"/>
  <c r="T428" i="7"/>
  <c r="Q428" i="7"/>
  <c r="O428" i="7"/>
  <c r="M428" i="7"/>
  <c r="X428" i="7" s="1"/>
  <c r="I428" i="7"/>
  <c r="H428" i="7"/>
  <c r="G428" i="7"/>
  <c r="D428" i="7"/>
  <c r="X427" i="7"/>
  <c r="S427" i="7"/>
  <c r="U427" i="7" s="1"/>
  <c r="Q427" i="7"/>
  <c r="O427" i="7"/>
  <c r="M427" i="7"/>
  <c r="I427" i="7"/>
  <c r="H427" i="7"/>
  <c r="G427" i="7"/>
  <c r="D427" i="7"/>
  <c r="X426" i="7"/>
  <c r="W426" i="7"/>
  <c r="S426" i="7"/>
  <c r="R426" i="7"/>
  <c r="U426" i="7" s="1"/>
  <c r="P426" i="7"/>
  <c r="N426" i="7"/>
  <c r="H426" i="7"/>
  <c r="G426" i="7"/>
  <c r="D426" i="7"/>
  <c r="I426" i="7" s="1"/>
  <c r="Q425" i="7"/>
  <c r="S425" i="7" s="1"/>
  <c r="O425" i="7"/>
  <c r="M425" i="7"/>
  <c r="X425" i="7" s="1"/>
  <c r="H425" i="7"/>
  <c r="G425" i="7"/>
  <c r="D425" i="7"/>
  <c r="I425" i="7" s="1"/>
  <c r="W424" i="7"/>
  <c r="T424" i="7"/>
  <c r="R424" i="7"/>
  <c r="U424" i="7" s="1"/>
  <c r="Q424" i="7"/>
  <c r="O424" i="7"/>
  <c r="M424" i="7"/>
  <c r="X424" i="7" s="1"/>
  <c r="H424" i="7"/>
  <c r="G424" i="7"/>
  <c r="D424" i="7"/>
  <c r="I424" i="7" s="1"/>
  <c r="X423" i="7"/>
  <c r="W423" i="7"/>
  <c r="S423" i="7"/>
  <c r="R423" i="7"/>
  <c r="U423" i="7" s="1"/>
  <c r="P423" i="7"/>
  <c r="N423" i="7"/>
  <c r="I423" i="7"/>
  <c r="H423" i="7"/>
  <c r="G423" i="7"/>
  <c r="D423" i="7"/>
  <c r="X422" i="7"/>
  <c r="W422" i="7"/>
  <c r="U422" i="7"/>
  <c r="T422" i="7"/>
  <c r="R422" i="7"/>
  <c r="Q422" i="7" s="1"/>
  <c r="O422" i="7"/>
  <c r="M422" i="7"/>
  <c r="I422" i="7"/>
  <c r="H422" i="7"/>
  <c r="G422" i="7"/>
  <c r="D422" i="7"/>
  <c r="W421" i="7"/>
  <c r="U421" i="7"/>
  <c r="T421" i="7"/>
  <c r="Q421" i="7"/>
  <c r="O421" i="7"/>
  <c r="M421" i="7"/>
  <c r="X421" i="7" s="1"/>
  <c r="H421" i="7"/>
  <c r="G421" i="7"/>
  <c r="D421" i="7"/>
  <c r="I421" i="7" s="1"/>
  <c r="X420" i="7"/>
  <c r="W420" i="7"/>
  <c r="S420" i="7"/>
  <c r="U420" i="7" s="1"/>
  <c r="R420" i="7"/>
  <c r="P420" i="7"/>
  <c r="N420" i="7"/>
  <c r="I420" i="7"/>
  <c r="H420" i="7"/>
  <c r="G420" i="7"/>
  <c r="D420" i="7"/>
  <c r="X419" i="7"/>
  <c r="W419" i="7"/>
  <c r="T419" i="7"/>
  <c r="R419" i="7"/>
  <c r="Q419" i="7" s="1"/>
  <c r="O419" i="7"/>
  <c r="M419" i="7"/>
  <c r="I419" i="7"/>
  <c r="H419" i="7"/>
  <c r="G419" i="7"/>
  <c r="D419" i="7"/>
  <c r="X418" i="7"/>
  <c r="S418" i="7"/>
  <c r="U418" i="7" s="1"/>
  <c r="Q418" i="7"/>
  <c r="O418" i="7"/>
  <c r="M418" i="7"/>
  <c r="I418" i="7"/>
  <c r="H418" i="7"/>
  <c r="G418" i="7"/>
  <c r="D418" i="7"/>
  <c r="X417" i="7"/>
  <c r="U417" i="7"/>
  <c r="T417" i="7"/>
  <c r="W417" i="7" s="1"/>
  <c r="Q417" i="7"/>
  <c r="O417" i="7"/>
  <c r="I417" i="7"/>
  <c r="H417" i="7"/>
  <c r="G417" i="7"/>
  <c r="D417" i="7"/>
  <c r="X416" i="7"/>
  <c r="S416" i="7"/>
  <c r="U416" i="7" s="1"/>
  <c r="Q416" i="7"/>
  <c r="O416" i="7"/>
  <c r="M416" i="7"/>
  <c r="I416" i="7"/>
  <c r="H416" i="7"/>
  <c r="G416" i="7"/>
  <c r="D416" i="7"/>
  <c r="X415" i="7"/>
  <c r="R415" i="7"/>
  <c r="P415" i="7"/>
  <c r="S415" i="7" s="1"/>
  <c r="N415" i="7"/>
  <c r="I415" i="7"/>
  <c r="H415" i="7"/>
  <c r="G415" i="7"/>
  <c r="D415" i="7"/>
  <c r="U414" i="7"/>
  <c r="T414" i="7"/>
  <c r="W414" i="7" s="1"/>
  <c r="Q414" i="7"/>
  <c r="O414" i="7"/>
  <c r="M414" i="7"/>
  <c r="X414" i="7" s="1"/>
  <c r="H414" i="7"/>
  <c r="G414" i="7"/>
  <c r="D414" i="7"/>
  <c r="I414" i="7" s="1"/>
  <c r="W413" i="7"/>
  <c r="T413" i="7"/>
  <c r="S413" i="7"/>
  <c r="U413" i="7" s="1"/>
  <c r="Q413" i="7"/>
  <c r="O413" i="7"/>
  <c r="M413" i="7"/>
  <c r="X413" i="7" s="1"/>
  <c r="H413" i="7"/>
  <c r="G413" i="7"/>
  <c r="D413" i="7"/>
  <c r="I413" i="7" s="1"/>
  <c r="X412" i="7"/>
  <c r="R412" i="7"/>
  <c r="P412" i="7"/>
  <c r="N412" i="7"/>
  <c r="S412" i="7" s="1"/>
  <c r="T412" i="7" s="1"/>
  <c r="W412" i="7" s="1"/>
  <c r="H412" i="7"/>
  <c r="G412" i="7"/>
  <c r="D412" i="7"/>
  <c r="I412" i="7" s="1"/>
  <c r="X411" i="7"/>
  <c r="W411" i="7"/>
  <c r="S411" i="7"/>
  <c r="R411" i="7"/>
  <c r="U411" i="7" s="1"/>
  <c r="P411" i="7"/>
  <c r="N411" i="7"/>
  <c r="I411" i="7"/>
  <c r="H411" i="7"/>
  <c r="G411" i="7"/>
  <c r="D411" i="7"/>
  <c r="X410" i="7"/>
  <c r="W410" i="7"/>
  <c r="U410" i="7"/>
  <c r="S410" i="7"/>
  <c r="R410" i="7"/>
  <c r="P410" i="7"/>
  <c r="N410" i="7"/>
  <c r="H410" i="7"/>
  <c r="G410" i="7"/>
  <c r="D410" i="7"/>
  <c r="I410" i="7" s="1"/>
  <c r="X409" i="7"/>
  <c r="W409" i="7"/>
  <c r="S409" i="7"/>
  <c r="U409" i="7" s="1"/>
  <c r="R409" i="7"/>
  <c r="P409" i="7"/>
  <c r="N409" i="7"/>
  <c r="I409" i="7"/>
  <c r="H409" i="7"/>
  <c r="G409" i="7"/>
  <c r="D409" i="7"/>
  <c r="X408" i="7"/>
  <c r="T408" i="7"/>
  <c r="W408" i="7" s="1"/>
  <c r="S408" i="7"/>
  <c r="U408" i="7" s="1"/>
  <c r="R408" i="7"/>
  <c r="P408" i="7"/>
  <c r="N408" i="7"/>
  <c r="I408" i="7"/>
  <c r="H408" i="7"/>
  <c r="G408" i="7"/>
  <c r="D408" i="7"/>
  <c r="W407" i="7"/>
  <c r="U407" i="7"/>
  <c r="T407" i="7"/>
  <c r="Q407" i="7"/>
  <c r="O407" i="7"/>
  <c r="M407" i="7"/>
  <c r="X407" i="7" s="1"/>
  <c r="H407" i="7"/>
  <c r="G407" i="7"/>
  <c r="D407" i="7"/>
  <c r="I407" i="7" s="1"/>
  <c r="W406" i="7"/>
  <c r="T406" i="7"/>
  <c r="R406" i="7"/>
  <c r="U406" i="7" s="1"/>
  <c r="Q406" i="7"/>
  <c r="O406" i="7"/>
  <c r="M406" i="7"/>
  <c r="X406" i="7" s="1"/>
  <c r="H406" i="7"/>
  <c r="G406" i="7"/>
  <c r="D406" i="7"/>
  <c r="I406" i="7" s="1"/>
  <c r="X405" i="7"/>
  <c r="W405" i="7"/>
  <c r="S405" i="7"/>
  <c r="R405" i="7"/>
  <c r="U405" i="7" s="1"/>
  <c r="P405" i="7"/>
  <c r="N405" i="7"/>
  <c r="H405" i="7"/>
  <c r="G405" i="7"/>
  <c r="D405" i="7"/>
  <c r="I405" i="7" s="1"/>
  <c r="X404" i="7"/>
  <c r="S404" i="7"/>
  <c r="W404" i="7" s="1"/>
  <c r="Q404" i="7"/>
  <c r="O404" i="7"/>
  <c r="M404" i="7"/>
  <c r="H404" i="7"/>
  <c r="G404" i="7"/>
  <c r="D404" i="7"/>
  <c r="I404" i="7" s="1"/>
  <c r="X403" i="7"/>
  <c r="T403" i="7"/>
  <c r="W403" i="7" s="1"/>
  <c r="S403" i="7"/>
  <c r="R403" i="7"/>
  <c r="U403" i="7" s="1"/>
  <c r="P403" i="7"/>
  <c r="N403" i="7"/>
  <c r="H403" i="7"/>
  <c r="G403" i="7"/>
  <c r="D403" i="7"/>
  <c r="I403" i="7" s="1"/>
  <c r="X402" i="7"/>
  <c r="W402" i="7"/>
  <c r="T402" i="7"/>
  <c r="R402" i="7"/>
  <c r="U402" i="7" s="1"/>
  <c r="O402" i="7"/>
  <c r="M402" i="7"/>
  <c r="H402" i="7"/>
  <c r="G402" i="7"/>
  <c r="D402" i="7"/>
  <c r="I402" i="7" s="1"/>
  <c r="X401" i="7"/>
  <c r="W401" i="7"/>
  <c r="S401" i="7"/>
  <c r="R401" i="7"/>
  <c r="U401" i="7" s="1"/>
  <c r="P401" i="7"/>
  <c r="N401" i="7"/>
  <c r="H401" i="7"/>
  <c r="G401" i="7"/>
  <c r="D401" i="7"/>
  <c r="I401" i="7" s="1"/>
  <c r="X400" i="7"/>
  <c r="W400" i="7"/>
  <c r="S400" i="7"/>
  <c r="R400" i="7"/>
  <c r="U400" i="7" s="1"/>
  <c r="P400" i="7"/>
  <c r="N400" i="7"/>
  <c r="I400" i="7"/>
  <c r="H400" i="7"/>
  <c r="G400" i="7"/>
  <c r="D400" i="7"/>
  <c r="X399" i="7"/>
  <c r="W399" i="7"/>
  <c r="U399" i="7"/>
  <c r="S399" i="7"/>
  <c r="T399" i="7" s="1"/>
  <c r="Q399" i="7"/>
  <c r="O399" i="7"/>
  <c r="M399" i="7"/>
  <c r="I399" i="7"/>
  <c r="H399" i="7"/>
  <c r="G399" i="7"/>
  <c r="D399" i="7"/>
  <c r="W398" i="7"/>
  <c r="U398" i="7"/>
  <c r="T398" i="7"/>
  <c r="Q398" i="7"/>
  <c r="O398" i="7"/>
  <c r="M398" i="7"/>
  <c r="X398" i="7" s="1"/>
  <c r="H398" i="7"/>
  <c r="I398" i="7" s="1"/>
  <c r="G398" i="7"/>
  <c r="D398" i="7"/>
  <c r="Q397" i="7"/>
  <c r="S397" i="7" s="1"/>
  <c r="O397" i="7"/>
  <c r="M397" i="7"/>
  <c r="X397" i="7" s="1"/>
  <c r="H397" i="7"/>
  <c r="I397" i="7" s="1"/>
  <c r="G397" i="7"/>
  <c r="D397" i="7"/>
  <c r="X396" i="7"/>
  <c r="W396" i="7"/>
  <c r="S396" i="7"/>
  <c r="U396" i="7" s="1"/>
  <c r="R396" i="7"/>
  <c r="P396" i="7"/>
  <c r="N396" i="7"/>
  <c r="I396" i="7"/>
  <c r="H396" i="7"/>
  <c r="G396" i="7"/>
  <c r="D396" i="7"/>
  <c r="W395" i="7"/>
  <c r="U395" i="7"/>
  <c r="T395" i="7"/>
  <c r="Q395" i="7"/>
  <c r="O395" i="7"/>
  <c r="M395" i="7"/>
  <c r="X395" i="7" s="1"/>
  <c r="H395" i="7"/>
  <c r="G395" i="7"/>
  <c r="D395" i="7"/>
  <c r="I395" i="7" s="1"/>
  <c r="W394" i="7"/>
  <c r="U394" i="7"/>
  <c r="T394" i="7"/>
  <c r="Q394" i="7"/>
  <c r="O394" i="7"/>
  <c r="M394" i="7"/>
  <c r="X394" i="7" s="1"/>
  <c r="H394" i="7"/>
  <c r="G394" i="7"/>
  <c r="D394" i="7"/>
  <c r="I394" i="7" s="1"/>
  <c r="X393" i="7"/>
  <c r="T393" i="7"/>
  <c r="W393" i="7" s="1"/>
  <c r="S393" i="7"/>
  <c r="R393" i="7"/>
  <c r="U393" i="7" s="1"/>
  <c r="P393" i="7"/>
  <c r="N393" i="7"/>
  <c r="H393" i="7"/>
  <c r="G393" i="7"/>
  <c r="D393" i="7"/>
  <c r="I393" i="7" s="1"/>
  <c r="X392" i="7"/>
  <c r="W392" i="7"/>
  <c r="S392" i="7"/>
  <c r="R392" i="7"/>
  <c r="U392" i="7" s="1"/>
  <c r="P392" i="7"/>
  <c r="N392" i="7"/>
  <c r="H392" i="7"/>
  <c r="G392" i="7"/>
  <c r="D392" i="7"/>
  <c r="I392" i="7" s="1"/>
  <c r="X391" i="7"/>
  <c r="W391" i="7"/>
  <c r="T391" i="7"/>
  <c r="S391" i="7" s="1"/>
  <c r="R391" i="7"/>
  <c r="U391" i="7" s="1"/>
  <c r="P391" i="7"/>
  <c r="N391" i="7"/>
  <c r="H391" i="7"/>
  <c r="G391" i="7"/>
  <c r="D391" i="7"/>
  <c r="I391" i="7" s="1"/>
  <c r="X390" i="7"/>
  <c r="W390" i="7"/>
  <c r="T390" i="7"/>
  <c r="S390" i="7"/>
  <c r="U390" i="7" s="1"/>
  <c r="Q390" i="7"/>
  <c r="O390" i="7"/>
  <c r="M390" i="7"/>
  <c r="H390" i="7"/>
  <c r="G390" i="7"/>
  <c r="D390" i="7"/>
  <c r="I390" i="7" s="1"/>
  <c r="W389" i="7"/>
  <c r="U389" i="7"/>
  <c r="T389" i="7"/>
  <c r="Q389" i="7"/>
  <c r="O389" i="7"/>
  <c r="M389" i="7"/>
  <c r="X389" i="7" s="1"/>
  <c r="I389" i="7"/>
  <c r="H389" i="7"/>
  <c r="G389" i="7"/>
  <c r="D389" i="7"/>
  <c r="X388" i="7"/>
  <c r="W388" i="7"/>
  <c r="U388" i="7"/>
  <c r="T388" i="7"/>
  <c r="R388" i="7"/>
  <c r="Q388" i="7" s="1"/>
  <c r="O388" i="7"/>
  <c r="M388" i="7"/>
  <c r="I388" i="7"/>
  <c r="H388" i="7"/>
  <c r="G388" i="7"/>
  <c r="D388" i="7"/>
  <c r="X387" i="7"/>
  <c r="W387" i="7"/>
  <c r="U387" i="7"/>
  <c r="T387" i="7"/>
  <c r="R387" i="7"/>
  <c r="Q387" i="7" s="1"/>
  <c r="O387" i="7"/>
  <c r="M387" i="7"/>
  <c r="I387" i="7"/>
  <c r="H387" i="7"/>
  <c r="G387" i="7"/>
  <c r="D387" i="7"/>
  <c r="X386" i="7"/>
  <c r="W386" i="7"/>
  <c r="U386" i="7"/>
  <c r="S386" i="7"/>
  <c r="R386" i="7"/>
  <c r="P386" i="7"/>
  <c r="N386" i="7"/>
  <c r="H386" i="7"/>
  <c r="I386" i="7" s="1"/>
  <c r="G386" i="7"/>
  <c r="D386" i="7"/>
  <c r="W385" i="7"/>
  <c r="U385" i="7"/>
  <c r="T385" i="7"/>
  <c r="R385" i="7"/>
  <c r="Q385" i="7"/>
  <c r="O385" i="7"/>
  <c r="M385" i="7"/>
  <c r="X385" i="7" s="1"/>
  <c r="H385" i="7"/>
  <c r="I385" i="7" s="1"/>
  <c r="G385" i="7"/>
  <c r="D385" i="7"/>
  <c r="Q384" i="7"/>
  <c r="S384" i="7" s="1"/>
  <c r="O384" i="7"/>
  <c r="M384" i="7"/>
  <c r="X384" i="7" s="1"/>
  <c r="H384" i="7"/>
  <c r="I384" i="7" s="1"/>
  <c r="G384" i="7"/>
  <c r="D384" i="7"/>
  <c r="X383" i="7"/>
  <c r="W383" i="7"/>
  <c r="T383" i="7"/>
  <c r="O383" i="7"/>
  <c r="M383" i="7"/>
  <c r="H383" i="7"/>
  <c r="G383" i="7"/>
  <c r="D383" i="7"/>
  <c r="I383" i="7" s="1"/>
  <c r="U382" i="7"/>
  <c r="T382" i="7"/>
  <c r="W382" i="7" s="1"/>
  <c r="Q382" i="7"/>
  <c r="O382" i="7"/>
  <c r="M382" i="7"/>
  <c r="X382" i="7" s="1"/>
  <c r="H382" i="7"/>
  <c r="G382" i="7"/>
  <c r="D382" i="7"/>
  <c r="I382" i="7" s="1"/>
  <c r="W381" i="7"/>
  <c r="U381" i="7"/>
  <c r="T381" i="7"/>
  <c r="Q381" i="7"/>
  <c r="O381" i="7"/>
  <c r="M381" i="7"/>
  <c r="X381" i="7" s="1"/>
  <c r="I381" i="7"/>
  <c r="H381" i="7"/>
  <c r="G381" i="7"/>
  <c r="D381" i="7"/>
  <c r="X380" i="7"/>
  <c r="W380" i="7"/>
  <c r="U380" i="7"/>
  <c r="T380" i="7"/>
  <c r="Q380" i="7"/>
  <c r="O380" i="7"/>
  <c r="I380" i="7"/>
  <c r="H380" i="7"/>
  <c r="G380" i="7"/>
  <c r="D380" i="7"/>
  <c r="X379" i="7"/>
  <c r="W379" i="7"/>
  <c r="S379" i="7"/>
  <c r="R379" i="7"/>
  <c r="U379" i="7" s="1"/>
  <c r="P379" i="7"/>
  <c r="N379" i="7"/>
  <c r="H379" i="7"/>
  <c r="G379" i="7"/>
  <c r="D379" i="7"/>
  <c r="I379" i="7" s="1"/>
  <c r="X378" i="7"/>
  <c r="W378" i="7"/>
  <c r="S378" i="7"/>
  <c r="R378" i="7"/>
  <c r="U378" i="7" s="1"/>
  <c r="P378" i="7"/>
  <c r="N378" i="7"/>
  <c r="I378" i="7"/>
  <c r="H378" i="7"/>
  <c r="G378" i="7"/>
  <c r="D378" i="7"/>
  <c r="X377" i="7"/>
  <c r="W377" i="7"/>
  <c r="S377" i="7"/>
  <c r="R377" i="7"/>
  <c r="U377" i="7" s="1"/>
  <c r="P377" i="7"/>
  <c r="N377" i="7"/>
  <c r="H377" i="7"/>
  <c r="G377" i="7"/>
  <c r="D377" i="7"/>
  <c r="I377" i="7" s="1"/>
  <c r="W376" i="7"/>
  <c r="U376" i="7"/>
  <c r="T376" i="7"/>
  <c r="Q376" i="7"/>
  <c r="O376" i="7"/>
  <c r="M376" i="7"/>
  <c r="X376" i="7" s="1"/>
  <c r="I376" i="7"/>
  <c r="H376" i="7"/>
  <c r="G376" i="7"/>
  <c r="D376" i="7"/>
  <c r="X375" i="7"/>
  <c r="U375" i="7"/>
  <c r="S375" i="7"/>
  <c r="T375" i="7" s="1"/>
  <c r="W375" i="7" s="1"/>
  <c r="Q375" i="7"/>
  <c r="O375" i="7"/>
  <c r="M375" i="7"/>
  <c r="I375" i="7"/>
  <c r="H375" i="7"/>
  <c r="G375" i="7"/>
  <c r="D375" i="7"/>
  <c r="W374" i="7"/>
  <c r="U374" i="7"/>
  <c r="T374" i="7"/>
  <c r="Q374" i="7"/>
  <c r="O374" i="7"/>
  <c r="M374" i="7"/>
  <c r="X374" i="7" s="1"/>
  <c r="H374" i="7"/>
  <c r="G374" i="7"/>
  <c r="D374" i="7"/>
  <c r="I374" i="7" s="1"/>
  <c r="W373" i="7"/>
  <c r="U373" i="7"/>
  <c r="T373" i="7"/>
  <c r="Q373" i="7"/>
  <c r="O373" i="7"/>
  <c r="M373" i="7"/>
  <c r="X373" i="7" s="1"/>
  <c r="I373" i="7"/>
  <c r="H373" i="7"/>
  <c r="G373" i="7"/>
  <c r="D373" i="7"/>
  <c r="U372" i="7"/>
  <c r="T372" i="7"/>
  <c r="W372" i="7" s="1"/>
  <c r="Q372" i="7"/>
  <c r="O372" i="7"/>
  <c r="M372" i="7"/>
  <c r="X372" i="7" s="1"/>
  <c r="H372" i="7"/>
  <c r="G372" i="7"/>
  <c r="D372" i="7"/>
  <c r="I372" i="7" s="1"/>
  <c r="Q371" i="7"/>
  <c r="S371" i="7" s="1"/>
  <c r="O371" i="7"/>
  <c r="M371" i="7"/>
  <c r="X371" i="7" s="1"/>
  <c r="H371" i="7"/>
  <c r="G371" i="7"/>
  <c r="D371" i="7"/>
  <c r="I371" i="7" s="1"/>
  <c r="X370" i="7"/>
  <c r="W370" i="7"/>
  <c r="S370" i="7"/>
  <c r="R370" i="7"/>
  <c r="U370" i="7" s="1"/>
  <c r="P370" i="7"/>
  <c r="N370" i="7"/>
  <c r="I370" i="7"/>
  <c r="H370" i="7"/>
  <c r="G370" i="7"/>
  <c r="D370" i="7"/>
  <c r="X369" i="7"/>
  <c r="S369" i="7"/>
  <c r="U369" i="7" s="1"/>
  <c r="Q369" i="7"/>
  <c r="O369" i="7"/>
  <c r="M369" i="7"/>
  <c r="I369" i="7"/>
  <c r="H369" i="7"/>
  <c r="G369" i="7"/>
  <c r="D369" i="7"/>
  <c r="X368" i="7"/>
  <c r="W368" i="7"/>
  <c r="T368" i="7"/>
  <c r="R368" i="7"/>
  <c r="U368" i="7" s="1"/>
  <c r="O368" i="7"/>
  <c r="M368" i="7"/>
  <c r="I368" i="7"/>
  <c r="H368" i="7"/>
  <c r="G368" i="7"/>
  <c r="D368" i="7"/>
  <c r="AB367" i="7"/>
  <c r="W367" i="7"/>
  <c r="U367" i="7"/>
  <c r="T367" i="7"/>
  <c r="Q367" i="7"/>
  <c r="O367" i="7"/>
  <c r="M367" i="7"/>
  <c r="X367" i="7" s="1"/>
  <c r="I367" i="7"/>
  <c r="H367" i="7"/>
  <c r="G367" i="7"/>
  <c r="D367" i="7"/>
  <c r="X366" i="7"/>
  <c r="S366" i="7"/>
  <c r="W366" i="7" s="1"/>
  <c r="Q366" i="7"/>
  <c r="O366" i="7"/>
  <c r="M366" i="7"/>
  <c r="I366" i="7"/>
  <c r="H366" i="7"/>
  <c r="G366" i="7"/>
  <c r="D366" i="7"/>
  <c r="X365" i="7"/>
  <c r="S365" i="7"/>
  <c r="W365" i="7" s="1"/>
  <c r="Q365" i="7"/>
  <c r="O365" i="7"/>
  <c r="M365" i="7"/>
  <c r="I365" i="7"/>
  <c r="H365" i="7"/>
  <c r="G365" i="7"/>
  <c r="D365" i="7"/>
  <c r="X364" i="7"/>
  <c r="S364" i="7"/>
  <c r="U364" i="7" s="1"/>
  <c r="Q364" i="7"/>
  <c r="O364" i="7"/>
  <c r="M364" i="7"/>
  <c r="I364" i="7"/>
  <c r="H364" i="7"/>
  <c r="G364" i="7"/>
  <c r="D364" i="7"/>
  <c r="X363" i="7"/>
  <c r="S363" i="7"/>
  <c r="U363" i="7" s="1"/>
  <c r="Q363" i="7"/>
  <c r="O363" i="7"/>
  <c r="M363" i="7"/>
  <c r="I363" i="7"/>
  <c r="H363" i="7"/>
  <c r="G363" i="7"/>
  <c r="D363" i="7"/>
  <c r="X362" i="7"/>
  <c r="W362" i="7"/>
  <c r="T362" i="7"/>
  <c r="R362" i="7"/>
  <c r="U362" i="7" s="1"/>
  <c r="O362" i="7"/>
  <c r="M362" i="7"/>
  <c r="I362" i="7"/>
  <c r="H362" i="7"/>
  <c r="G362" i="7"/>
  <c r="D362" i="7"/>
  <c r="W361" i="7"/>
  <c r="U361" i="7"/>
  <c r="T361" i="7"/>
  <c r="Q361" i="7"/>
  <c r="O361" i="7"/>
  <c r="M361" i="7"/>
  <c r="X361" i="7" s="1"/>
  <c r="H361" i="7"/>
  <c r="G361" i="7"/>
  <c r="D361" i="7"/>
  <c r="I361" i="7" s="1"/>
  <c r="W360" i="7"/>
  <c r="U360" i="7"/>
  <c r="T360" i="7"/>
  <c r="Q360" i="7"/>
  <c r="O360" i="7"/>
  <c r="M360" i="7"/>
  <c r="X360" i="7" s="1"/>
  <c r="I360" i="7"/>
  <c r="H360" i="7"/>
  <c r="G360" i="7"/>
  <c r="D360" i="7"/>
  <c r="X359" i="7"/>
  <c r="T359" i="7"/>
  <c r="S359" i="7" s="1"/>
  <c r="U359" i="7" s="1"/>
  <c r="R359" i="7"/>
  <c r="P359" i="7"/>
  <c r="N359" i="7"/>
  <c r="I359" i="7"/>
  <c r="H359" i="7"/>
  <c r="G359" i="7"/>
  <c r="D359" i="7"/>
  <c r="X358" i="7"/>
  <c r="U358" i="7"/>
  <c r="T358" i="7"/>
  <c r="W358" i="7" s="1"/>
  <c r="S358" i="7"/>
  <c r="Q358" i="7"/>
  <c r="O358" i="7"/>
  <c r="M358" i="7"/>
  <c r="I358" i="7"/>
  <c r="H358" i="7"/>
  <c r="G358" i="7"/>
  <c r="D358" i="7"/>
  <c r="X357" i="7"/>
  <c r="W357" i="7"/>
  <c r="U357" i="7"/>
  <c r="T357" i="7"/>
  <c r="R357" i="7"/>
  <c r="Q357" i="7" s="1"/>
  <c r="O357" i="7"/>
  <c r="M357" i="7"/>
  <c r="I357" i="7"/>
  <c r="H357" i="7"/>
  <c r="G357" i="7"/>
  <c r="D357" i="7"/>
  <c r="U356" i="7"/>
  <c r="T356" i="7"/>
  <c r="W356" i="7" s="1"/>
  <c r="Q356" i="7"/>
  <c r="O356" i="7"/>
  <c r="M356" i="7"/>
  <c r="I356" i="7"/>
  <c r="H356" i="7"/>
  <c r="G356" i="7"/>
  <c r="D356" i="7"/>
  <c r="X355" i="7"/>
  <c r="T355" i="7"/>
  <c r="W355" i="7" s="1"/>
  <c r="R355" i="7"/>
  <c r="Q355" i="7" s="1"/>
  <c r="O355" i="7"/>
  <c r="M355" i="7"/>
  <c r="I355" i="7"/>
  <c r="H355" i="7"/>
  <c r="G355" i="7"/>
  <c r="D355" i="7"/>
  <c r="W354" i="7"/>
  <c r="U354" i="7"/>
  <c r="T354" i="7"/>
  <c r="Q354" i="7"/>
  <c r="O354" i="7"/>
  <c r="M354" i="7"/>
  <c r="X354" i="7" s="1"/>
  <c r="H354" i="7"/>
  <c r="G354" i="7"/>
  <c r="D354" i="7"/>
  <c r="I354" i="7" s="1"/>
  <c r="X353" i="7"/>
  <c r="U353" i="7"/>
  <c r="T353" i="7"/>
  <c r="W353" i="7" s="1"/>
  <c r="Q353" i="7"/>
  <c r="O353" i="7"/>
  <c r="H353" i="7"/>
  <c r="G353" i="7"/>
  <c r="D353" i="7"/>
  <c r="I353" i="7" s="1"/>
  <c r="X352" i="7"/>
  <c r="W352" i="7"/>
  <c r="U352" i="7"/>
  <c r="T352" i="7"/>
  <c r="S352" i="7"/>
  <c r="Q352" i="7"/>
  <c r="O352" i="7"/>
  <c r="M352" i="7"/>
  <c r="H352" i="7"/>
  <c r="G352" i="7"/>
  <c r="D352" i="7"/>
  <c r="I352" i="7" s="1"/>
  <c r="X351" i="7"/>
  <c r="W351" i="7"/>
  <c r="S351" i="7"/>
  <c r="R351" i="7"/>
  <c r="U351" i="7" s="1"/>
  <c r="P351" i="7"/>
  <c r="N351" i="7"/>
  <c r="I351" i="7"/>
  <c r="H351" i="7"/>
  <c r="G351" i="7"/>
  <c r="D351" i="7"/>
  <c r="W350" i="7"/>
  <c r="U350" i="7"/>
  <c r="T350" i="7"/>
  <c r="Q350" i="7"/>
  <c r="O350" i="7"/>
  <c r="M350" i="7"/>
  <c r="X350" i="7" s="1"/>
  <c r="H350" i="7"/>
  <c r="G350" i="7"/>
  <c r="D350" i="7"/>
  <c r="I350" i="7" s="1"/>
  <c r="X349" i="7"/>
  <c r="W349" i="7"/>
  <c r="T349" i="7"/>
  <c r="R349" i="7"/>
  <c r="Q349" i="7" s="1"/>
  <c r="O349" i="7"/>
  <c r="M349" i="7"/>
  <c r="H349" i="7"/>
  <c r="G349" i="7"/>
  <c r="D349" i="7"/>
  <c r="I349" i="7" s="1"/>
  <c r="X348" i="7"/>
  <c r="T348" i="7"/>
  <c r="S348" i="7" s="1"/>
  <c r="R348" i="7"/>
  <c r="U348" i="7" s="1"/>
  <c r="P348" i="7"/>
  <c r="N348" i="7"/>
  <c r="H348" i="7"/>
  <c r="G348" i="7"/>
  <c r="D348" i="7"/>
  <c r="I348" i="7" s="1"/>
  <c r="W347" i="7"/>
  <c r="U347" i="7"/>
  <c r="T347" i="7"/>
  <c r="Q347" i="7"/>
  <c r="O347" i="7"/>
  <c r="M347" i="7"/>
  <c r="X347" i="7" s="1"/>
  <c r="H347" i="7"/>
  <c r="G347" i="7"/>
  <c r="D347" i="7"/>
  <c r="I347" i="7" s="1"/>
  <c r="W346" i="7"/>
  <c r="U346" i="7"/>
  <c r="T346" i="7"/>
  <c r="Q346" i="7"/>
  <c r="O346" i="7"/>
  <c r="M346" i="7"/>
  <c r="X346" i="7" s="1"/>
  <c r="H346" i="7"/>
  <c r="G346" i="7"/>
  <c r="D346" i="7"/>
  <c r="I346" i="7" s="1"/>
  <c r="W345" i="7"/>
  <c r="U345" i="7"/>
  <c r="T345" i="7"/>
  <c r="Q345" i="7"/>
  <c r="O345" i="7"/>
  <c r="M345" i="7"/>
  <c r="X345" i="7" s="1"/>
  <c r="H345" i="7"/>
  <c r="I345" i="7" s="1"/>
  <c r="G345" i="7"/>
  <c r="D345" i="7"/>
  <c r="X344" i="7"/>
  <c r="W344" i="7"/>
  <c r="T344" i="7"/>
  <c r="R344" i="7"/>
  <c r="U344" i="7" s="1"/>
  <c r="O344" i="7"/>
  <c r="M344" i="7"/>
  <c r="H344" i="7"/>
  <c r="I344" i="7" s="1"/>
  <c r="G344" i="7"/>
  <c r="D344" i="7"/>
  <c r="X343" i="7"/>
  <c r="U343" i="7"/>
  <c r="T343" i="7"/>
  <c r="W343" i="7" s="1"/>
  <c r="Q343" i="7"/>
  <c r="O343" i="7"/>
  <c r="I343" i="7"/>
  <c r="H343" i="7"/>
  <c r="G343" i="7"/>
  <c r="D343" i="7"/>
  <c r="X342" i="7"/>
  <c r="Q342" i="7"/>
  <c r="S342" i="7" s="1"/>
  <c r="O342" i="7"/>
  <c r="M342" i="7"/>
  <c r="I342" i="7"/>
  <c r="H342" i="7"/>
  <c r="G342" i="7"/>
  <c r="D342" i="7"/>
  <c r="X341" i="7"/>
  <c r="U341" i="7"/>
  <c r="T341" i="7"/>
  <c r="W341" i="7" s="1"/>
  <c r="S341" i="7"/>
  <c r="Q341" i="7"/>
  <c r="O341" i="7"/>
  <c r="M341" i="7"/>
  <c r="I341" i="7"/>
  <c r="H341" i="7"/>
  <c r="G341" i="7"/>
  <c r="D341" i="7"/>
  <c r="X340" i="7"/>
  <c r="T340" i="7"/>
  <c r="S340" i="7" s="1"/>
  <c r="U340" i="7" s="1"/>
  <c r="R340" i="7"/>
  <c r="P340" i="7"/>
  <c r="N340" i="7"/>
  <c r="I340" i="7"/>
  <c r="H340" i="7"/>
  <c r="G340" i="7"/>
  <c r="D340" i="7"/>
  <c r="X339" i="7"/>
  <c r="U339" i="7"/>
  <c r="T339" i="7"/>
  <c r="S339" i="7"/>
  <c r="W339" i="7" s="1"/>
  <c r="Q339" i="7"/>
  <c r="O339" i="7"/>
  <c r="M339" i="7"/>
  <c r="I339" i="7"/>
  <c r="H339" i="7"/>
  <c r="G339" i="7"/>
  <c r="D339" i="7"/>
  <c r="X338" i="7"/>
  <c r="U338" i="7"/>
  <c r="T338" i="7"/>
  <c r="W338" i="7" s="1"/>
  <c r="Q338" i="7"/>
  <c r="O338" i="7"/>
  <c r="H338" i="7"/>
  <c r="G338" i="7"/>
  <c r="D338" i="7"/>
  <c r="I338" i="7" s="1"/>
  <c r="W337" i="7"/>
  <c r="U337" i="7"/>
  <c r="T337" i="7"/>
  <c r="Q337" i="7"/>
  <c r="O337" i="7"/>
  <c r="M337" i="7"/>
  <c r="X337" i="7" s="1"/>
  <c r="H337" i="7"/>
  <c r="G337" i="7"/>
  <c r="D337" i="7"/>
  <c r="I337" i="7" s="1"/>
  <c r="X336" i="7"/>
  <c r="T336" i="7"/>
  <c r="W336" i="7" s="1"/>
  <c r="R336" i="7"/>
  <c r="P336" i="7"/>
  <c r="N336" i="7"/>
  <c r="H336" i="7"/>
  <c r="G336" i="7"/>
  <c r="D336" i="7"/>
  <c r="I336" i="7" s="1"/>
  <c r="X335" i="7"/>
  <c r="Q335" i="7"/>
  <c r="S335" i="7" s="1"/>
  <c r="O335" i="7"/>
  <c r="M335" i="7"/>
  <c r="H335" i="7"/>
  <c r="G335" i="7"/>
  <c r="D335" i="7"/>
  <c r="I335" i="7" s="1"/>
  <c r="W334" i="7"/>
  <c r="U334" i="7"/>
  <c r="T334" i="7"/>
  <c r="Q334" i="7"/>
  <c r="O334" i="7"/>
  <c r="M334" i="7"/>
  <c r="X334" i="7" s="1"/>
  <c r="H334" i="7"/>
  <c r="G334" i="7"/>
  <c r="D334" i="7"/>
  <c r="I334" i="7" s="1"/>
  <c r="X333" i="7"/>
  <c r="T333" i="7"/>
  <c r="W333" i="7" s="1"/>
  <c r="S333" i="7"/>
  <c r="R333" i="7"/>
  <c r="U333" i="7" s="1"/>
  <c r="P333" i="7"/>
  <c r="N333" i="7"/>
  <c r="H333" i="7"/>
  <c r="G333" i="7"/>
  <c r="D333" i="7"/>
  <c r="I333" i="7" s="1"/>
  <c r="W332" i="7"/>
  <c r="T332" i="7"/>
  <c r="O332" i="7"/>
  <c r="M332" i="7"/>
  <c r="X332" i="7" s="1"/>
  <c r="H332" i="7"/>
  <c r="I332" i="7" s="1"/>
  <c r="G332" i="7"/>
  <c r="D332" i="7"/>
  <c r="W331" i="7"/>
  <c r="U331" i="7"/>
  <c r="T331" i="7"/>
  <c r="Q331" i="7"/>
  <c r="O331" i="7"/>
  <c r="M331" i="7"/>
  <c r="X331" i="7" s="1"/>
  <c r="I331" i="7"/>
  <c r="H331" i="7"/>
  <c r="G331" i="7"/>
  <c r="D331" i="7"/>
  <c r="W330" i="7"/>
  <c r="U330" i="7"/>
  <c r="T330" i="7"/>
  <c r="Q330" i="7"/>
  <c r="O330" i="7"/>
  <c r="M330" i="7"/>
  <c r="X330" i="7" s="1"/>
  <c r="H330" i="7"/>
  <c r="G330" i="7"/>
  <c r="D330" i="7"/>
  <c r="I330" i="7" s="1"/>
  <c r="X329" i="7"/>
  <c r="W329" i="7"/>
  <c r="U329" i="7"/>
  <c r="T329" i="7"/>
  <c r="R329" i="7"/>
  <c r="Q329" i="7"/>
  <c r="O329" i="7"/>
  <c r="M329" i="7"/>
  <c r="H329" i="7"/>
  <c r="G329" i="7"/>
  <c r="D329" i="7"/>
  <c r="I329" i="7" s="1"/>
  <c r="X328" i="7"/>
  <c r="U328" i="7"/>
  <c r="T328" i="7"/>
  <c r="W328" i="7" s="1"/>
  <c r="S328" i="7"/>
  <c r="Q328" i="7"/>
  <c r="O328" i="7"/>
  <c r="M328" i="7"/>
  <c r="H328" i="7"/>
  <c r="G328" i="7"/>
  <c r="D328" i="7"/>
  <c r="I328" i="7" s="1"/>
  <c r="U327" i="7"/>
  <c r="T327" i="7"/>
  <c r="W327" i="7" s="1"/>
  <c r="Q327" i="7"/>
  <c r="O327" i="7"/>
  <c r="M327" i="7"/>
  <c r="X327" i="7" s="1"/>
  <c r="H327" i="7"/>
  <c r="G327" i="7"/>
  <c r="D327" i="7"/>
  <c r="I327" i="7" s="1"/>
  <c r="X326" i="7"/>
  <c r="S326" i="7"/>
  <c r="T326" i="7" s="1"/>
  <c r="W326" i="7" s="1"/>
  <c r="R326" i="7"/>
  <c r="U326" i="7" s="1"/>
  <c r="P326" i="7"/>
  <c r="N326" i="7"/>
  <c r="H326" i="7"/>
  <c r="G326" i="7"/>
  <c r="D326" i="7"/>
  <c r="I326" i="7" s="1"/>
  <c r="X325" i="7"/>
  <c r="T325" i="7"/>
  <c r="W325" i="7" s="1"/>
  <c r="S325" i="7"/>
  <c r="R325" i="7"/>
  <c r="U325" i="7" s="1"/>
  <c r="P325" i="7"/>
  <c r="N325" i="7"/>
  <c r="H325" i="7"/>
  <c r="G325" i="7"/>
  <c r="D325" i="7"/>
  <c r="I325" i="7" s="1"/>
  <c r="X324" i="7"/>
  <c r="T324" i="7"/>
  <c r="W324" i="7" s="1"/>
  <c r="S324" i="7"/>
  <c r="R324" i="7"/>
  <c r="U324" i="7" s="1"/>
  <c r="P324" i="7"/>
  <c r="N324" i="7"/>
  <c r="H324" i="7"/>
  <c r="G324" i="7"/>
  <c r="D324" i="7"/>
  <c r="I324" i="7" s="1"/>
  <c r="X323" i="7"/>
  <c r="W323" i="7"/>
  <c r="S323" i="7"/>
  <c r="R323" i="7"/>
  <c r="U323" i="7" s="1"/>
  <c r="P323" i="7"/>
  <c r="N323" i="7"/>
  <c r="H323" i="7"/>
  <c r="G323" i="7"/>
  <c r="D323" i="7"/>
  <c r="I323" i="7" s="1"/>
  <c r="W322" i="7"/>
  <c r="U322" i="7"/>
  <c r="T322" i="7"/>
  <c r="Q322" i="7"/>
  <c r="O322" i="7"/>
  <c r="M322" i="7"/>
  <c r="X322" i="7" s="1"/>
  <c r="I322" i="7"/>
  <c r="H322" i="7"/>
  <c r="G322" i="7"/>
  <c r="D322" i="7"/>
  <c r="X321" i="7"/>
  <c r="W321" i="7"/>
  <c r="U321" i="7"/>
  <c r="T321" i="7"/>
  <c r="S321" i="7"/>
  <c r="Q321" i="7"/>
  <c r="O321" i="7"/>
  <c r="M321" i="7"/>
  <c r="I321" i="7"/>
  <c r="H321" i="7"/>
  <c r="G321" i="7"/>
  <c r="D321" i="7"/>
  <c r="X320" i="7"/>
  <c r="W320" i="7"/>
  <c r="U320" i="7"/>
  <c r="T320" i="7"/>
  <c r="S320" i="7"/>
  <c r="Q320" i="7"/>
  <c r="O320" i="7"/>
  <c r="M320" i="7"/>
  <c r="I320" i="7"/>
  <c r="H320" i="7"/>
  <c r="G320" i="7"/>
  <c r="D320" i="7"/>
  <c r="X319" i="7"/>
  <c r="W319" i="7"/>
  <c r="U319" i="7"/>
  <c r="S319" i="7"/>
  <c r="R319" i="7"/>
  <c r="P319" i="7"/>
  <c r="N319" i="7"/>
  <c r="H319" i="7"/>
  <c r="I319" i="7" s="1"/>
  <c r="G319" i="7"/>
  <c r="D319" i="7"/>
  <c r="X318" i="7"/>
  <c r="U318" i="7"/>
  <c r="T318" i="7"/>
  <c r="W318" i="7" s="1"/>
  <c r="Q318" i="7"/>
  <c r="O318" i="7"/>
  <c r="H318" i="7"/>
  <c r="G318" i="7"/>
  <c r="D318" i="7"/>
  <c r="I318" i="7" s="1"/>
  <c r="X317" i="7"/>
  <c r="W317" i="7"/>
  <c r="S317" i="7"/>
  <c r="U317" i="7" s="1"/>
  <c r="R317" i="7"/>
  <c r="P317" i="7"/>
  <c r="N317" i="7"/>
  <c r="H317" i="7"/>
  <c r="G317" i="7"/>
  <c r="D317" i="7"/>
  <c r="I317" i="7" s="1"/>
  <c r="U316" i="7"/>
  <c r="T316" i="7"/>
  <c r="W316" i="7" s="1"/>
  <c r="Q316" i="7"/>
  <c r="O316" i="7"/>
  <c r="M316" i="7"/>
  <c r="X316" i="7" s="1"/>
  <c r="H316" i="7"/>
  <c r="G316" i="7"/>
  <c r="D316" i="7"/>
  <c r="I316" i="7" s="1"/>
  <c r="Q315" i="7"/>
  <c r="S315" i="7" s="1"/>
  <c r="O315" i="7"/>
  <c r="M315" i="7"/>
  <c r="X315" i="7" s="1"/>
  <c r="H315" i="7"/>
  <c r="G315" i="7"/>
  <c r="D315" i="7"/>
  <c r="I315" i="7" s="1"/>
  <c r="W314" i="7"/>
  <c r="U314" i="7"/>
  <c r="T314" i="7"/>
  <c r="Q314" i="7"/>
  <c r="O314" i="7"/>
  <c r="M314" i="7"/>
  <c r="X314" i="7" s="1"/>
  <c r="I314" i="7"/>
  <c r="H314" i="7"/>
  <c r="G314" i="7"/>
  <c r="D314" i="7"/>
  <c r="X313" i="7"/>
  <c r="W313" i="7"/>
  <c r="U313" i="7"/>
  <c r="S313" i="7"/>
  <c r="R313" i="7"/>
  <c r="P313" i="7"/>
  <c r="N313" i="7"/>
  <c r="H313" i="7"/>
  <c r="I313" i="7" s="1"/>
  <c r="G313" i="7"/>
  <c r="D313" i="7"/>
  <c r="W312" i="7"/>
  <c r="U312" i="7"/>
  <c r="T312" i="7"/>
  <c r="S312" i="7"/>
  <c r="Q312" i="7"/>
  <c r="O312" i="7"/>
  <c r="M312" i="7"/>
  <c r="X312" i="7" s="1"/>
  <c r="H312" i="7"/>
  <c r="I312" i="7" s="1"/>
  <c r="G312" i="7"/>
  <c r="D312" i="7"/>
  <c r="X311" i="7"/>
  <c r="R311" i="7"/>
  <c r="P311" i="7"/>
  <c r="N311" i="7"/>
  <c r="S311" i="7" s="1"/>
  <c r="H311" i="7"/>
  <c r="I311" i="7" s="1"/>
  <c r="G311" i="7"/>
  <c r="D311" i="7"/>
  <c r="W310" i="7"/>
  <c r="U310" i="7"/>
  <c r="T310" i="7"/>
  <c r="S310" i="7"/>
  <c r="Q310" i="7"/>
  <c r="O310" i="7"/>
  <c r="M310" i="7"/>
  <c r="X310" i="7" s="1"/>
  <c r="H310" i="7"/>
  <c r="I310" i="7" s="1"/>
  <c r="G310" i="7"/>
  <c r="D310" i="7"/>
  <c r="W309" i="7"/>
  <c r="U309" i="7"/>
  <c r="T309" i="7"/>
  <c r="R309" i="7"/>
  <c r="Q309" i="7" s="1"/>
  <c r="O309" i="7"/>
  <c r="M309" i="7"/>
  <c r="X309" i="7" s="1"/>
  <c r="H309" i="7"/>
  <c r="I309" i="7" s="1"/>
  <c r="G309" i="7"/>
  <c r="D309" i="7"/>
  <c r="X308" i="7"/>
  <c r="T308" i="7"/>
  <c r="W308" i="7" s="1"/>
  <c r="S308" i="7"/>
  <c r="U308" i="7" s="1"/>
  <c r="Q308" i="7"/>
  <c r="O308" i="7"/>
  <c r="M308" i="7"/>
  <c r="H308" i="7"/>
  <c r="I308" i="7" s="1"/>
  <c r="G308" i="7"/>
  <c r="D308" i="7"/>
  <c r="W307" i="7"/>
  <c r="U307" i="7"/>
  <c r="T307" i="7"/>
  <c r="Q307" i="7"/>
  <c r="O307" i="7"/>
  <c r="M307" i="7"/>
  <c r="X307" i="7" s="1"/>
  <c r="I307" i="7"/>
  <c r="H307" i="7"/>
  <c r="G307" i="7"/>
  <c r="D307" i="7"/>
  <c r="S306" i="7"/>
  <c r="W306" i="7" s="1"/>
  <c r="Q306" i="7"/>
  <c r="O306" i="7"/>
  <c r="M306" i="7"/>
  <c r="X306" i="7" s="1"/>
  <c r="I306" i="7"/>
  <c r="H306" i="7"/>
  <c r="G306" i="7"/>
  <c r="D306" i="7"/>
  <c r="S305" i="7"/>
  <c r="W305" i="7" s="1"/>
  <c r="Q305" i="7"/>
  <c r="O305" i="7"/>
  <c r="M305" i="7"/>
  <c r="X305" i="7" s="1"/>
  <c r="I305" i="7"/>
  <c r="H305" i="7"/>
  <c r="G305" i="7"/>
  <c r="D305" i="7"/>
  <c r="S304" i="7"/>
  <c r="U304" i="7" s="1"/>
  <c r="Q304" i="7"/>
  <c r="O304" i="7"/>
  <c r="M304" i="7"/>
  <c r="X304" i="7" s="1"/>
  <c r="I304" i="7"/>
  <c r="H304" i="7"/>
  <c r="G304" i="7"/>
  <c r="D304" i="7"/>
  <c r="X303" i="7"/>
  <c r="S303" i="7"/>
  <c r="U303" i="7" s="1"/>
  <c r="Q303" i="7"/>
  <c r="O303" i="7"/>
  <c r="M303" i="7"/>
  <c r="H303" i="7"/>
  <c r="G303" i="7"/>
  <c r="I303" i="7" s="1"/>
  <c r="D303" i="7"/>
  <c r="W302" i="7"/>
  <c r="T302" i="7"/>
  <c r="R302" i="7"/>
  <c r="Q302" i="7" s="1"/>
  <c r="O302" i="7"/>
  <c r="M302" i="7"/>
  <c r="X302" i="7" s="1"/>
  <c r="I302" i="7"/>
  <c r="H302" i="7"/>
  <c r="G302" i="7"/>
  <c r="D302" i="7"/>
  <c r="X301" i="7"/>
  <c r="S301" i="7"/>
  <c r="U301" i="7" s="1"/>
  <c r="Q301" i="7"/>
  <c r="O301" i="7"/>
  <c r="M301" i="7"/>
  <c r="I301" i="7"/>
  <c r="H301" i="7"/>
  <c r="G301" i="7"/>
  <c r="D301" i="7"/>
  <c r="S300" i="7"/>
  <c r="U300" i="7" s="1"/>
  <c r="Q300" i="7"/>
  <c r="O300" i="7"/>
  <c r="M300" i="7"/>
  <c r="X300" i="7" s="1"/>
  <c r="I300" i="7"/>
  <c r="H300" i="7"/>
  <c r="G300" i="7"/>
  <c r="D300" i="7"/>
  <c r="W299" i="7"/>
  <c r="T299" i="7"/>
  <c r="R299" i="7"/>
  <c r="Q299" i="7" s="1"/>
  <c r="O299" i="7"/>
  <c r="M299" i="7"/>
  <c r="X299" i="7" s="1"/>
  <c r="I299" i="7"/>
  <c r="H299" i="7"/>
  <c r="G299" i="7"/>
  <c r="D299" i="7"/>
  <c r="W298" i="7"/>
  <c r="U298" i="7"/>
  <c r="T298" i="7"/>
  <c r="Q298" i="7"/>
  <c r="O298" i="7"/>
  <c r="M298" i="7"/>
  <c r="X298" i="7" s="1"/>
  <c r="H298" i="7"/>
  <c r="G298" i="7"/>
  <c r="D298" i="7"/>
  <c r="I298" i="7" s="1"/>
  <c r="U297" i="7"/>
  <c r="T297" i="7"/>
  <c r="W297" i="7" s="1"/>
  <c r="Q297" i="7"/>
  <c r="O297" i="7"/>
  <c r="M297" i="7"/>
  <c r="X297" i="7" s="1"/>
  <c r="H297" i="7"/>
  <c r="G297" i="7"/>
  <c r="D297" i="7"/>
  <c r="I297" i="7" s="1"/>
  <c r="X296" i="7"/>
  <c r="S296" i="7"/>
  <c r="W296" i="7" s="1"/>
  <c r="Q296" i="7"/>
  <c r="O296" i="7"/>
  <c r="M296" i="7"/>
  <c r="H296" i="7"/>
  <c r="G296" i="7"/>
  <c r="D296" i="7"/>
  <c r="I296" i="7" s="1"/>
  <c r="X295" i="7"/>
  <c r="W295" i="7"/>
  <c r="T295" i="7"/>
  <c r="R295" i="7"/>
  <c r="U295" i="7" s="1"/>
  <c r="O295" i="7"/>
  <c r="M295" i="7"/>
  <c r="H295" i="7"/>
  <c r="G295" i="7"/>
  <c r="D295" i="7"/>
  <c r="I295" i="7" s="1"/>
  <c r="X294" i="7"/>
  <c r="S294" i="7"/>
  <c r="W294" i="7" s="1"/>
  <c r="Q294" i="7"/>
  <c r="O294" i="7"/>
  <c r="M294" i="7"/>
  <c r="H294" i="7"/>
  <c r="G294" i="7"/>
  <c r="D294" i="7"/>
  <c r="I294" i="7" s="1"/>
  <c r="W293" i="7"/>
  <c r="U293" i="7"/>
  <c r="T293" i="7"/>
  <c r="Q293" i="7"/>
  <c r="O293" i="7"/>
  <c r="M293" i="7"/>
  <c r="X293" i="7" s="1"/>
  <c r="H293" i="7"/>
  <c r="G293" i="7"/>
  <c r="D293" i="7"/>
  <c r="I293" i="7" s="1"/>
  <c r="X292" i="7"/>
  <c r="W292" i="7"/>
  <c r="S292" i="7"/>
  <c r="R292" i="7"/>
  <c r="U292" i="7" s="1"/>
  <c r="P292" i="7"/>
  <c r="N292" i="7"/>
  <c r="I292" i="7"/>
  <c r="H292" i="7"/>
  <c r="G292" i="7"/>
  <c r="D292" i="7"/>
  <c r="U291" i="7"/>
  <c r="S291" i="7"/>
  <c r="T291" i="7" s="1"/>
  <c r="W291" i="7" s="1"/>
  <c r="O291" i="7"/>
  <c r="M291" i="7"/>
  <c r="X291" i="7" s="1"/>
  <c r="H291" i="7"/>
  <c r="G291" i="7"/>
  <c r="D291" i="7"/>
  <c r="I291" i="7" s="1"/>
  <c r="X290" i="7"/>
  <c r="W290" i="7"/>
  <c r="S290" i="7"/>
  <c r="R290" i="7"/>
  <c r="U290" i="7" s="1"/>
  <c r="P290" i="7"/>
  <c r="N290" i="7"/>
  <c r="I290" i="7"/>
  <c r="H290" i="7"/>
  <c r="G290" i="7"/>
  <c r="D290" i="7"/>
  <c r="W289" i="7"/>
  <c r="T289" i="7"/>
  <c r="R289" i="7"/>
  <c r="Q289" i="7" s="1"/>
  <c r="O289" i="7"/>
  <c r="M289" i="7"/>
  <c r="X289" i="7" s="1"/>
  <c r="I289" i="7"/>
  <c r="H289" i="7"/>
  <c r="G289" i="7"/>
  <c r="D289" i="7"/>
  <c r="S288" i="7"/>
  <c r="W288" i="7" s="1"/>
  <c r="Q288" i="7"/>
  <c r="O288" i="7"/>
  <c r="M288" i="7"/>
  <c r="X288" i="7" s="1"/>
  <c r="I288" i="7"/>
  <c r="H288" i="7"/>
  <c r="G288" i="7"/>
  <c r="D288" i="7"/>
  <c r="W287" i="7"/>
  <c r="U287" i="7"/>
  <c r="T287" i="7"/>
  <c r="Q287" i="7"/>
  <c r="O287" i="7"/>
  <c r="M287" i="7"/>
  <c r="X287" i="7" s="1"/>
  <c r="H287" i="7"/>
  <c r="G287" i="7"/>
  <c r="D287" i="7"/>
  <c r="I287" i="7" s="1"/>
  <c r="W286" i="7"/>
  <c r="T286" i="7"/>
  <c r="R286" i="7"/>
  <c r="U286" i="7" s="1"/>
  <c r="Q286" i="7"/>
  <c r="O286" i="7"/>
  <c r="M286" i="7"/>
  <c r="X286" i="7" s="1"/>
  <c r="H286" i="7"/>
  <c r="G286" i="7"/>
  <c r="D286" i="7"/>
  <c r="I286" i="7" s="1"/>
  <c r="U285" i="7"/>
  <c r="T285" i="7"/>
  <c r="W285" i="7" s="1"/>
  <c r="Q285" i="7"/>
  <c r="O285" i="7"/>
  <c r="M285" i="7"/>
  <c r="X285" i="7" s="1"/>
  <c r="H285" i="7"/>
  <c r="G285" i="7"/>
  <c r="D285" i="7"/>
  <c r="I285" i="7" s="1"/>
  <c r="X284" i="7"/>
  <c r="U284" i="7"/>
  <c r="T284" i="7"/>
  <c r="W284" i="7" s="1"/>
  <c r="Q284" i="7"/>
  <c r="O284" i="7"/>
  <c r="I284" i="7"/>
  <c r="H284" i="7"/>
  <c r="G284" i="7"/>
  <c r="D284" i="7"/>
  <c r="X283" i="7"/>
  <c r="U283" i="7"/>
  <c r="S283" i="7"/>
  <c r="T283" i="7" s="1"/>
  <c r="Q283" i="7"/>
  <c r="O283" i="7"/>
  <c r="M283" i="7"/>
  <c r="I283" i="7"/>
  <c r="H283" i="7"/>
  <c r="G283" i="7"/>
  <c r="D283" i="7"/>
  <c r="X282" i="7"/>
  <c r="W282" i="7"/>
  <c r="U282" i="7"/>
  <c r="S282" i="7"/>
  <c r="R282" i="7"/>
  <c r="P282" i="7"/>
  <c r="N282" i="7"/>
  <c r="H282" i="7"/>
  <c r="G282" i="7"/>
  <c r="D282" i="7"/>
  <c r="I282" i="7" s="1"/>
  <c r="W281" i="7"/>
  <c r="U281" i="7"/>
  <c r="T281" i="7"/>
  <c r="Q281" i="7"/>
  <c r="O281" i="7"/>
  <c r="M281" i="7"/>
  <c r="X281" i="7" s="1"/>
  <c r="I281" i="7"/>
  <c r="H281" i="7"/>
  <c r="G281" i="7"/>
  <c r="D281" i="7"/>
  <c r="X280" i="7"/>
  <c r="S280" i="7"/>
  <c r="U280" i="7" s="1"/>
  <c r="R280" i="7"/>
  <c r="P280" i="7"/>
  <c r="N280" i="7"/>
  <c r="I280" i="7"/>
  <c r="H280" i="7"/>
  <c r="G280" i="7"/>
  <c r="D280" i="7"/>
  <c r="W279" i="7"/>
  <c r="U279" i="7"/>
  <c r="T279" i="7"/>
  <c r="Q279" i="7"/>
  <c r="O279" i="7"/>
  <c r="M279" i="7"/>
  <c r="X279" i="7" s="1"/>
  <c r="H279" i="7"/>
  <c r="G279" i="7"/>
  <c r="D279" i="7"/>
  <c r="I279" i="7" s="1"/>
  <c r="X278" i="7"/>
  <c r="W278" i="7"/>
  <c r="S278" i="7"/>
  <c r="R278" i="7"/>
  <c r="U278" i="7" s="1"/>
  <c r="P278" i="7"/>
  <c r="N278" i="7"/>
  <c r="H278" i="7"/>
  <c r="G278" i="7"/>
  <c r="D278" i="7"/>
  <c r="I278" i="7" s="1"/>
  <c r="W277" i="7"/>
  <c r="U277" i="7"/>
  <c r="T277" i="7"/>
  <c r="Q277" i="7"/>
  <c r="O277" i="7"/>
  <c r="M277" i="7"/>
  <c r="X277" i="7" s="1"/>
  <c r="H277" i="7"/>
  <c r="G277" i="7"/>
  <c r="D277" i="7"/>
  <c r="I277" i="7" s="1"/>
  <c r="W276" i="7"/>
  <c r="T276" i="7"/>
  <c r="R276" i="7"/>
  <c r="U276" i="7" s="1"/>
  <c r="Q276" i="7"/>
  <c r="O276" i="7"/>
  <c r="M276" i="7"/>
  <c r="X276" i="7" s="1"/>
  <c r="H276" i="7"/>
  <c r="G276" i="7"/>
  <c r="D276" i="7"/>
  <c r="I276" i="7" s="1"/>
  <c r="W275" i="7"/>
  <c r="U275" i="7"/>
  <c r="T275" i="7"/>
  <c r="Q275" i="7"/>
  <c r="O275" i="7"/>
  <c r="M275" i="7"/>
  <c r="X275" i="7" s="1"/>
  <c r="I275" i="7"/>
  <c r="H275" i="7"/>
  <c r="G275" i="7"/>
  <c r="D275" i="7"/>
  <c r="W274" i="7"/>
  <c r="U274" i="7"/>
  <c r="T274" i="7"/>
  <c r="Q274" i="7"/>
  <c r="O274" i="7"/>
  <c r="M274" i="7"/>
  <c r="X274" i="7" s="1"/>
  <c r="H274" i="7"/>
  <c r="G274" i="7"/>
  <c r="D274" i="7"/>
  <c r="I274" i="7" s="1"/>
  <c r="W273" i="7"/>
  <c r="U273" i="7"/>
  <c r="T273" i="7"/>
  <c r="Q273" i="7"/>
  <c r="O273" i="7"/>
  <c r="M273" i="7"/>
  <c r="X273" i="7" s="1"/>
  <c r="I273" i="7"/>
  <c r="H273" i="7"/>
  <c r="G273" i="7"/>
  <c r="D273" i="7"/>
  <c r="W272" i="7"/>
  <c r="T272" i="7"/>
  <c r="R272" i="7"/>
  <c r="Q272" i="7" s="1"/>
  <c r="O272" i="7"/>
  <c r="M272" i="7"/>
  <c r="X272" i="7" s="1"/>
  <c r="I272" i="7"/>
  <c r="H272" i="7"/>
  <c r="G272" i="7"/>
  <c r="D272" i="7"/>
  <c r="W271" i="7"/>
  <c r="T271" i="7"/>
  <c r="R271" i="7"/>
  <c r="Q271" i="7" s="1"/>
  <c r="O271" i="7"/>
  <c r="M271" i="7"/>
  <c r="X271" i="7" s="1"/>
  <c r="I271" i="7"/>
  <c r="H271" i="7"/>
  <c r="G271" i="7"/>
  <c r="D271" i="7"/>
  <c r="X270" i="7"/>
  <c r="W270" i="7"/>
  <c r="S270" i="7"/>
  <c r="R270" i="7"/>
  <c r="U270" i="7" s="1"/>
  <c r="P270" i="7"/>
  <c r="N270" i="7"/>
  <c r="H270" i="7"/>
  <c r="G270" i="7"/>
  <c r="D270" i="7"/>
  <c r="I270" i="7" s="1"/>
  <c r="X269" i="7"/>
  <c r="W269" i="7"/>
  <c r="S269" i="7"/>
  <c r="U269" i="7" s="1"/>
  <c r="R269" i="7"/>
  <c r="P269" i="7"/>
  <c r="N269" i="7"/>
  <c r="H269" i="7"/>
  <c r="G269" i="7"/>
  <c r="D269" i="7"/>
  <c r="I269" i="7" s="1"/>
  <c r="X268" i="7"/>
  <c r="T268" i="7"/>
  <c r="W268" i="7" s="1"/>
  <c r="S268" i="7"/>
  <c r="R268" i="7"/>
  <c r="U268" i="7" s="1"/>
  <c r="P268" i="7"/>
  <c r="N268" i="7"/>
  <c r="H268" i="7"/>
  <c r="G268" i="7"/>
  <c r="D268" i="7"/>
  <c r="I268" i="7" s="1"/>
  <c r="AB267" i="7"/>
  <c r="U267" i="7"/>
  <c r="T267" i="7"/>
  <c r="W267" i="7" s="1"/>
  <c r="Q267" i="7"/>
  <c r="O267" i="7"/>
  <c r="M267" i="7"/>
  <c r="X267" i="7" s="1"/>
  <c r="H267" i="7"/>
  <c r="G267" i="7"/>
  <c r="D267" i="7"/>
  <c r="I267" i="7" s="1"/>
  <c r="X266" i="7"/>
  <c r="W266" i="7"/>
  <c r="T266" i="7"/>
  <c r="R266" i="7"/>
  <c r="U266" i="7" s="1"/>
  <c r="O266" i="7"/>
  <c r="M266" i="7"/>
  <c r="H266" i="7"/>
  <c r="G266" i="7"/>
  <c r="D266" i="7"/>
  <c r="I266" i="7" s="1"/>
  <c r="X265" i="7"/>
  <c r="R265" i="7"/>
  <c r="P265" i="7"/>
  <c r="S265" i="7" s="1"/>
  <c r="T265" i="7" s="1"/>
  <c r="W265" i="7" s="1"/>
  <c r="N265" i="7"/>
  <c r="H265" i="7"/>
  <c r="G265" i="7"/>
  <c r="D265" i="7"/>
  <c r="I265" i="7" s="1"/>
  <c r="X264" i="7"/>
  <c r="W264" i="7"/>
  <c r="T264" i="7"/>
  <c r="R264" i="7"/>
  <c r="U264" i="7" s="1"/>
  <c r="O264" i="7"/>
  <c r="M264" i="7"/>
  <c r="H264" i="7"/>
  <c r="G264" i="7"/>
  <c r="D264" i="7"/>
  <c r="I264" i="7" s="1"/>
  <c r="X263" i="7"/>
  <c r="S263" i="7"/>
  <c r="W263" i="7" s="1"/>
  <c r="Q263" i="7"/>
  <c r="O263" i="7"/>
  <c r="M263" i="7"/>
  <c r="H263" i="7"/>
  <c r="G263" i="7"/>
  <c r="D263" i="7"/>
  <c r="I263" i="7" s="1"/>
  <c r="X262" i="7"/>
  <c r="S262" i="7"/>
  <c r="W262" i="7" s="1"/>
  <c r="Q262" i="7"/>
  <c r="O262" i="7"/>
  <c r="M262" i="7"/>
  <c r="H262" i="7"/>
  <c r="G262" i="7"/>
  <c r="D262" i="7"/>
  <c r="I262" i="7" s="1"/>
  <c r="X261" i="7"/>
  <c r="S261" i="7"/>
  <c r="U261" i="7" s="1"/>
  <c r="Q261" i="7"/>
  <c r="O261" i="7"/>
  <c r="M261" i="7"/>
  <c r="H261" i="7"/>
  <c r="G261" i="7"/>
  <c r="D261" i="7"/>
  <c r="I261" i="7" s="1"/>
  <c r="X260" i="7"/>
  <c r="U260" i="7"/>
  <c r="T260" i="7"/>
  <c r="W260" i="7" s="1"/>
  <c r="Q260" i="7"/>
  <c r="O260" i="7"/>
  <c r="I260" i="7"/>
  <c r="H260" i="7"/>
  <c r="G260" i="7"/>
  <c r="D260" i="7"/>
  <c r="X259" i="7"/>
  <c r="W259" i="7"/>
  <c r="U259" i="7"/>
  <c r="S259" i="7"/>
  <c r="R259" i="7"/>
  <c r="P259" i="7"/>
  <c r="N259" i="7"/>
  <c r="H259" i="7"/>
  <c r="G259" i="7"/>
  <c r="D259" i="7"/>
  <c r="I259" i="7" s="1"/>
  <c r="W258" i="7"/>
  <c r="U258" i="7"/>
  <c r="T258" i="7"/>
  <c r="S258" i="7"/>
  <c r="Q258" i="7"/>
  <c r="O258" i="7"/>
  <c r="M258" i="7"/>
  <c r="X258" i="7" s="1"/>
  <c r="H258" i="7"/>
  <c r="G258" i="7"/>
  <c r="D258" i="7"/>
  <c r="I258" i="7" s="1"/>
  <c r="W257" i="7"/>
  <c r="U257" i="7"/>
  <c r="T257" i="7"/>
  <c r="Q257" i="7"/>
  <c r="O257" i="7"/>
  <c r="M257" i="7"/>
  <c r="X257" i="7" s="1"/>
  <c r="I257" i="7"/>
  <c r="H257" i="7"/>
  <c r="G257" i="7"/>
  <c r="D257" i="7"/>
  <c r="X256" i="7"/>
  <c r="S256" i="7"/>
  <c r="U256" i="7" s="1"/>
  <c r="Q256" i="7"/>
  <c r="O256" i="7"/>
  <c r="M256" i="7"/>
  <c r="I256" i="7"/>
  <c r="H256" i="7"/>
  <c r="G256" i="7"/>
  <c r="D256" i="7"/>
  <c r="W255" i="7"/>
  <c r="T255" i="7"/>
  <c r="R255" i="7"/>
  <c r="Q255" i="7" s="1"/>
  <c r="O255" i="7"/>
  <c r="M255" i="7"/>
  <c r="X255" i="7" s="1"/>
  <c r="I255" i="7"/>
  <c r="H255" i="7"/>
  <c r="G255" i="7"/>
  <c r="D255" i="7"/>
  <c r="X254" i="7"/>
  <c r="S254" i="7"/>
  <c r="U254" i="7" s="1"/>
  <c r="R254" i="7"/>
  <c r="P254" i="7"/>
  <c r="N254" i="7"/>
  <c r="I254" i="7"/>
  <c r="H254" i="7"/>
  <c r="G254" i="7"/>
  <c r="D254" i="7"/>
  <c r="W253" i="7"/>
  <c r="T253" i="7"/>
  <c r="R253" i="7"/>
  <c r="Q253" i="7" s="1"/>
  <c r="O253" i="7"/>
  <c r="M253" i="7"/>
  <c r="X253" i="7" s="1"/>
  <c r="I253" i="7"/>
  <c r="H253" i="7"/>
  <c r="G253" i="7"/>
  <c r="D253" i="7"/>
  <c r="S252" i="7"/>
  <c r="U252" i="7" s="1"/>
  <c r="Q252" i="7"/>
  <c r="O252" i="7"/>
  <c r="M252" i="7"/>
  <c r="X252" i="7" s="1"/>
  <c r="I252" i="7"/>
  <c r="H252" i="7"/>
  <c r="G252" i="7"/>
  <c r="D252" i="7"/>
  <c r="W251" i="7"/>
  <c r="U251" i="7"/>
  <c r="T251" i="7"/>
  <c r="Q251" i="7"/>
  <c r="O251" i="7"/>
  <c r="M251" i="7"/>
  <c r="X251" i="7" s="1"/>
  <c r="H251" i="7"/>
  <c r="G251" i="7"/>
  <c r="D251" i="7"/>
  <c r="I251" i="7" s="1"/>
  <c r="X250" i="7"/>
  <c r="U250" i="7"/>
  <c r="T250" i="7"/>
  <c r="W250" i="7" s="1"/>
  <c r="Q250" i="7"/>
  <c r="O250" i="7"/>
  <c r="H250" i="7"/>
  <c r="G250" i="7"/>
  <c r="D250" i="7"/>
  <c r="I250" i="7" s="1"/>
  <c r="X249" i="7"/>
  <c r="W249" i="7"/>
  <c r="T249" i="7"/>
  <c r="S249" i="7"/>
  <c r="R249" i="7"/>
  <c r="U249" i="7" s="1"/>
  <c r="P249" i="7"/>
  <c r="N249" i="7"/>
  <c r="H249" i="7"/>
  <c r="G249" i="7"/>
  <c r="D249" i="7"/>
  <c r="I249" i="7" s="1"/>
  <c r="W248" i="7"/>
  <c r="S248" i="7"/>
  <c r="U248" i="7" s="1"/>
  <c r="Q248" i="7"/>
  <c r="O248" i="7"/>
  <c r="M248" i="7"/>
  <c r="X248" i="7" s="1"/>
  <c r="H248" i="7"/>
  <c r="G248" i="7"/>
  <c r="D248" i="7"/>
  <c r="I248" i="7" s="1"/>
  <c r="W247" i="7"/>
  <c r="U247" i="7"/>
  <c r="T247" i="7"/>
  <c r="Q247" i="7"/>
  <c r="O247" i="7"/>
  <c r="M247" i="7"/>
  <c r="X247" i="7" s="1"/>
  <c r="I247" i="7"/>
  <c r="H247" i="7"/>
  <c r="G247" i="7"/>
  <c r="D247" i="7"/>
  <c r="W246" i="7"/>
  <c r="U246" i="7"/>
  <c r="T246" i="7"/>
  <c r="Q246" i="7"/>
  <c r="O246" i="7"/>
  <c r="M246" i="7"/>
  <c r="X246" i="7" s="1"/>
  <c r="H246" i="7"/>
  <c r="I246" i="7" s="1"/>
  <c r="G246" i="7"/>
  <c r="D246" i="7"/>
  <c r="W245" i="7"/>
  <c r="U245" i="7"/>
  <c r="T245" i="7"/>
  <c r="R245" i="7"/>
  <c r="Q245" i="7" s="1"/>
  <c r="O245" i="7"/>
  <c r="M245" i="7"/>
  <c r="X245" i="7" s="1"/>
  <c r="H245" i="7"/>
  <c r="I245" i="7" s="1"/>
  <c r="G245" i="7"/>
  <c r="D245" i="7"/>
  <c r="W244" i="7"/>
  <c r="U244" i="7"/>
  <c r="T244" i="7"/>
  <c r="R244" i="7"/>
  <c r="Q244" i="7" s="1"/>
  <c r="O244" i="7"/>
  <c r="M244" i="7"/>
  <c r="X244" i="7" s="1"/>
  <c r="H244" i="7"/>
  <c r="I244" i="7" s="1"/>
  <c r="G244" i="7"/>
  <c r="D244" i="7"/>
  <c r="X243" i="7"/>
  <c r="T243" i="7"/>
  <c r="S243" i="7" s="1"/>
  <c r="U243" i="7" s="1"/>
  <c r="R243" i="7"/>
  <c r="P243" i="7"/>
  <c r="N243" i="7"/>
  <c r="H243" i="7"/>
  <c r="I243" i="7" s="1"/>
  <c r="G243" i="7"/>
  <c r="D243" i="7"/>
  <c r="U242" i="7"/>
  <c r="T242" i="7"/>
  <c r="W242" i="7" s="1"/>
  <c r="S242" i="7"/>
  <c r="Q242" i="7"/>
  <c r="O242" i="7"/>
  <c r="M242" i="7"/>
  <c r="X242" i="7" s="1"/>
  <c r="H242" i="7"/>
  <c r="I242" i="7" s="1"/>
  <c r="G242" i="7"/>
  <c r="D242" i="7"/>
  <c r="X241" i="7"/>
  <c r="U241" i="7"/>
  <c r="T241" i="7"/>
  <c r="W241" i="7" s="1"/>
  <c r="Q241" i="7"/>
  <c r="O241" i="7"/>
  <c r="H241" i="7"/>
  <c r="G241" i="7"/>
  <c r="D241" i="7"/>
  <c r="I241" i="7" s="1"/>
  <c r="W240" i="7"/>
  <c r="U240" i="7"/>
  <c r="T240" i="7"/>
  <c r="R240" i="7"/>
  <c r="Q240" i="7"/>
  <c r="O240" i="7"/>
  <c r="M240" i="7"/>
  <c r="X240" i="7" s="1"/>
  <c r="H240" i="7"/>
  <c r="G240" i="7"/>
  <c r="D240" i="7"/>
  <c r="I240" i="7" s="1"/>
  <c r="X239" i="7"/>
  <c r="U239" i="7"/>
  <c r="T239" i="7"/>
  <c r="S239" i="7"/>
  <c r="W239" i="7" s="1"/>
  <c r="Q239" i="7"/>
  <c r="O239" i="7"/>
  <c r="M239" i="7"/>
  <c r="H239" i="7"/>
  <c r="G239" i="7"/>
  <c r="D239" i="7"/>
  <c r="I239" i="7" s="1"/>
  <c r="X238" i="7"/>
  <c r="T238" i="7"/>
  <c r="W238" i="7" s="1"/>
  <c r="R238" i="7"/>
  <c r="P238" i="7"/>
  <c r="N238" i="7"/>
  <c r="H238" i="7"/>
  <c r="G238" i="7"/>
  <c r="D238" i="7"/>
  <c r="I238" i="7" s="1"/>
  <c r="X237" i="7"/>
  <c r="W237" i="7"/>
  <c r="S237" i="7"/>
  <c r="U237" i="7" s="1"/>
  <c r="R237" i="7"/>
  <c r="P237" i="7"/>
  <c r="N237" i="7"/>
  <c r="H237" i="7"/>
  <c r="G237" i="7"/>
  <c r="D237" i="7"/>
  <c r="I237" i="7" s="1"/>
  <c r="X236" i="7"/>
  <c r="S236" i="7"/>
  <c r="U236" i="7" s="1"/>
  <c r="Q236" i="7"/>
  <c r="O236" i="7"/>
  <c r="M236" i="7"/>
  <c r="H236" i="7"/>
  <c r="G236" i="7"/>
  <c r="D236" i="7"/>
  <c r="I236" i="7" s="1"/>
  <c r="X235" i="7"/>
  <c r="S235" i="7"/>
  <c r="W235" i="7" s="1"/>
  <c r="Q235" i="7"/>
  <c r="O235" i="7"/>
  <c r="M235" i="7"/>
  <c r="H235" i="7"/>
  <c r="G235" i="7"/>
  <c r="D235" i="7"/>
  <c r="I235" i="7" s="1"/>
  <c r="X234" i="7"/>
  <c r="W234" i="7"/>
  <c r="S234" i="7"/>
  <c r="R234" i="7"/>
  <c r="U234" i="7" s="1"/>
  <c r="P234" i="7"/>
  <c r="N234" i="7"/>
  <c r="H234" i="7"/>
  <c r="G234" i="7"/>
  <c r="D234" i="7"/>
  <c r="I234" i="7" s="1"/>
  <c r="W233" i="7"/>
  <c r="T233" i="7"/>
  <c r="O233" i="7"/>
  <c r="M233" i="7"/>
  <c r="X233" i="7" s="1"/>
  <c r="I233" i="7"/>
  <c r="H233" i="7"/>
  <c r="G233" i="7"/>
  <c r="D233" i="7"/>
  <c r="W232" i="7"/>
  <c r="T232" i="7"/>
  <c r="R232" i="7"/>
  <c r="Q232" i="7" s="1"/>
  <c r="O232" i="7"/>
  <c r="M232" i="7"/>
  <c r="X232" i="7" s="1"/>
  <c r="D232" i="7"/>
  <c r="W231" i="7"/>
  <c r="U231" i="7"/>
  <c r="T231" i="7"/>
  <c r="Q231" i="7"/>
  <c r="O231" i="7"/>
  <c r="M231" i="7"/>
  <c r="X231" i="7" s="1"/>
  <c r="I231" i="7"/>
  <c r="H231" i="7"/>
  <c r="G231" i="7"/>
  <c r="D231" i="7"/>
  <c r="W230" i="7"/>
  <c r="U230" i="7"/>
  <c r="T230" i="7"/>
  <c r="Q230" i="7"/>
  <c r="O230" i="7"/>
  <c r="M230" i="7"/>
  <c r="X230" i="7" s="1"/>
  <c r="H230" i="7"/>
  <c r="I230" i="7" s="1"/>
  <c r="G230" i="7"/>
  <c r="D230" i="7"/>
  <c r="W229" i="7"/>
  <c r="U229" i="7"/>
  <c r="T229" i="7"/>
  <c r="Q229" i="7"/>
  <c r="O229" i="7"/>
  <c r="M229" i="7"/>
  <c r="X229" i="7" s="1"/>
  <c r="I229" i="7"/>
  <c r="H229" i="7"/>
  <c r="G229" i="7"/>
  <c r="D229" i="7"/>
  <c r="X228" i="7"/>
  <c r="W228" i="7"/>
  <c r="T228" i="7"/>
  <c r="S228" i="7"/>
  <c r="U228" i="7" s="1"/>
  <c r="R228" i="7"/>
  <c r="P228" i="7"/>
  <c r="N228" i="7"/>
  <c r="I228" i="7"/>
  <c r="H228" i="7"/>
  <c r="G228" i="7"/>
  <c r="D228" i="7"/>
  <c r="W227" i="7"/>
  <c r="T227" i="7"/>
  <c r="R227" i="7"/>
  <c r="Q227" i="7" s="1"/>
  <c r="O227" i="7"/>
  <c r="M227" i="7"/>
  <c r="X227" i="7" s="1"/>
  <c r="I227" i="7"/>
  <c r="H227" i="7"/>
  <c r="G227" i="7"/>
  <c r="D227" i="7"/>
  <c r="X226" i="7"/>
  <c r="S226" i="7"/>
  <c r="U226" i="7" s="1"/>
  <c r="R226" i="7"/>
  <c r="P226" i="7"/>
  <c r="N226" i="7"/>
  <c r="I226" i="7"/>
  <c r="H226" i="7"/>
  <c r="G226" i="7"/>
  <c r="D226" i="7"/>
  <c r="X225" i="7"/>
  <c r="S225" i="7"/>
  <c r="U225" i="7" s="1"/>
  <c r="Q225" i="7"/>
  <c r="O225" i="7"/>
  <c r="M225" i="7"/>
  <c r="I225" i="7"/>
  <c r="H225" i="7"/>
  <c r="G225" i="7"/>
  <c r="D225" i="7"/>
  <c r="W224" i="7"/>
  <c r="T224" i="7"/>
  <c r="R224" i="7"/>
  <c r="Q224" i="7" s="1"/>
  <c r="O224" i="7"/>
  <c r="M224" i="7"/>
  <c r="X224" i="7" s="1"/>
  <c r="I224" i="7"/>
  <c r="H224" i="7"/>
  <c r="G224" i="7"/>
  <c r="D224" i="7"/>
  <c r="X223" i="7"/>
  <c r="W223" i="7"/>
  <c r="U223" i="7"/>
  <c r="T223" i="7"/>
  <c r="Q223" i="7"/>
  <c r="O223" i="7"/>
  <c r="H223" i="7"/>
  <c r="G223" i="7"/>
  <c r="D223" i="7"/>
  <c r="I223" i="7" s="1"/>
  <c r="X222" i="7"/>
  <c r="W222" i="7"/>
  <c r="T222" i="7"/>
  <c r="R222" i="7"/>
  <c r="U222" i="7" s="1"/>
  <c r="O222" i="7"/>
  <c r="M222" i="7"/>
  <c r="H222" i="7"/>
  <c r="G222" i="7"/>
  <c r="D222" i="7"/>
  <c r="I222" i="7" s="1"/>
  <c r="X221" i="7"/>
  <c r="W221" i="7"/>
  <c r="S221" i="7"/>
  <c r="R221" i="7"/>
  <c r="U221" i="7" s="1"/>
  <c r="P221" i="7"/>
  <c r="N221" i="7"/>
  <c r="H221" i="7"/>
  <c r="G221" i="7"/>
  <c r="D221" i="7"/>
  <c r="I221" i="7" s="1"/>
  <c r="X220" i="7"/>
  <c r="W220" i="7"/>
  <c r="U220" i="7"/>
  <c r="T220" i="7"/>
  <c r="Q220" i="7"/>
  <c r="O220" i="7"/>
  <c r="H220" i="7"/>
  <c r="G220" i="7"/>
  <c r="D220" i="7"/>
  <c r="I220" i="7" s="1"/>
  <c r="X219" i="7"/>
  <c r="W219" i="7"/>
  <c r="S219" i="7"/>
  <c r="R219" i="7"/>
  <c r="U219" i="7" s="1"/>
  <c r="P219" i="7"/>
  <c r="N219" i="7"/>
  <c r="I219" i="7"/>
  <c r="H219" i="7"/>
  <c r="G219" i="7"/>
  <c r="D219" i="7"/>
  <c r="S218" i="7"/>
  <c r="W218" i="7" s="1"/>
  <c r="Q218" i="7"/>
  <c r="O218" i="7"/>
  <c r="M218" i="7"/>
  <c r="X218" i="7" s="1"/>
  <c r="I218" i="7"/>
  <c r="H218" i="7"/>
  <c r="G218" i="7"/>
  <c r="D218" i="7"/>
  <c r="W217" i="7"/>
  <c r="U217" i="7"/>
  <c r="T217" i="7"/>
  <c r="Q217" i="7"/>
  <c r="O217" i="7"/>
  <c r="M217" i="7"/>
  <c r="X217" i="7" s="1"/>
  <c r="H217" i="7"/>
  <c r="G217" i="7"/>
  <c r="D217" i="7"/>
  <c r="I217" i="7" s="1"/>
  <c r="Q216" i="7"/>
  <c r="S216" i="7" s="1"/>
  <c r="O216" i="7"/>
  <c r="M216" i="7"/>
  <c r="X216" i="7" s="1"/>
  <c r="H216" i="7"/>
  <c r="G216" i="7"/>
  <c r="D216" i="7"/>
  <c r="I216" i="7" s="1"/>
  <c r="U215" i="7"/>
  <c r="T215" i="7"/>
  <c r="S215" i="7"/>
  <c r="W215" i="7" s="1"/>
  <c r="Q215" i="7"/>
  <c r="O215" i="7"/>
  <c r="M215" i="7"/>
  <c r="X215" i="7" s="1"/>
  <c r="H215" i="7"/>
  <c r="G215" i="7"/>
  <c r="D215" i="7"/>
  <c r="I215" i="7" s="1"/>
  <c r="Q214" i="7"/>
  <c r="S214" i="7" s="1"/>
  <c r="O214" i="7"/>
  <c r="M214" i="7"/>
  <c r="X214" i="7" s="1"/>
  <c r="H214" i="7"/>
  <c r="G214" i="7"/>
  <c r="D214" i="7"/>
  <c r="I214" i="7" s="1"/>
  <c r="X213" i="7"/>
  <c r="W213" i="7"/>
  <c r="S213" i="7"/>
  <c r="R213" i="7"/>
  <c r="U213" i="7" s="1"/>
  <c r="P213" i="7"/>
  <c r="N213" i="7"/>
  <c r="H213" i="7"/>
  <c r="G213" i="7"/>
  <c r="D213" i="7"/>
  <c r="I213" i="7" s="1"/>
  <c r="U212" i="7"/>
  <c r="T212" i="7"/>
  <c r="W212" i="7" s="1"/>
  <c r="Q212" i="7"/>
  <c r="O212" i="7"/>
  <c r="M212" i="7"/>
  <c r="X212" i="7" s="1"/>
  <c r="H212" i="7"/>
  <c r="G212" i="7"/>
  <c r="D212" i="7"/>
  <c r="I212" i="7" s="1"/>
  <c r="X211" i="7"/>
  <c r="S211" i="7"/>
  <c r="U211" i="7" s="1"/>
  <c r="Q211" i="7"/>
  <c r="O211" i="7"/>
  <c r="M211" i="7"/>
  <c r="H211" i="7"/>
  <c r="G211" i="7"/>
  <c r="D211" i="7"/>
  <c r="I211" i="7" s="1"/>
  <c r="W210" i="7"/>
  <c r="T210" i="7"/>
  <c r="O210" i="7"/>
  <c r="M210" i="7"/>
  <c r="X210" i="7" s="1"/>
  <c r="I210" i="7"/>
  <c r="H210" i="7"/>
  <c r="G210" i="7"/>
  <c r="D210" i="7"/>
  <c r="X209" i="7"/>
  <c r="W209" i="7"/>
  <c r="S209" i="7"/>
  <c r="R209" i="7"/>
  <c r="U209" i="7" s="1"/>
  <c r="P209" i="7"/>
  <c r="N209" i="7"/>
  <c r="H209" i="7"/>
  <c r="G209" i="7"/>
  <c r="D209" i="7"/>
  <c r="I209" i="7" s="1"/>
  <c r="X208" i="7"/>
  <c r="U208" i="7"/>
  <c r="T208" i="7"/>
  <c r="W208" i="7" s="1"/>
  <c r="S208" i="7"/>
  <c r="Q208" i="7"/>
  <c r="O208" i="7"/>
  <c r="M208" i="7"/>
  <c r="H208" i="7"/>
  <c r="G208" i="7"/>
  <c r="D208" i="7"/>
  <c r="I208" i="7" s="1"/>
  <c r="X207" i="7"/>
  <c r="W207" i="7"/>
  <c r="S207" i="7"/>
  <c r="U207" i="7" s="1"/>
  <c r="R207" i="7"/>
  <c r="P207" i="7"/>
  <c r="N207" i="7"/>
  <c r="H207" i="7"/>
  <c r="G207" i="7"/>
  <c r="D207" i="7"/>
  <c r="I207" i="7" s="1"/>
  <c r="W206" i="7"/>
  <c r="U206" i="7"/>
  <c r="T206" i="7"/>
  <c r="Q206" i="7"/>
  <c r="O206" i="7"/>
  <c r="M206" i="7"/>
  <c r="X206" i="7" s="1"/>
  <c r="H206" i="7"/>
  <c r="G206" i="7"/>
  <c r="D206" i="7"/>
  <c r="I206" i="7" s="1"/>
  <c r="W205" i="7"/>
  <c r="U205" i="7"/>
  <c r="T205" i="7"/>
  <c r="Q205" i="7"/>
  <c r="O205" i="7"/>
  <c r="M205" i="7"/>
  <c r="X205" i="7" s="1"/>
  <c r="I205" i="7"/>
  <c r="H205" i="7"/>
  <c r="G205" i="7"/>
  <c r="D205" i="7"/>
  <c r="X204" i="7"/>
  <c r="W204" i="7"/>
  <c r="U204" i="7"/>
  <c r="T204" i="7"/>
  <c r="R204" i="7"/>
  <c r="Q204" i="7"/>
  <c r="O204" i="7"/>
  <c r="M204" i="7"/>
  <c r="I204" i="7"/>
  <c r="H204" i="7"/>
  <c r="G204" i="7"/>
  <c r="D204" i="7"/>
  <c r="W203" i="7"/>
  <c r="U203" i="7"/>
  <c r="T203" i="7"/>
  <c r="Q203" i="7"/>
  <c r="O203" i="7"/>
  <c r="M203" i="7"/>
  <c r="X203" i="7" s="1"/>
  <c r="H203" i="7"/>
  <c r="G203" i="7"/>
  <c r="D203" i="7"/>
  <c r="I203" i="7" s="1"/>
  <c r="X202" i="7"/>
  <c r="U202" i="7"/>
  <c r="T202" i="7"/>
  <c r="W202" i="7" s="1"/>
  <c r="S202" i="7"/>
  <c r="Q202" i="7"/>
  <c r="O202" i="7"/>
  <c r="M202" i="7"/>
  <c r="H202" i="7"/>
  <c r="I202" i="7" s="1"/>
  <c r="G202" i="7"/>
  <c r="D202" i="7"/>
  <c r="W201" i="7"/>
  <c r="U201" i="7"/>
  <c r="T201" i="7"/>
  <c r="S201" i="7"/>
  <c r="Q201" i="7"/>
  <c r="O201" i="7"/>
  <c r="M201" i="7"/>
  <c r="X201" i="7" s="1"/>
  <c r="H201" i="7"/>
  <c r="I201" i="7" s="1"/>
  <c r="G201" i="7"/>
  <c r="D201" i="7"/>
  <c r="X200" i="7"/>
  <c r="W200" i="7"/>
  <c r="S200" i="7"/>
  <c r="U200" i="7" s="1"/>
  <c r="R200" i="7"/>
  <c r="P200" i="7"/>
  <c r="N200" i="7"/>
  <c r="I200" i="7"/>
  <c r="H200" i="7"/>
  <c r="G200" i="7"/>
  <c r="D200" i="7"/>
  <c r="S199" i="7"/>
  <c r="U199" i="7" s="1"/>
  <c r="R199" i="7"/>
  <c r="O199" i="7"/>
  <c r="M199" i="7"/>
  <c r="X199" i="7" s="1"/>
  <c r="I199" i="7"/>
  <c r="H199" i="7"/>
  <c r="G199" i="7"/>
  <c r="D199" i="7"/>
  <c r="W198" i="7"/>
  <c r="U198" i="7"/>
  <c r="T198" i="7"/>
  <c r="Q198" i="7"/>
  <c r="O198" i="7"/>
  <c r="M198" i="7"/>
  <c r="X198" i="7" s="1"/>
  <c r="H198" i="7"/>
  <c r="G198" i="7"/>
  <c r="D198" i="7"/>
  <c r="I198" i="7" s="1"/>
  <c r="U197" i="7"/>
  <c r="T197" i="7"/>
  <c r="S197" i="7"/>
  <c r="W197" i="7" s="1"/>
  <c r="Q197" i="7"/>
  <c r="O197" i="7"/>
  <c r="M197" i="7"/>
  <c r="X197" i="7" s="1"/>
  <c r="H197" i="7"/>
  <c r="G197" i="7"/>
  <c r="D197" i="7"/>
  <c r="I197" i="7" s="1"/>
  <c r="W196" i="7"/>
  <c r="U196" i="7"/>
  <c r="T196" i="7"/>
  <c r="R196" i="7"/>
  <c r="Q196" i="7"/>
  <c r="O196" i="7"/>
  <c r="M196" i="7"/>
  <c r="X196" i="7" s="1"/>
  <c r="H196" i="7"/>
  <c r="G196" i="7"/>
  <c r="D196" i="7"/>
  <c r="I196" i="7" s="1"/>
  <c r="W195" i="7"/>
  <c r="U195" i="7"/>
  <c r="T195" i="7"/>
  <c r="R195" i="7"/>
  <c r="Q195" i="7"/>
  <c r="O195" i="7"/>
  <c r="M195" i="7"/>
  <c r="X195" i="7" s="1"/>
  <c r="H195" i="7"/>
  <c r="G195" i="7"/>
  <c r="D195" i="7"/>
  <c r="I195" i="7" s="1"/>
  <c r="U194" i="7"/>
  <c r="T194" i="7"/>
  <c r="S194" i="7"/>
  <c r="W194" i="7" s="1"/>
  <c r="Q194" i="7"/>
  <c r="O194" i="7"/>
  <c r="M194" i="7"/>
  <c r="X194" i="7" s="1"/>
  <c r="H194" i="7"/>
  <c r="G194" i="7"/>
  <c r="D194" i="7"/>
  <c r="I194" i="7" s="1"/>
  <c r="X193" i="7"/>
  <c r="T193" i="7"/>
  <c r="W193" i="7" s="1"/>
  <c r="R193" i="7"/>
  <c r="P193" i="7"/>
  <c r="N193" i="7"/>
  <c r="H193" i="7"/>
  <c r="G193" i="7"/>
  <c r="D193" i="7"/>
  <c r="I193" i="7" s="1"/>
  <c r="T192" i="7"/>
  <c r="W192" i="7" s="1"/>
  <c r="S192" i="7"/>
  <c r="R192" i="7"/>
  <c r="U192" i="7" s="1"/>
  <c r="O192" i="7"/>
  <c r="M192" i="7"/>
  <c r="X192" i="7" s="1"/>
  <c r="H192" i="7"/>
  <c r="G192" i="7"/>
  <c r="D192" i="7"/>
  <c r="I192" i="7" s="1"/>
  <c r="W191" i="7"/>
  <c r="U191" i="7"/>
  <c r="T191" i="7"/>
  <c r="R191" i="7"/>
  <c r="Q191" i="7"/>
  <c r="O191" i="7"/>
  <c r="M191" i="7"/>
  <c r="X191" i="7" s="1"/>
  <c r="H191" i="7"/>
  <c r="G191" i="7"/>
  <c r="D191" i="7"/>
  <c r="I191" i="7" s="1"/>
  <c r="W190" i="7"/>
  <c r="U190" i="7"/>
  <c r="T190" i="7"/>
  <c r="Q190" i="7"/>
  <c r="O190" i="7"/>
  <c r="M190" i="7"/>
  <c r="X190" i="7" s="1"/>
  <c r="H190" i="7"/>
  <c r="G190" i="7"/>
  <c r="D190" i="7"/>
  <c r="I190" i="7" s="1"/>
  <c r="X189" i="7"/>
  <c r="R189" i="7"/>
  <c r="U189" i="7" s="1"/>
  <c r="P189" i="7"/>
  <c r="S189" i="7" s="1"/>
  <c r="T189" i="7" s="1"/>
  <c r="W189" i="7" s="1"/>
  <c r="N189" i="7"/>
  <c r="H189" i="7"/>
  <c r="G189" i="7"/>
  <c r="D189" i="7"/>
  <c r="I189" i="7" s="1"/>
  <c r="X188" i="7"/>
  <c r="S188" i="7"/>
  <c r="W188" i="7" s="1"/>
  <c r="Q188" i="7"/>
  <c r="O188" i="7"/>
  <c r="M188" i="7"/>
  <c r="H188" i="7"/>
  <c r="G188" i="7"/>
  <c r="D188" i="7"/>
  <c r="I188" i="7" s="1"/>
  <c r="X187" i="7"/>
  <c r="W187" i="7"/>
  <c r="S187" i="7"/>
  <c r="R187" i="7"/>
  <c r="U187" i="7" s="1"/>
  <c r="P187" i="7"/>
  <c r="N187" i="7"/>
  <c r="H187" i="7"/>
  <c r="G187" i="7"/>
  <c r="D187" i="7"/>
  <c r="I187" i="7" s="1"/>
  <c r="X186" i="7"/>
  <c r="W186" i="7"/>
  <c r="T186" i="7"/>
  <c r="S186" i="7"/>
  <c r="R186" i="7"/>
  <c r="U186" i="7" s="1"/>
  <c r="P186" i="7"/>
  <c r="N186" i="7"/>
  <c r="H186" i="7"/>
  <c r="G186" i="7"/>
  <c r="D186" i="7"/>
  <c r="I186" i="7" s="1"/>
  <c r="W185" i="7"/>
  <c r="T185" i="7"/>
  <c r="R185" i="7"/>
  <c r="U185" i="7" s="1"/>
  <c r="Q185" i="7"/>
  <c r="O185" i="7"/>
  <c r="M185" i="7"/>
  <c r="X185" i="7" s="1"/>
  <c r="H185" i="7"/>
  <c r="G185" i="7"/>
  <c r="D185" i="7"/>
  <c r="I185" i="7" s="1"/>
  <c r="X184" i="7"/>
  <c r="W184" i="7"/>
  <c r="S184" i="7"/>
  <c r="R184" i="7"/>
  <c r="U184" i="7" s="1"/>
  <c r="P184" i="7"/>
  <c r="N184" i="7"/>
  <c r="I184" i="7"/>
  <c r="H184" i="7"/>
  <c r="G184" i="7"/>
  <c r="D184" i="7"/>
  <c r="W183" i="7"/>
  <c r="U183" i="7"/>
  <c r="T183" i="7"/>
  <c r="R183" i="7"/>
  <c r="Q183" i="7"/>
  <c r="O183" i="7"/>
  <c r="M183" i="7"/>
  <c r="X183" i="7" s="1"/>
  <c r="I183" i="7"/>
  <c r="H183" i="7"/>
  <c r="G183" i="7"/>
  <c r="D183" i="7"/>
  <c r="Q182" i="7"/>
  <c r="S182" i="7" s="1"/>
  <c r="O182" i="7"/>
  <c r="M182" i="7"/>
  <c r="X182" i="7" s="1"/>
  <c r="I182" i="7"/>
  <c r="H182" i="7"/>
  <c r="G182" i="7"/>
  <c r="D182" i="7"/>
  <c r="W181" i="7"/>
  <c r="U181" i="7"/>
  <c r="T181" i="7"/>
  <c r="R181" i="7"/>
  <c r="Q181" i="7"/>
  <c r="O181" i="7"/>
  <c r="M181" i="7"/>
  <c r="X181" i="7" s="1"/>
  <c r="I181" i="7"/>
  <c r="H181" i="7"/>
  <c r="G181" i="7"/>
  <c r="D181" i="7"/>
  <c r="X180" i="7"/>
  <c r="U180" i="7"/>
  <c r="S180" i="7"/>
  <c r="T180" i="7" s="1"/>
  <c r="W180" i="7" s="1"/>
  <c r="Q180" i="7"/>
  <c r="O180" i="7"/>
  <c r="M180" i="7"/>
  <c r="I180" i="7"/>
  <c r="H180" i="7"/>
  <c r="G180" i="7"/>
  <c r="D180" i="7"/>
  <c r="X179" i="7"/>
  <c r="W179" i="7"/>
  <c r="U179" i="7"/>
  <c r="S179" i="7"/>
  <c r="R179" i="7"/>
  <c r="P179" i="7"/>
  <c r="N179" i="7"/>
  <c r="I179" i="7"/>
  <c r="H179" i="7"/>
  <c r="G179" i="7"/>
  <c r="D179" i="7"/>
  <c r="X178" i="7"/>
  <c r="W178" i="7"/>
  <c r="U178" i="7"/>
  <c r="S178" i="7"/>
  <c r="R178" i="7"/>
  <c r="P178" i="7"/>
  <c r="N178" i="7"/>
  <c r="H178" i="7"/>
  <c r="I178" i="7" s="1"/>
  <c r="G178" i="7"/>
  <c r="D178" i="7"/>
  <c r="W177" i="7"/>
  <c r="T177" i="7"/>
  <c r="R177" i="7"/>
  <c r="Q177" i="7" s="1"/>
  <c r="O177" i="7"/>
  <c r="M177" i="7"/>
  <c r="X177" i="7" s="1"/>
  <c r="H177" i="7"/>
  <c r="I177" i="7" s="1"/>
  <c r="G177" i="7"/>
  <c r="D177" i="7"/>
  <c r="W176" i="7"/>
  <c r="T176" i="7"/>
  <c r="R176" i="7"/>
  <c r="Q176" i="7" s="1"/>
  <c r="O176" i="7"/>
  <c r="M176" i="7"/>
  <c r="X176" i="7" s="1"/>
  <c r="H176" i="7"/>
  <c r="I176" i="7" s="1"/>
  <c r="G176" i="7"/>
  <c r="D176" i="7"/>
  <c r="W175" i="7"/>
  <c r="U175" i="7"/>
  <c r="T175" i="7"/>
  <c r="Q175" i="7"/>
  <c r="O175" i="7"/>
  <c r="M175" i="7"/>
  <c r="X175" i="7" s="1"/>
  <c r="H175" i="7"/>
  <c r="G175" i="7"/>
  <c r="D175" i="7"/>
  <c r="I175" i="7" s="1"/>
  <c r="W174" i="7"/>
  <c r="U174" i="7"/>
  <c r="T174" i="7"/>
  <c r="Q174" i="7"/>
  <c r="O174" i="7"/>
  <c r="M174" i="7"/>
  <c r="X174" i="7" s="1"/>
  <c r="H174" i="7"/>
  <c r="G174" i="7"/>
  <c r="D174" i="7"/>
  <c r="I174" i="7" s="1"/>
  <c r="X173" i="7"/>
  <c r="W173" i="7"/>
  <c r="S173" i="7"/>
  <c r="R173" i="7"/>
  <c r="U173" i="7" s="1"/>
  <c r="P173" i="7"/>
  <c r="N173" i="7"/>
  <c r="H173" i="7"/>
  <c r="G173" i="7"/>
  <c r="D173" i="7"/>
  <c r="I173" i="7" s="1"/>
  <c r="X172" i="7"/>
  <c r="S172" i="7"/>
  <c r="T172" i="7" s="1"/>
  <c r="W172" i="7" s="1"/>
  <c r="R172" i="7"/>
  <c r="U172" i="7" s="1"/>
  <c r="O172" i="7"/>
  <c r="M172" i="7"/>
  <c r="H172" i="7"/>
  <c r="G172" i="7"/>
  <c r="D172" i="7"/>
  <c r="I172" i="7" s="1"/>
  <c r="X171" i="7"/>
  <c r="S171" i="7"/>
  <c r="U171" i="7" s="1"/>
  <c r="Q171" i="7"/>
  <c r="O171" i="7"/>
  <c r="M171" i="7"/>
  <c r="H171" i="7"/>
  <c r="G171" i="7"/>
  <c r="D171" i="7"/>
  <c r="I171" i="7" s="1"/>
  <c r="X170" i="7"/>
  <c r="W170" i="7"/>
  <c r="S170" i="7"/>
  <c r="R170" i="7"/>
  <c r="U170" i="7" s="1"/>
  <c r="P170" i="7"/>
  <c r="N170" i="7"/>
  <c r="I170" i="7"/>
  <c r="H170" i="7"/>
  <c r="G170" i="7"/>
  <c r="D170" i="7"/>
  <c r="W169" i="7"/>
  <c r="U169" i="7"/>
  <c r="T169" i="7"/>
  <c r="Q169" i="7"/>
  <c r="O169" i="7"/>
  <c r="M169" i="7"/>
  <c r="X169" i="7" s="1"/>
  <c r="I169" i="7"/>
  <c r="H169" i="7"/>
  <c r="G169" i="7"/>
  <c r="D169" i="7"/>
  <c r="W168" i="7"/>
  <c r="U168" i="7"/>
  <c r="T168" i="7"/>
  <c r="Q168" i="7"/>
  <c r="O168" i="7"/>
  <c r="M168" i="7"/>
  <c r="X168" i="7" s="1"/>
  <c r="H168" i="7"/>
  <c r="I168" i="7" s="1"/>
  <c r="G168" i="7"/>
  <c r="D168" i="7"/>
  <c r="W167" i="7"/>
  <c r="U167" i="7"/>
  <c r="T167" i="7"/>
  <c r="Q167" i="7"/>
  <c r="O167" i="7"/>
  <c r="M167" i="7"/>
  <c r="X167" i="7" s="1"/>
  <c r="H167" i="7"/>
  <c r="G167" i="7"/>
  <c r="D167" i="7"/>
  <c r="I167" i="7" s="1"/>
  <c r="W166" i="7"/>
  <c r="T166" i="7"/>
  <c r="R166" i="7"/>
  <c r="Q166" i="7" s="1"/>
  <c r="O166" i="7"/>
  <c r="M166" i="7"/>
  <c r="X166" i="7" s="1"/>
  <c r="H166" i="7"/>
  <c r="G166" i="7"/>
  <c r="D166" i="7"/>
  <c r="I166" i="7" s="1"/>
  <c r="X165" i="7"/>
  <c r="U165" i="7"/>
  <c r="T165" i="7"/>
  <c r="W165" i="7" s="1"/>
  <c r="Q165" i="7"/>
  <c r="O165" i="7"/>
  <c r="H165" i="7"/>
  <c r="G165" i="7"/>
  <c r="D165" i="7"/>
  <c r="I165" i="7" s="1"/>
  <c r="W164" i="7"/>
  <c r="U164" i="7"/>
  <c r="T164" i="7"/>
  <c r="Q164" i="7"/>
  <c r="O164" i="7"/>
  <c r="M164" i="7"/>
  <c r="X164" i="7" s="1"/>
  <c r="I164" i="7"/>
  <c r="H164" i="7"/>
  <c r="G164" i="7"/>
  <c r="D164" i="7"/>
  <c r="W163" i="7"/>
  <c r="U163" i="7"/>
  <c r="S163" i="7"/>
  <c r="T163" i="7" s="1"/>
  <c r="Q163" i="7"/>
  <c r="O163" i="7"/>
  <c r="M163" i="7"/>
  <c r="X163" i="7" s="1"/>
  <c r="I163" i="7"/>
  <c r="H163" i="7"/>
  <c r="G163" i="7"/>
  <c r="D163" i="7"/>
  <c r="X162" i="7"/>
  <c r="W162" i="7"/>
  <c r="U162" i="7"/>
  <c r="T162" i="7"/>
  <c r="S162" i="7"/>
  <c r="R162" i="7"/>
  <c r="P162" i="7"/>
  <c r="N162" i="7"/>
  <c r="I162" i="7"/>
  <c r="H162" i="7"/>
  <c r="G162" i="7"/>
  <c r="D162" i="7"/>
  <c r="Q161" i="7"/>
  <c r="S161" i="7" s="1"/>
  <c r="O161" i="7"/>
  <c r="M161" i="7"/>
  <c r="X161" i="7" s="1"/>
  <c r="I161" i="7"/>
  <c r="H161" i="7"/>
  <c r="G161" i="7"/>
  <c r="D161" i="7"/>
  <c r="X160" i="7"/>
  <c r="W160" i="7"/>
  <c r="U160" i="7"/>
  <c r="S160" i="7"/>
  <c r="R160" i="7"/>
  <c r="P160" i="7"/>
  <c r="N160" i="7"/>
  <c r="H160" i="7"/>
  <c r="I160" i="7" s="1"/>
  <c r="G160" i="7"/>
  <c r="D160" i="7"/>
  <c r="X159" i="7"/>
  <c r="T159" i="7"/>
  <c r="S159" i="7" s="1"/>
  <c r="U159" i="7" s="1"/>
  <c r="R159" i="7"/>
  <c r="P159" i="7"/>
  <c r="N159" i="7"/>
  <c r="H159" i="7"/>
  <c r="I159" i="7" s="1"/>
  <c r="G159" i="7"/>
  <c r="D159" i="7"/>
  <c r="X158" i="7"/>
  <c r="U158" i="7"/>
  <c r="T158" i="7"/>
  <c r="W158" i="7" s="1"/>
  <c r="S158" i="7"/>
  <c r="Q158" i="7"/>
  <c r="O158" i="7"/>
  <c r="M158" i="7"/>
  <c r="H158" i="7"/>
  <c r="I158" i="7" s="1"/>
  <c r="G158" i="7"/>
  <c r="D158" i="7"/>
  <c r="W157" i="7"/>
  <c r="U157" i="7"/>
  <c r="T157" i="7"/>
  <c r="Q157" i="7"/>
  <c r="O157" i="7"/>
  <c r="M157" i="7"/>
  <c r="X157" i="7" s="1"/>
  <c r="H157" i="7"/>
  <c r="I157" i="7" s="1"/>
  <c r="G157" i="7"/>
  <c r="D157" i="7"/>
  <c r="W156" i="7"/>
  <c r="T156" i="7"/>
  <c r="R156" i="7"/>
  <c r="Q156" i="7" s="1"/>
  <c r="O156" i="7"/>
  <c r="M156" i="7"/>
  <c r="X156" i="7" s="1"/>
  <c r="H156" i="7"/>
  <c r="I156" i="7" s="1"/>
  <c r="G156" i="7"/>
  <c r="D156" i="7"/>
  <c r="S155" i="7"/>
  <c r="W155" i="7" s="1"/>
  <c r="Q155" i="7"/>
  <c r="O155" i="7"/>
  <c r="M155" i="7"/>
  <c r="X155" i="7" s="1"/>
  <c r="H155" i="7"/>
  <c r="I155" i="7" s="1"/>
  <c r="G155" i="7"/>
  <c r="D155" i="7"/>
  <c r="X154" i="7"/>
  <c r="S154" i="7"/>
  <c r="U154" i="7" s="1"/>
  <c r="Q154" i="7"/>
  <c r="O154" i="7"/>
  <c r="M154" i="7"/>
  <c r="H154" i="7"/>
  <c r="I154" i="7" s="1"/>
  <c r="G154" i="7"/>
  <c r="D154" i="7"/>
  <c r="X153" i="7"/>
  <c r="T153" i="7"/>
  <c r="W153" i="7" s="1"/>
  <c r="S153" i="7"/>
  <c r="U153" i="7" s="1"/>
  <c r="R153" i="7"/>
  <c r="P153" i="7"/>
  <c r="N153" i="7"/>
  <c r="H153" i="7"/>
  <c r="I153" i="7" s="1"/>
  <c r="G153" i="7"/>
  <c r="D153" i="7"/>
  <c r="X152" i="7"/>
  <c r="S152" i="7"/>
  <c r="U152" i="7" s="1"/>
  <c r="Q152" i="7"/>
  <c r="O152" i="7"/>
  <c r="M152" i="7"/>
  <c r="H152" i="7"/>
  <c r="I152" i="7" s="1"/>
  <c r="G152" i="7"/>
  <c r="D152" i="7"/>
  <c r="X151" i="7"/>
  <c r="S151" i="7"/>
  <c r="U151" i="7" s="1"/>
  <c r="Q151" i="7"/>
  <c r="O151" i="7"/>
  <c r="M151" i="7"/>
  <c r="H151" i="7"/>
  <c r="I151" i="7" s="1"/>
  <c r="G151" i="7"/>
  <c r="D151" i="7"/>
  <c r="X150" i="7"/>
  <c r="W150" i="7"/>
  <c r="S150" i="7"/>
  <c r="R150" i="7"/>
  <c r="U150" i="7" s="1"/>
  <c r="P150" i="7"/>
  <c r="N150" i="7"/>
  <c r="H150" i="7"/>
  <c r="G150" i="7"/>
  <c r="D150" i="7"/>
  <c r="I150" i="7" s="1"/>
  <c r="X149" i="7"/>
  <c r="S149" i="7"/>
  <c r="U149" i="7" s="1"/>
  <c r="Q149" i="7"/>
  <c r="O149" i="7"/>
  <c r="M149" i="7"/>
  <c r="H149" i="7"/>
  <c r="G149" i="7"/>
  <c r="D149" i="7"/>
  <c r="I149" i="7" s="1"/>
  <c r="X148" i="7"/>
  <c r="W148" i="7"/>
  <c r="S148" i="7"/>
  <c r="R148" i="7"/>
  <c r="U148" i="7" s="1"/>
  <c r="P148" i="7"/>
  <c r="N148" i="7"/>
  <c r="H148" i="7"/>
  <c r="G148" i="7"/>
  <c r="D148" i="7"/>
  <c r="I148" i="7" s="1"/>
  <c r="W147" i="7"/>
  <c r="U147" i="7"/>
  <c r="T147" i="7"/>
  <c r="Q147" i="7"/>
  <c r="O147" i="7"/>
  <c r="M147" i="7"/>
  <c r="X147" i="7" s="1"/>
  <c r="H147" i="7"/>
  <c r="G147" i="7"/>
  <c r="D147" i="7"/>
  <c r="I147" i="7" s="1"/>
  <c r="W146" i="7"/>
  <c r="U146" i="7"/>
  <c r="T146" i="7"/>
  <c r="Q146" i="7"/>
  <c r="O146" i="7"/>
  <c r="M146" i="7"/>
  <c r="X146" i="7" s="1"/>
  <c r="I146" i="7"/>
  <c r="H146" i="7"/>
  <c r="G146" i="7"/>
  <c r="D146" i="7"/>
  <c r="X145" i="7"/>
  <c r="W145" i="7"/>
  <c r="U145" i="7"/>
  <c r="S145" i="7"/>
  <c r="R145" i="7"/>
  <c r="P145" i="7"/>
  <c r="N145" i="7"/>
  <c r="H145" i="7"/>
  <c r="I145" i="7" s="1"/>
  <c r="G145" i="7"/>
  <c r="D145" i="7"/>
  <c r="X144" i="7"/>
  <c r="T144" i="7"/>
  <c r="S144" i="7" s="1"/>
  <c r="U144" i="7" s="1"/>
  <c r="R144" i="7"/>
  <c r="P144" i="7"/>
  <c r="N144" i="7"/>
  <c r="H144" i="7"/>
  <c r="I144" i="7" s="1"/>
  <c r="G144" i="7"/>
  <c r="D144" i="7"/>
  <c r="U143" i="7"/>
  <c r="T143" i="7"/>
  <c r="W143" i="7" s="1"/>
  <c r="Q143" i="7"/>
  <c r="O143" i="7"/>
  <c r="M143" i="7"/>
  <c r="X143" i="7" s="1"/>
  <c r="H143" i="7"/>
  <c r="I143" i="7" s="1"/>
  <c r="G143" i="7"/>
  <c r="D143" i="7"/>
  <c r="W142" i="7"/>
  <c r="T142" i="7"/>
  <c r="R142" i="7"/>
  <c r="Q142" i="7" s="1"/>
  <c r="O142" i="7"/>
  <c r="M142" i="7"/>
  <c r="X142" i="7" s="1"/>
  <c r="H142" i="7"/>
  <c r="G142" i="7"/>
  <c r="D142" i="7"/>
  <c r="I142" i="7" s="1"/>
  <c r="S141" i="7"/>
  <c r="W141" i="7" s="1"/>
  <c r="Q141" i="7"/>
  <c r="O141" i="7"/>
  <c r="M141" i="7"/>
  <c r="X141" i="7" s="1"/>
  <c r="H141" i="7"/>
  <c r="G141" i="7"/>
  <c r="D141" i="7"/>
  <c r="I141" i="7" s="1"/>
  <c r="X140" i="7"/>
  <c r="T140" i="7"/>
  <c r="W140" i="7" s="1"/>
  <c r="S140" i="7"/>
  <c r="R140" i="7"/>
  <c r="U140" i="7" s="1"/>
  <c r="P140" i="7"/>
  <c r="N140" i="7"/>
  <c r="H140" i="7"/>
  <c r="G140" i="7"/>
  <c r="D140" i="7"/>
  <c r="I140" i="7" s="1"/>
  <c r="W139" i="7"/>
  <c r="T139" i="7"/>
  <c r="R139" i="7"/>
  <c r="Q139" i="7" s="1"/>
  <c r="O139" i="7"/>
  <c r="M139" i="7"/>
  <c r="X139" i="7" s="1"/>
  <c r="H139" i="7"/>
  <c r="G139" i="7"/>
  <c r="D139" i="7"/>
  <c r="I139" i="7" s="1"/>
  <c r="U138" i="7"/>
  <c r="T138" i="7"/>
  <c r="W138" i="7" s="1"/>
  <c r="Q138" i="7"/>
  <c r="O138" i="7"/>
  <c r="M138" i="7"/>
  <c r="X138" i="7" s="1"/>
  <c r="H138" i="7"/>
  <c r="G138" i="7"/>
  <c r="D138" i="7"/>
  <c r="I138" i="7" s="1"/>
  <c r="W137" i="7"/>
  <c r="T137" i="7"/>
  <c r="R137" i="7"/>
  <c r="U137" i="7" s="1"/>
  <c r="Q137" i="7"/>
  <c r="O137" i="7"/>
  <c r="M137" i="7"/>
  <c r="X137" i="7" s="1"/>
  <c r="H137" i="7"/>
  <c r="G137" i="7"/>
  <c r="D137" i="7"/>
  <c r="I137" i="7" s="1"/>
  <c r="Q136" i="7"/>
  <c r="S136" i="7" s="1"/>
  <c r="O136" i="7"/>
  <c r="M136" i="7"/>
  <c r="X136" i="7" s="1"/>
  <c r="H136" i="7"/>
  <c r="G136" i="7"/>
  <c r="D136" i="7"/>
  <c r="I136" i="7" s="1"/>
  <c r="X135" i="7"/>
  <c r="W135" i="7"/>
  <c r="S135" i="7"/>
  <c r="R135" i="7"/>
  <c r="U135" i="7" s="1"/>
  <c r="P135" i="7"/>
  <c r="N135" i="7"/>
  <c r="H135" i="7"/>
  <c r="G135" i="7"/>
  <c r="D135" i="7"/>
  <c r="I135" i="7" s="1"/>
  <c r="W134" i="7"/>
  <c r="U134" i="7"/>
  <c r="T134" i="7"/>
  <c r="Q134" i="7"/>
  <c r="O134" i="7"/>
  <c r="M134" i="7"/>
  <c r="X134" i="7" s="1"/>
  <c r="H134" i="7"/>
  <c r="G134" i="7"/>
  <c r="D134" i="7"/>
  <c r="I134" i="7" s="1"/>
  <c r="W133" i="7"/>
  <c r="T133" i="7"/>
  <c r="R133" i="7"/>
  <c r="U133" i="7" s="1"/>
  <c r="O133" i="7"/>
  <c r="M133" i="7"/>
  <c r="X133" i="7" s="1"/>
  <c r="H133" i="7"/>
  <c r="G133" i="7"/>
  <c r="D133" i="7"/>
  <c r="I133" i="7" s="1"/>
  <c r="W132" i="7"/>
  <c r="U132" i="7"/>
  <c r="T132" i="7"/>
  <c r="Q132" i="7"/>
  <c r="O132" i="7"/>
  <c r="M132" i="7"/>
  <c r="X132" i="7" s="1"/>
  <c r="I132" i="7"/>
  <c r="H132" i="7"/>
  <c r="G132" i="7"/>
  <c r="D132" i="7"/>
  <c r="U131" i="7"/>
  <c r="T131" i="7"/>
  <c r="W131" i="7" s="1"/>
  <c r="Q131" i="7"/>
  <c r="O131" i="7"/>
  <c r="M131" i="7"/>
  <c r="X131" i="7" s="1"/>
  <c r="H131" i="7"/>
  <c r="I131" i="7" s="1"/>
  <c r="G131" i="7"/>
  <c r="D131" i="7"/>
  <c r="W130" i="7"/>
  <c r="T130" i="7"/>
  <c r="R130" i="7"/>
  <c r="Q130" i="7" s="1"/>
  <c r="O130" i="7"/>
  <c r="M130" i="7"/>
  <c r="X130" i="7" s="1"/>
  <c r="H130" i="7"/>
  <c r="I130" i="7" s="1"/>
  <c r="G130" i="7"/>
  <c r="D130" i="7"/>
  <c r="X129" i="7"/>
  <c r="T129" i="7"/>
  <c r="R129" i="7"/>
  <c r="P129" i="7"/>
  <c r="N129" i="7"/>
  <c r="H129" i="7"/>
  <c r="I129" i="7" s="1"/>
  <c r="G129" i="7"/>
  <c r="D129" i="7"/>
  <c r="S128" i="7"/>
  <c r="U128" i="7" s="1"/>
  <c r="Q128" i="7"/>
  <c r="O128" i="7"/>
  <c r="M128" i="7"/>
  <c r="X128" i="7" s="1"/>
  <c r="H128" i="7"/>
  <c r="G128" i="7"/>
  <c r="D128" i="7"/>
  <c r="I128" i="7" s="1"/>
  <c r="X127" i="7"/>
  <c r="S127" i="7"/>
  <c r="U127" i="7" s="1"/>
  <c r="Q127" i="7"/>
  <c r="O127" i="7"/>
  <c r="M127" i="7"/>
  <c r="H127" i="7"/>
  <c r="G127" i="7"/>
  <c r="D127" i="7"/>
  <c r="I127" i="7" s="1"/>
  <c r="W126" i="7"/>
  <c r="U126" i="7"/>
  <c r="T126" i="7"/>
  <c r="Q126" i="7"/>
  <c r="O126" i="7"/>
  <c r="M126" i="7"/>
  <c r="X126" i="7" s="1"/>
  <c r="H126" i="7"/>
  <c r="G126" i="7"/>
  <c r="D126" i="7"/>
  <c r="I126" i="7" s="1"/>
  <c r="X125" i="7"/>
  <c r="W125" i="7"/>
  <c r="U125" i="7"/>
  <c r="S125" i="7"/>
  <c r="R125" i="7"/>
  <c r="P125" i="7"/>
  <c r="N125" i="7"/>
  <c r="H125" i="7"/>
  <c r="G125" i="7"/>
  <c r="D125" i="7"/>
  <c r="I125" i="7" s="1"/>
  <c r="W124" i="7"/>
  <c r="U124" i="7"/>
  <c r="T124" i="7"/>
  <c r="Q124" i="7"/>
  <c r="O124" i="7"/>
  <c r="M124" i="7"/>
  <c r="X124" i="7" s="1"/>
  <c r="I124" i="7"/>
  <c r="H124" i="7"/>
  <c r="G124" i="7"/>
  <c r="D124" i="7"/>
  <c r="X123" i="7"/>
  <c r="W123" i="7"/>
  <c r="U123" i="7"/>
  <c r="S123" i="7"/>
  <c r="R123" i="7"/>
  <c r="P123" i="7"/>
  <c r="N123" i="7"/>
  <c r="I123" i="7"/>
  <c r="H123" i="7"/>
  <c r="G123" i="7"/>
  <c r="D123" i="7"/>
  <c r="X122" i="7"/>
  <c r="W122" i="7"/>
  <c r="U122" i="7"/>
  <c r="S122" i="7"/>
  <c r="R122" i="7"/>
  <c r="P122" i="7"/>
  <c r="N122" i="7"/>
  <c r="H122" i="7"/>
  <c r="I122" i="7" s="1"/>
  <c r="G122" i="7"/>
  <c r="D122" i="7"/>
  <c r="X121" i="7"/>
  <c r="T121" i="7"/>
  <c r="S121" i="7"/>
  <c r="W121" i="7" s="1"/>
  <c r="Q121" i="7"/>
  <c r="O121" i="7"/>
  <c r="M121" i="7"/>
  <c r="H121" i="7"/>
  <c r="I121" i="7" s="1"/>
  <c r="G121" i="7"/>
  <c r="D121" i="7"/>
  <c r="X120" i="7"/>
  <c r="T120" i="7"/>
  <c r="S120" i="7"/>
  <c r="W120" i="7" s="1"/>
  <c r="Q120" i="7"/>
  <c r="O120" i="7"/>
  <c r="M120" i="7"/>
  <c r="H120" i="7"/>
  <c r="I120" i="7" s="1"/>
  <c r="G120" i="7"/>
  <c r="D120" i="7"/>
  <c r="W119" i="7"/>
  <c r="U119" i="7"/>
  <c r="T119" i="7"/>
  <c r="Q119" i="7"/>
  <c r="O119" i="7"/>
  <c r="M119" i="7"/>
  <c r="X119" i="7" s="1"/>
  <c r="H119" i="7"/>
  <c r="G119" i="7"/>
  <c r="D119" i="7"/>
  <c r="I119" i="7" s="1"/>
  <c r="S118" i="7"/>
  <c r="W118" i="7" s="1"/>
  <c r="Q118" i="7"/>
  <c r="O118" i="7"/>
  <c r="M118" i="7"/>
  <c r="X118" i="7" s="1"/>
  <c r="H118" i="7"/>
  <c r="G118" i="7"/>
  <c r="D118" i="7"/>
  <c r="I118" i="7" s="1"/>
  <c r="S117" i="7"/>
  <c r="U117" i="7" s="1"/>
  <c r="Q117" i="7"/>
  <c r="O117" i="7"/>
  <c r="M117" i="7"/>
  <c r="X117" i="7" s="1"/>
  <c r="H117" i="7"/>
  <c r="G117" i="7"/>
  <c r="D117" i="7"/>
  <c r="I117" i="7" s="1"/>
  <c r="W116" i="7"/>
  <c r="U116" i="7"/>
  <c r="T116" i="7"/>
  <c r="Q116" i="7"/>
  <c r="O116" i="7"/>
  <c r="M116" i="7"/>
  <c r="X116" i="7" s="1"/>
  <c r="H116" i="7"/>
  <c r="G116" i="7"/>
  <c r="D116" i="7"/>
  <c r="I116" i="7" s="1"/>
  <c r="U115" i="7"/>
  <c r="T115" i="7"/>
  <c r="W115" i="7" s="1"/>
  <c r="Q115" i="7"/>
  <c r="O115" i="7"/>
  <c r="M115" i="7"/>
  <c r="X115" i="7" s="1"/>
  <c r="H115" i="7"/>
  <c r="G115" i="7"/>
  <c r="D115" i="7"/>
  <c r="I115" i="7" s="1"/>
  <c r="X114" i="7"/>
  <c r="W114" i="7"/>
  <c r="T114" i="7"/>
  <c r="R114" i="7"/>
  <c r="U114" i="7" s="1"/>
  <c r="Q114" i="7"/>
  <c r="O114" i="7"/>
  <c r="M114" i="7"/>
  <c r="H114" i="7"/>
  <c r="G114" i="7"/>
  <c r="D114" i="7"/>
  <c r="I114" i="7" s="1"/>
  <c r="X113" i="7"/>
  <c r="W113" i="7"/>
  <c r="U113" i="7"/>
  <c r="T113" i="7"/>
  <c r="Q113" i="7"/>
  <c r="O113" i="7"/>
  <c r="H113" i="7"/>
  <c r="I113" i="7" s="1"/>
  <c r="G113" i="7"/>
  <c r="D113" i="7"/>
  <c r="Q112" i="7"/>
  <c r="S112" i="7" s="1"/>
  <c r="O112" i="7"/>
  <c r="M112" i="7"/>
  <c r="X112" i="7" s="1"/>
  <c r="H112" i="7"/>
  <c r="I112" i="7" s="1"/>
  <c r="G112" i="7"/>
  <c r="D112" i="7"/>
  <c r="W111" i="7"/>
  <c r="U111" i="7"/>
  <c r="T111" i="7"/>
  <c r="Q111" i="7"/>
  <c r="O111" i="7"/>
  <c r="M111" i="7"/>
  <c r="X111" i="7" s="1"/>
  <c r="H111" i="7"/>
  <c r="I111" i="7" s="1"/>
  <c r="G111" i="7"/>
  <c r="D111" i="7"/>
  <c r="W110" i="7"/>
  <c r="U110" i="7"/>
  <c r="T110" i="7"/>
  <c r="Q110" i="7"/>
  <c r="O110" i="7"/>
  <c r="M110" i="7"/>
  <c r="X110" i="7" s="1"/>
  <c r="H110" i="7"/>
  <c r="G110" i="7"/>
  <c r="D110" i="7"/>
  <c r="I110" i="7" s="1"/>
  <c r="S109" i="7"/>
  <c r="T109" i="7" s="1"/>
  <c r="W109" i="7" s="1"/>
  <c r="R109" i="7"/>
  <c r="U109" i="7" s="1"/>
  <c r="O109" i="7"/>
  <c r="M109" i="7"/>
  <c r="X109" i="7" s="1"/>
  <c r="H109" i="7"/>
  <c r="G109" i="7"/>
  <c r="D109" i="7"/>
  <c r="I109" i="7" s="1"/>
  <c r="W108" i="7"/>
  <c r="U108" i="7"/>
  <c r="T108" i="7"/>
  <c r="Q108" i="7"/>
  <c r="O108" i="7"/>
  <c r="M108" i="7"/>
  <c r="X108" i="7" s="1"/>
  <c r="H108" i="7"/>
  <c r="G108" i="7"/>
  <c r="D108" i="7"/>
  <c r="I108" i="7" s="1"/>
  <c r="X107" i="7"/>
  <c r="U107" i="7"/>
  <c r="S107" i="7"/>
  <c r="T107" i="7" s="1"/>
  <c r="W107" i="7" s="1"/>
  <c r="Q107" i="7"/>
  <c r="O107" i="7"/>
  <c r="M107" i="7"/>
  <c r="H107" i="7"/>
  <c r="G107" i="7"/>
  <c r="D107" i="7"/>
  <c r="I107" i="7" s="1"/>
  <c r="X106" i="7"/>
  <c r="Q106" i="7"/>
  <c r="S106" i="7" s="1"/>
  <c r="O106" i="7"/>
  <c r="M106" i="7"/>
  <c r="H106" i="7"/>
  <c r="G106" i="7"/>
  <c r="D106" i="7"/>
  <c r="I106" i="7" s="1"/>
  <c r="X105" i="7"/>
  <c r="U105" i="7"/>
  <c r="S105" i="7"/>
  <c r="T105" i="7" s="1"/>
  <c r="W105" i="7" s="1"/>
  <c r="Q105" i="7"/>
  <c r="O105" i="7"/>
  <c r="M105" i="7"/>
  <c r="H105" i="7"/>
  <c r="G105" i="7"/>
  <c r="D105" i="7"/>
  <c r="I105" i="7" s="1"/>
  <c r="X104" i="7"/>
  <c r="W104" i="7"/>
  <c r="U104" i="7"/>
  <c r="T104" i="7"/>
  <c r="R104" i="7"/>
  <c r="Q104" i="7"/>
  <c r="O104" i="7"/>
  <c r="M104" i="7"/>
  <c r="H104" i="7"/>
  <c r="G104" i="7"/>
  <c r="D104" i="7"/>
  <c r="I104" i="7" s="1"/>
  <c r="X103" i="7"/>
  <c r="W103" i="7"/>
  <c r="T103" i="7"/>
  <c r="O103" i="7"/>
  <c r="M103" i="7"/>
  <c r="H103" i="7"/>
  <c r="I103" i="7" s="1"/>
  <c r="G103" i="7"/>
  <c r="D103" i="7"/>
  <c r="W102" i="7"/>
  <c r="U102" i="7"/>
  <c r="T102" i="7"/>
  <c r="S102" i="7"/>
  <c r="Q102" i="7"/>
  <c r="O102" i="7"/>
  <c r="M102" i="7"/>
  <c r="X102" i="7" s="1"/>
  <c r="H102" i="7"/>
  <c r="I102" i="7" s="1"/>
  <c r="G102" i="7"/>
  <c r="D102" i="7"/>
  <c r="X101" i="7"/>
  <c r="U101" i="7"/>
  <c r="T101" i="7"/>
  <c r="W101" i="7" s="1"/>
  <c r="Q101" i="7"/>
  <c r="P101" i="7"/>
  <c r="N101" i="7"/>
  <c r="H101" i="7"/>
  <c r="I101" i="7" s="1"/>
  <c r="G101" i="7"/>
  <c r="D101" i="7"/>
  <c r="W100" i="7"/>
  <c r="U100" i="7"/>
  <c r="T100" i="7"/>
  <c r="Q100" i="7"/>
  <c r="O100" i="7"/>
  <c r="M100" i="7"/>
  <c r="X100" i="7" s="1"/>
  <c r="H100" i="7"/>
  <c r="G100" i="7"/>
  <c r="D100" i="7"/>
  <c r="I100" i="7" s="1"/>
  <c r="S99" i="7"/>
  <c r="W99" i="7" s="1"/>
  <c r="Q99" i="7"/>
  <c r="O99" i="7"/>
  <c r="M99" i="7"/>
  <c r="X99" i="7" s="1"/>
  <c r="H99" i="7"/>
  <c r="G99" i="7"/>
  <c r="D99" i="7"/>
  <c r="I99" i="7" s="1"/>
  <c r="W98" i="7"/>
  <c r="U98" i="7"/>
  <c r="T98" i="7"/>
  <c r="Q98" i="7"/>
  <c r="O98" i="7"/>
  <c r="M98" i="7"/>
  <c r="X98" i="7" s="1"/>
  <c r="H98" i="7"/>
  <c r="G98" i="7"/>
  <c r="D98" i="7"/>
  <c r="I98" i="7" s="1"/>
  <c r="X97" i="7"/>
  <c r="Q97" i="7"/>
  <c r="S97" i="7" s="1"/>
  <c r="O97" i="7"/>
  <c r="M97" i="7"/>
  <c r="H97" i="7"/>
  <c r="G97" i="7"/>
  <c r="D97" i="7"/>
  <c r="I97" i="7" s="1"/>
  <c r="X96" i="7"/>
  <c r="W96" i="7"/>
  <c r="U96" i="7"/>
  <c r="T96" i="7"/>
  <c r="R96" i="7"/>
  <c r="Q96" i="7"/>
  <c r="O96" i="7"/>
  <c r="M96" i="7"/>
  <c r="H96" i="7"/>
  <c r="G96" i="7"/>
  <c r="D96" i="7"/>
  <c r="I96" i="7" s="1"/>
  <c r="X95" i="7"/>
  <c r="W95" i="7"/>
  <c r="U95" i="7"/>
  <c r="S95" i="7"/>
  <c r="R95" i="7"/>
  <c r="P95" i="7"/>
  <c r="N95" i="7"/>
  <c r="H95" i="7"/>
  <c r="G95" i="7"/>
  <c r="D95" i="7"/>
  <c r="I95" i="7" s="1"/>
  <c r="X94" i="7"/>
  <c r="W94" i="7"/>
  <c r="T94" i="7"/>
  <c r="S94" i="7"/>
  <c r="U94" i="7" s="1"/>
  <c r="Q94" i="7"/>
  <c r="O94" i="7"/>
  <c r="M94" i="7"/>
  <c r="H94" i="7"/>
  <c r="G94" i="7"/>
  <c r="D94" i="7"/>
  <c r="I94" i="7" s="1"/>
  <c r="X93" i="7"/>
  <c r="W93" i="7"/>
  <c r="T93" i="7"/>
  <c r="S93" i="7"/>
  <c r="U93" i="7" s="1"/>
  <c r="Q93" i="7"/>
  <c r="O93" i="7"/>
  <c r="M93" i="7"/>
  <c r="H93" i="7"/>
  <c r="G93" i="7"/>
  <c r="D93" i="7"/>
  <c r="I93" i="7" s="1"/>
  <c r="W92" i="7"/>
  <c r="T92" i="7"/>
  <c r="S92" i="7"/>
  <c r="U92" i="7" s="1"/>
  <c r="Q92" i="7"/>
  <c r="O92" i="7"/>
  <c r="M92" i="7"/>
  <c r="X92" i="7" s="1"/>
  <c r="H92" i="7"/>
  <c r="G92" i="7"/>
  <c r="D92" i="7"/>
  <c r="I92" i="7" s="1"/>
  <c r="W91" i="7"/>
  <c r="U91" i="7"/>
  <c r="T91" i="7"/>
  <c r="Q91" i="7"/>
  <c r="O91" i="7"/>
  <c r="M91" i="7"/>
  <c r="X91" i="7" s="1"/>
  <c r="I91" i="7"/>
  <c r="H91" i="7"/>
  <c r="G91" i="7"/>
  <c r="D91" i="7"/>
  <c r="X90" i="7"/>
  <c r="W90" i="7"/>
  <c r="U90" i="7"/>
  <c r="S90" i="7"/>
  <c r="R90" i="7"/>
  <c r="P90" i="7"/>
  <c r="N90" i="7"/>
  <c r="H90" i="7"/>
  <c r="I90" i="7" s="1"/>
  <c r="G90" i="7"/>
  <c r="D90" i="7"/>
  <c r="X89" i="7"/>
  <c r="U89" i="7"/>
  <c r="T89" i="7"/>
  <c r="W89" i="7" s="1"/>
  <c r="Q89" i="7"/>
  <c r="O89" i="7"/>
  <c r="H89" i="7"/>
  <c r="G89" i="7"/>
  <c r="D89" i="7"/>
  <c r="I89" i="7" s="1"/>
  <c r="S88" i="7"/>
  <c r="W88" i="7" s="1"/>
  <c r="Q88" i="7"/>
  <c r="O88" i="7"/>
  <c r="M88" i="7"/>
  <c r="X88" i="7" s="1"/>
  <c r="H88" i="7"/>
  <c r="G88" i="7"/>
  <c r="D88" i="7"/>
  <c r="I88" i="7" s="1"/>
  <c r="X87" i="7"/>
  <c r="W87" i="7"/>
  <c r="S87" i="7"/>
  <c r="R87" i="7"/>
  <c r="U87" i="7" s="1"/>
  <c r="P87" i="7"/>
  <c r="N87" i="7"/>
  <c r="H87" i="7"/>
  <c r="G87" i="7"/>
  <c r="D87" i="7"/>
  <c r="I87" i="7" s="1"/>
  <c r="X86" i="7"/>
  <c r="Q86" i="7"/>
  <c r="S86" i="7" s="1"/>
  <c r="O86" i="7"/>
  <c r="M86" i="7"/>
  <c r="H86" i="7"/>
  <c r="G86" i="7"/>
  <c r="D86" i="7"/>
  <c r="I86" i="7" s="1"/>
  <c r="W85" i="7"/>
  <c r="U85" i="7"/>
  <c r="T85" i="7"/>
  <c r="Q85" i="7"/>
  <c r="O85" i="7"/>
  <c r="M85" i="7"/>
  <c r="X85" i="7" s="1"/>
  <c r="H85" i="7"/>
  <c r="G85" i="7"/>
  <c r="D85" i="7"/>
  <c r="I85" i="7" s="1"/>
  <c r="W84" i="7"/>
  <c r="U84" i="7"/>
  <c r="T84" i="7"/>
  <c r="Q84" i="7"/>
  <c r="O84" i="7"/>
  <c r="M84" i="7"/>
  <c r="X84" i="7" s="1"/>
  <c r="I84" i="7"/>
  <c r="H84" i="7"/>
  <c r="G84" i="7"/>
  <c r="D84" i="7"/>
  <c r="X83" i="7"/>
  <c r="U83" i="7"/>
  <c r="S83" i="7"/>
  <c r="T83" i="7" s="1"/>
  <c r="W83" i="7" s="1"/>
  <c r="Q83" i="7"/>
  <c r="O83" i="7"/>
  <c r="M83" i="7"/>
  <c r="I83" i="7"/>
  <c r="H83" i="7"/>
  <c r="G83" i="7"/>
  <c r="D83" i="7"/>
  <c r="U82" i="7"/>
  <c r="S82" i="7"/>
  <c r="T82" i="7" s="1"/>
  <c r="W82" i="7" s="1"/>
  <c r="Q82" i="7"/>
  <c r="O82" i="7"/>
  <c r="M82" i="7"/>
  <c r="X82" i="7" s="1"/>
  <c r="I82" i="7"/>
  <c r="H82" i="7"/>
  <c r="G82" i="7"/>
  <c r="D82" i="7"/>
  <c r="W81" i="7"/>
  <c r="U81" i="7"/>
  <c r="T81" i="7"/>
  <c r="Q81" i="7"/>
  <c r="O81" i="7"/>
  <c r="M81" i="7"/>
  <c r="X81" i="7" s="1"/>
  <c r="H81" i="7"/>
  <c r="I81" i="7" s="1"/>
  <c r="G81" i="7"/>
  <c r="D81" i="7"/>
  <c r="W80" i="7"/>
  <c r="U80" i="7"/>
  <c r="T80" i="7"/>
  <c r="R80" i="7"/>
  <c r="Q80" i="7"/>
  <c r="O80" i="7"/>
  <c r="M80" i="7"/>
  <c r="X80" i="7" s="1"/>
  <c r="H80" i="7"/>
  <c r="I80" i="7" s="1"/>
  <c r="G80" i="7"/>
  <c r="D80" i="7"/>
  <c r="U79" i="7"/>
  <c r="T79" i="7"/>
  <c r="W79" i="7" s="1"/>
  <c r="Q79" i="7"/>
  <c r="O79" i="7"/>
  <c r="M79" i="7"/>
  <c r="X79" i="7" s="1"/>
  <c r="H79" i="7"/>
  <c r="I79" i="7" s="1"/>
  <c r="G79" i="7"/>
  <c r="D79" i="7"/>
  <c r="W78" i="7"/>
  <c r="U78" i="7"/>
  <c r="T78" i="7"/>
  <c r="Q78" i="7"/>
  <c r="O78" i="7"/>
  <c r="M78" i="7"/>
  <c r="X78" i="7" s="1"/>
  <c r="H78" i="7"/>
  <c r="G78" i="7"/>
  <c r="D78" i="7"/>
  <c r="I78" i="7" s="1"/>
  <c r="W77" i="7"/>
  <c r="T77" i="7"/>
  <c r="R77" i="7"/>
  <c r="U77" i="7" s="1"/>
  <c r="Q77" i="7"/>
  <c r="O77" i="7"/>
  <c r="M77" i="7"/>
  <c r="X77" i="7" s="1"/>
  <c r="H77" i="7"/>
  <c r="G77" i="7"/>
  <c r="D77" i="7"/>
  <c r="I77" i="7" s="1"/>
  <c r="X76" i="7"/>
  <c r="W76" i="7"/>
  <c r="S76" i="7"/>
  <c r="R76" i="7"/>
  <c r="U76" i="7" s="1"/>
  <c r="P76" i="7"/>
  <c r="N76" i="7"/>
  <c r="H76" i="7"/>
  <c r="G76" i="7"/>
  <c r="D76" i="7"/>
  <c r="I76" i="7" s="1"/>
  <c r="X75" i="7"/>
  <c r="U75" i="7"/>
  <c r="S75" i="7"/>
  <c r="T75" i="7" s="1"/>
  <c r="Q75" i="7"/>
  <c r="O75" i="7"/>
  <c r="M75" i="7"/>
  <c r="H75" i="7"/>
  <c r="G75" i="7"/>
  <c r="D75" i="7"/>
  <c r="I75" i="7" s="1"/>
  <c r="W74" i="7"/>
  <c r="U74" i="7"/>
  <c r="T74" i="7"/>
  <c r="Q74" i="7"/>
  <c r="O74" i="7"/>
  <c r="M74" i="7"/>
  <c r="I74" i="7"/>
  <c r="H74" i="7"/>
  <c r="G74" i="7"/>
  <c r="D74" i="7"/>
  <c r="W73" i="7"/>
  <c r="U73" i="7"/>
  <c r="T73" i="7"/>
  <c r="Q73" i="7"/>
  <c r="O73" i="7"/>
  <c r="M73" i="7"/>
  <c r="X73" i="7" s="1"/>
  <c r="H73" i="7"/>
  <c r="I73" i="7" s="1"/>
  <c r="G73" i="7"/>
  <c r="D73" i="7"/>
  <c r="W72" i="7"/>
  <c r="U72" i="7"/>
  <c r="T72" i="7"/>
  <c r="Q72" i="7"/>
  <c r="O72" i="7"/>
  <c r="M72" i="7"/>
  <c r="X72" i="7" s="1"/>
  <c r="H72" i="7"/>
  <c r="I72" i="7" s="1"/>
  <c r="G72" i="7"/>
  <c r="D72" i="7"/>
  <c r="X71" i="7"/>
  <c r="S71" i="7"/>
  <c r="U71" i="7" s="1"/>
  <c r="Q71" i="7"/>
  <c r="O71" i="7"/>
  <c r="M71" i="7"/>
  <c r="H71" i="7"/>
  <c r="I71" i="7" s="1"/>
  <c r="G71" i="7"/>
  <c r="D71" i="7"/>
  <c r="X70" i="7"/>
  <c r="S70" i="7"/>
  <c r="W70" i="7" s="1"/>
  <c r="Q70" i="7"/>
  <c r="O70" i="7"/>
  <c r="M70" i="7"/>
  <c r="H70" i="7"/>
  <c r="I70" i="7" s="1"/>
  <c r="G70" i="7"/>
  <c r="D70" i="7"/>
  <c r="X69" i="7"/>
  <c r="S69" i="7"/>
  <c r="U69" i="7" s="1"/>
  <c r="Q69" i="7"/>
  <c r="O69" i="7"/>
  <c r="M69" i="7"/>
  <c r="H69" i="7"/>
  <c r="I69" i="7" s="1"/>
  <c r="G69" i="7"/>
  <c r="D69" i="7"/>
  <c r="X68" i="7"/>
  <c r="W68" i="7"/>
  <c r="T68" i="7"/>
  <c r="R68" i="7"/>
  <c r="U68" i="7" s="1"/>
  <c r="O68" i="7"/>
  <c r="M68" i="7"/>
  <c r="H68" i="7"/>
  <c r="I68" i="7" s="1"/>
  <c r="G68" i="7"/>
  <c r="D68" i="7"/>
  <c r="X67" i="7"/>
  <c r="W67" i="7"/>
  <c r="T67" i="7"/>
  <c r="R67" i="7"/>
  <c r="U67" i="7" s="1"/>
  <c r="O67" i="7"/>
  <c r="M67" i="7"/>
  <c r="H67" i="7"/>
  <c r="I67" i="7" s="1"/>
  <c r="G67" i="7"/>
  <c r="D67" i="7"/>
  <c r="X66" i="7"/>
  <c r="W66" i="7"/>
  <c r="T66" i="7"/>
  <c r="R66" i="7"/>
  <c r="U66" i="7" s="1"/>
  <c r="O66" i="7"/>
  <c r="M66" i="7"/>
  <c r="H66" i="7"/>
  <c r="I66" i="7" s="1"/>
  <c r="G66" i="7"/>
  <c r="D66" i="7"/>
  <c r="W65" i="7"/>
  <c r="U65" i="7"/>
  <c r="T65" i="7"/>
  <c r="Q65" i="7"/>
  <c r="O65" i="7"/>
  <c r="M65" i="7"/>
  <c r="X65" i="7" s="1"/>
  <c r="H65" i="7"/>
  <c r="G65" i="7"/>
  <c r="D65" i="7"/>
  <c r="I65" i="7" s="1"/>
  <c r="S64" i="7"/>
  <c r="U64" i="7" s="1"/>
  <c r="O64" i="7"/>
  <c r="M64" i="7"/>
  <c r="X64" i="7" s="1"/>
  <c r="H64" i="7"/>
  <c r="G64" i="7"/>
  <c r="D64" i="7"/>
  <c r="I64" i="7" s="1"/>
  <c r="X63" i="7"/>
  <c r="W63" i="7"/>
  <c r="U63" i="7"/>
  <c r="S63" i="7"/>
  <c r="R63" i="7"/>
  <c r="P63" i="7"/>
  <c r="N63" i="7"/>
  <c r="H63" i="7"/>
  <c r="G63" i="7"/>
  <c r="D63" i="7"/>
  <c r="I63" i="7" s="1"/>
  <c r="W62" i="7"/>
  <c r="T62" i="7"/>
  <c r="R62" i="7"/>
  <c r="U62" i="7" s="1"/>
  <c r="Q62" i="7"/>
  <c r="O62" i="7"/>
  <c r="M62" i="7"/>
  <c r="X62" i="7" s="1"/>
  <c r="H62" i="7"/>
  <c r="G62" i="7"/>
  <c r="D62" i="7"/>
  <c r="I62" i="7" s="1"/>
  <c r="W61" i="7"/>
  <c r="U61" i="7"/>
  <c r="T61" i="7"/>
  <c r="Q61" i="7"/>
  <c r="O61" i="7"/>
  <c r="M61" i="7"/>
  <c r="X61" i="7" s="1"/>
  <c r="I61" i="7"/>
  <c r="H61" i="7"/>
  <c r="G61" i="7"/>
  <c r="D61" i="7"/>
  <c r="W60" i="7"/>
  <c r="U60" i="7"/>
  <c r="T60" i="7"/>
  <c r="Q60" i="7"/>
  <c r="O60" i="7"/>
  <c r="M60" i="7"/>
  <c r="X60" i="7" s="1"/>
  <c r="H60" i="7"/>
  <c r="I60" i="7" s="1"/>
  <c r="G60" i="7"/>
  <c r="D60" i="7"/>
  <c r="X59" i="7"/>
  <c r="W59" i="7"/>
  <c r="S59" i="7"/>
  <c r="U59" i="7" s="1"/>
  <c r="R59" i="7"/>
  <c r="P59" i="7"/>
  <c r="N59" i="7"/>
  <c r="H59" i="7"/>
  <c r="I59" i="7" s="1"/>
  <c r="G59" i="7"/>
  <c r="D59" i="7"/>
  <c r="X58" i="7"/>
  <c r="T58" i="7"/>
  <c r="W58" i="7" s="1"/>
  <c r="S58" i="7"/>
  <c r="U58" i="7" s="1"/>
  <c r="R58" i="7"/>
  <c r="P58" i="7"/>
  <c r="N58" i="7"/>
  <c r="H58" i="7"/>
  <c r="I58" i="7" s="1"/>
  <c r="G58" i="7"/>
  <c r="D58" i="7"/>
  <c r="W57" i="7"/>
  <c r="U57" i="7"/>
  <c r="T57" i="7"/>
  <c r="Q57" i="7"/>
  <c r="O57" i="7"/>
  <c r="M57" i="7"/>
  <c r="X57" i="7" s="1"/>
  <c r="H57" i="7"/>
  <c r="G57" i="7"/>
  <c r="D57" i="7"/>
  <c r="I57" i="7" s="1"/>
  <c r="W56" i="7"/>
  <c r="U56" i="7"/>
  <c r="T56" i="7"/>
  <c r="Q56" i="7"/>
  <c r="O56" i="7"/>
  <c r="M56" i="7"/>
  <c r="X56" i="7" s="1"/>
  <c r="H56" i="7"/>
  <c r="G56" i="7"/>
  <c r="D56" i="7"/>
  <c r="I56" i="7" s="1"/>
  <c r="X55" i="7"/>
  <c r="S55" i="7"/>
  <c r="T55" i="7" s="1"/>
  <c r="W55" i="7" s="1"/>
  <c r="R55" i="7"/>
  <c r="U55" i="7" s="1"/>
  <c r="O55" i="7"/>
  <c r="M55" i="7"/>
  <c r="H55" i="7"/>
  <c r="G55" i="7"/>
  <c r="D55" i="7"/>
  <c r="I55" i="7" s="1"/>
  <c r="W54" i="7"/>
  <c r="U54" i="7"/>
  <c r="T54" i="7"/>
  <c r="Q54" i="7"/>
  <c r="O54" i="7"/>
  <c r="M54" i="7"/>
  <c r="X54" i="7" s="1"/>
  <c r="H54" i="7"/>
  <c r="G54" i="7"/>
  <c r="D54" i="7"/>
  <c r="I54" i="7" s="1"/>
  <c r="W53" i="7"/>
  <c r="U53" i="7"/>
  <c r="T53" i="7"/>
  <c r="R53" i="7"/>
  <c r="Q53" i="7"/>
  <c r="O53" i="7"/>
  <c r="M53" i="7"/>
  <c r="X53" i="7" s="1"/>
  <c r="H53" i="7"/>
  <c r="G53" i="7"/>
  <c r="D53" i="7"/>
  <c r="I53" i="7" s="1"/>
  <c r="X52" i="7"/>
  <c r="W52" i="7"/>
  <c r="T52" i="7"/>
  <c r="S52" i="7" s="1"/>
  <c r="R52" i="7"/>
  <c r="U52" i="7" s="1"/>
  <c r="P52" i="7"/>
  <c r="N52" i="7"/>
  <c r="H52" i="7"/>
  <c r="G52" i="7"/>
  <c r="D52" i="7"/>
  <c r="I52" i="7" s="1"/>
  <c r="W51" i="7"/>
  <c r="U51" i="7"/>
  <c r="T51" i="7"/>
  <c r="Q51" i="7"/>
  <c r="O51" i="7"/>
  <c r="M51" i="7"/>
  <c r="X51" i="7" s="1"/>
  <c r="I51" i="7"/>
  <c r="H51" i="7"/>
  <c r="G51" i="7"/>
  <c r="D51" i="7"/>
  <c r="X50" i="7"/>
  <c r="U50" i="7"/>
  <c r="S50" i="7"/>
  <c r="T50" i="7" s="1"/>
  <c r="W50" i="7" s="1"/>
  <c r="Q50" i="7"/>
  <c r="O50" i="7"/>
  <c r="M50" i="7"/>
  <c r="I50" i="7"/>
  <c r="H50" i="7"/>
  <c r="G50" i="7"/>
  <c r="D50" i="7"/>
  <c r="W49" i="7"/>
  <c r="U49" i="7"/>
  <c r="T49" i="7"/>
  <c r="Q49" i="7"/>
  <c r="O49" i="7"/>
  <c r="M49" i="7"/>
  <c r="X49" i="7" s="1"/>
  <c r="H49" i="7"/>
  <c r="I49" i="7" s="1"/>
  <c r="G49" i="7"/>
  <c r="D49" i="7"/>
  <c r="X48" i="7"/>
  <c r="U48" i="7"/>
  <c r="T48" i="7"/>
  <c r="W48" i="7" s="1"/>
  <c r="S48" i="7"/>
  <c r="Q48" i="7"/>
  <c r="O48" i="7"/>
  <c r="M48" i="7"/>
  <c r="H48" i="7"/>
  <c r="I48" i="7" s="1"/>
  <c r="G48" i="7"/>
  <c r="D48" i="7"/>
  <c r="X47" i="7"/>
  <c r="U47" i="7"/>
  <c r="T47" i="7"/>
  <c r="W47" i="7" s="1"/>
  <c r="Q47" i="7"/>
  <c r="O47" i="7"/>
  <c r="H47" i="7"/>
  <c r="G47" i="7"/>
  <c r="D47" i="7"/>
  <c r="I47" i="7" s="1"/>
  <c r="W46" i="7"/>
  <c r="T46" i="7"/>
  <c r="R46" i="7"/>
  <c r="U46" i="7" s="1"/>
  <c r="Q46" i="7"/>
  <c r="O46" i="7"/>
  <c r="M46" i="7"/>
  <c r="X46" i="7" s="1"/>
  <c r="H46" i="7"/>
  <c r="G46" i="7"/>
  <c r="D46" i="7"/>
  <c r="I46" i="7" s="1"/>
  <c r="W45" i="7"/>
  <c r="U45" i="7"/>
  <c r="T45" i="7"/>
  <c r="Q45" i="7"/>
  <c r="O45" i="7"/>
  <c r="M45" i="7"/>
  <c r="X45" i="7" s="1"/>
  <c r="H45" i="7"/>
  <c r="G45" i="7"/>
  <c r="D45" i="7"/>
  <c r="I45" i="7" s="1"/>
  <c r="X44" i="7"/>
  <c r="R44" i="7"/>
  <c r="U44" i="7" s="1"/>
  <c r="P44" i="7"/>
  <c r="S44" i="7" s="1"/>
  <c r="T44" i="7" s="1"/>
  <c r="W44" i="7" s="1"/>
  <c r="N44" i="7"/>
  <c r="H44" i="7"/>
  <c r="G44" i="7"/>
  <c r="D44" i="7"/>
  <c r="I44" i="7" s="1"/>
  <c r="U43" i="7"/>
  <c r="T43" i="7"/>
  <c r="W43" i="7" s="1"/>
  <c r="Q43" i="7"/>
  <c r="O43" i="7"/>
  <c r="M43" i="7"/>
  <c r="X43" i="7" s="1"/>
  <c r="H43" i="7"/>
  <c r="G43" i="7"/>
  <c r="D43" i="7"/>
  <c r="I43" i="7" s="1"/>
  <c r="X42" i="7"/>
  <c r="W42" i="7"/>
  <c r="T42" i="7"/>
  <c r="S42" i="7" s="1"/>
  <c r="R42" i="7"/>
  <c r="U42" i="7" s="1"/>
  <c r="P42" i="7"/>
  <c r="N42" i="7"/>
  <c r="H42" i="7"/>
  <c r="G42" i="7"/>
  <c r="D42" i="7"/>
  <c r="I42" i="7" s="1"/>
  <c r="W41" i="7"/>
  <c r="U41" i="7"/>
  <c r="T41" i="7"/>
  <c r="Q41" i="7"/>
  <c r="O41" i="7"/>
  <c r="M41" i="7"/>
  <c r="X41" i="7" s="1"/>
  <c r="I41" i="7"/>
  <c r="H41" i="7"/>
  <c r="G41" i="7"/>
  <c r="D41" i="7"/>
  <c r="X40" i="7"/>
  <c r="W40" i="7"/>
  <c r="U40" i="7"/>
  <c r="T40" i="7"/>
  <c r="S40" i="7"/>
  <c r="R40" i="7"/>
  <c r="P40" i="7"/>
  <c r="N40" i="7"/>
  <c r="I40" i="7"/>
  <c r="H40" i="7"/>
  <c r="G40" i="7"/>
  <c r="D40" i="7"/>
  <c r="W39" i="7"/>
  <c r="U39" i="7"/>
  <c r="T39" i="7"/>
  <c r="Q39" i="7"/>
  <c r="O39" i="7"/>
  <c r="M39" i="7"/>
  <c r="X39" i="7" s="1"/>
  <c r="H39" i="7"/>
  <c r="I39" i="7" s="1"/>
  <c r="G39" i="7"/>
  <c r="D39" i="7"/>
  <c r="X38" i="7"/>
  <c r="R38" i="7"/>
  <c r="P38" i="7"/>
  <c r="N38" i="7"/>
  <c r="S38" i="7" s="1"/>
  <c r="H38" i="7"/>
  <c r="I38" i="7" s="1"/>
  <c r="G38" i="7"/>
  <c r="D38" i="7"/>
  <c r="W37" i="7"/>
  <c r="U37" i="7"/>
  <c r="T37" i="7"/>
  <c r="R37" i="7"/>
  <c r="Q37" i="7"/>
  <c r="O37" i="7"/>
  <c r="M37" i="7"/>
  <c r="X37" i="7" s="1"/>
  <c r="H37" i="7"/>
  <c r="I37" i="7" s="1"/>
  <c r="G37" i="7"/>
  <c r="D37" i="7"/>
  <c r="X36" i="7"/>
  <c r="T36" i="7"/>
  <c r="W36" i="7" s="1"/>
  <c r="R36" i="7"/>
  <c r="P36" i="7"/>
  <c r="N36" i="7"/>
  <c r="H36" i="7"/>
  <c r="I36" i="7" s="1"/>
  <c r="G36" i="7"/>
  <c r="D36" i="7"/>
  <c r="X35" i="7"/>
  <c r="W35" i="7"/>
  <c r="S35" i="7"/>
  <c r="U35" i="7" s="1"/>
  <c r="R35" i="7"/>
  <c r="P35" i="7"/>
  <c r="N35" i="7"/>
  <c r="H35" i="7"/>
  <c r="I35" i="7" s="1"/>
  <c r="G35" i="7"/>
  <c r="D35" i="7"/>
  <c r="W34" i="7"/>
  <c r="U34" i="7"/>
  <c r="T34" i="7"/>
  <c r="Q34" i="7"/>
  <c r="O34" i="7"/>
  <c r="M34" i="7"/>
  <c r="X34" i="7" s="1"/>
  <c r="H34" i="7"/>
  <c r="G34" i="7"/>
  <c r="D34" i="7"/>
  <c r="I34" i="7" s="1"/>
  <c r="Q33" i="7"/>
  <c r="S33" i="7" s="1"/>
  <c r="O33" i="7"/>
  <c r="M33" i="7"/>
  <c r="X33" i="7" s="1"/>
  <c r="H33" i="7"/>
  <c r="G33" i="7"/>
  <c r="D33" i="7"/>
  <c r="I33" i="7" s="1"/>
  <c r="S32" i="7"/>
  <c r="W32" i="7" s="1"/>
  <c r="Q32" i="7"/>
  <c r="O32" i="7"/>
  <c r="M32" i="7"/>
  <c r="X32" i="7" s="1"/>
  <c r="H32" i="7"/>
  <c r="G32" i="7"/>
  <c r="D32" i="7"/>
  <c r="I32" i="7" s="1"/>
  <c r="Q31" i="7"/>
  <c r="S31" i="7" s="1"/>
  <c r="O31" i="7"/>
  <c r="M31" i="7"/>
  <c r="X31" i="7" s="1"/>
  <c r="H31" i="7"/>
  <c r="G31" i="7"/>
  <c r="D31" i="7"/>
  <c r="I31" i="7" s="1"/>
  <c r="W30" i="7"/>
  <c r="U30" i="7"/>
  <c r="T30" i="7"/>
  <c r="Q30" i="7"/>
  <c r="O30" i="7"/>
  <c r="M30" i="7"/>
  <c r="H30" i="7"/>
  <c r="G30" i="7"/>
  <c r="D30" i="7"/>
  <c r="I30" i="7" s="1"/>
  <c r="X29" i="7"/>
  <c r="W29" i="7"/>
  <c r="S29" i="7"/>
  <c r="U29" i="7" s="1"/>
  <c r="R29" i="7"/>
  <c r="P29" i="7"/>
  <c r="N29" i="7"/>
  <c r="I29" i="7"/>
  <c r="H29" i="7"/>
  <c r="G29" i="7"/>
  <c r="D29" i="7"/>
  <c r="T28" i="7"/>
  <c r="R28" i="7"/>
  <c r="U28" i="7" s="1"/>
  <c r="O28" i="7"/>
  <c r="M28" i="7"/>
  <c r="H28" i="7"/>
  <c r="I28" i="7" s="1"/>
  <c r="G28" i="7"/>
  <c r="D28" i="7"/>
  <c r="T27" i="7"/>
  <c r="O27" i="7"/>
  <c r="M27" i="7"/>
  <c r="H27" i="7"/>
  <c r="I27" i="7" s="1"/>
  <c r="G27" i="7"/>
  <c r="D27" i="7"/>
  <c r="T26" i="7"/>
  <c r="R26" i="7"/>
  <c r="U26" i="7" s="1"/>
  <c r="Q26" i="7"/>
  <c r="O26" i="7"/>
  <c r="M26" i="7"/>
  <c r="H26" i="7"/>
  <c r="G26" i="7"/>
  <c r="D26" i="7"/>
  <c r="I26" i="7" s="1"/>
  <c r="T25" i="7"/>
  <c r="Q25" i="7"/>
  <c r="O25" i="7"/>
  <c r="M25" i="7"/>
  <c r="H25" i="7"/>
  <c r="I25" i="7" s="1"/>
  <c r="G25" i="7"/>
  <c r="D25" i="7"/>
  <c r="T24" i="7"/>
  <c r="O24" i="7"/>
  <c r="M24" i="7"/>
  <c r="I24" i="7"/>
  <c r="H24" i="7"/>
  <c r="G24" i="7"/>
  <c r="D24" i="7"/>
  <c r="T23" i="7"/>
  <c r="O23" i="7"/>
  <c r="M23" i="7"/>
  <c r="H23" i="7"/>
  <c r="G23" i="7"/>
  <c r="D23" i="7"/>
  <c r="I23" i="7" s="1"/>
  <c r="U22" i="7"/>
  <c r="T22" i="7"/>
  <c r="R22" i="7"/>
  <c r="Q22" i="7"/>
  <c r="O22" i="7"/>
  <c r="M22" i="7"/>
  <c r="H22" i="7"/>
  <c r="I22" i="7" s="1"/>
  <c r="G22" i="7"/>
  <c r="D22" i="7"/>
  <c r="U21" i="7"/>
  <c r="T21" i="7"/>
  <c r="Q21" i="7"/>
  <c r="O21" i="7"/>
  <c r="H21" i="7"/>
  <c r="G21" i="7"/>
  <c r="D21" i="7"/>
  <c r="I21" i="7" s="1"/>
  <c r="U20" i="7"/>
  <c r="T20" i="7"/>
  <c r="R20" i="7"/>
  <c r="Q20" i="7"/>
  <c r="O20" i="7"/>
  <c r="M20" i="7"/>
  <c r="H20" i="7"/>
  <c r="I20" i="7" s="1"/>
  <c r="G20" i="7"/>
  <c r="D20" i="7"/>
  <c r="T19" i="7"/>
  <c r="R19" i="7"/>
  <c r="U19" i="7" s="1"/>
  <c r="Q19" i="7"/>
  <c r="O19" i="7"/>
  <c r="M19" i="7"/>
  <c r="H19" i="7"/>
  <c r="G19" i="7"/>
  <c r="D19" i="7"/>
  <c r="I19" i="7" s="1"/>
  <c r="U18" i="7"/>
  <c r="T18" i="7"/>
  <c r="Q18" i="7"/>
  <c r="O18" i="7"/>
  <c r="M18" i="7"/>
  <c r="I18" i="7"/>
  <c r="H18" i="7"/>
  <c r="G18" i="7"/>
  <c r="D18" i="7"/>
  <c r="T17" i="7"/>
  <c r="O17" i="7"/>
  <c r="M17" i="7"/>
  <c r="H17" i="7"/>
  <c r="G17" i="7"/>
  <c r="D17" i="7"/>
  <c r="I17" i="7" s="1"/>
  <c r="T16" i="7"/>
  <c r="Q16" i="7"/>
  <c r="O16" i="7"/>
  <c r="M16" i="7"/>
  <c r="H16" i="7"/>
  <c r="G16" i="7"/>
  <c r="D16" i="7"/>
  <c r="I16" i="7" s="1"/>
  <c r="T15" i="7"/>
  <c r="R15" i="7"/>
  <c r="U15" i="7" s="1"/>
  <c r="Q15" i="7"/>
  <c r="O15" i="7"/>
  <c r="M15" i="7"/>
  <c r="H15" i="7"/>
  <c r="G15" i="7"/>
  <c r="D15" i="7"/>
  <c r="I15" i="7" s="1"/>
  <c r="U14" i="7"/>
  <c r="T14" i="7"/>
  <c r="S14" i="7"/>
  <c r="Q14" i="7"/>
  <c r="O14" i="7"/>
  <c r="M14" i="7"/>
  <c r="H14" i="7"/>
  <c r="I14" i="7" s="1"/>
  <c r="G14" i="7"/>
  <c r="D14" i="7"/>
  <c r="T13" i="7"/>
  <c r="O13" i="7"/>
  <c r="M13" i="7"/>
  <c r="I13" i="7"/>
  <c r="H13" i="7"/>
  <c r="G13" i="7"/>
  <c r="D13" i="7"/>
  <c r="T12" i="7"/>
  <c r="R12" i="7"/>
  <c r="U12" i="7" s="1"/>
  <c r="O12" i="7"/>
  <c r="M12" i="7"/>
  <c r="H12" i="7"/>
  <c r="I12" i="7" s="1"/>
  <c r="G12" i="7"/>
  <c r="D12" i="7"/>
  <c r="U11" i="7"/>
  <c r="T11" i="7"/>
  <c r="R11" i="7"/>
  <c r="Q11" i="7"/>
  <c r="O11" i="7"/>
  <c r="M11" i="7"/>
  <c r="H11" i="7"/>
  <c r="G11" i="7"/>
  <c r="D11" i="7"/>
  <c r="I11" i="7" s="1"/>
  <c r="T10" i="7"/>
  <c r="O10" i="7"/>
  <c r="M10" i="7"/>
  <c r="H10" i="7"/>
  <c r="G10" i="7"/>
  <c r="D10" i="7"/>
  <c r="I10" i="7" s="1"/>
  <c r="T9" i="7"/>
  <c r="R9" i="7"/>
  <c r="U9" i="7" s="1"/>
  <c r="Q9" i="7"/>
  <c r="O9" i="7"/>
  <c r="M9" i="7"/>
  <c r="D9" i="7"/>
  <c r="U8" i="7"/>
  <c r="T8" i="7"/>
  <c r="R8" i="7"/>
  <c r="Q8" i="7"/>
  <c r="O8" i="7"/>
  <c r="M8" i="7"/>
  <c r="H8" i="7"/>
  <c r="G8" i="7"/>
  <c r="D8" i="7"/>
  <c r="I8" i="7" s="1"/>
  <c r="U7" i="7"/>
  <c r="T7" i="7"/>
  <c r="R7" i="7"/>
  <c r="Q7" i="7" s="1"/>
  <c r="O7" i="7"/>
  <c r="M7" i="7"/>
  <c r="I7" i="7"/>
  <c r="H7" i="7"/>
  <c r="G7" i="7"/>
  <c r="D7" i="7"/>
  <c r="T6" i="7"/>
  <c r="R6" i="7"/>
  <c r="U6" i="7" s="1"/>
  <c r="O6" i="7"/>
  <c r="M6" i="7"/>
  <c r="H6" i="7"/>
  <c r="I6" i="7" s="1"/>
  <c r="G6" i="7"/>
  <c r="D6" i="7"/>
  <c r="T5" i="7"/>
  <c r="O5" i="7"/>
  <c r="M5" i="7"/>
  <c r="H5" i="7"/>
  <c r="I5" i="7" s="1"/>
  <c r="G5" i="7"/>
  <c r="D5" i="7"/>
  <c r="S4" i="7"/>
  <c r="U4" i="7" s="1"/>
  <c r="Q4" i="7"/>
  <c r="O4" i="7"/>
  <c r="M4" i="7"/>
  <c r="H4" i="7"/>
  <c r="G4" i="7"/>
  <c r="D4" i="7"/>
  <c r="I4" i="7" s="1"/>
  <c r="U3" i="7"/>
  <c r="T3" i="7"/>
  <c r="Q3" i="7"/>
  <c r="O3" i="7"/>
  <c r="M3" i="7"/>
  <c r="I3" i="7"/>
  <c r="H3" i="7"/>
  <c r="G3" i="7"/>
  <c r="D3" i="7"/>
  <c r="T2" i="7"/>
  <c r="R2" i="7"/>
  <c r="U2" i="7" s="1"/>
  <c r="O2" i="7"/>
  <c r="M2" i="7"/>
  <c r="H2" i="7"/>
  <c r="I2" i="7" s="1"/>
  <c r="G2" i="7"/>
  <c r="D2" i="7"/>
  <c r="B56" i="6"/>
  <c r="C56" i="6" s="1"/>
  <c r="D56" i="6" s="1"/>
  <c r="C55" i="6"/>
  <c r="D55" i="6" s="1"/>
  <c r="B55" i="6"/>
  <c r="B54" i="6"/>
  <c r="C54" i="6" s="1"/>
  <c r="D54" i="6" s="1"/>
  <c r="H53" i="6"/>
  <c r="I53" i="6" s="1"/>
  <c r="B53" i="6"/>
  <c r="C53" i="6" s="1"/>
  <c r="D53" i="6" s="1"/>
  <c r="C52" i="6"/>
  <c r="D52" i="6" s="1"/>
  <c r="B52" i="6"/>
  <c r="I51" i="6"/>
  <c r="H51" i="6"/>
  <c r="G51" i="6"/>
  <c r="C51" i="6"/>
  <c r="D51" i="6" s="1"/>
  <c r="C50" i="6"/>
  <c r="D50" i="6" s="1"/>
  <c r="B50" i="6"/>
  <c r="B49" i="6"/>
  <c r="C49" i="6" s="1"/>
  <c r="D49" i="6" s="1"/>
  <c r="C48" i="6"/>
  <c r="D48" i="6" s="1"/>
  <c r="B48" i="6"/>
  <c r="H47" i="6"/>
  <c r="I47" i="6" s="1"/>
  <c r="G47" i="6"/>
  <c r="C47" i="6"/>
  <c r="D47" i="6" s="1"/>
  <c r="B47" i="6"/>
  <c r="B46" i="6"/>
  <c r="C46" i="6" s="1"/>
  <c r="D46" i="6" s="1"/>
  <c r="H45" i="6"/>
  <c r="I45" i="6" s="1"/>
  <c r="B45" i="6"/>
  <c r="G45" i="6" s="1"/>
  <c r="C44" i="6"/>
  <c r="D44" i="6" s="1"/>
  <c r="B44" i="6"/>
  <c r="B43" i="6"/>
  <c r="C43" i="6" s="1"/>
  <c r="D43" i="6" s="1"/>
  <c r="H42" i="6"/>
  <c r="I42" i="6" s="1"/>
  <c r="C42" i="6"/>
  <c r="D42" i="6" s="1"/>
  <c r="B42" i="6"/>
  <c r="G42" i="6" s="1"/>
  <c r="H41" i="6"/>
  <c r="I41" i="6" s="1"/>
  <c r="B41" i="6"/>
  <c r="G41" i="6" s="1"/>
  <c r="C40" i="6"/>
  <c r="D40" i="6" s="1"/>
  <c r="B40" i="6"/>
  <c r="B39" i="6"/>
  <c r="C39" i="6" s="1"/>
  <c r="D39" i="6" s="1"/>
  <c r="H38" i="6"/>
  <c r="I38" i="6" s="1"/>
  <c r="B38" i="6"/>
  <c r="G38" i="6" s="1"/>
  <c r="H37" i="6"/>
  <c r="I37" i="6" s="1"/>
  <c r="B37" i="6"/>
  <c r="G37" i="6" s="1"/>
  <c r="H36" i="6"/>
  <c r="I36" i="6" s="1"/>
  <c r="C36" i="6"/>
  <c r="D36" i="6" s="1"/>
  <c r="B36" i="6"/>
  <c r="G36" i="6" s="1"/>
  <c r="C35" i="6"/>
  <c r="D35" i="6" s="1"/>
  <c r="B35" i="6"/>
  <c r="B34" i="6"/>
  <c r="C34" i="6" s="1"/>
  <c r="D34" i="6" s="1"/>
  <c r="C33" i="6"/>
  <c r="D33" i="6" s="1"/>
  <c r="B33" i="6"/>
  <c r="H32" i="6"/>
  <c r="I32" i="6" s="1"/>
  <c r="G32" i="6"/>
  <c r="C32" i="6"/>
  <c r="D32" i="6" s="1"/>
  <c r="B31" i="6"/>
  <c r="C31" i="6" s="1"/>
  <c r="D31" i="6" s="1"/>
  <c r="B30" i="6"/>
  <c r="C30" i="6" s="1"/>
  <c r="D30" i="6" s="1"/>
  <c r="H29" i="6"/>
  <c r="I29" i="6" s="1"/>
  <c r="G29" i="6"/>
  <c r="B29" i="6"/>
  <c r="C29" i="6" s="1"/>
  <c r="D29" i="6" s="1"/>
  <c r="B28" i="6"/>
  <c r="C28" i="6" s="1"/>
  <c r="D28" i="6" s="1"/>
  <c r="I27" i="6"/>
  <c r="H27" i="6"/>
  <c r="B27" i="6"/>
  <c r="G27" i="6" s="1"/>
  <c r="B26" i="6"/>
  <c r="C26" i="6" s="1"/>
  <c r="D26" i="6" s="1"/>
  <c r="H25" i="6"/>
  <c r="I25" i="6" s="1"/>
  <c r="G25" i="6"/>
  <c r="D25" i="6"/>
  <c r="C25" i="6"/>
  <c r="B25" i="6"/>
  <c r="H24" i="6"/>
  <c r="I24" i="6" s="1"/>
  <c r="G24" i="6"/>
  <c r="D24" i="6"/>
  <c r="C24" i="6"/>
  <c r="B24" i="6"/>
  <c r="H23" i="6"/>
  <c r="I23" i="6" s="1"/>
  <c r="G23" i="6"/>
  <c r="B23" i="6"/>
  <c r="C23" i="6" s="1"/>
  <c r="D23" i="6" s="1"/>
  <c r="H22" i="6"/>
  <c r="I22" i="6" s="1"/>
  <c r="G22" i="6"/>
  <c r="D22" i="6"/>
  <c r="C22" i="6"/>
  <c r="B22" i="6"/>
  <c r="H21" i="6"/>
  <c r="I21" i="6" s="1"/>
  <c r="G21" i="6"/>
  <c r="B21" i="6"/>
  <c r="C21" i="6" s="1"/>
  <c r="D21" i="6" s="1"/>
  <c r="H20" i="6"/>
  <c r="I20" i="6" s="1"/>
  <c r="G20" i="6"/>
  <c r="D20" i="6"/>
  <c r="C20" i="6"/>
  <c r="B20" i="6"/>
  <c r="H19" i="6"/>
  <c r="I19" i="6" s="1"/>
  <c r="G19" i="6"/>
  <c r="D19" i="6"/>
  <c r="C19" i="6"/>
  <c r="B19" i="6"/>
  <c r="H18" i="6"/>
  <c r="I18" i="6" s="1"/>
  <c r="G18" i="6"/>
  <c r="D18" i="6"/>
  <c r="C18" i="6"/>
  <c r="B18" i="6"/>
  <c r="H17" i="6"/>
  <c r="I17" i="6" s="1"/>
  <c r="G17" i="6"/>
  <c r="D17" i="6"/>
  <c r="C17" i="6"/>
  <c r="I16" i="6"/>
  <c r="H16" i="6"/>
  <c r="G16" i="6"/>
  <c r="C16" i="6"/>
  <c r="D16" i="6" s="1"/>
  <c r="B16" i="6"/>
  <c r="I15" i="6"/>
  <c r="H15" i="6"/>
  <c r="G15" i="6"/>
  <c r="C15" i="6"/>
  <c r="D15" i="6" s="1"/>
  <c r="B15" i="6"/>
  <c r="I14" i="6"/>
  <c r="H14" i="6"/>
  <c r="G14" i="6"/>
  <c r="C14" i="6"/>
  <c r="D14" i="6" s="1"/>
  <c r="B14" i="6"/>
  <c r="I13" i="6"/>
  <c r="H13" i="6"/>
  <c r="G13" i="6"/>
  <c r="C13" i="6"/>
  <c r="D13" i="6" s="1"/>
  <c r="B13" i="6"/>
  <c r="B12" i="6"/>
  <c r="C12" i="6" s="1"/>
  <c r="D12" i="6" s="1"/>
  <c r="H11" i="6"/>
  <c r="I11" i="6" s="1"/>
  <c r="D11" i="6"/>
  <c r="C11" i="6"/>
  <c r="B11" i="6"/>
  <c r="G11" i="6" s="1"/>
  <c r="H10" i="6"/>
  <c r="I10" i="6" s="1"/>
  <c r="D10" i="6"/>
  <c r="C10" i="6"/>
  <c r="B10" i="6"/>
  <c r="G10" i="6" s="1"/>
  <c r="H9" i="6"/>
  <c r="I9" i="6" s="1"/>
  <c r="G9" i="6"/>
  <c r="D9" i="6"/>
  <c r="C9" i="6"/>
  <c r="H8" i="6"/>
  <c r="I8" i="6" s="1"/>
  <c r="G8" i="6"/>
  <c r="C8" i="6"/>
  <c r="D8" i="6" s="1"/>
  <c r="B8" i="6"/>
  <c r="B7" i="6"/>
  <c r="C7" i="6" s="1"/>
  <c r="D7" i="6" s="1"/>
  <c r="H6" i="6"/>
  <c r="I6" i="6" s="1"/>
  <c r="C6" i="6"/>
  <c r="D6" i="6" s="1"/>
  <c r="B6" i="6"/>
  <c r="G6" i="6" s="1"/>
  <c r="H5" i="6"/>
  <c r="I5" i="6" s="1"/>
  <c r="G5" i="6"/>
  <c r="C5" i="6"/>
  <c r="D5" i="6" s="1"/>
  <c r="I4" i="6"/>
  <c r="H4" i="6"/>
  <c r="C4" i="6"/>
  <c r="D4" i="6" s="1"/>
  <c r="B4" i="6"/>
  <c r="G4" i="6" s="1"/>
  <c r="I3" i="6"/>
  <c r="H3" i="6"/>
  <c r="B3" i="6"/>
  <c r="G3" i="6" s="1"/>
  <c r="I2" i="6"/>
  <c r="H2" i="6"/>
  <c r="G2" i="6"/>
  <c r="C2" i="6"/>
  <c r="D2" i="6" s="1"/>
  <c r="I563" i="5"/>
  <c r="G563" i="5"/>
  <c r="C563" i="5"/>
  <c r="D563" i="5" s="1"/>
  <c r="I562" i="5"/>
  <c r="G562" i="5"/>
  <c r="C562" i="5"/>
  <c r="D562" i="5" s="1"/>
  <c r="I561" i="5"/>
  <c r="G561" i="5"/>
  <c r="C561" i="5"/>
  <c r="D561" i="5" s="1"/>
  <c r="I560" i="5"/>
  <c r="G560" i="5"/>
  <c r="C560" i="5"/>
  <c r="D560" i="5" s="1"/>
  <c r="B559" i="5"/>
  <c r="C559" i="5" s="1"/>
  <c r="D559" i="5" s="1"/>
  <c r="B558" i="5"/>
  <c r="C558" i="5" s="1"/>
  <c r="D558" i="5" s="1"/>
  <c r="B557" i="5"/>
  <c r="C557" i="5" s="1"/>
  <c r="D557" i="5" s="1"/>
  <c r="B556" i="5"/>
  <c r="C556" i="5" s="1"/>
  <c r="D556" i="5" s="1"/>
  <c r="B555" i="5"/>
  <c r="C555" i="5" s="1"/>
  <c r="D555" i="5" s="1"/>
  <c r="B554" i="5"/>
  <c r="C554" i="5" s="1"/>
  <c r="D554" i="5" s="1"/>
  <c r="B553" i="5"/>
  <c r="C553" i="5" s="1"/>
  <c r="D553" i="5" s="1"/>
  <c r="B552" i="5"/>
  <c r="C552" i="5" s="1"/>
  <c r="D552" i="5" s="1"/>
  <c r="B551" i="5"/>
  <c r="C551" i="5" s="1"/>
  <c r="D551" i="5" s="1"/>
  <c r="B550" i="5"/>
  <c r="C550" i="5" s="1"/>
  <c r="D550" i="5" s="1"/>
  <c r="B549" i="5"/>
  <c r="C549" i="5" s="1"/>
  <c r="D549" i="5" s="1"/>
  <c r="B548" i="5"/>
  <c r="C548" i="5" s="1"/>
  <c r="D548" i="5" s="1"/>
  <c r="H547" i="5"/>
  <c r="I547" i="5" s="1"/>
  <c r="G547" i="5"/>
  <c r="B547" i="5"/>
  <c r="C547" i="5" s="1"/>
  <c r="D547" i="5" s="1"/>
  <c r="B546" i="5"/>
  <c r="C546" i="5" s="1"/>
  <c r="D546" i="5" s="1"/>
  <c r="B545" i="5"/>
  <c r="C545" i="5" s="1"/>
  <c r="D545" i="5" s="1"/>
  <c r="H544" i="5"/>
  <c r="I544" i="5" s="1"/>
  <c r="G544" i="5"/>
  <c r="B544" i="5"/>
  <c r="C544" i="5" s="1"/>
  <c r="D544" i="5" s="1"/>
  <c r="B543" i="5"/>
  <c r="C543" i="5" s="1"/>
  <c r="D543" i="5" s="1"/>
  <c r="B542" i="5"/>
  <c r="C542" i="5" s="1"/>
  <c r="D542" i="5" s="1"/>
  <c r="B541" i="5"/>
  <c r="C541" i="5" s="1"/>
  <c r="D541" i="5" s="1"/>
  <c r="B540" i="5"/>
  <c r="C540" i="5" s="1"/>
  <c r="D540" i="5" s="1"/>
  <c r="H539" i="5"/>
  <c r="I539" i="5" s="1"/>
  <c r="G539" i="5"/>
  <c r="B539" i="5"/>
  <c r="C539" i="5" s="1"/>
  <c r="D539" i="5" s="1"/>
  <c r="B538" i="5"/>
  <c r="C538" i="5" s="1"/>
  <c r="D538" i="5" s="1"/>
  <c r="B537" i="5"/>
  <c r="C537" i="5" s="1"/>
  <c r="D537" i="5" s="1"/>
  <c r="H536" i="5"/>
  <c r="I536" i="5" s="1"/>
  <c r="G536" i="5"/>
  <c r="D536" i="5"/>
  <c r="C536" i="5"/>
  <c r="B536" i="5"/>
  <c r="B535" i="5"/>
  <c r="C535" i="5" s="1"/>
  <c r="D535" i="5" s="1"/>
  <c r="I534" i="5"/>
  <c r="H534" i="5"/>
  <c r="G534" i="5"/>
  <c r="C534" i="5"/>
  <c r="D534" i="5" s="1"/>
  <c r="C533" i="5"/>
  <c r="D533" i="5" s="1"/>
  <c r="B533" i="5"/>
  <c r="B532" i="5"/>
  <c r="C532" i="5" s="1"/>
  <c r="D532" i="5" s="1"/>
  <c r="C531" i="5"/>
  <c r="D531" i="5" s="1"/>
  <c r="B531" i="5"/>
  <c r="I530" i="5"/>
  <c r="H530" i="5"/>
  <c r="G530" i="5"/>
  <c r="C530" i="5"/>
  <c r="D530" i="5" s="1"/>
  <c r="B530" i="5"/>
  <c r="B529" i="5"/>
  <c r="C529" i="5" s="1"/>
  <c r="D529" i="5" s="1"/>
  <c r="H528" i="5"/>
  <c r="I528" i="5" s="1"/>
  <c r="D528" i="5"/>
  <c r="C528" i="5"/>
  <c r="B528" i="5"/>
  <c r="G528" i="5" s="1"/>
  <c r="C527" i="5"/>
  <c r="D527" i="5" s="1"/>
  <c r="B527" i="5"/>
  <c r="B526" i="5"/>
  <c r="C526" i="5" s="1"/>
  <c r="D526" i="5" s="1"/>
  <c r="C525" i="5"/>
  <c r="D525" i="5" s="1"/>
  <c r="B525" i="5"/>
  <c r="B524" i="5"/>
  <c r="C524" i="5" s="1"/>
  <c r="D524" i="5" s="1"/>
  <c r="C523" i="5"/>
  <c r="D523" i="5" s="1"/>
  <c r="B523" i="5"/>
  <c r="B522" i="5"/>
  <c r="C522" i="5" s="1"/>
  <c r="D522" i="5" s="1"/>
  <c r="C521" i="5"/>
  <c r="D521" i="5" s="1"/>
  <c r="B521" i="5"/>
  <c r="B520" i="5"/>
  <c r="C520" i="5" s="1"/>
  <c r="D520" i="5" s="1"/>
  <c r="C519" i="5"/>
  <c r="D519" i="5" s="1"/>
  <c r="B519" i="5"/>
  <c r="B518" i="5"/>
  <c r="C518" i="5" s="1"/>
  <c r="D518" i="5" s="1"/>
  <c r="C517" i="5"/>
  <c r="D517" i="5" s="1"/>
  <c r="B517" i="5"/>
  <c r="B516" i="5"/>
  <c r="C516" i="5" s="1"/>
  <c r="D516" i="5" s="1"/>
  <c r="C515" i="5"/>
  <c r="D515" i="5" s="1"/>
  <c r="B515" i="5"/>
  <c r="B514" i="5"/>
  <c r="C514" i="5" s="1"/>
  <c r="D514" i="5" s="1"/>
  <c r="C513" i="5"/>
  <c r="D513" i="5" s="1"/>
  <c r="B513" i="5"/>
  <c r="B512" i="5"/>
  <c r="C512" i="5" s="1"/>
  <c r="D512" i="5" s="1"/>
  <c r="C511" i="5"/>
  <c r="D511" i="5" s="1"/>
  <c r="B511" i="5"/>
  <c r="B510" i="5"/>
  <c r="C510" i="5" s="1"/>
  <c r="D510" i="5" s="1"/>
  <c r="C509" i="5"/>
  <c r="D509" i="5" s="1"/>
  <c r="B509" i="5"/>
  <c r="B508" i="5"/>
  <c r="C508" i="5" s="1"/>
  <c r="D508" i="5" s="1"/>
  <c r="C507" i="5"/>
  <c r="D507" i="5" s="1"/>
  <c r="B507" i="5"/>
  <c r="B506" i="5"/>
  <c r="C506" i="5" s="1"/>
  <c r="D506" i="5" s="1"/>
  <c r="C505" i="5"/>
  <c r="D505" i="5" s="1"/>
  <c r="B505" i="5"/>
  <c r="B504" i="5"/>
  <c r="C504" i="5" s="1"/>
  <c r="D504" i="5" s="1"/>
  <c r="C503" i="5"/>
  <c r="D503" i="5" s="1"/>
  <c r="B503" i="5"/>
  <c r="I502" i="5"/>
  <c r="H502" i="5"/>
  <c r="G502" i="5"/>
  <c r="C502" i="5"/>
  <c r="D502" i="5" s="1"/>
  <c r="B502" i="5"/>
  <c r="B501" i="5"/>
  <c r="C501" i="5" s="1"/>
  <c r="D501" i="5" s="1"/>
  <c r="H500" i="5"/>
  <c r="I500" i="5" s="1"/>
  <c r="B500" i="5"/>
  <c r="C500" i="5" s="1"/>
  <c r="D500" i="5" s="1"/>
  <c r="C499" i="5"/>
  <c r="D499" i="5" s="1"/>
  <c r="B499" i="5"/>
  <c r="B498" i="5"/>
  <c r="C498" i="5" s="1"/>
  <c r="D498" i="5" s="1"/>
  <c r="C497" i="5"/>
  <c r="D497" i="5" s="1"/>
  <c r="B497" i="5"/>
  <c r="B496" i="5"/>
  <c r="C496" i="5" s="1"/>
  <c r="D496" i="5" s="1"/>
  <c r="C495" i="5"/>
  <c r="D495" i="5" s="1"/>
  <c r="B495" i="5"/>
  <c r="B494" i="5"/>
  <c r="C494" i="5" s="1"/>
  <c r="D494" i="5" s="1"/>
  <c r="C493" i="5"/>
  <c r="D493" i="5" s="1"/>
  <c r="B493" i="5"/>
  <c r="B492" i="5"/>
  <c r="C492" i="5" s="1"/>
  <c r="D492" i="5" s="1"/>
  <c r="C491" i="5"/>
  <c r="D491" i="5" s="1"/>
  <c r="B491" i="5"/>
  <c r="B490" i="5"/>
  <c r="C490" i="5" s="1"/>
  <c r="D490" i="5" s="1"/>
  <c r="C489" i="5"/>
  <c r="D489" i="5" s="1"/>
  <c r="B489" i="5"/>
  <c r="I488" i="5"/>
  <c r="H488" i="5"/>
  <c r="G488" i="5"/>
  <c r="C488" i="5"/>
  <c r="D488" i="5" s="1"/>
  <c r="B488" i="5"/>
  <c r="I487" i="5"/>
  <c r="H487" i="5"/>
  <c r="G487" i="5"/>
  <c r="C487" i="5"/>
  <c r="D487" i="5" s="1"/>
  <c r="B487" i="5"/>
  <c r="I486" i="5"/>
  <c r="H486" i="5"/>
  <c r="G486" i="5"/>
  <c r="C486" i="5"/>
  <c r="D486" i="5" s="1"/>
  <c r="B486" i="5"/>
  <c r="B485" i="5"/>
  <c r="C485" i="5" s="1"/>
  <c r="D485" i="5" s="1"/>
  <c r="C484" i="5"/>
  <c r="D484" i="5" s="1"/>
  <c r="B484" i="5"/>
  <c r="B483" i="5"/>
  <c r="C483" i="5" s="1"/>
  <c r="D483" i="5" s="1"/>
  <c r="C482" i="5"/>
  <c r="D482" i="5" s="1"/>
  <c r="B482" i="5"/>
  <c r="B481" i="5"/>
  <c r="C481" i="5" s="1"/>
  <c r="D481" i="5" s="1"/>
  <c r="C480" i="5"/>
  <c r="D480" i="5" s="1"/>
  <c r="B480" i="5"/>
  <c r="B479" i="5"/>
  <c r="C479" i="5" s="1"/>
  <c r="D479" i="5" s="1"/>
  <c r="C478" i="5"/>
  <c r="D478" i="5" s="1"/>
  <c r="B478" i="5"/>
  <c r="B477" i="5"/>
  <c r="C477" i="5" s="1"/>
  <c r="D477" i="5" s="1"/>
  <c r="C476" i="5"/>
  <c r="D476" i="5" s="1"/>
  <c r="B476" i="5"/>
  <c r="B475" i="5"/>
  <c r="C475" i="5" s="1"/>
  <c r="D475" i="5" s="1"/>
  <c r="C474" i="5"/>
  <c r="D474" i="5" s="1"/>
  <c r="B474" i="5"/>
  <c r="D473" i="5"/>
  <c r="C473" i="5"/>
  <c r="B473" i="5"/>
  <c r="C472" i="5"/>
  <c r="D472" i="5" s="1"/>
  <c r="B472" i="5"/>
  <c r="D471" i="5"/>
  <c r="C471" i="5"/>
  <c r="B471" i="5"/>
  <c r="C470" i="5"/>
  <c r="D470" i="5" s="1"/>
  <c r="B470" i="5"/>
  <c r="D469" i="5"/>
  <c r="C469" i="5"/>
  <c r="B469" i="5"/>
  <c r="C468" i="5"/>
  <c r="D468" i="5" s="1"/>
  <c r="B468" i="5"/>
  <c r="D467" i="5"/>
  <c r="C467" i="5"/>
  <c r="B467" i="5"/>
  <c r="C466" i="5"/>
  <c r="D466" i="5" s="1"/>
  <c r="B466" i="5"/>
  <c r="D465" i="5"/>
  <c r="C465" i="5"/>
  <c r="B465" i="5"/>
  <c r="C464" i="5"/>
  <c r="D464" i="5" s="1"/>
  <c r="B464" i="5"/>
  <c r="D463" i="5"/>
  <c r="C463" i="5"/>
  <c r="B463" i="5"/>
  <c r="C462" i="5"/>
  <c r="D462" i="5" s="1"/>
  <c r="B462" i="5"/>
  <c r="D461" i="5"/>
  <c r="C461" i="5"/>
  <c r="B461" i="5"/>
  <c r="H460" i="5"/>
  <c r="I460" i="5" s="1"/>
  <c r="D460" i="5"/>
  <c r="C460" i="5"/>
  <c r="B460" i="5"/>
  <c r="G460" i="5" s="1"/>
  <c r="C459" i="5"/>
  <c r="D459" i="5" s="1"/>
  <c r="B459" i="5"/>
  <c r="D458" i="5"/>
  <c r="C458" i="5"/>
  <c r="B458" i="5"/>
  <c r="H457" i="5"/>
  <c r="I457" i="5" s="1"/>
  <c r="D457" i="5"/>
  <c r="C457" i="5"/>
  <c r="B457" i="5"/>
  <c r="G457" i="5" s="1"/>
  <c r="C456" i="5"/>
  <c r="D456" i="5" s="1"/>
  <c r="B456" i="5"/>
  <c r="I455" i="5"/>
  <c r="H455" i="5"/>
  <c r="C455" i="5"/>
  <c r="D455" i="5" s="1"/>
  <c r="B455" i="5"/>
  <c r="G455" i="5" s="1"/>
  <c r="D454" i="5"/>
  <c r="C454" i="5"/>
  <c r="B454" i="5"/>
  <c r="C453" i="5"/>
  <c r="D453" i="5" s="1"/>
  <c r="B453" i="5"/>
  <c r="D452" i="5"/>
  <c r="C452" i="5"/>
  <c r="B452" i="5"/>
  <c r="C451" i="5"/>
  <c r="D451" i="5" s="1"/>
  <c r="B451" i="5"/>
  <c r="I450" i="5"/>
  <c r="H450" i="5"/>
  <c r="C450" i="5"/>
  <c r="D450" i="5" s="1"/>
  <c r="B450" i="5"/>
  <c r="G450" i="5" s="1"/>
  <c r="D449" i="5"/>
  <c r="C449" i="5"/>
  <c r="B449" i="5"/>
  <c r="C448" i="5"/>
  <c r="D448" i="5" s="1"/>
  <c r="B448" i="5"/>
  <c r="D447" i="5"/>
  <c r="C447" i="5"/>
  <c r="B447" i="5"/>
  <c r="C446" i="5"/>
  <c r="D446" i="5" s="1"/>
  <c r="B446" i="5"/>
  <c r="D445" i="5"/>
  <c r="C445" i="5"/>
  <c r="B445" i="5"/>
  <c r="C444" i="5"/>
  <c r="D444" i="5" s="1"/>
  <c r="B444" i="5"/>
  <c r="D443" i="5"/>
  <c r="C443" i="5"/>
  <c r="B443" i="5"/>
  <c r="C442" i="5"/>
  <c r="D442" i="5" s="1"/>
  <c r="B442" i="5"/>
  <c r="D441" i="5"/>
  <c r="C441" i="5"/>
  <c r="B441" i="5"/>
  <c r="C440" i="5"/>
  <c r="D440" i="5" s="1"/>
  <c r="B440" i="5"/>
  <c r="D439" i="5"/>
  <c r="C439" i="5"/>
  <c r="B439" i="5"/>
  <c r="C438" i="5"/>
  <c r="D438" i="5" s="1"/>
  <c r="B438" i="5"/>
  <c r="D437" i="5"/>
  <c r="C437" i="5"/>
  <c r="B437" i="5"/>
  <c r="C436" i="5"/>
  <c r="D436" i="5" s="1"/>
  <c r="B436" i="5"/>
  <c r="I435" i="5"/>
  <c r="H435" i="5"/>
  <c r="C435" i="5"/>
  <c r="D435" i="5" s="1"/>
  <c r="B435" i="5"/>
  <c r="G435" i="5" s="1"/>
  <c r="I434" i="5"/>
  <c r="H434" i="5"/>
  <c r="C434" i="5"/>
  <c r="D434" i="5" s="1"/>
  <c r="B434" i="5"/>
  <c r="G434" i="5" s="1"/>
  <c r="D433" i="5"/>
  <c r="C433" i="5"/>
  <c r="B433" i="5"/>
  <c r="C432" i="5"/>
  <c r="D432" i="5" s="1"/>
  <c r="B432" i="5"/>
  <c r="D431" i="5"/>
  <c r="C431" i="5"/>
  <c r="B431" i="5"/>
  <c r="H430" i="5"/>
  <c r="I430" i="5" s="1"/>
  <c r="G430" i="5"/>
  <c r="D430" i="5"/>
  <c r="C430" i="5"/>
  <c r="B430" i="5"/>
  <c r="H429" i="5"/>
  <c r="I429" i="5" s="1"/>
  <c r="G429" i="5"/>
  <c r="D429" i="5"/>
  <c r="C429" i="5"/>
  <c r="B429" i="5"/>
  <c r="C428" i="5"/>
  <c r="D428" i="5" s="1"/>
  <c r="B428" i="5"/>
  <c r="D427" i="5"/>
  <c r="C427" i="5"/>
  <c r="B427" i="5"/>
  <c r="C426" i="5"/>
  <c r="D426" i="5" s="1"/>
  <c r="B426" i="5"/>
  <c r="D425" i="5"/>
  <c r="C425" i="5"/>
  <c r="B425" i="5"/>
  <c r="H424" i="5"/>
  <c r="I424" i="5" s="1"/>
  <c r="D424" i="5"/>
  <c r="C424" i="5"/>
  <c r="B424" i="5"/>
  <c r="G424" i="5" s="1"/>
  <c r="H423" i="5"/>
  <c r="I423" i="5" s="1"/>
  <c r="G423" i="5"/>
  <c r="D423" i="5"/>
  <c r="C423" i="5"/>
  <c r="B423" i="5"/>
  <c r="C422" i="5"/>
  <c r="D422" i="5" s="1"/>
  <c r="B422" i="5"/>
  <c r="D421" i="5"/>
  <c r="C421" i="5"/>
  <c r="B421" i="5"/>
  <c r="C420" i="5"/>
  <c r="D420" i="5" s="1"/>
  <c r="B420" i="5"/>
  <c r="D419" i="5"/>
  <c r="C419" i="5"/>
  <c r="B419" i="5"/>
  <c r="H418" i="5"/>
  <c r="I418" i="5" s="1"/>
  <c r="G418" i="5"/>
  <c r="D418" i="5"/>
  <c r="C418" i="5"/>
  <c r="B418" i="5"/>
  <c r="C417" i="5"/>
  <c r="D417" i="5" s="1"/>
  <c r="B417" i="5"/>
  <c r="D416" i="5"/>
  <c r="C416" i="5"/>
  <c r="B416" i="5"/>
  <c r="C415" i="5"/>
  <c r="D415" i="5" s="1"/>
  <c r="B415" i="5"/>
  <c r="D414" i="5"/>
  <c r="C414" i="5"/>
  <c r="B414" i="5"/>
  <c r="H413" i="5"/>
  <c r="I413" i="5" s="1"/>
  <c r="G413" i="5"/>
  <c r="D413" i="5"/>
  <c r="C413" i="5"/>
  <c r="B413" i="5"/>
  <c r="H412" i="5"/>
  <c r="I412" i="5" s="1"/>
  <c r="G412" i="5"/>
  <c r="D412" i="5"/>
  <c r="C412" i="5"/>
  <c r="B412" i="5"/>
  <c r="C411" i="5"/>
  <c r="D411" i="5" s="1"/>
  <c r="B411" i="5"/>
  <c r="D410" i="5"/>
  <c r="C410" i="5"/>
  <c r="B410" i="5"/>
  <c r="C409" i="5"/>
  <c r="D409" i="5" s="1"/>
  <c r="B409" i="5"/>
  <c r="I408" i="5"/>
  <c r="H408" i="5"/>
  <c r="G408" i="5"/>
  <c r="C408" i="5"/>
  <c r="D408" i="5" s="1"/>
  <c r="H407" i="5"/>
  <c r="I407" i="5" s="1"/>
  <c r="C407" i="5"/>
  <c r="D407" i="5" s="1"/>
  <c r="B407" i="5"/>
  <c r="G407" i="5" s="1"/>
  <c r="H406" i="5"/>
  <c r="I406" i="5" s="1"/>
  <c r="C406" i="5"/>
  <c r="D406" i="5" s="1"/>
  <c r="B406" i="5"/>
  <c r="G406" i="5" s="1"/>
  <c r="C405" i="5"/>
  <c r="D405" i="5" s="1"/>
  <c r="B405" i="5"/>
  <c r="B404" i="5"/>
  <c r="C404" i="5" s="1"/>
  <c r="D404" i="5" s="1"/>
  <c r="C403" i="5"/>
  <c r="D403" i="5" s="1"/>
  <c r="B403" i="5"/>
  <c r="B402" i="5"/>
  <c r="C402" i="5" s="1"/>
  <c r="D402" i="5" s="1"/>
  <c r="C401" i="5"/>
  <c r="D401" i="5" s="1"/>
  <c r="B401" i="5"/>
  <c r="B400" i="5"/>
  <c r="C400" i="5" s="1"/>
  <c r="D400" i="5" s="1"/>
  <c r="C399" i="5"/>
  <c r="D399" i="5" s="1"/>
  <c r="B399" i="5"/>
  <c r="B398" i="5"/>
  <c r="C398" i="5" s="1"/>
  <c r="D398" i="5" s="1"/>
  <c r="C397" i="5"/>
  <c r="D397" i="5" s="1"/>
  <c r="B397" i="5"/>
  <c r="B396" i="5"/>
  <c r="C396" i="5" s="1"/>
  <c r="D396" i="5" s="1"/>
  <c r="C395" i="5"/>
  <c r="D395" i="5" s="1"/>
  <c r="B395" i="5"/>
  <c r="B394" i="5"/>
  <c r="C394" i="5" s="1"/>
  <c r="D394" i="5" s="1"/>
  <c r="C393" i="5"/>
  <c r="D393" i="5" s="1"/>
  <c r="B393" i="5"/>
  <c r="B392" i="5"/>
  <c r="C392" i="5" s="1"/>
  <c r="D392" i="5" s="1"/>
  <c r="C391" i="5"/>
  <c r="D391" i="5" s="1"/>
  <c r="B391" i="5"/>
  <c r="B390" i="5"/>
  <c r="C390" i="5" s="1"/>
  <c r="D390" i="5" s="1"/>
  <c r="C389" i="5"/>
  <c r="D389" i="5" s="1"/>
  <c r="B389" i="5"/>
  <c r="B388" i="5"/>
  <c r="C388" i="5" s="1"/>
  <c r="D388" i="5" s="1"/>
  <c r="C387" i="5"/>
  <c r="D387" i="5" s="1"/>
  <c r="B387" i="5"/>
  <c r="B386" i="5"/>
  <c r="C386" i="5" s="1"/>
  <c r="D386" i="5" s="1"/>
  <c r="C385" i="5"/>
  <c r="D385" i="5" s="1"/>
  <c r="B385" i="5"/>
  <c r="B384" i="5"/>
  <c r="C384" i="5" s="1"/>
  <c r="D384" i="5" s="1"/>
  <c r="C383" i="5"/>
  <c r="D383" i="5" s="1"/>
  <c r="B383" i="5"/>
  <c r="H382" i="5"/>
  <c r="I382" i="5" s="1"/>
  <c r="G382" i="5"/>
  <c r="C382" i="5"/>
  <c r="D382" i="5" s="1"/>
  <c r="B382" i="5"/>
  <c r="B381" i="5"/>
  <c r="C381" i="5" s="1"/>
  <c r="D381" i="5" s="1"/>
  <c r="C380" i="5"/>
  <c r="D380" i="5" s="1"/>
  <c r="B380" i="5"/>
  <c r="B379" i="5"/>
  <c r="C379" i="5" s="1"/>
  <c r="D379" i="5" s="1"/>
  <c r="C378" i="5"/>
  <c r="D378" i="5" s="1"/>
  <c r="B378" i="5"/>
  <c r="B377" i="5"/>
  <c r="C377" i="5" s="1"/>
  <c r="D377" i="5" s="1"/>
  <c r="C376" i="5"/>
  <c r="D376" i="5" s="1"/>
  <c r="B376" i="5"/>
  <c r="B375" i="5"/>
  <c r="C375" i="5" s="1"/>
  <c r="D375" i="5" s="1"/>
  <c r="C374" i="5"/>
  <c r="D374" i="5" s="1"/>
  <c r="B374" i="5"/>
  <c r="B373" i="5"/>
  <c r="C373" i="5" s="1"/>
  <c r="D373" i="5" s="1"/>
  <c r="C372" i="5"/>
  <c r="D372" i="5" s="1"/>
  <c r="B372" i="5"/>
  <c r="B371" i="5"/>
  <c r="C371" i="5" s="1"/>
  <c r="D371" i="5" s="1"/>
  <c r="C370" i="5"/>
  <c r="D370" i="5" s="1"/>
  <c r="B370" i="5"/>
  <c r="B369" i="5"/>
  <c r="C369" i="5" s="1"/>
  <c r="D369" i="5" s="1"/>
  <c r="C368" i="5"/>
  <c r="D368" i="5" s="1"/>
  <c r="B368" i="5"/>
  <c r="B367" i="5"/>
  <c r="C367" i="5" s="1"/>
  <c r="D367" i="5" s="1"/>
  <c r="H366" i="5"/>
  <c r="I366" i="5" s="1"/>
  <c r="C366" i="5"/>
  <c r="D366" i="5" s="1"/>
  <c r="B366" i="5"/>
  <c r="G366" i="5" s="1"/>
  <c r="C365" i="5"/>
  <c r="D365" i="5" s="1"/>
  <c r="B365" i="5"/>
  <c r="H364" i="5"/>
  <c r="I364" i="5" s="1"/>
  <c r="G364" i="5"/>
  <c r="C364" i="5"/>
  <c r="D364" i="5" s="1"/>
  <c r="B364" i="5"/>
  <c r="B363" i="5"/>
  <c r="C363" i="5" s="1"/>
  <c r="D363" i="5" s="1"/>
  <c r="C362" i="5"/>
  <c r="D362" i="5" s="1"/>
  <c r="B362" i="5"/>
  <c r="H361" i="5"/>
  <c r="I361" i="5" s="1"/>
  <c r="G361" i="5"/>
  <c r="C361" i="5"/>
  <c r="D361" i="5" s="1"/>
  <c r="B361" i="5"/>
  <c r="B360" i="5"/>
  <c r="C360" i="5" s="1"/>
  <c r="D360" i="5" s="1"/>
  <c r="C359" i="5"/>
  <c r="D359" i="5" s="1"/>
  <c r="B359" i="5"/>
  <c r="B358" i="5"/>
  <c r="C358" i="5" s="1"/>
  <c r="D358" i="5" s="1"/>
  <c r="C357" i="5"/>
  <c r="D357" i="5" s="1"/>
  <c r="B357" i="5"/>
  <c r="B356" i="5"/>
  <c r="C356" i="5" s="1"/>
  <c r="D356" i="5" s="1"/>
  <c r="C355" i="5"/>
  <c r="D355" i="5" s="1"/>
  <c r="B355" i="5"/>
  <c r="B354" i="5"/>
  <c r="C354" i="5" s="1"/>
  <c r="D354" i="5" s="1"/>
  <c r="C353" i="5"/>
  <c r="D353" i="5" s="1"/>
  <c r="B353" i="5"/>
  <c r="B352" i="5"/>
  <c r="C352" i="5" s="1"/>
  <c r="D352" i="5" s="1"/>
  <c r="C351" i="5"/>
  <c r="D351" i="5" s="1"/>
  <c r="B351" i="5"/>
  <c r="B350" i="5"/>
  <c r="C350" i="5" s="1"/>
  <c r="D350" i="5" s="1"/>
  <c r="H349" i="5"/>
  <c r="I349" i="5" s="1"/>
  <c r="G349" i="5"/>
  <c r="C349" i="5"/>
  <c r="D349" i="5" s="1"/>
  <c r="I348" i="5"/>
  <c r="H348" i="5"/>
  <c r="B348" i="5"/>
  <c r="G348" i="5" s="1"/>
  <c r="B347" i="5"/>
  <c r="C347" i="5" s="1"/>
  <c r="D347" i="5" s="1"/>
  <c r="B346" i="5"/>
  <c r="C346" i="5" s="1"/>
  <c r="D346" i="5" s="1"/>
  <c r="I345" i="5"/>
  <c r="H345" i="5"/>
  <c r="G345" i="5"/>
  <c r="C345" i="5"/>
  <c r="D345" i="5" s="1"/>
  <c r="H344" i="5"/>
  <c r="I344" i="5" s="1"/>
  <c r="B344" i="5"/>
  <c r="C344" i="5" s="1"/>
  <c r="D344" i="5" s="1"/>
  <c r="C343" i="5"/>
  <c r="D343" i="5" s="1"/>
  <c r="B343" i="5"/>
  <c r="B342" i="5"/>
  <c r="C342" i="5" s="1"/>
  <c r="D342" i="5" s="1"/>
  <c r="C341" i="5"/>
  <c r="D341" i="5" s="1"/>
  <c r="B341" i="5"/>
  <c r="D340" i="5"/>
  <c r="C340" i="5"/>
  <c r="B340" i="5"/>
  <c r="C339" i="5"/>
  <c r="D339" i="5" s="1"/>
  <c r="B339" i="5"/>
  <c r="B338" i="5"/>
  <c r="C338" i="5" s="1"/>
  <c r="D338" i="5" s="1"/>
  <c r="C337" i="5"/>
  <c r="D337" i="5" s="1"/>
  <c r="B337" i="5"/>
  <c r="B336" i="5"/>
  <c r="C336" i="5" s="1"/>
  <c r="D336" i="5" s="1"/>
  <c r="C335" i="5"/>
  <c r="D335" i="5" s="1"/>
  <c r="B335" i="5"/>
  <c r="B334" i="5"/>
  <c r="C334" i="5" s="1"/>
  <c r="D334" i="5" s="1"/>
  <c r="C333" i="5"/>
  <c r="D333" i="5" s="1"/>
  <c r="B333" i="5"/>
  <c r="B332" i="5"/>
  <c r="C332" i="5" s="1"/>
  <c r="D332" i="5" s="1"/>
  <c r="C331" i="5"/>
  <c r="D331" i="5" s="1"/>
  <c r="B331" i="5"/>
  <c r="B330" i="5"/>
  <c r="C330" i="5" s="1"/>
  <c r="D330" i="5" s="1"/>
  <c r="C329" i="5"/>
  <c r="D329" i="5" s="1"/>
  <c r="B329" i="5"/>
  <c r="D328" i="5"/>
  <c r="C328" i="5"/>
  <c r="B328" i="5"/>
  <c r="C327" i="5"/>
  <c r="D327" i="5" s="1"/>
  <c r="B327" i="5"/>
  <c r="D326" i="5"/>
  <c r="C326" i="5"/>
  <c r="B326" i="5"/>
  <c r="C325" i="5"/>
  <c r="D325" i="5" s="1"/>
  <c r="B325" i="5"/>
  <c r="D324" i="5"/>
  <c r="C324" i="5"/>
  <c r="B324" i="5"/>
  <c r="C323" i="5"/>
  <c r="D323" i="5" s="1"/>
  <c r="B323" i="5"/>
  <c r="D322" i="5"/>
  <c r="C322" i="5"/>
  <c r="B322" i="5"/>
  <c r="C321" i="5"/>
  <c r="D321" i="5" s="1"/>
  <c r="B321" i="5"/>
  <c r="D320" i="5"/>
  <c r="C320" i="5"/>
  <c r="B320" i="5"/>
  <c r="C319" i="5"/>
  <c r="D319" i="5" s="1"/>
  <c r="B319" i="5"/>
  <c r="D318" i="5"/>
  <c r="C318" i="5"/>
  <c r="B318" i="5"/>
  <c r="C317" i="5"/>
  <c r="D317" i="5" s="1"/>
  <c r="B317" i="5"/>
  <c r="D316" i="5"/>
  <c r="C316" i="5"/>
  <c r="B316" i="5"/>
  <c r="C315" i="5"/>
  <c r="D315" i="5" s="1"/>
  <c r="B315" i="5"/>
  <c r="D314" i="5"/>
  <c r="C314" i="5"/>
  <c r="B314" i="5"/>
  <c r="C313" i="5"/>
  <c r="D313" i="5" s="1"/>
  <c r="B313" i="5"/>
  <c r="D312" i="5"/>
  <c r="C312" i="5"/>
  <c r="B312" i="5"/>
  <c r="C311" i="5"/>
  <c r="D311" i="5" s="1"/>
  <c r="B311" i="5"/>
  <c r="D310" i="5"/>
  <c r="C310" i="5"/>
  <c r="B310" i="5"/>
  <c r="C309" i="5"/>
  <c r="D309" i="5" s="1"/>
  <c r="B309" i="5"/>
  <c r="D308" i="5"/>
  <c r="C308" i="5"/>
  <c r="B308" i="5"/>
  <c r="H307" i="5"/>
  <c r="I307" i="5" s="1"/>
  <c r="D307" i="5"/>
  <c r="C307" i="5"/>
  <c r="B307" i="5"/>
  <c r="G307" i="5" s="1"/>
  <c r="H306" i="5"/>
  <c r="I306" i="5" s="1"/>
  <c r="G306" i="5"/>
  <c r="D306" i="5"/>
  <c r="C306" i="5"/>
  <c r="B306" i="5"/>
  <c r="H305" i="5"/>
  <c r="I305" i="5" s="1"/>
  <c r="G305" i="5"/>
  <c r="D305" i="5"/>
  <c r="C305" i="5"/>
  <c r="H304" i="5"/>
  <c r="I304" i="5" s="1"/>
  <c r="G304" i="5"/>
  <c r="C304" i="5"/>
  <c r="D304" i="5" s="1"/>
  <c r="H303" i="5"/>
  <c r="I303" i="5" s="1"/>
  <c r="G303" i="5"/>
  <c r="D303" i="5"/>
  <c r="C303" i="5"/>
  <c r="I302" i="5"/>
  <c r="H302" i="5"/>
  <c r="G302" i="5"/>
  <c r="C302" i="5"/>
  <c r="D302" i="5" s="1"/>
  <c r="C301" i="5"/>
  <c r="D301" i="5" s="1"/>
  <c r="B301" i="5"/>
  <c r="B300" i="5"/>
  <c r="C300" i="5" s="1"/>
  <c r="D300" i="5" s="1"/>
  <c r="C299" i="5"/>
  <c r="D299" i="5" s="1"/>
  <c r="B299" i="5"/>
  <c r="H298" i="5"/>
  <c r="I298" i="5" s="1"/>
  <c r="G298" i="5"/>
  <c r="C298" i="5"/>
  <c r="D298" i="5" s="1"/>
  <c r="B298" i="5"/>
  <c r="B297" i="5"/>
  <c r="C297" i="5" s="1"/>
  <c r="D297" i="5" s="1"/>
  <c r="C296" i="5"/>
  <c r="D296" i="5" s="1"/>
  <c r="B296" i="5"/>
  <c r="B295" i="5"/>
  <c r="C295" i="5" s="1"/>
  <c r="D295" i="5" s="1"/>
  <c r="C294" i="5"/>
  <c r="D294" i="5" s="1"/>
  <c r="B294" i="5"/>
  <c r="B293" i="5"/>
  <c r="C293" i="5" s="1"/>
  <c r="D293" i="5" s="1"/>
  <c r="C292" i="5"/>
  <c r="D292" i="5" s="1"/>
  <c r="B292" i="5"/>
  <c r="B291" i="5"/>
  <c r="C291" i="5" s="1"/>
  <c r="D291" i="5" s="1"/>
  <c r="C290" i="5"/>
  <c r="D290" i="5" s="1"/>
  <c r="B290" i="5"/>
  <c r="B289" i="5"/>
  <c r="C289" i="5" s="1"/>
  <c r="D289" i="5" s="1"/>
  <c r="H288" i="5"/>
  <c r="I288" i="5" s="1"/>
  <c r="B288" i="5"/>
  <c r="G288" i="5" s="1"/>
  <c r="C287" i="5"/>
  <c r="D287" i="5" s="1"/>
  <c r="B287" i="5"/>
  <c r="B286" i="5"/>
  <c r="C286" i="5" s="1"/>
  <c r="D286" i="5" s="1"/>
  <c r="C285" i="5"/>
  <c r="D285" i="5" s="1"/>
  <c r="B285" i="5"/>
  <c r="H284" i="5"/>
  <c r="I284" i="5" s="1"/>
  <c r="G284" i="5"/>
  <c r="C284" i="5"/>
  <c r="D284" i="5" s="1"/>
  <c r="B284" i="5"/>
  <c r="B283" i="5"/>
  <c r="C283" i="5" s="1"/>
  <c r="D283" i="5" s="1"/>
  <c r="C282" i="5"/>
  <c r="D282" i="5" s="1"/>
  <c r="B282" i="5"/>
  <c r="B281" i="5"/>
  <c r="C281" i="5" s="1"/>
  <c r="D281" i="5" s="1"/>
  <c r="C280" i="5"/>
  <c r="D280" i="5" s="1"/>
  <c r="B280" i="5"/>
  <c r="B279" i="5"/>
  <c r="C279" i="5" s="1"/>
  <c r="D279" i="5" s="1"/>
  <c r="C278" i="5"/>
  <c r="D278" i="5" s="1"/>
  <c r="B278" i="5"/>
  <c r="B277" i="5"/>
  <c r="C277" i="5" s="1"/>
  <c r="D277" i="5" s="1"/>
  <c r="C276" i="5"/>
  <c r="D276" i="5" s="1"/>
  <c r="B276" i="5"/>
  <c r="B275" i="5"/>
  <c r="C275" i="5" s="1"/>
  <c r="D275" i="5" s="1"/>
  <c r="C274" i="5"/>
  <c r="D274" i="5" s="1"/>
  <c r="B274" i="5"/>
  <c r="B273" i="5"/>
  <c r="C273" i="5" s="1"/>
  <c r="D273" i="5" s="1"/>
  <c r="C272" i="5"/>
  <c r="D272" i="5" s="1"/>
  <c r="B272" i="5"/>
  <c r="B271" i="5"/>
  <c r="C271" i="5" s="1"/>
  <c r="D271" i="5" s="1"/>
  <c r="C270" i="5"/>
  <c r="D270" i="5" s="1"/>
  <c r="B270" i="5"/>
  <c r="B269" i="5"/>
  <c r="C269" i="5" s="1"/>
  <c r="D269" i="5" s="1"/>
  <c r="C268" i="5"/>
  <c r="D268" i="5" s="1"/>
  <c r="B268" i="5"/>
  <c r="B267" i="5"/>
  <c r="C267" i="5" s="1"/>
  <c r="D267" i="5" s="1"/>
  <c r="C266" i="5"/>
  <c r="D266" i="5" s="1"/>
  <c r="B266" i="5"/>
  <c r="B265" i="5"/>
  <c r="C265" i="5" s="1"/>
  <c r="D265" i="5" s="1"/>
  <c r="C264" i="5"/>
  <c r="D264" i="5" s="1"/>
  <c r="B264" i="5"/>
  <c r="B263" i="5"/>
  <c r="C263" i="5" s="1"/>
  <c r="D263" i="5" s="1"/>
  <c r="C262" i="5"/>
  <c r="D262" i="5" s="1"/>
  <c r="B262" i="5"/>
  <c r="B261" i="5"/>
  <c r="C261" i="5" s="1"/>
  <c r="D261" i="5" s="1"/>
  <c r="C260" i="5"/>
  <c r="D260" i="5" s="1"/>
  <c r="B260" i="5"/>
  <c r="B259" i="5"/>
  <c r="C259" i="5" s="1"/>
  <c r="D259" i="5" s="1"/>
  <c r="C258" i="5"/>
  <c r="D258" i="5" s="1"/>
  <c r="B258" i="5"/>
  <c r="B257" i="5"/>
  <c r="C257" i="5" s="1"/>
  <c r="D257" i="5" s="1"/>
  <c r="H256" i="5"/>
  <c r="I256" i="5" s="1"/>
  <c r="B256" i="5"/>
  <c r="G256" i="5" s="1"/>
  <c r="C255" i="5"/>
  <c r="D255" i="5" s="1"/>
  <c r="B255" i="5"/>
  <c r="B254" i="5"/>
  <c r="C254" i="5" s="1"/>
  <c r="D254" i="5" s="1"/>
  <c r="C253" i="5"/>
  <c r="D253" i="5" s="1"/>
  <c r="B253" i="5"/>
  <c r="B252" i="5"/>
  <c r="C252" i="5" s="1"/>
  <c r="D252" i="5" s="1"/>
  <c r="C251" i="5"/>
  <c r="D251" i="5" s="1"/>
  <c r="B251" i="5"/>
  <c r="B250" i="5"/>
  <c r="C250" i="5" s="1"/>
  <c r="D250" i="5" s="1"/>
  <c r="C249" i="5"/>
  <c r="D249" i="5" s="1"/>
  <c r="B249" i="5"/>
  <c r="H248" i="5"/>
  <c r="I248" i="5" s="1"/>
  <c r="G248" i="5"/>
  <c r="C248" i="5"/>
  <c r="D248" i="5" s="1"/>
  <c r="B248" i="5"/>
  <c r="B247" i="5"/>
  <c r="C247" i="5" s="1"/>
  <c r="D247" i="5" s="1"/>
  <c r="C246" i="5"/>
  <c r="D246" i="5" s="1"/>
  <c r="B246" i="5"/>
  <c r="B245" i="5"/>
  <c r="C245" i="5" s="1"/>
  <c r="D245" i="5" s="1"/>
  <c r="C244" i="5"/>
  <c r="D244" i="5" s="1"/>
  <c r="B244" i="5"/>
  <c r="B243" i="5"/>
  <c r="C243" i="5" s="1"/>
  <c r="D243" i="5" s="1"/>
  <c r="C242" i="5"/>
  <c r="D242" i="5" s="1"/>
  <c r="B242" i="5"/>
  <c r="B241" i="5"/>
  <c r="C241" i="5" s="1"/>
  <c r="D241" i="5" s="1"/>
  <c r="C240" i="5"/>
  <c r="D240" i="5" s="1"/>
  <c r="B240" i="5"/>
  <c r="B239" i="5"/>
  <c r="C239" i="5" s="1"/>
  <c r="D239" i="5" s="1"/>
  <c r="C238" i="5"/>
  <c r="D238" i="5" s="1"/>
  <c r="B238" i="5"/>
  <c r="B237" i="5"/>
  <c r="C237" i="5" s="1"/>
  <c r="D237" i="5" s="1"/>
  <c r="H236" i="5"/>
  <c r="I236" i="5" s="1"/>
  <c r="G236" i="5"/>
  <c r="C236" i="5"/>
  <c r="D236" i="5" s="1"/>
  <c r="I235" i="5"/>
  <c r="H235" i="5"/>
  <c r="B235" i="5"/>
  <c r="G235" i="5" s="1"/>
  <c r="B234" i="5"/>
  <c r="C234" i="5" s="1"/>
  <c r="D234" i="5" s="1"/>
  <c r="B233" i="5"/>
  <c r="C233" i="5" s="1"/>
  <c r="D233" i="5" s="1"/>
  <c r="B232" i="5"/>
  <c r="C232" i="5" s="1"/>
  <c r="D232" i="5" s="1"/>
  <c r="B231" i="5"/>
  <c r="C231" i="5" s="1"/>
  <c r="D231" i="5" s="1"/>
  <c r="B230" i="5"/>
  <c r="C230" i="5" s="1"/>
  <c r="D230" i="5" s="1"/>
  <c r="B229" i="5"/>
  <c r="C229" i="5" s="1"/>
  <c r="D229" i="5" s="1"/>
  <c r="B228" i="5"/>
  <c r="C228" i="5" s="1"/>
  <c r="D228" i="5" s="1"/>
  <c r="B227" i="5"/>
  <c r="C227" i="5" s="1"/>
  <c r="D227" i="5" s="1"/>
  <c r="B226" i="5"/>
  <c r="C226" i="5" s="1"/>
  <c r="D226" i="5" s="1"/>
  <c r="B225" i="5"/>
  <c r="C225" i="5" s="1"/>
  <c r="D225" i="5" s="1"/>
  <c r="B224" i="5"/>
  <c r="C224" i="5" s="1"/>
  <c r="D224" i="5" s="1"/>
  <c r="B223" i="5"/>
  <c r="C223" i="5" s="1"/>
  <c r="D223" i="5" s="1"/>
  <c r="B222" i="5"/>
  <c r="C222" i="5" s="1"/>
  <c r="D222" i="5" s="1"/>
  <c r="B221" i="5"/>
  <c r="C221" i="5" s="1"/>
  <c r="D221" i="5" s="1"/>
  <c r="B220" i="5"/>
  <c r="C220" i="5" s="1"/>
  <c r="D220" i="5" s="1"/>
  <c r="B219" i="5"/>
  <c r="C219" i="5" s="1"/>
  <c r="D219" i="5" s="1"/>
  <c r="B218" i="5"/>
  <c r="C218" i="5" s="1"/>
  <c r="D218" i="5" s="1"/>
  <c r="B217" i="5"/>
  <c r="C217" i="5" s="1"/>
  <c r="D217" i="5" s="1"/>
  <c r="I216" i="5"/>
  <c r="H216" i="5"/>
  <c r="B216" i="5"/>
  <c r="G216" i="5" s="1"/>
  <c r="B215" i="5"/>
  <c r="C215" i="5" s="1"/>
  <c r="D215" i="5" s="1"/>
  <c r="B214" i="5"/>
  <c r="C214" i="5" s="1"/>
  <c r="D214" i="5" s="1"/>
  <c r="B213" i="5"/>
  <c r="C213" i="5" s="1"/>
  <c r="D213" i="5" s="1"/>
  <c r="B212" i="5"/>
  <c r="C212" i="5" s="1"/>
  <c r="D212" i="5" s="1"/>
  <c r="B211" i="5"/>
  <c r="C211" i="5" s="1"/>
  <c r="D211" i="5" s="1"/>
  <c r="H210" i="5"/>
  <c r="I210" i="5" s="1"/>
  <c r="G210" i="5"/>
  <c r="D210" i="5"/>
  <c r="C210" i="5"/>
  <c r="B210" i="5"/>
  <c r="B209" i="5"/>
  <c r="C209" i="5" s="1"/>
  <c r="D209" i="5" s="1"/>
  <c r="B208" i="5"/>
  <c r="C208" i="5" s="1"/>
  <c r="D208" i="5" s="1"/>
  <c r="B207" i="5"/>
  <c r="C207" i="5" s="1"/>
  <c r="D207" i="5" s="1"/>
  <c r="B206" i="5"/>
  <c r="C206" i="5" s="1"/>
  <c r="D206" i="5" s="1"/>
  <c r="B205" i="5"/>
  <c r="C205" i="5" s="1"/>
  <c r="D205" i="5" s="1"/>
  <c r="B204" i="5"/>
  <c r="C204" i="5" s="1"/>
  <c r="D204" i="5" s="1"/>
  <c r="B203" i="5"/>
  <c r="C203" i="5" s="1"/>
  <c r="D203" i="5" s="1"/>
  <c r="B202" i="5"/>
  <c r="C202" i="5" s="1"/>
  <c r="D202" i="5" s="1"/>
  <c r="H201" i="5"/>
  <c r="I201" i="5" s="1"/>
  <c r="G201" i="5"/>
  <c r="B201" i="5"/>
  <c r="C201" i="5" s="1"/>
  <c r="D201" i="5" s="1"/>
  <c r="H200" i="5"/>
  <c r="I200" i="5" s="1"/>
  <c r="G200" i="5"/>
  <c r="B200" i="5"/>
  <c r="C200" i="5" s="1"/>
  <c r="D200" i="5" s="1"/>
  <c r="H199" i="5"/>
  <c r="I199" i="5" s="1"/>
  <c r="G199" i="5"/>
  <c r="D199" i="5"/>
  <c r="C199" i="5"/>
  <c r="B199" i="5"/>
  <c r="H198" i="5"/>
  <c r="I198" i="5" s="1"/>
  <c r="G198" i="5"/>
  <c r="B198" i="5"/>
  <c r="C198" i="5" s="1"/>
  <c r="D198" i="5" s="1"/>
  <c r="H197" i="5"/>
  <c r="I197" i="5" s="1"/>
  <c r="G197" i="5"/>
  <c r="B197" i="5"/>
  <c r="C197" i="5" s="1"/>
  <c r="D197" i="5" s="1"/>
  <c r="B196" i="5"/>
  <c r="C196" i="5" s="1"/>
  <c r="D196" i="5" s="1"/>
  <c r="B195" i="5"/>
  <c r="C195" i="5" s="1"/>
  <c r="D195" i="5" s="1"/>
  <c r="B194" i="5"/>
  <c r="C194" i="5" s="1"/>
  <c r="D194" i="5" s="1"/>
  <c r="B193" i="5"/>
  <c r="C193" i="5" s="1"/>
  <c r="D193" i="5" s="1"/>
  <c r="B192" i="5"/>
  <c r="C192" i="5" s="1"/>
  <c r="D192" i="5" s="1"/>
  <c r="B191" i="5"/>
  <c r="C191" i="5" s="1"/>
  <c r="D191" i="5" s="1"/>
  <c r="B190" i="5"/>
  <c r="C190" i="5" s="1"/>
  <c r="D190" i="5" s="1"/>
  <c r="B189" i="5"/>
  <c r="C189" i="5" s="1"/>
  <c r="D189" i="5" s="1"/>
  <c r="B188" i="5"/>
  <c r="C188" i="5" s="1"/>
  <c r="D188" i="5" s="1"/>
  <c r="B187" i="5"/>
  <c r="C187" i="5" s="1"/>
  <c r="D187" i="5" s="1"/>
  <c r="B186" i="5"/>
  <c r="C186" i="5" s="1"/>
  <c r="D186" i="5" s="1"/>
  <c r="B185" i="5"/>
  <c r="C185" i="5" s="1"/>
  <c r="D185" i="5" s="1"/>
  <c r="B184" i="5"/>
  <c r="C184" i="5" s="1"/>
  <c r="D184" i="5" s="1"/>
  <c r="B183" i="5"/>
  <c r="C183" i="5" s="1"/>
  <c r="D183" i="5" s="1"/>
  <c r="B182" i="5"/>
  <c r="C182" i="5" s="1"/>
  <c r="D182" i="5" s="1"/>
  <c r="I181" i="5"/>
  <c r="H181" i="5"/>
  <c r="C181" i="5"/>
  <c r="D181" i="5" s="1"/>
  <c r="B181" i="5"/>
  <c r="G181" i="5" s="1"/>
  <c r="B180" i="5"/>
  <c r="C180" i="5" s="1"/>
  <c r="D180" i="5" s="1"/>
  <c r="B179" i="5"/>
  <c r="C179" i="5" s="1"/>
  <c r="D179" i="5" s="1"/>
  <c r="B178" i="5"/>
  <c r="C178" i="5" s="1"/>
  <c r="D178" i="5" s="1"/>
  <c r="B177" i="5"/>
  <c r="C177" i="5" s="1"/>
  <c r="D177" i="5" s="1"/>
  <c r="B176" i="5"/>
  <c r="C176" i="5" s="1"/>
  <c r="D176" i="5" s="1"/>
  <c r="B175" i="5"/>
  <c r="C175" i="5" s="1"/>
  <c r="D175" i="5" s="1"/>
  <c r="B174" i="5"/>
  <c r="C174" i="5" s="1"/>
  <c r="D174" i="5" s="1"/>
  <c r="B173" i="5"/>
  <c r="C173" i="5" s="1"/>
  <c r="D173" i="5" s="1"/>
  <c r="B172" i="5"/>
  <c r="C172" i="5" s="1"/>
  <c r="D172" i="5" s="1"/>
  <c r="B171" i="5"/>
  <c r="C171" i="5" s="1"/>
  <c r="D171" i="5" s="1"/>
  <c r="B170" i="5"/>
  <c r="C170" i="5" s="1"/>
  <c r="D170" i="5" s="1"/>
  <c r="B169" i="5"/>
  <c r="C169" i="5" s="1"/>
  <c r="D169" i="5" s="1"/>
  <c r="B168" i="5"/>
  <c r="C168" i="5" s="1"/>
  <c r="D168" i="5" s="1"/>
  <c r="H167" i="5"/>
  <c r="I167" i="5" s="1"/>
  <c r="G167" i="5"/>
  <c r="D167" i="5"/>
  <c r="C167" i="5"/>
  <c r="I166" i="5"/>
  <c r="H166" i="5"/>
  <c r="C166" i="5"/>
  <c r="D166" i="5" s="1"/>
  <c r="B166" i="5"/>
  <c r="G166" i="5" s="1"/>
  <c r="B165" i="5"/>
  <c r="C165" i="5" s="1"/>
  <c r="D165" i="5" s="1"/>
  <c r="C164" i="5"/>
  <c r="D164" i="5" s="1"/>
  <c r="B164" i="5"/>
  <c r="B163" i="5"/>
  <c r="C163" i="5" s="1"/>
  <c r="D163" i="5" s="1"/>
  <c r="C162" i="5"/>
  <c r="D162" i="5" s="1"/>
  <c r="B162" i="5"/>
  <c r="B161" i="5"/>
  <c r="C161" i="5" s="1"/>
  <c r="D161" i="5" s="1"/>
  <c r="C160" i="5"/>
  <c r="D160" i="5" s="1"/>
  <c r="B160" i="5"/>
  <c r="B159" i="5"/>
  <c r="C159" i="5" s="1"/>
  <c r="D159" i="5" s="1"/>
  <c r="C158" i="5"/>
  <c r="D158" i="5" s="1"/>
  <c r="B158" i="5"/>
  <c r="B157" i="5"/>
  <c r="C157" i="5" s="1"/>
  <c r="D157" i="5" s="1"/>
  <c r="H156" i="5"/>
  <c r="I156" i="5" s="1"/>
  <c r="D156" i="5"/>
  <c r="C156" i="5"/>
  <c r="B156" i="5"/>
  <c r="G156" i="5" s="1"/>
  <c r="C155" i="5"/>
  <c r="D155" i="5" s="1"/>
  <c r="B155" i="5"/>
  <c r="B154" i="5"/>
  <c r="C154" i="5" s="1"/>
  <c r="D154" i="5" s="1"/>
  <c r="H153" i="5"/>
  <c r="I153" i="5" s="1"/>
  <c r="D153" i="5"/>
  <c r="C153" i="5"/>
  <c r="B153" i="5"/>
  <c r="G153" i="5" s="1"/>
  <c r="C152" i="5"/>
  <c r="D152" i="5" s="1"/>
  <c r="B152" i="5"/>
  <c r="D151" i="5"/>
  <c r="C151" i="5"/>
  <c r="B151" i="5"/>
  <c r="C150" i="5"/>
  <c r="D150" i="5" s="1"/>
  <c r="B150" i="5"/>
  <c r="D149" i="5"/>
  <c r="C149" i="5"/>
  <c r="B149" i="5"/>
  <c r="C148" i="5"/>
  <c r="D148" i="5" s="1"/>
  <c r="B148" i="5"/>
  <c r="I147" i="5"/>
  <c r="H147" i="5"/>
  <c r="C147" i="5"/>
  <c r="D147" i="5" s="1"/>
  <c r="B147" i="5"/>
  <c r="G147" i="5" s="1"/>
  <c r="D146" i="5"/>
  <c r="C146" i="5"/>
  <c r="B146" i="5"/>
  <c r="C145" i="5"/>
  <c r="D145" i="5" s="1"/>
  <c r="B145" i="5"/>
  <c r="D144" i="5"/>
  <c r="C144" i="5"/>
  <c r="B144" i="5"/>
  <c r="C143" i="5"/>
  <c r="D143" i="5" s="1"/>
  <c r="B143" i="5"/>
  <c r="D142" i="5"/>
  <c r="C142" i="5"/>
  <c r="B142" i="5"/>
  <c r="C141" i="5"/>
  <c r="D141" i="5" s="1"/>
  <c r="B141" i="5"/>
  <c r="I140" i="5"/>
  <c r="H140" i="5"/>
  <c r="C140" i="5"/>
  <c r="D140" i="5" s="1"/>
  <c r="B140" i="5"/>
  <c r="G140" i="5" s="1"/>
  <c r="I139" i="5"/>
  <c r="H139" i="5"/>
  <c r="C139" i="5"/>
  <c r="D139" i="5" s="1"/>
  <c r="B139" i="5"/>
  <c r="G139" i="5" s="1"/>
  <c r="D138" i="5"/>
  <c r="C138" i="5"/>
  <c r="B138" i="5"/>
  <c r="C137" i="5"/>
  <c r="D137" i="5" s="1"/>
  <c r="B137" i="5"/>
  <c r="I136" i="5"/>
  <c r="H136" i="5"/>
  <c r="C136" i="5"/>
  <c r="D136" i="5" s="1"/>
  <c r="B136" i="5"/>
  <c r="G136" i="5" s="1"/>
  <c r="D135" i="5"/>
  <c r="C135" i="5"/>
  <c r="B135" i="5"/>
  <c r="C134" i="5"/>
  <c r="D134" i="5" s="1"/>
  <c r="B134" i="5"/>
  <c r="D133" i="5"/>
  <c r="C133" i="5"/>
  <c r="B133" i="5"/>
  <c r="C132" i="5"/>
  <c r="D132" i="5" s="1"/>
  <c r="B132" i="5"/>
  <c r="D131" i="5"/>
  <c r="C131" i="5"/>
  <c r="B131" i="5"/>
  <c r="C130" i="5"/>
  <c r="D130" i="5" s="1"/>
  <c r="B130" i="5"/>
  <c r="I129" i="5"/>
  <c r="H129" i="5"/>
  <c r="G129" i="5"/>
  <c r="C129" i="5"/>
  <c r="D129" i="5" s="1"/>
  <c r="C128" i="5"/>
  <c r="D128" i="5" s="1"/>
  <c r="B128" i="5"/>
  <c r="B127" i="5"/>
  <c r="C127" i="5" s="1"/>
  <c r="D127" i="5" s="1"/>
  <c r="C126" i="5"/>
  <c r="D126" i="5" s="1"/>
  <c r="B126" i="5"/>
  <c r="B125" i="5"/>
  <c r="C125" i="5" s="1"/>
  <c r="D125" i="5" s="1"/>
  <c r="C124" i="5"/>
  <c r="D124" i="5" s="1"/>
  <c r="B124" i="5"/>
  <c r="B123" i="5"/>
  <c r="C123" i="5" s="1"/>
  <c r="D123" i="5" s="1"/>
  <c r="C122" i="5"/>
  <c r="D122" i="5" s="1"/>
  <c r="B122" i="5"/>
  <c r="B121" i="5"/>
  <c r="C121" i="5" s="1"/>
  <c r="D121" i="5" s="1"/>
  <c r="C120" i="5"/>
  <c r="D120" i="5" s="1"/>
  <c r="B120" i="5"/>
  <c r="B119" i="5"/>
  <c r="C119" i="5" s="1"/>
  <c r="D119" i="5" s="1"/>
  <c r="C118" i="5"/>
  <c r="D118" i="5" s="1"/>
  <c r="B118" i="5"/>
  <c r="B117" i="5"/>
  <c r="C117" i="5" s="1"/>
  <c r="D117" i="5" s="1"/>
  <c r="C116" i="5"/>
  <c r="D116" i="5" s="1"/>
  <c r="B116" i="5"/>
  <c r="B115" i="5"/>
  <c r="C115" i="5" s="1"/>
  <c r="D115" i="5" s="1"/>
  <c r="C114" i="5"/>
  <c r="D114" i="5" s="1"/>
  <c r="B114" i="5"/>
  <c r="H113" i="5"/>
  <c r="I113" i="5" s="1"/>
  <c r="G113" i="5"/>
  <c r="C113" i="5"/>
  <c r="D113" i="5" s="1"/>
  <c r="B113" i="5"/>
  <c r="B112" i="5"/>
  <c r="C112" i="5" s="1"/>
  <c r="D112" i="5" s="1"/>
  <c r="C111" i="5"/>
  <c r="D111" i="5" s="1"/>
  <c r="B111" i="5"/>
  <c r="B110" i="5"/>
  <c r="C110" i="5" s="1"/>
  <c r="D110" i="5" s="1"/>
  <c r="C109" i="5"/>
  <c r="D109" i="5" s="1"/>
  <c r="B109" i="5"/>
  <c r="B108" i="5"/>
  <c r="C108" i="5" s="1"/>
  <c r="D108" i="5" s="1"/>
  <c r="C107" i="5"/>
  <c r="D107" i="5" s="1"/>
  <c r="B107" i="5"/>
  <c r="B106" i="5"/>
  <c r="C106" i="5" s="1"/>
  <c r="D106" i="5" s="1"/>
  <c r="H105" i="5"/>
  <c r="I105" i="5" s="1"/>
  <c r="C105" i="5"/>
  <c r="D105" i="5" s="1"/>
  <c r="B105" i="5"/>
  <c r="G105" i="5" s="1"/>
  <c r="C104" i="5"/>
  <c r="D104" i="5" s="1"/>
  <c r="B104" i="5"/>
  <c r="B103" i="5"/>
  <c r="C103" i="5" s="1"/>
  <c r="D103" i="5" s="1"/>
  <c r="H102" i="5"/>
  <c r="I102" i="5" s="1"/>
  <c r="C102" i="5"/>
  <c r="D102" i="5" s="1"/>
  <c r="B102" i="5"/>
  <c r="G102" i="5" s="1"/>
  <c r="H101" i="5"/>
  <c r="I101" i="5" s="1"/>
  <c r="B101" i="5"/>
  <c r="G101" i="5" s="1"/>
  <c r="H100" i="5"/>
  <c r="I100" i="5" s="1"/>
  <c r="B100" i="5"/>
  <c r="G100" i="5" s="1"/>
  <c r="H99" i="5"/>
  <c r="I99" i="5" s="1"/>
  <c r="B99" i="5"/>
  <c r="G99" i="5" s="1"/>
  <c r="C98" i="5"/>
  <c r="D98" i="5" s="1"/>
  <c r="B98" i="5"/>
  <c r="B97" i="5"/>
  <c r="C97" i="5" s="1"/>
  <c r="D97" i="5" s="1"/>
  <c r="C96" i="5"/>
  <c r="D96" i="5" s="1"/>
  <c r="B96" i="5"/>
  <c r="B95" i="5"/>
  <c r="C95" i="5" s="1"/>
  <c r="D95" i="5" s="1"/>
  <c r="C94" i="5"/>
  <c r="D94" i="5" s="1"/>
  <c r="B94" i="5"/>
  <c r="B93" i="5"/>
  <c r="C93" i="5" s="1"/>
  <c r="D93" i="5" s="1"/>
  <c r="C92" i="5"/>
  <c r="D92" i="5" s="1"/>
  <c r="B92" i="5"/>
  <c r="B91" i="5"/>
  <c r="C91" i="5" s="1"/>
  <c r="D91" i="5" s="1"/>
  <c r="C90" i="5"/>
  <c r="D90" i="5" s="1"/>
  <c r="B90" i="5"/>
  <c r="B89" i="5"/>
  <c r="C89" i="5" s="1"/>
  <c r="D89" i="5" s="1"/>
  <c r="C88" i="5"/>
  <c r="D88" i="5" s="1"/>
  <c r="B88" i="5"/>
  <c r="B87" i="5"/>
  <c r="C87" i="5" s="1"/>
  <c r="D87" i="5" s="1"/>
  <c r="H86" i="5"/>
  <c r="I86" i="5" s="1"/>
  <c r="B86" i="5"/>
  <c r="G86" i="5" s="1"/>
  <c r="C85" i="5"/>
  <c r="D85" i="5" s="1"/>
  <c r="B85" i="5"/>
  <c r="B84" i="5"/>
  <c r="C84" i="5" s="1"/>
  <c r="D84" i="5" s="1"/>
  <c r="C83" i="5"/>
  <c r="D83" i="5" s="1"/>
  <c r="B83" i="5"/>
  <c r="B82" i="5"/>
  <c r="C82" i="5" s="1"/>
  <c r="D82" i="5" s="1"/>
  <c r="H81" i="5"/>
  <c r="I81" i="5" s="1"/>
  <c r="C81" i="5"/>
  <c r="D81" i="5" s="1"/>
  <c r="B81" i="5"/>
  <c r="G81" i="5" s="1"/>
  <c r="C80" i="5"/>
  <c r="D80" i="5" s="1"/>
  <c r="B80" i="5"/>
  <c r="H79" i="5"/>
  <c r="I79" i="5" s="1"/>
  <c r="G79" i="5"/>
  <c r="C79" i="5"/>
  <c r="D79" i="5" s="1"/>
  <c r="B79" i="5"/>
  <c r="B78" i="5"/>
  <c r="C78" i="5" s="1"/>
  <c r="D78" i="5" s="1"/>
  <c r="C77" i="5"/>
  <c r="D77" i="5" s="1"/>
  <c r="B77" i="5"/>
  <c r="B76" i="5"/>
  <c r="C76" i="5" s="1"/>
  <c r="D76" i="5" s="1"/>
  <c r="C75" i="5"/>
  <c r="D75" i="5" s="1"/>
  <c r="B75" i="5"/>
  <c r="B74" i="5"/>
  <c r="C74" i="5" s="1"/>
  <c r="D74" i="5" s="1"/>
  <c r="C73" i="5"/>
  <c r="D73" i="5" s="1"/>
  <c r="B73" i="5"/>
  <c r="B72" i="5"/>
  <c r="C72" i="5" s="1"/>
  <c r="D72" i="5" s="1"/>
  <c r="C71" i="5"/>
  <c r="D71" i="5" s="1"/>
  <c r="B71" i="5"/>
  <c r="B70" i="5"/>
  <c r="C70" i="5" s="1"/>
  <c r="D70" i="5" s="1"/>
  <c r="C69" i="5"/>
  <c r="D69" i="5" s="1"/>
  <c r="B69" i="5"/>
  <c r="B68" i="5"/>
  <c r="C68" i="5" s="1"/>
  <c r="D68" i="5" s="1"/>
  <c r="H67" i="5"/>
  <c r="I67" i="5" s="1"/>
  <c r="C67" i="5"/>
  <c r="D67" i="5" s="1"/>
  <c r="B67" i="5"/>
  <c r="G67" i="5" s="1"/>
  <c r="C66" i="5"/>
  <c r="D66" i="5" s="1"/>
  <c r="B66" i="5"/>
  <c r="B65" i="5"/>
  <c r="C65" i="5" s="1"/>
  <c r="D65" i="5" s="1"/>
  <c r="C64" i="5"/>
  <c r="D64" i="5" s="1"/>
  <c r="B64" i="5"/>
  <c r="B63" i="5"/>
  <c r="C63" i="5" s="1"/>
  <c r="D63" i="5" s="1"/>
  <c r="C62" i="5"/>
  <c r="D62" i="5" s="1"/>
  <c r="B62" i="5"/>
  <c r="H61" i="5"/>
  <c r="I61" i="5" s="1"/>
  <c r="G61" i="5"/>
  <c r="C61" i="5"/>
  <c r="D61" i="5" s="1"/>
  <c r="B61" i="5"/>
  <c r="B60" i="5"/>
  <c r="C60" i="5" s="1"/>
  <c r="D60" i="5" s="1"/>
  <c r="C59" i="5"/>
  <c r="D59" i="5" s="1"/>
  <c r="B59" i="5"/>
  <c r="I58" i="5"/>
  <c r="C58" i="5"/>
  <c r="D58" i="5" s="1"/>
  <c r="C57" i="5"/>
  <c r="D57" i="5" s="1"/>
  <c r="B57" i="5"/>
  <c r="B56" i="5"/>
  <c r="C56" i="5" s="1"/>
  <c r="D56" i="5" s="1"/>
  <c r="C55" i="5"/>
  <c r="D55" i="5" s="1"/>
  <c r="B55" i="5"/>
  <c r="B54" i="5"/>
  <c r="C54" i="5" s="1"/>
  <c r="D54" i="5" s="1"/>
  <c r="C53" i="5"/>
  <c r="D53" i="5" s="1"/>
  <c r="B52" i="5"/>
  <c r="C52" i="5" s="1"/>
  <c r="D52" i="5" s="1"/>
  <c r="B51" i="5"/>
  <c r="C51" i="5" s="1"/>
  <c r="D51" i="5" s="1"/>
  <c r="B50" i="5"/>
  <c r="C50" i="5" s="1"/>
  <c r="D50" i="5" s="1"/>
  <c r="B49" i="5"/>
  <c r="C49" i="5" s="1"/>
  <c r="D49" i="5" s="1"/>
  <c r="B48" i="5"/>
  <c r="C48" i="5" s="1"/>
  <c r="D48" i="5" s="1"/>
  <c r="B47" i="5"/>
  <c r="C47" i="5" s="1"/>
  <c r="D47" i="5" s="1"/>
  <c r="B46" i="5"/>
  <c r="C46" i="5" s="1"/>
  <c r="D46" i="5" s="1"/>
  <c r="B45" i="5"/>
  <c r="C45" i="5" s="1"/>
  <c r="D45" i="5" s="1"/>
  <c r="B44" i="5"/>
  <c r="C44" i="5" s="1"/>
  <c r="D44" i="5" s="1"/>
  <c r="I43" i="5"/>
  <c r="H43" i="5"/>
  <c r="G43" i="5"/>
  <c r="B43" i="5"/>
  <c r="C43" i="5" s="1"/>
  <c r="D43" i="5" s="1"/>
  <c r="B42" i="5"/>
  <c r="C42" i="5" s="1"/>
  <c r="D42" i="5" s="1"/>
  <c r="B41" i="5"/>
  <c r="C41" i="5" s="1"/>
  <c r="D41" i="5" s="1"/>
  <c r="B40" i="5"/>
  <c r="C40" i="5" s="1"/>
  <c r="D40" i="5" s="1"/>
  <c r="B39" i="5"/>
  <c r="C39" i="5" s="1"/>
  <c r="D39" i="5" s="1"/>
  <c r="B38" i="5"/>
  <c r="C38" i="5" s="1"/>
  <c r="D38" i="5" s="1"/>
  <c r="B37" i="5"/>
  <c r="C37" i="5" s="1"/>
  <c r="D37" i="5" s="1"/>
  <c r="D36" i="5"/>
  <c r="C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C31" i="5"/>
  <c r="D31" i="5" s="1"/>
  <c r="B31" i="5"/>
  <c r="C30" i="5"/>
  <c r="D30" i="5" s="1"/>
  <c r="B30" i="5"/>
  <c r="C29" i="5"/>
  <c r="D29" i="5" s="1"/>
  <c r="B29" i="5"/>
  <c r="C28" i="5"/>
  <c r="D28" i="5" s="1"/>
  <c r="B28" i="5"/>
  <c r="C27" i="5"/>
  <c r="D27" i="5" s="1"/>
  <c r="B27" i="5"/>
  <c r="H26" i="5"/>
  <c r="I26" i="5" s="1"/>
  <c r="G26" i="5"/>
  <c r="C26" i="5"/>
  <c r="D26" i="5" s="1"/>
  <c r="B26" i="5"/>
  <c r="H25" i="5"/>
  <c r="I25" i="5" s="1"/>
  <c r="G25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C14" i="5"/>
  <c r="D14" i="5" s="1"/>
  <c r="B14" i="5"/>
  <c r="C13" i="5"/>
  <c r="D13" i="5" s="1"/>
  <c r="B13" i="5"/>
  <c r="C12" i="5"/>
  <c r="D12" i="5" s="1"/>
  <c r="B12" i="5"/>
  <c r="H11" i="5"/>
  <c r="I11" i="5" s="1"/>
  <c r="C11" i="5"/>
  <c r="D11" i="5" s="1"/>
  <c r="B11" i="5"/>
  <c r="G11" i="5" s="1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C5" i="5"/>
  <c r="D5" i="5" s="1"/>
  <c r="B5" i="5"/>
  <c r="C4" i="5"/>
  <c r="D4" i="5" s="1"/>
  <c r="B4" i="5"/>
  <c r="C3" i="5"/>
  <c r="D3" i="5" s="1"/>
  <c r="B3" i="5"/>
  <c r="C2" i="5"/>
  <c r="D2" i="5" s="1"/>
  <c r="B2" i="5"/>
  <c r="D478" i="4"/>
  <c r="E478" i="4" s="1"/>
  <c r="B478" i="4"/>
  <c r="B477" i="4"/>
  <c r="D477" i="4" s="1"/>
  <c r="E477" i="4" s="1"/>
  <c r="D476" i="4"/>
  <c r="E476" i="4" s="1"/>
  <c r="B476" i="4"/>
  <c r="B475" i="4"/>
  <c r="D475" i="4" s="1"/>
  <c r="E475" i="4" s="1"/>
  <c r="D474" i="4"/>
  <c r="E474" i="4" s="1"/>
  <c r="B474" i="4"/>
  <c r="B473" i="4"/>
  <c r="D473" i="4" s="1"/>
  <c r="E473" i="4" s="1"/>
  <c r="D472" i="4"/>
  <c r="E472" i="4" s="1"/>
  <c r="B472" i="4"/>
  <c r="B471" i="4"/>
  <c r="D471" i="4" s="1"/>
  <c r="E471" i="4" s="1"/>
  <c r="D470" i="4"/>
  <c r="E470" i="4" s="1"/>
  <c r="B470" i="4"/>
  <c r="B469" i="4"/>
  <c r="D469" i="4" s="1"/>
  <c r="E469" i="4" s="1"/>
  <c r="D468" i="4"/>
  <c r="E468" i="4" s="1"/>
  <c r="B468" i="4"/>
  <c r="B467" i="4"/>
  <c r="D467" i="4" s="1"/>
  <c r="E467" i="4" s="1"/>
  <c r="D466" i="4"/>
  <c r="E466" i="4" s="1"/>
  <c r="B466" i="4"/>
  <c r="B465" i="4"/>
  <c r="D465" i="4" s="1"/>
  <c r="E465" i="4" s="1"/>
  <c r="D464" i="4"/>
  <c r="E464" i="4" s="1"/>
  <c r="B464" i="4"/>
  <c r="B463" i="4"/>
  <c r="D463" i="4" s="1"/>
  <c r="E463" i="4" s="1"/>
  <c r="D462" i="4"/>
  <c r="E462" i="4" s="1"/>
  <c r="B462" i="4"/>
  <c r="B461" i="4"/>
  <c r="D461" i="4" s="1"/>
  <c r="E461" i="4" s="1"/>
  <c r="D460" i="4"/>
  <c r="E460" i="4" s="1"/>
  <c r="B460" i="4"/>
  <c r="B459" i="4"/>
  <c r="D459" i="4" s="1"/>
  <c r="E459" i="4" s="1"/>
  <c r="D458" i="4"/>
  <c r="E458" i="4" s="1"/>
  <c r="B458" i="4"/>
  <c r="B457" i="4"/>
  <c r="D457" i="4" s="1"/>
  <c r="E457" i="4" s="1"/>
  <c r="D456" i="4"/>
  <c r="E456" i="4" s="1"/>
  <c r="B456" i="4"/>
  <c r="B455" i="4"/>
  <c r="D455" i="4" s="1"/>
  <c r="E455" i="4" s="1"/>
  <c r="D454" i="4"/>
  <c r="E454" i="4" s="1"/>
  <c r="B454" i="4"/>
  <c r="B453" i="4"/>
  <c r="D453" i="4" s="1"/>
  <c r="E453" i="4" s="1"/>
  <c r="D452" i="4"/>
  <c r="E452" i="4" s="1"/>
  <c r="B452" i="4"/>
  <c r="B451" i="4"/>
  <c r="D451" i="4" s="1"/>
  <c r="E451" i="4" s="1"/>
  <c r="D450" i="4"/>
  <c r="E450" i="4" s="1"/>
  <c r="B450" i="4"/>
  <c r="B449" i="4"/>
  <c r="D449" i="4" s="1"/>
  <c r="E449" i="4" s="1"/>
  <c r="B448" i="4"/>
  <c r="D448" i="4" s="1"/>
  <c r="E448" i="4" s="1"/>
  <c r="B447" i="4"/>
  <c r="D447" i="4" s="1"/>
  <c r="E447" i="4" s="1"/>
  <c r="B446" i="4"/>
  <c r="D446" i="4" s="1"/>
  <c r="E446" i="4" s="1"/>
  <c r="B445" i="4"/>
  <c r="D445" i="4" s="1"/>
  <c r="E445" i="4" s="1"/>
  <c r="B444" i="4"/>
  <c r="D444" i="4" s="1"/>
  <c r="E444" i="4" s="1"/>
  <c r="B443" i="4"/>
  <c r="D443" i="4" s="1"/>
  <c r="E443" i="4" s="1"/>
  <c r="B442" i="4"/>
  <c r="D442" i="4" s="1"/>
  <c r="E442" i="4" s="1"/>
  <c r="B441" i="4"/>
  <c r="D441" i="4" s="1"/>
  <c r="E441" i="4" s="1"/>
  <c r="B440" i="4"/>
  <c r="D440" i="4" s="1"/>
  <c r="E440" i="4" s="1"/>
  <c r="D439" i="4"/>
  <c r="E439" i="4" s="1"/>
  <c r="B439" i="4"/>
  <c r="B438" i="4"/>
  <c r="D438" i="4" s="1"/>
  <c r="E438" i="4" s="1"/>
  <c r="D437" i="4"/>
  <c r="E437" i="4" s="1"/>
  <c r="B437" i="4"/>
  <c r="B436" i="4"/>
  <c r="D436" i="4" s="1"/>
  <c r="E436" i="4" s="1"/>
  <c r="B435" i="4"/>
  <c r="D435" i="4" s="1"/>
  <c r="E435" i="4" s="1"/>
  <c r="B434" i="4"/>
  <c r="D434" i="4" s="1"/>
  <c r="E434" i="4" s="1"/>
  <c r="D433" i="4"/>
  <c r="E433" i="4" s="1"/>
  <c r="B433" i="4"/>
  <c r="B432" i="4"/>
  <c r="D432" i="4" s="1"/>
  <c r="E432" i="4" s="1"/>
  <c r="D431" i="4"/>
  <c r="E431" i="4" s="1"/>
  <c r="B431" i="4"/>
  <c r="B430" i="4"/>
  <c r="D430" i="4" s="1"/>
  <c r="E430" i="4" s="1"/>
  <c r="D429" i="4"/>
  <c r="E429" i="4" s="1"/>
  <c r="B429" i="4"/>
  <c r="B428" i="4"/>
  <c r="D428" i="4" s="1"/>
  <c r="E428" i="4" s="1"/>
  <c r="D427" i="4"/>
  <c r="E427" i="4" s="1"/>
  <c r="B427" i="4"/>
  <c r="B426" i="4"/>
  <c r="D426" i="4" s="1"/>
  <c r="E426" i="4" s="1"/>
  <c r="D425" i="4"/>
  <c r="E425" i="4" s="1"/>
  <c r="B425" i="4"/>
  <c r="B424" i="4"/>
  <c r="D424" i="4" s="1"/>
  <c r="E424" i="4" s="1"/>
  <c r="D423" i="4"/>
  <c r="E423" i="4" s="1"/>
  <c r="B423" i="4"/>
  <c r="B422" i="4"/>
  <c r="D422" i="4" s="1"/>
  <c r="E422" i="4" s="1"/>
  <c r="D421" i="4"/>
  <c r="E421" i="4" s="1"/>
  <c r="B421" i="4"/>
  <c r="B420" i="4"/>
  <c r="D420" i="4" s="1"/>
  <c r="E420" i="4" s="1"/>
  <c r="D419" i="4"/>
  <c r="E419" i="4" s="1"/>
  <c r="B419" i="4"/>
  <c r="B418" i="4"/>
  <c r="D418" i="4" s="1"/>
  <c r="E418" i="4" s="1"/>
  <c r="D417" i="4"/>
  <c r="E417" i="4" s="1"/>
  <c r="B417" i="4"/>
  <c r="B416" i="4"/>
  <c r="D416" i="4" s="1"/>
  <c r="E416" i="4" s="1"/>
  <c r="D415" i="4"/>
  <c r="E415" i="4" s="1"/>
  <c r="B415" i="4"/>
  <c r="B414" i="4"/>
  <c r="D414" i="4" s="1"/>
  <c r="E414" i="4" s="1"/>
  <c r="D413" i="4"/>
  <c r="E413" i="4" s="1"/>
  <c r="B413" i="4"/>
  <c r="B412" i="4"/>
  <c r="D412" i="4" s="1"/>
  <c r="E412" i="4" s="1"/>
  <c r="D411" i="4"/>
  <c r="E411" i="4" s="1"/>
  <c r="B411" i="4"/>
  <c r="B410" i="4"/>
  <c r="D410" i="4" s="1"/>
  <c r="E410" i="4" s="1"/>
  <c r="D409" i="4"/>
  <c r="E409" i="4" s="1"/>
  <c r="B409" i="4"/>
  <c r="B408" i="4"/>
  <c r="D408" i="4" s="1"/>
  <c r="E408" i="4" s="1"/>
  <c r="D407" i="4"/>
  <c r="E407" i="4" s="1"/>
  <c r="B407" i="4"/>
  <c r="B406" i="4"/>
  <c r="D406" i="4" s="1"/>
  <c r="E406" i="4" s="1"/>
  <c r="D405" i="4"/>
  <c r="E405" i="4" s="1"/>
  <c r="B405" i="4"/>
  <c r="B404" i="4"/>
  <c r="D404" i="4" s="1"/>
  <c r="E404" i="4" s="1"/>
  <c r="D403" i="4"/>
  <c r="E403" i="4" s="1"/>
  <c r="B403" i="4"/>
  <c r="B402" i="4"/>
  <c r="D402" i="4" s="1"/>
  <c r="E402" i="4" s="1"/>
  <c r="D401" i="4"/>
  <c r="E401" i="4" s="1"/>
  <c r="B401" i="4"/>
  <c r="B400" i="4"/>
  <c r="D400" i="4" s="1"/>
  <c r="E400" i="4" s="1"/>
  <c r="D399" i="4"/>
  <c r="E399" i="4" s="1"/>
  <c r="B399" i="4"/>
  <c r="B398" i="4"/>
  <c r="D398" i="4" s="1"/>
  <c r="E398" i="4" s="1"/>
  <c r="D397" i="4"/>
  <c r="E397" i="4" s="1"/>
  <c r="B397" i="4"/>
  <c r="B396" i="4"/>
  <c r="D396" i="4" s="1"/>
  <c r="E396" i="4" s="1"/>
  <c r="D395" i="4"/>
  <c r="E395" i="4" s="1"/>
  <c r="B395" i="4"/>
  <c r="B394" i="4"/>
  <c r="D394" i="4" s="1"/>
  <c r="E394" i="4" s="1"/>
  <c r="D393" i="4"/>
  <c r="E393" i="4" s="1"/>
  <c r="B393" i="4"/>
  <c r="B392" i="4"/>
  <c r="D392" i="4" s="1"/>
  <c r="E392" i="4" s="1"/>
  <c r="D391" i="4"/>
  <c r="E391" i="4" s="1"/>
  <c r="B391" i="4"/>
  <c r="B390" i="4"/>
  <c r="D390" i="4" s="1"/>
  <c r="E390" i="4" s="1"/>
  <c r="D389" i="4"/>
  <c r="E389" i="4" s="1"/>
  <c r="B389" i="4"/>
  <c r="B388" i="4"/>
  <c r="D388" i="4" s="1"/>
  <c r="E388" i="4" s="1"/>
  <c r="D387" i="4"/>
  <c r="E387" i="4" s="1"/>
  <c r="B387" i="4"/>
  <c r="B386" i="4"/>
  <c r="D386" i="4" s="1"/>
  <c r="E386" i="4" s="1"/>
  <c r="D385" i="4"/>
  <c r="E385" i="4" s="1"/>
  <c r="B385" i="4"/>
  <c r="B384" i="4"/>
  <c r="D384" i="4" s="1"/>
  <c r="E384" i="4" s="1"/>
  <c r="D383" i="4"/>
  <c r="E383" i="4" s="1"/>
  <c r="B383" i="4"/>
  <c r="B382" i="4"/>
  <c r="D382" i="4" s="1"/>
  <c r="E382" i="4" s="1"/>
  <c r="D381" i="4"/>
  <c r="E381" i="4" s="1"/>
  <c r="B381" i="4"/>
  <c r="B380" i="4"/>
  <c r="D380" i="4" s="1"/>
  <c r="E380" i="4" s="1"/>
  <c r="D379" i="4"/>
  <c r="E379" i="4" s="1"/>
  <c r="B379" i="4"/>
  <c r="B378" i="4"/>
  <c r="D378" i="4" s="1"/>
  <c r="E378" i="4" s="1"/>
  <c r="D377" i="4"/>
  <c r="E377" i="4" s="1"/>
  <c r="B377" i="4"/>
  <c r="B376" i="4"/>
  <c r="D376" i="4" s="1"/>
  <c r="E376" i="4" s="1"/>
  <c r="D375" i="4"/>
  <c r="E375" i="4" s="1"/>
  <c r="B375" i="4"/>
  <c r="B374" i="4"/>
  <c r="D374" i="4" s="1"/>
  <c r="E374" i="4" s="1"/>
  <c r="D373" i="4"/>
  <c r="E373" i="4" s="1"/>
  <c r="B373" i="4"/>
  <c r="B372" i="4"/>
  <c r="D372" i="4" s="1"/>
  <c r="E372" i="4" s="1"/>
  <c r="D371" i="4"/>
  <c r="E371" i="4" s="1"/>
  <c r="B371" i="4"/>
  <c r="B370" i="4"/>
  <c r="D370" i="4" s="1"/>
  <c r="E370" i="4" s="1"/>
  <c r="D369" i="4"/>
  <c r="E369" i="4" s="1"/>
  <c r="B369" i="4"/>
  <c r="B368" i="4"/>
  <c r="D368" i="4" s="1"/>
  <c r="E368" i="4" s="1"/>
  <c r="D367" i="4"/>
  <c r="E367" i="4" s="1"/>
  <c r="B367" i="4"/>
  <c r="B366" i="4"/>
  <c r="D366" i="4" s="1"/>
  <c r="E366" i="4" s="1"/>
  <c r="D365" i="4"/>
  <c r="E365" i="4" s="1"/>
  <c r="B365" i="4"/>
  <c r="B364" i="4"/>
  <c r="D364" i="4" s="1"/>
  <c r="E364" i="4" s="1"/>
  <c r="D363" i="4"/>
  <c r="E363" i="4" s="1"/>
  <c r="B363" i="4"/>
  <c r="B362" i="4"/>
  <c r="D362" i="4" s="1"/>
  <c r="E362" i="4" s="1"/>
  <c r="D361" i="4"/>
  <c r="E361" i="4" s="1"/>
  <c r="B361" i="4"/>
  <c r="B360" i="4"/>
  <c r="D360" i="4" s="1"/>
  <c r="E360" i="4" s="1"/>
  <c r="D359" i="4"/>
  <c r="E359" i="4" s="1"/>
  <c r="B359" i="4"/>
  <c r="B358" i="4"/>
  <c r="D358" i="4" s="1"/>
  <c r="E358" i="4" s="1"/>
  <c r="D357" i="4"/>
  <c r="E357" i="4" s="1"/>
  <c r="B357" i="4"/>
  <c r="B356" i="4"/>
  <c r="D356" i="4" s="1"/>
  <c r="E356" i="4" s="1"/>
  <c r="D355" i="4"/>
  <c r="E355" i="4" s="1"/>
  <c r="B355" i="4"/>
  <c r="B354" i="4"/>
  <c r="D354" i="4" s="1"/>
  <c r="E354" i="4" s="1"/>
  <c r="D353" i="4"/>
  <c r="E353" i="4" s="1"/>
  <c r="B353" i="4"/>
  <c r="B352" i="4"/>
  <c r="D352" i="4" s="1"/>
  <c r="E352" i="4" s="1"/>
  <c r="D351" i="4"/>
  <c r="E351" i="4" s="1"/>
  <c r="B351" i="4"/>
  <c r="B350" i="4"/>
  <c r="D350" i="4" s="1"/>
  <c r="E350" i="4" s="1"/>
  <c r="D349" i="4"/>
  <c r="E349" i="4" s="1"/>
  <c r="B349" i="4"/>
  <c r="B348" i="4"/>
  <c r="D348" i="4" s="1"/>
  <c r="E348" i="4" s="1"/>
  <c r="D347" i="4"/>
  <c r="E347" i="4" s="1"/>
  <c r="B347" i="4"/>
  <c r="B346" i="4"/>
  <c r="D346" i="4" s="1"/>
  <c r="E346" i="4" s="1"/>
  <c r="D345" i="4"/>
  <c r="E345" i="4" s="1"/>
  <c r="B345" i="4"/>
  <c r="B344" i="4"/>
  <c r="D344" i="4" s="1"/>
  <c r="E344" i="4" s="1"/>
  <c r="D343" i="4"/>
  <c r="E343" i="4" s="1"/>
  <c r="B343" i="4"/>
  <c r="B342" i="4"/>
  <c r="D342" i="4" s="1"/>
  <c r="E342" i="4" s="1"/>
  <c r="E341" i="4"/>
  <c r="D341" i="4"/>
  <c r="B341" i="4"/>
  <c r="B340" i="4"/>
  <c r="D340" i="4" s="1"/>
  <c r="E340" i="4" s="1"/>
  <c r="E339" i="4"/>
  <c r="D339" i="4"/>
  <c r="B339" i="4"/>
  <c r="B338" i="4"/>
  <c r="D338" i="4" s="1"/>
  <c r="E338" i="4" s="1"/>
  <c r="E337" i="4"/>
  <c r="D337" i="4"/>
  <c r="B337" i="4"/>
  <c r="B336" i="4"/>
  <c r="D336" i="4" s="1"/>
  <c r="E336" i="4" s="1"/>
  <c r="D335" i="4"/>
  <c r="E335" i="4" s="1"/>
  <c r="B335" i="4"/>
  <c r="B334" i="4"/>
  <c r="D334" i="4" s="1"/>
  <c r="E334" i="4" s="1"/>
  <c r="D333" i="4"/>
  <c r="E333" i="4" s="1"/>
  <c r="B333" i="4"/>
  <c r="B332" i="4"/>
  <c r="D332" i="4" s="1"/>
  <c r="E332" i="4" s="1"/>
  <c r="D331" i="4"/>
  <c r="E331" i="4" s="1"/>
  <c r="B331" i="4"/>
  <c r="B330" i="4"/>
  <c r="D330" i="4" s="1"/>
  <c r="E330" i="4" s="1"/>
  <c r="D329" i="4"/>
  <c r="E329" i="4" s="1"/>
  <c r="B329" i="4"/>
  <c r="B328" i="4"/>
  <c r="D328" i="4" s="1"/>
  <c r="E328" i="4" s="1"/>
  <c r="D327" i="4"/>
  <c r="E327" i="4" s="1"/>
  <c r="B327" i="4"/>
  <c r="B326" i="4"/>
  <c r="D326" i="4" s="1"/>
  <c r="E326" i="4" s="1"/>
  <c r="D325" i="4"/>
  <c r="E325" i="4" s="1"/>
  <c r="B325" i="4"/>
  <c r="B324" i="4"/>
  <c r="D324" i="4" s="1"/>
  <c r="E324" i="4" s="1"/>
  <c r="D323" i="4"/>
  <c r="E323" i="4" s="1"/>
  <c r="B323" i="4"/>
  <c r="B322" i="4"/>
  <c r="D322" i="4" s="1"/>
  <c r="E322" i="4" s="1"/>
  <c r="D321" i="4"/>
  <c r="E321" i="4" s="1"/>
  <c r="B321" i="4"/>
  <c r="B320" i="4"/>
  <c r="D320" i="4" s="1"/>
  <c r="E320" i="4" s="1"/>
  <c r="D319" i="4"/>
  <c r="E319" i="4" s="1"/>
  <c r="B319" i="4"/>
  <c r="D318" i="4"/>
  <c r="E318" i="4" s="1"/>
  <c r="B317" i="4"/>
  <c r="D317" i="4" s="1"/>
  <c r="E317" i="4" s="1"/>
  <c r="B316" i="4"/>
  <c r="D316" i="4" s="1"/>
  <c r="E316" i="4" s="1"/>
  <c r="B315" i="4"/>
  <c r="D315" i="4" s="1"/>
  <c r="E315" i="4" s="1"/>
  <c r="B314" i="4"/>
  <c r="D314" i="4" s="1"/>
  <c r="E314" i="4" s="1"/>
  <c r="B313" i="4"/>
  <c r="D313" i="4" s="1"/>
  <c r="E313" i="4" s="1"/>
  <c r="B312" i="4"/>
  <c r="D312" i="4" s="1"/>
  <c r="E312" i="4" s="1"/>
  <c r="D311" i="4"/>
  <c r="E311" i="4" s="1"/>
  <c r="B311" i="4"/>
  <c r="D310" i="4"/>
  <c r="E310" i="4" s="1"/>
  <c r="B310" i="4"/>
  <c r="D309" i="4"/>
  <c r="E309" i="4" s="1"/>
  <c r="B309" i="4"/>
  <c r="D308" i="4"/>
  <c r="E308" i="4" s="1"/>
  <c r="B308" i="4"/>
  <c r="D307" i="4"/>
  <c r="E307" i="4" s="1"/>
  <c r="B307" i="4"/>
  <c r="D306" i="4"/>
  <c r="E306" i="4" s="1"/>
  <c r="B306" i="4"/>
  <c r="D305" i="4"/>
  <c r="E305" i="4" s="1"/>
  <c r="B305" i="4"/>
  <c r="D304" i="4"/>
  <c r="E304" i="4" s="1"/>
  <c r="B304" i="4"/>
  <c r="D303" i="4"/>
  <c r="E303" i="4" s="1"/>
  <c r="B303" i="4"/>
  <c r="D302" i="4"/>
  <c r="E302" i="4" s="1"/>
  <c r="B302" i="4"/>
  <c r="D301" i="4"/>
  <c r="E301" i="4" s="1"/>
  <c r="B301" i="4"/>
  <c r="D300" i="4"/>
  <c r="E300" i="4" s="1"/>
  <c r="B300" i="4"/>
  <c r="D299" i="4"/>
  <c r="E299" i="4" s="1"/>
  <c r="B299" i="4"/>
  <c r="D298" i="4"/>
  <c r="E298" i="4" s="1"/>
  <c r="B298" i="4"/>
  <c r="D297" i="4"/>
  <c r="E297" i="4" s="1"/>
  <c r="B297" i="4"/>
  <c r="D296" i="4"/>
  <c r="E296" i="4" s="1"/>
  <c r="B296" i="4"/>
  <c r="D295" i="4"/>
  <c r="E295" i="4" s="1"/>
  <c r="B295" i="4"/>
  <c r="D294" i="4"/>
  <c r="E294" i="4" s="1"/>
  <c r="B294" i="4"/>
  <c r="B293" i="4"/>
  <c r="D293" i="4" s="1"/>
  <c r="E293" i="4" s="1"/>
  <c r="D292" i="4"/>
  <c r="E292" i="4" s="1"/>
  <c r="B292" i="4"/>
  <c r="B291" i="4"/>
  <c r="D291" i="4" s="1"/>
  <c r="E291" i="4" s="1"/>
  <c r="D290" i="4"/>
  <c r="E290" i="4" s="1"/>
  <c r="B290" i="4"/>
  <c r="B289" i="4"/>
  <c r="D289" i="4" s="1"/>
  <c r="E289" i="4" s="1"/>
  <c r="D288" i="4"/>
  <c r="E288" i="4" s="1"/>
  <c r="B288" i="4"/>
  <c r="D287" i="4"/>
  <c r="E287" i="4" s="1"/>
  <c r="B287" i="4"/>
  <c r="D286" i="4"/>
  <c r="E286" i="4" s="1"/>
  <c r="B286" i="4"/>
  <c r="D285" i="4"/>
  <c r="E285" i="4" s="1"/>
  <c r="B285" i="4"/>
  <c r="D284" i="4"/>
  <c r="E284" i="4" s="1"/>
  <c r="B284" i="4"/>
  <c r="D283" i="4"/>
  <c r="E283" i="4" s="1"/>
  <c r="B283" i="4"/>
  <c r="D282" i="4"/>
  <c r="E282" i="4" s="1"/>
  <c r="B282" i="4"/>
  <c r="D281" i="4"/>
  <c r="E281" i="4" s="1"/>
  <c r="B281" i="4"/>
  <c r="D280" i="4"/>
  <c r="E280" i="4" s="1"/>
  <c r="B280" i="4"/>
  <c r="D279" i="4"/>
  <c r="E279" i="4" s="1"/>
  <c r="B279" i="4"/>
  <c r="D278" i="4"/>
  <c r="E278" i="4" s="1"/>
  <c r="B278" i="4"/>
  <c r="D277" i="4"/>
  <c r="E277" i="4" s="1"/>
  <c r="B277" i="4"/>
  <c r="D276" i="4"/>
  <c r="E276" i="4" s="1"/>
  <c r="B276" i="4"/>
  <c r="D275" i="4"/>
  <c r="E275" i="4" s="1"/>
  <c r="B275" i="4"/>
  <c r="D274" i="4"/>
  <c r="E274" i="4" s="1"/>
  <c r="B274" i="4"/>
  <c r="D273" i="4"/>
  <c r="E273" i="4" s="1"/>
  <c r="B273" i="4"/>
  <c r="D272" i="4"/>
  <c r="E272" i="4" s="1"/>
  <c r="B272" i="4"/>
  <c r="D271" i="4"/>
  <c r="E271" i="4" s="1"/>
  <c r="B271" i="4"/>
  <c r="D270" i="4"/>
  <c r="E270" i="4" s="1"/>
  <c r="B270" i="4"/>
  <c r="D269" i="4"/>
  <c r="E269" i="4" s="1"/>
  <c r="B269" i="4"/>
  <c r="D268" i="4"/>
  <c r="E268" i="4" s="1"/>
  <c r="B268" i="4"/>
  <c r="D267" i="4"/>
  <c r="E267" i="4" s="1"/>
  <c r="B267" i="4"/>
  <c r="D266" i="4"/>
  <c r="E266" i="4" s="1"/>
  <c r="B266" i="4"/>
  <c r="D265" i="4"/>
  <c r="E265" i="4" s="1"/>
  <c r="B265" i="4"/>
  <c r="D264" i="4"/>
  <c r="E264" i="4" s="1"/>
  <c r="B264" i="4"/>
  <c r="D263" i="4"/>
  <c r="E263" i="4" s="1"/>
  <c r="B263" i="4"/>
  <c r="D262" i="4"/>
  <c r="E262" i="4" s="1"/>
  <c r="B262" i="4"/>
  <c r="D261" i="4"/>
  <c r="E261" i="4" s="1"/>
  <c r="B261" i="4"/>
  <c r="D260" i="4"/>
  <c r="E260" i="4" s="1"/>
  <c r="B260" i="4"/>
  <c r="D259" i="4"/>
  <c r="E259" i="4" s="1"/>
  <c r="B259" i="4"/>
  <c r="D258" i="4"/>
  <c r="E258" i="4" s="1"/>
  <c r="B258" i="4"/>
  <c r="D257" i="4"/>
  <c r="E257" i="4" s="1"/>
  <c r="B257" i="4"/>
  <c r="D256" i="4"/>
  <c r="E256" i="4" s="1"/>
  <c r="B256" i="4"/>
  <c r="D255" i="4"/>
  <c r="E255" i="4" s="1"/>
  <c r="B255" i="4"/>
  <c r="D254" i="4"/>
  <c r="E254" i="4" s="1"/>
  <c r="B254" i="4"/>
  <c r="D253" i="4"/>
  <c r="E253" i="4" s="1"/>
  <c r="B253" i="4"/>
  <c r="D252" i="4"/>
  <c r="E252" i="4" s="1"/>
  <c r="B252" i="4"/>
  <c r="D251" i="4"/>
  <c r="E251" i="4" s="1"/>
  <c r="B251" i="4"/>
  <c r="D250" i="4"/>
  <c r="E250" i="4" s="1"/>
  <c r="B250" i="4"/>
  <c r="D249" i="4"/>
  <c r="E249" i="4" s="1"/>
  <c r="B249" i="4"/>
  <c r="D248" i="4"/>
  <c r="E248" i="4" s="1"/>
  <c r="B248" i="4"/>
  <c r="D247" i="4"/>
  <c r="E247" i="4" s="1"/>
  <c r="B247" i="4"/>
  <c r="D246" i="4"/>
  <c r="E246" i="4" s="1"/>
  <c r="B246" i="4"/>
  <c r="D245" i="4"/>
  <c r="E245" i="4" s="1"/>
  <c r="B245" i="4"/>
  <c r="D244" i="4"/>
  <c r="E244" i="4" s="1"/>
  <c r="B244" i="4"/>
  <c r="D243" i="4"/>
  <c r="E243" i="4" s="1"/>
  <c r="B243" i="4"/>
  <c r="D242" i="4"/>
  <c r="E242" i="4" s="1"/>
  <c r="B242" i="4"/>
  <c r="D241" i="4"/>
  <c r="E241" i="4" s="1"/>
  <c r="B241" i="4"/>
  <c r="D240" i="4"/>
  <c r="E240" i="4" s="1"/>
  <c r="B240" i="4"/>
  <c r="D239" i="4"/>
  <c r="E239" i="4" s="1"/>
  <c r="B239" i="4"/>
  <c r="D238" i="4"/>
  <c r="E238" i="4" s="1"/>
  <c r="B238" i="4"/>
  <c r="D237" i="4"/>
  <c r="E237" i="4" s="1"/>
  <c r="B237" i="4"/>
  <c r="D236" i="4"/>
  <c r="E236" i="4" s="1"/>
  <c r="B236" i="4"/>
  <c r="D235" i="4"/>
  <c r="E235" i="4" s="1"/>
  <c r="B235" i="4"/>
  <c r="D234" i="4"/>
  <c r="E234" i="4" s="1"/>
  <c r="B234" i="4"/>
  <c r="D233" i="4"/>
  <c r="E233" i="4" s="1"/>
  <c r="B233" i="4"/>
  <c r="D232" i="4"/>
  <c r="E232" i="4" s="1"/>
  <c r="B232" i="4"/>
  <c r="D231" i="4"/>
  <c r="E231" i="4" s="1"/>
  <c r="B231" i="4"/>
  <c r="D230" i="4"/>
  <c r="E230" i="4" s="1"/>
  <c r="B230" i="4"/>
  <c r="D229" i="4"/>
  <c r="E229" i="4" s="1"/>
  <c r="B229" i="4"/>
  <c r="D228" i="4"/>
  <c r="E228" i="4" s="1"/>
  <c r="B228" i="4"/>
  <c r="D227" i="4"/>
  <c r="E227" i="4" s="1"/>
  <c r="B227" i="4"/>
  <c r="D226" i="4"/>
  <c r="E226" i="4" s="1"/>
  <c r="B226" i="4"/>
  <c r="D225" i="4"/>
  <c r="E225" i="4" s="1"/>
  <c r="B225" i="4"/>
  <c r="D224" i="4"/>
  <c r="E224" i="4" s="1"/>
  <c r="B224" i="4"/>
  <c r="D223" i="4"/>
  <c r="E223" i="4" s="1"/>
  <c r="B223" i="4"/>
  <c r="D222" i="4"/>
  <c r="E222" i="4" s="1"/>
  <c r="B222" i="4"/>
  <c r="D221" i="4"/>
  <c r="E221" i="4" s="1"/>
  <c r="B221" i="4"/>
  <c r="D220" i="4"/>
  <c r="E220" i="4" s="1"/>
  <c r="B220" i="4"/>
  <c r="D219" i="4"/>
  <c r="E219" i="4" s="1"/>
  <c r="B219" i="4"/>
  <c r="D218" i="4"/>
  <c r="E218" i="4" s="1"/>
  <c r="B218" i="4"/>
  <c r="D217" i="4"/>
  <c r="E217" i="4" s="1"/>
  <c r="B217" i="4"/>
  <c r="D216" i="4"/>
  <c r="E216" i="4" s="1"/>
  <c r="B216" i="4"/>
  <c r="D215" i="4"/>
  <c r="E215" i="4" s="1"/>
  <c r="B215" i="4"/>
  <c r="D214" i="4"/>
  <c r="E214" i="4" s="1"/>
  <c r="B214" i="4"/>
  <c r="D213" i="4"/>
  <c r="E213" i="4" s="1"/>
  <c r="B213" i="4"/>
  <c r="D212" i="4"/>
  <c r="E212" i="4" s="1"/>
  <c r="B212" i="4"/>
  <c r="D211" i="4"/>
  <c r="E211" i="4" s="1"/>
  <c r="B211" i="4"/>
  <c r="D210" i="4"/>
  <c r="E210" i="4" s="1"/>
  <c r="B210" i="4"/>
  <c r="D209" i="4"/>
  <c r="E209" i="4" s="1"/>
  <c r="B209" i="4"/>
  <c r="D208" i="4"/>
  <c r="E208" i="4" s="1"/>
  <c r="B208" i="4"/>
  <c r="D207" i="4"/>
  <c r="E207" i="4" s="1"/>
  <c r="B207" i="4"/>
  <c r="D206" i="4"/>
  <c r="E206" i="4" s="1"/>
  <c r="B206" i="4"/>
  <c r="D205" i="4"/>
  <c r="E205" i="4" s="1"/>
  <c r="B205" i="4"/>
  <c r="D204" i="4"/>
  <c r="E204" i="4" s="1"/>
  <c r="B204" i="4"/>
  <c r="D203" i="4"/>
  <c r="E203" i="4" s="1"/>
  <c r="B203" i="4"/>
  <c r="D202" i="4"/>
  <c r="E202" i="4" s="1"/>
  <c r="B202" i="4"/>
  <c r="D201" i="4"/>
  <c r="E201" i="4" s="1"/>
  <c r="B201" i="4"/>
  <c r="D200" i="4"/>
  <c r="E200" i="4" s="1"/>
  <c r="B200" i="4"/>
  <c r="D199" i="4"/>
  <c r="E199" i="4" s="1"/>
  <c r="B199" i="4"/>
  <c r="D198" i="4"/>
  <c r="E198" i="4" s="1"/>
  <c r="B198" i="4"/>
  <c r="D197" i="4"/>
  <c r="E197" i="4" s="1"/>
  <c r="B197" i="4"/>
  <c r="D196" i="4"/>
  <c r="E196" i="4" s="1"/>
  <c r="B196" i="4"/>
  <c r="D195" i="4"/>
  <c r="E195" i="4" s="1"/>
  <c r="B195" i="4"/>
  <c r="D194" i="4"/>
  <c r="E194" i="4" s="1"/>
  <c r="B194" i="4"/>
  <c r="D193" i="4"/>
  <c r="E193" i="4" s="1"/>
  <c r="B193" i="4"/>
  <c r="D192" i="4"/>
  <c r="E192" i="4" s="1"/>
  <c r="B192" i="4"/>
  <c r="D191" i="4"/>
  <c r="E191" i="4" s="1"/>
  <c r="B191" i="4"/>
  <c r="D190" i="4"/>
  <c r="E190" i="4" s="1"/>
  <c r="B190" i="4"/>
  <c r="D189" i="4"/>
  <c r="E189" i="4" s="1"/>
  <c r="B189" i="4"/>
  <c r="D188" i="4"/>
  <c r="E188" i="4" s="1"/>
  <c r="B188" i="4"/>
  <c r="D187" i="4"/>
  <c r="E187" i="4" s="1"/>
  <c r="B187" i="4"/>
  <c r="D186" i="4"/>
  <c r="E186" i="4" s="1"/>
  <c r="B186" i="4"/>
  <c r="D185" i="4"/>
  <c r="E185" i="4" s="1"/>
  <c r="B185" i="4"/>
  <c r="D184" i="4"/>
  <c r="E184" i="4" s="1"/>
  <c r="B184" i="4"/>
  <c r="D183" i="4"/>
  <c r="E183" i="4" s="1"/>
  <c r="B183" i="4"/>
  <c r="D182" i="4"/>
  <c r="E182" i="4" s="1"/>
  <c r="B182" i="4"/>
  <c r="D181" i="4"/>
  <c r="E181" i="4" s="1"/>
  <c r="B181" i="4"/>
  <c r="D180" i="4"/>
  <c r="E180" i="4" s="1"/>
  <c r="B180" i="4"/>
  <c r="D179" i="4"/>
  <c r="E179" i="4" s="1"/>
  <c r="B179" i="4"/>
  <c r="D178" i="4"/>
  <c r="E178" i="4" s="1"/>
  <c r="B178" i="4"/>
  <c r="D177" i="4"/>
  <c r="E177" i="4" s="1"/>
  <c r="B177" i="4"/>
  <c r="D176" i="4"/>
  <c r="E176" i="4" s="1"/>
  <c r="B176" i="4"/>
  <c r="D175" i="4"/>
  <c r="E175" i="4" s="1"/>
  <c r="B175" i="4"/>
  <c r="D174" i="4"/>
  <c r="E174" i="4" s="1"/>
  <c r="B174" i="4"/>
  <c r="D173" i="4"/>
  <c r="E173" i="4" s="1"/>
  <c r="B173" i="4"/>
  <c r="D172" i="4"/>
  <c r="E172" i="4" s="1"/>
  <c r="B172" i="4"/>
  <c r="D171" i="4"/>
  <c r="E171" i="4" s="1"/>
  <c r="B171" i="4"/>
  <c r="D170" i="4"/>
  <c r="E170" i="4" s="1"/>
  <c r="B170" i="4"/>
  <c r="D169" i="4"/>
  <c r="E169" i="4" s="1"/>
  <c r="B169" i="4"/>
  <c r="D168" i="4"/>
  <c r="E168" i="4" s="1"/>
  <c r="B168" i="4"/>
  <c r="D167" i="4"/>
  <c r="E167" i="4" s="1"/>
  <c r="B167" i="4"/>
  <c r="D166" i="4"/>
  <c r="E166" i="4" s="1"/>
  <c r="B166" i="4"/>
  <c r="D165" i="4"/>
  <c r="E165" i="4" s="1"/>
  <c r="B165" i="4"/>
  <c r="D164" i="4"/>
  <c r="E164" i="4" s="1"/>
  <c r="B164" i="4"/>
  <c r="D163" i="4"/>
  <c r="E163" i="4" s="1"/>
  <c r="B163" i="4"/>
  <c r="D162" i="4"/>
  <c r="E162" i="4" s="1"/>
  <c r="B162" i="4"/>
  <c r="D161" i="4"/>
  <c r="E161" i="4" s="1"/>
  <c r="B161" i="4"/>
  <c r="D160" i="4"/>
  <c r="E160" i="4" s="1"/>
  <c r="B160" i="4"/>
  <c r="D159" i="4"/>
  <c r="E159" i="4" s="1"/>
  <c r="B159" i="4"/>
  <c r="D158" i="4"/>
  <c r="E158" i="4" s="1"/>
  <c r="B158" i="4"/>
  <c r="D157" i="4"/>
  <c r="E157" i="4" s="1"/>
  <c r="B157" i="4"/>
  <c r="D156" i="4"/>
  <c r="E156" i="4" s="1"/>
  <c r="B156" i="4"/>
  <c r="E155" i="4"/>
  <c r="D155" i="4"/>
  <c r="B155" i="4"/>
  <c r="D154" i="4"/>
  <c r="E154" i="4" s="1"/>
  <c r="B154" i="4"/>
  <c r="E153" i="4"/>
  <c r="D153" i="4"/>
  <c r="B153" i="4"/>
  <c r="D152" i="4"/>
  <c r="E152" i="4" s="1"/>
  <c r="B152" i="4"/>
  <c r="E151" i="4"/>
  <c r="D151" i="4"/>
  <c r="B151" i="4"/>
  <c r="D150" i="4"/>
  <c r="E150" i="4" s="1"/>
  <c r="B150" i="4"/>
  <c r="E149" i="4"/>
  <c r="D149" i="4"/>
  <c r="B149" i="4"/>
  <c r="D148" i="4"/>
  <c r="E148" i="4" s="1"/>
  <c r="B148" i="4"/>
  <c r="E147" i="4"/>
  <c r="D147" i="4"/>
  <c r="B147" i="4"/>
  <c r="D146" i="4"/>
  <c r="E146" i="4" s="1"/>
  <c r="B146" i="4"/>
  <c r="E145" i="4"/>
  <c r="D145" i="4"/>
  <c r="B145" i="4"/>
  <c r="D144" i="4"/>
  <c r="E144" i="4" s="1"/>
  <c r="B144" i="4"/>
  <c r="E143" i="4"/>
  <c r="D143" i="4"/>
  <c r="B143" i="4"/>
  <c r="D142" i="4"/>
  <c r="E142" i="4" s="1"/>
  <c r="B142" i="4"/>
  <c r="E141" i="4"/>
  <c r="D141" i="4"/>
  <c r="B141" i="4"/>
  <c r="D140" i="4"/>
  <c r="E140" i="4" s="1"/>
  <c r="B140" i="4"/>
  <c r="E139" i="4"/>
  <c r="D139" i="4"/>
  <c r="B139" i="4"/>
  <c r="D138" i="4"/>
  <c r="E138" i="4" s="1"/>
  <c r="B138" i="4"/>
  <c r="E137" i="4"/>
  <c r="D137" i="4"/>
  <c r="B137" i="4"/>
  <c r="D136" i="4"/>
  <c r="E136" i="4" s="1"/>
  <c r="B136" i="4"/>
  <c r="E135" i="4"/>
  <c r="D135" i="4"/>
  <c r="B135" i="4"/>
  <c r="D134" i="4"/>
  <c r="E134" i="4" s="1"/>
  <c r="B134" i="4"/>
  <c r="E133" i="4"/>
  <c r="D133" i="4"/>
  <c r="B133" i="4"/>
  <c r="D132" i="4"/>
  <c r="E132" i="4" s="1"/>
  <c r="B132" i="4"/>
  <c r="E131" i="4"/>
  <c r="D131" i="4"/>
  <c r="B131" i="4"/>
  <c r="D130" i="4"/>
  <c r="E130" i="4" s="1"/>
  <c r="B130" i="4"/>
  <c r="E129" i="4"/>
  <c r="D129" i="4"/>
  <c r="B129" i="4"/>
  <c r="D128" i="4"/>
  <c r="E128" i="4" s="1"/>
  <c r="B128" i="4"/>
  <c r="E127" i="4"/>
  <c r="D127" i="4"/>
  <c r="B127" i="4"/>
  <c r="D126" i="4"/>
  <c r="E126" i="4" s="1"/>
  <c r="B126" i="4"/>
  <c r="E125" i="4"/>
  <c r="D125" i="4"/>
  <c r="B125" i="4"/>
  <c r="D124" i="4"/>
  <c r="E124" i="4" s="1"/>
  <c r="B124" i="4"/>
  <c r="E123" i="4"/>
  <c r="D123" i="4"/>
  <c r="B123" i="4"/>
  <c r="D122" i="4"/>
  <c r="E122" i="4" s="1"/>
  <c r="B122" i="4"/>
  <c r="E121" i="4"/>
  <c r="D121" i="4"/>
  <c r="B121" i="4"/>
  <c r="D120" i="4"/>
  <c r="E120" i="4" s="1"/>
  <c r="B120" i="4"/>
  <c r="E119" i="4"/>
  <c r="D119" i="4"/>
  <c r="B119" i="4"/>
  <c r="D118" i="4"/>
  <c r="E118" i="4" s="1"/>
  <c r="B118" i="4"/>
  <c r="E117" i="4"/>
  <c r="D117" i="4"/>
  <c r="B117" i="4"/>
  <c r="D116" i="4"/>
  <c r="E116" i="4" s="1"/>
  <c r="B116" i="4"/>
  <c r="E115" i="4"/>
  <c r="D115" i="4"/>
  <c r="B115" i="4"/>
  <c r="D114" i="4"/>
  <c r="E114" i="4" s="1"/>
  <c r="B114" i="4"/>
  <c r="E113" i="4"/>
  <c r="D113" i="4"/>
  <c r="B113" i="4"/>
  <c r="D112" i="4"/>
  <c r="E112" i="4" s="1"/>
  <c r="B112" i="4"/>
  <c r="E111" i="4"/>
  <c r="D111" i="4"/>
  <c r="B111" i="4"/>
  <c r="D110" i="4"/>
  <c r="E110" i="4" s="1"/>
  <c r="B110" i="4"/>
  <c r="E109" i="4"/>
  <c r="D109" i="4"/>
  <c r="B109" i="4"/>
  <c r="D108" i="4"/>
  <c r="E108" i="4" s="1"/>
  <c r="B108" i="4"/>
  <c r="E107" i="4"/>
  <c r="D107" i="4"/>
  <c r="B107" i="4"/>
  <c r="D106" i="4"/>
  <c r="E106" i="4" s="1"/>
  <c r="B106" i="4"/>
  <c r="E105" i="4"/>
  <c r="D105" i="4"/>
  <c r="B105" i="4"/>
  <c r="D104" i="4"/>
  <c r="E104" i="4" s="1"/>
  <c r="B104" i="4"/>
  <c r="D103" i="4"/>
  <c r="E103" i="4" s="1"/>
  <c r="B103" i="4"/>
  <c r="D102" i="4"/>
  <c r="E102" i="4" s="1"/>
  <c r="B102" i="4"/>
  <c r="D101" i="4"/>
  <c r="E101" i="4" s="1"/>
  <c r="B101" i="4"/>
  <c r="D100" i="4"/>
  <c r="E100" i="4" s="1"/>
  <c r="B100" i="4"/>
  <c r="D99" i="4"/>
  <c r="E99" i="4" s="1"/>
  <c r="B99" i="4"/>
  <c r="D98" i="4"/>
  <c r="E98" i="4" s="1"/>
  <c r="B98" i="4"/>
  <c r="D97" i="4"/>
  <c r="E97" i="4" s="1"/>
  <c r="B97" i="4"/>
  <c r="D96" i="4"/>
  <c r="E96" i="4" s="1"/>
  <c r="B96" i="4"/>
  <c r="D95" i="4"/>
  <c r="E95" i="4" s="1"/>
  <c r="B95" i="4"/>
  <c r="D94" i="4"/>
  <c r="E94" i="4" s="1"/>
  <c r="B94" i="4"/>
  <c r="E93" i="4"/>
  <c r="D93" i="4"/>
  <c r="B93" i="4"/>
  <c r="D92" i="4"/>
  <c r="E92" i="4" s="1"/>
  <c r="B92" i="4"/>
  <c r="D91" i="4"/>
  <c r="E91" i="4" s="1"/>
  <c r="B91" i="4"/>
  <c r="D90" i="4"/>
  <c r="E90" i="4" s="1"/>
  <c r="B90" i="4"/>
  <c r="D89" i="4"/>
  <c r="E89" i="4" s="1"/>
  <c r="B89" i="4"/>
  <c r="D88" i="4"/>
  <c r="E88" i="4" s="1"/>
  <c r="B88" i="4"/>
  <c r="D87" i="4"/>
  <c r="E87" i="4" s="1"/>
  <c r="B87" i="4"/>
  <c r="D86" i="4"/>
  <c r="E86" i="4" s="1"/>
  <c r="B86" i="4"/>
  <c r="E85" i="4"/>
  <c r="D85" i="4"/>
  <c r="B85" i="4"/>
  <c r="D84" i="4"/>
  <c r="E84" i="4" s="1"/>
  <c r="B84" i="4"/>
  <c r="D83" i="4"/>
  <c r="E83" i="4" s="1"/>
  <c r="B83" i="4"/>
  <c r="D82" i="4"/>
  <c r="E82" i="4" s="1"/>
  <c r="B82" i="4"/>
  <c r="D81" i="4"/>
  <c r="E81" i="4" s="1"/>
  <c r="B81" i="4"/>
  <c r="D80" i="4"/>
  <c r="E80" i="4" s="1"/>
  <c r="B80" i="4"/>
  <c r="D79" i="4"/>
  <c r="E79" i="4" s="1"/>
  <c r="B79" i="4"/>
  <c r="D78" i="4"/>
  <c r="E78" i="4" s="1"/>
  <c r="B78" i="4"/>
  <c r="D77" i="4"/>
  <c r="E77" i="4" s="1"/>
  <c r="B77" i="4"/>
  <c r="D76" i="4"/>
  <c r="E76" i="4" s="1"/>
  <c r="B76" i="4"/>
  <c r="D75" i="4"/>
  <c r="E75" i="4" s="1"/>
  <c r="B75" i="4"/>
  <c r="D74" i="4"/>
  <c r="E74" i="4" s="1"/>
  <c r="B74" i="4"/>
  <c r="D73" i="4"/>
  <c r="E73" i="4" s="1"/>
  <c r="B73" i="4"/>
  <c r="D72" i="4"/>
  <c r="E72" i="4" s="1"/>
  <c r="B72" i="4"/>
  <c r="D71" i="4"/>
  <c r="E71" i="4" s="1"/>
  <c r="B71" i="4"/>
  <c r="D70" i="4"/>
  <c r="E70" i="4" s="1"/>
  <c r="B70" i="4"/>
  <c r="D69" i="4"/>
  <c r="E69" i="4" s="1"/>
  <c r="B69" i="4"/>
  <c r="D68" i="4"/>
  <c r="E68" i="4" s="1"/>
  <c r="B68" i="4"/>
  <c r="D67" i="4"/>
  <c r="E67" i="4" s="1"/>
  <c r="B67" i="4"/>
  <c r="D66" i="4"/>
  <c r="E66" i="4" s="1"/>
  <c r="B66" i="4"/>
  <c r="D65" i="4"/>
  <c r="E65" i="4" s="1"/>
  <c r="B65" i="4"/>
  <c r="D64" i="4"/>
  <c r="E64" i="4" s="1"/>
  <c r="B64" i="4"/>
  <c r="D63" i="4"/>
  <c r="E63" i="4" s="1"/>
  <c r="B63" i="4"/>
  <c r="D62" i="4"/>
  <c r="E62" i="4" s="1"/>
  <c r="B62" i="4"/>
  <c r="D61" i="4"/>
  <c r="E61" i="4" s="1"/>
  <c r="B61" i="4"/>
  <c r="D60" i="4"/>
  <c r="E60" i="4" s="1"/>
  <c r="B60" i="4"/>
  <c r="D59" i="4"/>
  <c r="E59" i="4" s="1"/>
  <c r="B59" i="4"/>
  <c r="D58" i="4"/>
  <c r="E58" i="4" s="1"/>
  <c r="B58" i="4"/>
  <c r="D57" i="4"/>
  <c r="E57" i="4" s="1"/>
  <c r="B57" i="4"/>
  <c r="D56" i="4"/>
  <c r="E56" i="4" s="1"/>
  <c r="B56" i="4"/>
  <c r="D55" i="4"/>
  <c r="E55" i="4" s="1"/>
  <c r="B55" i="4"/>
  <c r="D54" i="4"/>
  <c r="E54" i="4" s="1"/>
  <c r="B54" i="4"/>
  <c r="D53" i="4"/>
  <c r="E53" i="4" s="1"/>
  <c r="B53" i="4"/>
  <c r="D52" i="4"/>
  <c r="E52" i="4" s="1"/>
  <c r="B52" i="4"/>
  <c r="D51" i="4"/>
  <c r="E51" i="4" s="1"/>
  <c r="B51" i="4"/>
  <c r="D50" i="4"/>
  <c r="E50" i="4" s="1"/>
  <c r="B50" i="4"/>
  <c r="D49" i="4"/>
  <c r="E49" i="4" s="1"/>
  <c r="B49" i="4"/>
  <c r="D48" i="4"/>
  <c r="E48" i="4" s="1"/>
  <c r="B48" i="4"/>
  <c r="D47" i="4"/>
  <c r="E47" i="4" s="1"/>
  <c r="B47" i="4"/>
  <c r="D46" i="4"/>
  <c r="E46" i="4" s="1"/>
  <c r="B46" i="4"/>
  <c r="D45" i="4"/>
  <c r="E45" i="4" s="1"/>
  <c r="B45" i="4"/>
  <c r="D44" i="4"/>
  <c r="E44" i="4" s="1"/>
  <c r="B44" i="4"/>
  <c r="D43" i="4"/>
  <c r="E43" i="4" s="1"/>
  <c r="B43" i="4"/>
  <c r="D42" i="4"/>
  <c r="E42" i="4" s="1"/>
  <c r="B42" i="4"/>
  <c r="D41" i="4"/>
  <c r="E41" i="4" s="1"/>
  <c r="B41" i="4"/>
  <c r="D40" i="4"/>
  <c r="E40" i="4" s="1"/>
  <c r="B40" i="4"/>
  <c r="D39" i="4"/>
  <c r="E39" i="4" s="1"/>
  <c r="B39" i="4"/>
  <c r="D38" i="4"/>
  <c r="E38" i="4" s="1"/>
  <c r="B38" i="4"/>
  <c r="D37" i="4"/>
  <c r="E37" i="4" s="1"/>
  <c r="B37" i="4"/>
  <c r="D36" i="4"/>
  <c r="E36" i="4" s="1"/>
  <c r="B36" i="4"/>
  <c r="D35" i="4"/>
  <c r="E35" i="4" s="1"/>
  <c r="B35" i="4"/>
  <c r="D34" i="4"/>
  <c r="E34" i="4" s="1"/>
  <c r="B34" i="4"/>
  <c r="D33" i="4"/>
  <c r="E33" i="4" s="1"/>
  <c r="B33" i="4"/>
  <c r="D32" i="4"/>
  <c r="E32" i="4" s="1"/>
  <c r="B32" i="4"/>
  <c r="D31" i="4"/>
  <c r="E31" i="4" s="1"/>
  <c r="B31" i="4"/>
  <c r="D30" i="4"/>
  <c r="E30" i="4" s="1"/>
  <c r="B30" i="4"/>
  <c r="D29" i="4"/>
  <c r="E29" i="4" s="1"/>
  <c r="B29" i="4"/>
  <c r="D28" i="4"/>
  <c r="E28" i="4" s="1"/>
  <c r="B28" i="4"/>
  <c r="D27" i="4"/>
  <c r="E27" i="4" s="1"/>
  <c r="B27" i="4"/>
  <c r="D26" i="4"/>
  <c r="E26" i="4" s="1"/>
  <c r="B26" i="4"/>
  <c r="D25" i="4"/>
  <c r="E25" i="4" s="1"/>
  <c r="B25" i="4"/>
  <c r="D24" i="4"/>
  <c r="E24" i="4" s="1"/>
  <c r="B24" i="4"/>
  <c r="D23" i="4"/>
  <c r="E23" i="4" s="1"/>
  <c r="B23" i="4"/>
  <c r="D22" i="4"/>
  <c r="E22" i="4" s="1"/>
  <c r="B22" i="4"/>
  <c r="D21" i="4"/>
  <c r="E21" i="4" s="1"/>
  <c r="B21" i="4"/>
  <c r="D20" i="4"/>
  <c r="E20" i="4" s="1"/>
  <c r="B20" i="4"/>
  <c r="D19" i="4"/>
  <c r="E19" i="4" s="1"/>
  <c r="B19" i="4"/>
  <c r="D18" i="4"/>
  <c r="E18" i="4" s="1"/>
  <c r="B18" i="4"/>
  <c r="D17" i="4"/>
  <c r="E17" i="4" s="1"/>
  <c r="B17" i="4"/>
  <c r="D16" i="4"/>
  <c r="E16" i="4" s="1"/>
  <c r="B16" i="4"/>
  <c r="D15" i="4"/>
  <c r="E15" i="4" s="1"/>
  <c r="B14" i="4"/>
  <c r="D14" i="4" s="1"/>
  <c r="E14" i="4" s="1"/>
  <c r="B13" i="4"/>
  <c r="D13" i="4" s="1"/>
  <c r="E13" i="4" s="1"/>
  <c r="B12" i="4"/>
  <c r="D12" i="4" s="1"/>
  <c r="E12" i="4" s="1"/>
  <c r="B11" i="4"/>
  <c r="D11" i="4" s="1"/>
  <c r="E11" i="4" s="1"/>
  <c r="B10" i="4"/>
  <c r="D10" i="4" s="1"/>
  <c r="E10" i="4" s="1"/>
  <c r="B9" i="4"/>
  <c r="D9" i="4" s="1"/>
  <c r="E9" i="4" s="1"/>
  <c r="B8" i="4"/>
  <c r="D8" i="4" s="1"/>
  <c r="E8" i="4" s="1"/>
  <c r="B7" i="4"/>
  <c r="D7" i="4" s="1"/>
  <c r="E7" i="4" s="1"/>
  <c r="B6" i="4"/>
  <c r="D6" i="4" s="1"/>
  <c r="E6" i="4" s="1"/>
  <c r="B5" i="4"/>
  <c r="D5" i="4" s="1"/>
  <c r="E5" i="4" s="1"/>
  <c r="B4" i="4"/>
  <c r="D4" i="4" s="1"/>
  <c r="E4" i="4" s="1"/>
  <c r="B3" i="4"/>
  <c r="D3" i="4" s="1"/>
  <c r="E3" i="4" s="1"/>
  <c r="J2" i="4"/>
  <c r="D2" i="4"/>
  <c r="E2" i="4" s="1"/>
  <c r="D477" i="3"/>
  <c r="B477" i="3"/>
  <c r="F477" i="3" s="1"/>
  <c r="D476" i="3"/>
  <c r="B476" i="3"/>
  <c r="F476" i="3" s="1"/>
  <c r="D475" i="3"/>
  <c r="B475" i="3"/>
  <c r="F475" i="3" s="1"/>
  <c r="D474" i="3"/>
  <c r="B474" i="3"/>
  <c r="F474" i="3" s="1"/>
  <c r="B473" i="3"/>
  <c r="F473" i="3" s="1"/>
  <c r="F472" i="3"/>
  <c r="D472" i="3"/>
  <c r="B472" i="3"/>
  <c r="D471" i="3"/>
  <c r="B471" i="3"/>
  <c r="F471" i="3" s="1"/>
  <c r="F470" i="3"/>
  <c r="D470" i="3"/>
  <c r="B470" i="3"/>
  <c r="D469" i="3"/>
  <c r="B469" i="3"/>
  <c r="F469" i="3" s="1"/>
  <c r="F468" i="3"/>
  <c r="D468" i="3"/>
  <c r="B468" i="3"/>
  <c r="D467" i="3"/>
  <c r="B467" i="3"/>
  <c r="F467" i="3" s="1"/>
  <c r="F466" i="3"/>
  <c r="D466" i="3"/>
  <c r="B466" i="3"/>
  <c r="D465" i="3"/>
  <c r="B465" i="3"/>
  <c r="F465" i="3" s="1"/>
  <c r="F464" i="3"/>
  <c r="D464" i="3"/>
  <c r="B464" i="3"/>
  <c r="D463" i="3"/>
  <c r="B463" i="3"/>
  <c r="F463" i="3" s="1"/>
  <c r="F462" i="3"/>
  <c r="D462" i="3"/>
  <c r="B462" i="3"/>
  <c r="D461" i="3"/>
  <c r="B461" i="3"/>
  <c r="F461" i="3" s="1"/>
  <c r="F460" i="3"/>
  <c r="D460" i="3"/>
  <c r="B460" i="3"/>
  <c r="D459" i="3"/>
  <c r="B459" i="3"/>
  <c r="F459" i="3" s="1"/>
  <c r="F458" i="3"/>
  <c r="D458" i="3"/>
  <c r="B458" i="3"/>
  <c r="D457" i="3"/>
  <c r="B457" i="3"/>
  <c r="F457" i="3" s="1"/>
  <c r="F456" i="3"/>
  <c r="D456" i="3"/>
  <c r="B456" i="3"/>
  <c r="D455" i="3"/>
  <c r="B455" i="3"/>
  <c r="F455" i="3" s="1"/>
  <c r="F454" i="3"/>
  <c r="D454" i="3"/>
  <c r="B454" i="3"/>
  <c r="D453" i="3"/>
  <c r="B453" i="3"/>
  <c r="F453" i="3" s="1"/>
  <c r="F452" i="3"/>
  <c r="D452" i="3"/>
  <c r="B452" i="3"/>
  <c r="D451" i="3"/>
  <c r="B451" i="3"/>
  <c r="F451" i="3" s="1"/>
  <c r="F450" i="3"/>
  <c r="D450" i="3"/>
  <c r="B450" i="3"/>
  <c r="D449" i="3"/>
  <c r="B449" i="3"/>
  <c r="F449" i="3" s="1"/>
  <c r="F448" i="3"/>
  <c r="D448" i="3"/>
  <c r="B448" i="3"/>
  <c r="D447" i="3"/>
  <c r="B447" i="3"/>
  <c r="F447" i="3" s="1"/>
  <c r="F446" i="3"/>
  <c r="D446" i="3"/>
  <c r="B446" i="3"/>
  <c r="D445" i="3"/>
  <c r="B445" i="3"/>
  <c r="F445" i="3" s="1"/>
  <c r="F444" i="3"/>
  <c r="D444" i="3"/>
  <c r="B444" i="3"/>
  <c r="D443" i="3"/>
  <c r="B443" i="3"/>
  <c r="F443" i="3" s="1"/>
  <c r="F442" i="3"/>
  <c r="D442" i="3"/>
  <c r="B442" i="3"/>
  <c r="D441" i="3"/>
  <c r="B441" i="3"/>
  <c r="F441" i="3" s="1"/>
  <c r="F440" i="3"/>
  <c r="D440" i="3"/>
  <c r="B440" i="3"/>
  <c r="D439" i="3"/>
  <c r="B439" i="3"/>
  <c r="F439" i="3" s="1"/>
  <c r="F438" i="3"/>
  <c r="D438" i="3"/>
  <c r="B438" i="3"/>
  <c r="D437" i="3"/>
  <c r="B437" i="3"/>
  <c r="F437" i="3" s="1"/>
  <c r="F436" i="3"/>
  <c r="D436" i="3"/>
  <c r="B436" i="3"/>
  <c r="D435" i="3"/>
  <c r="B435" i="3"/>
  <c r="F435" i="3" s="1"/>
  <c r="F434" i="3"/>
  <c r="D434" i="3"/>
  <c r="B434" i="3"/>
  <c r="D433" i="3"/>
  <c r="B433" i="3"/>
  <c r="F433" i="3" s="1"/>
  <c r="F432" i="3"/>
  <c r="D432" i="3"/>
  <c r="B432" i="3"/>
  <c r="D431" i="3"/>
  <c r="B431" i="3"/>
  <c r="F431" i="3" s="1"/>
  <c r="F430" i="3"/>
  <c r="D430" i="3"/>
  <c r="B430" i="3"/>
  <c r="D429" i="3"/>
  <c r="B429" i="3"/>
  <c r="F429" i="3" s="1"/>
  <c r="F428" i="3"/>
  <c r="D428" i="3"/>
  <c r="B428" i="3"/>
  <c r="D427" i="3"/>
  <c r="B427" i="3"/>
  <c r="F427" i="3" s="1"/>
  <c r="F426" i="3"/>
  <c r="D426" i="3"/>
  <c r="B426" i="3"/>
  <c r="D425" i="3"/>
  <c r="B425" i="3"/>
  <c r="F425" i="3" s="1"/>
  <c r="F424" i="3"/>
  <c r="D424" i="3"/>
  <c r="B424" i="3"/>
  <c r="D423" i="3"/>
  <c r="B423" i="3"/>
  <c r="F423" i="3" s="1"/>
  <c r="F422" i="3"/>
  <c r="D422" i="3"/>
  <c r="B422" i="3"/>
  <c r="D421" i="3"/>
  <c r="B421" i="3"/>
  <c r="F421" i="3" s="1"/>
  <c r="F420" i="3"/>
  <c r="D420" i="3"/>
  <c r="B420" i="3"/>
  <c r="D419" i="3"/>
  <c r="B419" i="3"/>
  <c r="F419" i="3" s="1"/>
  <c r="F418" i="3"/>
  <c r="D418" i="3"/>
  <c r="B418" i="3"/>
  <c r="D417" i="3"/>
  <c r="B417" i="3"/>
  <c r="F417" i="3" s="1"/>
  <c r="F416" i="3"/>
  <c r="D416" i="3"/>
  <c r="B416" i="3"/>
  <c r="D415" i="3"/>
  <c r="B415" i="3"/>
  <c r="F415" i="3" s="1"/>
  <c r="F414" i="3"/>
  <c r="D414" i="3"/>
  <c r="B414" i="3"/>
  <c r="D413" i="3"/>
  <c r="B413" i="3"/>
  <c r="F413" i="3" s="1"/>
  <c r="F412" i="3"/>
  <c r="D412" i="3"/>
  <c r="B412" i="3"/>
  <c r="D411" i="3"/>
  <c r="B411" i="3"/>
  <c r="F411" i="3" s="1"/>
  <c r="F410" i="3"/>
  <c r="D410" i="3"/>
  <c r="B410" i="3"/>
  <c r="D409" i="3"/>
  <c r="B409" i="3"/>
  <c r="F409" i="3" s="1"/>
  <c r="F408" i="3"/>
  <c r="D408" i="3"/>
  <c r="B408" i="3"/>
  <c r="D407" i="3"/>
  <c r="B407" i="3"/>
  <c r="F407" i="3" s="1"/>
  <c r="F406" i="3"/>
  <c r="D406" i="3"/>
  <c r="B406" i="3"/>
  <c r="D405" i="3"/>
  <c r="B405" i="3"/>
  <c r="F405" i="3" s="1"/>
  <c r="F404" i="3"/>
  <c r="D404" i="3"/>
  <c r="B404" i="3"/>
  <c r="D403" i="3"/>
  <c r="B403" i="3"/>
  <c r="F403" i="3" s="1"/>
  <c r="F402" i="3"/>
  <c r="D402" i="3"/>
  <c r="B402" i="3"/>
  <c r="D401" i="3"/>
  <c r="B401" i="3"/>
  <c r="F401" i="3" s="1"/>
  <c r="F400" i="3"/>
  <c r="D400" i="3"/>
  <c r="B400" i="3"/>
  <c r="D399" i="3"/>
  <c r="B399" i="3"/>
  <c r="F399" i="3" s="1"/>
  <c r="F398" i="3"/>
  <c r="D398" i="3"/>
  <c r="B398" i="3"/>
  <c r="D397" i="3"/>
  <c r="B397" i="3"/>
  <c r="F397" i="3" s="1"/>
  <c r="F396" i="3"/>
  <c r="D396" i="3"/>
  <c r="B396" i="3"/>
  <c r="D395" i="3"/>
  <c r="B395" i="3"/>
  <c r="F395" i="3" s="1"/>
  <c r="F394" i="3"/>
  <c r="D394" i="3"/>
  <c r="B394" i="3"/>
  <c r="D393" i="3"/>
  <c r="B393" i="3"/>
  <c r="F393" i="3" s="1"/>
  <c r="F392" i="3"/>
  <c r="D392" i="3"/>
  <c r="B392" i="3"/>
  <c r="D391" i="3"/>
  <c r="B391" i="3"/>
  <c r="F391" i="3" s="1"/>
  <c r="F390" i="3"/>
  <c r="D390" i="3"/>
  <c r="B390" i="3"/>
  <c r="D389" i="3"/>
  <c r="B389" i="3"/>
  <c r="F389" i="3" s="1"/>
  <c r="F388" i="3"/>
  <c r="D388" i="3"/>
  <c r="B388" i="3"/>
  <c r="D387" i="3"/>
  <c r="B387" i="3"/>
  <c r="F387" i="3" s="1"/>
  <c r="F386" i="3"/>
  <c r="D386" i="3"/>
  <c r="B386" i="3"/>
  <c r="D385" i="3"/>
  <c r="B385" i="3"/>
  <c r="F385" i="3" s="1"/>
  <c r="F384" i="3"/>
  <c r="D384" i="3"/>
  <c r="B384" i="3"/>
  <c r="D383" i="3"/>
  <c r="B383" i="3"/>
  <c r="F383" i="3" s="1"/>
  <c r="F382" i="3"/>
  <c r="D382" i="3"/>
  <c r="B382" i="3"/>
  <c r="D381" i="3"/>
  <c r="B381" i="3"/>
  <c r="F381" i="3" s="1"/>
  <c r="F380" i="3"/>
  <c r="D380" i="3"/>
  <c r="B380" i="3"/>
  <c r="D379" i="3"/>
  <c r="B379" i="3"/>
  <c r="F379" i="3" s="1"/>
  <c r="F378" i="3"/>
  <c r="D378" i="3"/>
  <c r="B378" i="3"/>
  <c r="D377" i="3"/>
  <c r="B377" i="3"/>
  <c r="F377" i="3" s="1"/>
  <c r="F376" i="3"/>
  <c r="D376" i="3"/>
  <c r="B376" i="3"/>
  <c r="D375" i="3"/>
  <c r="B375" i="3"/>
  <c r="F375" i="3" s="1"/>
  <c r="F374" i="3"/>
  <c r="D374" i="3"/>
  <c r="B374" i="3"/>
  <c r="D373" i="3"/>
  <c r="B373" i="3"/>
  <c r="F373" i="3" s="1"/>
  <c r="F372" i="3"/>
  <c r="D372" i="3"/>
  <c r="B372" i="3"/>
  <c r="D371" i="3"/>
  <c r="B371" i="3"/>
  <c r="F371" i="3" s="1"/>
  <c r="F370" i="3"/>
  <c r="D370" i="3"/>
  <c r="B370" i="3"/>
  <c r="D369" i="3"/>
  <c r="B369" i="3"/>
  <c r="F369" i="3" s="1"/>
  <c r="F368" i="3"/>
  <c r="D368" i="3"/>
  <c r="B368" i="3"/>
  <c r="D367" i="3"/>
  <c r="B367" i="3"/>
  <c r="F367" i="3" s="1"/>
  <c r="F366" i="3"/>
  <c r="D366" i="3"/>
  <c r="B366" i="3"/>
  <c r="D365" i="3"/>
  <c r="B365" i="3"/>
  <c r="F365" i="3" s="1"/>
  <c r="F364" i="3"/>
  <c r="D364" i="3"/>
  <c r="B364" i="3"/>
  <c r="D363" i="3"/>
  <c r="B363" i="3"/>
  <c r="F363" i="3" s="1"/>
  <c r="F362" i="3"/>
  <c r="D362" i="3"/>
  <c r="B362" i="3"/>
  <c r="D361" i="3"/>
  <c r="B361" i="3"/>
  <c r="F361" i="3" s="1"/>
  <c r="F360" i="3"/>
  <c r="D360" i="3"/>
  <c r="B360" i="3"/>
  <c r="D359" i="3"/>
  <c r="B359" i="3"/>
  <c r="F359" i="3" s="1"/>
  <c r="F358" i="3"/>
  <c r="D358" i="3"/>
  <c r="B358" i="3"/>
  <c r="D357" i="3"/>
  <c r="B357" i="3"/>
  <c r="F357" i="3" s="1"/>
  <c r="F356" i="3"/>
  <c r="D356" i="3"/>
  <c r="B356" i="3"/>
  <c r="D355" i="3"/>
  <c r="B355" i="3"/>
  <c r="F355" i="3" s="1"/>
  <c r="F354" i="3"/>
  <c r="D354" i="3"/>
  <c r="B354" i="3"/>
  <c r="D353" i="3"/>
  <c r="B353" i="3"/>
  <c r="F353" i="3" s="1"/>
  <c r="F352" i="3"/>
  <c r="D352" i="3"/>
  <c r="B352" i="3"/>
  <c r="D351" i="3"/>
  <c r="B351" i="3"/>
  <c r="F351" i="3" s="1"/>
  <c r="F350" i="3"/>
  <c r="D350" i="3"/>
  <c r="B350" i="3"/>
  <c r="D349" i="3"/>
  <c r="B349" i="3"/>
  <c r="F349" i="3" s="1"/>
  <c r="F348" i="3"/>
  <c r="D348" i="3"/>
  <c r="B348" i="3"/>
  <c r="D347" i="3"/>
  <c r="B347" i="3"/>
  <c r="F347" i="3" s="1"/>
  <c r="F346" i="3"/>
  <c r="D346" i="3"/>
  <c r="B346" i="3"/>
  <c r="D345" i="3"/>
  <c r="B345" i="3"/>
  <c r="F345" i="3" s="1"/>
  <c r="F344" i="3"/>
  <c r="D344" i="3"/>
  <c r="B344" i="3"/>
  <c r="D343" i="3"/>
  <c r="B343" i="3"/>
  <c r="F343" i="3" s="1"/>
  <c r="F342" i="3"/>
  <c r="D342" i="3"/>
  <c r="B342" i="3"/>
  <c r="D341" i="3"/>
  <c r="B341" i="3"/>
  <c r="F341" i="3" s="1"/>
  <c r="F340" i="3"/>
  <c r="D340" i="3"/>
  <c r="B340" i="3"/>
  <c r="D339" i="3"/>
  <c r="B339" i="3"/>
  <c r="F339" i="3" s="1"/>
  <c r="F338" i="3"/>
  <c r="D338" i="3"/>
  <c r="B338" i="3"/>
  <c r="D337" i="3"/>
  <c r="B337" i="3"/>
  <c r="F337" i="3" s="1"/>
  <c r="F336" i="3"/>
  <c r="D336" i="3"/>
  <c r="B336" i="3"/>
  <c r="D335" i="3"/>
  <c r="B335" i="3"/>
  <c r="F335" i="3" s="1"/>
  <c r="F334" i="3"/>
  <c r="D334" i="3"/>
  <c r="B334" i="3"/>
  <c r="D333" i="3"/>
  <c r="B333" i="3"/>
  <c r="F333" i="3" s="1"/>
  <c r="F332" i="3"/>
  <c r="D332" i="3"/>
  <c r="B332" i="3"/>
  <c r="D331" i="3"/>
  <c r="B331" i="3"/>
  <c r="F331" i="3" s="1"/>
  <c r="F330" i="3"/>
  <c r="D330" i="3"/>
  <c r="B330" i="3"/>
  <c r="D329" i="3"/>
  <c r="B329" i="3"/>
  <c r="F329" i="3" s="1"/>
  <c r="F328" i="3"/>
  <c r="D328" i="3"/>
  <c r="B328" i="3"/>
  <c r="D327" i="3"/>
  <c r="B327" i="3"/>
  <c r="F327" i="3" s="1"/>
  <c r="F326" i="3"/>
  <c r="D326" i="3"/>
  <c r="B326" i="3"/>
  <c r="D325" i="3"/>
  <c r="B325" i="3"/>
  <c r="F325" i="3" s="1"/>
  <c r="F324" i="3"/>
  <c r="D324" i="3"/>
  <c r="B324" i="3"/>
  <c r="D323" i="3"/>
  <c r="B323" i="3"/>
  <c r="F323" i="3" s="1"/>
  <c r="F322" i="3"/>
  <c r="D322" i="3"/>
  <c r="B322" i="3"/>
  <c r="D321" i="3"/>
  <c r="B321" i="3"/>
  <c r="F321" i="3" s="1"/>
  <c r="F320" i="3"/>
  <c r="D320" i="3"/>
  <c r="B320" i="3"/>
  <c r="D319" i="3"/>
  <c r="B319" i="3"/>
  <c r="F319" i="3" s="1"/>
  <c r="F318" i="3"/>
  <c r="D318" i="3"/>
  <c r="B318" i="3"/>
  <c r="D317" i="3"/>
  <c r="B317" i="3"/>
  <c r="F317" i="3" s="1"/>
  <c r="F316" i="3"/>
  <c r="D316" i="3"/>
  <c r="B316" i="3"/>
  <c r="D315" i="3"/>
  <c r="B315" i="3"/>
  <c r="F315" i="3" s="1"/>
  <c r="F314" i="3"/>
  <c r="D314" i="3"/>
  <c r="B314" i="3"/>
  <c r="D313" i="3"/>
  <c r="B313" i="3"/>
  <c r="F313" i="3" s="1"/>
  <c r="F312" i="3"/>
  <c r="D312" i="3"/>
  <c r="B312" i="3"/>
  <c r="D311" i="3"/>
  <c r="B311" i="3"/>
  <c r="F311" i="3" s="1"/>
  <c r="F310" i="3"/>
  <c r="D310" i="3"/>
  <c r="B310" i="3"/>
  <c r="D309" i="3"/>
  <c r="B309" i="3"/>
  <c r="F309" i="3" s="1"/>
  <c r="F308" i="3"/>
  <c r="D308" i="3"/>
  <c r="B308" i="3"/>
  <c r="D307" i="3"/>
  <c r="B307" i="3"/>
  <c r="F307" i="3" s="1"/>
  <c r="F306" i="3"/>
  <c r="D306" i="3"/>
  <c r="B306" i="3"/>
  <c r="D305" i="3"/>
  <c r="B305" i="3"/>
  <c r="F305" i="3" s="1"/>
  <c r="F304" i="3"/>
  <c r="D304" i="3"/>
  <c r="B304" i="3"/>
  <c r="D303" i="3"/>
  <c r="B303" i="3"/>
  <c r="F303" i="3" s="1"/>
  <c r="F302" i="3"/>
  <c r="D302" i="3"/>
  <c r="B302" i="3"/>
  <c r="D301" i="3"/>
  <c r="B301" i="3"/>
  <c r="F301" i="3" s="1"/>
  <c r="F300" i="3"/>
  <c r="D300" i="3"/>
  <c r="B300" i="3"/>
  <c r="D299" i="3"/>
  <c r="B299" i="3"/>
  <c r="F299" i="3" s="1"/>
  <c r="F298" i="3"/>
  <c r="D298" i="3"/>
  <c r="B298" i="3"/>
  <c r="D297" i="3"/>
  <c r="B297" i="3"/>
  <c r="F297" i="3" s="1"/>
  <c r="F296" i="3"/>
  <c r="D296" i="3"/>
  <c r="B296" i="3"/>
  <c r="D295" i="3"/>
  <c r="B295" i="3"/>
  <c r="F295" i="3" s="1"/>
  <c r="F294" i="3"/>
  <c r="D294" i="3"/>
  <c r="B294" i="3"/>
  <c r="D293" i="3"/>
  <c r="B293" i="3"/>
  <c r="F293" i="3" s="1"/>
  <c r="F292" i="3"/>
  <c r="D292" i="3"/>
  <c r="B292" i="3"/>
  <c r="D291" i="3"/>
  <c r="B291" i="3"/>
  <c r="F291" i="3" s="1"/>
  <c r="F290" i="3"/>
  <c r="D290" i="3"/>
  <c r="B290" i="3"/>
  <c r="D289" i="3"/>
  <c r="B289" i="3"/>
  <c r="F289" i="3" s="1"/>
  <c r="F288" i="3"/>
  <c r="D288" i="3"/>
  <c r="B288" i="3"/>
  <c r="D287" i="3"/>
  <c r="B287" i="3"/>
  <c r="F287" i="3" s="1"/>
  <c r="F286" i="3"/>
  <c r="D286" i="3"/>
  <c r="B286" i="3"/>
  <c r="D285" i="3"/>
  <c r="B285" i="3"/>
  <c r="F285" i="3" s="1"/>
  <c r="F284" i="3"/>
  <c r="D284" i="3"/>
  <c r="B284" i="3"/>
  <c r="D283" i="3"/>
  <c r="B283" i="3"/>
  <c r="F283" i="3" s="1"/>
  <c r="F282" i="3"/>
  <c r="D282" i="3"/>
  <c r="B282" i="3"/>
  <c r="D281" i="3"/>
  <c r="B281" i="3"/>
  <c r="F281" i="3" s="1"/>
  <c r="F280" i="3"/>
  <c r="D280" i="3"/>
  <c r="B280" i="3"/>
  <c r="D279" i="3"/>
  <c r="B279" i="3"/>
  <c r="F279" i="3" s="1"/>
  <c r="F278" i="3"/>
  <c r="D278" i="3"/>
  <c r="B278" i="3"/>
  <c r="D277" i="3"/>
  <c r="B277" i="3"/>
  <c r="F277" i="3" s="1"/>
  <c r="F276" i="3"/>
  <c r="D276" i="3"/>
  <c r="B276" i="3"/>
  <c r="D275" i="3"/>
  <c r="B275" i="3"/>
  <c r="F275" i="3" s="1"/>
  <c r="F274" i="3"/>
  <c r="D274" i="3"/>
  <c r="B274" i="3"/>
  <c r="D273" i="3"/>
  <c r="B273" i="3"/>
  <c r="F273" i="3" s="1"/>
  <c r="F272" i="3"/>
  <c r="D272" i="3"/>
  <c r="B272" i="3"/>
  <c r="D271" i="3"/>
  <c r="B271" i="3"/>
  <c r="F271" i="3" s="1"/>
  <c r="F270" i="3"/>
  <c r="D270" i="3"/>
  <c r="B270" i="3"/>
  <c r="D269" i="3"/>
  <c r="B269" i="3"/>
  <c r="F269" i="3" s="1"/>
  <c r="F268" i="3"/>
  <c r="D268" i="3"/>
  <c r="B268" i="3"/>
  <c r="D267" i="3"/>
  <c r="B267" i="3"/>
  <c r="F267" i="3" s="1"/>
  <c r="F266" i="3"/>
  <c r="D266" i="3"/>
  <c r="B266" i="3"/>
  <c r="D265" i="3"/>
  <c r="B265" i="3"/>
  <c r="F265" i="3" s="1"/>
  <c r="F264" i="3"/>
  <c r="D264" i="3"/>
  <c r="B264" i="3"/>
  <c r="D263" i="3"/>
  <c r="B263" i="3"/>
  <c r="F263" i="3" s="1"/>
  <c r="F262" i="3"/>
  <c r="D262" i="3"/>
  <c r="B262" i="3"/>
  <c r="D261" i="3"/>
  <c r="B261" i="3"/>
  <c r="F261" i="3" s="1"/>
  <c r="F260" i="3"/>
  <c r="D260" i="3"/>
  <c r="B260" i="3"/>
  <c r="D259" i="3"/>
  <c r="B259" i="3"/>
  <c r="F259" i="3" s="1"/>
  <c r="F258" i="3"/>
  <c r="D258" i="3"/>
  <c r="B258" i="3"/>
  <c r="D257" i="3"/>
  <c r="B257" i="3"/>
  <c r="F257" i="3" s="1"/>
  <c r="F256" i="3"/>
  <c r="D256" i="3"/>
  <c r="B256" i="3"/>
  <c r="D255" i="3"/>
  <c r="B255" i="3"/>
  <c r="F255" i="3" s="1"/>
  <c r="F254" i="3"/>
  <c r="D254" i="3"/>
  <c r="B254" i="3"/>
  <c r="D253" i="3"/>
  <c r="B253" i="3"/>
  <c r="F253" i="3" s="1"/>
  <c r="F252" i="3"/>
  <c r="D252" i="3"/>
  <c r="B252" i="3"/>
  <c r="D251" i="3"/>
  <c r="B251" i="3"/>
  <c r="F251" i="3" s="1"/>
  <c r="F250" i="3"/>
  <c r="D250" i="3"/>
  <c r="B250" i="3"/>
  <c r="D249" i="3"/>
  <c r="B249" i="3"/>
  <c r="F249" i="3" s="1"/>
  <c r="F248" i="3"/>
  <c r="D248" i="3"/>
  <c r="B248" i="3"/>
  <c r="D247" i="3"/>
  <c r="B247" i="3"/>
  <c r="F247" i="3" s="1"/>
  <c r="F246" i="3"/>
  <c r="D246" i="3"/>
  <c r="B246" i="3"/>
  <c r="D245" i="3"/>
  <c r="B245" i="3"/>
  <c r="F245" i="3" s="1"/>
  <c r="F244" i="3"/>
  <c r="D244" i="3"/>
  <c r="B244" i="3"/>
  <c r="D243" i="3"/>
  <c r="B243" i="3"/>
  <c r="F243" i="3" s="1"/>
  <c r="F242" i="3"/>
  <c r="D242" i="3"/>
  <c r="B242" i="3"/>
  <c r="D241" i="3"/>
  <c r="B241" i="3"/>
  <c r="F241" i="3" s="1"/>
  <c r="F240" i="3"/>
  <c r="D240" i="3"/>
  <c r="B240" i="3"/>
  <c r="D239" i="3"/>
  <c r="B239" i="3"/>
  <c r="F239" i="3" s="1"/>
  <c r="F238" i="3"/>
  <c r="D238" i="3"/>
  <c r="B238" i="3"/>
  <c r="D237" i="3"/>
  <c r="B237" i="3"/>
  <c r="F237" i="3" s="1"/>
  <c r="F236" i="3"/>
  <c r="D236" i="3"/>
  <c r="B236" i="3"/>
  <c r="D235" i="3"/>
  <c r="B235" i="3"/>
  <c r="F235" i="3" s="1"/>
  <c r="F234" i="3"/>
  <c r="D234" i="3"/>
  <c r="B234" i="3"/>
  <c r="D233" i="3"/>
  <c r="B233" i="3"/>
  <c r="F233" i="3" s="1"/>
  <c r="F232" i="3"/>
  <c r="D232" i="3"/>
  <c r="B232" i="3"/>
  <c r="D231" i="3"/>
  <c r="B231" i="3"/>
  <c r="F231" i="3" s="1"/>
  <c r="F230" i="3"/>
  <c r="D230" i="3"/>
  <c r="B230" i="3"/>
  <c r="D229" i="3"/>
  <c r="B229" i="3"/>
  <c r="F229" i="3" s="1"/>
  <c r="F228" i="3"/>
  <c r="D228" i="3"/>
  <c r="B228" i="3"/>
  <c r="D227" i="3"/>
  <c r="B227" i="3"/>
  <c r="F227" i="3" s="1"/>
  <c r="F226" i="3"/>
  <c r="D226" i="3"/>
  <c r="B226" i="3"/>
  <c r="D225" i="3"/>
  <c r="B225" i="3"/>
  <c r="F225" i="3" s="1"/>
  <c r="F224" i="3"/>
  <c r="D224" i="3"/>
  <c r="B224" i="3"/>
  <c r="D223" i="3"/>
  <c r="B223" i="3"/>
  <c r="F223" i="3" s="1"/>
  <c r="F222" i="3"/>
  <c r="D222" i="3"/>
  <c r="B222" i="3"/>
  <c r="D221" i="3"/>
  <c r="B221" i="3"/>
  <c r="F221" i="3" s="1"/>
  <c r="F220" i="3"/>
  <c r="D220" i="3"/>
  <c r="B220" i="3"/>
  <c r="D219" i="3"/>
  <c r="B219" i="3"/>
  <c r="F219" i="3" s="1"/>
  <c r="F218" i="3"/>
  <c r="D218" i="3"/>
  <c r="B218" i="3"/>
  <c r="D217" i="3"/>
  <c r="B217" i="3"/>
  <c r="F217" i="3" s="1"/>
  <c r="F216" i="3"/>
  <c r="D216" i="3"/>
  <c r="B216" i="3"/>
  <c r="D215" i="3"/>
  <c r="B215" i="3"/>
  <c r="F215" i="3" s="1"/>
  <c r="F214" i="3"/>
  <c r="D214" i="3"/>
  <c r="B214" i="3"/>
  <c r="D213" i="3"/>
  <c r="B213" i="3"/>
  <c r="F213" i="3" s="1"/>
  <c r="F212" i="3"/>
  <c r="D212" i="3"/>
  <c r="B212" i="3"/>
  <c r="D211" i="3"/>
  <c r="B211" i="3"/>
  <c r="F211" i="3" s="1"/>
  <c r="F210" i="3"/>
  <c r="B210" i="3"/>
  <c r="D209" i="3"/>
  <c r="B209" i="3" s="1"/>
  <c r="F209" i="3" s="1"/>
  <c r="D208" i="3"/>
  <c r="B208" i="3" s="1"/>
  <c r="F208" i="3" s="1"/>
  <c r="D207" i="3"/>
  <c r="B207" i="3" s="1"/>
  <c r="F207" i="3" s="1"/>
  <c r="D206" i="3"/>
  <c r="B206" i="3" s="1"/>
  <c r="F206" i="3" s="1"/>
  <c r="D205" i="3"/>
  <c r="B205" i="3" s="1"/>
  <c r="F205" i="3" s="1"/>
  <c r="D204" i="3"/>
  <c r="B204" i="3" s="1"/>
  <c r="F204" i="3" s="1"/>
  <c r="D203" i="3"/>
  <c r="B203" i="3" s="1"/>
  <c r="F203" i="3" s="1"/>
  <c r="D202" i="3"/>
  <c r="B202" i="3" s="1"/>
  <c r="F202" i="3" s="1"/>
  <c r="D201" i="3"/>
  <c r="B201" i="3" s="1"/>
  <c r="F201" i="3" s="1"/>
  <c r="D200" i="3"/>
  <c r="B200" i="3" s="1"/>
  <c r="F200" i="3" s="1"/>
  <c r="D199" i="3"/>
  <c r="B199" i="3" s="1"/>
  <c r="F199" i="3" s="1"/>
  <c r="D198" i="3"/>
  <c r="B198" i="3" s="1"/>
  <c r="F198" i="3" s="1"/>
  <c r="D197" i="3"/>
  <c r="B197" i="3" s="1"/>
  <c r="F197" i="3" s="1"/>
  <c r="D196" i="3"/>
  <c r="B196" i="3" s="1"/>
  <c r="F196" i="3" s="1"/>
  <c r="D195" i="3"/>
  <c r="B195" i="3" s="1"/>
  <c r="F195" i="3" s="1"/>
  <c r="D194" i="3"/>
  <c r="B194" i="3" s="1"/>
  <c r="F194" i="3" s="1"/>
  <c r="D193" i="3"/>
  <c r="B193" i="3" s="1"/>
  <c r="F193" i="3" s="1"/>
  <c r="D192" i="3"/>
  <c r="B192" i="3" s="1"/>
  <c r="F192" i="3" s="1"/>
  <c r="D191" i="3"/>
  <c r="B191" i="3" s="1"/>
  <c r="F191" i="3" s="1"/>
  <c r="D190" i="3"/>
  <c r="B190" i="3" s="1"/>
  <c r="F190" i="3" s="1"/>
  <c r="D189" i="3"/>
  <c r="B189" i="3" s="1"/>
  <c r="F189" i="3" s="1"/>
  <c r="D188" i="3"/>
  <c r="B188" i="3" s="1"/>
  <c r="F188" i="3" s="1"/>
  <c r="D187" i="3"/>
  <c r="B187" i="3" s="1"/>
  <c r="F187" i="3" s="1"/>
  <c r="D186" i="3"/>
  <c r="B186" i="3" s="1"/>
  <c r="F186" i="3" s="1"/>
  <c r="D185" i="3"/>
  <c r="B185" i="3" s="1"/>
  <c r="F185" i="3" s="1"/>
  <c r="D184" i="3"/>
  <c r="B184" i="3" s="1"/>
  <c r="F184" i="3" s="1"/>
  <c r="D183" i="3"/>
  <c r="B183" i="3" s="1"/>
  <c r="F183" i="3" s="1"/>
  <c r="D182" i="3"/>
  <c r="B182" i="3" s="1"/>
  <c r="F182" i="3" s="1"/>
  <c r="D181" i="3"/>
  <c r="B181" i="3" s="1"/>
  <c r="F181" i="3" s="1"/>
  <c r="D180" i="3"/>
  <c r="B180" i="3" s="1"/>
  <c r="F180" i="3" s="1"/>
  <c r="D179" i="3"/>
  <c r="B179" i="3" s="1"/>
  <c r="F179" i="3" s="1"/>
  <c r="D178" i="3"/>
  <c r="B178" i="3" s="1"/>
  <c r="F178" i="3" s="1"/>
  <c r="D177" i="3"/>
  <c r="B177" i="3" s="1"/>
  <c r="F177" i="3" s="1"/>
  <c r="D176" i="3"/>
  <c r="B176" i="3" s="1"/>
  <c r="F176" i="3" s="1"/>
  <c r="D175" i="3"/>
  <c r="B175" i="3" s="1"/>
  <c r="F175" i="3" s="1"/>
  <c r="D174" i="3"/>
  <c r="B174" i="3" s="1"/>
  <c r="F174" i="3" s="1"/>
  <c r="D173" i="3"/>
  <c r="B173" i="3" s="1"/>
  <c r="F173" i="3" s="1"/>
  <c r="D172" i="3"/>
  <c r="B172" i="3" s="1"/>
  <c r="F172" i="3" s="1"/>
  <c r="D171" i="3"/>
  <c r="B171" i="3" s="1"/>
  <c r="F171" i="3" s="1"/>
  <c r="D170" i="3"/>
  <c r="B170" i="3" s="1"/>
  <c r="F170" i="3" s="1"/>
  <c r="D169" i="3"/>
  <c r="B169" i="3" s="1"/>
  <c r="F169" i="3" s="1"/>
  <c r="F168" i="3"/>
  <c r="D168" i="3"/>
  <c r="B168" i="3"/>
  <c r="D167" i="3"/>
  <c r="B167" i="3" s="1"/>
  <c r="F167" i="3" s="1"/>
  <c r="F166" i="3"/>
  <c r="D166" i="3"/>
  <c r="B166" i="3"/>
  <c r="D165" i="3"/>
  <c r="B165" i="3" s="1"/>
  <c r="F165" i="3" s="1"/>
  <c r="F164" i="3"/>
  <c r="D164" i="3"/>
  <c r="B164" i="3"/>
  <c r="D163" i="3"/>
  <c r="B163" i="3" s="1"/>
  <c r="F163" i="3" s="1"/>
  <c r="F162" i="3"/>
  <c r="D162" i="3"/>
  <c r="B162" i="3"/>
  <c r="D161" i="3"/>
  <c r="B161" i="3" s="1"/>
  <c r="F161" i="3" s="1"/>
  <c r="F160" i="3"/>
  <c r="D160" i="3"/>
  <c r="B160" i="3"/>
  <c r="D159" i="3"/>
  <c r="B159" i="3" s="1"/>
  <c r="F159" i="3" s="1"/>
  <c r="F158" i="3"/>
  <c r="D158" i="3"/>
  <c r="B158" i="3"/>
  <c r="D157" i="3"/>
  <c r="B157" i="3" s="1"/>
  <c r="F157" i="3" s="1"/>
  <c r="F156" i="3"/>
  <c r="D156" i="3"/>
  <c r="B156" i="3"/>
  <c r="D155" i="3"/>
  <c r="B155" i="3" s="1"/>
  <c r="F155" i="3" s="1"/>
  <c r="D154" i="3"/>
  <c r="B154" i="3" s="1"/>
  <c r="F154" i="3" s="1"/>
  <c r="D153" i="3"/>
  <c r="B153" i="3" s="1"/>
  <c r="F153" i="3" s="1"/>
  <c r="D152" i="3"/>
  <c r="B152" i="3" s="1"/>
  <c r="F152" i="3" s="1"/>
  <c r="D151" i="3"/>
  <c r="B151" i="3" s="1"/>
  <c r="F151" i="3" s="1"/>
  <c r="D150" i="3"/>
  <c r="B150" i="3" s="1"/>
  <c r="F150" i="3" s="1"/>
  <c r="D149" i="3"/>
  <c r="B149" i="3" s="1"/>
  <c r="F149" i="3" s="1"/>
  <c r="F148" i="3"/>
  <c r="D148" i="3"/>
  <c r="B148" i="3"/>
  <c r="D147" i="3"/>
  <c r="B147" i="3" s="1"/>
  <c r="F147" i="3" s="1"/>
  <c r="F146" i="3"/>
  <c r="D146" i="3"/>
  <c r="B146" i="3"/>
  <c r="D145" i="3"/>
  <c r="B145" i="3" s="1"/>
  <c r="F145" i="3" s="1"/>
  <c r="F144" i="3"/>
  <c r="D144" i="3"/>
  <c r="B144" i="3"/>
  <c r="D143" i="3"/>
  <c r="B143" i="3" s="1"/>
  <c r="F143" i="3" s="1"/>
  <c r="F142" i="3"/>
  <c r="D142" i="3"/>
  <c r="B142" i="3"/>
  <c r="D141" i="3"/>
  <c r="B141" i="3" s="1"/>
  <c r="F141" i="3" s="1"/>
  <c r="F140" i="3"/>
  <c r="D140" i="3"/>
  <c r="B140" i="3"/>
  <c r="D139" i="3"/>
  <c r="B139" i="3" s="1"/>
  <c r="F139" i="3" s="1"/>
  <c r="F138" i="3"/>
  <c r="D138" i="3"/>
  <c r="B138" i="3"/>
  <c r="D137" i="3"/>
  <c r="B137" i="3" s="1"/>
  <c r="F137" i="3" s="1"/>
  <c r="F136" i="3"/>
  <c r="D136" i="3"/>
  <c r="B136" i="3"/>
  <c r="D135" i="3"/>
  <c r="B135" i="3"/>
  <c r="F135" i="3" s="1"/>
  <c r="F134" i="3"/>
  <c r="D134" i="3"/>
  <c r="B134" i="3"/>
  <c r="D133" i="3"/>
  <c r="B133" i="3"/>
  <c r="F133" i="3" s="1"/>
  <c r="D132" i="3"/>
  <c r="B132" i="3" s="1"/>
  <c r="F132" i="3" s="1"/>
  <c r="D131" i="3"/>
  <c r="B131" i="3"/>
  <c r="F131" i="3" s="1"/>
  <c r="D130" i="3"/>
  <c r="B130" i="3" s="1"/>
  <c r="F130" i="3" s="1"/>
  <c r="D129" i="3"/>
  <c r="B129" i="3"/>
  <c r="F129" i="3" s="1"/>
  <c r="D128" i="3"/>
  <c r="B128" i="3" s="1"/>
  <c r="F128" i="3" s="1"/>
  <c r="D127" i="3"/>
  <c r="B127" i="3"/>
  <c r="F127" i="3" s="1"/>
  <c r="D126" i="3"/>
  <c r="B126" i="3" s="1"/>
  <c r="F126" i="3" s="1"/>
  <c r="D125" i="3"/>
  <c r="B125" i="3"/>
  <c r="F125" i="3" s="1"/>
  <c r="D124" i="3"/>
  <c r="B124" i="3" s="1"/>
  <c r="F124" i="3" s="1"/>
  <c r="D123" i="3"/>
  <c r="B123" i="3"/>
  <c r="F123" i="3" s="1"/>
  <c r="D122" i="3"/>
  <c r="B122" i="3" s="1"/>
  <c r="F122" i="3" s="1"/>
  <c r="D121" i="3"/>
  <c r="B121" i="3"/>
  <c r="F121" i="3" s="1"/>
  <c r="D120" i="3"/>
  <c r="B120" i="3" s="1"/>
  <c r="F120" i="3" s="1"/>
  <c r="D119" i="3"/>
  <c r="B119" i="3"/>
  <c r="F119" i="3" s="1"/>
  <c r="D118" i="3"/>
  <c r="B118" i="3" s="1"/>
  <c r="F118" i="3" s="1"/>
  <c r="D117" i="3"/>
  <c r="B117" i="3"/>
  <c r="F117" i="3" s="1"/>
  <c r="D116" i="3"/>
  <c r="B116" i="3" s="1"/>
  <c r="F116" i="3" s="1"/>
  <c r="D115" i="3"/>
  <c r="B115" i="3"/>
  <c r="F115" i="3" s="1"/>
  <c r="D114" i="3"/>
  <c r="B114" i="3" s="1"/>
  <c r="F114" i="3" s="1"/>
  <c r="D113" i="3"/>
  <c r="B113" i="3"/>
  <c r="F113" i="3" s="1"/>
  <c r="D112" i="3"/>
  <c r="B112" i="3" s="1"/>
  <c r="F112" i="3" s="1"/>
  <c r="D111" i="3"/>
  <c r="B111" i="3"/>
  <c r="F111" i="3" s="1"/>
  <c r="D110" i="3"/>
  <c r="B110" i="3" s="1"/>
  <c r="F110" i="3" s="1"/>
  <c r="D109" i="3"/>
  <c r="B109" i="3"/>
  <c r="F109" i="3" s="1"/>
  <c r="D108" i="3"/>
  <c r="B108" i="3" s="1"/>
  <c r="F108" i="3" s="1"/>
  <c r="D107" i="3"/>
  <c r="B107" i="3"/>
  <c r="F107" i="3" s="1"/>
  <c r="D106" i="3"/>
  <c r="B106" i="3" s="1"/>
  <c r="F106" i="3" s="1"/>
  <c r="D105" i="3"/>
  <c r="B105" i="3"/>
  <c r="F105" i="3" s="1"/>
  <c r="D104" i="3"/>
  <c r="B104" i="3" s="1"/>
  <c r="F104" i="3" s="1"/>
  <c r="D103" i="3"/>
  <c r="B103" i="3"/>
  <c r="F103" i="3" s="1"/>
  <c r="D102" i="3"/>
  <c r="B102" i="3" s="1"/>
  <c r="F102" i="3" s="1"/>
  <c r="D101" i="3"/>
  <c r="B101" i="3"/>
  <c r="F101" i="3" s="1"/>
  <c r="D100" i="3"/>
  <c r="B100" i="3" s="1"/>
  <c r="F100" i="3" s="1"/>
  <c r="D99" i="3"/>
  <c r="B99" i="3"/>
  <c r="F99" i="3" s="1"/>
  <c r="D98" i="3"/>
  <c r="B98" i="3" s="1"/>
  <c r="F98" i="3" s="1"/>
  <c r="D97" i="3"/>
  <c r="B97" i="3"/>
  <c r="F97" i="3" s="1"/>
  <c r="D96" i="3"/>
  <c r="B96" i="3" s="1"/>
  <c r="F96" i="3" s="1"/>
  <c r="D95" i="3"/>
  <c r="B95" i="3"/>
  <c r="F95" i="3" s="1"/>
  <c r="D94" i="3"/>
  <c r="B94" i="3" s="1"/>
  <c r="F94" i="3" s="1"/>
  <c r="D93" i="3"/>
  <c r="B93" i="3"/>
  <c r="F93" i="3" s="1"/>
  <c r="D92" i="3"/>
  <c r="B92" i="3" s="1"/>
  <c r="F92" i="3" s="1"/>
  <c r="D91" i="3"/>
  <c r="B91" i="3"/>
  <c r="F91" i="3" s="1"/>
  <c r="D90" i="3"/>
  <c r="B90" i="3" s="1"/>
  <c r="F90" i="3" s="1"/>
  <c r="D89" i="3"/>
  <c r="B89" i="3"/>
  <c r="F89" i="3" s="1"/>
  <c r="D88" i="3"/>
  <c r="B88" i="3" s="1"/>
  <c r="F88" i="3" s="1"/>
  <c r="D87" i="3"/>
  <c r="B87" i="3"/>
  <c r="F87" i="3" s="1"/>
  <c r="D86" i="3"/>
  <c r="B86" i="3" s="1"/>
  <c r="F86" i="3" s="1"/>
  <c r="D85" i="3"/>
  <c r="B85" i="3"/>
  <c r="F85" i="3" s="1"/>
  <c r="D84" i="3"/>
  <c r="B84" i="3" s="1"/>
  <c r="F84" i="3" s="1"/>
  <c r="D83" i="3"/>
  <c r="B83" i="3"/>
  <c r="F83" i="3" s="1"/>
  <c r="D82" i="3"/>
  <c r="B82" i="3" s="1"/>
  <c r="F82" i="3" s="1"/>
  <c r="D81" i="3"/>
  <c r="B81" i="3"/>
  <c r="F81" i="3" s="1"/>
  <c r="D80" i="3"/>
  <c r="B80" i="3" s="1"/>
  <c r="F80" i="3" s="1"/>
  <c r="D79" i="3"/>
  <c r="B79" i="3"/>
  <c r="F79" i="3" s="1"/>
  <c r="D78" i="3"/>
  <c r="B78" i="3" s="1"/>
  <c r="F78" i="3" s="1"/>
  <c r="D77" i="3"/>
  <c r="B77" i="3"/>
  <c r="F77" i="3" s="1"/>
  <c r="D76" i="3"/>
  <c r="B76" i="3" s="1"/>
  <c r="F76" i="3" s="1"/>
  <c r="D75" i="3"/>
  <c r="B75" i="3"/>
  <c r="F75" i="3" s="1"/>
  <c r="D74" i="3"/>
  <c r="B74" i="3" s="1"/>
  <c r="F74" i="3" s="1"/>
  <c r="D73" i="3"/>
  <c r="B73" i="3"/>
  <c r="F73" i="3" s="1"/>
  <c r="D72" i="3"/>
  <c r="B72" i="3" s="1"/>
  <c r="F72" i="3" s="1"/>
  <c r="D71" i="3"/>
  <c r="B71" i="3"/>
  <c r="F71" i="3" s="1"/>
  <c r="D70" i="3"/>
  <c r="B70" i="3" s="1"/>
  <c r="F70" i="3" s="1"/>
  <c r="D69" i="3"/>
  <c r="B69" i="3"/>
  <c r="F69" i="3" s="1"/>
  <c r="D68" i="3"/>
  <c r="B68" i="3" s="1"/>
  <c r="F68" i="3" s="1"/>
  <c r="D67" i="3"/>
  <c r="B67" i="3"/>
  <c r="F67" i="3" s="1"/>
  <c r="D66" i="3"/>
  <c r="B66" i="3" s="1"/>
  <c r="F66" i="3" s="1"/>
  <c r="D65" i="3"/>
  <c r="B65" i="3"/>
  <c r="F65" i="3" s="1"/>
  <c r="D64" i="3"/>
  <c r="B64" i="3" s="1"/>
  <c r="F64" i="3" s="1"/>
  <c r="D63" i="3"/>
  <c r="B63" i="3"/>
  <c r="F63" i="3" s="1"/>
  <c r="D62" i="3"/>
  <c r="B62" i="3" s="1"/>
  <c r="F62" i="3" s="1"/>
  <c r="D61" i="3"/>
  <c r="B61" i="3"/>
  <c r="F61" i="3" s="1"/>
  <c r="D60" i="3"/>
  <c r="B60" i="3" s="1"/>
  <c r="F60" i="3" s="1"/>
  <c r="D59" i="3"/>
  <c r="B59" i="3"/>
  <c r="F59" i="3" s="1"/>
  <c r="D58" i="3"/>
  <c r="B58" i="3" s="1"/>
  <c r="F58" i="3" s="1"/>
  <c r="D57" i="3"/>
  <c r="B57" i="3"/>
  <c r="F57" i="3" s="1"/>
  <c r="D56" i="3"/>
  <c r="B56" i="3" s="1"/>
  <c r="F56" i="3" s="1"/>
  <c r="D55" i="3"/>
  <c r="B55" i="3"/>
  <c r="F55" i="3" s="1"/>
  <c r="D54" i="3"/>
  <c r="B54" i="3" s="1"/>
  <c r="F54" i="3" s="1"/>
  <c r="D53" i="3"/>
  <c r="B53" i="3"/>
  <c r="F53" i="3" s="1"/>
  <c r="D52" i="3"/>
  <c r="B52" i="3" s="1"/>
  <c r="F52" i="3" s="1"/>
  <c r="D51" i="3"/>
  <c r="B51" i="3"/>
  <c r="F51" i="3" s="1"/>
  <c r="D50" i="3"/>
  <c r="B50" i="3" s="1"/>
  <c r="F50" i="3" s="1"/>
  <c r="D49" i="3"/>
  <c r="B49" i="3"/>
  <c r="F49" i="3" s="1"/>
  <c r="D48" i="3"/>
  <c r="B48" i="3" s="1"/>
  <c r="F48" i="3" s="1"/>
  <c r="D47" i="3"/>
  <c r="B47" i="3"/>
  <c r="F47" i="3" s="1"/>
  <c r="D46" i="3"/>
  <c r="B46" i="3" s="1"/>
  <c r="F46" i="3" s="1"/>
  <c r="D45" i="3"/>
  <c r="B45" i="3"/>
  <c r="F45" i="3" s="1"/>
  <c r="D44" i="3"/>
  <c r="B44" i="3" s="1"/>
  <c r="F44" i="3" s="1"/>
  <c r="D43" i="3"/>
  <c r="B43" i="3"/>
  <c r="F43" i="3" s="1"/>
  <c r="D42" i="3"/>
  <c r="B42" i="3" s="1"/>
  <c r="F42" i="3" s="1"/>
  <c r="D41" i="3"/>
  <c r="B41" i="3"/>
  <c r="F41" i="3" s="1"/>
  <c r="D40" i="3"/>
  <c r="B40" i="3"/>
  <c r="F40" i="3" s="1"/>
  <c r="D39" i="3"/>
  <c r="B39" i="3"/>
  <c r="F39" i="3" s="1"/>
  <c r="D38" i="3"/>
  <c r="B38" i="3"/>
  <c r="F38" i="3" s="1"/>
  <c r="D37" i="3"/>
  <c r="B37" i="3"/>
  <c r="F37" i="3" s="1"/>
  <c r="D36" i="3"/>
  <c r="B36" i="3"/>
  <c r="F36" i="3" s="1"/>
  <c r="D35" i="3"/>
  <c r="B35" i="3"/>
  <c r="F35" i="3" s="1"/>
  <c r="D34" i="3"/>
  <c r="B34" i="3"/>
  <c r="F34" i="3" s="1"/>
  <c r="D33" i="3"/>
  <c r="B33" i="3"/>
  <c r="F33" i="3" s="1"/>
  <c r="D32" i="3"/>
  <c r="B32" i="3"/>
  <c r="F32" i="3" s="1"/>
  <c r="D31" i="3"/>
  <c r="B31" i="3"/>
  <c r="F31" i="3" s="1"/>
  <c r="F30" i="3"/>
  <c r="D30" i="3"/>
  <c r="B30" i="3"/>
  <c r="D29" i="3"/>
  <c r="B29" i="3"/>
  <c r="F29" i="3" s="1"/>
  <c r="F28" i="3"/>
  <c r="D28" i="3"/>
  <c r="B28" i="3"/>
  <c r="D27" i="3"/>
  <c r="B27" i="3"/>
  <c r="F27" i="3" s="1"/>
  <c r="F26" i="3"/>
  <c r="D26" i="3"/>
  <c r="B26" i="3"/>
  <c r="D25" i="3"/>
  <c r="B25" i="3"/>
  <c r="F25" i="3" s="1"/>
  <c r="F24" i="3"/>
  <c r="D24" i="3"/>
  <c r="B24" i="3"/>
  <c r="D23" i="3"/>
  <c r="B23" i="3"/>
  <c r="F23" i="3" s="1"/>
  <c r="F22" i="3"/>
  <c r="D22" i="3"/>
  <c r="B22" i="3"/>
  <c r="D21" i="3"/>
  <c r="B21" i="3"/>
  <c r="F21" i="3" s="1"/>
  <c r="D20" i="3"/>
  <c r="B20" i="3"/>
  <c r="F20" i="3" s="1"/>
  <c r="D19" i="3"/>
  <c r="B19" i="3"/>
  <c r="F19" i="3" s="1"/>
  <c r="D18" i="3"/>
  <c r="B18" i="3"/>
  <c r="F18" i="3" s="1"/>
  <c r="D17" i="3"/>
  <c r="B17" i="3"/>
  <c r="F17" i="3" s="1"/>
  <c r="D16" i="3"/>
  <c r="B16" i="3"/>
  <c r="F16" i="3" s="1"/>
  <c r="D15" i="3"/>
  <c r="B15" i="3"/>
  <c r="F15" i="3" s="1"/>
  <c r="F14" i="3"/>
  <c r="D14" i="3"/>
  <c r="B14" i="3"/>
  <c r="D13" i="3"/>
  <c r="B13" i="3"/>
  <c r="F13" i="3" s="1"/>
  <c r="D12" i="3"/>
  <c r="B12" i="3" s="1"/>
  <c r="F12" i="3" s="1"/>
  <c r="D11" i="3"/>
  <c r="B11" i="3"/>
  <c r="F11" i="3" s="1"/>
  <c r="D10" i="3"/>
  <c r="B10" i="3" s="1"/>
  <c r="F10" i="3" s="1"/>
  <c r="D9" i="3"/>
  <c r="B9" i="3"/>
  <c r="F9" i="3" s="1"/>
  <c r="D8" i="3"/>
  <c r="B8" i="3" s="1"/>
  <c r="F8" i="3" s="1"/>
  <c r="D7" i="3"/>
  <c r="B7" i="3"/>
  <c r="F7" i="3" s="1"/>
  <c r="D6" i="3"/>
  <c r="B6" i="3" s="1"/>
  <c r="F6" i="3" s="1"/>
  <c r="D5" i="3"/>
  <c r="B5" i="3"/>
  <c r="F5" i="3" s="1"/>
  <c r="D4" i="3"/>
  <c r="B4" i="3"/>
  <c r="F4" i="3" s="1"/>
  <c r="D3" i="3"/>
  <c r="B3" i="3"/>
  <c r="F3" i="3" s="1"/>
  <c r="D2" i="3"/>
  <c r="B2" i="3"/>
  <c r="F2" i="3" s="1"/>
  <c r="J481" i="2"/>
  <c r="H481" i="2"/>
  <c r="E481" i="2"/>
  <c r="D481" i="2"/>
  <c r="J480" i="2"/>
  <c r="H480" i="2"/>
  <c r="E480" i="2"/>
  <c r="D480" i="2"/>
  <c r="J479" i="2"/>
  <c r="H479" i="2"/>
  <c r="D479" i="2"/>
  <c r="E479" i="2" s="1"/>
  <c r="J478" i="2"/>
  <c r="H478" i="2"/>
  <c r="E478" i="2"/>
  <c r="D478" i="2"/>
  <c r="B477" i="2"/>
  <c r="D477" i="2" s="1"/>
  <c r="E477" i="2" s="1"/>
  <c r="D476" i="2"/>
  <c r="E476" i="2" s="1"/>
  <c r="B476" i="2"/>
  <c r="B475" i="2"/>
  <c r="D475" i="2" s="1"/>
  <c r="E475" i="2" s="1"/>
  <c r="D474" i="2"/>
  <c r="E474" i="2" s="1"/>
  <c r="B474" i="2"/>
  <c r="B473" i="2"/>
  <c r="D473" i="2" s="1"/>
  <c r="E473" i="2" s="1"/>
  <c r="D472" i="2"/>
  <c r="E472" i="2" s="1"/>
  <c r="B472" i="2"/>
  <c r="B471" i="2"/>
  <c r="D471" i="2" s="1"/>
  <c r="E471" i="2" s="1"/>
  <c r="D470" i="2"/>
  <c r="E470" i="2" s="1"/>
  <c r="B470" i="2"/>
  <c r="D469" i="2"/>
  <c r="E469" i="2" s="1"/>
  <c r="B469" i="2"/>
  <c r="D468" i="2"/>
  <c r="E468" i="2" s="1"/>
  <c r="B468" i="2"/>
  <c r="D467" i="2"/>
  <c r="E467" i="2" s="1"/>
  <c r="B467" i="2"/>
  <c r="D466" i="2"/>
  <c r="E466" i="2" s="1"/>
  <c r="B466" i="2"/>
  <c r="B465" i="2"/>
  <c r="D465" i="2" s="1"/>
  <c r="E465" i="2" s="1"/>
  <c r="D464" i="2"/>
  <c r="E464" i="2" s="1"/>
  <c r="B464" i="2"/>
  <c r="B463" i="2"/>
  <c r="D463" i="2" s="1"/>
  <c r="E463" i="2" s="1"/>
  <c r="D462" i="2"/>
  <c r="E462" i="2" s="1"/>
  <c r="B462" i="2"/>
  <c r="B461" i="2"/>
  <c r="D461" i="2" s="1"/>
  <c r="E461" i="2" s="1"/>
  <c r="D460" i="2"/>
  <c r="E460" i="2" s="1"/>
  <c r="B460" i="2"/>
  <c r="D459" i="2"/>
  <c r="E459" i="2" s="1"/>
  <c r="B459" i="2"/>
  <c r="D458" i="2"/>
  <c r="E458" i="2" s="1"/>
  <c r="B458" i="2"/>
  <c r="D457" i="2"/>
  <c r="E457" i="2" s="1"/>
  <c r="B457" i="2"/>
  <c r="D456" i="2"/>
  <c r="E456" i="2" s="1"/>
  <c r="B456" i="2"/>
  <c r="D455" i="2"/>
  <c r="E455" i="2" s="1"/>
  <c r="B455" i="2"/>
  <c r="D454" i="2"/>
  <c r="E454" i="2" s="1"/>
  <c r="B454" i="2"/>
  <c r="E453" i="2"/>
  <c r="D453" i="2"/>
  <c r="B453" i="2"/>
  <c r="D452" i="2"/>
  <c r="E452" i="2" s="1"/>
  <c r="B452" i="2"/>
  <c r="B451" i="2"/>
  <c r="D451" i="2" s="1"/>
  <c r="E451" i="2" s="1"/>
  <c r="D450" i="2"/>
  <c r="E450" i="2" s="1"/>
  <c r="B450" i="2"/>
  <c r="E449" i="2"/>
  <c r="D449" i="2"/>
  <c r="B449" i="2"/>
  <c r="D448" i="2"/>
  <c r="E448" i="2" s="1"/>
  <c r="B448" i="2"/>
  <c r="E447" i="2"/>
  <c r="D447" i="2"/>
  <c r="B447" i="2"/>
  <c r="D446" i="2"/>
  <c r="E446" i="2" s="1"/>
  <c r="B446" i="2"/>
  <c r="E445" i="2"/>
  <c r="D445" i="2"/>
  <c r="B445" i="2"/>
  <c r="D444" i="2"/>
  <c r="E444" i="2" s="1"/>
  <c r="B444" i="2"/>
  <c r="E443" i="2"/>
  <c r="D443" i="2"/>
  <c r="B443" i="2"/>
  <c r="D442" i="2"/>
  <c r="E442" i="2" s="1"/>
  <c r="B442" i="2"/>
  <c r="E441" i="2"/>
  <c r="D441" i="2"/>
  <c r="B441" i="2"/>
  <c r="D440" i="2"/>
  <c r="E440" i="2" s="1"/>
  <c r="B440" i="2"/>
  <c r="E439" i="2"/>
  <c r="D439" i="2"/>
  <c r="B439" i="2"/>
  <c r="D438" i="2"/>
  <c r="E438" i="2" s="1"/>
  <c r="B438" i="2"/>
  <c r="E437" i="2"/>
  <c r="D437" i="2"/>
  <c r="B437" i="2"/>
  <c r="D436" i="2"/>
  <c r="E436" i="2" s="1"/>
  <c r="B436" i="2"/>
  <c r="E435" i="2"/>
  <c r="D435" i="2"/>
  <c r="B435" i="2"/>
  <c r="D434" i="2"/>
  <c r="E434" i="2" s="1"/>
  <c r="B434" i="2"/>
  <c r="E433" i="2"/>
  <c r="D433" i="2"/>
  <c r="B433" i="2"/>
  <c r="D432" i="2"/>
  <c r="E432" i="2" s="1"/>
  <c r="B432" i="2"/>
  <c r="E431" i="2"/>
  <c r="D431" i="2"/>
  <c r="B431" i="2"/>
  <c r="D430" i="2"/>
  <c r="E430" i="2" s="1"/>
  <c r="B430" i="2"/>
  <c r="E429" i="2"/>
  <c r="D429" i="2"/>
  <c r="B429" i="2"/>
  <c r="D428" i="2"/>
  <c r="E428" i="2" s="1"/>
  <c r="B428" i="2"/>
  <c r="E427" i="2"/>
  <c r="D427" i="2"/>
  <c r="B427" i="2"/>
  <c r="D426" i="2"/>
  <c r="E426" i="2" s="1"/>
  <c r="B426" i="2"/>
  <c r="E425" i="2"/>
  <c r="D425" i="2"/>
  <c r="B425" i="2"/>
  <c r="D424" i="2"/>
  <c r="E424" i="2" s="1"/>
  <c r="B424" i="2"/>
  <c r="E423" i="2"/>
  <c r="D423" i="2"/>
  <c r="B423" i="2"/>
  <c r="D422" i="2"/>
  <c r="E422" i="2" s="1"/>
  <c r="B422" i="2"/>
  <c r="E421" i="2"/>
  <c r="D421" i="2"/>
  <c r="B421" i="2"/>
  <c r="D420" i="2"/>
  <c r="E420" i="2" s="1"/>
  <c r="B420" i="2"/>
  <c r="E419" i="2"/>
  <c r="D419" i="2"/>
  <c r="B419" i="2"/>
  <c r="D418" i="2"/>
  <c r="E418" i="2" s="1"/>
  <c r="B418" i="2"/>
  <c r="E417" i="2"/>
  <c r="D417" i="2"/>
  <c r="B417" i="2"/>
  <c r="D416" i="2"/>
  <c r="E416" i="2" s="1"/>
  <c r="B416" i="2"/>
  <c r="D415" i="2"/>
  <c r="E415" i="2" s="1"/>
  <c r="B415" i="2"/>
  <c r="D414" i="2"/>
  <c r="E414" i="2" s="1"/>
  <c r="B414" i="2"/>
  <c r="D413" i="2"/>
  <c r="E413" i="2" s="1"/>
  <c r="B413" i="2"/>
  <c r="D412" i="2"/>
  <c r="E412" i="2" s="1"/>
  <c r="B412" i="2"/>
  <c r="D411" i="2"/>
  <c r="E411" i="2" s="1"/>
  <c r="B411" i="2"/>
  <c r="D410" i="2"/>
  <c r="E410" i="2" s="1"/>
  <c r="B410" i="2"/>
  <c r="D409" i="2"/>
  <c r="E409" i="2" s="1"/>
  <c r="B409" i="2"/>
  <c r="D408" i="2"/>
  <c r="E408" i="2" s="1"/>
  <c r="B408" i="2"/>
  <c r="D407" i="2"/>
  <c r="E407" i="2" s="1"/>
  <c r="B407" i="2"/>
  <c r="D406" i="2"/>
  <c r="E406" i="2" s="1"/>
  <c r="B406" i="2"/>
  <c r="D405" i="2"/>
  <c r="E405" i="2" s="1"/>
  <c r="B405" i="2"/>
  <c r="D404" i="2"/>
  <c r="E404" i="2" s="1"/>
  <c r="B404" i="2"/>
  <c r="D403" i="2"/>
  <c r="E403" i="2" s="1"/>
  <c r="B403" i="2"/>
  <c r="D402" i="2"/>
  <c r="E402" i="2" s="1"/>
  <c r="B402" i="2"/>
  <c r="D401" i="2"/>
  <c r="E401" i="2" s="1"/>
  <c r="B401" i="2"/>
  <c r="D400" i="2"/>
  <c r="E400" i="2" s="1"/>
  <c r="B400" i="2"/>
  <c r="D399" i="2"/>
  <c r="E399" i="2" s="1"/>
  <c r="B399" i="2"/>
  <c r="D398" i="2"/>
  <c r="E398" i="2" s="1"/>
  <c r="B398" i="2"/>
  <c r="D397" i="2"/>
  <c r="E397" i="2" s="1"/>
  <c r="B397" i="2"/>
  <c r="D396" i="2"/>
  <c r="E396" i="2" s="1"/>
  <c r="B396" i="2"/>
  <c r="D395" i="2"/>
  <c r="E395" i="2" s="1"/>
  <c r="B395" i="2"/>
  <c r="D394" i="2"/>
  <c r="E394" i="2" s="1"/>
  <c r="B394" i="2"/>
  <c r="D393" i="2"/>
  <c r="E393" i="2" s="1"/>
  <c r="B393" i="2"/>
  <c r="D392" i="2"/>
  <c r="E392" i="2" s="1"/>
  <c r="B392" i="2"/>
  <c r="D391" i="2"/>
  <c r="E391" i="2" s="1"/>
  <c r="B391" i="2"/>
  <c r="D390" i="2"/>
  <c r="E390" i="2" s="1"/>
  <c r="B390" i="2"/>
  <c r="D389" i="2"/>
  <c r="E389" i="2" s="1"/>
  <c r="B389" i="2"/>
  <c r="D388" i="2"/>
  <c r="E388" i="2" s="1"/>
  <c r="B388" i="2"/>
  <c r="D387" i="2"/>
  <c r="E387" i="2" s="1"/>
  <c r="B387" i="2"/>
  <c r="D386" i="2"/>
  <c r="E386" i="2" s="1"/>
  <c r="B386" i="2"/>
  <c r="D385" i="2"/>
  <c r="E385" i="2" s="1"/>
  <c r="B385" i="2"/>
  <c r="D384" i="2"/>
  <c r="E384" i="2" s="1"/>
  <c r="B384" i="2"/>
  <c r="D383" i="2"/>
  <c r="E383" i="2" s="1"/>
  <c r="B383" i="2"/>
  <c r="D382" i="2"/>
  <c r="E382" i="2" s="1"/>
  <c r="B382" i="2"/>
  <c r="D381" i="2"/>
  <c r="E381" i="2" s="1"/>
  <c r="B381" i="2"/>
  <c r="D380" i="2"/>
  <c r="E380" i="2" s="1"/>
  <c r="B380" i="2"/>
  <c r="D379" i="2"/>
  <c r="E379" i="2" s="1"/>
  <c r="B379" i="2"/>
  <c r="D378" i="2"/>
  <c r="E378" i="2" s="1"/>
  <c r="B378" i="2"/>
  <c r="D377" i="2"/>
  <c r="E377" i="2" s="1"/>
  <c r="B377" i="2"/>
  <c r="D376" i="2"/>
  <c r="E376" i="2" s="1"/>
  <c r="B376" i="2"/>
  <c r="D375" i="2"/>
  <c r="E375" i="2" s="1"/>
  <c r="B375" i="2"/>
  <c r="D374" i="2"/>
  <c r="E374" i="2" s="1"/>
  <c r="B374" i="2"/>
  <c r="D373" i="2"/>
  <c r="E373" i="2" s="1"/>
  <c r="B373" i="2"/>
  <c r="D372" i="2"/>
  <c r="E372" i="2" s="1"/>
  <c r="B372" i="2"/>
  <c r="D371" i="2"/>
  <c r="E371" i="2" s="1"/>
  <c r="B371" i="2"/>
  <c r="D370" i="2"/>
  <c r="E370" i="2" s="1"/>
  <c r="B370" i="2"/>
  <c r="D369" i="2"/>
  <c r="E369" i="2" s="1"/>
  <c r="B369" i="2"/>
  <c r="D368" i="2"/>
  <c r="E368" i="2" s="1"/>
  <c r="B368" i="2"/>
  <c r="D367" i="2"/>
  <c r="E367" i="2" s="1"/>
  <c r="B367" i="2"/>
  <c r="D366" i="2"/>
  <c r="E366" i="2" s="1"/>
  <c r="B366" i="2"/>
  <c r="D365" i="2"/>
  <c r="E365" i="2" s="1"/>
  <c r="B365" i="2"/>
  <c r="D364" i="2"/>
  <c r="E364" i="2" s="1"/>
  <c r="B364" i="2"/>
  <c r="D363" i="2"/>
  <c r="E363" i="2" s="1"/>
  <c r="B363" i="2"/>
  <c r="D362" i="2"/>
  <c r="E362" i="2" s="1"/>
  <c r="B362" i="2"/>
  <c r="D361" i="2"/>
  <c r="E361" i="2" s="1"/>
  <c r="B361" i="2"/>
  <c r="D360" i="2"/>
  <c r="E360" i="2" s="1"/>
  <c r="B360" i="2"/>
  <c r="D359" i="2"/>
  <c r="E359" i="2" s="1"/>
  <c r="B359" i="2"/>
  <c r="D358" i="2"/>
  <c r="E358" i="2" s="1"/>
  <c r="B358" i="2"/>
  <c r="D357" i="2"/>
  <c r="E357" i="2" s="1"/>
  <c r="B357" i="2"/>
  <c r="D356" i="2"/>
  <c r="E356" i="2" s="1"/>
  <c r="B356" i="2"/>
  <c r="D355" i="2"/>
  <c r="E355" i="2" s="1"/>
  <c r="B355" i="2"/>
  <c r="D354" i="2"/>
  <c r="E354" i="2" s="1"/>
  <c r="B354" i="2"/>
  <c r="D353" i="2"/>
  <c r="E353" i="2" s="1"/>
  <c r="B353" i="2"/>
  <c r="D352" i="2"/>
  <c r="E352" i="2" s="1"/>
  <c r="B352" i="2"/>
  <c r="D351" i="2"/>
  <c r="E351" i="2" s="1"/>
  <c r="B351" i="2"/>
  <c r="D350" i="2"/>
  <c r="E350" i="2" s="1"/>
  <c r="B350" i="2"/>
  <c r="D349" i="2"/>
  <c r="E349" i="2" s="1"/>
  <c r="B349" i="2"/>
  <c r="D348" i="2"/>
  <c r="E348" i="2" s="1"/>
  <c r="B348" i="2"/>
  <c r="D347" i="2"/>
  <c r="E347" i="2" s="1"/>
  <c r="B347" i="2"/>
  <c r="D346" i="2"/>
  <c r="E346" i="2" s="1"/>
  <c r="B346" i="2"/>
  <c r="D345" i="2"/>
  <c r="E345" i="2" s="1"/>
  <c r="B345" i="2"/>
  <c r="D344" i="2"/>
  <c r="E344" i="2" s="1"/>
  <c r="B344" i="2"/>
  <c r="D343" i="2"/>
  <c r="E343" i="2" s="1"/>
  <c r="B343" i="2"/>
  <c r="D342" i="2"/>
  <c r="E342" i="2" s="1"/>
  <c r="B342" i="2"/>
  <c r="D341" i="2"/>
  <c r="E341" i="2" s="1"/>
  <c r="B341" i="2"/>
  <c r="D340" i="2"/>
  <c r="E340" i="2" s="1"/>
  <c r="B340" i="2"/>
  <c r="D339" i="2"/>
  <c r="E339" i="2" s="1"/>
  <c r="B339" i="2"/>
  <c r="D338" i="2"/>
  <c r="E338" i="2" s="1"/>
  <c r="B338" i="2"/>
  <c r="D337" i="2"/>
  <c r="E337" i="2" s="1"/>
  <c r="B337" i="2"/>
  <c r="D336" i="2"/>
  <c r="E336" i="2" s="1"/>
  <c r="B336" i="2"/>
  <c r="D335" i="2"/>
  <c r="E335" i="2" s="1"/>
  <c r="B335" i="2"/>
  <c r="D334" i="2"/>
  <c r="E334" i="2" s="1"/>
  <c r="B334" i="2"/>
  <c r="D333" i="2"/>
  <c r="E333" i="2" s="1"/>
  <c r="B333" i="2"/>
  <c r="D332" i="2"/>
  <c r="E332" i="2" s="1"/>
  <c r="B332" i="2"/>
  <c r="D331" i="2"/>
  <c r="E331" i="2" s="1"/>
  <c r="B331" i="2"/>
  <c r="D330" i="2"/>
  <c r="E330" i="2" s="1"/>
  <c r="B330" i="2"/>
  <c r="E329" i="2"/>
  <c r="D329" i="2"/>
  <c r="B329" i="2"/>
  <c r="D328" i="2"/>
  <c r="E328" i="2" s="1"/>
  <c r="B328" i="2"/>
  <c r="E327" i="2"/>
  <c r="D327" i="2"/>
  <c r="B327" i="2"/>
  <c r="D326" i="2"/>
  <c r="E326" i="2" s="1"/>
  <c r="B326" i="2"/>
  <c r="E325" i="2"/>
  <c r="D325" i="2"/>
  <c r="B325" i="2"/>
  <c r="D324" i="2"/>
  <c r="E324" i="2" s="1"/>
  <c r="B324" i="2"/>
  <c r="E323" i="2"/>
  <c r="D323" i="2"/>
  <c r="B323" i="2"/>
  <c r="D322" i="2"/>
  <c r="E322" i="2" s="1"/>
  <c r="B322" i="2"/>
  <c r="E321" i="2"/>
  <c r="D321" i="2"/>
  <c r="B321" i="2"/>
  <c r="D320" i="2"/>
  <c r="E320" i="2" s="1"/>
  <c r="B320" i="2"/>
  <c r="D319" i="2"/>
  <c r="E319" i="2" s="1"/>
  <c r="B319" i="2"/>
  <c r="D318" i="2"/>
  <c r="E318" i="2" s="1"/>
  <c r="B318" i="2"/>
  <c r="D317" i="2"/>
  <c r="E317" i="2" s="1"/>
  <c r="B317" i="2"/>
  <c r="D316" i="2"/>
  <c r="E316" i="2" s="1"/>
  <c r="B316" i="2"/>
  <c r="D315" i="2"/>
  <c r="E315" i="2" s="1"/>
  <c r="B315" i="2"/>
  <c r="D314" i="2"/>
  <c r="E314" i="2" s="1"/>
  <c r="B314" i="2"/>
  <c r="E313" i="2"/>
  <c r="D313" i="2"/>
  <c r="B313" i="2"/>
  <c r="D312" i="2"/>
  <c r="E312" i="2" s="1"/>
  <c r="B312" i="2"/>
  <c r="E311" i="2"/>
  <c r="D311" i="2"/>
  <c r="B311" i="2"/>
  <c r="D310" i="2"/>
  <c r="E310" i="2" s="1"/>
  <c r="B310" i="2"/>
  <c r="E309" i="2"/>
  <c r="D309" i="2"/>
  <c r="B309" i="2"/>
  <c r="D308" i="2"/>
  <c r="E308" i="2" s="1"/>
  <c r="B308" i="2"/>
  <c r="D307" i="2"/>
  <c r="E307" i="2" s="1"/>
  <c r="B307" i="2"/>
  <c r="D306" i="2"/>
  <c r="E306" i="2" s="1"/>
  <c r="B306" i="2"/>
  <c r="D305" i="2"/>
  <c r="E305" i="2" s="1"/>
  <c r="B305" i="2"/>
  <c r="D304" i="2"/>
  <c r="E304" i="2" s="1"/>
  <c r="B304" i="2"/>
  <c r="D303" i="2"/>
  <c r="E303" i="2" s="1"/>
  <c r="B303" i="2"/>
  <c r="D302" i="2"/>
  <c r="E302" i="2" s="1"/>
  <c r="B302" i="2"/>
  <c r="D301" i="2"/>
  <c r="E301" i="2" s="1"/>
  <c r="B301" i="2"/>
  <c r="D300" i="2"/>
  <c r="E300" i="2" s="1"/>
  <c r="B300" i="2"/>
  <c r="D299" i="2"/>
  <c r="E299" i="2" s="1"/>
  <c r="B299" i="2"/>
  <c r="D298" i="2"/>
  <c r="E298" i="2" s="1"/>
  <c r="B298" i="2"/>
  <c r="D297" i="2"/>
  <c r="E297" i="2" s="1"/>
  <c r="B297" i="2"/>
  <c r="D296" i="2"/>
  <c r="E296" i="2" s="1"/>
  <c r="B296" i="2"/>
  <c r="D295" i="2"/>
  <c r="E295" i="2" s="1"/>
  <c r="B295" i="2"/>
  <c r="D294" i="2"/>
  <c r="E294" i="2" s="1"/>
  <c r="B294" i="2"/>
  <c r="D293" i="2"/>
  <c r="E293" i="2" s="1"/>
  <c r="B293" i="2"/>
  <c r="D292" i="2"/>
  <c r="E292" i="2" s="1"/>
  <c r="B292" i="2"/>
  <c r="D291" i="2"/>
  <c r="E291" i="2" s="1"/>
  <c r="B291" i="2"/>
  <c r="D290" i="2"/>
  <c r="E290" i="2" s="1"/>
  <c r="B290" i="2"/>
  <c r="D289" i="2"/>
  <c r="E289" i="2" s="1"/>
  <c r="B289" i="2"/>
  <c r="D288" i="2"/>
  <c r="E288" i="2" s="1"/>
  <c r="B288" i="2"/>
  <c r="D287" i="2"/>
  <c r="E287" i="2" s="1"/>
  <c r="B287" i="2"/>
  <c r="D286" i="2"/>
  <c r="E286" i="2" s="1"/>
  <c r="B286" i="2"/>
  <c r="E285" i="2"/>
  <c r="D285" i="2"/>
  <c r="B285" i="2"/>
  <c r="D284" i="2"/>
  <c r="E284" i="2" s="1"/>
  <c r="B284" i="2"/>
  <c r="E283" i="2"/>
  <c r="D283" i="2"/>
  <c r="B283" i="2"/>
  <c r="D282" i="2"/>
  <c r="E282" i="2" s="1"/>
  <c r="B282" i="2"/>
  <c r="E281" i="2"/>
  <c r="D281" i="2"/>
  <c r="B281" i="2"/>
  <c r="D280" i="2"/>
  <c r="E280" i="2" s="1"/>
  <c r="B280" i="2"/>
  <c r="E279" i="2"/>
  <c r="D279" i="2"/>
  <c r="B279" i="2"/>
  <c r="D278" i="2"/>
  <c r="E278" i="2" s="1"/>
  <c r="B278" i="2"/>
  <c r="E277" i="2"/>
  <c r="D277" i="2"/>
  <c r="B277" i="2"/>
  <c r="D276" i="2"/>
  <c r="E276" i="2" s="1"/>
  <c r="B276" i="2"/>
  <c r="E275" i="2"/>
  <c r="D275" i="2"/>
  <c r="B275" i="2"/>
  <c r="D274" i="2"/>
  <c r="E274" i="2" s="1"/>
  <c r="B274" i="2"/>
  <c r="E273" i="2"/>
  <c r="D273" i="2"/>
  <c r="B273" i="2"/>
  <c r="D272" i="2"/>
  <c r="E272" i="2" s="1"/>
  <c r="B272" i="2"/>
  <c r="E271" i="2"/>
  <c r="D271" i="2"/>
  <c r="B271" i="2"/>
  <c r="D270" i="2"/>
  <c r="E270" i="2" s="1"/>
  <c r="B270" i="2"/>
  <c r="D269" i="2"/>
  <c r="E269" i="2" s="1"/>
  <c r="B269" i="2"/>
  <c r="D268" i="2"/>
  <c r="E268" i="2" s="1"/>
  <c r="B268" i="2"/>
  <c r="D267" i="2"/>
  <c r="E267" i="2" s="1"/>
  <c r="B267" i="2"/>
  <c r="D266" i="2"/>
  <c r="E266" i="2" s="1"/>
  <c r="B266" i="2"/>
  <c r="D265" i="2"/>
  <c r="E265" i="2" s="1"/>
  <c r="B265" i="2"/>
  <c r="D264" i="2"/>
  <c r="E264" i="2" s="1"/>
  <c r="B264" i="2"/>
  <c r="D263" i="2"/>
  <c r="E263" i="2" s="1"/>
  <c r="B263" i="2"/>
  <c r="D262" i="2"/>
  <c r="E262" i="2" s="1"/>
  <c r="B262" i="2"/>
  <c r="D261" i="2"/>
  <c r="E261" i="2" s="1"/>
  <c r="B261" i="2"/>
  <c r="D260" i="2"/>
  <c r="E260" i="2" s="1"/>
  <c r="B260" i="2"/>
  <c r="D259" i="2"/>
  <c r="E259" i="2" s="1"/>
  <c r="B259" i="2"/>
  <c r="D258" i="2"/>
  <c r="E258" i="2" s="1"/>
  <c r="B258" i="2"/>
  <c r="D257" i="2"/>
  <c r="E257" i="2" s="1"/>
  <c r="B257" i="2"/>
  <c r="D256" i="2"/>
  <c r="E256" i="2" s="1"/>
  <c r="B256" i="2"/>
  <c r="E255" i="2"/>
  <c r="D255" i="2"/>
  <c r="B255" i="2"/>
  <c r="D254" i="2"/>
  <c r="E254" i="2" s="1"/>
  <c r="B254" i="2"/>
  <c r="E253" i="2"/>
  <c r="D253" i="2"/>
  <c r="B253" i="2"/>
  <c r="D252" i="2"/>
  <c r="E252" i="2" s="1"/>
  <c r="B252" i="2"/>
  <c r="E251" i="2"/>
  <c r="D251" i="2"/>
  <c r="B251" i="2"/>
  <c r="D250" i="2"/>
  <c r="E250" i="2" s="1"/>
  <c r="B250" i="2"/>
  <c r="D249" i="2"/>
  <c r="E249" i="2" s="1"/>
  <c r="B249" i="2"/>
  <c r="D248" i="2"/>
  <c r="E248" i="2" s="1"/>
  <c r="B248" i="2"/>
  <c r="E247" i="2"/>
  <c r="D247" i="2"/>
  <c r="B247" i="2"/>
  <c r="D246" i="2"/>
  <c r="E246" i="2" s="1"/>
  <c r="B246" i="2"/>
  <c r="D245" i="2"/>
  <c r="E245" i="2" s="1"/>
  <c r="B245" i="2"/>
  <c r="D244" i="2"/>
  <c r="E244" i="2" s="1"/>
  <c r="B244" i="2"/>
  <c r="D243" i="2"/>
  <c r="E243" i="2" s="1"/>
  <c r="B243" i="2"/>
  <c r="D242" i="2"/>
  <c r="E242" i="2" s="1"/>
  <c r="B242" i="2"/>
  <c r="E241" i="2"/>
  <c r="D241" i="2"/>
  <c r="B241" i="2"/>
  <c r="D240" i="2"/>
  <c r="E240" i="2" s="1"/>
  <c r="B240" i="2"/>
  <c r="E239" i="2"/>
  <c r="D239" i="2"/>
  <c r="B239" i="2"/>
  <c r="D238" i="2"/>
  <c r="E238" i="2" s="1"/>
  <c r="B238" i="2"/>
  <c r="E237" i="2"/>
  <c r="D237" i="2"/>
  <c r="B237" i="2"/>
  <c r="D236" i="2"/>
  <c r="E236" i="2" s="1"/>
  <c r="B236" i="2"/>
  <c r="E235" i="2"/>
  <c r="D235" i="2"/>
  <c r="B235" i="2"/>
  <c r="D234" i="2"/>
  <c r="E234" i="2" s="1"/>
  <c r="B234" i="2"/>
  <c r="E233" i="2"/>
  <c r="D233" i="2"/>
  <c r="B233" i="2"/>
  <c r="D232" i="2"/>
  <c r="E232" i="2" s="1"/>
  <c r="B232" i="2"/>
  <c r="E231" i="2"/>
  <c r="D231" i="2"/>
  <c r="B231" i="2"/>
  <c r="D230" i="2"/>
  <c r="E230" i="2" s="1"/>
  <c r="B230" i="2"/>
  <c r="D229" i="2"/>
  <c r="E229" i="2" s="1"/>
  <c r="B229" i="2"/>
  <c r="D228" i="2"/>
  <c r="E228" i="2" s="1"/>
  <c r="B228" i="2"/>
  <c r="E227" i="2"/>
  <c r="D227" i="2"/>
  <c r="B227" i="2"/>
  <c r="D226" i="2"/>
  <c r="E226" i="2" s="1"/>
  <c r="B226" i="2"/>
  <c r="E225" i="2"/>
  <c r="D225" i="2"/>
  <c r="B225" i="2"/>
  <c r="D224" i="2"/>
  <c r="E224" i="2" s="1"/>
  <c r="B224" i="2"/>
  <c r="D223" i="2"/>
  <c r="E223" i="2" s="1"/>
  <c r="B223" i="2"/>
  <c r="D222" i="2"/>
  <c r="E222" i="2" s="1"/>
  <c r="B222" i="2"/>
  <c r="D221" i="2"/>
  <c r="E221" i="2" s="1"/>
  <c r="B221" i="2"/>
  <c r="D220" i="2"/>
  <c r="E220" i="2" s="1"/>
  <c r="B220" i="2"/>
  <c r="D219" i="2"/>
  <c r="E219" i="2" s="1"/>
  <c r="B219" i="2"/>
  <c r="D218" i="2"/>
  <c r="E218" i="2" s="1"/>
  <c r="B218" i="2"/>
  <c r="E217" i="2"/>
  <c r="D217" i="2"/>
  <c r="B217" i="2"/>
  <c r="D216" i="2"/>
  <c r="E216" i="2" s="1"/>
  <c r="B216" i="2"/>
  <c r="E215" i="2"/>
  <c r="D215" i="2"/>
  <c r="B215" i="2"/>
  <c r="D214" i="2"/>
  <c r="E214" i="2" s="1"/>
  <c r="B214" i="2"/>
  <c r="D213" i="2"/>
  <c r="E213" i="2" s="1"/>
  <c r="B213" i="2"/>
  <c r="D212" i="2"/>
  <c r="E212" i="2" s="1"/>
  <c r="B212" i="2"/>
  <c r="D211" i="2"/>
  <c r="E211" i="2" s="1"/>
  <c r="B211" i="2"/>
  <c r="D210" i="2"/>
  <c r="E210" i="2" s="1"/>
  <c r="B210" i="2"/>
  <c r="E209" i="2"/>
  <c r="D209" i="2"/>
  <c r="B209" i="2"/>
  <c r="D208" i="2"/>
  <c r="E208" i="2" s="1"/>
  <c r="B208" i="2"/>
  <c r="E207" i="2"/>
  <c r="D207" i="2"/>
  <c r="B207" i="2"/>
  <c r="D206" i="2"/>
  <c r="E206" i="2" s="1"/>
  <c r="B206" i="2"/>
  <c r="E205" i="2"/>
  <c r="D205" i="2"/>
  <c r="B205" i="2"/>
  <c r="D204" i="2"/>
  <c r="E204" i="2" s="1"/>
  <c r="B204" i="2"/>
  <c r="E203" i="2"/>
  <c r="D203" i="2"/>
  <c r="B203" i="2"/>
  <c r="D202" i="2"/>
  <c r="E202" i="2" s="1"/>
  <c r="B202" i="2"/>
  <c r="E201" i="2"/>
  <c r="D201" i="2"/>
  <c r="B201" i="2"/>
  <c r="D200" i="2"/>
  <c r="E200" i="2" s="1"/>
  <c r="B200" i="2"/>
  <c r="D199" i="2"/>
  <c r="E199" i="2" s="1"/>
  <c r="B199" i="2"/>
  <c r="D198" i="2"/>
  <c r="E198" i="2" s="1"/>
  <c r="B198" i="2"/>
  <c r="D197" i="2"/>
  <c r="E197" i="2" s="1"/>
  <c r="B197" i="2"/>
  <c r="D196" i="2"/>
  <c r="E196" i="2" s="1"/>
  <c r="B196" i="2"/>
  <c r="D195" i="2"/>
  <c r="E195" i="2" s="1"/>
  <c r="B195" i="2"/>
  <c r="D194" i="2"/>
  <c r="E194" i="2" s="1"/>
  <c r="B194" i="2"/>
  <c r="D193" i="2"/>
  <c r="E193" i="2" s="1"/>
  <c r="B193" i="2"/>
  <c r="D192" i="2"/>
  <c r="E192" i="2" s="1"/>
  <c r="B192" i="2"/>
  <c r="E191" i="2"/>
  <c r="D191" i="2"/>
  <c r="B191" i="2"/>
  <c r="D190" i="2"/>
  <c r="E190" i="2" s="1"/>
  <c r="B190" i="2"/>
  <c r="E189" i="2"/>
  <c r="D189" i="2"/>
  <c r="B189" i="2"/>
  <c r="D188" i="2"/>
  <c r="E188" i="2" s="1"/>
  <c r="B188" i="2"/>
  <c r="D187" i="2"/>
  <c r="E187" i="2" s="1"/>
  <c r="B187" i="2"/>
  <c r="D186" i="2"/>
  <c r="E186" i="2" s="1"/>
  <c r="B186" i="2"/>
  <c r="D185" i="2"/>
  <c r="E185" i="2" s="1"/>
  <c r="B185" i="2"/>
  <c r="D184" i="2"/>
  <c r="E184" i="2" s="1"/>
  <c r="B184" i="2"/>
  <c r="D183" i="2"/>
  <c r="E183" i="2" s="1"/>
  <c r="B183" i="2"/>
  <c r="D182" i="2"/>
  <c r="E182" i="2" s="1"/>
  <c r="B182" i="2"/>
  <c r="D181" i="2"/>
  <c r="E181" i="2" s="1"/>
  <c r="B181" i="2"/>
  <c r="D180" i="2"/>
  <c r="E180" i="2" s="1"/>
  <c r="B180" i="2"/>
  <c r="D179" i="2"/>
  <c r="E179" i="2" s="1"/>
  <c r="B179" i="2"/>
  <c r="D178" i="2"/>
  <c r="E178" i="2" s="1"/>
  <c r="B178" i="2"/>
  <c r="D177" i="2"/>
  <c r="E177" i="2" s="1"/>
  <c r="B177" i="2"/>
  <c r="D176" i="2"/>
  <c r="E176" i="2" s="1"/>
  <c r="B176" i="2"/>
  <c r="E175" i="2"/>
  <c r="D175" i="2"/>
  <c r="B175" i="2"/>
  <c r="D174" i="2"/>
  <c r="E174" i="2" s="1"/>
  <c r="B174" i="2"/>
  <c r="D173" i="2"/>
  <c r="E173" i="2" s="1"/>
  <c r="B173" i="2"/>
  <c r="D172" i="2"/>
  <c r="E172" i="2" s="1"/>
  <c r="B172" i="2"/>
  <c r="E171" i="2"/>
  <c r="D171" i="2"/>
  <c r="B171" i="2"/>
  <c r="D170" i="2"/>
  <c r="E170" i="2" s="1"/>
  <c r="B170" i="2"/>
  <c r="E169" i="2"/>
  <c r="D169" i="2"/>
  <c r="B169" i="2"/>
  <c r="D168" i="2"/>
  <c r="E168" i="2" s="1"/>
  <c r="B168" i="2"/>
  <c r="D167" i="2"/>
  <c r="E167" i="2" s="1"/>
  <c r="B167" i="2"/>
  <c r="D166" i="2"/>
  <c r="E166" i="2" s="1"/>
  <c r="B166" i="2"/>
  <c r="D165" i="2"/>
  <c r="E165" i="2" s="1"/>
  <c r="B165" i="2"/>
  <c r="D164" i="2"/>
  <c r="E164" i="2" s="1"/>
  <c r="B164" i="2"/>
  <c r="D163" i="2"/>
  <c r="E163" i="2" s="1"/>
  <c r="B163" i="2"/>
  <c r="D162" i="2"/>
  <c r="E162" i="2" s="1"/>
  <c r="B162" i="2"/>
  <c r="E161" i="2"/>
  <c r="D161" i="2"/>
  <c r="B161" i="2"/>
  <c r="D160" i="2"/>
  <c r="E160" i="2" s="1"/>
  <c r="B160" i="2"/>
  <c r="E159" i="2"/>
  <c r="D159" i="2"/>
  <c r="B159" i="2"/>
  <c r="D158" i="2"/>
  <c r="E158" i="2" s="1"/>
  <c r="B158" i="2"/>
  <c r="E157" i="2"/>
  <c r="D157" i="2"/>
  <c r="B157" i="2"/>
  <c r="D156" i="2"/>
  <c r="E156" i="2" s="1"/>
  <c r="B156" i="2"/>
  <c r="D155" i="2"/>
  <c r="E155" i="2" s="1"/>
  <c r="B155" i="2"/>
  <c r="D154" i="2"/>
  <c r="E154" i="2" s="1"/>
  <c r="B154" i="2"/>
  <c r="D153" i="2"/>
  <c r="E153" i="2" s="1"/>
  <c r="B153" i="2"/>
  <c r="D152" i="2"/>
  <c r="E152" i="2" s="1"/>
  <c r="B152" i="2"/>
  <c r="D151" i="2"/>
  <c r="E151" i="2" s="1"/>
  <c r="B151" i="2"/>
  <c r="D150" i="2"/>
  <c r="E150" i="2" s="1"/>
  <c r="B150" i="2"/>
  <c r="E149" i="2"/>
  <c r="D149" i="2"/>
  <c r="B149" i="2"/>
  <c r="D148" i="2"/>
  <c r="E148" i="2" s="1"/>
  <c r="B148" i="2"/>
  <c r="E147" i="2"/>
  <c r="D147" i="2"/>
  <c r="B147" i="2"/>
  <c r="D146" i="2"/>
  <c r="E146" i="2" s="1"/>
  <c r="B146" i="2"/>
  <c r="E145" i="2"/>
  <c r="D145" i="2"/>
  <c r="B145" i="2"/>
  <c r="D144" i="2"/>
  <c r="E144" i="2" s="1"/>
  <c r="B144" i="2"/>
  <c r="D143" i="2"/>
  <c r="E143" i="2" s="1"/>
  <c r="B143" i="2"/>
  <c r="D142" i="2"/>
  <c r="E142" i="2" s="1"/>
  <c r="B142" i="2"/>
  <c r="D141" i="2"/>
  <c r="E141" i="2" s="1"/>
  <c r="B141" i="2"/>
  <c r="E140" i="2"/>
  <c r="D140" i="2"/>
  <c r="B140" i="2"/>
  <c r="D139" i="2"/>
  <c r="E139" i="2" s="1"/>
  <c r="B139" i="2"/>
  <c r="E138" i="2"/>
  <c r="D138" i="2"/>
  <c r="B138" i="2"/>
  <c r="D137" i="2"/>
  <c r="E137" i="2" s="1"/>
  <c r="B137" i="2"/>
  <c r="E136" i="2"/>
  <c r="D136" i="2"/>
  <c r="B136" i="2"/>
  <c r="D135" i="2"/>
  <c r="E135" i="2" s="1"/>
  <c r="B135" i="2"/>
  <c r="E134" i="2"/>
  <c r="D134" i="2"/>
  <c r="B134" i="2"/>
  <c r="D133" i="2"/>
  <c r="E133" i="2" s="1"/>
  <c r="B133" i="2"/>
  <c r="E132" i="2"/>
  <c r="D132" i="2"/>
  <c r="B132" i="2"/>
  <c r="D131" i="2"/>
  <c r="E131" i="2" s="1"/>
  <c r="B131" i="2"/>
  <c r="E130" i="2"/>
  <c r="D130" i="2"/>
  <c r="B130" i="2"/>
  <c r="D129" i="2"/>
  <c r="E129" i="2" s="1"/>
  <c r="B129" i="2"/>
  <c r="E128" i="2"/>
  <c r="D128" i="2"/>
  <c r="B128" i="2"/>
  <c r="D127" i="2"/>
  <c r="E127" i="2" s="1"/>
  <c r="B127" i="2"/>
  <c r="E126" i="2"/>
  <c r="D126" i="2"/>
  <c r="B126" i="2"/>
  <c r="D125" i="2"/>
  <c r="E125" i="2" s="1"/>
  <c r="B125" i="2"/>
  <c r="E124" i="2"/>
  <c r="D124" i="2"/>
  <c r="B124" i="2"/>
  <c r="D123" i="2"/>
  <c r="E123" i="2" s="1"/>
  <c r="B123" i="2"/>
  <c r="E122" i="2"/>
  <c r="D122" i="2"/>
  <c r="B122" i="2"/>
  <c r="D121" i="2"/>
  <c r="E121" i="2" s="1"/>
  <c r="B121" i="2"/>
  <c r="E120" i="2"/>
  <c r="D120" i="2"/>
  <c r="B120" i="2"/>
  <c r="D119" i="2"/>
  <c r="E119" i="2" s="1"/>
  <c r="B119" i="2"/>
  <c r="E118" i="2"/>
  <c r="D118" i="2"/>
  <c r="B118" i="2"/>
  <c r="D117" i="2"/>
  <c r="E117" i="2" s="1"/>
  <c r="B117" i="2"/>
  <c r="E116" i="2"/>
  <c r="D116" i="2"/>
  <c r="B116" i="2"/>
  <c r="D115" i="2"/>
  <c r="E115" i="2" s="1"/>
  <c r="B115" i="2"/>
  <c r="E114" i="2"/>
  <c r="D114" i="2"/>
  <c r="B114" i="2"/>
  <c r="D113" i="2"/>
  <c r="E113" i="2" s="1"/>
  <c r="B113" i="2"/>
  <c r="E112" i="2"/>
  <c r="D112" i="2"/>
  <c r="B112" i="2"/>
  <c r="D111" i="2"/>
  <c r="E111" i="2" s="1"/>
  <c r="B111" i="2"/>
  <c r="E110" i="2"/>
  <c r="D110" i="2"/>
  <c r="B110" i="2"/>
  <c r="D109" i="2"/>
  <c r="E109" i="2" s="1"/>
  <c r="B109" i="2"/>
  <c r="E108" i="2"/>
  <c r="D108" i="2"/>
  <c r="B108" i="2"/>
  <c r="D107" i="2"/>
  <c r="E107" i="2" s="1"/>
  <c r="B107" i="2"/>
  <c r="E106" i="2"/>
  <c r="D106" i="2"/>
  <c r="B106" i="2"/>
  <c r="D105" i="2"/>
  <c r="E105" i="2" s="1"/>
  <c r="B105" i="2"/>
  <c r="E104" i="2"/>
  <c r="D104" i="2"/>
  <c r="B104" i="2"/>
  <c r="B103" i="2"/>
  <c r="D103" i="2" s="1"/>
  <c r="E103" i="2" s="1"/>
  <c r="E102" i="2"/>
  <c r="D102" i="2"/>
  <c r="B102" i="2"/>
  <c r="B101" i="2"/>
  <c r="D101" i="2" s="1"/>
  <c r="E101" i="2" s="1"/>
  <c r="E100" i="2"/>
  <c r="D100" i="2"/>
  <c r="B100" i="2"/>
  <c r="B99" i="2"/>
  <c r="D99" i="2" s="1"/>
  <c r="E99" i="2" s="1"/>
  <c r="E98" i="2"/>
  <c r="D98" i="2"/>
  <c r="B98" i="2"/>
  <c r="B97" i="2"/>
  <c r="D97" i="2" s="1"/>
  <c r="E97" i="2" s="1"/>
  <c r="E96" i="2"/>
  <c r="D96" i="2"/>
  <c r="B96" i="2"/>
  <c r="B95" i="2"/>
  <c r="D95" i="2" s="1"/>
  <c r="E95" i="2" s="1"/>
  <c r="E94" i="2"/>
  <c r="D94" i="2"/>
  <c r="B94" i="2"/>
  <c r="B93" i="2"/>
  <c r="D93" i="2" s="1"/>
  <c r="E93" i="2" s="1"/>
  <c r="E92" i="2"/>
  <c r="D92" i="2"/>
  <c r="B92" i="2"/>
  <c r="B91" i="2"/>
  <c r="D91" i="2" s="1"/>
  <c r="E91" i="2" s="1"/>
  <c r="E90" i="2"/>
  <c r="D90" i="2"/>
  <c r="B90" i="2"/>
  <c r="B89" i="2"/>
  <c r="D89" i="2" s="1"/>
  <c r="E89" i="2" s="1"/>
  <c r="E88" i="2"/>
  <c r="D88" i="2"/>
  <c r="B88" i="2"/>
  <c r="B87" i="2"/>
  <c r="D87" i="2" s="1"/>
  <c r="E87" i="2" s="1"/>
  <c r="E86" i="2"/>
  <c r="D86" i="2"/>
  <c r="B86" i="2"/>
  <c r="B85" i="2"/>
  <c r="D85" i="2" s="1"/>
  <c r="E85" i="2" s="1"/>
  <c r="E84" i="2"/>
  <c r="D84" i="2"/>
  <c r="B84" i="2"/>
  <c r="B83" i="2"/>
  <c r="D83" i="2" s="1"/>
  <c r="E83" i="2" s="1"/>
  <c r="E82" i="2"/>
  <c r="D82" i="2"/>
  <c r="B82" i="2"/>
  <c r="B81" i="2"/>
  <c r="D81" i="2" s="1"/>
  <c r="E81" i="2" s="1"/>
  <c r="E80" i="2"/>
  <c r="D80" i="2"/>
  <c r="B80" i="2"/>
  <c r="B79" i="2"/>
  <c r="D79" i="2" s="1"/>
  <c r="E79" i="2" s="1"/>
  <c r="E78" i="2"/>
  <c r="D78" i="2"/>
  <c r="B78" i="2"/>
  <c r="B77" i="2"/>
  <c r="D77" i="2" s="1"/>
  <c r="E77" i="2" s="1"/>
  <c r="E76" i="2"/>
  <c r="D76" i="2"/>
  <c r="B76" i="2"/>
  <c r="B75" i="2"/>
  <c r="D75" i="2" s="1"/>
  <c r="E75" i="2" s="1"/>
  <c r="E74" i="2"/>
  <c r="D74" i="2"/>
  <c r="B74" i="2"/>
  <c r="B73" i="2"/>
  <c r="D73" i="2" s="1"/>
  <c r="E73" i="2" s="1"/>
  <c r="E72" i="2"/>
  <c r="D72" i="2"/>
  <c r="B72" i="2"/>
  <c r="B71" i="2"/>
  <c r="D71" i="2" s="1"/>
  <c r="E71" i="2" s="1"/>
  <c r="E70" i="2"/>
  <c r="D70" i="2"/>
  <c r="B70" i="2"/>
  <c r="B69" i="2"/>
  <c r="D69" i="2" s="1"/>
  <c r="E69" i="2" s="1"/>
  <c r="E68" i="2"/>
  <c r="D68" i="2"/>
  <c r="B68" i="2"/>
  <c r="B67" i="2"/>
  <c r="D67" i="2" s="1"/>
  <c r="E67" i="2" s="1"/>
  <c r="E66" i="2"/>
  <c r="D66" i="2"/>
  <c r="B66" i="2"/>
  <c r="B65" i="2"/>
  <c r="D65" i="2" s="1"/>
  <c r="E65" i="2" s="1"/>
  <c r="E64" i="2"/>
  <c r="D64" i="2"/>
  <c r="B64" i="2"/>
  <c r="B63" i="2"/>
  <c r="D63" i="2" s="1"/>
  <c r="E63" i="2" s="1"/>
  <c r="E62" i="2"/>
  <c r="D62" i="2"/>
  <c r="B62" i="2"/>
  <c r="B61" i="2"/>
  <c r="D61" i="2" s="1"/>
  <c r="E61" i="2" s="1"/>
  <c r="E60" i="2"/>
  <c r="D60" i="2"/>
  <c r="B60" i="2"/>
  <c r="B59" i="2"/>
  <c r="D59" i="2" s="1"/>
  <c r="E59" i="2" s="1"/>
  <c r="E58" i="2"/>
  <c r="D58" i="2"/>
  <c r="B58" i="2"/>
  <c r="B57" i="2"/>
  <c r="D57" i="2" s="1"/>
  <c r="E57" i="2" s="1"/>
  <c r="E56" i="2"/>
  <c r="D56" i="2"/>
  <c r="B56" i="2"/>
  <c r="B55" i="2"/>
  <c r="D55" i="2" s="1"/>
  <c r="E55" i="2" s="1"/>
  <c r="E54" i="2"/>
  <c r="D54" i="2"/>
  <c r="B54" i="2"/>
  <c r="B53" i="2"/>
  <c r="D53" i="2" s="1"/>
  <c r="E53" i="2" s="1"/>
  <c r="E52" i="2"/>
  <c r="D52" i="2"/>
  <c r="B52" i="2"/>
  <c r="B51" i="2"/>
  <c r="D51" i="2" s="1"/>
  <c r="E51" i="2" s="1"/>
  <c r="E50" i="2"/>
  <c r="D50" i="2"/>
  <c r="B50" i="2"/>
  <c r="D49" i="2"/>
  <c r="E49" i="2" s="1"/>
  <c r="E48" i="2"/>
  <c r="D48" i="2"/>
  <c r="B48" i="2"/>
  <c r="B47" i="2"/>
  <c r="D47" i="2" s="1"/>
  <c r="E47" i="2" s="1"/>
  <c r="E46" i="2"/>
  <c r="D46" i="2"/>
  <c r="B46" i="2"/>
  <c r="B45" i="2"/>
  <c r="D45" i="2" s="1"/>
  <c r="E45" i="2" s="1"/>
  <c r="E44" i="2"/>
  <c r="D44" i="2"/>
  <c r="B44" i="2"/>
  <c r="B43" i="2"/>
  <c r="D43" i="2" s="1"/>
  <c r="E43" i="2" s="1"/>
  <c r="E42" i="2"/>
  <c r="D42" i="2"/>
  <c r="B42" i="2"/>
  <c r="B41" i="2"/>
  <c r="D41" i="2" s="1"/>
  <c r="E41" i="2" s="1"/>
  <c r="E40" i="2"/>
  <c r="D40" i="2"/>
  <c r="B40" i="2"/>
  <c r="B39" i="2"/>
  <c r="D39" i="2" s="1"/>
  <c r="E39" i="2" s="1"/>
  <c r="E38" i="2"/>
  <c r="D38" i="2"/>
  <c r="B38" i="2"/>
  <c r="B37" i="2"/>
  <c r="D37" i="2" s="1"/>
  <c r="E37" i="2" s="1"/>
  <c r="E36" i="2"/>
  <c r="D36" i="2"/>
  <c r="B36" i="2"/>
  <c r="B35" i="2"/>
  <c r="D35" i="2" s="1"/>
  <c r="E35" i="2" s="1"/>
  <c r="E34" i="2"/>
  <c r="D34" i="2"/>
  <c r="B34" i="2"/>
  <c r="J33" i="2"/>
  <c r="H33" i="2"/>
  <c r="D33" i="2"/>
  <c r="E33" i="2" s="1"/>
  <c r="E32" i="2"/>
  <c r="D32" i="2"/>
  <c r="B32" i="2"/>
  <c r="B31" i="2"/>
  <c r="D31" i="2" s="1"/>
  <c r="E31" i="2" s="1"/>
  <c r="E30" i="2"/>
  <c r="D30" i="2"/>
  <c r="B30" i="2"/>
  <c r="B29" i="2"/>
  <c r="D29" i="2" s="1"/>
  <c r="E29" i="2" s="1"/>
  <c r="E28" i="2"/>
  <c r="D28" i="2"/>
  <c r="B28" i="2"/>
  <c r="B27" i="2"/>
  <c r="D27" i="2" s="1"/>
  <c r="E27" i="2" s="1"/>
  <c r="E26" i="2"/>
  <c r="D26" i="2"/>
  <c r="B26" i="2"/>
  <c r="B25" i="2"/>
  <c r="D25" i="2" s="1"/>
  <c r="E25" i="2" s="1"/>
  <c r="E24" i="2"/>
  <c r="D24" i="2"/>
  <c r="B24" i="2"/>
  <c r="B23" i="2"/>
  <c r="D23" i="2" s="1"/>
  <c r="E23" i="2" s="1"/>
  <c r="E22" i="2"/>
  <c r="D22" i="2"/>
  <c r="B22" i="2"/>
  <c r="B21" i="2"/>
  <c r="D21" i="2" s="1"/>
  <c r="E21" i="2" s="1"/>
  <c r="E20" i="2"/>
  <c r="D20" i="2"/>
  <c r="B20" i="2"/>
  <c r="B19" i="2"/>
  <c r="D19" i="2" s="1"/>
  <c r="E19" i="2" s="1"/>
  <c r="E18" i="2"/>
  <c r="D18" i="2"/>
  <c r="B18" i="2"/>
  <c r="B17" i="2"/>
  <c r="D17" i="2" s="1"/>
  <c r="E17" i="2" s="1"/>
  <c r="E16" i="2"/>
  <c r="D16" i="2"/>
  <c r="B16" i="2"/>
  <c r="B15" i="2"/>
  <c r="D15" i="2" s="1"/>
  <c r="E15" i="2" s="1"/>
  <c r="E14" i="2"/>
  <c r="D14" i="2"/>
  <c r="B14" i="2"/>
  <c r="B13" i="2"/>
  <c r="D13" i="2" s="1"/>
  <c r="E13" i="2" s="1"/>
  <c r="E12" i="2"/>
  <c r="D12" i="2"/>
  <c r="B12" i="2"/>
  <c r="B11" i="2"/>
  <c r="D11" i="2" s="1"/>
  <c r="E11" i="2" s="1"/>
  <c r="E10" i="2"/>
  <c r="D10" i="2"/>
  <c r="B10" i="2"/>
  <c r="B9" i="2"/>
  <c r="D9" i="2" s="1"/>
  <c r="E9" i="2" s="1"/>
  <c r="E8" i="2"/>
  <c r="D8" i="2"/>
  <c r="B8" i="2"/>
  <c r="B7" i="2"/>
  <c r="D7" i="2" s="1"/>
  <c r="E7" i="2" s="1"/>
  <c r="E6" i="2"/>
  <c r="D6" i="2"/>
  <c r="B6" i="2"/>
  <c r="B5" i="2"/>
  <c r="D5" i="2" s="1"/>
  <c r="E5" i="2" s="1"/>
  <c r="E4" i="2"/>
  <c r="D4" i="2"/>
  <c r="B4" i="2"/>
  <c r="B3" i="2"/>
  <c r="D3" i="2" s="1"/>
  <c r="E3" i="2" s="1"/>
  <c r="E2" i="2"/>
  <c r="D2" i="2"/>
  <c r="B2" i="2"/>
  <c r="I481" i="1"/>
  <c r="G481" i="1"/>
  <c r="D481" i="1"/>
  <c r="C481" i="1"/>
  <c r="I480" i="1"/>
  <c r="G480" i="1"/>
  <c r="C480" i="1"/>
  <c r="D480" i="1" s="1"/>
  <c r="I479" i="1"/>
  <c r="G479" i="1"/>
  <c r="D479" i="1"/>
  <c r="C479" i="1"/>
  <c r="I478" i="1"/>
  <c r="G478" i="1"/>
  <c r="D478" i="1"/>
  <c r="C478" i="1"/>
  <c r="B477" i="1"/>
  <c r="C477" i="1" s="1"/>
  <c r="D477" i="1" s="1"/>
  <c r="C476" i="1"/>
  <c r="D476" i="1" s="1"/>
  <c r="B476" i="1"/>
  <c r="B475" i="1"/>
  <c r="C475" i="1" s="1"/>
  <c r="D475" i="1" s="1"/>
  <c r="C474" i="1"/>
  <c r="D474" i="1" s="1"/>
  <c r="B474" i="1"/>
  <c r="B473" i="1"/>
  <c r="C473" i="1" s="1"/>
  <c r="D473" i="1" s="1"/>
  <c r="C472" i="1"/>
  <c r="D472" i="1" s="1"/>
  <c r="B472" i="1"/>
  <c r="B471" i="1"/>
  <c r="C471" i="1" s="1"/>
  <c r="D471" i="1" s="1"/>
  <c r="C470" i="1"/>
  <c r="D470" i="1" s="1"/>
  <c r="B470" i="1"/>
  <c r="B469" i="1"/>
  <c r="C469" i="1" s="1"/>
  <c r="D469" i="1" s="1"/>
  <c r="C468" i="1"/>
  <c r="D468" i="1" s="1"/>
  <c r="B468" i="1"/>
  <c r="B467" i="1"/>
  <c r="C467" i="1" s="1"/>
  <c r="D467" i="1" s="1"/>
  <c r="C466" i="1"/>
  <c r="D466" i="1" s="1"/>
  <c r="B466" i="1"/>
  <c r="B465" i="1"/>
  <c r="C465" i="1" s="1"/>
  <c r="D465" i="1" s="1"/>
  <c r="C464" i="1"/>
  <c r="D464" i="1" s="1"/>
  <c r="B464" i="1"/>
  <c r="B463" i="1"/>
  <c r="C463" i="1" s="1"/>
  <c r="D463" i="1" s="1"/>
  <c r="C462" i="1"/>
  <c r="D462" i="1" s="1"/>
  <c r="B462" i="1"/>
  <c r="B461" i="1"/>
  <c r="C461" i="1" s="1"/>
  <c r="D461" i="1" s="1"/>
  <c r="C460" i="1"/>
  <c r="D460" i="1" s="1"/>
  <c r="B460" i="1"/>
  <c r="B459" i="1"/>
  <c r="C459" i="1" s="1"/>
  <c r="D459" i="1" s="1"/>
  <c r="C458" i="1"/>
  <c r="D458" i="1" s="1"/>
  <c r="B458" i="1"/>
  <c r="B457" i="1"/>
  <c r="C457" i="1" s="1"/>
  <c r="D457" i="1" s="1"/>
  <c r="C456" i="1"/>
  <c r="D456" i="1" s="1"/>
  <c r="B456" i="1"/>
  <c r="B455" i="1"/>
  <c r="C455" i="1" s="1"/>
  <c r="D455" i="1" s="1"/>
  <c r="C454" i="1"/>
  <c r="D454" i="1" s="1"/>
  <c r="B454" i="1"/>
  <c r="B453" i="1"/>
  <c r="C453" i="1" s="1"/>
  <c r="D453" i="1" s="1"/>
  <c r="C452" i="1"/>
  <c r="D452" i="1" s="1"/>
  <c r="B452" i="1"/>
  <c r="B451" i="1"/>
  <c r="C451" i="1" s="1"/>
  <c r="D451" i="1" s="1"/>
  <c r="C450" i="1"/>
  <c r="D450" i="1" s="1"/>
  <c r="B450" i="1"/>
  <c r="B449" i="1"/>
  <c r="C449" i="1" s="1"/>
  <c r="D449" i="1" s="1"/>
  <c r="C448" i="1"/>
  <c r="D448" i="1" s="1"/>
  <c r="B448" i="1"/>
  <c r="B447" i="1"/>
  <c r="C447" i="1" s="1"/>
  <c r="D447" i="1" s="1"/>
  <c r="C446" i="1"/>
  <c r="D446" i="1" s="1"/>
  <c r="B446" i="1"/>
  <c r="B445" i="1"/>
  <c r="C445" i="1" s="1"/>
  <c r="D445" i="1" s="1"/>
  <c r="C444" i="1"/>
  <c r="D444" i="1" s="1"/>
  <c r="B444" i="1"/>
  <c r="B443" i="1"/>
  <c r="C443" i="1" s="1"/>
  <c r="D443" i="1" s="1"/>
  <c r="C442" i="1"/>
  <c r="D442" i="1" s="1"/>
  <c r="B442" i="1"/>
  <c r="B441" i="1"/>
  <c r="C441" i="1" s="1"/>
  <c r="D441" i="1" s="1"/>
  <c r="C440" i="1"/>
  <c r="D440" i="1" s="1"/>
  <c r="B440" i="1"/>
  <c r="B439" i="1"/>
  <c r="C439" i="1" s="1"/>
  <c r="D439" i="1" s="1"/>
  <c r="C438" i="1"/>
  <c r="D438" i="1" s="1"/>
  <c r="B438" i="1"/>
  <c r="B437" i="1"/>
  <c r="C437" i="1" s="1"/>
  <c r="D437" i="1" s="1"/>
  <c r="C436" i="1"/>
  <c r="D436" i="1" s="1"/>
  <c r="B436" i="1"/>
  <c r="B435" i="1"/>
  <c r="C435" i="1" s="1"/>
  <c r="D435" i="1" s="1"/>
  <c r="C434" i="1"/>
  <c r="D434" i="1" s="1"/>
  <c r="B434" i="1"/>
  <c r="B433" i="1"/>
  <c r="C433" i="1" s="1"/>
  <c r="D433" i="1" s="1"/>
  <c r="C432" i="1"/>
  <c r="D432" i="1" s="1"/>
  <c r="B432" i="1"/>
  <c r="B431" i="1"/>
  <c r="C431" i="1" s="1"/>
  <c r="D431" i="1" s="1"/>
  <c r="C430" i="1"/>
  <c r="D430" i="1" s="1"/>
  <c r="B430" i="1"/>
  <c r="B429" i="1"/>
  <c r="C429" i="1" s="1"/>
  <c r="D429" i="1" s="1"/>
  <c r="C428" i="1"/>
  <c r="D428" i="1" s="1"/>
  <c r="B428" i="1"/>
  <c r="B427" i="1"/>
  <c r="C427" i="1" s="1"/>
  <c r="D427" i="1" s="1"/>
  <c r="C426" i="1"/>
  <c r="D426" i="1" s="1"/>
  <c r="B426" i="1"/>
  <c r="B425" i="1"/>
  <c r="C425" i="1" s="1"/>
  <c r="D425" i="1" s="1"/>
  <c r="C424" i="1"/>
  <c r="D424" i="1" s="1"/>
  <c r="B424" i="1"/>
  <c r="B423" i="1"/>
  <c r="C423" i="1" s="1"/>
  <c r="D423" i="1" s="1"/>
  <c r="C422" i="1"/>
  <c r="D422" i="1" s="1"/>
  <c r="B422" i="1"/>
  <c r="B421" i="1"/>
  <c r="C421" i="1" s="1"/>
  <c r="D421" i="1" s="1"/>
  <c r="C420" i="1"/>
  <c r="D420" i="1" s="1"/>
  <c r="B420" i="1"/>
  <c r="B419" i="1"/>
  <c r="C419" i="1" s="1"/>
  <c r="D419" i="1" s="1"/>
  <c r="C418" i="1"/>
  <c r="D418" i="1" s="1"/>
  <c r="B418" i="1"/>
  <c r="B417" i="1"/>
  <c r="C417" i="1" s="1"/>
  <c r="D417" i="1" s="1"/>
  <c r="C416" i="1"/>
  <c r="D416" i="1" s="1"/>
  <c r="B416" i="1"/>
  <c r="B415" i="1"/>
  <c r="C415" i="1" s="1"/>
  <c r="D415" i="1" s="1"/>
  <c r="C414" i="1"/>
  <c r="D414" i="1" s="1"/>
  <c r="B414" i="1"/>
  <c r="B413" i="1"/>
  <c r="C413" i="1" s="1"/>
  <c r="D413" i="1" s="1"/>
  <c r="C412" i="1"/>
  <c r="D412" i="1" s="1"/>
  <c r="B412" i="1"/>
  <c r="B411" i="1"/>
  <c r="C411" i="1" s="1"/>
  <c r="D411" i="1" s="1"/>
  <c r="C410" i="1"/>
  <c r="D410" i="1" s="1"/>
  <c r="B410" i="1"/>
  <c r="B409" i="1"/>
  <c r="C409" i="1" s="1"/>
  <c r="D409" i="1" s="1"/>
  <c r="C408" i="1"/>
  <c r="D408" i="1" s="1"/>
  <c r="B408" i="1"/>
  <c r="B407" i="1"/>
  <c r="C407" i="1" s="1"/>
  <c r="D407" i="1" s="1"/>
  <c r="C406" i="1"/>
  <c r="D406" i="1" s="1"/>
  <c r="B406" i="1"/>
  <c r="B405" i="1"/>
  <c r="C405" i="1" s="1"/>
  <c r="D405" i="1" s="1"/>
  <c r="C404" i="1"/>
  <c r="D404" i="1" s="1"/>
  <c r="B404" i="1"/>
  <c r="B403" i="1"/>
  <c r="C403" i="1" s="1"/>
  <c r="D403" i="1" s="1"/>
  <c r="C402" i="1"/>
  <c r="D402" i="1" s="1"/>
  <c r="B402" i="1"/>
  <c r="B401" i="1"/>
  <c r="C401" i="1" s="1"/>
  <c r="D401" i="1" s="1"/>
  <c r="C400" i="1"/>
  <c r="D400" i="1" s="1"/>
  <c r="B400" i="1"/>
  <c r="B399" i="1"/>
  <c r="C399" i="1" s="1"/>
  <c r="D399" i="1" s="1"/>
  <c r="C398" i="1"/>
  <c r="D398" i="1" s="1"/>
  <c r="B398" i="1"/>
  <c r="B397" i="1"/>
  <c r="C397" i="1" s="1"/>
  <c r="D397" i="1" s="1"/>
  <c r="C396" i="1"/>
  <c r="D396" i="1" s="1"/>
  <c r="B396" i="1"/>
  <c r="B395" i="1"/>
  <c r="C395" i="1" s="1"/>
  <c r="D395" i="1" s="1"/>
  <c r="C394" i="1"/>
  <c r="D394" i="1" s="1"/>
  <c r="B394" i="1"/>
  <c r="B393" i="1"/>
  <c r="C393" i="1" s="1"/>
  <c r="D393" i="1" s="1"/>
  <c r="C392" i="1"/>
  <c r="D392" i="1" s="1"/>
  <c r="B392" i="1"/>
  <c r="B391" i="1"/>
  <c r="C391" i="1" s="1"/>
  <c r="D391" i="1" s="1"/>
  <c r="C390" i="1"/>
  <c r="D390" i="1" s="1"/>
  <c r="B390" i="1"/>
  <c r="B389" i="1"/>
  <c r="C389" i="1" s="1"/>
  <c r="D389" i="1" s="1"/>
  <c r="C388" i="1"/>
  <c r="D388" i="1" s="1"/>
  <c r="B388" i="1"/>
  <c r="B387" i="1"/>
  <c r="C387" i="1" s="1"/>
  <c r="D387" i="1" s="1"/>
  <c r="C386" i="1"/>
  <c r="D386" i="1" s="1"/>
  <c r="B386" i="1"/>
  <c r="B385" i="1"/>
  <c r="C385" i="1" s="1"/>
  <c r="D385" i="1" s="1"/>
  <c r="C384" i="1"/>
  <c r="D384" i="1" s="1"/>
  <c r="B384" i="1"/>
  <c r="B383" i="1"/>
  <c r="C383" i="1" s="1"/>
  <c r="D383" i="1" s="1"/>
  <c r="C382" i="1"/>
  <c r="D382" i="1" s="1"/>
  <c r="B382" i="1"/>
  <c r="B381" i="1"/>
  <c r="C381" i="1" s="1"/>
  <c r="D381" i="1" s="1"/>
  <c r="C380" i="1"/>
  <c r="D380" i="1" s="1"/>
  <c r="B380" i="1"/>
  <c r="B379" i="1"/>
  <c r="C379" i="1" s="1"/>
  <c r="D379" i="1" s="1"/>
  <c r="C378" i="1"/>
  <c r="D378" i="1" s="1"/>
  <c r="B378" i="1"/>
  <c r="B377" i="1"/>
  <c r="C377" i="1" s="1"/>
  <c r="D377" i="1" s="1"/>
  <c r="C376" i="1"/>
  <c r="D376" i="1" s="1"/>
  <c r="B376" i="1"/>
  <c r="B375" i="1"/>
  <c r="C375" i="1" s="1"/>
  <c r="D375" i="1" s="1"/>
  <c r="C374" i="1"/>
  <c r="D374" i="1" s="1"/>
  <c r="B374" i="1"/>
  <c r="B373" i="1"/>
  <c r="C373" i="1" s="1"/>
  <c r="D373" i="1" s="1"/>
  <c r="C372" i="1"/>
  <c r="D372" i="1" s="1"/>
  <c r="B372" i="1"/>
  <c r="B371" i="1"/>
  <c r="C371" i="1" s="1"/>
  <c r="D371" i="1" s="1"/>
  <c r="C370" i="1"/>
  <c r="D370" i="1" s="1"/>
  <c r="B370" i="1"/>
  <c r="B369" i="1"/>
  <c r="C369" i="1" s="1"/>
  <c r="D369" i="1" s="1"/>
  <c r="C368" i="1"/>
  <c r="D368" i="1" s="1"/>
  <c r="B368" i="1"/>
  <c r="B367" i="1"/>
  <c r="C367" i="1" s="1"/>
  <c r="D367" i="1" s="1"/>
  <c r="C366" i="1"/>
  <c r="D366" i="1" s="1"/>
  <c r="B366" i="1"/>
  <c r="B365" i="1"/>
  <c r="C365" i="1" s="1"/>
  <c r="D365" i="1" s="1"/>
  <c r="C364" i="1"/>
  <c r="D364" i="1" s="1"/>
  <c r="B364" i="1"/>
  <c r="B363" i="1"/>
  <c r="C363" i="1" s="1"/>
  <c r="D363" i="1" s="1"/>
  <c r="C362" i="1"/>
  <c r="D362" i="1" s="1"/>
  <c r="B362" i="1"/>
  <c r="B361" i="1"/>
  <c r="C361" i="1" s="1"/>
  <c r="D361" i="1" s="1"/>
  <c r="C360" i="1"/>
  <c r="D360" i="1" s="1"/>
  <c r="B360" i="1"/>
  <c r="B359" i="1"/>
  <c r="C359" i="1" s="1"/>
  <c r="D359" i="1" s="1"/>
  <c r="C358" i="1"/>
  <c r="D358" i="1" s="1"/>
  <c r="B358" i="1"/>
  <c r="B357" i="1"/>
  <c r="C357" i="1" s="1"/>
  <c r="D357" i="1" s="1"/>
  <c r="C356" i="1"/>
  <c r="D356" i="1" s="1"/>
  <c r="B356" i="1"/>
  <c r="B355" i="1"/>
  <c r="C355" i="1" s="1"/>
  <c r="D355" i="1" s="1"/>
  <c r="C354" i="1"/>
  <c r="D354" i="1" s="1"/>
  <c r="B354" i="1"/>
  <c r="B353" i="1"/>
  <c r="C353" i="1" s="1"/>
  <c r="D353" i="1" s="1"/>
  <c r="C352" i="1"/>
  <c r="D352" i="1" s="1"/>
  <c r="B352" i="1"/>
  <c r="B351" i="1"/>
  <c r="C351" i="1" s="1"/>
  <c r="D351" i="1" s="1"/>
  <c r="C350" i="1"/>
  <c r="D350" i="1" s="1"/>
  <c r="B350" i="1"/>
  <c r="B349" i="1"/>
  <c r="C349" i="1" s="1"/>
  <c r="D349" i="1" s="1"/>
  <c r="C348" i="1"/>
  <c r="D348" i="1" s="1"/>
  <c r="B348" i="1"/>
  <c r="B347" i="1"/>
  <c r="C347" i="1" s="1"/>
  <c r="D347" i="1" s="1"/>
  <c r="C346" i="1"/>
  <c r="D346" i="1" s="1"/>
  <c r="B346" i="1"/>
  <c r="B345" i="1"/>
  <c r="C345" i="1" s="1"/>
  <c r="D345" i="1" s="1"/>
  <c r="C344" i="1"/>
  <c r="D344" i="1" s="1"/>
  <c r="B344" i="1"/>
  <c r="B343" i="1"/>
  <c r="C343" i="1" s="1"/>
  <c r="D343" i="1" s="1"/>
  <c r="C342" i="1"/>
  <c r="D342" i="1" s="1"/>
  <c r="B342" i="1"/>
  <c r="B341" i="1"/>
  <c r="C341" i="1" s="1"/>
  <c r="D341" i="1" s="1"/>
  <c r="C340" i="1"/>
  <c r="D340" i="1" s="1"/>
  <c r="B340" i="1"/>
  <c r="B339" i="1"/>
  <c r="C339" i="1" s="1"/>
  <c r="D339" i="1" s="1"/>
  <c r="C338" i="1"/>
  <c r="D338" i="1" s="1"/>
  <c r="B338" i="1"/>
  <c r="B337" i="1"/>
  <c r="C337" i="1" s="1"/>
  <c r="D337" i="1" s="1"/>
  <c r="C336" i="1"/>
  <c r="D336" i="1" s="1"/>
  <c r="B336" i="1"/>
  <c r="B335" i="1"/>
  <c r="C335" i="1" s="1"/>
  <c r="D335" i="1" s="1"/>
  <c r="C334" i="1"/>
  <c r="D334" i="1" s="1"/>
  <c r="B334" i="1"/>
  <c r="B333" i="1"/>
  <c r="C333" i="1" s="1"/>
  <c r="D333" i="1" s="1"/>
  <c r="C332" i="1"/>
  <c r="D332" i="1" s="1"/>
  <c r="B332" i="1"/>
  <c r="B331" i="1"/>
  <c r="C331" i="1" s="1"/>
  <c r="D331" i="1" s="1"/>
  <c r="C330" i="1"/>
  <c r="D330" i="1" s="1"/>
  <c r="B330" i="1"/>
  <c r="B329" i="1"/>
  <c r="C329" i="1" s="1"/>
  <c r="D329" i="1" s="1"/>
  <c r="C328" i="1"/>
  <c r="D328" i="1" s="1"/>
  <c r="B328" i="1"/>
  <c r="B327" i="1"/>
  <c r="C327" i="1" s="1"/>
  <c r="D327" i="1" s="1"/>
  <c r="C326" i="1"/>
  <c r="D326" i="1" s="1"/>
  <c r="B326" i="1"/>
  <c r="B325" i="1"/>
  <c r="C325" i="1" s="1"/>
  <c r="D325" i="1" s="1"/>
  <c r="C324" i="1"/>
  <c r="D324" i="1" s="1"/>
  <c r="B324" i="1"/>
  <c r="B323" i="1"/>
  <c r="C323" i="1" s="1"/>
  <c r="D323" i="1" s="1"/>
  <c r="C322" i="1"/>
  <c r="D322" i="1" s="1"/>
  <c r="B322" i="1"/>
  <c r="B321" i="1"/>
  <c r="C321" i="1" s="1"/>
  <c r="D321" i="1" s="1"/>
  <c r="C320" i="1"/>
  <c r="D320" i="1" s="1"/>
  <c r="B320" i="1"/>
  <c r="B319" i="1"/>
  <c r="C319" i="1" s="1"/>
  <c r="D319" i="1" s="1"/>
  <c r="C318" i="1"/>
  <c r="D318" i="1" s="1"/>
  <c r="B318" i="1"/>
  <c r="B317" i="1"/>
  <c r="C317" i="1" s="1"/>
  <c r="D317" i="1" s="1"/>
  <c r="C316" i="1"/>
  <c r="D316" i="1" s="1"/>
  <c r="B316" i="1"/>
  <c r="B315" i="1"/>
  <c r="C315" i="1" s="1"/>
  <c r="D315" i="1" s="1"/>
  <c r="C314" i="1"/>
  <c r="D314" i="1" s="1"/>
  <c r="B314" i="1"/>
  <c r="B313" i="1"/>
  <c r="C313" i="1" s="1"/>
  <c r="D313" i="1" s="1"/>
  <c r="C312" i="1"/>
  <c r="D312" i="1" s="1"/>
  <c r="B312" i="1"/>
  <c r="B311" i="1"/>
  <c r="C311" i="1" s="1"/>
  <c r="D311" i="1" s="1"/>
  <c r="C310" i="1"/>
  <c r="D310" i="1" s="1"/>
  <c r="B310" i="1"/>
  <c r="B309" i="1"/>
  <c r="C309" i="1" s="1"/>
  <c r="D309" i="1" s="1"/>
  <c r="C308" i="1"/>
  <c r="D308" i="1" s="1"/>
  <c r="B308" i="1"/>
  <c r="B307" i="1"/>
  <c r="C307" i="1" s="1"/>
  <c r="D307" i="1" s="1"/>
  <c r="C306" i="1"/>
  <c r="D306" i="1" s="1"/>
  <c r="B306" i="1"/>
  <c r="B305" i="1"/>
  <c r="C305" i="1" s="1"/>
  <c r="D305" i="1" s="1"/>
  <c r="C304" i="1"/>
  <c r="D304" i="1" s="1"/>
  <c r="B304" i="1"/>
  <c r="B303" i="1"/>
  <c r="C303" i="1" s="1"/>
  <c r="D303" i="1" s="1"/>
  <c r="C302" i="1"/>
  <c r="D302" i="1" s="1"/>
  <c r="B302" i="1"/>
  <c r="B301" i="1"/>
  <c r="C301" i="1" s="1"/>
  <c r="D301" i="1" s="1"/>
  <c r="C300" i="1"/>
  <c r="D300" i="1" s="1"/>
  <c r="B300" i="1"/>
  <c r="B299" i="1"/>
  <c r="C299" i="1" s="1"/>
  <c r="D299" i="1" s="1"/>
  <c r="C298" i="1"/>
  <c r="D298" i="1" s="1"/>
  <c r="B298" i="1"/>
  <c r="B297" i="1"/>
  <c r="C297" i="1" s="1"/>
  <c r="D297" i="1" s="1"/>
  <c r="C296" i="1"/>
  <c r="D296" i="1" s="1"/>
  <c r="B296" i="1"/>
  <c r="B295" i="1"/>
  <c r="C295" i="1" s="1"/>
  <c r="D295" i="1" s="1"/>
  <c r="C294" i="1"/>
  <c r="D294" i="1" s="1"/>
  <c r="B294" i="1"/>
  <c r="B293" i="1"/>
  <c r="C293" i="1" s="1"/>
  <c r="D293" i="1" s="1"/>
  <c r="C292" i="1"/>
  <c r="D292" i="1" s="1"/>
  <c r="B292" i="1"/>
  <c r="B291" i="1"/>
  <c r="C291" i="1" s="1"/>
  <c r="D291" i="1" s="1"/>
  <c r="C290" i="1"/>
  <c r="D290" i="1" s="1"/>
  <c r="B290" i="1"/>
  <c r="B289" i="1"/>
  <c r="C289" i="1" s="1"/>
  <c r="D289" i="1" s="1"/>
  <c r="C288" i="1"/>
  <c r="D288" i="1" s="1"/>
  <c r="B288" i="1"/>
  <c r="B287" i="1"/>
  <c r="C287" i="1" s="1"/>
  <c r="D287" i="1" s="1"/>
  <c r="C286" i="1"/>
  <c r="D286" i="1" s="1"/>
  <c r="B286" i="1"/>
  <c r="B285" i="1"/>
  <c r="C285" i="1" s="1"/>
  <c r="D285" i="1" s="1"/>
  <c r="C284" i="1"/>
  <c r="D284" i="1" s="1"/>
  <c r="B284" i="1"/>
  <c r="B283" i="1"/>
  <c r="C283" i="1" s="1"/>
  <c r="D283" i="1" s="1"/>
  <c r="C282" i="1"/>
  <c r="D282" i="1" s="1"/>
  <c r="B282" i="1"/>
  <c r="B281" i="1"/>
  <c r="C281" i="1" s="1"/>
  <c r="D281" i="1" s="1"/>
  <c r="C280" i="1"/>
  <c r="D280" i="1" s="1"/>
  <c r="B280" i="1"/>
  <c r="B279" i="1"/>
  <c r="C279" i="1" s="1"/>
  <c r="D279" i="1" s="1"/>
  <c r="C278" i="1"/>
  <c r="D278" i="1" s="1"/>
  <c r="B278" i="1"/>
  <c r="B277" i="1"/>
  <c r="C277" i="1" s="1"/>
  <c r="D277" i="1" s="1"/>
  <c r="C276" i="1"/>
  <c r="D276" i="1" s="1"/>
  <c r="B276" i="1"/>
  <c r="B275" i="1"/>
  <c r="C275" i="1" s="1"/>
  <c r="D275" i="1" s="1"/>
  <c r="C274" i="1"/>
  <c r="D274" i="1" s="1"/>
  <c r="B274" i="1"/>
  <c r="B273" i="1"/>
  <c r="C273" i="1" s="1"/>
  <c r="D273" i="1" s="1"/>
  <c r="C272" i="1"/>
  <c r="D272" i="1" s="1"/>
  <c r="B272" i="1"/>
  <c r="B271" i="1"/>
  <c r="C271" i="1" s="1"/>
  <c r="D271" i="1" s="1"/>
  <c r="C270" i="1"/>
  <c r="D270" i="1" s="1"/>
  <c r="B270" i="1"/>
  <c r="B269" i="1"/>
  <c r="C269" i="1" s="1"/>
  <c r="D269" i="1" s="1"/>
  <c r="C268" i="1"/>
  <c r="D268" i="1" s="1"/>
  <c r="B268" i="1"/>
  <c r="B267" i="1"/>
  <c r="C267" i="1" s="1"/>
  <c r="D267" i="1" s="1"/>
  <c r="C266" i="1"/>
  <c r="D266" i="1" s="1"/>
  <c r="B266" i="1"/>
  <c r="B265" i="1"/>
  <c r="C265" i="1" s="1"/>
  <c r="D265" i="1" s="1"/>
  <c r="C264" i="1"/>
  <c r="D264" i="1" s="1"/>
  <c r="B264" i="1"/>
  <c r="B263" i="1"/>
  <c r="C263" i="1" s="1"/>
  <c r="D263" i="1" s="1"/>
  <c r="C262" i="1"/>
  <c r="D262" i="1" s="1"/>
  <c r="B262" i="1"/>
  <c r="B261" i="1"/>
  <c r="C261" i="1" s="1"/>
  <c r="D261" i="1" s="1"/>
  <c r="C260" i="1"/>
  <c r="D260" i="1" s="1"/>
  <c r="B260" i="1"/>
  <c r="B259" i="1"/>
  <c r="C259" i="1" s="1"/>
  <c r="D259" i="1" s="1"/>
  <c r="C258" i="1"/>
  <c r="D258" i="1" s="1"/>
  <c r="B258" i="1"/>
  <c r="B257" i="1"/>
  <c r="C257" i="1" s="1"/>
  <c r="D257" i="1" s="1"/>
  <c r="C256" i="1"/>
  <c r="D256" i="1" s="1"/>
  <c r="B256" i="1"/>
  <c r="B255" i="1"/>
  <c r="C255" i="1" s="1"/>
  <c r="D255" i="1" s="1"/>
  <c r="C254" i="1"/>
  <c r="D254" i="1" s="1"/>
  <c r="B254" i="1"/>
  <c r="D253" i="1"/>
  <c r="C253" i="1"/>
  <c r="B253" i="1"/>
  <c r="C252" i="1"/>
  <c r="D252" i="1" s="1"/>
  <c r="B252" i="1"/>
  <c r="D251" i="1"/>
  <c r="C251" i="1"/>
  <c r="B251" i="1"/>
  <c r="C250" i="1"/>
  <c r="D250" i="1" s="1"/>
  <c r="B250" i="1"/>
  <c r="D249" i="1"/>
  <c r="C249" i="1"/>
  <c r="B249" i="1"/>
  <c r="C248" i="1"/>
  <c r="D248" i="1" s="1"/>
  <c r="B248" i="1"/>
  <c r="D247" i="1"/>
  <c r="C247" i="1"/>
  <c r="B247" i="1"/>
  <c r="C246" i="1"/>
  <c r="D246" i="1" s="1"/>
  <c r="B246" i="1"/>
  <c r="D245" i="1"/>
  <c r="C245" i="1"/>
  <c r="B245" i="1"/>
  <c r="C244" i="1"/>
  <c r="D244" i="1" s="1"/>
  <c r="B244" i="1"/>
  <c r="D243" i="1"/>
  <c r="C243" i="1"/>
  <c r="B243" i="1"/>
  <c r="C242" i="1"/>
  <c r="D242" i="1" s="1"/>
  <c r="B242" i="1"/>
  <c r="D241" i="1"/>
  <c r="C241" i="1"/>
  <c r="B241" i="1"/>
  <c r="C240" i="1"/>
  <c r="D240" i="1" s="1"/>
  <c r="B240" i="1"/>
  <c r="D239" i="1"/>
  <c r="C239" i="1"/>
  <c r="B239" i="1"/>
  <c r="C238" i="1"/>
  <c r="D238" i="1" s="1"/>
  <c r="B238" i="1"/>
  <c r="D237" i="1"/>
  <c r="C237" i="1"/>
  <c r="B237" i="1"/>
  <c r="C236" i="1"/>
  <c r="D236" i="1" s="1"/>
  <c r="B236" i="1"/>
  <c r="D235" i="1"/>
  <c r="C235" i="1"/>
  <c r="B235" i="1"/>
  <c r="C234" i="1"/>
  <c r="D234" i="1" s="1"/>
  <c r="B234" i="1"/>
  <c r="B233" i="1"/>
  <c r="C233" i="1" s="1"/>
  <c r="D233" i="1" s="1"/>
  <c r="C232" i="1"/>
  <c r="D232" i="1" s="1"/>
  <c r="B232" i="1"/>
  <c r="B231" i="1"/>
  <c r="C231" i="1" s="1"/>
  <c r="D231" i="1" s="1"/>
  <c r="C230" i="1"/>
  <c r="D230" i="1" s="1"/>
  <c r="B230" i="1"/>
  <c r="B229" i="1"/>
  <c r="C229" i="1" s="1"/>
  <c r="D229" i="1" s="1"/>
  <c r="C228" i="1"/>
  <c r="D228" i="1" s="1"/>
  <c r="B228" i="1"/>
  <c r="D227" i="1"/>
  <c r="C227" i="1"/>
  <c r="B227" i="1"/>
  <c r="C226" i="1"/>
  <c r="D226" i="1" s="1"/>
  <c r="B226" i="1"/>
  <c r="D225" i="1"/>
  <c r="C225" i="1"/>
  <c r="B225" i="1"/>
  <c r="C224" i="1"/>
  <c r="D224" i="1" s="1"/>
  <c r="B224" i="1"/>
  <c r="D223" i="1"/>
  <c r="C223" i="1"/>
  <c r="B223" i="1"/>
  <c r="C222" i="1"/>
  <c r="D222" i="1" s="1"/>
  <c r="B222" i="1"/>
  <c r="D221" i="1"/>
  <c r="C221" i="1"/>
  <c r="B221" i="1"/>
  <c r="C220" i="1"/>
  <c r="D220" i="1" s="1"/>
  <c r="B220" i="1"/>
  <c r="B219" i="1"/>
  <c r="C219" i="1" s="1"/>
  <c r="D219" i="1" s="1"/>
  <c r="C218" i="1"/>
  <c r="D218" i="1" s="1"/>
  <c r="B218" i="1"/>
  <c r="B217" i="1"/>
  <c r="C217" i="1" s="1"/>
  <c r="D217" i="1" s="1"/>
  <c r="C216" i="1"/>
  <c r="D216" i="1" s="1"/>
  <c r="B216" i="1"/>
  <c r="B215" i="1"/>
  <c r="C215" i="1" s="1"/>
  <c r="D215" i="1" s="1"/>
  <c r="C214" i="1"/>
  <c r="D214" i="1" s="1"/>
  <c r="B214" i="1"/>
  <c r="B213" i="1"/>
  <c r="C213" i="1" s="1"/>
  <c r="D213" i="1" s="1"/>
  <c r="C212" i="1"/>
  <c r="D212" i="1" s="1"/>
  <c r="B212" i="1"/>
  <c r="B211" i="1"/>
  <c r="C211" i="1" s="1"/>
  <c r="D211" i="1" s="1"/>
  <c r="C210" i="1"/>
  <c r="D210" i="1" s="1"/>
  <c r="B210" i="1"/>
  <c r="B209" i="1"/>
  <c r="C209" i="1" s="1"/>
  <c r="D209" i="1" s="1"/>
  <c r="C208" i="1"/>
  <c r="D208" i="1" s="1"/>
  <c r="B208" i="1"/>
  <c r="B207" i="1"/>
  <c r="C207" i="1" s="1"/>
  <c r="D207" i="1" s="1"/>
  <c r="C206" i="1"/>
  <c r="D206" i="1" s="1"/>
  <c r="B206" i="1"/>
  <c r="B205" i="1"/>
  <c r="C205" i="1" s="1"/>
  <c r="D205" i="1" s="1"/>
  <c r="C204" i="1"/>
  <c r="D204" i="1" s="1"/>
  <c r="B204" i="1"/>
  <c r="B203" i="1"/>
  <c r="C203" i="1" s="1"/>
  <c r="D203" i="1" s="1"/>
  <c r="C202" i="1"/>
  <c r="D202" i="1" s="1"/>
  <c r="B202" i="1"/>
  <c r="B201" i="1"/>
  <c r="C201" i="1" s="1"/>
  <c r="D201" i="1" s="1"/>
  <c r="C200" i="1"/>
  <c r="D200" i="1" s="1"/>
  <c r="B200" i="1"/>
  <c r="B199" i="1"/>
  <c r="C199" i="1" s="1"/>
  <c r="D199" i="1" s="1"/>
  <c r="C198" i="1"/>
  <c r="D198" i="1" s="1"/>
  <c r="B198" i="1"/>
  <c r="B197" i="1"/>
  <c r="C197" i="1" s="1"/>
  <c r="D197" i="1" s="1"/>
  <c r="C196" i="1"/>
  <c r="D196" i="1" s="1"/>
  <c r="B196" i="1"/>
  <c r="B195" i="1"/>
  <c r="C195" i="1" s="1"/>
  <c r="D195" i="1" s="1"/>
  <c r="C194" i="1"/>
  <c r="D194" i="1" s="1"/>
  <c r="B194" i="1"/>
  <c r="B193" i="1"/>
  <c r="C193" i="1" s="1"/>
  <c r="D193" i="1" s="1"/>
  <c r="C192" i="1"/>
  <c r="D192" i="1" s="1"/>
  <c r="B192" i="1"/>
  <c r="B191" i="1"/>
  <c r="C191" i="1" s="1"/>
  <c r="D191" i="1" s="1"/>
  <c r="C190" i="1"/>
  <c r="D190" i="1" s="1"/>
  <c r="B190" i="1"/>
  <c r="B189" i="1"/>
  <c r="C189" i="1" s="1"/>
  <c r="D189" i="1" s="1"/>
  <c r="C188" i="1"/>
  <c r="D188" i="1" s="1"/>
  <c r="B188" i="1"/>
  <c r="B187" i="1"/>
  <c r="C187" i="1" s="1"/>
  <c r="D187" i="1" s="1"/>
  <c r="C186" i="1"/>
  <c r="D186" i="1" s="1"/>
  <c r="B186" i="1"/>
  <c r="B185" i="1"/>
  <c r="C185" i="1" s="1"/>
  <c r="D185" i="1" s="1"/>
  <c r="C184" i="1"/>
  <c r="D184" i="1" s="1"/>
  <c r="B184" i="1"/>
  <c r="B183" i="1"/>
  <c r="C183" i="1" s="1"/>
  <c r="D183" i="1" s="1"/>
  <c r="C182" i="1"/>
  <c r="D182" i="1" s="1"/>
  <c r="B182" i="1"/>
  <c r="B181" i="1"/>
  <c r="C181" i="1" s="1"/>
  <c r="D181" i="1" s="1"/>
  <c r="C180" i="1"/>
  <c r="D180" i="1" s="1"/>
  <c r="B180" i="1"/>
  <c r="B179" i="1"/>
  <c r="C179" i="1" s="1"/>
  <c r="D179" i="1" s="1"/>
  <c r="C178" i="1"/>
  <c r="D178" i="1" s="1"/>
  <c r="B178" i="1"/>
  <c r="B177" i="1"/>
  <c r="C177" i="1" s="1"/>
  <c r="D177" i="1" s="1"/>
  <c r="C176" i="1"/>
  <c r="D176" i="1" s="1"/>
  <c r="B176" i="1"/>
  <c r="B175" i="1"/>
  <c r="C175" i="1" s="1"/>
  <c r="D175" i="1" s="1"/>
  <c r="C174" i="1"/>
  <c r="D174" i="1" s="1"/>
  <c r="B174" i="1"/>
  <c r="B173" i="1"/>
  <c r="C173" i="1" s="1"/>
  <c r="D173" i="1" s="1"/>
  <c r="C172" i="1"/>
  <c r="D172" i="1" s="1"/>
  <c r="B172" i="1"/>
  <c r="B171" i="1"/>
  <c r="C171" i="1" s="1"/>
  <c r="D171" i="1" s="1"/>
  <c r="C170" i="1"/>
  <c r="D170" i="1" s="1"/>
  <c r="B170" i="1"/>
  <c r="B169" i="1"/>
  <c r="C169" i="1" s="1"/>
  <c r="D169" i="1" s="1"/>
  <c r="C168" i="1"/>
  <c r="D168" i="1" s="1"/>
  <c r="B168" i="1"/>
  <c r="B167" i="1"/>
  <c r="C167" i="1" s="1"/>
  <c r="D167" i="1" s="1"/>
  <c r="C166" i="1"/>
  <c r="D166" i="1" s="1"/>
  <c r="B166" i="1"/>
  <c r="B165" i="1"/>
  <c r="C165" i="1" s="1"/>
  <c r="D165" i="1" s="1"/>
  <c r="C164" i="1"/>
  <c r="D164" i="1" s="1"/>
  <c r="B164" i="1"/>
  <c r="B163" i="1"/>
  <c r="C163" i="1" s="1"/>
  <c r="D163" i="1" s="1"/>
  <c r="C162" i="1"/>
  <c r="D162" i="1" s="1"/>
  <c r="B162" i="1"/>
  <c r="B161" i="1"/>
  <c r="C161" i="1" s="1"/>
  <c r="D161" i="1" s="1"/>
  <c r="C160" i="1"/>
  <c r="D160" i="1" s="1"/>
  <c r="B160" i="1"/>
  <c r="B159" i="1"/>
  <c r="C159" i="1" s="1"/>
  <c r="D159" i="1" s="1"/>
  <c r="C158" i="1"/>
  <c r="D158" i="1" s="1"/>
  <c r="B158" i="1"/>
  <c r="B157" i="1"/>
  <c r="C157" i="1" s="1"/>
  <c r="D157" i="1" s="1"/>
  <c r="C156" i="1"/>
  <c r="D156" i="1" s="1"/>
  <c r="B156" i="1"/>
  <c r="B155" i="1"/>
  <c r="C155" i="1" s="1"/>
  <c r="D155" i="1" s="1"/>
  <c r="C154" i="1"/>
  <c r="D154" i="1" s="1"/>
  <c r="B154" i="1"/>
  <c r="D153" i="1"/>
  <c r="C153" i="1"/>
  <c r="B153" i="1"/>
  <c r="C152" i="1"/>
  <c r="D152" i="1" s="1"/>
  <c r="B152" i="1"/>
  <c r="D151" i="1"/>
  <c r="C151" i="1"/>
  <c r="B151" i="1"/>
  <c r="C150" i="1"/>
  <c r="D150" i="1" s="1"/>
  <c r="B150" i="1"/>
  <c r="D149" i="1"/>
  <c r="C149" i="1"/>
  <c r="B149" i="1"/>
  <c r="C148" i="1"/>
  <c r="D148" i="1" s="1"/>
  <c r="B148" i="1"/>
  <c r="D147" i="1"/>
  <c r="C147" i="1"/>
  <c r="B147" i="1"/>
  <c r="C146" i="1"/>
  <c r="D146" i="1" s="1"/>
  <c r="B146" i="1"/>
  <c r="D145" i="1"/>
  <c r="C145" i="1"/>
  <c r="B145" i="1"/>
  <c r="C144" i="1"/>
  <c r="D144" i="1" s="1"/>
  <c r="B144" i="1"/>
  <c r="D143" i="1"/>
  <c r="C143" i="1"/>
  <c r="B143" i="1"/>
  <c r="C142" i="1"/>
  <c r="D142" i="1" s="1"/>
  <c r="B142" i="1"/>
  <c r="D141" i="1"/>
  <c r="C141" i="1"/>
  <c r="B141" i="1"/>
  <c r="C140" i="1"/>
  <c r="D140" i="1" s="1"/>
  <c r="B140" i="1"/>
  <c r="D139" i="1"/>
  <c r="C139" i="1"/>
  <c r="B139" i="1"/>
  <c r="C138" i="1"/>
  <c r="D138" i="1" s="1"/>
  <c r="B138" i="1"/>
  <c r="D137" i="1"/>
  <c r="C137" i="1"/>
  <c r="B137" i="1"/>
  <c r="C136" i="1"/>
  <c r="D136" i="1" s="1"/>
  <c r="B136" i="1"/>
  <c r="D135" i="1"/>
  <c r="C135" i="1"/>
  <c r="B135" i="1"/>
  <c r="C134" i="1"/>
  <c r="D134" i="1" s="1"/>
  <c r="B134" i="1"/>
  <c r="D133" i="1"/>
  <c r="C133" i="1"/>
  <c r="B133" i="1"/>
  <c r="C132" i="1"/>
  <c r="D132" i="1" s="1"/>
  <c r="B132" i="1"/>
  <c r="D131" i="1"/>
  <c r="C131" i="1"/>
  <c r="B131" i="1"/>
  <c r="C130" i="1"/>
  <c r="D130" i="1" s="1"/>
  <c r="B130" i="1"/>
  <c r="D129" i="1"/>
  <c r="C129" i="1"/>
  <c r="B129" i="1"/>
  <c r="C128" i="1"/>
  <c r="D128" i="1" s="1"/>
  <c r="B128" i="1"/>
  <c r="D127" i="1"/>
  <c r="C127" i="1"/>
  <c r="B127" i="1"/>
  <c r="C126" i="1"/>
  <c r="D126" i="1" s="1"/>
  <c r="B126" i="1"/>
  <c r="D125" i="1"/>
  <c r="C125" i="1"/>
  <c r="B125" i="1"/>
  <c r="C124" i="1"/>
  <c r="D124" i="1" s="1"/>
  <c r="B124" i="1"/>
  <c r="D123" i="1"/>
  <c r="C123" i="1"/>
  <c r="B123" i="1"/>
  <c r="C122" i="1"/>
  <c r="D122" i="1" s="1"/>
  <c r="B122" i="1"/>
  <c r="C121" i="1"/>
  <c r="D121" i="1" s="1"/>
  <c r="B121" i="1"/>
  <c r="C120" i="1"/>
  <c r="D120" i="1" s="1"/>
  <c r="B120" i="1"/>
  <c r="C119" i="1"/>
  <c r="D119" i="1" s="1"/>
  <c r="B119" i="1"/>
  <c r="C118" i="1"/>
  <c r="D118" i="1" s="1"/>
  <c r="B118" i="1"/>
  <c r="C117" i="1"/>
  <c r="D117" i="1" s="1"/>
  <c r="B117" i="1"/>
  <c r="C116" i="1"/>
  <c r="D116" i="1" s="1"/>
  <c r="B116" i="1"/>
  <c r="C115" i="1"/>
  <c r="D115" i="1" s="1"/>
  <c r="B115" i="1"/>
  <c r="C114" i="1"/>
  <c r="D114" i="1" s="1"/>
  <c r="B114" i="1"/>
  <c r="C113" i="1"/>
  <c r="D113" i="1" s="1"/>
  <c r="B113" i="1"/>
  <c r="C112" i="1"/>
  <c r="D112" i="1" s="1"/>
  <c r="B112" i="1"/>
  <c r="C111" i="1"/>
  <c r="D111" i="1" s="1"/>
  <c r="B111" i="1"/>
  <c r="C110" i="1"/>
  <c r="D110" i="1" s="1"/>
  <c r="B110" i="1"/>
  <c r="C109" i="1"/>
  <c r="D109" i="1" s="1"/>
  <c r="B109" i="1"/>
  <c r="C108" i="1"/>
  <c r="D108" i="1" s="1"/>
  <c r="B108" i="1"/>
  <c r="C107" i="1"/>
  <c r="D107" i="1" s="1"/>
  <c r="B107" i="1"/>
  <c r="C106" i="1"/>
  <c r="D106" i="1" s="1"/>
  <c r="B106" i="1"/>
  <c r="C105" i="1"/>
  <c r="D105" i="1" s="1"/>
  <c r="B105" i="1"/>
  <c r="C104" i="1"/>
  <c r="D104" i="1" s="1"/>
  <c r="B104" i="1"/>
  <c r="C103" i="1"/>
  <c r="D103" i="1" s="1"/>
  <c r="B103" i="1"/>
  <c r="C102" i="1"/>
  <c r="D102" i="1" s="1"/>
  <c r="B102" i="1"/>
  <c r="C101" i="1"/>
  <c r="D101" i="1" s="1"/>
  <c r="B101" i="1"/>
  <c r="C100" i="1"/>
  <c r="D100" i="1" s="1"/>
  <c r="B100" i="1"/>
  <c r="C99" i="1"/>
  <c r="D99" i="1" s="1"/>
  <c r="B99" i="1"/>
  <c r="C98" i="1"/>
  <c r="D98" i="1" s="1"/>
  <c r="B98" i="1"/>
  <c r="C97" i="1"/>
  <c r="D97" i="1" s="1"/>
  <c r="B97" i="1"/>
  <c r="C96" i="1"/>
  <c r="D96" i="1" s="1"/>
  <c r="B96" i="1"/>
  <c r="C95" i="1"/>
  <c r="D95" i="1" s="1"/>
  <c r="B95" i="1"/>
  <c r="C94" i="1"/>
  <c r="D94" i="1" s="1"/>
  <c r="B94" i="1"/>
  <c r="C93" i="1"/>
  <c r="D93" i="1" s="1"/>
  <c r="B93" i="1"/>
  <c r="C92" i="1"/>
  <c r="D92" i="1" s="1"/>
  <c r="B92" i="1"/>
  <c r="C91" i="1"/>
  <c r="D91" i="1" s="1"/>
  <c r="B91" i="1"/>
  <c r="C90" i="1"/>
  <c r="D90" i="1" s="1"/>
  <c r="B90" i="1"/>
  <c r="C89" i="1"/>
  <c r="D89" i="1" s="1"/>
  <c r="B89" i="1"/>
  <c r="C88" i="1"/>
  <c r="D88" i="1" s="1"/>
  <c r="B88" i="1"/>
  <c r="C87" i="1"/>
  <c r="D87" i="1" s="1"/>
  <c r="B87" i="1"/>
  <c r="C86" i="1"/>
  <c r="D86" i="1" s="1"/>
  <c r="B86" i="1"/>
  <c r="C85" i="1"/>
  <c r="D85" i="1" s="1"/>
  <c r="B85" i="1"/>
  <c r="C84" i="1"/>
  <c r="D84" i="1" s="1"/>
  <c r="B84" i="1"/>
  <c r="C83" i="1"/>
  <c r="D83" i="1" s="1"/>
  <c r="B83" i="1"/>
  <c r="C82" i="1"/>
  <c r="D82" i="1" s="1"/>
  <c r="B82" i="1"/>
  <c r="C81" i="1"/>
  <c r="D81" i="1" s="1"/>
  <c r="B81" i="1"/>
  <c r="C80" i="1"/>
  <c r="D80" i="1" s="1"/>
  <c r="B80" i="1"/>
  <c r="C79" i="1"/>
  <c r="D79" i="1" s="1"/>
  <c r="B79" i="1"/>
  <c r="C78" i="1"/>
  <c r="D78" i="1" s="1"/>
  <c r="B78" i="1"/>
  <c r="C77" i="1"/>
  <c r="D77" i="1" s="1"/>
  <c r="B77" i="1"/>
  <c r="C76" i="1"/>
  <c r="D76" i="1" s="1"/>
  <c r="B76" i="1"/>
  <c r="C75" i="1"/>
  <c r="D75" i="1" s="1"/>
  <c r="B75" i="1"/>
  <c r="C74" i="1"/>
  <c r="D74" i="1" s="1"/>
  <c r="B74" i="1"/>
  <c r="C73" i="1"/>
  <c r="D73" i="1" s="1"/>
  <c r="B73" i="1"/>
  <c r="C72" i="1"/>
  <c r="D72" i="1" s="1"/>
  <c r="B72" i="1"/>
  <c r="C71" i="1"/>
  <c r="D71" i="1" s="1"/>
  <c r="B71" i="1"/>
  <c r="C70" i="1"/>
  <c r="D70" i="1" s="1"/>
  <c r="B70" i="1"/>
  <c r="C69" i="1"/>
  <c r="D69" i="1" s="1"/>
  <c r="B69" i="1"/>
  <c r="C68" i="1"/>
  <c r="D68" i="1" s="1"/>
  <c r="B68" i="1"/>
  <c r="C67" i="1"/>
  <c r="D67" i="1" s="1"/>
  <c r="B67" i="1"/>
  <c r="C66" i="1"/>
  <c r="D66" i="1" s="1"/>
  <c r="B66" i="1"/>
  <c r="C65" i="1"/>
  <c r="D65" i="1" s="1"/>
  <c r="B65" i="1"/>
  <c r="C64" i="1"/>
  <c r="D64" i="1" s="1"/>
  <c r="B64" i="1"/>
  <c r="C63" i="1"/>
  <c r="D63" i="1" s="1"/>
  <c r="B63" i="1"/>
  <c r="C62" i="1"/>
  <c r="D62" i="1" s="1"/>
  <c r="B62" i="1"/>
  <c r="C61" i="1"/>
  <c r="D61" i="1" s="1"/>
  <c r="B61" i="1"/>
  <c r="C60" i="1"/>
  <c r="D60" i="1" s="1"/>
  <c r="B60" i="1"/>
  <c r="C59" i="1"/>
  <c r="D59" i="1" s="1"/>
  <c r="B59" i="1"/>
  <c r="C58" i="1"/>
  <c r="D58" i="1" s="1"/>
  <c r="B58" i="1"/>
  <c r="C57" i="1"/>
  <c r="D57" i="1" s="1"/>
  <c r="B57" i="1"/>
  <c r="C56" i="1"/>
  <c r="D56" i="1" s="1"/>
  <c r="B56" i="1"/>
  <c r="C55" i="1"/>
  <c r="D55" i="1" s="1"/>
  <c r="B55" i="1"/>
  <c r="C54" i="1"/>
  <c r="D54" i="1" s="1"/>
  <c r="B54" i="1"/>
  <c r="C53" i="1"/>
  <c r="D53" i="1" s="1"/>
  <c r="B53" i="1"/>
  <c r="C52" i="1"/>
  <c r="D52" i="1" s="1"/>
  <c r="B52" i="1"/>
  <c r="C51" i="1"/>
  <c r="D51" i="1" s="1"/>
  <c r="B51" i="1"/>
  <c r="C50" i="1"/>
  <c r="D50" i="1" s="1"/>
  <c r="B50" i="1"/>
  <c r="C49" i="1"/>
  <c r="D49" i="1" s="1"/>
  <c r="B48" i="1"/>
  <c r="C48" i="1" s="1"/>
  <c r="D48" i="1" s="1"/>
  <c r="B47" i="1"/>
  <c r="C47" i="1" s="1"/>
  <c r="D47" i="1" s="1"/>
  <c r="B46" i="1"/>
  <c r="C46" i="1" s="1"/>
  <c r="D46" i="1" s="1"/>
  <c r="B45" i="1"/>
  <c r="C45" i="1" s="1"/>
  <c r="D45" i="1" s="1"/>
  <c r="B44" i="1"/>
  <c r="C44" i="1" s="1"/>
  <c r="D44" i="1" s="1"/>
  <c r="B43" i="1"/>
  <c r="C43" i="1" s="1"/>
  <c r="D43" i="1" s="1"/>
  <c r="B42" i="1"/>
  <c r="C42" i="1" s="1"/>
  <c r="D42" i="1" s="1"/>
  <c r="B41" i="1"/>
  <c r="C41" i="1" s="1"/>
  <c r="D41" i="1" s="1"/>
  <c r="B40" i="1"/>
  <c r="C40" i="1" s="1"/>
  <c r="D40" i="1" s="1"/>
  <c r="B39" i="1"/>
  <c r="C39" i="1" s="1"/>
  <c r="D39" i="1" s="1"/>
  <c r="B38" i="1"/>
  <c r="C38" i="1" s="1"/>
  <c r="D38" i="1" s="1"/>
  <c r="B37" i="1"/>
  <c r="C37" i="1" s="1"/>
  <c r="D37" i="1" s="1"/>
  <c r="B36" i="1"/>
  <c r="C36" i="1" s="1"/>
  <c r="D36" i="1" s="1"/>
  <c r="B35" i="1"/>
  <c r="C35" i="1" s="1"/>
  <c r="D35" i="1" s="1"/>
  <c r="B34" i="1"/>
  <c r="C34" i="1" s="1"/>
  <c r="D34" i="1" s="1"/>
  <c r="D33" i="1"/>
  <c r="C33" i="1"/>
  <c r="B32" i="1"/>
  <c r="C32" i="1" s="1"/>
  <c r="D32" i="1" s="1"/>
  <c r="D31" i="1"/>
  <c r="C31" i="1"/>
  <c r="B31" i="1"/>
  <c r="B30" i="1"/>
  <c r="C30" i="1" s="1"/>
  <c r="D30" i="1" s="1"/>
  <c r="D29" i="1"/>
  <c r="C29" i="1"/>
  <c r="B29" i="1"/>
  <c r="B28" i="1"/>
  <c r="C28" i="1" s="1"/>
  <c r="D28" i="1" s="1"/>
  <c r="D27" i="1"/>
  <c r="C27" i="1"/>
  <c r="B27" i="1"/>
  <c r="B26" i="1"/>
  <c r="C26" i="1" s="1"/>
  <c r="D26" i="1" s="1"/>
  <c r="D25" i="1"/>
  <c r="C25" i="1"/>
  <c r="B25" i="1"/>
  <c r="B24" i="1"/>
  <c r="C24" i="1" s="1"/>
  <c r="D24" i="1" s="1"/>
  <c r="D23" i="1"/>
  <c r="C23" i="1"/>
  <c r="B23" i="1"/>
  <c r="B22" i="1"/>
  <c r="C22" i="1" s="1"/>
  <c r="D22" i="1" s="1"/>
  <c r="D21" i="1"/>
  <c r="C21" i="1"/>
  <c r="B21" i="1"/>
  <c r="B20" i="1"/>
  <c r="C20" i="1" s="1"/>
  <c r="D20" i="1" s="1"/>
  <c r="D19" i="1"/>
  <c r="C19" i="1"/>
  <c r="B19" i="1"/>
  <c r="B18" i="1"/>
  <c r="C18" i="1" s="1"/>
  <c r="D18" i="1" s="1"/>
  <c r="D17" i="1"/>
  <c r="C17" i="1"/>
  <c r="B17" i="1"/>
  <c r="B16" i="1"/>
  <c r="C16" i="1" s="1"/>
  <c r="D16" i="1" s="1"/>
  <c r="D15" i="1"/>
  <c r="C15" i="1"/>
  <c r="B15" i="1"/>
  <c r="B14" i="1"/>
  <c r="C14" i="1" s="1"/>
  <c r="D14" i="1" s="1"/>
  <c r="D13" i="1"/>
  <c r="C13" i="1"/>
  <c r="B13" i="1"/>
  <c r="B12" i="1"/>
  <c r="C12" i="1" s="1"/>
  <c r="D12" i="1" s="1"/>
  <c r="D11" i="1"/>
  <c r="C11" i="1"/>
  <c r="B11" i="1"/>
  <c r="B10" i="1"/>
  <c r="C10" i="1" s="1"/>
  <c r="D10" i="1" s="1"/>
  <c r="D9" i="1"/>
  <c r="C9" i="1"/>
  <c r="B9" i="1"/>
  <c r="B8" i="1"/>
  <c r="C8" i="1" s="1"/>
  <c r="D8" i="1" s="1"/>
  <c r="D7" i="1"/>
  <c r="C7" i="1"/>
  <c r="B7" i="1"/>
  <c r="B6" i="1"/>
  <c r="C6" i="1" s="1"/>
  <c r="D6" i="1" s="1"/>
  <c r="D5" i="1"/>
  <c r="C5" i="1"/>
  <c r="B5" i="1"/>
  <c r="B4" i="1"/>
  <c r="C4" i="1" s="1"/>
  <c r="D4" i="1" s="1"/>
  <c r="D3" i="1"/>
  <c r="C3" i="1"/>
  <c r="B3" i="1"/>
  <c r="B2" i="1"/>
  <c r="C2" i="1" s="1"/>
  <c r="D2" i="1" s="1"/>
  <c r="U33" i="7" l="1"/>
  <c r="T33" i="7"/>
  <c r="W33" i="7" s="1"/>
  <c r="U86" i="7"/>
  <c r="T86" i="7"/>
  <c r="W86" i="7" s="1"/>
  <c r="U106" i="7"/>
  <c r="T106" i="7"/>
  <c r="W106" i="7" s="1"/>
  <c r="U112" i="7"/>
  <c r="T112" i="7"/>
  <c r="W112" i="7" s="1"/>
  <c r="U38" i="7"/>
  <c r="T38" i="7"/>
  <c r="W38" i="7" s="1"/>
  <c r="U31" i="7"/>
  <c r="T31" i="7"/>
  <c r="W31" i="7" s="1"/>
  <c r="U97" i="7"/>
  <c r="T97" i="7"/>
  <c r="W97" i="7" s="1"/>
  <c r="G344" i="5"/>
  <c r="G500" i="5"/>
  <c r="G53" i="6"/>
  <c r="Q2" i="7"/>
  <c r="Q6" i="7"/>
  <c r="Q12" i="7"/>
  <c r="Q28" i="7"/>
  <c r="S36" i="7"/>
  <c r="U36" i="7" s="1"/>
  <c r="Q66" i="7"/>
  <c r="Q67" i="7"/>
  <c r="Q68" i="7"/>
  <c r="W75" i="7"/>
  <c r="U136" i="7"/>
  <c r="T136" i="7"/>
  <c r="W136" i="7" s="1"/>
  <c r="U265" i="7"/>
  <c r="T384" i="7"/>
  <c r="W384" i="7" s="1"/>
  <c r="U384" i="7"/>
  <c r="U586" i="7"/>
  <c r="T586" i="7"/>
  <c r="W586" i="7" s="1"/>
  <c r="U709" i="7"/>
  <c r="T709" i="7"/>
  <c r="W709" i="7" s="1"/>
  <c r="U742" i="7"/>
  <c r="S129" i="7"/>
  <c r="U129" i="7" s="1"/>
  <c r="W129" i="7"/>
  <c r="U214" i="7"/>
  <c r="T214" i="7"/>
  <c r="W214" i="7" s="1"/>
  <c r="U425" i="7"/>
  <c r="T425" i="7"/>
  <c r="W425" i="7" s="1"/>
  <c r="U552" i="7"/>
  <c r="T552" i="7"/>
  <c r="W552" i="7" s="1"/>
  <c r="T740" i="7"/>
  <c r="W740" i="7" s="1"/>
  <c r="U740" i="7"/>
  <c r="U743" i="7"/>
  <c r="T743" i="7"/>
  <c r="W743" i="7" s="1"/>
  <c r="C86" i="5"/>
  <c r="D86" i="5" s="1"/>
  <c r="C99" i="5"/>
  <c r="D99" i="5" s="1"/>
  <c r="C100" i="5"/>
  <c r="D100" i="5" s="1"/>
  <c r="C101" i="5"/>
  <c r="D101" i="5" s="1"/>
  <c r="C256" i="5"/>
  <c r="D256" i="5" s="1"/>
  <c r="C288" i="5"/>
  <c r="D288" i="5" s="1"/>
  <c r="C37" i="6"/>
  <c r="D37" i="6" s="1"/>
  <c r="C38" i="6"/>
  <c r="D38" i="6" s="1"/>
  <c r="C41" i="6"/>
  <c r="D41" i="6" s="1"/>
  <c r="C45" i="6"/>
  <c r="D45" i="6" s="1"/>
  <c r="T69" i="7"/>
  <c r="W69" i="7" s="1"/>
  <c r="T70" i="7"/>
  <c r="T71" i="7"/>
  <c r="W71" i="7" s="1"/>
  <c r="U161" i="7"/>
  <c r="T161" i="7"/>
  <c r="W161" i="7" s="1"/>
  <c r="U315" i="7"/>
  <c r="T315" i="7"/>
  <c r="W315" i="7" s="1"/>
  <c r="U603" i="7"/>
  <c r="T608" i="7"/>
  <c r="W608" i="7" s="1"/>
  <c r="U608" i="7"/>
  <c r="U615" i="7"/>
  <c r="T615" i="7"/>
  <c r="W615" i="7" s="1"/>
  <c r="T879" i="7"/>
  <c r="W879" i="7" s="1"/>
  <c r="U879" i="7"/>
  <c r="C216" i="5"/>
  <c r="D216" i="5" s="1"/>
  <c r="C235" i="5"/>
  <c r="D235" i="5" s="1"/>
  <c r="C348" i="5"/>
  <c r="D348" i="5" s="1"/>
  <c r="C3" i="6"/>
  <c r="D3" i="6" s="1"/>
  <c r="C27" i="6"/>
  <c r="D27" i="6" s="1"/>
  <c r="T4" i="7"/>
  <c r="T32" i="7"/>
  <c r="T64" i="7"/>
  <c r="W64" i="7" s="1"/>
  <c r="U70" i="7"/>
  <c r="T88" i="7"/>
  <c r="T99" i="7"/>
  <c r="T117" i="7"/>
  <c r="W117" i="7" s="1"/>
  <c r="T118" i="7"/>
  <c r="U120" i="7"/>
  <c r="U121" i="7"/>
  <c r="T127" i="7"/>
  <c r="W127" i="7" s="1"/>
  <c r="T128" i="7"/>
  <c r="W128" i="7" s="1"/>
  <c r="U342" i="7"/>
  <c r="T342" i="7"/>
  <c r="W342" i="7" s="1"/>
  <c r="U371" i="7"/>
  <c r="T371" i="7"/>
  <c r="W371" i="7" s="1"/>
  <c r="T397" i="7"/>
  <c r="W397" i="7" s="1"/>
  <c r="U397" i="7"/>
  <c r="U412" i="7"/>
  <c r="U415" i="7"/>
  <c r="T415" i="7"/>
  <c r="W415" i="7" s="1"/>
  <c r="U943" i="7"/>
  <c r="T943" i="7"/>
  <c r="W943" i="7" s="1"/>
  <c r="U32" i="7"/>
  <c r="U88" i="7"/>
  <c r="U99" i="7"/>
  <c r="U118" i="7"/>
  <c r="U182" i="7"/>
  <c r="T182" i="7"/>
  <c r="W182" i="7" s="1"/>
  <c r="U216" i="7"/>
  <c r="T216" i="7"/>
  <c r="W216" i="7" s="1"/>
  <c r="U594" i="7"/>
  <c r="U596" i="7"/>
  <c r="U658" i="7"/>
  <c r="T658" i="7"/>
  <c r="W658" i="7" s="1"/>
  <c r="U706" i="7"/>
  <c r="T706" i="7"/>
  <c r="W706" i="7" s="1"/>
  <c r="U964" i="7"/>
  <c r="U1011" i="7"/>
  <c r="T1011" i="7"/>
  <c r="W1011" i="7" s="1"/>
  <c r="U238" i="7"/>
  <c r="T311" i="7"/>
  <c r="W311" i="7" s="1"/>
  <c r="U311" i="7"/>
  <c r="U335" i="7"/>
  <c r="T335" i="7"/>
  <c r="W335" i="7" s="1"/>
  <c r="U437" i="7"/>
  <c r="T437" i="7"/>
  <c r="W437" i="7" s="1"/>
  <c r="U514" i="7"/>
  <c r="T580" i="7"/>
  <c r="W580" i="7" s="1"/>
  <c r="U580" i="7"/>
  <c r="U585" i="7"/>
  <c r="T585" i="7"/>
  <c r="W585" i="7" s="1"/>
  <c r="U676" i="7"/>
  <c r="U730" i="7"/>
  <c r="T730" i="7"/>
  <c r="W730" i="7" s="1"/>
  <c r="T858" i="7"/>
  <c r="W858" i="7" s="1"/>
  <c r="U858" i="7"/>
  <c r="U130" i="7"/>
  <c r="T141" i="7"/>
  <c r="T151" i="7"/>
  <c r="W151" i="7" s="1"/>
  <c r="T152" i="7"/>
  <c r="W152" i="7" s="1"/>
  <c r="T154" i="7"/>
  <c r="W154" i="7" s="1"/>
  <c r="T155" i="7"/>
  <c r="S193" i="7"/>
  <c r="U193" i="7" s="1"/>
  <c r="T199" i="7"/>
  <c r="W199" i="7" s="1"/>
  <c r="T218" i="7"/>
  <c r="Q222" i="7"/>
  <c r="T225" i="7"/>
  <c r="W225" i="7" s="1"/>
  <c r="T226" i="7"/>
  <c r="W226" i="7" s="1"/>
  <c r="S238" i="7"/>
  <c r="T252" i="7"/>
  <c r="W252" i="7" s="1"/>
  <c r="T254" i="7"/>
  <c r="W254" i="7" s="1"/>
  <c r="T256" i="7"/>
  <c r="W256" i="7" s="1"/>
  <c r="Q264" i="7"/>
  <c r="Q266" i="7"/>
  <c r="T280" i="7"/>
  <c r="W280" i="7" s="1"/>
  <c r="W283" i="7"/>
  <c r="T288" i="7"/>
  <c r="Q295" i="7"/>
  <c r="T300" i="7"/>
  <c r="W300" i="7" s="1"/>
  <c r="T301" i="7"/>
  <c r="W301" i="7" s="1"/>
  <c r="T303" i="7"/>
  <c r="W303" i="7" s="1"/>
  <c r="T304" i="7"/>
  <c r="W304" i="7" s="1"/>
  <c r="T305" i="7"/>
  <c r="T306" i="7"/>
  <c r="S336" i="7"/>
  <c r="U336" i="7" s="1"/>
  <c r="W340" i="7"/>
  <c r="Q344" i="7"/>
  <c r="U349" i="7"/>
  <c r="W359" i="7"/>
  <c r="Q362" i="7"/>
  <c r="Q368" i="7"/>
  <c r="Q402" i="7"/>
  <c r="T418" i="7"/>
  <c r="W418" i="7" s="1"/>
  <c r="T430" i="7"/>
  <c r="W430" i="7" s="1"/>
  <c r="W450" i="7"/>
  <c r="Q465" i="7"/>
  <c r="T469" i="7"/>
  <c r="W469" i="7" s="1"/>
  <c r="T486" i="7"/>
  <c r="W486" i="7" s="1"/>
  <c r="T487" i="7"/>
  <c r="W487" i="7" s="1"/>
  <c r="Q516" i="7"/>
  <c r="T539" i="7"/>
  <c r="S627" i="7"/>
  <c r="U627" i="7" s="1"/>
  <c r="W645" i="7"/>
  <c r="Q654" i="7"/>
  <c r="Q655" i="7"/>
  <c r="T680" i="7"/>
  <c r="W680" i="7" s="1"/>
  <c r="S759" i="7"/>
  <c r="U759" i="7" s="1"/>
  <c r="Q780" i="7"/>
  <c r="Q829" i="7"/>
  <c r="Q838" i="7"/>
  <c r="S841" i="7"/>
  <c r="U841" i="7" s="1"/>
  <c r="S842" i="7"/>
  <c r="U842" i="7" s="1"/>
  <c r="U847" i="7"/>
  <c r="U859" i="7"/>
  <c r="U860" i="7"/>
  <c r="U861" i="7"/>
  <c r="U862" i="7"/>
  <c r="U863" i="7"/>
  <c r="Q883" i="7"/>
  <c r="S889" i="7"/>
  <c r="U889" i="7" s="1"/>
  <c r="Q895" i="7"/>
  <c r="S900" i="7"/>
  <c r="U900" i="7" s="1"/>
  <c r="Q930" i="7"/>
  <c r="S950" i="7"/>
  <c r="U950" i="7" s="1"/>
  <c r="Q981" i="7"/>
  <c r="Q1009" i="7"/>
  <c r="Q1017" i="7"/>
  <c r="U1027" i="7"/>
  <c r="T1083" i="7"/>
  <c r="W1083" i="7" s="1"/>
  <c r="U1083" i="7"/>
  <c r="U1230" i="7"/>
  <c r="T1230" i="7"/>
  <c r="W1230" i="7" s="1"/>
  <c r="U1238" i="7"/>
  <c r="T1260" i="7"/>
  <c r="W1260" i="7" s="1"/>
  <c r="U1260" i="7"/>
  <c r="U1280" i="7"/>
  <c r="U1291" i="7"/>
  <c r="U1305" i="7"/>
  <c r="T1305" i="7"/>
  <c r="W1305" i="7" s="1"/>
  <c r="T1356" i="7"/>
  <c r="W1356" i="7" s="1"/>
  <c r="U1356" i="7"/>
  <c r="U1357" i="7"/>
  <c r="U1418" i="7"/>
  <c r="T1418" i="7"/>
  <c r="W1418" i="7" s="1"/>
  <c r="T1504" i="7"/>
  <c r="W1504" i="7" s="1"/>
  <c r="U1504" i="7"/>
  <c r="U1521" i="7"/>
  <c r="T1521" i="7"/>
  <c r="W1521" i="7" s="1"/>
  <c r="W1523" i="7"/>
  <c r="U1523" i="7"/>
  <c r="T1523" i="7"/>
  <c r="U1550" i="7"/>
  <c r="U1604" i="7"/>
  <c r="T1604" i="7"/>
  <c r="W1604" i="7" s="1"/>
  <c r="U1607" i="7"/>
  <c r="T1607" i="7"/>
  <c r="W1607" i="7" s="1"/>
  <c r="Q133" i="7"/>
  <c r="U139" i="7"/>
  <c r="U141" i="7"/>
  <c r="U142" i="7"/>
  <c r="W144" i="7"/>
  <c r="T149" i="7"/>
  <c r="W149" i="7" s="1"/>
  <c r="U155" i="7"/>
  <c r="U156" i="7"/>
  <c r="W159" i="7"/>
  <c r="U176" i="7"/>
  <c r="U177" i="7"/>
  <c r="U218" i="7"/>
  <c r="U224" i="7"/>
  <c r="U227" i="7"/>
  <c r="U232" i="7"/>
  <c r="W243" i="7"/>
  <c r="U253" i="7"/>
  <c r="U255" i="7"/>
  <c r="U271" i="7"/>
  <c r="U272" i="7"/>
  <c r="U288" i="7"/>
  <c r="U289" i="7"/>
  <c r="U299" i="7"/>
  <c r="U302" i="7"/>
  <c r="U305" i="7"/>
  <c r="U306" i="7"/>
  <c r="W348" i="7"/>
  <c r="U355" i="7"/>
  <c r="U419" i="7"/>
  <c r="W458" i="7"/>
  <c r="W459" i="7"/>
  <c r="U502" i="7"/>
  <c r="U503" i="7"/>
  <c r="U539" i="7"/>
  <c r="U562" i="7"/>
  <c r="U563" i="7"/>
  <c r="T570" i="7"/>
  <c r="W573" i="7"/>
  <c r="S587" i="7"/>
  <c r="U587" i="7" s="1"/>
  <c r="T591" i="7"/>
  <c r="W591" i="7" s="1"/>
  <c r="S602" i="7"/>
  <c r="U602" i="7" s="1"/>
  <c r="S603" i="7"/>
  <c r="T605" i="7"/>
  <c r="W605" i="7" s="1"/>
  <c r="T618" i="7"/>
  <c r="S676" i="7"/>
  <c r="Q703" i="7"/>
  <c r="W712" i="7"/>
  <c r="Q716" i="7"/>
  <c r="Q768" i="7"/>
  <c r="S830" i="7"/>
  <c r="U830" i="7" s="1"/>
  <c r="S897" i="7"/>
  <c r="U897" i="7" s="1"/>
  <c r="Q906" i="7"/>
  <c r="Q907" i="7"/>
  <c r="S931" i="7"/>
  <c r="U931" i="7" s="1"/>
  <c r="S932" i="7"/>
  <c r="U932" i="7" s="1"/>
  <c r="S948" i="7"/>
  <c r="U948" i="7" s="1"/>
  <c r="U1067" i="7"/>
  <c r="T1067" i="7"/>
  <c r="W1067" i="7" s="1"/>
  <c r="T1115" i="7"/>
  <c r="W1115" i="7" s="1"/>
  <c r="U1115" i="7"/>
  <c r="U1269" i="7"/>
  <c r="T1269" i="7"/>
  <c r="W1269" i="7" s="1"/>
  <c r="T1445" i="7"/>
  <c r="W1445" i="7" s="1"/>
  <c r="U1445" i="7"/>
  <c r="T1478" i="7"/>
  <c r="W1478" i="7" s="1"/>
  <c r="U1478" i="7"/>
  <c r="U1480" i="7"/>
  <c r="T1480" i="7"/>
  <c r="W1480" i="7" s="1"/>
  <c r="U1572" i="7"/>
  <c r="T1572" i="7"/>
  <c r="W1572" i="7" s="1"/>
  <c r="U1606" i="7"/>
  <c r="T1606" i="7"/>
  <c r="W1606" i="7" s="1"/>
  <c r="U166" i="7"/>
  <c r="T188" i="7"/>
  <c r="T235" i="7"/>
  <c r="T236" i="7"/>
  <c r="W236" i="7" s="1"/>
  <c r="T261" i="7"/>
  <c r="W261" i="7" s="1"/>
  <c r="T262" i="7"/>
  <c r="T263" i="7"/>
  <c r="T294" i="7"/>
  <c r="T296" i="7"/>
  <c r="T363" i="7"/>
  <c r="W363" i="7" s="1"/>
  <c r="T364" i="7"/>
  <c r="W364" i="7" s="1"/>
  <c r="T365" i="7"/>
  <c r="T366" i="7"/>
  <c r="T369" i="7"/>
  <c r="W369" i="7" s="1"/>
  <c r="T404" i="7"/>
  <c r="T416" i="7"/>
  <c r="W416" i="7" s="1"/>
  <c r="T427" i="7"/>
  <c r="W427" i="7" s="1"/>
  <c r="T453" i="7"/>
  <c r="T463" i="7"/>
  <c r="T464" i="7"/>
  <c r="T466" i="7"/>
  <c r="W466" i="7" s="1"/>
  <c r="U500" i="7"/>
  <c r="T517" i="7"/>
  <c r="T543" i="7"/>
  <c r="W543" i="7" s="1"/>
  <c r="U570" i="7"/>
  <c r="U590" i="7"/>
  <c r="T616" i="7"/>
  <c r="U618" i="7"/>
  <c r="U619" i="7"/>
  <c r="U620" i="7"/>
  <c r="T647" i="7"/>
  <c r="W647" i="7" s="1"/>
  <c r="U1072" i="7"/>
  <c r="T1072" i="7"/>
  <c r="W1072" i="7" s="1"/>
  <c r="U1286" i="7"/>
  <c r="T1286" i="7"/>
  <c r="W1286" i="7" s="1"/>
  <c r="U1297" i="7"/>
  <c r="T1297" i="7"/>
  <c r="W1297" i="7" s="1"/>
  <c r="U1306" i="7"/>
  <c r="T1306" i="7"/>
  <c r="W1306" i="7" s="1"/>
  <c r="U1315" i="7"/>
  <c r="T1315" i="7"/>
  <c r="W1315" i="7" s="1"/>
  <c r="U1322" i="7"/>
  <c r="T1322" i="7"/>
  <c r="W1322" i="7" s="1"/>
  <c r="U1456" i="7"/>
  <c r="T1456" i="7"/>
  <c r="W1456" i="7" s="1"/>
  <c r="T1613" i="7"/>
  <c r="W1613" i="7" s="1"/>
  <c r="U1613" i="7"/>
  <c r="T171" i="7"/>
  <c r="W171" i="7" s="1"/>
  <c r="U188" i="7"/>
  <c r="T211" i="7"/>
  <c r="W211" i="7" s="1"/>
  <c r="U235" i="7"/>
  <c r="T248" i="7"/>
  <c r="U262" i="7"/>
  <c r="U263" i="7"/>
  <c r="U294" i="7"/>
  <c r="U296" i="7"/>
  <c r="U365" i="7"/>
  <c r="U366" i="7"/>
  <c r="U404" i="7"/>
  <c r="U463" i="7"/>
  <c r="U464" i="7"/>
  <c r="T481" i="7"/>
  <c r="W481" i="7" s="1"/>
  <c r="T507" i="7"/>
  <c r="W507" i="7" s="1"/>
  <c r="T508" i="7"/>
  <c r="W508" i="7" s="1"/>
  <c r="U517" i="7"/>
  <c r="T556" i="7"/>
  <c r="W556" i="7" s="1"/>
  <c r="T557" i="7"/>
  <c r="W557" i="7" s="1"/>
  <c r="T558" i="7"/>
  <c r="W558" i="7" s="1"/>
  <c r="T559" i="7"/>
  <c r="W559" i="7" s="1"/>
  <c r="T560" i="7"/>
  <c r="T576" i="7"/>
  <c r="W576" i="7" s="1"/>
  <c r="T613" i="7"/>
  <c r="U616" i="7"/>
  <c r="T696" i="7"/>
  <c r="W696" i="7" s="1"/>
  <c r="T702" i="7"/>
  <c r="W702" i="7" s="1"/>
  <c r="T721" i="7"/>
  <c r="W721" i="7" s="1"/>
  <c r="T722" i="7"/>
  <c r="W722" i="7" s="1"/>
  <c r="U751" i="7"/>
  <c r="T775" i="7"/>
  <c r="W775" i="7" s="1"/>
  <c r="T777" i="7"/>
  <c r="T866" i="7"/>
  <c r="U884" i="7"/>
  <c r="U912" i="7"/>
  <c r="U929" i="7"/>
  <c r="T994" i="7"/>
  <c r="W994" i="7" s="1"/>
  <c r="T995" i="7"/>
  <c r="W995" i="7" s="1"/>
  <c r="U1019" i="7"/>
  <c r="U1124" i="7"/>
  <c r="T1128" i="7"/>
  <c r="W1128" i="7" s="1"/>
  <c r="U1128" i="7"/>
  <c r="U1147" i="7"/>
  <c r="T1147" i="7"/>
  <c r="W1147" i="7" s="1"/>
  <c r="T1163" i="7"/>
  <c r="W1163" i="7" s="1"/>
  <c r="U1163" i="7"/>
  <c r="U1176" i="7"/>
  <c r="T1281" i="7"/>
  <c r="W1281" i="7" s="1"/>
  <c r="U1281" i="7"/>
  <c r="U1317" i="7"/>
  <c r="U1554" i="7"/>
  <c r="T1610" i="7"/>
  <c r="W1610" i="7" s="1"/>
  <c r="U1610" i="7"/>
  <c r="T450" i="7"/>
  <c r="T461" i="7"/>
  <c r="W461" i="7" s="1"/>
  <c r="U613" i="7"/>
  <c r="U777" i="7"/>
  <c r="U866" i="7"/>
  <c r="T939" i="7"/>
  <c r="W939" i="7" s="1"/>
  <c r="T957" i="7"/>
  <c r="W957" i="7" s="1"/>
  <c r="T1022" i="7"/>
  <c r="W1022" i="7" s="1"/>
  <c r="I1024" i="7"/>
  <c r="T1028" i="7"/>
  <c r="W1028" i="7" s="1"/>
  <c r="T1054" i="7"/>
  <c r="W1054" i="7" s="1"/>
  <c r="U1054" i="7"/>
  <c r="U1089" i="7"/>
  <c r="U1194" i="7"/>
  <c r="U1304" i="7"/>
  <c r="T1304" i="7"/>
  <c r="W1304" i="7" s="1"/>
  <c r="U1310" i="7"/>
  <c r="U1331" i="7"/>
  <c r="T1331" i="7"/>
  <c r="W1331" i="7" s="1"/>
  <c r="U1336" i="7"/>
  <c r="T1336" i="7"/>
  <c r="W1336" i="7" s="1"/>
  <c r="T1379" i="7"/>
  <c r="W1379" i="7" s="1"/>
  <c r="U1379" i="7"/>
  <c r="T1381" i="7"/>
  <c r="W1381" i="7" s="1"/>
  <c r="U1381" i="7"/>
  <c r="U1450" i="7"/>
  <c r="T1450" i="7"/>
  <c r="W1450" i="7" s="1"/>
  <c r="U1470" i="7"/>
  <c r="T1470" i="7"/>
  <c r="W1470" i="7" s="1"/>
  <c r="U1148" i="7"/>
  <c r="T1148" i="7"/>
  <c r="W1148" i="7" s="1"/>
  <c r="U1182" i="7"/>
  <c r="U1226" i="7"/>
  <c r="T1226" i="7"/>
  <c r="W1226" i="7" s="1"/>
  <c r="U1227" i="7"/>
  <c r="T1227" i="7"/>
  <c r="W1227" i="7" s="1"/>
  <c r="U1241" i="7"/>
  <c r="T1241" i="7"/>
  <c r="W1241" i="7" s="1"/>
  <c r="U1242" i="7"/>
  <c r="U1311" i="7"/>
  <c r="U1511" i="7"/>
  <c r="T1511" i="7"/>
  <c r="W1511" i="7" s="1"/>
  <c r="U1516" i="7"/>
  <c r="T1516" i="7"/>
  <c r="W1516" i="7" s="1"/>
  <c r="U1580" i="7"/>
  <c r="T1580" i="7"/>
  <c r="W1580" i="7" s="1"/>
  <c r="T1101" i="7"/>
  <c r="W1101" i="7" s="1"/>
  <c r="U1111" i="7"/>
  <c r="U1112" i="7"/>
  <c r="U1113" i="7"/>
  <c r="U1114" i="7"/>
  <c r="T1140" i="7"/>
  <c r="W1140" i="7" s="1"/>
  <c r="S1219" i="7"/>
  <c r="U1219" i="7" s="1"/>
  <c r="U1258" i="7"/>
  <c r="U1259" i="7"/>
  <c r="S1268" i="7"/>
  <c r="U1268" i="7" s="1"/>
  <c r="U1272" i="7"/>
  <c r="Q1294" i="7"/>
  <c r="W1343" i="7"/>
  <c r="S1413" i="7"/>
  <c r="U1413" i="7" s="1"/>
  <c r="S1415" i="7"/>
  <c r="U1415" i="7" s="1"/>
  <c r="Q1531" i="7"/>
  <c r="Q1532" i="7"/>
  <c r="U1537" i="7"/>
  <c r="U1538" i="7"/>
  <c r="U1539" i="7"/>
  <c r="Q1556" i="7"/>
  <c r="Q1565" i="7"/>
  <c r="S1590" i="7"/>
  <c r="U1590" i="7" s="1"/>
  <c r="U1611" i="7"/>
  <c r="U1612" i="7"/>
  <c r="U1614" i="7"/>
  <c r="U1615" i="7"/>
  <c r="U1619" i="7"/>
  <c r="W1637" i="7"/>
  <c r="U1637" i="7"/>
  <c r="T1637" i="7"/>
  <c r="U1640" i="7"/>
  <c r="T1640" i="7"/>
  <c r="W1640" i="7" s="1"/>
  <c r="U1682" i="7"/>
  <c r="Q1682" i="7"/>
  <c r="T1684" i="7"/>
  <c r="W1684" i="7" s="1"/>
  <c r="G16" i="8"/>
  <c r="C16" i="8"/>
  <c r="D16" i="8" s="1"/>
  <c r="H16" i="8"/>
  <c r="W116" i="8"/>
  <c r="W263" i="8"/>
  <c r="I447" i="8"/>
  <c r="H447" i="8" s="1"/>
  <c r="B528" i="8"/>
  <c r="I528" i="8"/>
  <c r="B564" i="8"/>
  <c r="I564" i="8"/>
  <c r="W1038" i="7"/>
  <c r="Q1050" i="7"/>
  <c r="T1069" i="7"/>
  <c r="W1069" i="7" s="1"/>
  <c r="Q1077" i="7"/>
  <c r="W1084" i="7"/>
  <c r="S1092" i="7"/>
  <c r="U1092" i="7" s="1"/>
  <c r="U1141" i="7"/>
  <c r="Q1150" i="7"/>
  <c r="Q1152" i="7"/>
  <c r="T1160" i="7"/>
  <c r="W1164" i="7"/>
  <c r="T1198" i="7"/>
  <c r="W1198" i="7" s="1"/>
  <c r="T1199" i="7"/>
  <c r="T1201" i="7"/>
  <c r="W1201" i="7" s="1"/>
  <c r="T1202" i="7"/>
  <c r="T1203" i="7"/>
  <c r="W1203" i="7" s="1"/>
  <c r="T1206" i="7"/>
  <c r="W1206" i="7" s="1"/>
  <c r="T1216" i="7"/>
  <c r="W1216" i="7" s="1"/>
  <c r="T1217" i="7"/>
  <c r="T1218" i="7"/>
  <c r="W1218" i="7" s="1"/>
  <c r="U1679" i="7"/>
  <c r="T1679" i="7"/>
  <c r="W1679" i="7" s="1"/>
  <c r="G4" i="8"/>
  <c r="C4" i="8"/>
  <c r="D4" i="8" s="1"/>
  <c r="H4" i="8"/>
  <c r="G34" i="8"/>
  <c r="C34" i="8"/>
  <c r="D34" i="8" s="1"/>
  <c r="H34" i="8"/>
  <c r="G46" i="8"/>
  <c r="C46" i="8"/>
  <c r="D46" i="8" s="1"/>
  <c r="H46" i="8"/>
  <c r="G58" i="8"/>
  <c r="C58" i="8"/>
  <c r="D58" i="8" s="1"/>
  <c r="H58" i="8"/>
  <c r="G76" i="8"/>
  <c r="C76" i="8"/>
  <c r="D76" i="8" s="1"/>
  <c r="H76" i="8"/>
  <c r="I461" i="8"/>
  <c r="I580" i="8"/>
  <c r="B580" i="8"/>
  <c r="G592" i="8"/>
  <c r="C592" i="8"/>
  <c r="D592" i="8" s="1"/>
  <c r="G598" i="8"/>
  <c r="C598" i="8"/>
  <c r="D598" i="8" s="1"/>
  <c r="G604" i="8"/>
  <c r="C604" i="8"/>
  <c r="D604" i="8" s="1"/>
  <c r="G610" i="8"/>
  <c r="C610" i="8"/>
  <c r="D610" i="8" s="1"/>
  <c r="T1105" i="7"/>
  <c r="W1105" i="7" s="1"/>
  <c r="T1125" i="7"/>
  <c r="W1125" i="7" s="1"/>
  <c r="U1160" i="7"/>
  <c r="S1182" i="7"/>
  <c r="T1188" i="7"/>
  <c r="U1199" i="7"/>
  <c r="U1200" i="7"/>
  <c r="U1202" i="7"/>
  <c r="S1213" i="7"/>
  <c r="U1213" i="7" s="1"/>
  <c r="T1215" i="7"/>
  <c r="U1217" i="7"/>
  <c r="U1220" i="7"/>
  <c r="U1233" i="7"/>
  <c r="T1266" i="7"/>
  <c r="W1266" i="7" s="1"/>
  <c r="T1326" i="7"/>
  <c r="W1326" i="7" s="1"/>
  <c r="T1354" i="7"/>
  <c r="W1354" i="7" s="1"/>
  <c r="T1367" i="7"/>
  <c r="W1367" i="7" s="1"/>
  <c r="T1408" i="7"/>
  <c r="T1409" i="7"/>
  <c r="W1409" i="7" s="1"/>
  <c r="T1431" i="7"/>
  <c r="W1431" i="7" s="1"/>
  <c r="T1457" i="7"/>
  <c r="T1458" i="7"/>
  <c r="W1458" i="7" s="1"/>
  <c r="T1496" i="7"/>
  <c r="W1496" i="7" s="1"/>
  <c r="T1509" i="7"/>
  <c r="T1510" i="7"/>
  <c r="W1510" i="7" s="1"/>
  <c r="T1519" i="7"/>
  <c r="W1519" i="7" s="1"/>
  <c r="T1530" i="7"/>
  <c r="T1557" i="7"/>
  <c r="W1557" i="7" s="1"/>
  <c r="T1560" i="7"/>
  <c r="T1563" i="7"/>
  <c r="T1564" i="7"/>
  <c r="W1564" i="7" s="1"/>
  <c r="U1567" i="7"/>
  <c r="T1576" i="7"/>
  <c r="T1588" i="7"/>
  <c r="W1588" i="7" s="1"/>
  <c r="U1633" i="7"/>
  <c r="U1638" i="7"/>
  <c r="T1638" i="7"/>
  <c r="W1638" i="7" s="1"/>
  <c r="G22" i="8"/>
  <c r="C22" i="8"/>
  <c r="D22" i="8" s="1"/>
  <c r="H22" i="8"/>
  <c r="B552" i="8"/>
  <c r="I552" i="8"/>
  <c r="T1032" i="7"/>
  <c r="W1032" i="7" s="1"/>
  <c r="T1151" i="7"/>
  <c r="W1151" i="7" s="1"/>
  <c r="T1168" i="7"/>
  <c r="W1168" i="7" s="1"/>
  <c r="T1169" i="7"/>
  <c r="U1188" i="7"/>
  <c r="U1215" i="7"/>
  <c r="T1246" i="7"/>
  <c r="W1246" i="7" s="1"/>
  <c r="T1251" i="7"/>
  <c r="T1263" i="7"/>
  <c r="T1321" i="7"/>
  <c r="W1321" i="7" s="1"/>
  <c r="T1324" i="7"/>
  <c r="W1324" i="7" s="1"/>
  <c r="T1351" i="7"/>
  <c r="W1351" i="7" s="1"/>
  <c r="T1363" i="7"/>
  <c r="W1363" i="7" s="1"/>
  <c r="T1365" i="7"/>
  <c r="U1408" i="7"/>
  <c r="T1440" i="7"/>
  <c r="W1440" i="7" s="1"/>
  <c r="U1457" i="7"/>
  <c r="T1466" i="7"/>
  <c r="U1509" i="7"/>
  <c r="T1514" i="7"/>
  <c r="W1514" i="7" s="1"/>
  <c r="T1515" i="7"/>
  <c r="W1515" i="7" s="1"/>
  <c r="T1517" i="7"/>
  <c r="U1530" i="7"/>
  <c r="U1560" i="7"/>
  <c r="U1563" i="7"/>
  <c r="U1576" i="7"/>
  <c r="T1586" i="7"/>
  <c r="W1586" i="7" s="1"/>
  <c r="T1599" i="7"/>
  <c r="U1616" i="7"/>
  <c r="U1618" i="7"/>
  <c r="U1645" i="7"/>
  <c r="T1645" i="7"/>
  <c r="W1645" i="7" s="1"/>
  <c r="U1646" i="7"/>
  <c r="T1646" i="7"/>
  <c r="W1646" i="7" s="1"/>
  <c r="I1652" i="7"/>
  <c r="W1652" i="7"/>
  <c r="S1652" i="7"/>
  <c r="U1652" i="7" s="1"/>
  <c r="I1654" i="7"/>
  <c r="I1657" i="7"/>
  <c r="U1663" i="7"/>
  <c r="T1663" i="7"/>
  <c r="W1663" i="7" s="1"/>
  <c r="U1680" i="7"/>
  <c r="T1680" i="7"/>
  <c r="W1680" i="7" s="1"/>
  <c r="W67" i="8"/>
  <c r="G70" i="8"/>
  <c r="C70" i="8"/>
  <c r="D70" i="8" s="1"/>
  <c r="H70" i="8"/>
  <c r="W85" i="8"/>
  <c r="G88" i="8"/>
  <c r="C88" i="8"/>
  <c r="D88" i="8" s="1"/>
  <c r="H88" i="8"/>
  <c r="W107" i="8"/>
  <c r="W125" i="8"/>
  <c r="W272" i="8"/>
  <c r="I381" i="8"/>
  <c r="I505" i="8"/>
  <c r="I584" i="8"/>
  <c r="B584" i="8"/>
  <c r="G590" i="8"/>
  <c r="C590" i="8"/>
  <c r="D590" i="8" s="1"/>
  <c r="H596" i="8"/>
  <c r="G596" i="8"/>
  <c r="C596" i="8"/>
  <c r="D596" i="8" s="1"/>
  <c r="G602" i="8"/>
  <c r="C602" i="8"/>
  <c r="D602" i="8" s="1"/>
  <c r="H608" i="8"/>
  <c r="G608" i="8"/>
  <c r="C608" i="8"/>
  <c r="D608" i="8" s="1"/>
  <c r="U1169" i="7"/>
  <c r="T1180" i="7"/>
  <c r="U1251" i="7"/>
  <c r="T1345" i="7"/>
  <c r="W1345" i="7" s="1"/>
  <c r="T1346" i="7"/>
  <c r="W1346" i="7" s="1"/>
  <c r="T1347" i="7"/>
  <c r="W1347" i="7" s="1"/>
  <c r="T1349" i="7"/>
  <c r="W1349" i="7" s="1"/>
  <c r="U1365" i="7"/>
  <c r="U1466" i="7"/>
  <c r="U1517" i="7"/>
  <c r="U1599" i="7"/>
  <c r="U1626" i="7"/>
  <c r="U1639" i="7"/>
  <c r="T1639" i="7"/>
  <c r="W1639" i="7" s="1"/>
  <c r="T1686" i="7"/>
  <c r="W1686" i="7" s="1"/>
  <c r="G10" i="8"/>
  <c r="C10" i="8"/>
  <c r="D10" i="8" s="1"/>
  <c r="H10" i="8"/>
  <c r="G28" i="8"/>
  <c r="C28" i="8"/>
  <c r="D28" i="8" s="1"/>
  <c r="H28" i="8"/>
  <c r="G40" i="8"/>
  <c r="C40" i="8"/>
  <c r="D40" i="8" s="1"/>
  <c r="H40" i="8"/>
  <c r="G52" i="8"/>
  <c r="C52" i="8"/>
  <c r="D52" i="8" s="1"/>
  <c r="H52" i="8"/>
  <c r="B540" i="8"/>
  <c r="I540" i="8"/>
  <c r="B576" i="8"/>
  <c r="I576" i="8"/>
  <c r="I1626" i="7"/>
  <c r="U1648" i="7"/>
  <c r="T1648" i="7"/>
  <c r="W1648" i="7" s="1"/>
  <c r="I1653" i="7"/>
  <c r="I1656" i="7"/>
  <c r="U1664" i="7"/>
  <c r="T1664" i="7"/>
  <c r="W1664" i="7" s="1"/>
  <c r="I1666" i="7"/>
  <c r="U1681" i="7"/>
  <c r="T1681" i="7"/>
  <c r="W1681" i="7" s="1"/>
  <c r="W61" i="8"/>
  <c r="G64" i="8"/>
  <c r="C64" i="8"/>
  <c r="D64" i="8" s="1"/>
  <c r="H64" i="8"/>
  <c r="W79" i="8"/>
  <c r="G82" i="8"/>
  <c r="C82" i="8"/>
  <c r="D82" i="8" s="1"/>
  <c r="H82" i="8"/>
  <c r="W113" i="8"/>
  <c r="W131" i="8"/>
  <c r="I582" i="8"/>
  <c r="B582" i="8"/>
  <c r="G594" i="8"/>
  <c r="C594" i="8"/>
  <c r="D594" i="8" s="1"/>
  <c r="G600" i="8"/>
  <c r="C600" i="8"/>
  <c r="D600" i="8" s="1"/>
  <c r="G606" i="8"/>
  <c r="C606" i="8"/>
  <c r="D606" i="8" s="1"/>
  <c r="G612" i="8"/>
  <c r="C612" i="8"/>
  <c r="D612" i="8" s="1"/>
  <c r="U1617" i="7"/>
  <c r="W1643" i="7"/>
  <c r="C2" i="8"/>
  <c r="D2" i="8" s="1"/>
  <c r="C8" i="8"/>
  <c r="D8" i="8" s="1"/>
  <c r="C14" i="8"/>
  <c r="D14" i="8" s="1"/>
  <c r="C20" i="8"/>
  <c r="D20" i="8" s="1"/>
  <c r="C26" i="8"/>
  <c r="D26" i="8" s="1"/>
  <c r="C32" i="8"/>
  <c r="D32" i="8" s="1"/>
  <c r="C38" i="8"/>
  <c r="D38" i="8" s="1"/>
  <c r="C44" i="8"/>
  <c r="D44" i="8" s="1"/>
  <c r="C50" i="8"/>
  <c r="D50" i="8" s="1"/>
  <c r="C56" i="8"/>
  <c r="D56" i="8" s="1"/>
  <c r="C62" i="8"/>
  <c r="D62" i="8" s="1"/>
  <c r="C68" i="8"/>
  <c r="D68" i="8" s="1"/>
  <c r="C74" i="8"/>
  <c r="D74" i="8" s="1"/>
  <c r="C80" i="8"/>
  <c r="D80" i="8" s="1"/>
  <c r="C86" i="8"/>
  <c r="D86" i="8" s="1"/>
  <c r="W327" i="8"/>
  <c r="I378" i="8"/>
  <c r="H378" i="8" s="1"/>
  <c r="H381" i="8"/>
  <c r="I384" i="8"/>
  <c r="H384" i="8" s="1"/>
  <c r="I390" i="8"/>
  <c r="H390" i="8" s="1"/>
  <c r="I401" i="8"/>
  <c r="H401" i="8" s="1"/>
  <c r="I444" i="8"/>
  <c r="H444" i="8" s="1"/>
  <c r="I458" i="8"/>
  <c r="H458" i="8" s="1"/>
  <c r="H461" i="8"/>
  <c r="I464" i="8"/>
  <c r="H464" i="8" s="1"/>
  <c r="H521" i="8"/>
  <c r="G521" i="8"/>
  <c r="G526" i="8"/>
  <c r="C526" i="8"/>
  <c r="D526" i="8" s="1"/>
  <c r="H526" i="8"/>
  <c r="G538" i="8"/>
  <c r="C538" i="8"/>
  <c r="D538" i="8" s="1"/>
  <c r="H538" i="8"/>
  <c r="G550" i="8"/>
  <c r="C550" i="8"/>
  <c r="D550" i="8" s="1"/>
  <c r="H550" i="8"/>
  <c r="G562" i="8"/>
  <c r="C562" i="8"/>
  <c r="D562" i="8" s="1"/>
  <c r="H562" i="8"/>
  <c r="G574" i="8"/>
  <c r="C574" i="8"/>
  <c r="D574" i="8" s="1"/>
  <c r="H574" i="8"/>
  <c r="B586" i="8"/>
  <c r="B588" i="8"/>
  <c r="B614" i="8"/>
  <c r="I614" i="8"/>
  <c r="B622" i="8"/>
  <c r="I622" i="8"/>
  <c r="B627" i="8"/>
  <c r="I627" i="8"/>
  <c r="I644" i="8"/>
  <c r="B644" i="8"/>
  <c r="G813" i="8"/>
  <c r="C813" i="8"/>
  <c r="D813" i="8" s="1"/>
  <c r="H813" i="8"/>
  <c r="G889" i="8"/>
  <c r="H889" i="8"/>
  <c r="G892" i="8"/>
  <c r="H892" i="8"/>
  <c r="G895" i="8"/>
  <c r="H895" i="8"/>
  <c r="G898" i="8"/>
  <c r="H898" i="8"/>
  <c r="G901" i="8"/>
  <c r="H901" i="8"/>
  <c r="G904" i="8"/>
  <c r="H904" i="8"/>
  <c r="G907" i="8"/>
  <c r="H907" i="8"/>
  <c r="G910" i="8"/>
  <c r="H910" i="8"/>
  <c r="G913" i="8"/>
  <c r="H913" i="8"/>
  <c r="G916" i="8"/>
  <c r="H916" i="8"/>
  <c r="G919" i="8"/>
  <c r="H919" i="8"/>
  <c r="G922" i="8"/>
  <c r="H922" i="8"/>
  <c r="G925" i="8"/>
  <c r="H925" i="8"/>
  <c r="H632" i="8"/>
  <c r="G632" i="8"/>
  <c r="C632" i="8"/>
  <c r="D632" i="8" s="1"/>
  <c r="I850" i="8"/>
  <c r="B850" i="8"/>
  <c r="I1083" i="8"/>
  <c r="B1083" i="8"/>
  <c r="I403" i="8"/>
  <c r="H403" i="8" s="1"/>
  <c r="I471" i="8"/>
  <c r="H471" i="8" s="1"/>
  <c r="G530" i="8"/>
  <c r="C530" i="8"/>
  <c r="D530" i="8" s="1"/>
  <c r="H530" i="8"/>
  <c r="G542" i="8"/>
  <c r="C542" i="8"/>
  <c r="D542" i="8" s="1"/>
  <c r="G554" i="8"/>
  <c r="C554" i="8"/>
  <c r="D554" i="8" s="1"/>
  <c r="H554" i="8"/>
  <c r="G566" i="8"/>
  <c r="C566" i="8"/>
  <c r="D566" i="8" s="1"/>
  <c r="B579" i="8"/>
  <c r="I579" i="8"/>
  <c r="B581" i="8"/>
  <c r="I581" i="8"/>
  <c r="B583" i="8"/>
  <c r="I583" i="8"/>
  <c r="B585" i="8"/>
  <c r="I585" i="8"/>
  <c r="B587" i="8"/>
  <c r="I587" i="8"/>
  <c r="B589" i="8"/>
  <c r="I589" i="8"/>
  <c r="I590" i="8"/>
  <c r="H590" i="8" s="1"/>
  <c r="B591" i="8"/>
  <c r="I591" i="8"/>
  <c r="I592" i="8"/>
  <c r="H592" i="8" s="1"/>
  <c r="B593" i="8"/>
  <c r="I593" i="8"/>
  <c r="I594" i="8"/>
  <c r="H594" i="8" s="1"/>
  <c r="B595" i="8"/>
  <c r="I595" i="8"/>
  <c r="I596" i="8"/>
  <c r="B597" i="8"/>
  <c r="I597" i="8"/>
  <c r="I598" i="8"/>
  <c r="H598" i="8" s="1"/>
  <c r="B599" i="8"/>
  <c r="I599" i="8"/>
  <c r="I600" i="8"/>
  <c r="H600" i="8" s="1"/>
  <c r="B601" i="8"/>
  <c r="I601" i="8"/>
  <c r="I602" i="8"/>
  <c r="H602" i="8" s="1"/>
  <c r="B603" i="8"/>
  <c r="I603" i="8"/>
  <c r="I604" i="8"/>
  <c r="H604" i="8" s="1"/>
  <c r="B605" i="8"/>
  <c r="I605" i="8"/>
  <c r="I606" i="8"/>
  <c r="H606" i="8" s="1"/>
  <c r="B607" i="8"/>
  <c r="I607" i="8"/>
  <c r="I608" i="8"/>
  <c r="B609" i="8"/>
  <c r="I609" i="8"/>
  <c r="I610" i="8"/>
  <c r="H610" i="8" s="1"/>
  <c r="B611" i="8"/>
  <c r="I611" i="8"/>
  <c r="I612" i="8"/>
  <c r="H612" i="8" s="1"/>
  <c r="G638" i="8"/>
  <c r="C638" i="8"/>
  <c r="D638" i="8" s="1"/>
  <c r="I638" i="8"/>
  <c r="H638" i="8" s="1"/>
  <c r="G782" i="8"/>
  <c r="C782" i="8"/>
  <c r="D782" i="8" s="1"/>
  <c r="H782" i="8"/>
  <c r="I1027" i="8"/>
  <c r="B1027" i="8"/>
  <c r="I1031" i="8"/>
  <c r="B1031" i="8"/>
  <c r="I1037" i="8"/>
  <c r="B1037" i="8"/>
  <c r="T1647" i="7"/>
  <c r="T1673" i="7"/>
  <c r="W1673" i="7" s="1"/>
  <c r="T1674" i="7"/>
  <c r="T1676" i="7"/>
  <c r="T1692" i="7"/>
  <c r="T1695" i="7"/>
  <c r="W331" i="8"/>
  <c r="W338" i="8"/>
  <c r="I427" i="8"/>
  <c r="H427" i="8" s="1"/>
  <c r="I433" i="8"/>
  <c r="H433" i="8" s="1"/>
  <c r="I459" i="8"/>
  <c r="H459" i="8" s="1"/>
  <c r="I465" i="8"/>
  <c r="H465" i="8" s="1"/>
  <c r="G515" i="8"/>
  <c r="G532" i="8"/>
  <c r="C532" i="8"/>
  <c r="D532" i="8" s="1"/>
  <c r="G544" i="8"/>
  <c r="C544" i="8"/>
  <c r="D544" i="8" s="1"/>
  <c r="G556" i="8"/>
  <c r="C556" i="8"/>
  <c r="D556" i="8" s="1"/>
  <c r="G568" i="8"/>
  <c r="C568" i="8"/>
  <c r="D568" i="8" s="1"/>
  <c r="G642" i="8"/>
  <c r="C642" i="8"/>
  <c r="D642" i="8" s="1"/>
  <c r="U1674" i="7"/>
  <c r="U1676" i="7"/>
  <c r="W341" i="8"/>
  <c r="I380" i="8"/>
  <c r="H380" i="8" s="1"/>
  <c r="I386" i="8"/>
  <c r="H386" i="8" s="1"/>
  <c r="I392" i="8"/>
  <c r="H392" i="8" s="1"/>
  <c r="I396" i="8"/>
  <c r="H396" i="8" s="1"/>
  <c r="I454" i="8"/>
  <c r="H454" i="8" s="1"/>
  <c r="I460" i="8"/>
  <c r="H460" i="8" s="1"/>
  <c r="I466" i="8"/>
  <c r="H466" i="8" s="1"/>
  <c r="H517" i="8"/>
  <c r="G517" i="8"/>
  <c r="I530" i="8"/>
  <c r="G534" i="8"/>
  <c r="C534" i="8"/>
  <c r="D534" i="8" s="1"/>
  <c r="H534" i="8"/>
  <c r="I542" i="8"/>
  <c r="H542" i="8" s="1"/>
  <c r="G546" i="8"/>
  <c r="C546" i="8"/>
  <c r="D546" i="8" s="1"/>
  <c r="H546" i="8"/>
  <c r="I554" i="8"/>
  <c r="G558" i="8"/>
  <c r="C558" i="8"/>
  <c r="D558" i="8" s="1"/>
  <c r="H558" i="8"/>
  <c r="I566" i="8"/>
  <c r="H566" i="8" s="1"/>
  <c r="G570" i="8"/>
  <c r="C570" i="8"/>
  <c r="D570" i="8" s="1"/>
  <c r="H570" i="8"/>
  <c r="H578" i="8"/>
  <c r="G630" i="8"/>
  <c r="C630" i="8"/>
  <c r="D630" i="8" s="1"/>
  <c r="G636" i="8"/>
  <c r="C636" i="8"/>
  <c r="D636" i="8" s="1"/>
  <c r="B637" i="8"/>
  <c r="I637" i="8"/>
  <c r="H668" i="8"/>
  <c r="G668" i="8"/>
  <c r="H671" i="8"/>
  <c r="G671" i="8"/>
  <c r="H674" i="8"/>
  <c r="G674" i="8"/>
  <c r="W329" i="8"/>
  <c r="W344" i="8"/>
  <c r="I435" i="8"/>
  <c r="H435" i="8" s="1"/>
  <c r="I470" i="8"/>
  <c r="H470" i="8" s="1"/>
  <c r="I473" i="8"/>
  <c r="H473" i="8" s="1"/>
  <c r="I474" i="8"/>
  <c r="H474" i="8" s="1"/>
  <c r="I478" i="8"/>
  <c r="H478" i="8" s="1"/>
  <c r="I482" i="8"/>
  <c r="H482" i="8" s="1"/>
  <c r="I485" i="8"/>
  <c r="H485" i="8" s="1"/>
  <c r="I491" i="8"/>
  <c r="H491" i="8" s="1"/>
  <c r="H505" i="8"/>
  <c r="I506" i="8"/>
  <c r="H506" i="8" s="1"/>
  <c r="I513" i="8"/>
  <c r="B513" i="8"/>
  <c r="C515" i="8"/>
  <c r="D515" i="8" s="1"/>
  <c r="I515" i="8"/>
  <c r="H515" i="8" s="1"/>
  <c r="H519" i="8"/>
  <c r="G519" i="8"/>
  <c r="G524" i="8"/>
  <c r="C524" i="8"/>
  <c r="D524" i="8" s="1"/>
  <c r="H524" i="8"/>
  <c r="I532" i="8"/>
  <c r="H532" i="8" s="1"/>
  <c r="G536" i="8"/>
  <c r="C536" i="8"/>
  <c r="D536" i="8" s="1"/>
  <c r="H536" i="8"/>
  <c r="I544" i="8"/>
  <c r="H544" i="8" s="1"/>
  <c r="G548" i="8"/>
  <c r="C548" i="8"/>
  <c r="D548" i="8" s="1"/>
  <c r="H548" i="8"/>
  <c r="I556" i="8"/>
  <c r="H556" i="8" s="1"/>
  <c r="G560" i="8"/>
  <c r="C560" i="8"/>
  <c r="D560" i="8" s="1"/>
  <c r="H560" i="8"/>
  <c r="I568" i="8"/>
  <c r="H568" i="8" s="1"/>
  <c r="G572" i="8"/>
  <c r="C572" i="8"/>
  <c r="D572" i="8" s="1"/>
  <c r="H572" i="8"/>
  <c r="W579" i="8"/>
  <c r="W581" i="8"/>
  <c r="W583" i="8"/>
  <c r="W585" i="8"/>
  <c r="W587" i="8"/>
  <c r="W589" i="8"/>
  <c r="W591" i="8"/>
  <c r="W593" i="8"/>
  <c r="W595" i="8"/>
  <c r="W597" i="8"/>
  <c r="W599" i="8"/>
  <c r="W601" i="8"/>
  <c r="W603" i="8"/>
  <c r="W605" i="8"/>
  <c r="W607" i="8"/>
  <c r="W609" i="8"/>
  <c r="W611" i="8"/>
  <c r="C613" i="8"/>
  <c r="D613" i="8" s="1"/>
  <c r="G613" i="8"/>
  <c r="G640" i="8"/>
  <c r="C640" i="8"/>
  <c r="D640" i="8" s="1"/>
  <c r="J373" i="8"/>
  <c r="I373" i="8" s="1"/>
  <c r="H373" i="8" s="1"/>
  <c r="J375" i="8"/>
  <c r="I375" i="8" s="1"/>
  <c r="H375" i="8" s="1"/>
  <c r="J377" i="8"/>
  <c r="I377" i="8" s="1"/>
  <c r="H377" i="8" s="1"/>
  <c r="J379" i="8"/>
  <c r="I379" i="8" s="1"/>
  <c r="H379" i="8" s="1"/>
  <c r="J381" i="8"/>
  <c r="J383" i="8"/>
  <c r="I383" i="8" s="1"/>
  <c r="H383" i="8" s="1"/>
  <c r="J385" i="8"/>
  <c r="I385" i="8" s="1"/>
  <c r="H385" i="8" s="1"/>
  <c r="J387" i="8"/>
  <c r="I387" i="8" s="1"/>
  <c r="H387" i="8" s="1"/>
  <c r="J389" i="8"/>
  <c r="I389" i="8" s="1"/>
  <c r="H389" i="8" s="1"/>
  <c r="J391" i="8"/>
  <c r="I391" i="8" s="1"/>
  <c r="H391" i="8" s="1"/>
  <c r="J393" i="8"/>
  <c r="I393" i="8" s="1"/>
  <c r="H393" i="8" s="1"/>
  <c r="J395" i="8"/>
  <c r="I395" i="8" s="1"/>
  <c r="H395" i="8" s="1"/>
  <c r="J397" i="8"/>
  <c r="I397" i="8" s="1"/>
  <c r="H397" i="8" s="1"/>
  <c r="J399" i="8"/>
  <c r="I399" i="8" s="1"/>
  <c r="H399" i="8" s="1"/>
  <c r="G400" i="8"/>
  <c r="J401" i="8"/>
  <c r="J403" i="8"/>
  <c r="J405" i="8"/>
  <c r="I405" i="8" s="1"/>
  <c r="H405" i="8" s="1"/>
  <c r="J407" i="8"/>
  <c r="I407" i="8" s="1"/>
  <c r="H407" i="8" s="1"/>
  <c r="J409" i="8"/>
  <c r="I409" i="8" s="1"/>
  <c r="H409" i="8" s="1"/>
  <c r="J411" i="8"/>
  <c r="I411" i="8" s="1"/>
  <c r="H411" i="8" s="1"/>
  <c r="J413" i="8"/>
  <c r="I413" i="8" s="1"/>
  <c r="H413" i="8" s="1"/>
  <c r="J415" i="8"/>
  <c r="I415" i="8" s="1"/>
  <c r="H415" i="8" s="1"/>
  <c r="J417" i="8"/>
  <c r="I417" i="8" s="1"/>
  <c r="H417" i="8" s="1"/>
  <c r="J419" i="8"/>
  <c r="I419" i="8" s="1"/>
  <c r="H419" i="8" s="1"/>
  <c r="J421" i="8"/>
  <c r="I421" i="8" s="1"/>
  <c r="H421" i="8" s="1"/>
  <c r="J423" i="8"/>
  <c r="I423" i="8" s="1"/>
  <c r="H423" i="8" s="1"/>
  <c r="J425" i="8"/>
  <c r="I425" i="8" s="1"/>
  <c r="H425" i="8" s="1"/>
  <c r="J427" i="8"/>
  <c r="J429" i="8"/>
  <c r="I429" i="8" s="1"/>
  <c r="H429" i="8" s="1"/>
  <c r="J431" i="8"/>
  <c r="I431" i="8" s="1"/>
  <c r="H431" i="8" s="1"/>
  <c r="J433" i="8"/>
  <c r="J435" i="8"/>
  <c r="J437" i="8"/>
  <c r="I437" i="8" s="1"/>
  <c r="H437" i="8" s="1"/>
  <c r="J439" i="8"/>
  <c r="I439" i="8" s="1"/>
  <c r="H439" i="8" s="1"/>
  <c r="J441" i="8"/>
  <c r="I441" i="8" s="1"/>
  <c r="H441" i="8" s="1"/>
  <c r="J443" i="8"/>
  <c r="I443" i="8" s="1"/>
  <c r="H443" i="8" s="1"/>
  <c r="J445" i="8"/>
  <c r="I445" i="8" s="1"/>
  <c r="H445" i="8" s="1"/>
  <c r="J447" i="8"/>
  <c r="J449" i="8"/>
  <c r="I449" i="8" s="1"/>
  <c r="H449" i="8" s="1"/>
  <c r="J451" i="8"/>
  <c r="I451" i="8" s="1"/>
  <c r="H451" i="8" s="1"/>
  <c r="J453" i="8"/>
  <c r="I453" i="8" s="1"/>
  <c r="H453" i="8" s="1"/>
  <c r="J455" i="8"/>
  <c r="I455" i="8" s="1"/>
  <c r="H455" i="8" s="1"/>
  <c r="J457" i="8"/>
  <c r="I457" i="8" s="1"/>
  <c r="H457" i="8" s="1"/>
  <c r="J459" i="8"/>
  <c r="J461" i="8"/>
  <c r="J463" i="8"/>
  <c r="I463" i="8" s="1"/>
  <c r="H463" i="8" s="1"/>
  <c r="J465" i="8"/>
  <c r="J467" i="8"/>
  <c r="I467" i="8" s="1"/>
  <c r="H467" i="8" s="1"/>
  <c r="J469" i="8"/>
  <c r="I469" i="8" s="1"/>
  <c r="H469" i="8" s="1"/>
  <c r="J471" i="8"/>
  <c r="J473" i="8"/>
  <c r="J475" i="8"/>
  <c r="I475" i="8" s="1"/>
  <c r="H475" i="8" s="1"/>
  <c r="J477" i="8"/>
  <c r="I477" i="8" s="1"/>
  <c r="H477" i="8" s="1"/>
  <c r="J479" i="8"/>
  <c r="I479" i="8" s="1"/>
  <c r="H479" i="8" s="1"/>
  <c r="J481" i="8"/>
  <c r="I481" i="8" s="1"/>
  <c r="H481" i="8" s="1"/>
  <c r="J483" i="8"/>
  <c r="I483" i="8" s="1"/>
  <c r="H483" i="8" s="1"/>
  <c r="J485" i="8"/>
  <c r="J487" i="8"/>
  <c r="I487" i="8" s="1"/>
  <c r="H487" i="8" s="1"/>
  <c r="G488" i="8"/>
  <c r="J489" i="8"/>
  <c r="I489" i="8" s="1"/>
  <c r="H489" i="8" s="1"/>
  <c r="G490" i="8"/>
  <c r="J491" i="8"/>
  <c r="G492" i="8"/>
  <c r="J493" i="8"/>
  <c r="I493" i="8" s="1"/>
  <c r="H493" i="8" s="1"/>
  <c r="G494" i="8"/>
  <c r="J495" i="8"/>
  <c r="I495" i="8" s="1"/>
  <c r="H495" i="8" s="1"/>
  <c r="G496" i="8"/>
  <c r="J497" i="8"/>
  <c r="I497" i="8" s="1"/>
  <c r="H497" i="8" s="1"/>
  <c r="G498" i="8"/>
  <c r="J499" i="8"/>
  <c r="I499" i="8" s="1"/>
  <c r="H499" i="8" s="1"/>
  <c r="G500" i="8"/>
  <c r="J501" i="8"/>
  <c r="I501" i="8" s="1"/>
  <c r="H501" i="8" s="1"/>
  <c r="G502" i="8"/>
  <c r="J503" i="8"/>
  <c r="I503" i="8" s="1"/>
  <c r="H503" i="8" s="1"/>
  <c r="G504" i="8"/>
  <c r="J505" i="8"/>
  <c r="G506" i="8"/>
  <c r="J507" i="8"/>
  <c r="I507" i="8" s="1"/>
  <c r="H507" i="8" s="1"/>
  <c r="G508" i="8"/>
  <c r="G510" i="8"/>
  <c r="G512" i="8"/>
  <c r="G514" i="8"/>
  <c r="G516" i="8"/>
  <c r="G518" i="8"/>
  <c r="G520" i="8"/>
  <c r="G522" i="8"/>
  <c r="C523" i="8"/>
  <c r="D523" i="8" s="1"/>
  <c r="C525" i="8"/>
  <c r="D525" i="8" s="1"/>
  <c r="C527" i="8"/>
  <c r="D527" i="8" s="1"/>
  <c r="C529" i="8"/>
  <c r="D529" i="8" s="1"/>
  <c r="C531" i="8"/>
  <c r="D531" i="8" s="1"/>
  <c r="C533" i="8"/>
  <c r="D533" i="8" s="1"/>
  <c r="C535" i="8"/>
  <c r="D535" i="8" s="1"/>
  <c r="C537" i="8"/>
  <c r="D537" i="8" s="1"/>
  <c r="C539" i="8"/>
  <c r="D539" i="8" s="1"/>
  <c r="C541" i="8"/>
  <c r="D541" i="8" s="1"/>
  <c r="C543" i="8"/>
  <c r="D543" i="8" s="1"/>
  <c r="C545" i="8"/>
  <c r="D545" i="8" s="1"/>
  <c r="C547" i="8"/>
  <c r="D547" i="8" s="1"/>
  <c r="C549" i="8"/>
  <c r="D549" i="8" s="1"/>
  <c r="C551" i="8"/>
  <c r="D551" i="8" s="1"/>
  <c r="C553" i="8"/>
  <c r="D553" i="8" s="1"/>
  <c r="C555" i="8"/>
  <c r="D555" i="8" s="1"/>
  <c r="C557" i="8"/>
  <c r="D557" i="8" s="1"/>
  <c r="C559" i="8"/>
  <c r="D559" i="8" s="1"/>
  <c r="C561" i="8"/>
  <c r="D561" i="8" s="1"/>
  <c r="C563" i="8"/>
  <c r="D563" i="8" s="1"/>
  <c r="C565" i="8"/>
  <c r="D565" i="8" s="1"/>
  <c r="C567" i="8"/>
  <c r="D567" i="8" s="1"/>
  <c r="C569" i="8"/>
  <c r="D569" i="8" s="1"/>
  <c r="C571" i="8"/>
  <c r="D571" i="8" s="1"/>
  <c r="C573" i="8"/>
  <c r="D573" i="8" s="1"/>
  <c r="C575" i="8"/>
  <c r="D575" i="8" s="1"/>
  <c r="C577" i="8"/>
  <c r="D577" i="8" s="1"/>
  <c r="C615" i="8"/>
  <c r="D615" i="8" s="1"/>
  <c r="G615" i="8"/>
  <c r="I616" i="8"/>
  <c r="H620" i="8"/>
  <c r="G620" i="8"/>
  <c r="B625" i="8"/>
  <c r="I625" i="8"/>
  <c r="W629" i="8"/>
  <c r="I631" i="8"/>
  <c r="C635" i="8"/>
  <c r="D635" i="8" s="1"/>
  <c r="H635" i="8"/>
  <c r="I636" i="8"/>
  <c r="H636" i="8" s="1"/>
  <c r="W641" i="8"/>
  <c r="I643" i="8"/>
  <c r="C647" i="8"/>
  <c r="D647" i="8" s="1"/>
  <c r="H647" i="8"/>
  <c r="H669" i="8"/>
  <c r="H672" i="8"/>
  <c r="H675" i="8"/>
  <c r="G678" i="8"/>
  <c r="H678" i="8"/>
  <c r="G681" i="8"/>
  <c r="H681" i="8"/>
  <c r="G684" i="8"/>
  <c r="H684" i="8"/>
  <c r="G687" i="8"/>
  <c r="H687" i="8"/>
  <c r="G690" i="8"/>
  <c r="H690" i="8"/>
  <c r="W715" i="8"/>
  <c r="G750" i="8"/>
  <c r="C750" i="8"/>
  <c r="D750" i="8" s="1"/>
  <c r="H750" i="8"/>
  <c r="G779" i="8"/>
  <c r="C779" i="8"/>
  <c r="D779" i="8" s="1"/>
  <c r="H779" i="8"/>
  <c r="G810" i="8"/>
  <c r="C810" i="8"/>
  <c r="D810" i="8" s="1"/>
  <c r="H810" i="8"/>
  <c r="G831" i="8"/>
  <c r="C831" i="8"/>
  <c r="D831" i="8" s="1"/>
  <c r="H831" i="8"/>
  <c r="G850" i="8"/>
  <c r="I1035" i="8"/>
  <c r="B1035" i="8"/>
  <c r="I1086" i="8"/>
  <c r="B1086" i="8"/>
  <c r="I613" i="8"/>
  <c r="H613" i="8" s="1"/>
  <c r="B617" i="8"/>
  <c r="I617" i="8"/>
  <c r="H624" i="8"/>
  <c r="G624" i="8"/>
  <c r="I628" i="8"/>
  <c r="H628" i="8" s="1"/>
  <c r="C639" i="8"/>
  <c r="D639" i="8" s="1"/>
  <c r="I640" i="8"/>
  <c r="H640" i="8" s="1"/>
  <c r="G785" i="8"/>
  <c r="C785" i="8"/>
  <c r="D785" i="8" s="1"/>
  <c r="H785" i="8"/>
  <c r="G816" i="8"/>
  <c r="C816" i="8"/>
  <c r="D816" i="8" s="1"/>
  <c r="H816" i="8"/>
  <c r="I1023" i="8"/>
  <c r="B1023" i="8"/>
  <c r="I1079" i="8"/>
  <c r="B1079" i="8"/>
  <c r="G373" i="8"/>
  <c r="G375" i="8"/>
  <c r="G377" i="8"/>
  <c r="G379" i="8"/>
  <c r="G381" i="8"/>
  <c r="G383" i="8"/>
  <c r="G385" i="8"/>
  <c r="G387" i="8"/>
  <c r="G389" i="8"/>
  <c r="G391" i="8"/>
  <c r="G393" i="8"/>
  <c r="G395" i="8"/>
  <c r="G397" i="8"/>
  <c r="G399" i="8"/>
  <c r="G401" i="8"/>
  <c r="J402" i="8"/>
  <c r="I402" i="8" s="1"/>
  <c r="H402" i="8" s="1"/>
  <c r="G403" i="8"/>
  <c r="J404" i="8"/>
  <c r="I404" i="8" s="1"/>
  <c r="H404" i="8" s="1"/>
  <c r="G405" i="8"/>
  <c r="G407" i="8"/>
  <c r="G409" i="8"/>
  <c r="G411" i="8"/>
  <c r="G413" i="8"/>
  <c r="G415" i="8"/>
  <c r="J416" i="8"/>
  <c r="I416" i="8" s="1"/>
  <c r="H416" i="8" s="1"/>
  <c r="G417" i="8"/>
  <c r="J418" i="8"/>
  <c r="I418" i="8" s="1"/>
  <c r="H418" i="8" s="1"/>
  <c r="G419" i="8"/>
  <c r="J420" i="8"/>
  <c r="I420" i="8" s="1"/>
  <c r="H420" i="8" s="1"/>
  <c r="G421" i="8"/>
  <c r="G423" i="8"/>
  <c r="J424" i="8"/>
  <c r="I424" i="8" s="1"/>
  <c r="H424" i="8" s="1"/>
  <c r="G425" i="8"/>
  <c r="G427" i="8"/>
  <c r="J428" i="8"/>
  <c r="I428" i="8" s="1"/>
  <c r="H428" i="8" s="1"/>
  <c r="G429" i="8"/>
  <c r="J430" i="8"/>
  <c r="I430" i="8" s="1"/>
  <c r="H430" i="8" s="1"/>
  <c r="G431" i="8"/>
  <c r="J432" i="8"/>
  <c r="I432" i="8" s="1"/>
  <c r="H432" i="8" s="1"/>
  <c r="G433" i="8"/>
  <c r="J434" i="8"/>
  <c r="I434" i="8" s="1"/>
  <c r="H434" i="8" s="1"/>
  <c r="G435" i="8"/>
  <c r="J436" i="8"/>
  <c r="I436" i="8" s="1"/>
  <c r="H436" i="8" s="1"/>
  <c r="G437" i="8"/>
  <c r="J438" i="8"/>
  <c r="I438" i="8" s="1"/>
  <c r="H438" i="8" s="1"/>
  <c r="G439" i="8"/>
  <c r="G441" i="8"/>
  <c r="G443" i="8"/>
  <c r="G445" i="8"/>
  <c r="G447" i="8"/>
  <c r="J448" i="8"/>
  <c r="I448" i="8" s="1"/>
  <c r="H448" i="8" s="1"/>
  <c r="G449" i="8"/>
  <c r="G451" i="8"/>
  <c r="J452" i="8"/>
  <c r="I452" i="8" s="1"/>
  <c r="H452" i="8" s="1"/>
  <c r="G453" i="8"/>
  <c r="G455" i="8"/>
  <c r="G457" i="8"/>
  <c r="G459" i="8"/>
  <c r="G461" i="8"/>
  <c r="G463" i="8"/>
  <c r="G465" i="8"/>
  <c r="G467" i="8"/>
  <c r="G469" i="8"/>
  <c r="G471" i="8"/>
  <c r="G473" i="8"/>
  <c r="G475" i="8"/>
  <c r="G477" i="8"/>
  <c r="G479" i="8"/>
  <c r="G481" i="8"/>
  <c r="G483" i="8"/>
  <c r="G485" i="8"/>
  <c r="J486" i="8"/>
  <c r="I486" i="8" s="1"/>
  <c r="H486" i="8" s="1"/>
  <c r="G487" i="8"/>
  <c r="J488" i="8"/>
  <c r="I488" i="8" s="1"/>
  <c r="H488" i="8" s="1"/>
  <c r="J490" i="8"/>
  <c r="I490" i="8" s="1"/>
  <c r="H490" i="8" s="1"/>
  <c r="J492" i="8"/>
  <c r="I492" i="8" s="1"/>
  <c r="H492" i="8" s="1"/>
  <c r="J494" i="8"/>
  <c r="I494" i="8" s="1"/>
  <c r="H494" i="8" s="1"/>
  <c r="J496" i="8"/>
  <c r="I496" i="8" s="1"/>
  <c r="H496" i="8" s="1"/>
  <c r="J498" i="8"/>
  <c r="I498" i="8" s="1"/>
  <c r="H498" i="8" s="1"/>
  <c r="J500" i="8"/>
  <c r="I500" i="8" s="1"/>
  <c r="H500" i="8" s="1"/>
  <c r="J502" i="8"/>
  <c r="I502" i="8" s="1"/>
  <c r="H502" i="8" s="1"/>
  <c r="J504" i="8"/>
  <c r="I504" i="8" s="1"/>
  <c r="H504" i="8" s="1"/>
  <c r="J506" i="8"/>
  <c r="J508" i="8"/>
  <c r="I508" i="8" s="1"/>
  <c r="H508" i="8" s="1"/>
  <c r="B619" i="8"/>
  <c r="I619" i="8"/>
  <c r="G626" i="8"/>
  <c r="C629" i="8"/>
  <c r="D629" i="8" s="1"/>
  <c r="I630" i="8"/>
  <c r="H630" i="8" s="1"/>
  <c r="H634" i="8"/>
  <c r="G634" i="8"/>
  <c r="C634" i="8"/>
  <c r="D634" i="8" s="1"/>
  <c r="C641" i="8"/>
  <c r="D641" i="8" s="1"/>
  <c r="I642" i="8"/>
  <c r="H642" i="8" s="1"/>
  <c r="H646" i="8"/>
  <c r="G646" i="8"/>
  <c r="C646" i="8"/>
  <c r="D646" i="8" s="1"/>
  <c r="G710" i="8"/>
  <c r="H710" i="8"/>
  <c r="G713" i="8"/>
  <c r="H713" i="8"/>
  <c r="G788" i="8"/>
  <c r="C788" i="8"/>
  <c r="D788" i="8" s="1"/>
  <c r="H788" i="8"/>
  <c r="G799" i="8"/>
  <c r="C799" i="8"/>
  <c r="D799" i="8" s="1"/>
  <c r="H799" i="8"/>
  <c r="G819" i="8"/>
  <c r="C819" i="8"/>
  <c r="D819" i="8" s="1"/>
  <c r="H819" i="8"/>
  <c r="I1025" i="8"/>
  <c r="B1025" i="8"/>
  <c r="H616" i="8"/>
  <c r="G616" i="8"/>
  <c r="B621" i="8"/>
  <c r="I621" i="8"/>
  <c r="C626" i="8"/>
  <c r="D626" i="8" s="1"/>
  <c r="G629" i="8"/>
  <c r="C631" i="8"/>
  <c r="D631" i="8" s="1"/>
  <c r="H631" i="8"/>
  <c r="I632" i="8"/>
  <c r="I639" i="8"/>
  <c r="H639" i="8" s="1"/>
  <c r="G641" i="8"/>
  <c r="C643" i="8"/>
  <c r="D643" i="8" s="1"/>
  <c r="H643" i="8"/>
  <c r="H648" i="8"/>
  <c r="G700" i="8"/>
  <c r="H700" i="8"/>
  <c r="G704" i="8"/>
  <c r="H704" i="8"/>
  <c r="G707" i="8"/>
  <c r="H707" i="8"/>
  <c r="G767" i="8"/>
  <c r="C767" i="8"/>
  <c r="D767" i="8" s="1"/>
  <c r="H767" i="8"/>
  <c r="G770" i="8"/>
  <c r="C770" i="8"/>
  <c r="D770" i="8" s="1"/>
  <c r="H770" i="8"/>
  <c r="G773" i="8"/>
  <c r="C773" i="8"/>
  <c r="D773" i="8" s="1"/>
  <c r="H773" i="8"/>
  <c r="G791" i="8"/>
  <c r="C791" i="8"/>
  <c r="D791" i="8" s="1"/>
  <c r="H791" i="8"/>
  <c r="G804" i="8"/>
  <c r="C804" i="8"/>
  <c r="D804" i="8" s="1"/>
  <c r="H804" i="8"/>
  <c r="G822" i="8"/>
  <c r="C822" i="8"/>
  <c r="D822" i="8" s="1"/>
  <c r="H822" i="8"/>
  <c r="G825" i="8"/>
  <c r="C825" i="8"/>
  <c r="D825" i="8" s="1"/>
  <c r="H825" i="8"/>
  <c r="I1092" i="8"/>
  <c r="B1092" i="8"/>
  <c r="H618" i="8"/>
  <c r="G618" i="8"/>
  <c r="B623" i="8"/>
  <c r="I623" i="8"/>
  <c r="I626" i="8"/>
  <c r="H626" i="8" s="1"/>
  <c r="I629" i="8"/>
  <c r="H629" i="8" s="1"/>
  <c r="C633" i="8"/>
  <c r="D633" i="8" s="1"/>
  <c r="H633" i="8"/>
  <c r="I634" i="8"/>
  <c r="W639" i="8"/>
  <c r="I641" i="8"/>
  <c r="H641" i="8" s="1"/>
  <c r="C645" i="8"/>
  <c r="D645" i="8" s="1"/>
  <c r="H645" i="8"/>
  <c r="I646" i="8"/>
  <c r="W653" i="8"/>
  <c r="W658" i="8"/>
  <c r="W662" i="8"/>
  <c r="G693" i="8"/>
  <c r="H693" i="8"/>
  <c r="G697" i="8"/>
  <c r="H697" i="8"/>
  <c r="W725" i="8"/>
  <c r="W734" i="8"/>
  <c r="W743" i="8"/>
  <c r="W754" i="8"/>
  <c r="W763" i="8"/>
  <c r="G776" i="8"/>
  <c r="C776" i="8"/>
  <c r="D776" i="8" s="1"/>
  <c r="H776" i="8"/>
  <c r="I796" i="8"/>
  <c r="B796" i="8"/>
  <c r="G807" i="8"/>
  <c r="C807" i="8"/>
  <c r="D807" i="8" s="1"/>
  <c r="H807" i="8"/>
  <c r="G828" i="8"/>
  <c r="C828" i="8"/>
  <c r="D828" i="8" s="1"/>
  <c r="H828" i="8"/>
  <c r="W840" i="8"/>
  <c r="W849" i="8"/>
  <c r="W857" i="8"/>
  <c r="W866" i="8"/>
  <c r="W875" i="8"/>
  <c r="W884" i="8"/>
  <c r="I1039" i="8"/>
  <c r="B1039" i="8"/>
  <c r="I1043" i="8"/>
  <c r="B1043" i="8"/>
  <c r="I1089" i="8"/>
  <c r="B1089" i="8"/>
  <c r="C769" i="8"/>
  <c r="D769" i="8" s="1"/>
  <c r="C772" i="8"/>
  <c r="D772" i="8" s="1"/>
  <c r="C775" i="8"/>
  <c r="D775" i="8" s="1"/>
  <c r="C778" i="8"/>
  <c r="D778" i="8" s="1"/>
  <c r="C781" i="8"/>
  <c r="D781" i="8" s="1"/>
  <c r="C784" i="8"/>
  <c r="D784" i="8" s="1"/>
  <c r="C787" i="8"/>
  <c r="D787" i="8" s="1"/>
  <c r="C790" i="8"/>
  <c r="D790" i="8" s="1"/>
  <c r="C793" i="8"/>
  <c r="D793" i="8" s="1"/>
  <c r="C798" i="8"/>
  <c r="D798" i="8" s="1"/>
  <c r="C801" i="8"/>
  <c r="D801" i="8" s="1"/>
  <c r="C806" i="8"/>
  <c r="D806" i="8" s="1"/>
  <c r="C809" i="8"/>
  <c r="D809" i="8" s="1"/>
  <c r="C812" i="8"/>
  <c r="D812" i="8" s="1"/>
  <c r="C815" i="8"/>
  <c r="D815" i="8" s="1"/>
  <c r="C818" i="8"/>
  <c r="D818" i="8" s="1"/>
  <c r="C821" i="8"/>
  <c r="D821" i="8" s="1"/>
  <c r="C824" i="8"/>
  <c r="D824" i="8" s="1"/>
  <c r="C827" i="8"/>
  <c r="D827" i="8" s="1"/>
  <c r="C830" i="8"/>
  <c r="D830" i="8" s="1"/>
  <c r="C835" i="8"/>
  <c r="D835" i="8" s="1"/>
  <c r="C852" i="8"/>
  <c r="D852" i="8" s="1"/>
  <c r="W927" i="8"/>
  <c r="G930" i="8"/>
  <c r="W933" i="8"/>
  <c r="W941" i="8"/>
  <c r="W945" i="8"/>
  <c r="W979" i="8"/>
  <c r="G989" i="8"/>
  <c r="C989" i="8"/>
  <c r="D989" i="8" s="1"/>
  <c r="H989" i="8"/>
  <c r="G993" i="8"/>
  <c r="C993" i="8"/>
  <c r="D993" i="8" s="1"/>
  <c r="H993" i="8"/>
  <c r="G997" i="8"/>
  <c r="C997" i="8"/>
  <c r="D997" i="8" s="1"/>
  <c r="H997" i="8"/>
  <c r="G1001" i="8"/>
  <c r="C1001" i="8"/>
  <c r="D1001" i="8" s="1"/>
  <c r="H1001" i="8"/>
  <c r="G1005" i="8"/>
  <c r="C1005" i="8"/>
  <c r="D1005" i="8" s="1"/>
  <c r="H1005" i="8"/>
  <c r="G1025" i="8"/>
  <c r="G1037" i="8"/>
  <c r="H751" i="8"/>
  <c r="H768" i="8"/>
  <c r="H771" i="8"/>
  <c r="H774" i="8"/>
  <c r="H777" i="8"/>
  <c r="H780" i="8"/>
  <c r="H783" i="8"/>
  <c r="H786" i="8"/>
  <c r="H789" i="8"/>
  <c r="H792" i="8"/>
  <c r="H797" i="8"/>
  <c r="H823" i="8"/>
  <c r="H826" i="8"/>
  <c r="H829" i="8"/>
  <c r="H832" i="8"/>
  <c r="H834" i="8"/>
  <c r="H851" i="8"/>
  <c r="G948" i="8"/>
  <c r="H948" i="8"/>
  <c r="G971" i="8"/>
  <c r="C971" i="8"/>
  <c r="D971" i="8" s="1"/>
  <c r="H971" i="8"/>
  <c r="G982" i="8"/>
  <c r="C982" i="8"/>
  <c r="D982" i="8" s="1"/>
  <c r="H982" i="8"/>
  <c r="G986" i="8"/>
  <c r="C986" i="8"/>
  <c r="D986" i="8" s="1"/>
  <c r="H986" i="8"/>
  <c r="G992" i="8"/>
  <c r="C1008" i="8"/>
  <c r="D1008" i="8" s="1"/>
  <c r="H1008" i="8"/>
  <c r="C1010" i="8"/>
  <c r="D1010" i="8" s="1"/>
  <c r="H1010" i="8"/>
  <c r="C1012" i="8"/>
  <c r="D1012" i="8" s="1"/>
  <c r="H1012" i="8"/>
  <c r="C1016" i="8"/>
  <c r="D1016" i="8" s="1"/>
  <c r="H1016" i="8"/>
  <c r="C1018" i="8"/>
  <c r="D1018" i="8" s="1"/>
  <c r="H1018" i="8"/>
  <c r="G1029" i="8"/>
  <c r="I1029" i="8"/>
  <c r="G677" i="8"/>
  <c r="G680" i="8"/>
  <c r="G683" i="8"/>
  <c r="G686" i="8"/>
  <c r="G689" i="8"/>
  <c r="G692" i="8"/>
  <c r="G696" i="8"/>
  <c r="G699" i="8"/>
  <c r="G702" i="8"/>
  <c r="G706" i="8"/>
  <c r="G709" i="8"/>
  <c r="G712" i="8"/>
  <c r="G769" i="8"/>
  <c r="G772" i="8"/>
  <c r="G775" i="8"/>
  <c r="G778" i="8"/>
  <c r="G781" i="8"/>
  <c r="G784" i="8"/>
  <c r="G787" i="8"/>
  <c r="G790" i="8"/>
  <c r="G793" i="8"/>
  <c r="G798" i="8"/>
  <c r="G824" i="8"/>
  <c r="G827" i="8"/>
  <c r="G830" i="8"/>
  <c r="G835" i="8"/>
  <c r="G852" i="8"/>
  <c r="G888" i="8"/>
  <c r="G891" i="8"/>
  <c r="G894" i="8"/>
  <c r="G897" i="8"/>
  <c r="G900" i="8"/>
  <c r="G903" i="8"/>
  <c r="G906" i="8"/>
  <c r="G909" i="8"/>
  <c r="G912" i="8"/>
  <c r="G915" i="8"/>
  <c r="G918" i="8"/>
  <c r="G921" i="8"/>
  <c r="G924" i="8"/>
  <c r="G927" i="8"/>
  <c r="W930" i="8"/>
  <c r="G939" i="8"/>
  <c r="G991" i="8"/>
  <c r="C991" i="8"/>
  <c r="D991" i="8" s="1"/>
  <c r="H991" i="8"/>
  <c r="G995" i="8"/>
  <c r="C995" i="8"/>
  <c r="D995" i="8" s="1"/>
  <c r="H995" i="8"/>
  <c r="G999" i="8"/>
  <c r="C999" i="8"/>
  <c r="D999" i="8" s="1"/>
  <c r="H999" i="8"/>
  <c r="G1003" i="8"/>
  <c r="C1003" i="8"/>
  <c r="D1003" i="8" s="1"/>
  <c r="H1003" i="8"/>
  <c r="G1007" i="8"/>
  <c r="C1007" i="8"/>
  <c r="D1007" i="8" s="1"/>
  <c r="H1007" i="8"/>
  <c r="H1029" i="8"/>
  <c r="G1031" i="8"/>
  <c r="I1041" i="8"/>
  <c r="B1041" i="8"/>
  <c r="G1043" i="8"/>
  <c r="G1056" i="8"/>
  <c r="I1081" i="8"/>
  <c r="B1081" i="8"/>
  <c r="I1084" i="8"/>
  <c r="B1084" i="8"/>
  <c r="I1087" i="8"/>
  <c r="B1087" i="8"/>
  <c r="I1090" i="8"/>
  <c r="B1090" i="8"/>
  <c r="I1093" i="8"/>
  <c r="B1093" i="8"/>
  <c r="I1096" i="8"/>
  <c r="B1096" i="8"/>
  <c r="I1099" i="8"/>
  <c r="B1099" i="8"/>
  <c r="B749" i="8"/>
  <c r="B766" i="8"/>
  <c r="B803" i="8"/>
  <c r="G936" i="8"/>
  <c r="W952" i="8"/>
  <c r="W956" i="8"/>
  <c r="W958" i="8"/>
  <c r="W962" i="8"/>
  <c r="W968" i="8"/>
  <c r="G970" i="8"/>
  <c r="G973" i="8"/>
  <c r="I973" i="8"/>
  <c r="G975" i="8"/>
  <c r="I975" i="8"/>
  <c r="G977" i="8"/>
  <c r="I977" i="8"/>
  <c r="G1009" i="8"/>
  <c r="C1009" i="8"/>
  <c r="D1009" i="8" s="1"/>
  <c r="H1009" i="8"/>
  <c r="G1011" i="8"/>
  <c r="C1011" i="8"/>
  <c r="D1011" i="8" s="1"/>
  <c r="H1011" i="8"/>
  <c r="G1013" i="8"/>
  <c r="C1013" i="8"/>
  <c r="D1013" i="8" s="1"/>
  <c r="H1013" i="8"/>
  <c r="G1015" i="8"/>
  <c r="C1015" i="8"/>
  <c r="D1015" i="8" s="1"/>
  <c r="H1015" i="8"/>
  <c r="G1017" i="8"/>
  <c r="C1017" i="8"/>
  <c r="D1017" i="8" s="1"/>
  <c r="H1017" i="8"/>
  <c r="G1019" i="8"/>
  <c r="C1019" i="8"/>
  <c r="D1019" i="8" s="1"/>
  <c r="H1019" i="8"/>
  <c r="H1047" i="8"/>
  <c r="G1047" i="8"/>
  <c r="C1047" i="8"/>
  <c r="D1047" i="8" s="1"/>
  <c r="W939" i="8"/>
  <c r="C972" i="8"/>
  <c r="D972" i="8" s="1"/>
  <c r="H972" i="8"/>
  <c r="H973" i="8"/>
  <c r="C974" i="8"/>
  <c r="D974" i="8" s="1"/>
  <c r="H974" i="8"/>
  <c r="H975" i="8"/>
  <c r="C976" i="8"/>
  <c r="D976" i="8" s="1"/>
  <c r="H976" i="8"/>
  <c r="H977" i="8"/>
  <c r="C978" i="8"/>
  <c r="D978" i="8" s="1"/>
  <c r="H978" i="8"/>
  <c r="G980" i="8"/>
  <c r="C980" i="8"/>
  <c r="D980" i="8" s="1"/>
  <c r="H980" i="8"/>
  <c r="G984" i="8"/>
  <c r="C984" i="8"/>
  <c r="D984" i="8" s="1"/>
  <c r="H984" i="8"/>
  <c r="C987" i="8"/>
  <c r="D987" i="8" s="1"/>
  <c r="H987" i="8"/>
  <c r="G990" i="8"/>
  <c r="G994" i="8"/>
  <c r="I1021" i="8"/>
  <c r="B1021" i="8"/>
  <c r="G1023" i="8"/>
  <c r="I1033" i="8"/>
  <c r="B1033" i="8"/>
  <c r="G1033" i="8" s="1"/>
  <c r="G1035" i="8"/>
  <c r="H1054" i="8"/>
  <c r="I1074" i="8"/>
  <c r="B1074" i="8"/>
  <c r="I1078" i="8"/>
  <c r="B1078" i="8"/>
  <c r="C1227" i="8"/>
  <c r="D1227" i="8" s="1"/>
  <c r="H1227" i="8"/>
  <c r="W1075" i="8"/>
  <c r="I1077" i="8"/>
  <c r="B1077" i="8"/>
  <c r="I1082" i="8"/>
  <c r="B1082" i="8"/>
  <c r="I1085" i="8"/>
  <c r="B1085" i="8"/>
  <c r="I1088" i="8"/>
  <c r="B1088" i="8"/>
  <c r="I1091" i="8"/>
  <c r="B1091" i="8"/>
  <c r="W1094" i="8"/>
  <c r="W1100" i="8"/>
  <c r="H1022" i="8"/>
  <c r="H1024" i="8"/>
  <c r="H1026" i="8"/>
  <c r="H1028" i="8"/>
  <c r="H1030" i="8"/>
  <c r="H1032" i="8"/>
  <c r="H1034" i="8"/>
  <c r="H1036" i="8"/>
  <c r="H1038" i="8"/>
  <c r="H1040" i="8"/>
  <c r="H1042" i="8"/>
  <c r="H1044" i="8"/>
  <c r="B1046" i="8"/>
  <c r="B1048" i="8"/>
  <c r="B1050" i="8"/>
  <c r="B1052" i="8"/>
  <c r="C1226" i="8"/>
  <c r="D1226" i="8" s="1"/>
  <c r="H1226" i="8"/>
  <c r="AD1293" i="8"/>
  <c r="I1293" i="8"/>
  <c r="I1076" i="8"/>
  <c r="B1076" i="8"/>
  <c r="I1095" i="8"/>
  <c r="B1095" i="8"/>
  <c r="I1098" i="8"/>
  <c r="B1098" i="8"/>
  <c r="B970" i="8"/>
  <c r="B981" i="8"/>
  <c r="G981" i="8" s="1"/>
  <c r="B983" i="8"/>
  <c r="B985" i="8"/>
  <c r="B990" i="8"/>
  <c r="B992" i="8"/>
  <c r="B994" i="8"/>
  <c r="B996" i="8"/>
  <c r="B998" i="8"/>
  <c r="B1000" i="8"/>
  <c r="G1000" i="8" s="1"/>
  <c r="B1002" i="8"/>
  <c r="B1006" i="8"/>
  <c r="B1014" i="8"/>
  <c r="B1020" i="8"/>
  <c r="I1073" i="8"/>
  <c r="B1073" i="8"/>
  <c r="W1098" i="8"/>
  <c r="B979" i="8"/>
  <c r="B988" i="8"/>
  <c r="B1045" i="8"/>
  <c r="B1049" i="8"/>
  <c r="B1051" i="8"/>
  <c r="B1053" i="8"/>
  <c r="G1054" i="8"/>
  <c r="W1073" i="8"/>
  <c r="I1075" i="8"/>
  <c r="B1075" i="8"/>
  <c r="I1080" i="8"/>
  <c r="B1080" i="8"/>
  <c r="W1083" i="8"/>
  <c r="W1086" i="8"/>
  <c r="W1092" i="8"/>
  <c r="I1094" i="8"/>
  <c r="B1094" i="8"/>
  <c r="I1097" i="8"/>
  <c r="B1097" i="8"/>
  <c r="I1100" i="8"/>
  <c r="B1100" i="8"/>
  <c r="C1239" i="8"/>
  <c r="D1239" i="8" s="1"/>
  <c r="H1239" i="8"/>
  <c r="H1223" i="8"/>
  <c r="C1229" i="8"/>
  <c r="D1229" i="8" s="1"/>
  <c r="H1229" i="8"/>
  <c r="H1232" i="8"/>
  <c r="G1233" i="8"/>
  <c r="C1241" i="8"/>
  <c r="D1241" i="8" s="1"/>
  <c r="H1241" i="8"/>
  <c r="G1245" i="8"/>
  <c r="G1256" i="8"/>
  <c r="G1281" i="8"/>
  <c r="G1283" i="8"/>
  <c r="G1285" i="8"/>
  <c r="G1287" i="8"/>
  <c r="AD1294" i="8"/>
  <c r="I1294" i="8"/>
  <c r="H1294" i="8" s="1"/>
  <c r="AD1316" i="8"/>
  <c r="I1316" i="8"/>
  <c r="H1316" i="8" s="1"/>
  <c r="AD1328" i="8"/>
  <c r="I1328" i="8"/>
  <c r="H1328" i="8" s="1"/>
  <c r="B1157" i="8"/>
  <c r="B1159" i="8"/>
  <c r="G1159" i="8" s="1"/>
  <c r="B1161" i="8"/>
  <c r="B1163" i="8"/>
  <c r="B1165" i="8"/>
  <c r="B1167" i="8"/>
  <c r="B1169" i="8"/>
  <c r="B1171" i="8"/>
  <c r="B1173" i="8"/>
  <c r="B1175" i="8"/>
  <c r="B1177" i="8"/>
  <c r="B1179" i="8"/>
  <c r="B1181" i="8"/>
  <c r="B1183" i="8"/>
  <c r="B1185" i="8"/>
  <c r="B1187" i="8"/>
  <c r="B1189" i="8"/>
  <c r="B1191" i="8"/>
  <c r="B1193" i="8"/>
  <c r="B1195" i="8"/>
  <c r="B1197" i="8"/>
  <c r="B1199" i="8"/>
  <c r="B1201" i="8"/>
  <c r="B1203" i="8"/>
  <c r="B1205" i="8"/>
  <c r="B1207" i="8"/>
  <c r="B1209" i="8"/>
  <c r="B1211" i="8"/>
  <c r="B1213" i="8"/>
  <c r="B1215" i="8"/>
  <c r="B1217" i="8"/>
  <c r="B1219" i="8"/>
  <c r="B1221" i="8"/>
  <c r="H1224" i="8"/>
  <c r="G1226" i="8"/>
  <c r="C1237" i="8"/>
  <c r="D1237" i="8" s="1"/>
  <c r="H1237" i="8"/>
  <c r="AD1324" i="8"/>
  <c r="I1324" i="8"/>
  <c r="H1324" i="8" s="1"/>
  <c r="AD1336" i="8"/>
  <c r="I1336" i="8"/>
  <c r="H1336" i="8" s="1"/>
  <c r="B1101" i="8"/>
  <c r="G1227" i="8"/>
  <c r="C1235" i="8"/>
  <c r="D1235" i="8" s="1"/>
  <c r="H1235" i="8"/>
  <c r="G1239" i="8"/>
  <c r="C1247" i="8"/>
  <c r="D1247" i="8" s="1"/>
  <c r="H1247" i="8"/>
  <c r="H1256" i="8"/>
  <c r="H1281" i="8"/>
  <c r="H1283" i="8"/>
  <c r="H1285" i="8"/>
  <c r="H1287" i="8"/>
  <c r="C1233" i="8"/>
  <c r="D1233" i="8" s="1"/>
  <c r="H1233" i="8"/>
  <c r="C1245" i="8"/>
  <c r="D1245" i="8" s="1"/>
  <c r="H1245" i="8"/>
  <c r="AD1306" i="8"/>
  <c r="I1306" i="8"/>
  <c r="H1306" i="8" s="1"/>
  <c r="AD1320" i="8"/>
  <c r="I1320" i="8"/>
  <c r="H1320" i="8" s="1"/>
  <c r="AD1332" i="8"/>
  <c r="I1332" i="8"/>
  <c r="H1332" i="8" s="1"/>
  <c r="B1056" i="8"/>
  <c r="B1058" i="8"/>
  <c r="B1180" i="8"/>
  <c r="B1182" i="8"/>
  <c r="B1184" i="8"/>
  <c r="B1186" i="8"/>
  <c r="B1188" i="8"/>
  <c r="B1190" i="8"/>
  <c r="B1192" i="8"/>
  <c r="B1194" i="8"/>
  <c r="B1196" i="8"/>
  <c r="B1198" i="8"/>
  <c r="B1200" i="8"/>
  <c r="B1202" i="8"/>
  <c r="B1204" i="8"/>
  <c r="B1206" i="8"/>
  <c r="B1208" i="8"/>
  <c r="B1210" i="8"/>
  <c r="B1212" i="8"/>
  <c r="B1214" i="8"/>
  <c r="B1216" i="8"/>
  <c r="B1218" i="8"/>
  <c r="B1220" i="8"/>
  <c r="B1222" i="8"/>
  <c r="C1231" i="8"/>
  <c r="D1231" i="8" s="1"/>
  <c r="H1231" i="8"/>
  <c r="G1232" i="8"/>
  <c r="H1234" i="8"/>
  <c r="G1235" i="8"/>
  <c r="C1243" i="8"/>
  <c r="D1243" i="8" s="1"/>
  <c r="H1243" i="8"/>
  <c r="G1247" i="8"/>
  <c r="G1249" i="8"/>
  <c r="W1251" i="8"/>
  <c r="H1252" i="8"/>
  <c r="AD1305" i="8"/>
  <c r="I1305" i="8"/>
  <c r="H1305" i="8" s="1"/>
  <c r="AD1289" i="8"/>
  <c r="I1289" i="8"/>
  <c r="H1289" i="8" s="1"/>
  <c r="H1291" i="8"/>
  <c r="AD1295" i="8"/>
  <c r="I1295" i="8"/>
  <c r="AD1296" i="8"/>
  <c r="I1296" i="8"/>
  <c r="H1296" i="8" s="1"/>
  <c r="AD1307" i="8"/>
  <c r="I1307" i="8"/>
  <c r="AD1308" i="8"/>
  <c r="I1308" i="8"/>
  <c r="H1308" i="8" s="1"/>
  <c r="H1345" i="8"/>
  <c r="H1375" i="8"/>
  <c r="H1381" i="8"/>
  <c r="I1257" i="8"/>
  <c r="H1257" i="8" s="1"/>
  <c r="I1259" i="8"/>
  <c r="H1259" i="8" s="1"/>
  <c r="I1261" i="8"/>
  <c r="H1261" i="8" s="1"/>
  <c r="I1263" i="8"/>
  <c r="H1263" i="8" s="1"/>
  <c r="I1265" i="8"/>
  <c r="H1265" i="8" s="1"/>
  <c r="I1267" i="8"/>
  <c r="H1267" i="8" s="1"/>
  <c r="I1269" i="8"/>
  <c r="H1269" i="8" s="1"/>
  <c r="I1271" i="8"/>
  <c r="H1271" i="8" s="1"/>
  <c r="I1273" i="8"/>
  <c r="H1273" i="8" s="1"/>
  <c r="I1275" i="8"/>
  <c r="H1275" i="8" s="1"/>
  <c r="I1277" i="8"/>
  <c r="H1277" i="8" s="1"/>
  <c r="I1279" i="8"/>
  <c r="H1279" i="8" s="1"/>
  <c r="G1291" i="8"/>
  <c r="AD1292" i="8"/>
  <c r="I1292" i="8"/>
  <c r="H1292" i="8" s="1"/>
  <c r="H1295" i="8"/>
  <c r="AD1303" i="8"/>
  <c r="I1303" i="8"/>
  <c r="AD1304" i="8"/>
  <c r="I1304" i="8"/>
  <c r="H1304" i="8" s="1"/>
  <c r="H1307" i="8"/>
  <c r="AD1315" i="8"/>
  <c r="I1315" i="8"/>
  <c r="H1315" i="8" s="1"/>
  <c r="AD1319" i="8"/>
  <c r="I1319" i="8"/>
  <c r="H1319" i="8" s="1"/>
  <c r="AD1323" i="8"/>
  <c r="I1323" i="8"/>
  <c r="H1325" i="8"/>
  <c r="AD1327" i="8"/>
  <c r="I1327" i="8"/>
  <c r="AD1331" i="8"/>
  <c r="I1331" i="8"/>
  <c r="H1331" i="8" s="1"/>
  <c r="AD1335" i="8"/>
  <c r="I1335" i="8"/>
  <c r="H1335" i="8" s="1"/>
  <c r="AD1339" i="8"/>
  <c r="I1339" i="8"/>
  <c r="H1339" i="8" s="1"/>
  <c r="H1371" i="8"/>
  <c r="H1293" i="8"/>
  <c r="AD1301" i="8"/>
  <c r="I1301" i="8"/>
  <c r="H1301" i="8" s="1"/>
  <c r="AD1302" i="8"/>
  <c r="I1302" i="8"/>
  <c r="H1302" i="8" s="1"/>
  <c r="AD1313" i="8"/>
  <c r="I1313" i="8"/>
  <c r="H1313" i="8" s="1"/>
  <c r="AD1314" i="8"/>
  <c r="I1314" i="8"/>
  <c r="H1314" i="8" s="1"/>
  <c r="AD1299" i="8"/>
  <c r="I1299" i="8"/>
  <c r="H1299" i="8" s="1"/>
  <c r="AD1300" i="8"/>
  <c r="I1300" i="8"/>
  <c r="H1300" i="8" s="1"/>
  <c r="H1303" i="8"/>
  <c r="AD1311" i="8"/>
  <c r="I1311" i="8"/>
  <c r="H1311" i="8" s="1"/>
  <c r="AD1312" i="8"/>
  <c r="I1312" i="8"/>
  <c r="H1312" i="8" s="1"/>
  <c r="AD1318" i="8"/>
  <c r="I1318" i="8"/>
  <c r="H1318" i="8" s="1"/>
  <c r="AD1322" i="8"/>
  <c r="I1322" i="8"/>
  <c r="H1322" i="8" s="1"/>
  <c r="AD1326" i="8"/>
  <c r="I1326" i="8"/>
  <c r="H1326" i="8" s="1"/>
  <c r="AD1330" i="8"/>
  <c r="I1330" i="8"/>
  <c r="H1330" i="8" s="1"/>
  <c r="AD1334" i="8"/>
  <c r="I1334" i="8"/>
  <c r="H1334" i="8" s="1"/>
  <c r="AD1338" i="8"/>
  <c r="I1338" i="8"/>
  <c r="H1338" i="8" s="1"/>
  <c r="AD1341" i="8"/>
  <c r="I1341" i="8"/>
  <c r="H1341" i="8" s="1"/>
  <c r="H1373" i="8"/>
  <c r="I1258" i="8"/>
  <c r="H1258" i="8" s="1"/>
  <c r="I1260" i="8"/>
  <c r="H1260" i="8" s="1"/>
  <c r="I1262" i="8"/>
  <c r="H1262" i="8" s="1"/>
  <c r="I1264" i="8"/>
  <c r="H1264" i="8" s="1"/>
  <c r="I1268" i="8"/>
  <c r="H1268" i="8" s="1"/>
  <c r="I1270" i="8"/>
  <c r="H1270" i="8" s="1"/>
  <c r="I1272" i="8"/>
  <c r="H1272" i="8" s="1"/>
  <c r="I1274" i="8"/>
  <c r="H1274" i="8" s="1"/>
  <c r="I1276" i="8"/>
  <c r="H1276" i="8" s="1"/>
  <c r="I1278" i="8"/>
  <c r="H1278" i="8" s="1"/>
  <c r="AD1297" i="8"/>
  <c r="I1297" i="8"/>
  <c r="H1297" i="8" s="1"/>
  <c r="AD1298" i="8"/>
  <c r="I1298" i="8"/>
  <c r="H1298" i="8" s="1"/>
  <c r="AD1309" i="8"/>
  <c r="I1309" i="8"/>
  <c r="H1309" i="8" s="1"/>
  <c r="AD1310" i="8"/>
  <c r="I1310" i="8"/>
  <c r="H1310" i="8" s="1"/>
  <c r="AD1317" i="8"/>
  <c r="I1317" i="8"/>
  <c r="H1317" i="8" s="1"/>
  <c r="AD1321" i="8"/>
  <c r="I1321" i="8"/>
  <c r="H1321" i="8" s="1"/>
  <c r="H1323" i="8"/>
  <c r="AD1325" i="8"/>
  <c r="I1325" i="8"/>
  <c r="H1327" i="8"/>
  <c r="AD1329" i="8"/>
  <c r="I1329" i="8"/>
  <c r="H1329" i="8" s="1"/>
  <c r="AD1333" i="8"/>
  <c r="I1333" i="8"/>
  <c r="H1333" i="8" s="1"/>
  <c r="AD1337" i="8"/>
  <c r="I1337" i="8"/>
  <c r="H1337" i="8" s="1"/>
  <c r="C1391" i="8"/>
  <c r="D1391" i="8" s="1"/>
  <c r="I1392" i="8"/>
  <c r="H1392" i="8" s="1"/>
  <c r="H1402" i="8"/>
  <c r="G1408" i="8"/>
  <c r="H1409" i="8"/>
  <c r="G1423" i="8"/>
  <c r="W1425" i="8"/>
  <c r="G1447" i="8"/>
  <c r="G1456" i="8"/>
  <c r="G1565" i="8"/>
  <c r="H1565" i="8"/>
  <c r="I1343" i="8"/>
  <c r="H1343" i="8" s="1"/>
  <c r="I1345" i="8"/>
  <c r="I1347" i="8"/>
  <c r="H1347" i="8" s="1"/>
  <c r="I1349" i="8"/>
  <c r="H1349" i="8" s="1"/>
  <c r="I1351" i="8"/>
  <c r="H1351" i="8" s="1"/>
  <c r="I1353" i="8"/>
  <c r="H1353" i="8" s="1"/>
  <c r="I1355" i="8"/>
  <c r="H1355" i="8" s="1"/>
  <c r="I1357" i="8"/>
  <c r="H1357" i="8" s="1"/>
  <c r="I1359" i="8"/>
  <c r="H1359" i="8" s="1"/>
  <c r="I1361" i="8"/>
  <c r="H1361" i="8" s="1"/>
  <c r="I1363" i="8"/>
  <c r="H1363" i="8" s="1"/>
  <c r="I1365" i="8"/>
  <c r="H1365" i="8" s="1"/>
  <c r="I1367" i="8"/>
  <c r="H1367" i="8" s="1"/>
  <c r="I1369" i="8"/>
  <c r="H1369" i="8" s="1"/>
  <c r="I1371" i="8"/>
  <c r="I1373" i="8"/>
  <c r="I1375" i="8"/>
  <c r="I1377" i="8"/>
  <c r="H1377" i="8" s="1"/>
  <c r="I1379" i="8"/>
  <c r="H1379" i="8" s="1"/>
  <c r="I1381" i="8"/>
  <c r="I1383" i="8"/>
  <c r="H1383" i="8" s="1"/>
  <c r="I1385" i="8"/>
  <c r="H1385" i="8" s="1"/>
  <c r="I1387" i="8"/>
  <c r="H1387" i="8" s="1"/>
  <c r="I1389" i="8"/>
  <c r="H1389" i="8" s="1"/>
  <c r="G1393" i="8"/>
  <c r="H1395" i="8"/>
  <c r="G1398" i="8"/>
  <c r="H1398" i="8"/>
  <c r="H1414" i="8"/>
  <c r="AD1422" i="8"/>
  <c r="I1422" i="8"/>
  <c r="W1431" i="8"/>
  <c r="H1433" i="8"/>
  <c r="AD1463" i="8"/>
  <c r="I1463" i="8"/>
  <c r="H1463" i="8" s="1"/>
  <c r="H1473" i="8"/>
  <c r="H1530" i="8"/>
  <c r="AD1460" i="8"/>
  <c r="I1460" i="8"/>
  <c r="H1460" i="8" s="1"/>
  <c r="G1546" i="8"/>
  <c r="I1340" i="8"/>
  <c r="H1340" i="8" s="1"/>
  <c r="I1342" i="8"/>
  <c r="H1342" i="8" s="1"/>
  <c r="I1344" i="8"/>
  <c r="H1344" i="8" s="1"/>
  <c r="I1346" i="8"/>
  <c r="H1346" i="8" s="1"/>
  <c r="I1348" i="8"/>
  <c r="H1348" i="8" s="1"/>
  <c r="I1350" i="8"/>
  <c r="H1350" i="8" s="1"/>
  <c r="I1352" i="8"/>
  <c r="H1352" i="8" s="1"/>
  <c r="I1354" i="8"/>
  <c r="H1354" i="8" s="1"/>
  <c r="I1356" i="8"/>
  <c r="H1356" i="8" s="1"/>
  <c r="I1358" i="8"/>
  <c r="H1358" i="8" s="1"/>
  <c r="I1360" i="8"/>
  <c r="H1360" i="8" s="1"/>
  <c r="I1362" i="8"/>
  <c r="H1362" i="8" s="1"/>
  <c r="I1364" i="8"/>
  <c r="H1364" i="8" s="1"/>
  <c r="I1366" i="8"/>
  <c r="H1366" i="8" s="1"/>
  <c r="I1368" i="8"/>
  <c r="H1368" i="8" s="1"/>
  <c r="I1370" i="8"/>
  <c r="H1370" i="8" s="1"/>
  <c r="I1372" i="8"/>
  <c r="H1372" i="8" s="1"/>
  <c r="I1374" i="8"/>
  <c r="H1374" i="8" s="1"/>
  <c r="I1376" i="8"/>
  <c r="H1376" i="8" s="1"/>
  <c r="I1378" i="8"/>
  <c r="H1378" i="8" s="1"/>
  <c r="I1380" i="8"/>
  <c r="H1380" i="8" s="1"/>
  <c r="I1382" i="8"/>
  <c r="H1382" i="8" s="1"/>
  <c r="I1384" i="8"/>
  <c r="H1384" i="8" s="1"/>
  <c r="I1386" i="8"/>
  <c r="H1386" i="8" s="1"/>
  <c r="I1388" i="8"/>
  <c r="H1388" i="8" s="1"/>
  <c r="H1413" i="8"/>
  <c r="AD1425" i="8"/>
  <c r="I1425" i="8"/>
  <c r="H1425" i="8" s="1"/>
  <c r="AD1435" i="8"/>
  <c r="I1435" i="8"/>
  <c r="H1435" i="8" s="1"/>
  <c r="G1443" i="8"/>
  <c r="H1447" i="8"/>
  <c r="H1456" i="8"/>
  <c r="AD1458" i="8"/>
  <c r="I1458" i="8"/>
  <c r="H1458" i="8" s="1"/>
  <c r="H1510" i="8"/>
  <c r="H1547" i="8"/>
  <c r="H1411" i="8"/>
  <c r="G1416" i="8"/>
  <c r="H1420" i="8"/>
  <c r="H1422" i="8"/>
  <c r="H1428" i="8"/>
  <c r="G1441" i="8"/>
  <c r="H1551" i="8"/>
  <c r="I1431" i="8"/>
  <c r="H1431" i="8" s="1"/>
  <c r="I1465" i="8"/>
  <c r="H1465" i="8" s="1"/>
  <c r="I1475" i="8"/>
  <c r="H1475" i="8" s="1"/>
  <c r="I1510" i="8"/>
  <c r="I1516" i="8"/>
  <c r="H1516" i="8" s="1"/>
  <c r="G1519" i="8"/>
  <c r="G1521" i="8"/>
  <c r="B1525" i="8"/>
  <c r="G1526" i="8"/>
  <c r="I1530" i="8"/>
  <c r="I1532" i="8"/>
  <c r="H1532" i="8" s="1"/>
  <c r="G1535" i="8"/>
  <c r="G1538" i="8"/>
  <c r="W1562" i="8"/>
  <c r="C1565" i="8"/>
  <c r="D1565" i="8" s="1"/>
  <c r="H1585" i="8"/>
  <c r="H1591" i="8"/>
  <c r="I1633" i="8"/>
  <c r="B1633" i="8"/>
  <c r="H1633" i="8" s="1"/>
  <c r="I1637" i="8"/>
  <c r="B1637" i="8"/>
  <c r="H1637" i="8" s="1"/>
  <c r="H41" i="9"/>
  <c r="C41" i="9"/>
  <c r="D41" i="9" s="1"/>
  <c r="I1473" i="8"/>
  <c r="G1476" i="8"/>
  <c r="I1478" i="8"/>
  <c r="H1478" i="8" s="1"/>
  <c r="I1499" i="8"/>
  <c r="H1499" i="8" s="1"/>
  <c r="I1501" i="8"/>
  <c r="H1501" i="8" s="1"/>
  <c r="B1503" i="8"/>
  <c r="H1503" i="8" s="1"/>
  <c r="I1505" i="8"/>
  <c r="H1505" i="8" s="1"/>
  <c r="I1528" i="8"/>
  <c r="H1528" i="8" s="1"/>
  <c r="I1537" i="8"/>
  <c r="H1537" i="8" s="1"/>
  <c r="I1543" i="8"/>
  <c r="H1543" i="8" s="1"/>
  <c r="W1546" i="8"/>
  <c r="W1548" i="8"/>
  <c r="I1553" i="8"/>
  <c r="I1557" i="8"/>
  <c r="W1560" i="8"/>
  <c r="I1569" i="8"/>
  <c r="I1571" i="8"/>
  <c r="G1590" i="8"/>
  <c r="G1596" i="8"/>
  <c r="I10" i="9"/>
  <c r="H10" i="9" s="1"/>
  <c r="I17" i="9"/>
  <c r="B17" i="9"/>
  <c r="C27" i="9"/>
  <c r="D27" i="9" s="1"/>
  <c r="G27" i="9"/>
  <c r="H27" i="9"/>
  <c r="I69" i="9"/>
  <c r="B69" i="9"/>
  <c r="I112" i="9"/>
  <c r="B112" i="9"/>
  <c r="H86" i="10"/>
  <c r="G86" i="10"/>
  <c r="G1635" i="8"/>
  <c r="I1640" i="8"/>
  <c r="B1640" i="8"/>
  <c r="C1640" i="8"/>
  <c r="D1640" i="8" s="1"/>
  <c r="I1644" i="8"/>
  <c r="B1644" i="8"/>
  <c r="H1644" i="8" s="1"/>
  <c r="C1644" i="8"/>
  <c r="D1644" i="8" s="1"/>
  <c r="I1648" i="8"/>
  <c r="B1648" i="8"/>
  <c r="C1648" i="8"/>
  <c r="D1648" i="8" s="1"/>
  <c r="I1652" i="8"/>
  <c r="B1652" i="8"/>
  <c r="H1652" i="8" s="1"/>
  <c r="C1652" i="8"/>
  <c r="D1652" i="8" s="1"/>
  <c r="I1656" i="8"/>
  <c r="B1656" i="8"/>
  <c r="C1656" i="8"/>
  <c r="D1656" i="8" s="1"/>
  <c r="I1660" i="8"/>
  <c r="B1660" i="8"/>
  <c r="H1660" i="8" s="1"/>
  <c r="C1660" i="8"/>
  <c r="D1660" i="8" s="1"/>
  <c r="I1664" i="8"/>
  <c r="B1664" i="8"/>
  <c r="C1664" i="8"/>
  <c r="D1664" i="8" s="1"/>
  <c r="G1669" i="8"/>
  <c r="H1669" i="8"/>
  <c r="G1673" i="8"/>
  <c r="H1673" i="8"/>
  <c r="H20" i="9"/>
  <c r="C20" i="9"/>
  <c r="D20" i="9" s="1"/>
  <c r="H95" i="9"/>
  <c r="G95" i="9"/>
  <c r="C95" i="9"/>
  <c r="D95" i="9" s="1"/>
  <c r="C101" i="9"/>
  <c r="D101" i="9" s="1"/>
  <c r="H101" i="9"/>
  <c r="B1553" i="8"/>
  <c r="B1557" i="8"/>
  <c r="B1569" i="8"/>
  <c r="H1569" i="8" s="1"/>
  <c r="B1571" i="8"/>
  <c r="G1582" i="8"/>
  <c r="I1631" i="8"/>
  <c r="B1631" i="8"/>
  <c r="H1631" i="8" s="1"/>
  <c r="I1635" i="8"/>
  <c r="B1635" i="8"/>
  <c r="G1551" i="8"/>
  <c r="B1555" i="8"/>
  <c r="H1561" i="8"/>
  <c r="B1567" i="8"/>
  <c r="G1579" i="8"/>
  <c r="H1587" i="8"/>
  <c r="I1412" i="8"/>
  <c r="H1412" i="8" s="1"/>
  <c r="I1415" i="8"/>
  <c r="H1415" i="8" s="1"/>
  <c r="I1520" i="8"/>
  <c r="H1520" i="8" s="1"/>
  <c r="I1527" i="8"/>
  <c r="H1527" i="8" s="1"/>
  <c r="I1534" i="8"/>
  <c r="H1534" i="8" s="1"/>
  <c r="I1536" i="8"/>
  <c r="H1536" i="8" s="1"/>
  <c r="I1540" i="8"/>
  <c r="H1540" i="8" s="1"/>
  <c r="B1542" i="8"/>
  <c r="H1542" i="8" s="1"/>
  <c r="H1545" i="8"/>
  <c r="G1553" i="8"/>
  <c r="H1559" i="8"/>
  <c r="W1564" i="8"/>
  <c r="G1569" i="8"/>
  <c r="H1573" i="8"/>
  <c r="G1592" i="8"/>
  <c r="H1604" i="8"/>
  <c r="G1606" i="8"/>
  <c r="H1610" i="8"/>
  <c r="G1612" i="8"/>
  <c r="H1616" i="8"/>
  <c r="G1618" i="8"/>
  <c r="H1622" i="8"/>
  <c r="G1624" i="8"/>
  <c r="H1628" i="8"/>
  <c r="G1637" i="8"/>
  <c r="I1642" i="8"/>
  <c r="B1642" i="8"/>
  <c r="C1642" i="8"/>
  <c r="D1642" i="8" s="1"/>
  <c r="I1646" i="8"/>
  <c r="B1646" i="8"/>
  <c r="H1646" i="8" s="1"/>
  <c r="C1646" i="8"/>
  <c r="D1646" i="8" s="1"/>
  <c r="I1650" i="8"/>
  <c r="B1650" i="8"/>
  <c r="H1650" i="8" s="1"/>
  <c r="C1650" i="8"/>
  <c r="D1650" i="8" s="1"/>
  <c r="I1654" i="8"/>
  <c r="B1654" i="8"/>
  <c r="H1654" i="8" s="1"/>
  <c r="C1654" i="8"/>
  <c r="D1654" i="8" s="1"/>
  <c r="I1658" i="8"/>
  <c r="B1658" i="8"/>
  <c r="H1658" i="8" s="1"/>
  <c r="C1658" i="8"/>
  <c r="D1658" i="8" s="1"/>
  <c r="I1662" i="8"/>
  <c r="B1662" i="8"/>
  <c r="H1662" i="8" s="1"/>
  <c r="C1662" i="8"/>
  <c r="D1662" i="8" s="1"/>
  <c r="G1667" i="8"/>
  <c r="H1667" i="8"/>
  <c r="G1671" i="8"/>
  <c r="H1671" i="8"/>
  <c r="H1675" i="8"/>
  <c r="G1675" i="8"/>
  <c r="I1685" i="8"/>
  <c r="B1685" i="8"/>
  <c r="H1685" i="8" s="1"/>
  <c r="H25" i="9"/>
  <c r="G25" i="9"/>
  <c r="H43" i="9"/>
  <c r="C43" i="9"/>
  <c r="D43" i="9" s="1"/>
  <c r="G1642" i="8"/>
  <c r="G1644" i="8"/>
  <c r="G1648" i="8"/>
  <c r="G1650" i="8"/>
  <c r="G1652" i="8"/>
  <c r="G1656" i="8"/>
  <c r="G1658" i="8"/>
  <c r="G1660" i="8"/>
  <c r="G1662" i="8"/>
  <c r="G1664" i="8"/>
  <c r="H1665" i="8"/>
  <c r="I1666" i="8"/>
  <c r="B1666" i="8"/>
  <c r="H1666" i="8" s="1"/>
  <c r="I1668" i="8"/>
  <c r="B1668" i="8"/>
  <c r="H1668" i="8" s="1"/>
  <c r="I1670" i="8"/>
  <c r="B1670" i="8"/>
  <c r="I1672" i="8"/>
  <c r="B1672" i="8"/>
  <c r="I1674" i="8"/>
  <c r="B1674" i="8"/>
  <c r="H1674" i="8" s="1"/>
  <c r="G1685" i="8"/>
  <c r="H13" i="9"/>
  <c r="G15" i="9"/>
  <c r="G17" i="9"/>
  <c r="I22" i="9"/>
  <c r="W24" i="9"/>
  <c r="W26" i="9"/>
  <c r="W28" i="9"/>
  <c r="H67" i="9"/>
  <c r="AD77" i="9"/>
  <c r="I77" i="9"/>
  <c r="H102" i="9"/>
  <c r="G102" i="9"/>
  <c r="C102" i="9"/>
  <c r="D102" i="9" s="1"/>
  <c r="I1681" i="8"/>
  <c r="H1681" i="8" s="1"/>
  <c r="H33" i="9"/>
  <c r="G45" i="9"/>
  <c r="H50" i="9"/>
  <c r="C56" i="9"/>
  <c r="D56" i="9" s="1"/>
  <c r="H56" i="9"/>
  <c r="I64" i="9"/>
  <c r="H64" i="9" s="1"/>
  <c r="H141" i="9"/>
  <c r="G141" i="9"/>
  <c r="C141" i="9"/>
  <c r="D141" i="9" s="1"/>
  <c r="I1680" i="8"/>
  <c r="B1680" i="8"/>
  <c r="G1686" i="8"/>
  <c r="H15" i="9"/>
  <c r="G20" i="9"/>
  <c r="H22" i="9"/>
  <c r="G22" i="9"/>
  <c r="G41" i="9"/>
  <c r="G43" i="9"/>
  <c r="I45" i="9"/>
  <c r="B45" i="9"/>
  <c r="AD50" i="9"/>
  <c r="I50" i="9"/>
  <c r="G53" i="9"/>
  <c r="C53" i="9"/>
  <c r="D53" i="9" s="1"/>
  <c r="AD74" i="9"/>
  <c r="I74" i="9"/>
  <c r="H74" i="9" s="1"/>
  <c r="I1678" i="8"/>
  <c r="B1678" i="8"/>
  <c r="H1678" i="8" s="1"/>
  <c r="G18" i="9"/>
  <c r="C22" i="9"/>
  <c r="D22" i="9" s="1"/>
  <c r="I31" i="9"/>
  <c r="H31" i="9" s="1"/>
  <c r="G33" i="9"/>
  <c r="I35" i="9"/>
  <c r="H35" i="9" s="1"/>
  <c r="G38" i="9"/>
  <c r="G50" i="9"/>
  <c r="J53" i="9"/>
  <c r="I53" i="9" s="1"/>
  <c r="H53" i="9" s="1"/>
  <c r="G69" i="9"/>
  <c r="H109" i="9"/>
  <c r="G109" i="9"/>
  <c r="AD132" i="9"/>
  <c r="I132" i="9"/>
  <c r="B1544" i="8"/>
  <c r="B1546" i="8"/>
  <c r="H1546" i="8" s="1"/>
  <c r="B1556" i="8"/>
  <c r="B1558" i="8"/>
  <c r="B1560" i="8"/>
  <c r="H1560" i="8" s="1"/>
  <c r="B1562" i="8"/>
  <c r="H1562" i="8" s="1"/>
  <c r="B1564" i="8"/>
  <c r="H1564" i="8" s="1"/>
  <c r="B1566" i="8"/>
  <c r="B1568" i="8"/>
  <c r="B1572" i="8"/>
  <c r="B1574" i="8"/>
  <c r="H1574" i="8" s="1"/>
  <c r="B1576" i="8"/>
  <c r="H1576" i="8" s="1"/>
  <c r="B1578" i="8"/>
  <c r="H1578" i="8" s="1"/>
  <c r="B1582" i="8"/>
  <c r="H1582" i="8" s="1"/>
  <c r="B1584" i="8"/>
  <c r="H1584" i="8" s="1"/>
  <c r="B1586" i="8"/>
  <c r="H1586" i="8" s="1"/>
  <c r="B1588" i="8"/>
  <c r="H1588" i="8" s="1"/>
  <c r="B1590" i="8"/>
  <c r="H1590" i="8" s="1"/>
  <c r="B1592" i="8"/>
  <c r="H1592" i="8" s="1"/>
  <c r="B1594" i="8"/>
  <c r="H1594" i="8" s="1"/>
  <c r="B1596" i="8"/>
  <c r="H1596" i="8" s="1"/>
  <c r="B1598" i="8"/>
  <c r="H1598" i="8" s="1"/>
  <c r="B1600" i="8"/>
  <c r="H1600" i="8" s="1"/>
  <c r="B1602" i="8"/>
  <c r="H1602" i="8" s="1"/>
  <c r="G1640" i="8"/>
  <c r="G1666" i="8"/>
  <c r="G1670" i="8"/>
  <c r="G1672" i="8"/>
  <c r="I1676" i="8"/>
  <c r="B1676" i="8"/>
  <c r="W1684" i="8"/>
  <c r="H4" i="9"/>
  <c r="H7" i="9"/>
  <c r="G13" i="9"/>
  <c r="H18" i="9"/>
  <c r="I26" i="9"/>
  <c r="H26" i="9" s="1"/>
  <c r="B37" i="9"/>
  <c r="I37" i="9"/>
  <c r="H38" i="9"/>
  <c r="H77" i="9"/>
  <c r="H93" i="9"/>
  <c r="B105" i="9"/>
  <c r="I105" i="9"/>
  <c r="H111" i="9"/>
  <c r="C111" i="9"/>
  <c r="D111" i="9" s="1"/>
  <c r="C19" i="9"/>
  <c r="D19" i="9" s="1"/>
  <c r="H80" i="9"/>
  <c r="H81" i="9"/>
  <c r="W84" i="9"/>
  <c r="W86" i="9"/>
  <c r="H87" i="9"/>
  <c r="I99" i="9"/>
  <c r="G107" i="9"/>
  <c r="G116" i="9"/>
  <c r="H116" i="9"/>
  <c r="AD121" i="9"/>
  <c r="I121" i="9"/>
  <c r="H121" i="9" s="1"/>
  <c r="H126" i="9"/>
  <c r="G158" i="9"/>
  <c r="H158" i="9"/>
  <c r="H162" i="9"/>
  <c r="G162" i="9"/>
  <c r="C162" i="9"/>
  <c r="D162" i="9" s="1"/>
  <c r="B51" i="9"/>
  <c r="I62" i="9"/>
  <c r="H62" i="9" s="1"/>
  <c r="H68" i="9"/>
  <c r="H70" i="9"/>
  <c r="H73" i="9"/>
  <c r="I88" i="9"/>
  <c r="H88" i="9" s="1"/>
  <c r="AD96" i="9"/>
  <c r="I96" i="9"/>
  <c r="H96" i="9" s="1"/>
  <c r="I106" i="9"/>
  <c r="H106" i="9" s="1"/>
  <c r="I111" i="9"/>
  <c r="G218" i="9"/>
  <c r="H218" i="9"/>
  <c r="G86" i="9"/>
  <c r="H99" i="9"/>
  <c r="C99" i="9"/>
  <c r="D99" i="9" s="1"/>
  <c r="G101" i="9"/>
  <c r="I110" i="9"/>
  <c r="B110" i="9"/>
  <c r="C115" i="9"/>
  <c r="D115" i="9" s="1"/>
  <c r="H115" i="9"/>
  <c r="G120" i="9"/>
  <c r="I178" i="9"/>
  <c r="H178" i="9" s="1"/>
  <c r="H189" i="9"/>
  <c r="G189" i="9"/>
  <c r="B213" i="9"/>
  <c r="I213" i="9"/>
  <c r="J23" i="9"/>
  <c r="I23" i="9" s="1"/>
  <c r="H23" i="9" s="1"/>
  <c r="H82" i="9"/>
  <c r="G85" i="9"/>
  <c r="I90" i="9"/>
  <c r="B90" i="9"/>
  <c r="I94" i="9"/>
  <c r="B94" i="9"/>
  <c r="H97" i="9"/>
  <c r="G100" i="9"/>
  <c r="C119" i="9"/>
  <c r="D119" i="9" s="1"/>
  <c r="H119" i="9"/>
  <c r="I128" i="9"/>
  <c r="B128" i="9"/>
  <c r="H148" i="9"/>
  <c r="C148" i="9"/>
  <c r="D148" i="9" s="1"/>
  <c r="I30" i="9"/>
  <c r="H30" i="9" s="1"/>
  <c r="B79" i="9"/>
  <c r="G81" i="9"/>
  <c r="G83" i="9"/>
  <c r="C88" i="9"/>
  <c r="D88" i="9" s="1"/>
  <c r="G93" i="9"/>
  <c r="W94" i="9"/>
  <c r="C97" i="9"/>
  <c r="D97" i="9" s="1"/>
  <c r="G99" i="9"/>
  <c r="W101" i="9"/>
  <c r="AD108" i="9"/>
  <c r="I108" i="9"/>
  <c r="H108" i="9" s="1"/>
  <c r="G115" i="9"/>
  <c r="G119" i="9"/>
  <c r="H132" i="9"/>
  <c r="C158" i="9"/>
  <c r="D158" i="9" s="1"/>
  <c r="H168" i="9"/>
  <c r="G168" i="9"/>
  <c r="H179" i="9"/>
  <c r="H192" i="9"/>
  <c r="H133" i="9"/>
  <c r="C135" i="9"/>
  <c r="D135" i="9" s="1"/>
  <c r="H137" i="9"/>
  <c r="H139" i="9"/>
  <c r="I140" i="9"/>
  <c r="B140" i="9"/>
  <c r="G145" i="9"/>
  <c r="AD161" i="9"/>
  <c r="I161" i="9"/>
  <c r="H161" i="9" s="1"/>
  <c r="W166" i="9"/>
  <c r="I170" i="9"/>
  <c r="H170" i="9" s="1"/>
  <c r="W173" i="9"/>
  <c r="G176" i="9"/>
  <c r="H187" i="9"/>
  <c r="W195" i="9"/>
  <c r="I260" i="9"/>
  <c r="B260" i="9"/>
  <c r="H263" i="9"/>
  <c r="J104" i="9"/>
  <c r="I104" i="9" s="1"/>
  <c r="H104" i="9" s="1"/>
  <c r="J133" i="9"/>
  <c r="I133" i="9" s="1"/>
  <c r="W144" i="9"/>
  <c r="AD151" i="9"/>
  <c r="I151" i="9"/>
  <c r="H151" i="9" s="1"/>
  <c r="W154" i="9"/>
  <c r="C166" i="9"/>
  <c r="D166" i="9" s="1"/>
  <c r="I175" i="9"/>
  <c r="W179" i="9"/>
  <c r="W182" i="9"/>
  <c r="W192" i="9"/>
  <c r="G215" i="9"/>
  <c r="H215" i="9"/>
  <c r="C215" i="9"/>
  <c r="D215" i="9" s="1"/>
  <c r="G231" i="9"/>
  <c r="H231" i="9"/>
  <c r="G251" i="9"/>
  <c r="I258" i="9"/>
  <c r="B258" i="9"/>
  <c r="C258" i="9"/>
  <c r="D258" i="9" s="1"/>
  <c r="H125" i="9"/>
  <c r="I142" i="9"/>
  <c r="B142" i="9"/>
  <c r="H145" i="9"/>
  <c r="G148" i="9"/>
  <c r="H155" i="9"/>
  <c r="C155" i="9"/>
  <c r="D155" i="9" s="1"/>
  <c r="AD159" i="9"/>
  <c r="I159" i="9"/>
  <c r="H159" i="9" s="1"/>
  <c r="G173" i="9"/>
  <c r="I190" i="9"/>
  <c r="B190" i="9"/>
  <c r="G195" i="9"/>
  <c r="I202" i="9"/>
  <c r="B202" i="9"/>
  <c r="I223" i="9"/>
  <c r="H223" i="9" s="1"/>
  <c r="G229" i="9"/>
  <c r="H229" i="9"/>
  <c r="C229" i="9"/>
  <c r="D229" i="9" s="1"/>
  <c r="I233" i="9"/>
  <c r="B233" i="9"/>
  <c r="H233" i="9" s="1"/>
  <c r="H5" i="10"/>
  <c r="G5" i="10"/>
  <c r="G29" i="10"/>
  <c r="H29" i="10"/>
  <c r="C29" i="10"/>
  <c r="D29" i="10" s="1"/>
  <c r="I136" i="9"/>
  <c r="B136" i="9"/>
  <c r="G136" i="9" s="1"/>
  <c r="C154" i="9"/>
  <c r="D154" i="9" s="1"/>
  <c r="H154" i="9"/>
  <c r="G157" i="9"/>
  <c r="H160" i="9"/>
  <c r="G172" i="9"/>
  <c r="G186" i="9"/>
  <c r="H205" i="9"/>
  <c r="G205" i="9"/>
  <c r="I220" i="9"/>
  <c r="B220" i="9"/>
  <c r="AD249" i="9"/>
  <c r="I249" i="9"/>
  <c r="H249" i="9" s="1"/>
  <c r="C265" i="9"/>
  <c r="D265" i="9" s="1"/>
  <c r="H265" i="9"/>
  <c r="G269" i="9"/>
  <c r="H269" i="9"/>
  <c r="C269" i="9"/>
  <c r="D269" i="9" s="1"/>
  <c r="H274" i="9"/>
  <c r="C274" i="9"/>
  <c r="D274" i="9" s="1"/>
  <c r="H134" i="9"/>
  <c r="C134" i="9"/>
  <c r="D134" i="9" s="1"/>
  <c r="AD138" i="9"/>
  <c r="I138" i="9"/>
  <c r="H138" i="9" s="1"/>
  <c r="H146" i="9"/>
  <c r="W149" i="9"/>
  <c r="H153" i="9"/>
  <c r="C153" i="9"/>
  <c r="D153" i="9" s="1"/>
  <c r="G154" i="9"/>
  <c r="G155" i="9"/>
  <c r="C160" i="9"/>
  <c r="D160" i="9" s="1"/>
  <c r="J166" i="9"/>
  <c r="I166" i="9" s="1"/>
  <c r="H166" i="9" s="1"/>
  <c r="H175" i="9"/>
  <c r="C175" i="9"/>
  <c r="D175" i="9" s="1"/>
  <c r="G179" i="9"/>
  <c r="G182" i="9"/>
  <c r="I188" i="9"/>
  <c r="H188" i="9" s="1"/>
  <c r="C191" i="9"/>
  <c r="D191" i="9" s="1"/>
  <c r="G192" i="9"/>
  <c r="I194" i="9"/>
  <c r="H194" i="9" s="1"/>
  <c r="G199" i="9"/>
  <c r="H203" i="9"/>
  <c r="H204" i="9"/>
  <c r="H211" i="9"/>
  <c r="AD222" i="9"/>
  <c r="I222" i="9"/>
  <c r="H222" i="9" s="1"/>
  <c r="C225" i="9"/>
  <c r="D225" i="9" s="1"/>
  <c r="H225" i="9"/>
  <c r="G260" i="9"/>
  <c r="I269" i="9"/>
  <c r="W200" i="9"/>
  <c r="W210" i="9"/>
  <c r="W217" i="9"/>
  <c r="I247" i="9"/>
  <c r="B247" i="9"/>
  <c r="I271" i="9"/>
  <c r="B271" i="9"/>
  <c r="H271" i="9" s="1"/>
  <c r="G200" i="9"/>
  <c r="W212" i="9"/>
  <c r="W224" i="9"/>
  <c r="I242" i="9"/>
  <c r="B242" i="9"/>
  <c r="I251" i="9"/>
  <c r="B251" i="9"/>
  <c r="H251" i="9" s="1"/>
  <c r="G256" i="9"/>
  <c r="G265" i="9"/>
  <c r="G267" i="9"/>
  <c r="H267" i="9"/>
  <c r="G274" i="9"/>
  <c r="H2" i="10"/>
  <c r="G2" i="10"/>
  <c r="I197" i="9"/>
  <c r="B197" i="9"/>
  <c r="W198" i="9"/>
  <c r="W222" i="9"/>
  <c r="W226" i="9"/>
  <c r="G245" i="9"/>
  <c r="H245" i="9"/>
  <c r="G247" i="9"/>
  <c r="C276" i="9"/>
  <c r="D276" i="9" s="1"/>
  <c r="H276" i="9"/>
  <c r="G276" i="9"/>
  <c r="H8" i="10"/>
  <c r="G8" i="10"/>
  <c r="C207" i="9"/>
  <c r="D207" i="9" s="1"/>
  <c r="C224" i="9"/>
  <c r="D224" i="9" s="1"/>
  <c r="C228" i="9"/>
  <c r="D228" i="9" s="1"/>
  <c r="C235" i="9"/>
  <c r="D235" i="9" s="1"/>
  <c r="J239" i="9"/>
  <c r="I239" i="9" s="1"/>
  <c r="H239" i="9" s="1"/>
  <c r="C241" i="9"/>
  <c r="D241" i="9" s="1"/>
  <c r="G248" i="9"/>
  <c r="J253" i="9"/>
  <c r="I253" i="9" s="1"/>
  <c r="H253" i="9" s="1"/>
  <c r="H3" i="10"/>
  <c r="G3" i="10"/>
  <c r="H6" i="10"/>
  <c r="G6" i="10"/>
  <c r="H38" i="10"/>
  <c r="G38" i="10"/>
  <c r="C38" i="10"/>
  <c r="D38" i="10" s="1"/>
  <c r="H40" i="10"/>
  <c r="G40" i="10"/>
  <c r="C40" i="10"/>
  <c r="D40" i="10" s="1"/>
  <c r="J248" i="9"/>
  <c r="I248" i="9" s="1"/>
  <c r="H248" i="9" s="1"/>
  <c r="G275" i="9"/>
  <c r="H39" i="10"/>
  <c r="G39" i="10"/>
  <c r="C39" i="10"/>
  <c r="D39" i="10" s="1"/>
  <c r="H41" i="10"/>
  <c r="G41" i="10"/>
  <c r="B209" i="9"/>
  <c r="B230" i="9"/>
  <c r="I266" i="9"/>
  <c r="H266" i="9" s="1"/>
  <c r="B268" i="9"/>
  <c r="H4" i="10"/>
  <c r="G4" i="10"/>
  <c r="H7" i="10"/>
  <c r="G7" i="10"/>
  <c r="G30" i="10"/>
  <c r="H30" i="10"/>
  <c r="H87" i="10"/>
  <c r="G87" i="10"/>
  <c r="H31" i="10"/>
  <c r="H32" i="10"/>
  <c r="H33" i="10"/>
  <c r="H34" i="10"/>
  <c r="H35" i="10"/>
  <c r="H36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242" i="9" l="1"/>
  <c r="C242" i="9"/>
  <c r="D242" i="9" s="1"/>
  <c r="G220" i="9"/>
  <c r="H220" i="9"/>
  <c r="C220" i="9"/>
  <c r="D220" i="9" s="1"/>
  <c r="H1525" i="8"/>
  <c r="C1525" i="8"/>
  <c r="D1525" i="8" s="1"/>
  <c r="C1215" i="8"/>
  <c r="D1215" i="8" s="1"/>
  <c r="G1215" i="8"/>
  <c r="H1215" i="8"/>
  <c r="C1167" i="8"/>
  <c r="D1167" i="8" s="1"/>
  <c r="H1167" i="8"/>
  <c r="C996" i="8"/>
  <c r="D996" i="8" s="1"/>
  <c r="H996" i="8"/>
  <c r="H1074" i="8"/>
  <c r="C1074" i="8"/>
  <c r="D1074" i="8" s="1"/>
  <c r="G1074" i="8"/>
  <c r="H1083" i="8"/>
  <c r="G1083" i="8"/>
  <c r="C1083" i="8"/>
  <c r="D1083" i="8" s="1"/>
  <c r="H622" i="8"/>
  <c r="G622" i="8"/>
  <c r="C622" i="8"/>
  <c r="D622" i="8" s="1"/>
  <c r="C268" i="9"/>
  <c r="D268" i="9" s="1"/>
  <c r="H268" i="9"/>
  <c r="H258" i="9"/>
  <c r="H90" i="9"/>
  <c r="G1674" i="8"/>
  <c r="H45" i="9"/>
  <c r="C45" i="9"/>
  <c r="D45" i="9" s="1"/>
  <c r="H1670" i="8"/>
  <c r="G1654" i="8"/>
  <c r="G1598" i="8"/>
  <c r="H1635" i="8"/>
  <c r="G1588" i="8"/>
  <c r="H1664" i="8"/>
  <c r="H1656" i="8"/>
  <c r="H1648" i="8"/>
  <c r="H1640" i="8"/>
  <c r="G1602" i="8"/>
  <c r="G1564" i="8"/>
  <c r="H1216" i="8"/>
  <c r="G1216" i="8"/>
  <c r="C1216" i="8"/>
  <c r="D1216" i="8" s="1"/>
  <c r="H1204" i="8"/>
  <c r="G1204" i="8"/>
  <c r="C1204" i="8"/>
  <c r="D1204" i="8" s="1"/>
  <c r="H1192" i="8"/>
  <c r="G1192" i="8"/>
  <c r="C1192" i="8"/>
  <c r="D1192" i="8" s="1"/>
  <c r="H1180" i="8"/>
  <c r="G1180" i="8"/>
  <c r="C1180" i="8"/>
  <c r="D1180" i="8" s="1"/>
  <c r="C1101" i="8"/>
  <c r="D1101" i="8" s="1"/>
  <c r="H1101" i="8"/>
  <c r="G1101" i="8"/>
  <c r="C1217" i="8"/>
  <c r="D1217" i="8" s="1"/>
  <c r="G1217" i="8"/>
  <c r="H1217" i="8"/>
  <c r="C1205" i="8"/>
  <c r="D1205" i="8" s="1"/>
  <c r="G1205" i="8"/>
  <c r="H1205" i="8"/>
  <c r="C1193" i="8"/>
  <c r="D1193" i="8" s="1"/>
  <c r="G1193" i="8"/>
  <c r="H1193" i="8"/>
  <c r="C1181" i="8"/>
  <c r="D1181" i="8" s="1"/>
  <c r="G1181" i="8"/>
  <c r="H1181" i="8"/>
  <c r="C1169" i="8"/>
  <c r="D1169" i="8" s="1"/>
  <c r="H1169" i="8"/>
  <c r="C1157" i="8"/>
  <c r="D1157" i="8" s="1"/>
  <c r="H1157" i="8"/>
  <c r="H1100" i="8"/>
  <c r="G1100" i="8"/>
  <c r="C1100" i="8"/>
  <c r="D1100" i="8" s="1"/>
  <c r="H1045" i="8"/>
  <c r="G1045" i="8"/>
  <c r="C1045" i="8"/>
  <c r="D1045" i="8" s="1"/>
  <c r="C998" i="8"/>
  <c r="D998" i="8" s="1"/>
  <c r="H998" i="8"/>
  <c r="C983" i="8"/>
  <c r="D983" i="8" s="1"/>
  <c r="H983" i="8"/>
  <c r="H1098" i="8"/>
  <c r="G1098" i="8"/>
  <c r="C1098" i="8"/>
  <c r="D1098" i="8" s="1"/>
  <c r="C1052" i="8"/>
  <c r="D1052" i="8" s="1"/>
  <c r="G1052" i="8"/>
  <c r="H1052" i="8"/>
  <c r="G998" i="8"/>
  <c r="H1043" i="8"/>
  <c r="C1043" i="8"/>
  <c r="D1043" i="8" s="1"/>
  <c r="H1023" i="8"/>
  <c r="C1023" i="8"/>
  <c r="D1023" i="8" s="1"/>
  <c r="G540" i="8"/>
  <c r="C540" i="8"/>
  <c r="D540" i="8" s="1"/>
  <c r="H540" i="8"/>
  <c r="H584" i="8"/>
  <c r="G584" i="8"/>
  <c r="C584" i="8"/>
  <c r="D584" i="8" s="1"/>
  <c r="H197" i="9"/>
  <c r="C197" i="9"/>
  <c r="D197" i="9" s="1"/>
  <c r="C213" i="9"/>
  <c r="D213" i="9" s="1"/>
  <c r="H213" i="9"/>
  <c r="G1560" i="8"/>
  <c r="H1214" i="8"/>
  <c r="G1214" i="8"/>
  <c r="C1214" i="8"/>
  <c r="D1214" i="8" s="1"/>
  <c r="C1058" i="8"/>
  <c r="D1058" i="8" s="1"/>
  <c r="H1058" i="8"/>
  <c r="C1203" i="8"/>
  <c r="D1203" i="8" s="1"/>
  <c r="G1203" i="8"/>
  <c r="H1203" i="8"/>
  <c r="C1020" i="8"/>
  <c r="D1020" i="8" s="1"/>
  <c r="H1020" i="8"/>
  <c r="C981" i="8"/>
  <c r="D981" i="8" s="1"/>
  <c r="H981" i="8"/>
  <c r="H1087" i="8"/>
  <c r="C1087" i="8"/>
  <c r="D1087" i="8" s="1"/>
  <c r="G1087" i="8"/>
  <c r="C587" i="8"/>
  <c r="D587" i="8" s="1"/>
  <c r="H587" i="8"/>
  <c r="G587" i="8"/>
  <c r="G197" i="9"/>
  <c r="H1572" i="8"/>
  <c r="G1572" i="8"/>
  <c r="H1558" i="8"/>
  <c r="G1558" i="8"/>
  <c r="G1633" i="8"/>
  <c r="G1586" i="8"/>
  <c r="G1567" i="8"/>
  <c r="H1567" i="8"/>
  <c r="G1571" i="8"/>
  <c r="H1571" i="8"/>
  <c r="H1212" i="8"/>
  <c r="G1212" i="8"/>
  <c r="C1212" i="8"/>
  <c r="D1212" i="8" s="1"/>
  <c r="H1200" i="8"/>
  <c r="G1200" i="8"/>
  <c r="C1200" i="8"/>
  <c r="D1200" i="8" s="1"/>
  <c r="H1188" i="8"/>
  <c r="G1188" i="8"/>
  <c r="C1188" i="8"/>
  <c r="D1188" i="8" s="1"/>
  <c r="C1056" i="8"/>
  <c r="D1056" i="8" s="1"/>
  <c r="H1056" i="8"/>
  <c r="C1213" i="8"/>
  <c r="D1213" i="8" s="1"/>
  <c r="G1213" i="8"/>
  <c r="H1213" i="8"/>
  <c r="C1201" i="8"/>
  <c r="D1201" i="8" s="1"/>
  <c r="G1201" i="8"/>
  <c r="H1201" i="8"/>
  <c r="C1189" i="8"/>
  <c r="D1189" i="8" s="1"/>
  <c r="G1189" i="8"/>
  <c r="H1189" i="8"/>
  <c r="C1177" i="8"/>
  <c r="D1177" i="8" s="1"/>
  <c r="H1177" i="8"/>
  <c r="C1165" i="8"/>
  <c r="D1165" i="8" s="1"/>
  <c r="H1165" i="8"/>
  <c r="H1097" i="8"/>
  <c r="G1097" i="8"/>
  <c r="C1097" i="8"/>
  <c r="D1097" i="8" s="1"/>
  <c r="H979" i="8"/>
  <c r="C979" i="8"/>
  <c r="D979" i="8" s="1"/>
  <c r="G979" i="8"/>
  <c r="C1014" i="8"/>
  <c r="D1014" i="8" s="1"/>
  <c r="H1014" i="8"/>
  <c r="C994" i="8"/>
  <c r="D994" i="8" s="1"/>
  <c r="H994" i="8"/>
  <c r="C970" i="8"/>
  <c r="D970" i="8" s="1"/>
  <c r="H970" i="8"/>
  <c r="H1095" i="8"/>
  <c r="G1095" i="8"/>
  <c r="C1095" i="8"/>
  <c r="D1095" i="8" s="1"/>
  <c r="C1048" i="8"/>
  <c r="D1048" i="8" s="1"/>
  <c r="G1048" i="8"/>
  <c r="H1048" i="8"/>
  <c r="H1021" i="8"/>
  <c r="C1021" i="8"/>
  <c r="D1021" i="8" s="1"/>
  <c r="C803" i="8"/>
  <c r="D803" i="8" s="1"/>
  <c r="H803" i="8"/>
  <c r="H1039" i="8"/>
  <c r="C1039" i="8"/>
  <c r="D1039" i="8" s="1"/>
  <c r="C623" i="8"/>
  <c r="D623" i="8" s="1"/>
  <c r="G623" i="8"/>
  <c r="H623" i="8"/>
  <c r="H1025" i="8"/>
  <c r="C1025" i="8"/>
  <c r="D1025" i="8" s="1"/>
  <c r="C619" i="8"/>
  <c r="D619" i="8" s="1"/>
  <c r="G619" i="8"/>
  <c r="H619" i="8"/>
  <c r="C611" i="8"/>
  <c r="D611" i="8" s="1"/>
  <c r="H611" i="8"/>
  <c r="G611" i="8"/>
  <c r="C607" i="8"/>
  <c r="D607" i="8" s="1"/>
  <c r="H607" i="8"/>
  <c r="G607" i="8"/>
  <c r="C603" i="8"/>
  <c r="D603" i="8" s="1"/>
  <c r="H603" i="8"/>
  <c r="G603" i="8"/>
  <c r="C599" i="8"/>
  <c r="D599" i="8" s="1"/>
  <c r="H599" i="8"/>
  <c r="G599" i="8"/>
  <c r="C595" i="8"/>
  <c r="D595" i="8" s="1"/>
  <c r="H595" i="8"/>
  <c r="G595" i="8"/>
  <c r="C591" i="8"/>
  <c r="D591" i="8" s="1"/>
  <c r="H591" i="8"/>
  <c r="G591" i="8"/>
  <c r="G983" i="8"/>
  <c r="H644" i="8"/>
  <c r="G644" i="8"/>
  <c r="C644" i="8"/>
  <c r="D644" i="8" s="1"/>
  <c r="G564" i="8"/>
  <c r="C564" i="8"/>
  <c r="D564" i="8" s="1"/>
  <c r="H564" i="8"/>
  <c r="H202" i="9"/>
  <c r="C202" i="9"/>
  <c r="D202" i="9" s="1"/>
  <c r="H1202" i="8"/>
  <c r="G1202" i="8"/>
  <c r="C1202" i="8"/>
  <c r="D1202" i="8" s="1"/>
  <c r="C1179" i="8"/>
  <c r="D1179" i="8" s="1"/>
  <c r="G1179" i="8"/>
  <c r="H1179" i="8"/>
  <c r="H988" i="8"/>
  <c r="C988" i="8"/>
  <c r="D988" i="8" s="1"/>
  <c r="G988" i="8"/>
  <c r="C1050" i="8"/>
  <c r="D1050" i="8" s="1"/>
  <c r="G1050" i="8"/>
  <c r="H1050" i="8"/>
  <c r="H1085" i="8"/>
  <c r="G1085" i="8"/>
  <c r="C1085" i="8"/>
  <c r="D1085" i="8" s="1"/>
  <c r="H1086" i="8"/>
  <c r="G1086" i="8"/>
  <c r="C1086" i="8"/>
  <c r="D1086" i="8" s="1"/>
  <c r="C625" i="8"/>
  <c r="D625" i="8" s="1"/>
  <c r="G625" i="8"/>
  <c r="H625" i="8"/>
  <c r="C230" i="9"/>
  <c r="D230" i="9" s="1"/>
  <c r="H230" i="9"/>
  <c r="H209" i="9"/>
  <c r="G209" i="9"/>
  <c r="G233" i="9"/>
  <c r="G213" i="9"/>
  <c r="H260" i="9"/>
  <c r="C260" i="9"/>
  <c r="D260" i="9" s="1"/>
  <c r="H140" i="9"/>
  <c r="G140" i="9"/>
  <c r="H110" i="9"/>
  <c r="H37" i="9"/>
  <c r="C37" i="9"/>
  <c r="D37" i="9" s="1"/>
  <c r="G37" i="9"/>
  <c r="G1668" i="8"/>
  <c r="H1568" i="8"/>
  <c r="G1568" i="8"/>
  <c r="H1556" i="8"/>
  <c r="G1556" i="8"/>
  <c r="H1680" i="8"/>
  <c r="G1631" i="8"/>
  <c r="G110" i="9"/>
  <c r="H17" i="9"/>
  <c r="C17" i="9"/>
  <c r="D17" i="9" s="1"/>
  <c r="G1584" i="8"/>
  <c r="G1525" i="8"/>
  <c r="H1222" i="8"/>
  <c r="G1222" i="8"/>
  <c r="C1222" i="8"/>
  <c r="D1222" i="8" s="1"/>
  <c r="H1210" i="8"/>
  <c r="G1210" i="8"/>
  <c r="C1210" i="8"/>
  <c r="D1210" i="8" s="1"/>
  <c r="H1198" i="8"/>
  <c r="G1198" i="8"/>
  <c r="C1198" i="8"/>
  <c r="D1198" i="8" s="1"/>
  <c r="H1186" i="8"/>
  <c r="G1186" i="8"/>
  <c r="C1186" i="8"/>
  <c r="D1186" i="8" s="1"/>
  <c r="C1211" i="8"/>
  <c r="D1211" i="8" s="1"/>
  <c r="G1211" i="8"/>
  <c r="H1211" i="8"/>
  <c r="C1199" i="8"/>
  <c r="D1199" i="8" s="1"/>
  <c r="G1199" i="8"/>
  <c r="H1199" i="8"/>
  <c r="C1187" i="8"/>
  <c r="D1187" i="8" s="1"/>
  <c r="G1187" i="8"/>
  <c r="H1187" i="8"/>
  <c r="C1175" i="8"/>
  <c r="D1175" i="8" s="1"/>
  <c r="H1175" i="8"/>
  <c r="C1163" i="8"/>
  <c r="D1163" i="8" s="1"/>
  <c r="H1163" i="8"/>
  <c r="H1080" i="8"/>
  <c r="G1080" i="8"/>
  <c r="C1080" i="8"/>
  <c r="D1080" i="8" s="1"/>
  <c r="H1053" i="8"/>
  <c r="G1053" i="8"/>
  <c r="C1053" i="8"/>
  <c r="D1053" i="8" s="1"/>
  <c r="G1163" i="8"/>
  <c r="C1006" i="8"/>
  <c r="D1006" i="8" s="1"/>
  <c r="H1006" i="8"/>
  <c r="C992" i="8"/>
  <c r="D992" i="8" s="1"/>
  <c r="H992" i="8"/>
  <c r="G1177" i="8"/>
  <c r="C1046" i="8"/>
  <c r="D1046" i="8" s="1"/>
  <c r="G1046" i="8"/>
  <c r="H1046" i="8"/>
  <c r="H1091" i="8"/>
  <c r="G1091" i="8"/>
  <c r="C1091" i="8"/>
  <c r="D1091" i="8" s="1"/>
  <c r="H1082" i="8"/>
  <c r="G1082" i="8"/>
  <c r="C1082" i="8"/>
  <c r="D1082" i="8" s="1"/>
  <c r="C766" i="8"/>
  <c r="D766" i="8" s="1"/>
  <c r="H766" i="8"/>
  <c r="H1093" i="8"/>
  <c r="C1093" i="8"/>
  <c r="D1093" i="8" s="1"/>
  <c r="G1093" i="8"/>
  <c r="H1084" i="8"/>
  <c r="C1084" i="8"/>
  <c r="D1084" i="8" s="1"/>
  <c r="G1084" i="8"/>
  <c r="H1041" i="8"/>
  <c r="C1041" i="8"/>
  <c r="D1041" i="8" s="1"/>
  <c r="H1079" i="8"/>
  <c r="C1079" i="8"/>
  <c r="D1079" i="8" s="1"/>
  <c r="G1079" i="8"/>
  <c r="G766" i="8"/>
  <c r="G1039" i="8"/>
  <c r="C637" i="8"/>
  <c r="D637" i="8" s="1"/>
  <c r="H637" i="8"/>
  <c r="G637" i="8"/>
  <c r="H1037" i="8"/>
  <c r="C1037" i="8"/>
  <c r="D1037" i="8" s="1"/>
  <c r="G1020" i="8"/>
  <c r="C585" i="8"/>
  <c r="D585" i="8" s="1"/>
  <c r="H585" i="8"/>
  <c r="G585" i="8"/>
  <c r="C579" i="8"/>
  <c r="D579" i="8" s="1"/>
  <c r="H579" i="8"/>
  <c r="G579" i="8"/>
  <c r="H850" i="8"/>
  <c r="C850" i="8"/>
  <c r="D850" i="8" s="1"/>
  <c r="H614" i="8"/>
  <c r="G614" i="8"/>
  <c r="C614" i="8"/>
  <c r="D614" i="8" s="1"/>
  <c r="H142" i="9"/>
  <c r="C142" i="9"/>
  <c r="D142" i="9" s="1"/>
  <c r="G1574" i="8"/>
  <c r="G996" i="8"/>
  <c r="H1027" i="8"/>
  <c r="C1027" i="8"/>
  <c r="D1027" i="8" s="1"/>
  <c r="G271" i="9"/>
  <c r="H247" i="9"/>
  <c r="C247" i="9"/>
  <c r="D247" i="9" s="1"/>
  <c r="H190" i="9"/>
  <c r="G268" i="9"/>
  <c r="G258" i="9"/>
  <c r="H128" i="9"/>
  <c r="G128" i="9"/>
  <c r="H94" i="9"/>
  <c r="G94" i="9"/>
  <c r="C94" i="9"/>
  <c r="D94" i="9" s="1"/>
  <c r="G90" i="9"/>
  <c r="C51" i="9"/>
  <c r="D51" i="9" s="1"/>
  <c r="G51" i="9"/>
  <c r="H51" i="9"/>
  <c r="G105" i="9"/>
  <c r="C105" i="9"/>
  <c r="D105" i="9" s="1"/>
  <c r="H105" i="9"/>
  <c r="H1676" i="8"/>
  <c r="H1566" i="8"/>
  <c r="G1566" i="8"/>
  <c r="G1676" i="8"/>
  <c r="H1672" i="8"/>
  <c r="G1646" i="8"/>
  <c r="G1555" i="8"/>
  <c r="H1555" i="8"/>
  <c r="G1600" i="8"/>
  <c r="G1557" i="8"/>
  <c r="H1557" i="8"/>
  <c r="G1576" i="8"/>
  <c r="H69" i="9"/>
  <c r="C69" i="9"/>
  <c r="D69" i="9" s="1"/>
  <c r="G1542" i="8"/>
  <c r="H1220" i="8"/>
  <c r="G1220" i="8"/>
  <c r="C1220" i="8"/>
  <c r="D1220" i="8" s="1"/>
  <c r="H1208" i="8"/>
  <c r="G1208" i="8"/>
  <c r="C1208" i="8"/>
  <c r="D1208" i="8" s="1"/>
  <c r="H1196" i="8"/>
  <c r="G1196" i="8"/>
  <c r="C1196" i="8"/>
  <c r="D1196" i="8" s="1"/>
  <c r="H1184" i="8"/>
  <c r="G1184" i="8"/>
  <c r="C1184" i="8"/>
  <c r="D1184" i="8" s="1"/>
  <c r="C1221" i="8"/>
  <c r="D1221" i="8" s="1"/>
  <c r="G1221" i="8"/>
  <c r="H1221" i="8"/>
  <c r="C1209" i="8"/>
  <c r="D1209" i="8" s="1"/>
  <c r="G1209" i="8"/>
  <c r="H1209" i="8"/>
  <c r="C1197" i="8"/>
  <c r="D1197" i="8" s="1"/>
  <c r="G1197" i="8"/>
  <c r="H1197" i="8"/>
  <c r="C1185" i="8"/>
  <c r="D1185" i="8" s="1"/>
  <c r="G1185" i="8"/>
  <c r="H1185" i="8"/>
  <c r="C1173" i="8"/>
  <c r="D1173" i="8" s="1"/>
  <c r="H1173" i="8"/>
  <c r="C1161" i="8"/>
  <c r="D1161" i="8" s="1"/>
  <c r="H1161" i="8"/>
  <c r="H1094" i="8"/>
  <c r="G1094" i="8"/>
  <c r="C1094" i="8"/>
  <c r="D1094" i="8" s="1"/>
  <c r="H1051" i="8"/>
  <c r="G1051" i="8"/>
  <c r="C1051" i="8"/>
  <c r="D1051" i="8" s="1"/>
  <c r="C1002" i="8"/>
  <c r="D1002" i="8" s="1"/>
  <c r="H1002" i="8"/>
  <c r="C990" i="8"/>
  <c r="D990" i="8" s="1"/>
  <c r="H990" i="8"/>
  <c r="G1173" i="8"/>
  <c r="H1076" i="8"/>
  <c r="G1076" i="8"/>
  <c r="C1076" i="8"/>
  <c r="D1076" i="8" s="1"/>
  <c r="G1167" i="8"/>
  <c r="G1175" i="8"/>
  <c r="G1157" i="8"/>
  <c r="G1006" i="8"/>
  <c r="G1021" i="8"/>
  <c r="C749" i="8"/>
  <c r="D749" i="8" s="1"/>
  <c r="H749" i="8"/>
  <c r="H1089" i="8"/>
  <c r="G1089" i="8"/>
  <c r="C1089" i="8"/>
  <c r="D1089" i="8" s="1"/>
  <c r="H796" i="8"/>
  <c r="C796" i="8"/>
  <c r="D796" i="8" s="1"/>
  <c r="G796" i="8"/>
  <c r="H1035" i="8"/>
  <c r="C1035" i="8"/>
  <c r="D1035" i="8" s="1"/>
  <c r="G1014" i="8"/>
  <c r="H588" i="8"/>
  <c r="G588" i="8"/>
  <c r="C588" i="8"/>
  <c r="D588" i="8" s="1"/>
  <c r="H582" i="8"/>
  <c r="G582" i="8"/>
  <c r="C582" i="8"/>
  <c r="D582" i="8" s="1"/>
  <c r="G576" i="8"/>
  <c r="C576" i="8"/>
  <c r="D576" i="8" s="1"/>
  <c r="H576" i="8"/>
  <c r="H580" i="8"/>
  <c r="G580" i="8"/>
  <c r="C580" i="8"/>
  <c r="D580" i="8" s="1"/>
  <c r="G528" i="8"/>
  <c r="C528" i="8"/>
  <c r="D528" i="8" s="1"/>
  <c r="H528" i="8"/>
  <c r="H112" i="9"/>
  <c r="C112" i="9"/>
  <c r="D112" i="9" s="1"/>
  <c r="G112" i="9"/>
  <c r="H1190" i="8"/>
  <c r="G1190" i="8"/>
  <c r="C1190" i="8"/>
  <c r="D1190" i="8" s="1"/>
  <c r="C1191" i="8"/>
  <c r="D1191" i="8" s="1"/>
  <c r="G1191" i="8"/>
  <c r="H1191" i="8"/>
  <c r="H1096" i="8"/>
  <c r="C1096" i="8"/>
  <c r="D1096" i="8" s="1"/>
  <c r="G1096" i="8"/>
  <c r="C581" i="8"/>
  <c r="D581" i="8" s="1"/>
  <c r="H581" i="8"/>
  <c r="G581" i="8"/>
  <c r="G202" i="9"/>
  <c r="H136" i="9"/>
  <c r="C136" i="9"/>
  <c r="D136" i="9" s="1"/>
  <c r="G230" i="9"/>
  <c r="H79" i="9"/>
  <c r="G79" i="9"/>
  <c r="G242" i="9"/>
  <c r="G142" i="9"/>
  <c r="G190" i="9"/>
  <c r="H1544" i="8"/>
  <c r="G1544" i="8"/>
  <c r="G1678" i="8"/>
  <c r="G1680" i="8"/>
  <c r="H1642" i="8"/>
  <c r="G1594" i="8"/>
  <c r="H1553" i="8"/>
  <c r="G1578" i="8"/>
  <c r="G1562" i="8"/>
  <c r="G1503" i="8"/>
  <c r="H1218" i="8"/>
  <c r="G1218" i="8"/>
  <c r="C1218" i="8"/>
  <c r="D1218" i="8" s="1"/>
  <c r="H1206" i="8"/>
  <c r="G1206" i="8"/>
  <c r="C1206" i="8"/>
  <c r="D1206" i="8" s="1"/>
  <c r="H1194" i="8"/>
  <c r="G1194" i="8"/>
  <c r="C1194" i="8"/>
  <c r="D1194" i="8" s="1"/>
  <c r="H1182" i="8"/>
  <c r="G1182" i="8"/>
  <c r="C1182" i="8"/>
  <c r="D1182" i="8" s="1"/>
  <c r="C1219" i="8"/>
  <c r="D1219" i="8" s="1"/>
  <c r="G1219" i="8"/>
  <c r="H1219" i="8"/>
  <c r="C1207" i="8"/>
  <c r="D1207" i="8" s="1"/>
  <c r="G1207" i="8"/>
  <c r="H1207" i="8"/>
  <c r="C1195" i="8"/>
  <c r="D1195" i="8" s="1"/>
  <c r="G1195" i="8"/>
  <c r="H1195" i="8"/>
  <c r="C1183" i="8"/>
  <c r="D1183" i="8" s="1"/>
  <c r="G1183" i="8"/>
  <c r="H1183" i="8"/>
  <c r="C1171" i="8"/>
  <c r="D1171" i="8" s="1"/>
  <c r="H1171" i="8"/>
  <c r="C1159" i="8"/>
  <c r="D1159" i="8" s="1"/>
  <c r="H1159" i="8"/>
  <c r="G1161" i="8"/>
  <c r="H1075" i="8"/>
  <c r="G1075" i="8"/>
  <c r="C1075" i="8"/>
  <c r="D1075" i="8" s="1"/>
  <c r="H1049" i="8"/>
  <c r="G1049" i="8"/>
  <c r="C1049" i="8"/>
  <c r="D1049" i="8" s="1"/>
  <c r="H1073" i="8"/>
  <c r="G1073" i="8"/>
  <c r="C1073" i="8"/>
  <c r="D1073" i="8" s="1"/>
  <c r="C1000" i="8"/>
  <c r="D1000" i="8" s="1"/>
  <c r="H1000" i="8"/>
  <c r="C985" i="8"/>
  <c r="D985" i="8" s="1"/>
  <c r="H985" i="8"/>
  <c r="G1165" i="8"/>
  <c r="G1058" i="8"/>
  <c r="G1171" i="8"/>
  <c r="H1088" i="8"/>
  <c r="G1088" i="8"/>
  <c r="C1088" i="8"/>
  <c r="D1088" i="8" s="1"/>
  <c r="H1077" i="8"/>
  <c r="G1077" i="8"/>
  <c r="C1077" i="8"/>
  <c r="D1077" i="8" s="1"/>
  <c r="H1078" i="8"/>
  <c r="G1078" i="8"/>
  <c r="C1078" i="8"/>
  <c r="D1078" i="8" s="1"/>
  <c r="H1033" i="8"/>
  <c r="C1033" i="8"/>
  <c r="D1033" i="8" s="1"/>
  <c r="G1002" i="8"/>
  <c r="G1169" i="8"/>
  <c r="G985" i="8"/>
  <c r="H1099" i="8"/>
  <c r="C1099" i="8"/>
  <c r="D1099" i="8" s="1"/>
  <c r="G1099" i="8"/>
  <c r="H1090" i="8"/>
  <c r="C1090" i="8"/>
  <c r="D1090" i="8" s="1"/>
  <c r="G1090" i="8"/>
  <c r="H1081" i="8"/>
  <c r="C1081" i="8"/>
  <c r="D1081" i="8" s="1"/>
  <c r="G1081" i="8"/>
  <c r="G1041" i="8"/>
  <c r="H1092" i="8"/>
  <c r="G1092" i="8"/>
  <c r="C1092" i="8"/>
  <c r="D1092" i="8" s="1"/>
  <c r="G749" i="8"/>
  <c r="C621" i="8"/>
  <c r="D621" i="8" s="1"/>
  <c r="G621" i="8"/>
  <c r="H621" i="8"/>
  <c r="G1027" i="8"/>
  <c r="G803" i="8"/>
  <c r="C617" i="8"/>
  <c r="D617" i="8" s="1"/>
  <c r="G617" i="8"/>
  <c r="H617" i="8"/>
  <c r="H513" i="8"/>
  <c r="G513" i="8"/>
  <c r="C513" i="8"/>
  <c r="D513" i="8" s="1"/>
  <c r="H1031" i="8"/>
  <c r="C1031" i="8"/>
  <c r="D1031" i="8" s="1"/>
  <c r="C609" i="8"/>
  <c r="D609" i="8" s="1"/>
  <c r="H609" i="8"/>
  <c r="G609" i="8"/>
  <c r="C605" i="8"/>
  <c r="D605" i="8" s="1"/>
  <c r="H605" i="8"/>
  <c r="G605" i="8"/>
  <c r="C601" i="8"/>
  <c r="D601" i="8" s="1"/>
  <c r="H601" i="8"/>
  <c r="G601" i="8"/>
  <c r="C597" i="8"/>
  <c r="D597" i="8" s="1"/>
  <c r="H597" i="8"/>
  <c r="G597" i="8"/>
  <c r="C593" i="8"/>
  <c r="D593" i="8" s="1"/>
  <c r="H593" i="8"/>
  <c r="G593" i="8"/>
  <c r="C589" i="8"/>
  <c r="D589" i="8" s="1"/>
  <c r="H589" i="8"/>
  <c r="G589" i="8"/>
  <c r="C583" i="8"/>
  <c r="D583" i="8" s="1"/>
  <c r="H583" i="8"/>
  <c r="G583" i="8"/>
  <c r="C627" i="8"/>
  <c r="D627" i="8" s="1"/>
  <c r="G627" i="8"/>
  <c r="H627" i="8"/>
  <c r="H586" i="8"/>
  <c r="G586" i="8"/>
  <c r="C586" i="8"/>
  <c r="D586" i="8" s="1"/>
  <c r="G552" i="8"/>
  <c r="C552" i="8"/>
  <c r="D552" i="8" s="1"/>
  <c r="H552" i="8"/>
</calcChain>
</file>

<file path=xl/comments1.xml><?xml version="1.0" encoding="utf-8"?>
<comments xmlns="http://schemas.openxmlformats.org/spreadsheetml/2006/main">
  <authors>
    <author/>
  </authors>
  <commentList>
    <comment ref="V666" authorId="0" shapeId="0">
      <text>
        <r>
          <rPr>
            <sz val="10"/>
            <color rgb="FF000000"/>
            <rFont val="Arial"/>
            <scheme val="minor"/>
          </rPr>
          <t>Inflation adjusted. $3.9m in 1936.</t>
        </r>
      </text>
    </comment>
    <comment ref="V1582" authorId="0" shapeId="0">
      <text>
        <r>
          <rPr>
            <sz val="10"/>
            <color rgb="FF000000"/>
            <rFont val="Arial"/>
            <scheme val="minor"/>
          </rPr>
          <t>Adjusted for inflation. $2.78m in 1939.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1641" authorId="0" shapeId="0">
      <text>
        <r>
          <rPr>
            <sz val="10"/>
            <color rgb="FF000000"/>
            <rFont val="Arial"/>
            <scheme val="minor"/>
          </rPr>
          <t>Adjusted for inflation. $2.78m in 1939.</t>
        </r>
      </text>
    </comment>
    <comment ref="E1646" authorId="0" shapeId="0">
      <text>
        <r>
          <rPr>
            <sz val="10"/>
            <color rgb="FF000000"/>
            <rFont val="Arial"/>
            <scheme val="minor"/>
          </rPr>
          <t>Inflation adjusted. $3.9m in 1936.</t>
        </r>
      </text>
    </comment>
  </commentList>
</comments>
</file>

<file path=xl/sharedStrings.xml><?xml version="1.0" encoding="utf-8"?>
<sst xmlns="http://schemas.openxmlformats.org/spreadsheetml/2006/main" count="31220" uniqueCount="4962">
  <si>
    <t>title</t>
  </si>
  <si>
    <t>worldwide gross ($m)</t>
  </si>
  <si>
    <t>% budget recovered</t>
  </si>
  <si>
    <t>X times budget recovered</t>
  </si>
  <si>
    <t>budget  ($millions)</t>
  </si>
  <si>
    <t>domestic gross ($m)</t>
  </si>
  <si>
    <t>domestic %</t>
  </si>
  <si>
    <t>international gross ($m)</t>
  </si>
  <si>
    <t>% of gross from international</t>
  </si>
  <si>
    <t>worldwide gross</t>
  </si>
  <si>
    <t>year</t>
  </si>
  <si>
    <t>decade</t>
  </si>
  <si>
    <t>source</t>
  </si>
  <si>
    <t>budget source</t>
  </si>
  <si>
    <t>force label</t>
  </si>
  <si>
    <t>inflation adjusted gross ($m)</t>
  </si>
  <si>
    <t>2000's</t>
  </si>
  <si>
    <t>https://www.boxofficemojo.com/chart/ww_top_lifetime_gross/?area=XWW&amp;offset=468</t>
  </si>
  <si>
    <t>2010's</t>
  </si>
  <si>
    <t>https://www.boxofficemojo.com/chart/ww_top_lifetime_gross/?area=XWW&amp;offset=549</t>
  </si>
  <si>
    <t>https://www.nytimes.com/2020/01/12/movies/1917-box-office-no-1.html#:~:text=Directed%20by%20Sam%20Mendes%20and,make%2C%20not%20including%20marketing%20expenses.</t>
  </si>
  <si>
    <t>https://www.boxofficemojo.com/chart/ww_top_lifetime_gross/?area=XWW&amp;offset=299</t>
  </si>
  <si>
    <t>101 Dalmatians</t>
  </si>
  <si>
    <t>1990's</t>
  </si>
  <si>
    <t>https://www.boxofficemojo.com/chart/ww_top_lifetime_gross/?area=XWW&amp;offset=678</t>
  </si>
  <si>
    <t>https://en.wikipedia.org/wiki/101_Dalmatians_(1996_film)#:~:text=101%20Dalmatians%20was%20released%20on,highest%2Dgrossing%20film%20of%201996.</t>
  </si>
  <si>
    <t>22 Jump Street</t>
  </si>
  <si>
    <t>https://www.boxofficemojo.com/chart/ww_top_lifetime_gross/?area=XWW&amp;offset=657</t>
  </si>
  <si>
    <t>300: Rise of an Empire</t>
  </si>
  <si>
    <t>https://www.boxofficemojo.com/chart/ww_top_lifetime_gross/?area=XWW&amp;offset=642</t>
  </si>
  <si>
    <t>A Beautiful Mind</t>
  </si>
  <si>
    <t>https://www.boxofficemojo.com/chart/ww_top_lifetime_gross/?area=XWW&amp;offset=684</t>
  </si>
  <si>
    <t>https://en.wikipedia.org/wiki/A_Beautiful_Mind_(film)</t>
  </si>
  <si>
    <t>A Bug's Life</t>
  </si>
  <si>
    <t>https://www.boxofficemojo.com/chart/ww_top_lifetime_gross/?area=XWW&amp;offset=589</t>
  </si>
  <si>
    <t>https://en.wikipedia.org/wiki/A_Bug%27s_Life</t>
  </si>
  <si>
    <t>A Christmas Carol</t>
  </si>
  <si>
    <t>https://www.boxofficemojo.com/chart/ww_top_lifetime_gross/?area=XWW&amp;offset=669</t>
  </si>
  <si>
    <t>A Quiet Place</t>
  </si>
  <si>
    <t>https://www.boxofficemojo.com/chart/ww_top_lifetime_gross/?area=XWW&amp;offset=639</t>
  </si>
  <si>
    <t>A Star Is Born</t>
  </si>
  <si>
    <t>https://www.boxofficemojo.com/chart/ww_top_lifetime_gross/?area=XWW&amp;offset=486</t>
  </si>
  <si>
    <t>Air Force One</t>
  </si>
  <si>
    <t>https://www.boxofficemojo.com/chart/ww_top_lifetime_gross/?area=XWW&amp;offset=687</t>
  </si>
  <si>
    <t>https://en.wikipedia.org/wiki/Air_Force_One_(film)</t>
  </si>
  <si>
    <t>Aladdin</t>
  </si>
  <si>
    <t>https://www.boxofficemojo.com/chart/ww_top_lifetime_gross/?area=XWW&amp;offset=240</t>
  </si>
  <si>
    <t>https://www.boxofficemojo.com/chart/ww_top_lifetime_gross/?area=XWW&amp;offset=426</t>
  </si>
  <si>
    <t>https://en.wikipedia.org/wiki/Aladdin_(1992_Disney_film)</t>
  </si>
  <si>
    <t>Alice in Wonderland</t>
  </si>
  <si>
    <t>https://www.boxofficemojo.com/chart/ww_top_lifetime_gross/?area=XWW&amp;offset=246</t>
  </si>
  <si>
    <t>Alita: Battle Angel</t>
  </si>
  <si>
    <t>https://www.boxofficemojo.com/chart/ww_top_lifetime_gross/?area=XWW&amp;offset=524</t>
  </si>
  <si>
    <t>Alvin &amp; the Chipmunks: The Squeakquel</t>
  </si>
  <si>
    <t>https://www.boxofficemojo.com/chart/ww_top_lifetime_gross/?area=XWW&amp;offset=480</t>
  </si>
  <si>
    <t>Alvin and the Chipmunks</t>
  </si>
  <si>
    <t>https://www.boxofficemojo.com/chart/ww_top_lifetime_gross/?area=XWW&amp;offset=586</t>
  </si>
  <si>
    <t>Alvin and the Chipmunks: Chipwrecked</t>
  </si>
  <si>
    <t>https://www.boxofficemojo.com/chart/ww_top_lifetime_gross/?area=XWW&amp;offset=636</t>
  </si>
  <si>
    <t>https://en.wikipedia.org/wiki/Alvin_and_the_Chipmunks:_Chipwrecked</t>
  </si>
  <si>
    <t>American Beauty</t>
  </si>
  <si>
    <t>https://www.boxofficemojo.com/chart/ww_top_lifetime_gross/?area=XWW&amp;offset=605</t>
  </si>
  <si>
    <t>https://en.wikipedia.org/wiki/American_Beauty_(1999_film)#:~:text=It%20was%20the%20second%2Dbest,against%20its%20%2415%2Dmillion%20budget.</t>
  </si>
  <si>
    <t>American Sniper</t>
  </si>
  <si>
    <t>https://www.boxofficemojo.com/chart/ww_top_lifetime_gross/?area=XWW&amp;offset=397</t>
  </si>
  <si>
    <t>Angels &amp; Demons</t>
  </si>
  <si>
    <t>https://www.boxofficemojo.com/chart/ww_top_lifetime_gross/?area=XWW&amp;offset=438</t>
  </si>
  <si>
    <t>Ant-Man</t>
  </si>
  <si>
    <t>https://www.boxofficemojo.com/chart/ww_top_lifetime_gross/?area=XWW&amp;offset=422</t>
  </si>
  <si>
    <t>Ant-Man and the Wasp</t>
  </si>
  <si>
    <t>https://www.boxofficemojo.com/chart/ww_top_lifetime_gross/?area=XWW&amp;offset=365</t>
  </si>
  <si>
    <t>Apollo 13</t>
  </si>
  <si>
    <t>https://www.boxofficemojo.com/chart/ww_top_lifetime_gross/?area=XWW&amp;offset=607</t>
  </si>
  <si>
    <t>https://en.wikipedia.org/wiki/Apollo_13_(film)</t>
  </si>
  <si>
    <t>Aquaman</t>
  </si>
  <si>
    <t>https://www.boxofficemojo.com/chart/ww_top_lifetime_gross/?area=XWW&amp;offset=224</t>
  </si>
  <si>
    <t>Armageddon</t>
  </si>
  <si>
    <t>https://www.boxofficemojo.com/chart/ww_top_lifetime_gross/?area=XWW&amp;offset=394</t>
  </si>
  <si>
    <t>https://en.wikipedia.org/wiki/Armageddon_(1998_film)</t>
  </si>
  <si>
    <t>As Good as It Gets</t>
  </si>
  <si>
    <t>https://www.boxofficemojo.com/chart/ww_top_lifetime_gross/?area=XWW&amp;offset=690</t>
  </si>
  <si>
    <t>https://en.wikipedia.org/wiki/As_Good_as_It_Gets</t>
  </si>
  <si>
    <t>Attack of the Clones</t>
  </si>
  <si>
    <t>https://www.boxofficemojo.com/chart/ww_top_lifetime_gross/?area=XWW&amp;offset=353</t>
  </si>
  <si>
    <t>https://en.wikipedia.org/wiki/Star_Wars:_Episode_II_%E2%80%93_Attack_of_the_Clones</t>
  </si>
  <si>
    <t>Austin Powers: The Spy Who Shagged Me</t>
  </si>
  <si>
    <t>https://www.boxofficemojo.com/chart/ww_top_lifetime_gross/?area=XWW&amp;offset=695</t>
  </si>
  <si>
    <t>https://en.wikipedia.org/wiki/Austin_Powers:_The_Spy_Who_Shagged_Me</t>
  </si>
  <si>
    <t>Avatar</t>
  </si>
  <si>
    <t>https://www.boxofficemojo.com/chart/ww_top_lifetime_gross/?area=XWW&amp;offset=200</t>
  </si>
  <si>
    <t>Avatar 2*</t>
  </si>
  <si>
    <t>2020's</t>
  </si>
  <si>
    <t>https://www.the-numbers.com/movie/Avatar-The-Way-of-Water-(2022)#tab=summary</t>
  </si>
  <si>
    <t>https://variety.com/2022/film/news/avatar-2-budget-expensive-2-billion-turn-profit-1235438907/</t>
  </si>
  <si>
    <t>YES</t>
  </si>
  <si>
    <t>Avengers: Age of Ultron</t>
  </si>
  <si>
    <t>https://www.boxofficemojo.com/chart/ww_top_lifetime_gross/?area=XWW&amp;offset=212</t>
  </si>
  <si>
    <t>Avengers: Endgame</t>
  </si>
  <si>
    <t>https://www.boxofficemojo.com/chart/ww_top_lifetime_gross/?area=XWW&amp;offset=201</t>
  </si>
  <si>
    <t>Avengers: Infinity War</t>
  </si>
  <si>
    <t>https://www.boxofficemojo.com/chart/ww_top_lifetime_gross/?area=XWW&amp;offset=204</t>
  </si>
  <si>
    <t>Back to the Future</t>
  </si>
  <si>
    <t>1980's</t>
  </si>
  <si>
    <t>https://www.boxofficemojo.com/chart/ww_top_lifetime_gross/?area=XWW&amp;offset=553</t>
  </si>
  <si>
    <t>https://en.wikipedia.org/wiki/Back_to_the_Future</t>
  </si>
  <si>
    <t>Back to the Future II</t>
  </si>
  <si>
    <t>https://www.boxofficemojo.com/chart/ww_top_lifetime_gross/?area=XWW&amp;offset=654</t>
  </si>
  <si>
    <t>https://en.wikipedia.org/wiki/Back_to_the_Future_Part_II#:~:text=The%20film%20was%20produced%20on,sets%20and%20writing%20the%20scripts.</t>
  </si>
  <si>
    <t>Bad Boys for Life</t>
  </si>
  <si>
    <t>https://www.boxofficemojo.com/chart/ww_top_lifetime_gross/?area=XWW&amp;offset=498</t>
  </si>
  <si>
    <t>https://en.wikipedia.org/wiki/Bad_Boys_for_Life</t>
  </si>
  <si>
    <t>Basic Instinct</t>
  </si>
  <si>
    <t>https://www.boxofficemojo.com/chart/ww_top_lifetime_gross/?area=XWW&amp;offset=612</t>
  </si>
  <si>
    <t>https://en.wikipedia.org/wiki/Basic_Instinct</t>
  </si>
  <si>
    <t>Batman</t>
  </si>
  <si>
    <t>https://www.boxofficemojo.com/chart/ww_top_lifetime_gross/?area=XWW&amp;offset=512</t>
  </si>
  <si>
    <t>https://en.wikipedia.org/wiki/Batman_(1989_film)</t>
  </si>
  <si>
    <t>Batman Begins</t>
  </si>
  <si>
    <t>https://www.boxofficemojo.com/chart/ww_top_lifetime_gross/?area=XWW&amp;offset=568</t>
  </si>
  <si>
    <t>https://www.imdb.com/title/tt0372784/</t>
  </si>
  <si>
    <t>Batman Forever</t>
  </si>
  <si>
    <t>https://www.boxofficemojo.com/chart/ww_top_lifetime_gross/?area=XWW&amp;offset=643</t>
  </si>
  <si>
    <t>https://en.wikipedia.org/wiki/Batman_Forever</t>
  </si>
  <si>
    <t>Batman v Superman</t>
  </si>
  <si>
    <t>https://www.boxofficemojo.com/chart/ww_top_lifetime_gross/?area=XWW&amp;offset=276</t>
  </si>
  <si>
    <t>Beauty and the Beast</t>
  </si>
  <si>
    <t>https://www.boxofficemojo.com/chart/ww_top_lifetime_gross/?area=XWW&amp;offset=217</t>
  </si>
  <si>
    <t>https://www.boxofficemojo.com/chart/ww_top_lifetime_gross/?area=XWW&amp;offset=500</t>
  </si>
  <si>
    <t>https://en.wikipedia.org/wiki/Beauty_and_the_Beast_(1991_film)</t>
  </si>
  <si>
    <t>Beverly Hills Cop</t>
  </si>
  <si>
    <t>https://www.boxofficemojo.com/chart/ww_top_lifetime_gross/?area=XWW&amp;offset=685</t>
  </si>
  <si>
    <t>https://en.wikipedia.org/wiki/Beverly_Hills_Cop</t>
  </si>
  <si>
    <t>Big Hero 6</t>
  </si>
  <si>
    <t>https://www.boxofficemojo.com/chart/ww_top_lifetime_gross/?area=XWW&amp;offset=349</t>
  </si>
  <si>
    <t>Black Adam</t>
  </si>
  <si>
    <t>https://www.boxofficemojo.com/chart/ww_top_lifetime_gross/?area=XWW&amp;offset=561</t>
  </si>
  <si>
    <t>https://en.wikipedia.org/wiki/Black_Adam_(film)#:~:text=The%20film%20received%20mixed%20reviews,as%20a%20box%2Doffice%20bomb.</t>
  </si>
  <si>
    <t>Black Panther</t>
  </si>
  <si>
    <t>https://www.boxofficemojo.com/chart/ww_top_lifetime_gross/?area=XWW&amp;offset=213</t>
  </si>
  <si>
    <t>Black Panther: Wakanda Forever</t>
  </si>
  <si>
    <t>https://www.boxofficemojo.com/chart/ww_top_lifetime_gross/?area=XWW&amp;offset=342</t>
  </si>
  <si>
    <t>https://boundingintocomics.com/2022/12/14/rumor-black-panther-wakanda-forever-needs-a-box-office-total-of-1-billion-to-break-even/</t>
  </si>
  <si>
    <t>Black Swan</t>
  </si>
  <si>
    <t>https://www.boxofficemojo.com/chart/ww_top_lifetime_gross/?area=XWW&amp;offset=660</t>
  </si>
  <si>
    <t>Black Widow</t>
  </si>
  <si>
    <t>https://www.boxofficemojo.com/chart/ww_top_lifetime_gross/?area=XWW&amp;offset=557</t>
  </si>
  <si>
    <t>https://en.wikipedia.org/wiki/Black_Widow_(2021_film)</t>
  </si>
  <si>
    <t>Bohemian Rhapsody</t>
  </si>
  <si>
    <t>https://www.boxofficemojo.com/chart/ww_top_lifetime_gross/?area=XWW&amp;offset=265</t>
  </si>
  <si>
    <t>Bolt</t>
  </si>
  <si>
    <t>https://www.boxofficemojo.com/chart/ww_top_lifetime_gross/?area=XWW&amp;offset=698</t>
  </si>
  <si>
    <t>Brave</t>
  </si>
  <si>
    <t>https://www.boxofficemojo.com/chart/ww_top_lifetime_gross/?area=XWW&amp;offset=406</t>
  </si>
  <si>
    <t>Bruce Almighty</t>
  </si>
  <si>
    <t>https://www.boxofficemojo.com/chart/ww_top_lifetime_gross/?area=XWW&amp;offset=440</t>
  </si>
  <si>
    <t>https://en.wikipedia.org/wiki/Bruce_Almighty</t>
  </si>
  <si>
    <t>Bumblebee</t>
  </si>
  <si>
    <t>https://www.boxofficemojo.com/chart/ww_top_lifetime_gross/?area=XWW&amp;offset=458</t>
  </si>
  <si>
    <t>https://www.google.com/search?q=bumblebee+movie+budget&amp;oq=bumblebee+movie+budget&amp;aqs=chrome..69i57j0i390l3.3975j0j4&amp;sourceid=chrome&amp;ie=UTF-8</t>
  </si>
  <si>
    <t>Captain America: Civil War</t>
  </si>
  <si>
    <t>https://www.boxofficemojo.com/chart/ww_top_lifetime_gross/?area=XWW&amp;offset=223</t>
  </si>
  <si>
    <t>Captain America: The First Avenger</t>
  </si>
  <si>
    <t>https://www.boxofficemojo.com/chart/ww_top_lifetime_gross/?area=XWW&amp;offset=575</t>
  </si>
  <si>
    <t>Captain America: The Winter Soldier</t>
  </si>
  <si>
    <t>https://www.boxofficemojo.com/chart/ww_top_lifetime_gross/?area=XWW&amp;offset=327</t>
  </si>
  <si>
    <t>Captain Marvel</t>
  </si>
  <si>
    <t>https://www.boxofficemojo.com/chart/ww_top_lifetime_gross/?area=XWW&amp;offset=227</t>
  </si>
  <si>
    <t>Cars</t>
  </si>
  <si>
    <t>https://www.boxofficemojo.com/chart/ww_top_lifetime_gross/?area=XWW&amp;offset=463</t>
  </si>
  <si>
    <t>https://en.wikipedia.org/wiki/Cars_(film)</t>
  </si>
  <si>
    <t>Cars 2</t>
  </si>
  <si>
    <t>https://www.boxofficemojo.com/chart/ww_top_lifetime_gross/?area=XWW&amp;offset=390</t>
  </si>
  <si>
    <t>Cars 3</t>
  </si>
  <si>
    <t>https://www.boxofficemojo.com/chart/ww_top_lifetime_gross/?area=XWW&amp;offset=552</t>
  </si>
  <si>
    <t>Casino Royale</t>
  </si>
  <si>
    <t>https://www.boxofficemojo.com/chart/ww_top_lifetime_gross/?area=XWW&amp;offset=369</t>
  </si>
  <si>
    <t>https://www.imdb.com/title/tt0381061/</t>
  </si>
  <si>
    <t>Cast Away</t>
  </si>
  <si>
    <t>https://www.boxofficemojo.com/chart/ww_top_lifetime_gross/?area=XWW&amp;offset=493</t>
  </si>
  <si>
    <t>https://en.wikipedia.org/wiki/Cast_Away#:~:text=Cast%20Away%20kept%20performing%20well,production%20budget%20of%20%2490%20million.</t>
  </si>
  <si>
    <t>Catch Me If You Can</t>
  </si>
  <si>
    <t>https://www.boxofficemojo.com/chart/ww_top_lifetime_gross/?area=XWW&amp;offset=617</t>
  </si>
  <si>
    <t>https://www.google.com/search?q=Catch+Me+If+You+Can+budget&amp;oq=catch+me+&amp;aqs=chrome.0.69i59j46i512j69i57j46i433i512j46i512l2j0i512j46i512j46i131i433i512j0i271.1930j0j4&amp;sourceid=chrome&amp;ie=UTF-8</t>
  </si>
  <si>
    <t>Charlie and the Chocolate Factory</t>
  </si>
  <si>
    <t>https://www.boxofficemojo.com/chart/ww_top_lifetime_gross/?area=XWW&amp;offset=448</t>
  </si>
  <si>
    <t>https://en.wikipedia.org/wiki/Charlie_and_the_Chocolate_Factory_(film)</t>
  </si>
  <si>
    <t>Chicken Little</t>
  </si>
  <si>
    <t>https://www.boxofficemojo.com/chart/ww_top_lifetime_gross/?area=XWW&amp;offset=689</t>
  </si>
  <si>
    <t>https://en.wikipedia.org/wiki/Chicken_Little_(2005_film)</t>
  </si>
  <si>
    <t>Cinderella</t>
  </si>
  <si>
    <t>https://www.boxofficemojo.com/chart/ww_top_lifetime_gross/?area=XWW&amp;offset=403</t>
  </si>
  <si>
    <t>https://en.wikipedia.org/wiki/Cinderella_(2015_American_film)</t>
  </si>
  <si>
    <t>Clash of the Titans</t>
  </si>
  <si>
    <t>https://www.boxofficemojo.com/chart/ww_top_lifetime_gross/?area=XWW&amp;offset=433</t>
  </si>
  <si>
    <t>Coco</t>
  </si>
  <si>
    <t>https://www.boxofficemojo.com/chart/ww_top_lifetime_gross/?area=XWW&amp;offset=293</t>
  </si>
  <si>
    <t>https://en.wikipedia.org/wiki/Coco_(2017_film)</t>
  </si>
  <si>
    <t>Crocodile Dundee</t>
  </si>
  <si>
    <t>https://www.boxofficemojo.com/chart/ww_top_lifetime_gross/?area=XWW&amp;offset=663</t>
  </si>
  <si>
    <t>https://en.wikipedia.org/wiki/Crocodile_Dundee</t>
  </si>
  <si>
    <t>Dances with Wolves</t>
  </si>
  <si>
    <t>https://www.boxofficemojo.com/chart/ww_top_lifetime_gross/?area=XWW&amp;offset=501</t>
  </si>
  <si>
    <t>https://en.wikipedia.org/wiki/Dances_with_Wolves</t>
  </si>
  <si>
    <t>Dawn of the Planet of the Apes</t>
  </si>
  <si>
    <t>https://www.boxofficemojo.com/chart/ww_top_lifetime_gross/?area=XWW&amp;offset=330</t>
  </si>
  <si>
    <t>Deadpool</t>
  </si>
  <si>
    <t>https://www.boxofficemojo.com/chart/ww_top_lifetime_gross/?area=XWW&amp;offset=304</t>
  </si>
  <si>
    <t>Deadpool 2</t>
  </si>
  <si>
    <t>https://www.boxofficemojo.com/chart/ww_top_lifetime_gross/?area=XWW&amp;offset=303</t>
  </si>
  <si>
    <t>Deep Impact</t>
  </si>
  <si>
    <t>https://www.boxofficemojo.com/chart/ww_top_lifetime_gross/?area=XWW&amp;offset=625</t>
  </si>
  <si>
    <t>https://en.wikipedia.org/wiki/Deep_Impact_(film)</t>
  </si>
  <si>
    <t>Despicable Me</t>
  </si>
  <si>
    <t>https://www.boxofficemojo.com/chart/ww_top_lifetime_gross/?area=XWW&amp;offset=402</t>
  </si>
  <si>
    <t>Despicable Me 2</t>
  </si>
  <si>
    <t>https://www.boxofficemojo.com/chart/ww_top_lifetime_gross/?area=XWW&amp;offset=252</t>
  </si>
  <si>
    <t>Despicable Me 3</t>
  </si>
  <si>
    <t>https://www.boxofficemojo.com/chart/ww_top_lifetime_gross/?area=XWW&amp;offset=243</t>
  </si>
  <si>
    <t>Die Another Day</t>
  </si>
  <si>
    <t>https://www.boxofficemojo.com/chart/ww_top_lifetime_gross/?area=XWW&amp;offset=491</t>
  </si>
  <si>
    <t>https://en.wikipedia.org/wiki/Die_Another_Day</t>
  </si>
  <si>
    <t>Die Hard with a Vengeance</t>
  </si>
  <si>
    <t>https://www.boxofficemojo.com/chart/ww_top_lifetime_gross/?area=XWW&amp;offset=583</t>
  </si>
  <si>
    <t>https://www.imdb.com/title/tt0112864/</t>
  </si>
  <si>
    <t>Dinosaur</t>
  </si>
  <si>
    <t>https://www.boxofficemojo.com/chart/ww_top_lifetime_gross/?area=XWW&amp;offset=623</t>
  </si>
  <si>
    <t>https://en.wikipedia.org/wiki/Dinosaur_(2000_film)#:~:text=With%20a%20budget%20of%20%24127.5,for%20its%20lack%20of%20originality.</t>
  </si>
  <si>
    <t>Django Unchained</t>
  </si>
  <si>
    <t>https://www.boxofficemojo.com/chart/ww_top_lifetime_gross/?area=XWW&amp;offset=499</t>
  </si>
  <si>
    <t>Doctor Strange</t>
  </si>
  <si>
    <t>https://www.boxofficemojo.com/chart/ww_top_lifetime_gross/?area=XWW&amp;offset=341</t>
  </si>
  <si>
    <t>Dr Strange in the Multiverse of Madness</t>
  </si>
  <si>
    <t>https://www.boxofficemojo.com/chart/ww_top_lifetime_gross/?area=XWW&amp;offset=258</t>
  </si>
  <si>
    <t>https://en.wikipedia.org/wiki/Doctor_Strange_in_the_Multiverse_of_Madness</t>
  </si>
  <si>
    <t>Dumbo</t>
  </si>
  <si>
    <t>https://www.boxofficemojo.com/chart/ww_top_lifetime_gross/?area=XWW&amp;offset=610</t>
  </si>
  <si>
    <t>Dune</t>
  </si>
  <si>
    <t>https://www.boxofficemojo.com/chart/ww_top_lifetime_gross/?area=XWW&amp;offset=531</t>
  </si>
  <si>
    <t>https://en.wikipedia.org/wiki/Dune_(2021_film)#:~:text=It%20was%20then%20released%20in,production%20budget%20of%20%24165%20million.</t>
  </si>
  <si>
    <t>Dunkirk</t>
  </si>
  <si>
    <t>https://www.boxofficemojo.com/chart/ww_top_lifetime_gross/?area=XWW&amp;offset=414</t>
  </si>
  <si>
    <t>E.T.</t>
  </si>
  <si>
    <t>https://www.boxofficemojo.com/chart/ww_top_lifetime_gross/?area=XWW&amp;offset=297</t>
  </si>
  <si>
    <t>https://en.wikipedia.org/wiki/E.T._the_Extra-Terrestrial#:~:text=Filming%20took%20place%20from%20September,were%20designed%20by%20Carlo%20Rambaldi.</t>
  </si>
  <si>
    <t>Edge of Tomorrow</t>
  </si>
  <si>
    <t>https://www.boxofficemojo.com/chart/ww_top_lifetime_gross/?area=XWW&amp;offset=576</t>
  </si>
  <si>
    <t>Empire Strikes Back</t>
  </si>
  <si>
    <t>https://www.boxofficemojo.com/chart/ww_top_lifetime_gross/?area=XWW&amp;offset=407</t>
  </si>
  <si>
    <t>https://en.wikipedia.org/wiki/The_Empire_Strikes_Back</t>
  </si>
  <si>
    <t>Enchanted</t>
  </si>
  <si>
    <t>https://www.boxofficemojo.com/chart/ww_top_lifetime_gross/?area=XWW&amp;offset=640</t>
  </si>
  <si>
    <t>Eternals</t>
  </si>
  <si>
    <t>https://www.boxofficemojo.com/chart/ww_top_lifetime_gross/?area=XWW&amp;offset=530</t>
  </si>
  <si>
    <t>https://en.wikipedia.org/wiki/Eternals_(film)</t>
  </si>
  <si>
    <t>F9: The Fast Saga</t>
  </si>
  <si>
    <t>https://www.boxofficemojo.com/chart/ww_top_lifetime_gross/?area=XWW&amp;offset=325</t>
  </si>
  <si>
    <t>https://www.imdb.com/title/tt5433138/</t>
  </si>
  <si>
    <t>Fantastic Beasts and Where to Find Them</t>
  </si>
  <si>
    <t>https://www.boxofficemojo.com/chart/ww_top_lifetime_gross/?area=XWW&amp;offset=291</t>
  </si>
  <si>
    <t>https://en.wikipedia.org/wiki/Fantastic_Beasts:_The_Secrets_of_Dumbledore#:~:text=Pictures.,of%20the%20Wizarding%20World%20franchise.</t>
  </si>
  <si>
    <t>Fantastic Four</t>
  </si>
  <si>
    <t>https://www.boxofficemojo.com/chart/ww_top_lifetime_gross/?area=XWW&amp;offset=651</t>
  </si>
  <si>
    <t>Fast &amp; Furious</t>
  </si>
  <si>
    <t>https://www.boxofficemojo.com/chart/ww_top_lifetime_gross/?area=XWW&amp;offset=596</t>
  </si>
  <si>
    <t>Fast &amp; Furious 6</t>
  </si>
  <si>
    <t>https://www.boxofficemojo.com/chart/ww_top_lifetime_gross/?area=XWW&amp;offset=302</t>
  </si>
  <si>
    <t>Fast &amp; Furious Presents: Hobbs &amp; Shaw</t>
  </si>
  <si>
    <t>https://www.boxofficemojo.com/chart/ww_top_lifetime_gross/?area=XWW&amp;offset=311</t>
  </si>
  <si>
    <t>Fast Five</t>
  </si>
  <si>
    <t>https://www.boxofficemojo.com/chart/ww_top_lifetime_gross/?area=XWW&amp;offset=362</t>
  </si>
  <si>
    <t>Fatal Attraction</t>
  </si>
  <si>
    <t>https://www.boxofficemojo.com/chart/ww_top_lifetime_gross/?area=XWW&amp;offset=680</t>
  </si>
  <si>
    <t>https://en.wikipedia.org/wiki/Fatal_Attraction#:~:text=The%20film%20became%20a%20huge,grossing%20film%20of%201987%20worldwide.</t>
  </si>
  <si>
    <t>Fifty Shades Darker</t>
  </si>
  <si>
    <t>https://www.boxofficemojo.com/chart/ww_top_lifetime_gross/?area=XWW&amp;offset=555</t>
  </si>
  <si>
    <t>Fifty Shades Freed</t>
  </si>
  <si>
    <t>https://www.boxofficemojo.com/chart/ww_top_lifetime_gross/?area=XWW&amp;offset=572</t>
  </si>
  <si>
    <t>Fifty Shades of Grey</t>
  </si>
  <si>
    <t>https://www.boxofficemojo.com/chart/ww_top_lifetime_gross/?area=XWW&amp;offset=387</t>
  </si>
  <si>
    <t>Finding Dory</t>
  </si>
  <si>
    <t>https://www.boxofficemojo.com/chart/ww_top_lifetime_gross/?area=XWW&amp;offset=244</t>
  </si>
  <si>
    <t>Finding Nemo</t>
  </si>
  <si>
    <t>https://www.boxofficemojo.com/chart/ww_top_lifetime_gross/?area=XWW&amp;offset=261</t>
  </si>
  <si>
    <t>https://en.wikipedia.org/wiki/Finding_Nemo</t>
  </si>
  <si>
    <t>Forrest Gump</t>
  </si>
  <si>
    <t>https://www.boxofficemojo.com/chart/ww_top_lifetime_gross/?area=XWW&amp;offset=340</t>
  </si>
  <si>
    <t>https://en.wikipedia.org/wiki/Forrest_Gump</t>
  </si>
  <si>
    <t>Free Guy</t>
  </si>
  <si>
    <t>https://www.boxofficemojo.com/chart/ww_top_lifetime_gross/?area=XWW&amp;offset=656</t>
  </si>
  <si>
    <t>https://www.pagalmovie.in/2021/10/free-guy-budget-box-office-hit-or-flop-cast-crew-story-wiki.html</t>
  </si>
  <si>
    <t>Frozen</t>
  </si>
  <si>
    <t>https://www.boxofficemojo.com/chart/ww_top_lifetime_gross/?area=XWW&amp;offset=218</t>
  </si>
  <si>
    <t>Frozen II</t>
  </si>
  <si>
    <t>https://www.boxofficemojo.com/chart/ww_top_lifetime_gross/?area=XWW&amp;offset=211</t>
  </si>
  <si>
    <t>Furious 7</t>
  </si>
  <si>
    <t>https://www.boxofficemojo.com/chart/ww_top_lifetime_gross/?area=XWW&amp;offset=209</t>
  </si>
  <si>
    <t>G.I. Joe: Retaliation</t>
  </si>
  <si>
    <t>https://www.boxofficemojo.com/chart/ww_top_lifetime_gross/?area=XWW&amp;offset=564</t>
  </si>
  <si>
    <t>Ghost</t>
  </si>
  <si>
    <t>https://www.boxofficemojo.com/chart/ww_top_lifetime_gross/?area=XWW&amp;offset=425</t>
  </si>
  <si>
    <t>https://en.wikipedia.org/wiki/Ghost_(1990_film)</t>
  </si>
  <si>
    <t>Gladiator</t>
  </si>
  <si>
    <t>https://www.boxofficemojo.com/chart/ww_top_lifetime_gross/?area=XWW&amp;offset=461</t>
  </si>
  <si>
    <t>https://www.forbes.com/sites/simonthompson/2020/06/15/talking-gladiator-at-20-with-producer-douglas-wick/</t>
  </si>
  <si>
    <t>Godzilla</t>
  </si>
  <si>
    <t>https://www.boxofficemojo.com/chart/ww_top_lifetime_gross/?area=XWW&amp;offset=415</t>
  </si>
  <si>
    <t>https://www.boxofficemojo.com/chart/ww_top_lifetime_gross/?area=XWW&amp;offset=558</t>
  </si>
  <si>
    <t>https://en.wikipedia.org/wiki/Godzilla_(1998_film)</t>
  </si>
  <si>
    <t>Godzilla vs. Kong</t>
  </si>
  <si>
    <t>https://www.boxofficemojo.com/chart/ww_top_lifetime_gross/?area=XWW&amp;offset=454</t>
  </si>
  <si>
    <t>https://en.wikipedia.org/wiki/Godzilla_vs._Kong#:~:text=It%20broke%20several%20pandemic%20box,highest%2Dgrossing%20film%20of%202021.</t>
  </si>
  <si>
    <t>Godzilla: King of the Monsters</t>
  </si>
  <si>
    <t>https://www.boxofficemojo.com/chart/ww_top_lifetime_gross/?area=XWW&amp;offset=546</t>
  </si>
  <si>
    <t>GoldenEye</t>
  </si>
  <si>
    <t>https://www.boxofficemojo.com/chart/ww_top_lifetime_gross/?area=XWW&amp;offset=616</t>
  </si>
  <si>
    <t>Gone Girl</t>
  </si>
  <si>
    <t>https://www.boxofficemojo.com/chart/ww_top_lifetime_gross/?area=XWW&amp;offset=578</t>
  </si>
  <si>
    <t>Gravity</t>
  </si>
  <si>
    <t>https://www.boxofficemojo.com/chart/ww_top_lifetime_gross/?area=XWW&amp;offset=326</t>
  </si>
  <si>
    <t>Grease</t>
  </si>
  <si>
    <t>1970's</t>
  </si>
  <si>
    <t>https://www.boxofficemojo.com/chart/ww_top_lifetime_gross/?area=XWW&amp;offset=536</t>
  </si>
  <si>
    <t>https://www.broadway.com/buzz/181221/happy-birthday-grease-37-fun-facts-about-the-highest-grossing-movie-musical-of-all-time/#:~:text=Grease%20only%20cost%20%246%20million,movie%20musical%20of%20all%20time.</t>
  </si>
  <si>
    <t>Green Book</t>
  </si>
  <si>
    <t>https://www.boxofficemojo.com/chart/ww_top_lifetime_gross/?area=XWW&amp;offset=674</t>
  </si>
  <si>
    <t>Guardians of the Galaxy</t>
  </si>
  <si>
    <t>https://www.boxofficemojo.com/chart/ww_top_lifetime_gross/?area=XWW&amp;offset=308</t>
  </si>
  <si>
    <t>Guardians of the Galaxy Vol. 2</t>
  </si>
  <si>
    <t>https://www.boxofficemojo.com/chart/ww_top_lifetime_gross/?area=XWW&amp;offset=280</t>
  </si>
  <si>
    <t>Hancock</t>
  </si>
  <si>
    <t>https://www.boxofficemojo.com/chart/ww_top_lifetime_gross/?area=XWW&amp;offset=360</t>
  </si>
  <si>
    <t>Hannibal</t>
  </si>
  <si>
    <t>https://www.boxofficemojo.com/chart/ww_top_lifetime_gross/?area=XWW&amp;offset=619</t>
  </si>
  <si>
    <t>https://en.wikipedia.org/wiki/Hannibal_(2001_film)</t>
  </si>
  <si>
    <t>Happy Feet</t>
  </si>
  <si>
    <t>https://www.boxofficemojo.com/chart/ww_top_lifetime_gross/?area=XWW&amp;offset=550</t>
  </si>
  <si>
    <t>https://en.wikipedia.org/wiki/Happy_Feet</t>
  </si>
  <si>
    <t>Harry Potter &amp; the Chamber of Secrets</t>
  </si>
  <si>
    <t>https://www.boxofficemojo.com/chart/ww_top_lifetime_gross/?area=XWW&amp;offset=266</t>
  </si>
  <si>
    <t>https://www.statista.com/statistics/323356/harry-potter-production-costs-box-office-revenue/#:~:text=The%20production%20budget%20for%20the,the%20Half%2DBlood%20Prince'.</t>
  </si>
  <si>
    <t>Harry Potter &amp; the Deathly Hallows: Part 1</t>
  </si>
  <si>
    <t>https://www.boxofficemojo.com/chart/ww_top_lifetime_gross/?area=XWW&amp;offset=251</t>
  </si>
  <si>
    <t>https://en.wikipedia.org/wiki/Harry_Potter_and_the_Deathly_Hallows_%E2%80%93_Part_2</t>
  </si>
  <si>
    <t>Harry Potter &amp; the Deathly Hallows: Part 2</t>
  </si>
  <si>
    <t>https://www.boxofficemojo.com/chart/ww_top_lifetime_gross/?area=XWW&amp;offset=214</t>
  </si>
  <si>
    <t>Harry Potter &amp; the Goblet of Fire</t>
  </si>
  <si>
    <t>https://www.boxofficemojo.com/chart/ww_top_lifetime_gross/?area=XWW&amp;offset=269</t>
  </si>
  <si>
    <t>Harry Potter &amp; the Order of the Phoenix</t>
  </si>
  <si>
    <t>https://www.boxofficemojo.com/chart/ww_top_lifetime_gross/?area=XWW&amp;offset=260</t>
  </si>
  <si>
    <t>Harry Potter &amp; the Prisoner of Azkaban</t>
  </si>
  <si>
    <t>https://www.boxofficemojo.com/chart/ww_top_lifetime_gross/?area=XWW&amp;offset=295</t>
  </si>
  <si>
    <t>Harry Potter &amp; the Sorcerer's Stone</t>
  </si>
  <si>
    <t>https://www.boxofficemojo.com/chart/ww_top_lifetime_gross/?area=XWW&amp;offset=247</t>
  </si>
  <si>
    <t>Harry Potter and the Half-Blood Prince</t>
  </si>
  <si>
    <t>https://www.boxofficemojo.com/chart/ww_top_lifetime_gross/?area=XWW&amp;offset=263</t>
  </si>
  <si>
    <t>Hitch</t>
  </si>
  <si>
    <t>https://www.boxofficemojo.com/chart/ww_top_lifetime_gross/?area=XWW&amp;offset=573</t>
  </si>
  <si>
    <t>https://en.wikipedia.org/wiki/Hitch_(film)</t>
  </si>
  <si>
    <t>Home</t>
  </si>
  <si>
    <t>https://www.boxofficemojo.com/chart/ww_top_lifetime_gross/?area=XWW&amp;offset=547</t>
  </si>
  <si>
    <t>Home Alone</t>
  </si>
  <si>
    <t>https://www.boxofficemojo.com/chart/ww_top_lifetime_gross/?area=XWW&amp;offset=444</t>
  </si>
  <si>
    <t>https://en.wikipedia.org/wiki/Home_Alone</t>
  </si>
  <si>
    <t>Home Alone 2</t>
  </si>
  <si>
    <t>https://www.boxofficemojo.com/chart/ww_top_lifetime_gross/?area=XWW&amp;offset=599</t>
  </si>
  <si>
    <t>https://en.wikipedia.org/wiki/Home_Alone_2:_Lost_in_New_York</t>
  </si>
  <si>
    <t>Hotel Transylvania</t>
  </si>
  <si>
    <t>https://www.boxofficemojo.com/chart/ww_top_lifetime_gross/?area=XWW&amp;offset=600</t>
  </si>
  <si>
    <t>Hotel Transylvania 2</t>
  </si>
  <si>
    <t>https://www.boxofficemojo.com/chart/ww_top_lifetime_gross/?area=XWW&amp;offset=446</t>
  </si>
  <si>
    <t>Hotel Transylvania 3: Summer Vacation</t>
  </si>
  <si>
    <t>https://www.boxofficemojo.com/chart/ww_top_lifetime_gross/?area=XWW&amp;offset=412</t>
  </si>
  <si>
    <t>How the Grinch Stole Christmas</t>
  </si>
  <si>
    <t>https://www.boxofficemojo.com/chart/ww_top_lifetime_gross/?area=XWW&amp;offset=634</t>
  </si>
  <si>
    <t>https://www.imdb.com/title/tt0170016/</t>
  </si>
  <si>
    <t>How to Train Your Dragon</t>
  </si>
  <si>
    <t>https://www.boxofficemojo.com/chart/ww_top_lifetime_gross/?area=XWW&amp;offset=430</t>
  </si>
  <si>
    <t>How to Train Your Dragon 2</t>
  </si>
  <si>
    <t>https://www.boxofficemojo.com/chart/ww_top_lifetime_gross/?area=XWW&amp;offset=366</t>
  </si>
  <si>
    <t>How to Train Your Dragon: The Hidden World</t>
  </si>
  <si>
    <t>https://www.boxofficemojo.com/chart/ww_top_lifetime_gross/?area=XWW&amp;offset=416</t>
  </si>
  <si>
    <t>I Am Legend</t>
  </si>
  <si>
    <t>https://www.boxofficemojo.com/chart/ww_top_lifetime_gross/?area=XWW&amp;offset=382</t>
  </si>
  <si>
    <t>https://en.wikipedia.org/wiki/I_Am_Legend_(film)</t>
  </si>
  <si>
    <t>I, Robot</t>
  </si>
  <si>
    <t>https://www.boxofficemojo.com/chart/ww_top_lifetime_gross/?area=XWW&amp;offset=611</t>
  </si>
  <si>
    <t>https://en.wikipedia.org/wiki/I,_Robot_(film)</t>
  </si>
  <si>
    <t>Ice Age</t>
  </si>
  <si>
    <t>https://www.boxofficemojo.com/chart/ww_top_lifetime_gross/?area=XWW&amp;offset=554</t>
  </si>
  <si>
    <t>https://en.wikipedia.org/wiki/Ice_Age_(2002_film)</t>
  </si>
  <si>
    <t>Ice Age: Collision Course</t>
  </si>
  <si>
    <t>https://www.boxofficemojo.com/chart/ww_top_lifetime_gross/?area=XWW&amp;offset=517</t>
  </si>
  <si>
    <t>https://en.wikipedia.org/wiki/Ice_Age:_Collision_Course</t>
  </si>
  <si>
    <t>Ice Age: Continental Drift</t>
  </si>
  <si>
    <t>https://www.boxofficemojo.com/chart/ww_top_lifetime_gross/?area=XWW&amp;offset=275</t>
  </si>
  <si>
    <t>https://en.wikipedia.org/wiki/Ice_Age:_Continental_Drift</t>
  </si>
  <si>
    <t>Ice Age: Dawn of the Dinosaurs</t>
  </si>
  <si>
    <t>https://www.boxofficemojo.com/chart/ww_top_lifetime_gross/?area=XWW&amp;offset=272</t>
  </si>
  <si>
    <t>https://en.wikipedia.org/wiki/Ice_Age:_Dawn_of_the_Dinosaurs</t>
  </si>
  <si>
    <t>Ice Age: The Meltdown</t>
  </si>
  <si>
    <t>https://www.boxofficemojo.com/chart/ww_top_lifetime_gross/?area=XWW&amp;offset=345</t>
  </si>
  <si>
    <t>https://en.wikipedia.org/wiki/Ice_Age:_The_Meltdown</t>
  </si>
  <si>
    <t>Inception</t>
  </si>
  <si>
    <t>https://www.boxofficemojo.com/chart/ww_top_lifetime_gross/?area=XWW&amp;offset=285</t>
  </si>
  <si>
    <t>https://www.google.com/search?q=inception+budget&amp;oq=inception+budget&amp;aqs=chrome..69i57j0i512l3j0i22i30j0i15i22i30j0i22i30l2j0i390l2.1869j1j4&amp;sourceid=chrome&amp;ie=UTF-8</t>
  </si>
  <si>
    <t>Incredibles 2</t>
  </si>
  <si>
    <t>https://www.boxofficemojo.com/chart/ww_top_lifetime_gross/?area=XWW&amp;offset=219</t>
  </si>
  <si>
    <t>https://en.wikipedia.org/wiki/Incredibles_2</t>
  </si>
  <si>
    <t>Independence Day</t>
  </si>
  <si>
    <t>https://www.boxofficemojo.com/chart/ww_top_lifetime_gross/?area=XWW&amp;offset=290</t>
  </si>
  <si>
    <t>https://en.wikipedia.org/wiki/Independence_Day_(1996_film)</t>
  </si>
  <si>
    <t>Independence Day: Resurgence</t>
  </si>
  <si>
    <t>https://www.boxofficemojo.com/chart/ww_top_lifetime_gross/?area=XWW&amp;offset=542</t>
  </si>
  <si>
    <t>https://www.indiewire.com/2019/11/roland-emmerich-independence-day-resurgence-1202187244/</t>
  </si>
  <si>
    <t>Indiana Jones &amp; the Last Crusade</t>
  </si>
  <si>
    <t>https://www.boxofficemojo.com/chart/ww_top_lifetime_gross/?area=XWW&amp;offset=449</t>
  </si>
  <si>
    <t>https://en.wikipedia.org/wiki/Indiana_Jones_and_the_Last_Crusade</t>
  </si>
  <si>
    <t>Indiana Jones and the Kingdom of the Crystal Skull</t>
  </si>
  <si>
    <t>https://www.boxofficemojo.com/chart/ww_top_lifetime_gross/?area=XWW&amp;offset=300</t>
  </si>
  <si>
    <t>https://en.wikipedia.org/wiki/Indiana_Jones_and_the_Kingdom_of_the_Crystal_Skull</t>
  </si>
  <si>
    <t>Indiana Jones and the Temple of Doom</t>
  </si>
  <si>
    <t>https://www.boxofficemojo.com/chart/ww_top_lifetime_gross/?area=XWW&amp;offset=652</t>
  </si>
  <si>
    <t>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</t>
  </si>
  <si>
    <t>Inglourious Basterds</t>
  </si>
  <si>
    <t>https://www.boxofficemojo.com/chart/ww_top_lifetime_gross/?area=XWW&amp;offset=677</t>
  </si>
  <si>
    <t>https://en.wikipedia.org/wiki/Inglourious_Basterds</t>
  </si>
  <si>
    <t>Inside Out</t>
  </si>
  <si>
    <t>https://www.boxofficemojo.com/chart/ww_top_lifetime_gross/?area=XWW&amp;offset=281</t>
  </si>
  <si>
    <t>https://en.wikipedia.org/wiki/Inside_Out_(2015_film)</t>
  </si>
  <si>
    <t>Interstellar</t>
  </si>
  <si>
    <t>https://www.boxofficemojo.com/chart/ww_top_lifetime_gross/?area=XWW&amp;offset=307</t>
  </si>
  <si>
    <t>https://en.wikipedia.org/wiki/Interstellar_(film)#:~:text=Interstellar%20grossed%20%24188%20million%20in,production%20budget%20of%20%24165%20million.</t>
  </si>
  <si>
    <t>Iron Man</t>
  </si>
  <si>
    <t>https://www.boxofficemojo.com/chart/ww_top_lifetime_gross/?area=XWW&amp;offset=381</t>
  </si>
  <si>
    <t>https://en.wikipedia.org/wiki/Iron_Man_(2008_film)</t>
  </si>
  <si>
    <t>Iron Man 2</t>
  </si>
  <si>
    <t>https://www.boxofficemojo.com/chart/ww_top_lifetime_gross/?area=XWW&amp;offset=363</t>
  </si>
  <si>
    <t>https://en.wikipedia.org/wiki/Iron_Man_2</t>
  </si>
  <si>
    <t>Iron Man 3</t>
  </si>
  <si>
    <t>https://www.boxofficemojo.com/chart/ww_top_lifetime_gross/?area=XWW&amp;offset=221</t>
  </si>
  <si>
    <t>https://en.wikipedia.org/wiki/Iron_Man_3</t>
  </si>
  <si>
    <t>It</t>
  </si>
  <si>
    <t>https://www.boxofficemojo.com/chart/ww_top_lifetime_gross/?area=XWW&amp;offset=333</t>
  </si>
  <si>
    <t>https://en.wikipedia.org/wiki/It_(2017_film)</t>
  </si>
  <si>
    <t>It Chapter Two</t>
  </si>
  <si>
    <t>https://www.boxofficemojo.com/chart/ww_top_lifetime_gross/?area=XWW&amp;offset=451</t>
  </si>
  <si>
    <t>https://en.wikipedia.org/wiki/It_Chapter_Two</t>
  </si>
  <si>
    <t>Jason Bourne</t>
  </si>
  <si>
    <t>https://www.boxofficemojo.com/chart/ww_top_lifetime_gross/?area=XWW&amp;offset=508</t>
  </si>
  <si>
    <t>https://en.wikipedia.org/wiki/Jason_Bourne_(film)#:~:text=Jason%20Bourne%20became%20a%20commercial,production%20budget%20of%20%24120%20million.</t>
  </si>
  <si>
    <t>Jaws</t>
  </si>
  <si>
    <t>https://www.boxofficemojo.com/chart/ww_top_lifetime_gross/?area=XWW&amp;offset=445</t>
  </si>
  <si>
    <t>https://en.wikipedia.org/wiki/Jaws_(film)</t>
  </si>
  <si>
    <t>John Wick: Chapter 3 - Parabellum</t>
  </si>
  <si>
    <t>https://www.boxofficemojo.com/chart/ww_top_lifetime_gross/?area=XWW&amp;offset=662</t>
  </si>
  <si>
    <t>https://en.wikipedia.org/wiki/John_Wick:_Chapter_3_%E2%80%93_Parabellum#:~:text=The%20film%20grossed%20%24326%20million,visual%20style%2C%20and%20Reeves's%20performance.</t>
  </si>
  <si>
    <t>Joker</t>
  </si>
  <si>
    <t>https://www.boxofficemojo.com/chart/ww_top_lifetime_gross/?area=XWW&amp;offset=231</t>
  </si>
  <si>
    <t>https://en.wikipedia.org/wiki/Joker_(2019_film)</t>
  </si>
  <si>
    <t>Journey 2: The Mysterious Island</t>
  </si>
  <si>
    <t>https://www.boxofficemojo.com/chart/ww_top_lifetime_gross/?area=XWW&amp;offset=646</t>
  </si>
  <si>
    <t>https://en.wikipedia.org/wiki/The_Curious_Case_of_Benjamin_Button_(film)#:~:text=The%20film%20was%20a%20box,Supporting%20Actress%20for%20Taraji%20P.</t>
  </si>
  <si>
    <t>Jumanji: The Next Level</t>
  </si>
  <si>
    <t>https://www.boxofficemojo.com/chart/ww_top_lifetime_gross/?area=XWW&amp;offset=294</t>
  </si>
  <si>
    <t>https://en.wikipedia.org/wiki/Jumanji:_The_Next_Level#:~:text=The%20film%20received%20generally%20positive,highest%2Dgrossing%20film%20of%202019.</t>
  </si>
  <si>
    <t>Jumanji: Welcome to the Jungle</t>
  </si>
  <si>
    <t>https://www.boxofficemojo.com/chart/ww_top_lifetime_gross/?area=XWW&amp;offset=254</t>
  </si>
  <si>
    <t>https://www.imdb.com/title/tt2283362/</t>
  </si>
  <si>
    <t>Jurassic Park</t>
  </si>
  <si>
    <t>https://www.boxofficemojo.com/chart/ww_top_lifetime_gross/?area=XWW&amp;offset=229</t>
  </si>
  <si>
    <t>https://en.wikipedia.org/wiki/Jurassic_Park_(film)</t>
  </si>
  <si>
    <t>Jurassic Park III</t>
  </si>
  <si>
    <t>https://www.boxofficemojo.com/chart/ww_top_lifetime_gross/?area=XWW&amp;offset=580</t>
  </si>
  <si>
    <t>https://en.wikipedia.org/wiki/Jurassic_Park_III</t>
  </si>
  <si>
    <t>Jurassic World</t>
  </si>
  <si>
    <t>https://www.boxofficemojo.com/chart/ww_top_lifetime_gross/?area=XWW&amp;offset=206</t>
  </si>
  <si>
    <t>https://www.google.com/search?q=jurassic+world+budget&amp;oq=jurassic+world+budget&amp;aqs=chrome..69i57j0i512l3j0i22i30l6.3116j1j4&amp;sourceid=chrome&amp;ie=UTF-8</t>
  </si>
  <si>
    <t>Jurassic World: Dominion</t>
  </si>
  <si>
    <t>https://www.boxofficemojo.com/chart/ww_top_lifetime_gross/?area=XWW&amp;offset=250</t>
  </si>
  <si>
    <t>https://www.google.com/search?q=jurassic+world+dominion+budget&amp;oq=jurassic+world+dominion+budget&amp;aqs=chrome..69i57j0i512l3j0i22i30l4j0i390l2.4375j0j4&amp;sourceid=chrome&amp;ie=UTF-8</t>
  </si>
  <si>
    <t>Jurassic World: Fallen Kingdom</t>
  </si>
  <si>
    <t>https://www.boxofficemojo.com/chart/ww_top_lifetime_gross/?area=XWW&amp;offset=216</t>
  </si>
  <si>
    <t>https://en.wikipedia.org/wiki/Jurassic_World:_Fallen_Kingdom</t>
  </si>
  <si>
    <t>Justice League</t>
  </si>
  <si>
    <t>https://www.boxofficemojo.com/chart/ww_top_lifetime_gross/?area=XWW&amp;offset=348</t>
  </si>
  <si>
    <t>https://en.wikipedia.org/wiki/Justice_League_(film)</t>
  </si>
  <si>
    <t>King Kong</t>
  </si>
  <si>
    <t>https://www.boxofficemojo.com/chart/ww_top_lifetime_gross/?area=XWW&amp;offset=391</t>
  </si>
  <si>
    <t>https://en.wikipedia.org/wiki/King_Kong_(2005_film)#:~:text=Filming%20for%20King%20Kong%20took,%2Drecord%2Dbreaking%20%24207%20million.</t>
  </si>
  <si>
    <t>Kingsman: The Golden Circle</t>
  </si>
  <si>
    <t>https://www.boxofficemojo.com/chart/ww_top_lifetime_gross/?area=XWW&amp;offset=515</t>
  </si>
  <si>
    <t>https://en.wikipedia.org/wiki/Kingsman:_The_Golden_Circle#:~:text=Kingsman%3A%20The%20Golden%20Circle%20grossed,production%20budget%20of%20%24104%20million.</t>
  </si>
  <si>
    <t>Kingsman: The Secret Service</t>
  </si>
  <si>
    <t>https://www.boxofficemojo.com/chart/ww_top_lifetime_gross/?area=XWW&amp;offset=510</t>
  </si>
  <si>
    <t>https://en.wikipedia.org/wiki/Kingsman:_The_Secret_Service</t>
  </si>
  <si>
    <t>Knives Out</t>
  </si>
  <si>
    <t>https://www.boxofficemojo.com/chart/ww_top_lifetime_gross/?area=XWW&amp;offset=691</t>
  </si>
  <si>
    <t>https://en.wikipedia.org/wiki/Knives_Out</t>
  </si>
  <si>
    <t>Kong: Skull Island</t>
  </si>
  <si>
    <t>https://www.boxofficemojo.com/chart/ww_top_lifetime_gross/?area=XWW&amp;offset=388</t>
  </si>
  <si>
    <t>https://en.wikipedia.org/wiki/Kong:_Skull_Island#:~:text=With%20a%20production%20budget%20of,million%20worldwide%20to%20break%2Deven.</t>
  </si>
  <si>
    <t>Kung Fu Panda</t>
  </si>
  <si>
    <t>https://www.boxofficemojo.com/chart/ww_top_lifetime_gross/?area=XWW&amp;offset=357</t>
  </si>
  <si>
    <t>https://en.wikipedia.org/wiki/Kung_Fu_Panda_(film)</t>
  </si>
  <si>
    <t>Kung Fu Panda 2</t>
  </si>
  <si>
    <t>https://www.boxofficemojo.com/chart/ww_top_lifetime_gross/?area=XWW&amp;offset=346</t>
  </si>
  <si>
    <t>https://www.google.com/search?q=kung+fu+panda+2+budget&amp;oq=kung+fu+panda+2+budget&amp;aqs=chrome..69i57j0i22i30l2j0i390l3.5275j1j4&amp;sourceid=chrome&amp;ie=UTF-8</t>
  </si>
  <si>
    <t>Kung Fu Panda 3</t>
  </si>
  <si>
    <t>https://www.boxofficemojo.com/chart/ww_top_lifetime_gross/?area=XWW&amp;offset=420</t>
  </si>
  <si>
    <t>https://en.wikipedia.org/wiki/Kung_Fu_Panda_3</t>
  </si>
  <si>
    <t>La La Land</t>
  </si>
  <si>
    <t>https://www.boxofficemojo.com/chart/ww_top_lifetime_gross/?area=XWW&amp;offset=452</t>
  </si>
  <si>
    <t>https://en.wikipedia.org/wiki/La_La_Land#:~:text=The%20film%20was%20a%20commercial,%2C%20cinematography%2C%20and%20production%20design.</t>
  </si>
  <si>
    <t>Les Misérables</t>
  </si>
  <si>
    <t>https://www.boxofficemojo.com/chart/ww_top_lifetime_gross/?area=XWW&amp;offset=481</t>
  </si>
  <si>
    <t>https://en.wikipedia.org/wiki/Les_Mis%C3%A9rables_(2012_film)</t>
  </si>
  <si>
    <t>Lethal Weapon 3</t>
  </si>
  <si>
    <t>https://www.boxofficemojo.com/chart/ww_top_lifetime_gross/?area=XWW&amp;offset=675</t>
  </si>
  <si>
    <t>https://en.wikipedia.org/wiki/Lethal_Weapon_3</t>
  </si>
  <si>
    <t>Life of Pi</t>
  </si>
  <si>
    <t>https://www.boxofficemojo.com/chart/ww_top_lifetime_gross/?area=XWW&amp;offset=372</t>
  </si>
  <si>
    <t>https://en.wikipedia.org/wiki/Life_of_Pi_(film)</t>
  </si>
  <si>
    <t>Little Fockers</t>
  </si>
  <si>
    <t>https://www.boxofficemojo.com/chart/ww_top_lifetime_gross/?area=XWW&amp;offset=697</t>
  </si>
  <si>
    <t>https://en.wikipedia.org/wiki/Little_Fockers</t>
  </si>
  <si>
    <t>Live Free or Die Hard</t>
  </si>
  <si>
    <t>https://www.boxofficemojo.com/chart/ww_top_lifetime_gross/?area=XWW&amp;offset=544</t>
  </si>
  <si>
    <t>https://en.wikipedia.org/wiki/Live_Free_or_Die_Hard</t>
  </si>
  <si>
    <t>Logan</t>
  </si>
  <si>
    <t>https://www.boxofficemojo.com/chart/ww_top_lifetime_gross/?area=XWW&amp;offset=367</t>
  </si>
  <si>
    <t>https://en.wikipedia.org/wiki/Logan_(film)</t>
  </si>
  <si>
    <t>LOTR: The Fellowship of the Ring</t>
  </si>
  <si>
    <t>https://www.boxofficemojo.com/chart/ww_top_lifetime_gross/?area=XWW&amp;offset=268</t>
  </si>
  <si>
    <t>https://en.wikipedia.org/wiki/The_Lord_of_the_Rings_(film_series)</t>
  </si>
  <si>
    <t>LOTR: The Return of the King</t>
  </si>
  <si>
    <t>https://www.boxofficemojo.com/chart/ww_top_lifetime_gross/?area=XWW&amp;offset=225</t>
  </si>
  <si>
    <t>https://en.wikipedia.org/wiki/The_Lord_of_the_Rings:_The_Return_of_the_King</t>
  </si>
  <si>
    <t>LOTR: Two Towers</t>
  </si>
  <si>
    <t>https://www.boxofficemojo.com/chart/ww_top_lifetime_gross/?area=XWW&amp;offset=259</t>
  </si>
  <si>
    <t>https://en.wikipedia.org/wiki/The_Lord_of_the_Rings:_The_Two_Towers</t>
  </si>
  <si>
    <t>Lucy</t>
  </si>
  <si>
    <t>https://www.boxofficemojo.com/chart/ww_top_lifetime_gross/?area=XWW&amp;offset=456</t>
  </si>
  <si>
    <t>https://en.wikipedia.org/wiki/Lucy_(2014_film)#:~:text=The%20film%20was%20released%20on,the%20budget%20of%20%2439%20million.</t>
  </si>
  <si>
    <t>Mad Max: Fury Road</t>
  </si>
  <si>
    <t>https://www.boxofficemojo.com/chart/ww_top_lifetime_gross/?area=XWW&amp;offset=543</t>
  </si>
  <si>
    <t>https://en.wikipedia.org/wiki/Mad_Max:_Fury_Road#:~:text=It%20grossed%20%24375.7%20million%20at,%24154.6%E2%80%93185.1%20million%20production%20budget.</t>
  </si>
  <si>
    <t>Madagascar</t>
  </si>
  <si>
    <t>https://www.boxofficemojo.com/chart/ww_top_lifetime_gross/?area=XWW&amp;offset=404</t>
  </si>
  <si>
    <t>https://www.google.com/search?q=madagascar+movie+budget&amp;oq=madagascar+movie+budget&amp;aqs=chrome..69i57j0i15i22i30j0i390l2.3457j0j4&amp;sourceid=chrome&amp;ie=UTF-8</t>
  </si>
  <si>
    <t>Madagascar 3: Europe's Most Wanted</t>
  </si>
  <si>
    <t>https://www.boxofficemojo.com/chart/ww_top_lifetime_gross/?area=XWW&amp;offset=317</t>
  </si>
  <si>
    <t>https://en.wikipedia.org/wiki/Madagascar_3:_Europe%27s_Most_Wanted</t>
  </si>
  <si>
    <t>Madagascar: Escape 2 Africa</t>
  </si>
  <si>
    <t>https://www.boxofficemojo.com/chart/ww_top_lifetime_gross/?area=XWW&amp;offset=374</t>
  </si>
  <si>
    <t>https://en.wikipedia.org/wiki/Madagascar:_Escape_2_Africa#:~:text=Released%20on%20November%207%2C%202008,died%20before%20the%20film's%20release.</t>
  </si>
  <si>
    <t>Maleficent</t>
  </si>
  <si>
    <t>https://www.boxofficemojo.com/chart/ww_top_lifetime_gross/?area=XWW&amp;offset=313</t>
  </si>
  <si>
    <t>https://en.wikipedia.org/wiki/Maleficent_(film)#:~:text=COVID%2D19%20pandemic.-,Box%20office,a%20budget%20of%20%24180%20million.</t>
  </si>
  <si>
    <t>Maleficent: Mistress of Evil</t>
  </si>
  <si>
    <t>https://www.boxofficemojo.com/chart/ww_top_lifetime_gross/?area=XWW&amp;offset=434</t>
  </si>
  <si>
    <t>Mamma Mia!</t>
  </si>
  <si>
    <t>https://www.boxofficemojo.com/chart/ww_top_lifetime_gross/?area=XWW&amp;offset=371</t>
  </si>
  <si>
    <t>https://en.wikipedia.org/wiki/Mamma_Mia!_(film)#:~:text=The%20film%20grossed%20%24611%20million,highest%2Dgrossing%20film%20of%202008.</t>
  </si>
  <si>
    <t>Mamma Mia! Here We Go Again</t>
  </si>
  <si>
    <t>https://www.boxofficemojo.com/chart/ww_top_lifetime_gross/?area=XWW&amp;offset=529</t>
  </si>
  <si>
    <t>https://en.wikipedia.org/wiki/Mamma_Mia!_Here_We_Go_Again</t>
  </si>
  <si>
    <t>Man of Steel</t>
  </si>
  <si>
    <t>https://www.boxofficemojo.com/chart/ww_top_lifetime_gross/?area=XWW&amp;offset=344</t>
  </si>
  <si>
    <t>https://en.wikipedia.org/wiki/Man_of_Steel_(film)</t>
  </si>
  <si>
    <t>Mary Poppins Returns</t>
  </si>
  <si>
    <t>https://www.boxofficemojo.com/chart/ww_top_lifetime_gross/?area=XWW&amp;offset=624</t>
  </si>
  <si>
    <t>https://www.imdb.com/title/tt5028340/</t>
  </si>
  <si>
    <t>Maze Runner: The Scorch Trials</t>
  </si>
  <si>
    <t>https://www.boxofficemojo.com/chart/ww_top_lifetime_gross/?area=XWW&amp;offset=692</t>
  </si>
  <si>
    <t>https://en.wikipedia.org/wiki/Maze_Runner:_The_Scorch_Trials#:~:text=Reception-,Box%20office,a%20budget%20of%20%2461%20million.</t>
  </si>
  <si>
    <t>Meet the Fockers</t>
  </si>
  <si>
    <t>https://www.boxofficemojo.com/chart/ww_top_lifetime_gross/?area=XWW&amp;offset=418</t>
  </si>
  <si>
    <t>https://en.wikipedia.org/wiki/Meet_the_Fockers</t>
  </si>
  <si>
    <t>Meet the Parents</t>
  </si>
  <si>
    <t>https://www.boxofficemojo.com/chart/ww_top_lifetime_gross/?area=XWW&amp;offset=658</t>
  </si>
  <si>
    <t>https://en.wikipedia.org/wiki/Meet_the_Parents</t>
  </si>
  <si>
    <t>Megamind</t>
  </si>
  <si>
    <t>https://www.boxofficemojo.com/chart/ww_top_lifetime_gross/?area=XWW&amp;offset=672</t>
  </si>
  <si>
    <t>https://en.wikipedia.org/wiki/Megamind#:~:text=With%20a%20budget%20of%20%24130,animated%20films%20of%20the%202010s.</t>
  </si>
  <si>
    <t>Men in Black</t>
  </si>
  <si>
    <t>https://www.boxofficemojo.com/chart/ww_top_lifetime_gross/?area=XWW&amp;offset=378</t>
  </si>
  <si>
    <t>https://en.wikipedia.org/wiki/Men_in_Black_(1997_film)</t>
  </si>
  <si>
    <t>Men in Black 3</t>
  </si>
  <si>
    <t>https://www.boxofficemojo.com/chart/ww_top_lifetime_gross/?area=XWW&amp;offset=352</t>
  </si>
  <si>
    <t>https://en.wikipedia.org/wiki/Men_in_Black_3</t>
  </si>
  <si>
    <t>Men in Black II</t>
  </si>
  <si>
    <t>https://www.boxofficemojo.com/chart/ww_top_lifetime_gross/?area=XWW&amp;offset=477</t>
  </si>
  <si>
    <t>https://en.wikipedia.org/wiki/Men_in_Black_II#:~:text=Men%20in%20Black%20II%20was,in%20Black%3A%20International%20in%202019.</t>
  </si>
  <si>
    <t>MI: Fallout</t>
  </si>
  <si>
    <t>https://www.boxofficemojo.com/chart/ww_top_lifetime_gross/?area=XWW&amp;offset=298</t>
  </si>
  <si>
    <t>https://en.wikipedia.org/wiki/Mission:_Impossible_%E2%80%93_Fallout</t>
  </si>
  <si>
    <t>MI: Ghost Protocol</t>
  </si>
  <si>
    <t>https://www.boxofficemojo.com/chart/ww_top_lifetime_gross/?area=XWW&amp;offset=336</t>
  </si>
  <si>
    <t>https://en.wikipedia.org/wiki/Mission:_Impossible_%E2%80%93_Ghost_Protocol</t>
  </si>
  <si>
    <t>MI: Rogue Nation</t>
  </si>
  <si>
    <t>https://www.boxofficemojo.com/chart/ww_top_lifetime_gross/?area=XWW&amp;offset=339</t>
  </si>
  <si>
    <t>https://en.wikipedia.org/wiki/Mission:_Impossible_%E2%80%93_Rogue_Nation</t>
  </si>
  <si>
    <t>Minions</t>
  </si>
  <si>
    <t>https://www.boxofficemojo.com/chart/ww_top_lifetime_gross/?area=XWW&amp;offset=222</t>
  </si>
  <si>
    <t>https://en.wikipedia.org/wiki/Minions_(film)</t>
  </si>
  <si>
    <t>Minions: The Rise of Gru</t>
  </si>
  <si>
    <t>https://www.boxofficemojo.com/chart/ww_top_lifetime_gross/?area=XWW&amp;offset=262</t>
  </si>
  <si>
    <t>https://en.wikipedia.org/wiki/Minions:_The_Rise_of_Gru</t>
  </si>
  <si>
    <t>Minority Report</t>
  </si>
  <si>
    <t>https://www.boxofficemojo.com/chart/ww_top_lifetime_gross/?area=XWW&amp;offset=601</t>
  </si>
  <si>
    <t>https://en.wikipedia.org/wiki/Minority_Report_(film)#:~:text=Upon%20its%20release%2C%20the%20film,Initial%20reviews%20were%20generally%20positive.</t>
  </si>
  <si>
    <t>Mission: Impossible</t>
  </si>
  <si>
    <t>https://www.boxofficemojo.com/chart/ww_top_lifetime_gross/?area=XWW&amp;offset=467</t>
  </si>
  <si>
    <t>https://en.wikipedia.org/wiki/Mission:_Impossible_(film_series)</t>
  </si>
  <si>
    <t>Mission: Impossible II</t>
  </si>
  <si>
    <t>https://www.boxofficemojo.com/chart/ww_top_lifetime_gross/?area=XWW&amp;offset=398</t>
  </si>
  <si>
    <t>https://en.wikipedia.org/wiki/Mission:_Impossible_2</t>
  </si>
  <si>
    <t>Mission: Impossible III</t>
  </si>
  <si>
    <t>https://www.boxofficemojo.com/chart/ww_top_lifetime_gross/?area=XWW&amp;offset=534</t>
  </si>
  <si>
    <t>https://en.wikipedia.org/wiki/Mission:_Impossible_III</t>
  </si>
  <si>
    <t>Moana</t>
  </si>
  <si>
    <t>https://www.boxofficemojo.com/chart/ww_top_lifetime_gross/?area=XWW&amp;offset=347</t>
  </si>
  <si>
    <t>https://en.wikipedia.org/wiki/Moana_(2016_film)</t>
  </si>
  <si>
    <t>Mockingjay - Part 1</t>
  </si>
  <si>
    <t>https://www.boxofficemojo.com/chart/ww_top_lifetime_gross/?area=XWW&amp;offset=315</t>
  </si>
  <si>
    <t>https://en.wikipedia.org/wiki/The_Hunger_Games:_Mockingjay_%E2%80%93_Part_1#:~:text=The%20Hunger%20Games%3A%20Mockingjay%20%E2%80%93%20Part%201%20grossed%20%24337.1%20million%20in,including%20promotion%20and%20advertising%20costs).</t>
  </si>
  <si>
    <t>Mockingjay - Part 2</t>
  </si>
  <si>
    <t>https://www.boxofficemojo.com/chart/ww_top_lifetime_gross/?area=XWW&amp;offset=354</t>
  </si>
  <si>
    <t>https://en.wikipedia.org/wiki/The_Hunger_Games:_Mockingjay_%E2%80%93_Part_2</t>
  </si>
  <si>
    <t>Monsters University</t>
  </si>
  <si>
    <t>https://www.boxofficemojo.com/chart/ww_top_lifetime_gross/?area=XWW&amp;offset=321</t>
  </si>
  <si>
    <t>https://en.wikipedia.org/wiki/Monsters_University</t>
  </si>
  <si>
    <t>Monsters vs. Aliens</t>
  </si>
  <si>
    <t>https://www.boxofficemojo.com/chart/ww_top_lifetime_gross/?area=XWW&amp;offset=556</t>
  </si>
  <si>
    <t>https://www.reuters.com/article/idINIndia-38768520090330</t>
  </si>
  <si>
    <t>Monsters, Inc.</t>
  </si>
  <si>
    <t>https://www.boxofficemojo.com/chart/ww_top_lifetime_gross/?area=XWW&amp;offset=384</t>
  </si>
  <si>
    <t>https://en.wikipedia.org/wiki/Monsters,_Inc.</t>
  </si>
  <si>
    <t>Mr. &amp; Mrs. Smith</t>
  </si>
  <si>
    <t>https://www.boxofficemojo.com/chart/ww_top_lifetime_gross/?area=XWW&amp;offset=437</t>
  </si>
  <si>
    <t>https://en.wikipedia.org/wiki/Mr._%26_Mrs._Smith_(2005_film)</t>
  </si>
  <si>
    <t>Mrs. Doubtfire</t>
  </si>
  <si>
    <t>https://www.boxofficemojo.com/chart/ww_top_lifetime_gross/?area=XWW&amp;offset=483</t>
  </si>
  <si>
    <t>https://en.wikipedia.org/wiki/Mrs._Doubtfire#:~:text=Robin%20Williams%20was%20awarded%20the,highest%2Dgrossing%20film%20of%201993.</t>
  </si>
  <si>
    <t>Murder on the Orient Express</t>
  </si>
  <si>
    <t>https://www.boxofficemojo.com/chart/ww_top_lifetime_gross/?area=XWW&amp;offset=613</t>
  </si>
  <si>
    <t>https://en.wikipedia.org/wiki/Murder_on_the_Orient_Express_(2017_film)#:~:text=Reception-,Box%20office,production%20budget%20of%20%2455%20million.</t>
  </si>
  <si>
    <t>My Big Fat Greek Wedding</t>
  </si>
  <si>
    <t>https://www.boxofficemojo.com/chart/ww_top_lifetime_gross/?area=XWW&amp;offset=581</t>
  </si>
  <si>
    <t>https://en.wikipedia.org/wiki/My_Big_Fat_Greek_Wedding#:~:text=Despite%20never%20hitting%20the%20number,films%20of%20the%2021st%20century.</t>
  </si>
  <si>
    <t>National Treasure</t>
  </si>
  <si>
    <t>https://www.boxofficemojo.com/chart/ww_top_lifetime_gross/?area=XWW&amp;offset=629</t>
  </si>
  <si>
    <t>https://en.wikipedia.org/wiki/National_Treasure_(film)</t>
  </si>
  <si>
    <t>National Treasure: Book of Secrets</t>
  </si>
  <si>
    <t>https://www.boxofficemojo.com/chart/ww_top_lifetime_gross/?area=XWW&amp;offset=466</t>
  </si>
  <si>
    <t>https://en.wikipedia.org/wiki/National_Treasure:_Book_of_Secrets#:~:text=The%20film%20grossed%20%24220%20million,grossing%20film%20in%20the%20series.</t>
  </si>
  <si>
    <t>Night at the Museum</t>
  </si>
  <si>
    <t>https://www.boxofficemojo.com/chart/ww_top_lifetime_gross/?area=XWW&amp;offset=386</t>
  </si>
  <si>
    <t>https://www.imdb.com/title/tt0477347/</t>
  </si>
  <si>
    <t>Night at the Museum: Battle of the Smithsonian</t>
  </si>
  <si>
    <t>https://www.boxofficemojo.com/chart/ww_top_lifetime_gross/?area=XWW&amp;offset=511</t>
  </si>
  <si>
    <t>https://en.wikipedia.org/wiki/Night_at_the_Museum:_Battle_of_the_Smithsonian#:~:text=The%20film%20was%20released%20theatrically,on%20a%20%24150%20million%20budget.</t>
  </si>
  <si>
    <t>Night at the Museum: Secret of the Tomb</t>
  </si>
  <si>
    <t>https://www.boxofficemojo.com/chart/ww_top_lifetime_gross/?area=XWW&amp;offset=590</t>
  </si>
  <si>
    <t>https://en.wikipedia.org/wiki/Night_at_the_Museum:_Secret_of_the_Tomb#:~:text=Night%20at%20the%20Museum%3A%20Secret%20of%20the%20Tomb%20grossed%20%24113.7,a%20budget%20of%20%24127%20million.</t>
  </si>
  <si>
    <t>No Time to Die</t>
  </si>
  <si>
    <t>https://www.boxofficemojo.com/chart/ww_top_lifetime_gross/?area=XWW&amp;offset=306</t>
  </si>
  <si>
    <t>https://variety.com/2021/film/news/no-time-to-die-highest-grossing-movie-losing-money-blockbusters-1235111919/</t>
  </si>
  <si>
    <t>Noah</t>
  </si>
  <si>
    <t>https://www.boxofficemojo.com/chart/ww_top_lifetime_gross/?area=XWW&amp;offset=597</t>
  </si>
  <si>
    <t>https://www.csmonitor.com/USA/Society/2014/0331/Noah-not-all-believers-hate-big-budget-biblical-blockbuster#:~:text=%E2%80%9CNoah%2C%E2%80%9D%20with%20its%20%24125,of%20the%20ancient%20biblical%20tale.</t>
  </si>
  <si>
    <t>Notting Hill</t>
  </si>
  <si>
    <t>https://www.boxofficemojo.com/chart/ww_top_lifetime_gross/?area=XWW&amp;offset=588</t>
  </si>
  <si>
    <t>https://en.wikipedia.org/wiki/Notting_Hill_(film)</t>
  </si>
  <si>
    <t>Now You See Me</t>
  </si>
  <si>
    <t>https://www.boxofficemojo.com/chart/ww_top_lifetime_gross/?area=XWW&amp;offset=618</t>
  </si>
  <si>
    <t>https://en.wikipedia.org/wiki/Now_You_See_Me_(film)</t>
  </si>
  <si>
    <t>Now You See Me 2</t>
  </si>
  <si>
    <t>https://www.boxofficemojo.com/chart/ww_top_lifetime_gross/?area=XWW&amp;offset=649</t>
  </si>
  <si>
    <t>https://en.wikipedia.org/wiki/Now_You_See_Me_2</t>
  </si>
  <si>
    <t>Ocean's Eleven</t>
  </si>
  <si>
    <t>https://www.boxofficemojo.com/chart/ww_top_lifetime_gross/?area=XWW&amp;offset=472</t>
  </si>
  <si>
    <t>https://en.wikipedia.org/wiki/Ocean%27s_Eleven</t>
  </si>
  <si>
    <t>Ocean's Thirteen</t>
  </si>
  <si>
    <t>https://www.boxofficemojo.com/chart/ww_top_lifetime_gross/?area=XWW&amp;offset=696</t>
  </si>
  <si>
    <t>https://www.imdb.com/title/tt0496806/</t>
  </si>
  <si>
    <t>Ocean's Twelve</t>
  </si>
  <si>
    <t>https://www.boxofficemojo.com/chart/ww_top_lifetime_gross/?area=XWW&amp;offset=591</t>
  </si>
  <si>
    <t>https://en.wikipedia.org/wiki/Ocean%27s_Twelve</t>
  </si>
  <si>
    <t>Once Upon a Time in Hollywood</t>
  </si>
  <si>
    <t>https://www.boxofficemojo.com/chart/ww_top_lifetime_gross/?area=XWW&amp;offset=562</t>
  </si>
  <si>
    <t>https://en.wikipedia.org/wiki/Once_Upon_a_Time_in_Hollywood</t>
  </si>
  <si>
    <t>Over the Hedge</t>
  </si>
  <si>
    <t>https://www.boxofficemojo.com/chart/ww_top_lifetime_gross/?area=XWW&amp;offset=641</t>
  </si>
  <si>
    <t>https://en.wikipedia.org/wiki/Over_the_Hedge_(film)#:~:text=Over%20the%20Hedge%20was%20released,on%20an%20%2480%20million%20budget.</t>
  </si>
  <si>
    <t>Oz the Great and Powerful</t>
  </si>
  <si>
    <t>https://www.boxofficemojo.com/chart/ww_top_lifetime_gross/?area=XWW&amp;offset=432</t>
  </si>
  <si>
    <t>https://en.wikipedia.org/wiki/Oz_the_Great_and_Powerful</t>
  </si>
  <si>
    <t>Pacific Rim</t>
  </si>
  <si>
    <t>https://www.boxofficemojo.com/chart/ww_top_lifetime_gross/?area=XWW&amp;offset=514</t>
  </si>
  <si>
    <t>https://en.wikipedia.org/wiki/Pacific_Rim_(film)</t>
  </si>
  <si>
    <t>Pearl Harbor</t>
  </si>
  <si>
    <t>https://www.boxofficemojo.com/chart/ww_top_lifetime_gross/?area=XWW&amp;offset=475</t>
  </si>
  <si>
    <t>https://en.wikipedia.org/wiki/Pearl_Harbor_(film)</t>
  </si>
  <si>
    <t>Penguins of Madagascar</t>
  </si>
  <si>
    <t>https://www.boxofficemojo.com/chart/ww_top_lifetime_gross/?area=XWW&amp;offset=569</t>
  </si>
  <si>
    <t>https://en.wikipedia.org/wiki/Penguins_of_Madagascar</t>
  </si>
  <si>
    <t>Peter Rabbit</t>
  </si>
  <si>
    <t>https://www.boxofficemojo.com/chart/ww_top_lifetime_gross/?area=XWW&amp;offset=621</t>
  </si>
  <si>
    <t>https://en.wikipedia.org/wiki/Peter_Rabbit_(film)#:~:text=Peter%20Rabbit%20was%20released%20in,on%20a%20%2450%20million%20budget.</t>
  </si>
  <si>
    <t>Planet of the Apes</t>
  </si>
  <si>
    <t>https://www.boxofficemojo.com/chart/ww_top_lifetime_gross/?area=XWW&amp;offset=592</t>
  </si>
  <si>
    <t>https://en.wikipedia.org/wiki/Planet_of_the_Apes_(2001_film)</t>
  </si>
  <si>
    <t>POC: At World's End</t>
  </si>
  <si>
    <t>https://www.boxofficemojo.com/chart/ww_top_lifetime_gross/?area=XWW&amp;offset=256</t>
  </si>
  <si>
    <t>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</t>
  </si>
  <si>
    <t>POC: Dead Man's Chest</t>
  </si>
  <si>
    <t>https://www.boxofficemojo.com/chart/ww_top_lifetime_gross/?area=XWW&amp;offset=237</t>
  </si>
  <si>
    <t>https://en.wikipedia.org/wiki/Pirates_of_the_Caribbean:_Dead_Man%27s_Chest</t>
  </si>
  <si>
    <t>POC: Dead Men Tell No Tales</t>
  </si>
  <si>
    <t>https://www.boxofficemojo.com/chart/ww_top_lifetime_gross/?area=XWW&amp;offset=296</t>
  </si>
  <si>
    <t>https://en.wikipedia.org/wiki/Pirates_of_the_Caribbean:_Dead_Men_Tell_No_Tales#:~:text=Dead%20Men%20Tell%20No%20Tales%20premiered%20in%20Shanghai%20on%20May,production%20budget%20between%20%24230%20million.</t>
  </si>
  <si>
    <t>POC: On Stranger Tides</t>
  </si>
  <si>
    <t>https://www.boxofficemojo.com/chart/ww_top_lifetime_gross/?area=XWW&amp;offset=241</t>
  </si>
  <si>
    <t>https://en.wikipedia.org/wiki/Pirates_of_the_Caribbean:_On_Stranger_Tides</t>
  </si>
  <si>
    <t>POC: The Curse of the Black Pearl</t>
  </si>
  <si>
    <t>https://www.boxofficemojo.com/chart/ww_top_lifetime_gross/?area=XWW&amp;offset=351</t>
  </si>
  <si>
    <t>https://en.wikipedia.org/wiki/Pirates_of_the_Caribbean:_The_Curse_of_the_Black_Pearl</t>
  </si>
  <si>
    <t>Pocahontas</t>
  </si>
  <si>
    <t>https://www.boxofficemojo.com/chart/ww_top_lifetime_gross/?area=XWW&amp;offset=633</t>
  </si>
  <si>
    <t>https://en.wikipedia.org/wiki/Pocahontas_(1995_film)</t>
  </si>
  <si>
    <t>Pokémon Detective Pikachu</t>
  </si>
  <si>
    <t>https://www.boxofficemojo.com/chart/ww_top_lifetime_gross/?area=XWW&amp;offset=489</t>
  </si>
  <si>
    <t>https://en.wikipedia.org/wiki/Detective_Pikachu_(film)</t>
  </si>
  <si>
    <t>Pretty Woman</t>
  </si>
  <si>
    <t>https://www.boxofficemojo.com/chart/ww_top_lifetime_gross/?area=XWW&amp;offset=462</t>
  </si>
  <si>
    <t>https://en.wikipedia.org/wiki/Pretty_Woman</t>
  </si>
  <si>
    <t>Prince of Persia: The Sands of Time</t>
  </si>
  <si>
    <t>https://www.boxofficemojo.com/chart/ww_top_lifetime_gross/?area=XWW&amp;offset=644</t>
  </si>
  <si>
    <t>https://en.wikipedia.org/wiki/Prince_of_Persia:_The_Sands_of_Time_(film)#:~:text=It%20grossed%20over%20%24336.4%20million,surpassed%20by%20Warcraft%20in%202016.</t>
  </si>
  <si>
    <t>Prometheus</t>
  </si>
  <si>
    <t>https://www.boxofficemojo.com/chart/ww_top_lifetime_gross/?area=XWW&amp;offset=526</t>
  </si>
  <si>
    <t>https://en.wikipedia.org/wiki/Prometheus_(2012_film)</t>
  </si>
  <si>
    <t>Puss in Boots</t>
  </si>
  <si>
    <t>https://www.boxofficemojo.com/chart/ww_top_lifetime_gross/?area=XWW&amp;offset=392</t>
  </si>
  <si>
    <t>https://edition.cnn.com/2011/10/31/showbiz/movies/puss-in-boots-box-office-ew/index.html#:~:text=%E2%80%9CPuss%20in%20Boots%E2%80%9D%20cost%20%24130,million%20and%20%2417.2%20million%2C%20respectively.</t>
  </si>
  <si>
    <t>Quantum of Solace</t>
  </si>
  <si>
    <t>https://www.boxofficemojo.com/chart/ww_top_lifetime_gross/?area=XWW&amp;offset=377</t>
  </si>
  <si>
    <t>https://en.wikipedia.org/wiki/Quantum_of_Solace</t>
  </si>
  <si>
    <t>Raiders of the Lost Ark</t>
  </si>
  <si>
    <t>https://www.boxofficemojo.com/chart/ww_top_lifetime_gross/?area=XWW&amp;offset=541</t>
  </si>
  <si>
    <t>https://en.wikipedia.org/wiki/Raiders_of_the_Lost_Ark</t>
  </si>
  <si>
    <t>Rain Man</t>
  </si>
  <si>
    <t>https://www.boxofficemojo.com/chart/ww_top_lifetime_gross/?area=XWW&amp;offset=608</t>
  </si>
  <si>
    <t>https://en.wikipedia.org/wiki/Rain_Man</t>
  </si>
  <si>
    <t>Ralph Breaks the Internet</t>
  </si>
  <si>
    <t>https://www.boxofficemojo.com/chart/ww_top_lifetime_gross/?area=XWW&amp;offset=411</t>
  </si>
  <si>
    <t>https://en.wikipedia.org/wiki/Ralph_Breaks_the_Internet#:~:text=Ralph%20Breaks%20the%20Internet%20grossed,production%20budget%20of%20%24175%20million.</t>
  </si>
  <si>
    <t>Rampage</t>
  </si>
  <si>
    <t>https://www.boxofficemojo.com/chart/ww_top_lifetime_gross/?area=XWW&amp;offset=494</t>
  </si>
  <si>
    <t>Ransom</t>
  </si>
  <si>
    <t>https://www.boxofficemojo.com/chart/ww_top_lifetime_gross/?area=XWW&amp;offset=699</t>
  </si>
  <si>
    <t>https://en.wikipedia.org/wiki/Ransom_(1996_film)</t>
  </si>
  <si>
    <t>Ratatouille</t>
  </si>
  <si>
    <t>https://www.boxofficemojo.com/chart/ww_top_lifetime_gross/?area=XWW&amp;offset=364</t>
  </si>
  <si>
    <t>https://en.wikipedia.org/wiki/Ratatouille_(film)</t>
  </si>
  <si>
    <t>Ready Player One</t>
  </si>
  <si>
    <t>https://www.boxofficemojo.com/chart/ww_top_lifetime_gross/?area=XWW&amp;offset=383</t>
  </si>
  <si>
    <t>https://en.wikipedia.org/wiki/Ready_Player_One_(film)</t>
  </si>
  <si>
    <t>Resident Evil: The Final Chapter</t>
  </si>
  <si>
    <t>https://www.boxofficemojo.com/chart/ww_top_lifetime_gross/?area=XWW&amp;offset=693</t>
  </si>
  <si>
    <t>https://en.wikipedia.org/wiki/Resident_Evil:_The_Final_Chapter#:~:text=The%20film%20received%20mixed%20reviews,against%20a%20%2440%20million%20budget.</t>
  </si>
  <si>
    <t>Return of the Jedi</t>
  </si>
  <si>
    <t>https://www.boxofficemojo.com/chart/ww_top_lifetime_gross/?area=XWW&amp;offset=447</t>
  </si>
  <si>
    <t>https://en.wikipedia.org/wiki/Return_of_the_Jedi</t>
  </si>
  <si>
    <t>Revenge of the Sith</t>
  </si>
  <si>
    <t>https://www.boxofficemojo.com/chart/ww_top_lifetime_gross/?area=XWW&amp;offset=278</t>
  </si>
  <si>
    <t>https://en.wikipedia.org/wiki/Star_Wars:_Episode_III_%E2%80%93_Revenge_of_the_Sith</t>
  </si>
  <si>
    <t>Rio</t>
  </si>
  <si>
    <t>https://www.boxofficemojo.com/chart/ww_top_lifetime_gross/?area=XWW&amp;offset=441</t>
  </si>
  <si>
    <t>https://en.wikipedia.org/wiki/Rio_(2011_film)</t>
  </si>
  <si>
    <t>Rio 2</t>
  </si>
  <si>
    <t>https://www.boxofficemojo.com/chart/ww_top_lifetime_gross/?area=XWW&amp;offset=427</t>
  </si>
  <si>
    <t>https://en.wikipedia.org/wiki/Rio_2</t>
  </si>
  <si>
    <t>Rise of the Planet of the Apes</t>
  </si>
  <si>
    <t>https://www.boxofficemojo.com/chart/ww_top_lifetime_gross/?area=XWW&amp;offset=443</t>
  </si>
  <si>
    <t>https://en.wikipedia.org/wiki/Rise_of_the_Planet_of_the_Apes</t>
  </si>
  <si>
    <t>Robin Hood</t>
  </si>
  <si>
    <t>https://www.boxofficemojo.com/chart/ww_top_lifetime_gross/?area=XWW&amp;offset=676</t>
  </si>
  <si>
    <t>https://bombreport.com/yearly-breakdowns/2010-2/robin-hood-2010/</t>
  </si>
  <si>
    <t>Robin Hood: Prince of Thieves</t>
  </si>
  <si>
    <t>https://www.boxofficemojo.com/chart/ww_top_lifetime_gross/?area=XWW&amp;offset=540</t>
  </si>
  <si>
    <t>https://www.imdb.com/title/tt0102798/</t>
  </si>
  <si>
    <t>Rogue One</t>
  </si>
  <si>
    <t>https://www.boxofficemojo.com/chart/ww_top_lifetime_gross/?area=XWW&amp;offset=239</t>
  </si>
  <si>
    <t>https://collider.com/rogue-one-star-wars-story-imax-re-release-top-ten-all-time/#:~:text=Thanks%20to%20a%20budget%20that,essentially%20derailing%20the%20entire%20franchise.</t>
  </si>
  <si>
    <t>Rush Hour 2</t>
  </si>
  <si>
    <t>https://www.boxofficemojo.com/chart/ww_top_lifetime_gross/?area=XWW&amp;offset=630</t>
  </si>
  <si>
    <t>https://en.wikipedia.org/wiki/Rush_Hour_2</t>
  </si>
  <si>
    <t>San Andreas</t>
  </si>
  <si>
    <t>https://www.boxofficemojo.com/chart/ww_top_lifetime_gross/?area=XWW&amp;offset=450</t>
  </si>
  <si>
    <t>https://en.wikipedia.org/wiki/San_Andreas_(film)</t>
  </si>
  <si>
    <t>Saving Private Ryan</t>
  </si>
  <si>
    <t>https://www.boxofficemojo.com/chart/ww_top_lifetime_gross/?area=XWW&amp;offset=442</t>
  </si>
  <si>
    <t>https://en.wikipedia.org/wiki/Saving_Private_Ryan</t>
  </si>
  <si>
    <t>Schindler's List</t>
  </si>
  <si>
    <t>https://www.boxofficemojo.com/chart/ww_top_lifetime_gross/?area=XWW&amp;offset=671</t>
  </si>
  <si>
    <t>https://en.wikipedia.org/wiki/Schindler%27s_List</t>
  </si>
  <si>
    <t>Se7en</t>
  </si>
  <si>
    <t>https://www.boxofficemojo.com/chart/ww_top_lifetime_gross/?area=XWW&amp;offset=665</t>
  </si>
  <si>
    <t>https://en.wikipedia.org/wiki/Seven_(1995_film)#:~:text=Seven%20was%20budgeted%20at%20%2430,expensive%20film%20at%20that%20point.</t>
  </si>
  <si>
    <t>Sex and the City</t>
  </si>
  <si>
    <t>https://www.boxofficemojo.com/chart/ww_top_lifetime_gross/?area=XWW&amp;offset=504</t>
  </si>
  <si>
    <t>https://en.wikipedia.org/wiki/Sex_and_the_City_(film)#:~:text=Despite%20mixed%20reviews%20from%20critics,from%20a%20%2465%20million%20budget.</t>
  </si>
  <si>
    <t>Shang-Chi and the Legend of the Ten Rings</t>
  </si>
  <si>
    <t>https://www.boxofficemojo.com/chart/ww_top_lifetime_gross/?area=XWW&amp;offset=490</t>
  </si>
  <si>
    <t>https://screenrant.com/shang-chi-movie-budget-cost-mcu-comparison/</t>
  </si>
  <si>
    <t>Shark Tale</t>
  </si>
  <si>
    <t>https://www.boxofficemojo.com/chart/ww_top_lifetime_gross/?area=XWW&amp;offset=565</t>
  </si>
  <si>
    <t>https://en.wikipedia.org/wiki/Shark_Tale#:~:text=Shark%20Tale%20premiered%20at%20the,highest%2Dgrossing%20film%20of%202004.</t>
  </si>
  <si>
    <t>Shazam!</t>
  </si>
  <si>
    <t>https://www.boxofficemojo.com/chart/ww_top_lifetime_gross/?area=XWW&amp;offset=584</t>
  </si>
  <si>
    <t>https://en.wikipedia.org/wiki/Shazam!_(film)</t>
  </si>
  <si>
    <t>Sherlock Holmes</t>
  </si>
  <si>
    <t>https://www.boxofficemojo.com/chart/ww_top_lifetime_gross/?area=XWW&amp;offset=417</t>
  </si>
  <si>
    <t>https://www.imdb.com/title/tt0988045/</t>
  </si>
  <si>
    <t>Sherlock Holmes: A Game of Shadows</t>
  </si>
  <si>
    <t>https://www.boxofficemojo.com/chart/ww_top_lifetime_gross/?area=XWW&amp;offset=401</t>
  </si>
  <si>
    <t>https://en.wikipedia.org/wiki/Sherlock_Holmes:_A_Game_of_Shadows</t>
  </si>
  <si>
    <t>Shrek</t>
  </si>
  <si>
    <t>https://www.boxofficemojo.com/chart/ww_top_lifetime_gross/?area=XWW&amp;offset=436</t>
  </si>
  <si>
    <t>https://www.nytimes.com/2021/05/18/movies/shrek-20th-anniversary.html#:~:text=1%20at%20the%20domestic%20box,Pixar's%20%E2%80%9CMonsters%2C%20Inc.%E2%80%9D</t>
  </si>
  <si>
    <t>Shrek 2</t>
  </si>
  <si>
    <t>https://www.boxofficemojo.com/chart/ww_top_lifetime_gross/?area=XWW&amp;offset=264</t>
  </si>
  <si>
    <t>https://en.wikipedia.org/wiki/Shrek_2</t>
  </si>
  <si>
    <t>Shrek Forever After</t>
  </si>
  <si>
    <t>https://www.boxofficemojo.com/chart/ww_top_lifetime_gross/?area=XWW&amp;offset=316</t>
  </si>
  <si>
    <t>https://en.wikipedia.org/wiki/Shrek_Forever_After</t>
  </si>
  <si>
    <t>Shrek the Third</t>
  </si>
  <si>
    <t>https://www.boxofficemojo.com/chart/ww_top_lifetime_gross/?area=XWW&amp;offset=292</t>
  </si>
  <si>
    <t>https://en.wikipedia.org/wiki/Shrek_the_Third#:~:text=The%20film%20received%20mixed%20reviews,highest%2Dgrossing%20film%20of%202007.</t>
  </si>
  <si>
    <t>Signs</t>
  </si>
  <si>
    <t>https://www.boxofficemojo.com/chart/ww_top_lifetime_gross/?area=XWW&amp;offset=519</t>
  </si>
  <si>
    <t>https://en.wikipedia.org/wiki/Signs_(2002_film)</t>
  </si>
  <si>
    <t>Sing</t>
  </si>
  <si>
    <t>https://www.boxofficemojo.com/chart/ww_top_lifetime_gross/?area=XWW&amp;offset=356</t>
  </si>
  <si>
    <t>https://en.wikipedia.org/wiki/Sing_(2016_American_film)#:~:text=Reception-,Box%20office,production%20budget%20of%20%2475%20million.</t>
  </si>
  <si>
    <t>Sing 2</t>
  </si>
  <si>
    <t>https://www.boxofficemojo.com/chart/ww_top_lifetime_gross/?area=XWW&amp;offset=521</t>
  </si>
  <si>
    <t>https://en.wikipedia.org/wiki/Sing_2#:~:text=The%20film%20has%20grossed%20over,highest%2Dgrossing%20film%20of%202021.</t>
  </si>
  <si>
    <t>Skyfall</t>
  </si>
  <si>
    <t>https://www.boxofficemojo.com/chart/ww_top_lifetime_gross/?area=XWW&amp;offset=230</t>
  </si>
  <si>
    <t>https://en.wikipedia.org/wiki/Skyfall#:~:text=The%20film's%20budget%20is%20estimated,and%20the%20Bond%20film%20series.</t>
  </si>
  <si>
    <t>Slumdog Millionaire</t>
  </si>
  <si>
    <t>https://www.boxofficemojo.com/chart/ww_top_lifetime_gross/?area=XWW&amp;offset=560</t>
  </si>
  <si>
    <t>https://en.wikipedia.org/wiki/Slumdog_Millionaire</t>
  </si>
  <si>
    <t>Snow White and the Huntsman</t>
  </si>
  <si>
    <t>https://www.boxofficemojo.com/chart/ww_top_lifetime_gross/?area=XWW&amp;offset=535</t>
  </si>
  <si>
    <t>https://en.wikipedia.org/wiki/Snow_White_and_the_Huntsman</t>
  </si>
  <si>
    <t>Solo: A Star Wars Story</t>
  </si>
  <si>
    <t>https://www.boxofficemojo.com/chart/ww_top_lifetime_gross/?area=XWW&amp;offset=538</t>
  </si>
  <si>
    <t>https://en.wikipedia.org/wiki/Solo:_A_Star_Wars_Story</t>
  </si>
  <si>
    <t>Sonic the Hedgehog</t>
  </si>
  <si>
    <t>https://www.boxofficemojo.com/chart/ww_top_lifetime_gross/?area=XWW&amp;offset=681</t>
  </si>
  <si>
    <t>https://en.wikipedia.org/wiki/Sonic_the_Hedgehog_(film)</t>
  </si>
  <si>
    <t>Sonic the Hedgehog 2</t>
  </si>
  <si>
    <t>https://www.boxofficemojo.com/chart/ww_top_lifetime_gross/?area=XWW&amp;offset=527</t>
  </si>
  <si>
    <t>https://en.wikipedia.org/wiki/Sonic_the_Hedgehog_2_(film)</t>
  </si>
  <si>
    <t>Spectre</t>
  </si>
  <si>
    <t>https://www.boxofficemojo.com/chart/ww_top_lifetime_gross/?area=XWW&amp;offset=273</t>
  </si>
  <si>
    <t>https://en.wikipedia.org/wiki/Spectre_(2015_film)#:~:text=Following%20the%20Sony%20Pictures%20hack,most%20expensive%20films%20ever%20made.</t>
  </si>
  <si>
    <t>Speed</t>
  </si>
  <si>
    <t>https://www.boxofficemojo.com/chart/ww_top_lifetime_gross/?area=XWW&amp;offset=622</t>
  </si>
  <si>
    <t>https://en.wikipedia.org/wiki/Speed_(1994_film)</t>
  </si>
  <si>
    <t>Spider-Man</t>
  </si>
  <si>
    <t>https://www.boxofficemojo.com/chart/ww_top_lifetime_gross/?area=XWW&amp;offset=287</t>
  </si>
  <si>
    <t>https://en.wikipedia.org/wiki/Spider-Man_(2002_film)</t>
  </si>
  <si>
    <t>Spider-Man 2</t>
  </si>
  <si>
    <t>https://www.boxofficemojo.com/chart/ww_top_lifetime_gross/?area=XWW&amp;offset=301</t>
  </si>
  <si>
    <t>https://en.wikipedia.org/wiki/Spider-Man_2</t>
  </si>
  <si>
    <t>Spider-Man 3</t>
  </si>
  <si>
    <t>https://www.boxofficemojo.com/chart/ww_top_lifetime_gross/?area=XWW&amp;offset=270</t>
  </si>
  <si>
    <t>https://en.wikipedia.org/wiki/Spider-Man_3</t>
  </si>
  <si>
    <t>Spider-Man: Far from Home</t>
  </si>
  <si>
    <t>https://www.boxofficemojo.com/chart/ww_top_lifetime_gross/?area=XWW&amp;offset=226</t>
  </si>
  <si>
    <t>https://en.wikipedia.org/wiki/Spider-Man:_Far_From_Home</t>
  </si>
  <si>
    <t>Spider-Man: Homecoming</t>
  </si>
  <si>
    <t>https://www.boxofficemojo.com/chart/ww_top_lifetime_gross/?area=XWW&amp;offset=274</t>
  </si>
  <si>
    <t>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</t>
  </si>
  <si>
    <t>Spider-Man: Into the Spider-Verse</t>
  </si>
  <si>
    <t>https://www.boxofficemojo.com/chart/ww_top_lifetime_gross/?area=XWW&amp;offset=551</t>
  </si>
  <si>
    <t>https://en.wikipedia.org/wiki/Spider-Man:_Into_the_Spider-Verse</t>
  </si>
  <si>
    <t>Spider-Man: No Way Home</t>
  </si>
  <si>
    <t>https://www.boxofficemojo.com/chart/ww_top_lifetime_gross/?area=XWW&amp;offset=205</t>
  </si>
  <si>
    <t>https://en.wikipedia.org/wiki/Spider-Man:_No_Way_Home</t>
  </si>
  <si>
    <t>Spirited Away</t>
  </si>
  <si>
    <t>https://www.boxofficemojo.com/chart/ww_top_lifetime_gross/?area=XWW&amp;offset=606</t>
  </si>
  <si>
    <t>https://en.wikipedia.org/wiki/Spirited_Away</t>
  </si>
  <si>
    <t>Star Trek</t>
  </si>
  <si>
    <t>https://www.boxofficemojo.com/chart/ww_top_lifetime_gross/?area=XWW&amp;offset=548</t>
  </si>
  <si>
    <t>https://en.wikipedia.org/wiki/Star_Trek_(film)#:~:text=It%20was%20released%20in%20the,its%20%24150%20million%20production%20budget.</t>
  </si>
  <si>
    <t>Star Trek Beyond</t>
  </si>
  <si>
    <t>https://www.boxofficemojo.com/chart/ww_top_lifetime_gross/?area=XWW&amp;offset=635</t>
  </si>
  <si>
    <t>https://en.wikipedia.org/wiki/Star_Trek_Beyond</t>
  </si>
  <si>
    <t>Star Trek Into Darkness</t>
  </si>
  <si>
    <t>https://www.boxofficemojo.com/chart/ww_top_lifetime_gross/?area=XWW&amp;offset=459</t>
  </si>
  <si>
    <t>https://en.wikipedia.org/wiki/Star_Trek_Into_Darkness</t>
  </si>
  <si>
    <t>Star Wars</t>
  </si>
  <si>
    <t>https://www.boxofficemojo.com/chart/ww_top_lifetime_gross/?area=XWW&amp;offset=305</t>
  </si>
  <si>
    <t>https://www.statista.com/statistics/311356/star-wars-production-costs-box-office-revenue/#:~:text=Released%20in%201977%2C%20%22A%20New,around%20775%20million%20U.S.%20dollars.</t>
  </si>
  <si>
    <t>Suicide Squad</t>
  </si>
  <si>
    <t>https://www.boxofficemojo.com/chart/ww_top_lifetime_gross/?area=XWW&amp;offset=318</t>
  </si>
  <si>
    <t>https://en.wikipedia.org/wiki/Suicide_Squad_(film)#:~:text=Suicide%20Squad%20was%20a%20box,including%20advertising%20and%20promotion%20costs).</t>
  </si>
  <si>
    <t>Superman Returns</t>
  </si>
  <si>
    <t>https://www.boxofficemojo.com/chart/ww_top_lifetime_gross/?area=XWW&amp;offset=539</t>
  </si>
  <si>
    <t>https://en.wikipedia.org/wiki/Superman_Returns</t>
  </si>
  <si>
    <t>Taken 2</t>
  </si>
  <si>
    <t>https://www.boxofficemojo.com/chart/ww_top_lifetime_gross/?area=XWW&amp;offset=563</t>
  </si>
  <si>
    <t>https://en.wikipedia.org/wiki/Taken_2#:~:text=Taken%202%20grossed%20%24139.9%20million,a%20budget%20of%20%2445%20million.</t>
  </si>
  <si>
    <t>Taken 3</t>
  </si>
  <si>
    <t>https://www.boxofficemojo.com/chart/ww_top_lifetime_gross/?area=XWW&amp;offset=667</t>
  </si>
  <si>
    <t>https://en.wikipedia.org/wiki/Taken_3#:~:text=of%20skills%22).-,Box%20office,a%20budget%20of%20%2455%20million.</t>
  </si>
  <si>
    <t>Tangled</t>
  </si>
  <si>
    <t>https://www.boxofficemojo.com/chart/ww_top_lifetime_gross/?area=XWW&amp;offset=376</t>
  </si>
  <si>
    <t>https://mint.intuit.com/blog/trends/the-top-ten-most-expensive-movies-ever-made-0313/#:~:text=Tangled%2C%20which%20was%20a%20retelling,animation%20and%20flashy%20computer%20animation.</t>
  </si>
  <si>
    <t>Tarzan</t>
  </si>
  <si>
    <t>https://www.boxofficemojo.com/chart/ww_top_lifetime_gross/?area=XWW&amp;offset=476</t>
  </si>
  <si>
    <t>https://simple.wikipedia.org/wiki/Tarzan_(1999_movie)</t>
  </si>
  <si>
    <t>Ted</t>
  </si>
  <si>
    <t>https://www.boxofficemojo.com/chart/ww_top_lifetime_gross/?area=XWW&amp;offset=396</t>
  </si>
  <si>
    <t>https://en.wikipedia.org/wiki/Ted_(film)</t>
  </si>
  <si>
    <t>Teenage Mutant Ninja Turtles</t>
  </si>
  <si>
    <t>https://www.boxofficemojo.com/chart/ww_top_lifetime_gross/?area=XWW&amp;offset=439</t>
  </si>
  <si>
    <t>https://en.wikipedia.org/wiki/Teenage_Mutant_Ninja_Turtles_(1990_film)</t>
  </si>
  <si>
    <t>Tenet</t>
  </si>
  <si>
    <t>https://www.boxofficemojo.com/chart/ww_top_lifetime_gross/?area=XWW&amp;offset=587</t>
  </si>
  <si>
    <t>https://en.wikipedia.org/wiki/Tenet_(film)#:~:text=It%20was%20the%20first%20Hollywood,also%20a%20box%20office%20disappointment.</t>
  </si>
  <si>
    <t>Terminator 2: Judgment Day</t>
  </si>
  <si>
    <t>https://www.boxofficemojo.com/chart/ww_top_lifetime_gross/?area=XWW&amp;offset=421</t>
  </si>
  <si>
    <t>https://en.wikipedia.org/wiki/Terminator_2:_Judgment_Day</t>
  </si>
  <si>
    <t>Terminator 3: Rise of the Machines</t>
  </si>
  <si>
    <t>https://www.boxofficemojo.com/chart/ww_top_lifetime_gross/?area=XWW&amp;offset=488</t>
  </si>
  <si>
    <t>https://en.wikipedia.org/wiki/Terminator_3:_Rise_of_the_Machines</t>
  </si>
  <si>
    <t>Terminator Genisys</t>
  </si>
  <si>
    <t>https://www.boxofficemojo.com/chart/ww_top_lifetime_gross/?area=XWW&amp;offset=484</t>
  </si>
  <si>
    <t>https://en.wikipedia.org/wiki/Terminator_Genisys</t>
  </si>
  <si>
    <t>Terminator Salvation</t>
  </si>
  <si>
    <t>https://www.boxofficemojo.com/chart/ww_top_lifetime_gross/?area=XWW&amp;offset=574</t>
  </si>
  <si>
    <t>https://en.wikipedia.org/wiki/Terminator_Salvation#:~:text=With%20an%20estimated%20%24200%20million,budget%20%24185%2D%24196%20million).</t>
  </si>
  <si>
    <t>The Adventures of Tintin</t>
  </si>
  <si>
    <t>https://www.boxofficemojo.com/chart/ww_top_lifetime_gross/?area=XWW&amp;offset=567</t>
  </si>
  <si>
    <t>https://en.wikipedia.org/wiki/The_Adventures_of_Tintin_(film)</t>
  </si>
  <si>
    <t>The Amazing Spider-Man</t>
  </si>
  <si>
    <t>https://www.boxofficemojo.com/chart/ww_top_lifetime_gross/?area=XWW&amp;offset=314</t>
  </si>
  <si>
    <t>https://en.wikipedia.org/wiki/The_Amazing_Spider-Man_(film)</t>
  </si>
  <si>
    <t>The Amazing Spider-Man 2</t>
  </si>
  <si>
    <t>https://www.boxofficemojo.com/chart/ww_top_lifetime_gross/?area=XWW&amp;offset=332</t>
  </si>
  <si>
    <t>https://en.wikipedia.org/wiki/The_Amazing_Spider-Man_2</t>
  </si>
  <si>
    <t>The Angry Birds Movie</t>
  </si>
  <si>
    <t>https://www.boxofficemojo.com/chart/ww_top_lifetime_gross/?area=XWW&amp;offset=615</t>
  </si>
  <si>
    <t>https://en.wikipedia.org/wiki/The_Angry_Birds_Movie</t>
  </si>
  <si>
    <t>The Avengers</t>
  </si>
  <si>
    <t>https://www.boxofficemojo.com/chart/ww_top_lifetime_gross/?area=XWW&amp;offset=208</t>
  </si>
  <si>
    <t>https://en.wikipedia.org/wiki/The_Avengers_(2012_film)</t>
  </si>
  <si>
    <t>The Batman</t>
  </si>
  <si>
    <t>https://www.boxofficemojo.com/chart/ww_top_lifetime_gross/?area=XWW&amp;offset=309</t>
  </si>
  <si>
    <t>https://en.wikipedia.org/wiki/The_Batman_(film)#:~:text=The%20film%20was%20a%20commercial,highest%2Dgrossing%20film%20of%202022.</t>
  </si>
  <si>
    <t>The Bodyguard</t>
  </si>
  <si>
    <t>https://www.boxofficemojo.com/chart/ww_top_lifetime_gross/?area=XWW&amp;offset=513</t>
  </si>
  <si>
    <t>https://www.imdb.com/title/tt0103855/</t>
  </si>
  <si>
    <t>The Boss Baby</t>
  </si>
  <si>
    <t>https://www.boxofficemojo.com/chart/ww_top_lifetime_gross/?area=XWW&amp;offset=413</t>
  </si>
  <si>
    <t>https://en.wikipedia.org/wiki/The_Boss_Baby#:~:text=It%20grossed%20%24528%20million%20worldwide,all%20three%20awards%20to%20Coco.</t>
  </si>
  <si>
    <t>The Bourne Ultimatum</t>
  </si>
  <si>
    <t>https://www.boxofficemojo.com/chart/ww_top_lifetime_gross/?area=XWW&amp;offset=478</t>
  </si>
  <si>
    <t>https://en.wikipedia.org/wiki/The_Bourne_Ultimatum_(film)</t>
  </si>
  <si>
    <t>The Chronicles of Narnia: Prince Caspian</t>
  </si>
  <si>
    <t>https://www.boxofficemojo.com/chart/ww_top_lifetime_gross/?area=XWW&amp;offset=503</t>
  </si>
  <si>
    <t>https://en.wikipedia.org/wiki/The_Chronicles_of_Narnia:_Prince_Caspian</t>
  </si>
  <si>
    <t>The Conjuring</t>
  </si>
  <si>
    <t>https://www.boxofficemojo.com/chart/ww_top_lifetime_gross/?area=XWW&amp;offset=679</t>
  </si>
  <si>
    <t>https://en.wikipedia.org/wiki/The_Conjuring</t>
  </si>
  <si>
    <t>The Conjuring 2</t>
  </si>
  <si>
    <t>https://www.boxofficemojo.com/chart/ww_top_lifetime_gross/?area=XWW&amp;offset=673</t>
  </si>
  <si>
    <t>https://en.wikipedia.org/wiki/The_Conjuring_2</t>
  </si>
  <si>
    <t>The Crimes of Grindelwald</t>
  </si>
  <si>
    <t>https://www.boxofficemojo.com/chart/ww_top_lifetime_gross/?area=XWW&amp;offset=350</t>
  </si>
  <si>
    <t>The Croods</t>
  </si>
  <si>
    <t>https://www.boxofficemojo.com/chart/ww_top_lifetime_gross/?area=XWW&amp;offset=379</t>
  </si>
  <si>
    <t>https://en.wikipedia.org/wiki/The_Croods</t>
  </si>
  <si>
    <t>The Curious Case of Benjamin Button</t>
  </si>
  <si>
    <t>https://www.boxofficemojo.com/chart/ww_top_lifetime_gross/?area=XWW&amp;offset=645</t>
  </si>
  <si>
    <t>The Da Vinci Code</t>
  </si>
  <si>
    <t>https://www.boxofficemojo.com/chart/ww_top_lifetime_gross/?area=XWW&amp;offset=312</t>
  </si>
  <si>
    <t>https://en.wikipedia.org/wiki/The_Da_Vinci_Code_(film)</t>
  </si>
  <si>
    <t>The Dark Knight</t>
  </si>
  <si>
    <t>https://www.boxofficemojo.com/chart/ww_top_lifetime_gross/?area=XWW&amp;offset=249</t>
  </si>
  <si>
    <t>https://en.wikipedia.org/wiki/The_Dark_Knight</t>
  </si>
  <si>
    <t>The Dark Knight Rises</t>
  </si>
  <si>
    <t>https://www.boxofficemojo.com/chart/ww_top_lifetime_gross/?area=XWW&amp;offset=233</t>
  </si>
  <si>
    <t>https://en.wikipedia.org/wiki/The_Dark_Knight_Rises</t>
  </si>
  <si>
    <t>The Day After Tomorrow</t>
  </si>
  <si>
    <t>https://www.boxofficemojo.com/chart/ww_top_lifetime_gross/?area=XWW&amp;offset=395</t>
  </si>
  <si>
    <t>https://en.wikipedia.org/wiki/The_Day_After_Tomorrow</t>
  </si>
  <si>
    <t>The Devil Wears Prada</t>
  </si>
  <si>
    <t>https://www.boxofficemojo.com/chart/ww_top_lifetime_gross/?area=XWW&amp;offset=666</t>
  </si>
  <si>
    <t>https://en.wikipedia.org/wiki/The_Devil_Wears_Prada_(film)#:~:text=The%20film%20grossed%20over%20%24326,grossing%20film%20worldwide%20in%202006.</t>
  </si>
  <si>
    <t>The Exorcist</t>
  </si>
  <si>
    <t>https://www.boxofficemojo.com/chart/ww_top_lifetime_gross/?area=XWW&amp;offset=482</t>
  </si>
  <si>
    <t>https://en.wikipedia.org/wiki/The_Exorcist</t>
  </si>
  <si>
    <t>The Expendables 2</t>
  </si>
  <si>
    <t>https://www.boxofficemojo.com/chart/ww_top_lifetime_gross/?area=XWW&amp;offset=688</t>
  </si>
  <si>
    <t>https://en.wikipedia.org/wiki/The_Expendables_2</t>
  </si>
  <si>
    <t>The Fate of the Furious</t>
  </si>
  <si>
    <t>https://www.boxofficemojo.com/chart/ww_top_lifetime_gross/?area=XWW&amp;offset=220</t>
  </si>
  <si>
    <t>https://en.wikipedia.org/wiki/The_Fate_of_the_Furious#:~:text=With%20an%20estimated%20production%20budget,Walker's%20death%20in%20November%202013.</t>
  </si>
  <si>
    <t>The Flintstones</t>
  </si>
  <si>
    <t>https://www.boxofficemojo.com/chart/ww_top_lifetime_gross/?area=XWW&amp;offset=638</t>
  </si>
  <si>
    <t>https://en.wikipedia.org/wiki/The_Flintstones_(film)</t>
  </si>
  <si>
    <t>The Force Awakens</t>
  </si>
  <si>
    <t>https://www.boxofficemojo.com/chart/ww_top_lifetime_gross/?area=XWW&amp;offset=203</t>
  </si>
  <si>
    <t>https://en.wikipedia.org/wiki/Star_Wars:_The_Force_Awakens</t>
  </si>
  <si>
    <t>The Fugitive</t>
  </si>
  <si>
    <t>https://www.boxofficemojo.com/chart/ww_top_lifetime_gross/?area=XWW&amp;offset=579</t>
  </si>
  <si>
    <t>https://en.wikipedia.org/wiki/The_Fugitive_(1993_film)#:~:text=The%20Fugitive%20premiered%20in%20Westwood,against%20a%20%2444%20million%20budget.</t>
  </si>
  <si>
    <t>The Golden Compass</t>
  </si>
  <si>
    <t>https://www.boxofficemojo.com/chart/ww_top_lifetime_gross/?area=XWW&amp;offset=571</t>
  </si>
  <si>
    <t>https://en.wikipedia.org/wiki/The_Golden_Compass_(film)#:~:text=With%20a%20production%20budget%20of,the%20film%20in%20post%2Dproduction.</t>
  </si>
  <si>
    <t>The Good Dinosaur</t>
  </si>
  <si>
    <t>https://www.boxofficemojo.com/chart/ww_top_lifetime_gross/?area=XWW&amp;offset=655</t>
  </si>
  <si>
    <t>https://en.wikipedia.org/wiki/The_Good_Dinosaur</t>
  </si>
  <si>
    <t>The Great Gatsby</t>
  </si>
  <si>
    <t>https://www.boxofficemojo.com/chart/ww_top_lifetime_gross/?area=XWW&amp;offset=609</t>
  </si>
  <si>
    <t>https://en.wikipedia.org/wiki/The_Great_Gatsby_(2013_film)</t>
  </si>
  <si>
    <t>The Greatest Showman</t>
  </si>
  <si>
    <t>https://www.boxofficemojo.com/chart/ww_top_lifetime_gross/?area=XWW&amp;offset=487</t>
  </si>
  <si>
    <t>https://en.wikipedia.org/wiki/The_Greatest_Showman#:~:text=Reception-,Box%20office,production%20budget%20of%20%2484%20million.</t>
  </si>
  <si>
    <t>The Grinch</t>
  </si>
  <si>
    <t>https://www.boxofficemojo.com/chart/ww_top_lifetime_gross/?area=XWW&amp;offset=423</t>
  </si>
  <si>
    <t>https://www.google.com/search?q=the+grinch+budget&amp;oq=the+grinch+budget&amp;aqs=chrome..69i57j0i512j0i22i30l4.1981j0j4&amp;sourceid=chrome&amp;ie=UTF-8</t>
  </si>
  <si>
    <t>The Hangover</t>
  </si>
  <si>
    <t>https://www.boxofficemojo.com/chart/ww_top_lifetime_gross/?area=XWW&amp;offset=455</t>
  </si>
  <si>
    <t>https://en.wikipedia.org/wiki/The_Hangover</t>
  </si>
  <si>
    <t>The Hangover Part II</t>
  </si>
  <si>
    <t>https://www.boxofficemojo.com/chart/ww_top_lifetime_gross/?area=XWW&amp;offset=380</t>
  </si>
  <si>
    <t>https://en.wikipedia.org/wiki/The_Hangover_Part_II#:~:text=The%20Hangover%20Part%20II%20grossed,a%20budget%20of%20%2480%20million.</t>
  </si>
  <si>
    <t>The Hangover Part III</t>
  </si>
  <si>
    <t>https://www.boxofficemojo.com/chart/ww_top_lifetime_gross/?area=XWW&amp;offset=593</t>
  </si>
  <si>
    <t>https://en.wikipedia.org/wiki/The_Hangover_Part_III#:~:text=The%20Hangover%20Part%20III%20grossed,a%20budget%20of%20%24103%20million.</t>
  </si>
  <si>
    <t>The Hobbit: An Unexpected Journey</t>
  </si>
  <si>
    <t>https://www.boxofficemojo.com/chart/ww_top_lifetime_gross/?area=XWW&amp;offset=248</t>
  </si>
  <si>
    <t>https://en.wikipedia.org/wiki/The_Hobbit:_An_Unexpected_Journey</t>
  </si>
  <si>
    <t>The Hobbit: The Battle of the Five Armies</t>
  </si>
  <si>
    <t>https://www.boxofficemojo.com/chart/ww_top_lifetime_gross/?area=XWW&amp;offset=255</t>
  </si>
  <si>
    <t>https://en.wikipedia.org/wiki/The_Hobbit:_The_Battle_of_the_Five_Armies</t>
  </si>
  <si>
    <t>The Hobbit: The Desolation of Smaug</t>
  </si>
  <si>
    <t>https://www.boxofficemojo.com/chart/ww_top_lifetime_gross/?area=XWW&amp;offset=257</t>
  </si>
  <si>
    <t>https://www.google.com/search?q=hobbit+desolation+of+smaug+budget&amp;ei=EJ-MY73DGreBhbIPr82x2A4&amp;ved=0ahUKEwi9i4Kxh-D7AhW3QEEAHa9mDOsQ4dUDCA8&amp;uact=5&amp;oq=hobbit+desolation+of+smaug+budget&amp;gs_lcp=Cgxnd3Mtd2l6LXNlcnAQAzIFCAAQgAQyBQgAEIYDMgUIABCGAzIFCAAQhgM6CggAEEcQ1gQQsAM6BwguEEMQ6gQ6BQgAEJECOgUILhCRAjoECC4QQzoLCAAQgAQQsQMQgwE6CAguELEDEIMBOhEILhCABBCxAxCDARDHARDRAzoICC4QgAQQ1AI6EgguEEMQ6gQQ3AQQ3gQQ3wQYAToKCC4QsQMQQxDqBDoECAAQQzoHCC4Q1AIQQzoVCC4QsQMQQxDqBBDcBBDeBBDfBBgBOggILhCPARDqAjoICAAQjwEQ6gI6DgguEMcBEK8BEJECEOoEOgoIABCxAxDJAxBDOgcIABCxAxBDOgoILhDHARCvARBDOhkILhDHARCvARCRAhDqBBDcBBDeBBDgBBgBOgsILhCABBCxAxCDAToUCC4QgAQQsQMQgwEQxwEQ0QMQ1AI6CAguEIAEELEDOggILhDUAhCABDoSCC4QQxDqBBDcBBDeBBDgBBgBOhAILhCxAxCDARDHARDRAxBDOgoILhCxAxDUAhBDOgoILhCxAxCDARBDOhMILhCxAxCDARDHARDRAxBDEOoEOh4ILhCxAxCDARDHARDRAxBDEOoEENwEEN4EEOAEGAE6DQguENQCELEDEEMQ6gQ6BwguELEDEEM6EAguELEDEMcBEK8BENQCEEM6GAguENQCELEDEEMQ6gQQ3AQQ3gQQ4AQYAToQCC4QrwEQxwEQ1AIQsQMQQzoLCC4QxwEQrwEQkQI6FQguELEDEEMQ6gQQ3AQQ3gQQ4AQYAToICC4QkQIQ6gQ6EwguEJECEOoEENwEEN4EEOAEGAE6BwgAEIAEEAo6BggAEBYQHjoICAAQFhAeEA86BQghEKABOgcILhCABBAKOgUILhCABDoICC4QgAQQ6gQ6EwguEIAEEOoEENwEEN4EEOAEGAFKBAhBGABKBAhGGAFQ5ARYhVJggFRoGHABeACAAaIBiAG6GJIBBDM3LjOYAQCgAQGwAQrIAQjAAQHaAQYIARABGBQ&amp;sclient=gws-wiz-serp</t>
  </si>
  <si>
    <t>The Hunchback of Notre Dame</t>
  </si>
  <si>
    <t>https://www.boxofficemojo.com/chart/ww_top_lifetime_gross/?area=XWW&amp;offset=668</t>
  </si>
  <si>
    <t>https://en.wikipedia.org/wiki/The_Hunchback_of_Notre_Dame_(1996_film)</t>
  </si>
  <si>
    <t>The Hunger Games</t>
  </si>
  <si>
    <t>https://www.boxofficemojo.com/chart/ww_top_lifetime_gross/?area=XWW&amp;offset=337</t>
  </si>
  <si>
    <t>https://en.wikipedia.org/wiki/The_Hunger_Games_(film)</t>
  </si>
  <si>
    <t>The Hunger Games: Catching Fire</t>
  </si>
  <si>
    <t>https://www.boxofficemojo.com/chart/ww_top_lifetime_gross/?area=XWW&amp;offset=279</t>
  </si>
  <si>
    <t>The Incredibles</t>
  </si>
  <si>
    <t>https://www.boxofficemojo.com/chart/ww_top_lifetime_gross/?area=XWW&amp;offset=358</t>
  </si>
  <si>
    <t>https://en.wikipedia.org/wiki/The_Incredibles</t>
  </si>
  <si>
    <t>The Jungle Book (2016)</t>
  </si>
  <si>
    <t>https://www.boxofficemojo.com/chart/ww_top_lifetime_gross/?area=XWW&amp;offset=253</t>
  </si>
  <si>
    <t>https://en.wikipedia.org/wiki/The_Jungle_Book_(2016_film)</t>
  </si>
  <si>
    <t>The Karate Kid</t>
  </si>
  <si>
    <t>https://www.boxofficemojo.com/chart/ww_top_lifetime_gross/?area=XWW&amp;offset=598</t>
  </si>
  <si>
    <t>https://en.wikipedia.org/wiki/The_Karate_Kid_(2010_film)</t>
  </si>
  <si>
    <t>The King's Speech</t>
  </si>
  <si>
    <t>https://www.boxofficemojo.com/chart/ww_top_lifetime_gross/?area=XWW&amp;offset=495</t>
  </si>
  <si>
    <t>https://en.wikipedia.org/wiki/The_King%27s_Speech</t>
  </si>
  <si>
    <t>The Last Airbender</t>
  </si>
  <si>
    <t>https://www.boxofficemojo.com/chart/ww_top_lifetime_gross/?area=XWW&amp;offset=682</t>
  </si>
  <si>
    <t>https://en.wikipedia.org/wiki/The_Last_Airbender_(2010_film)#:~:text=However%2C%20James%20Newton%20Howard's,domestically%20and%20%24319%20million%20worldwide.</t>
  </si>
  <si>
    <t>The Last Jedi</t>
  </si>
  <si>
    <t>https://www.boxofficemojo.com/chart/ww_top_lifetime_gross/?area=XWW&amp;offset=215</t>
  </si>
  <si>
    <t>https://en.wikipedia.org/wiki/Star_Wars:_The_Last_Jedi</t>
  </si>
  <si>
    <t>The Last Samurai</t>
  </si>
  <si>
    <t>https://www.boxofficemojo.com/chart/ww_top_lifetime_gross/?area=XWW&amp;offset=469</t>
  </si>
  <si>
    <t>https://en.wikipedia.org/wiki/The_Last_Samurai</t>
  </si>
  <si>
    <t>The Legend of Tarzan</t>
  </si>
  <si>
    <t>https://www.boxofficemojo.com/chart/ww_top_lifetime_gross/?area=XWW&amp;offset=604</t>
  </si>
  <si>
    <t>https://en.wikipedia.org/wiki/The_Legend_of_Tarzan_(film)#:~:text=Reception-,Box%20office,even%20and%20justify%20a%20sequel.</t>
  </si>
  <si>
    <t>The Lego Batman Movie</t>
  </si>
  <si>
    <t>https://www.boxofficemojo.com/chart/ww_top_lifetime_gross/?area=XWW&amp;offset=694</t>
  </si>
  <si>
    <t>https://en.wikipedia.org/wiki/The_Lego_Batman_Movie#:~:text=The%20Lego%20Batman%20Movie%20grossed,production%20budget%20of%20%2480%20million.</t>
  </si>
  <si>
    <t>The Lego Movie</t>
  </si>
  <si>
    <t>https://www.boxofficemojo.com/chart/ww_top_lifetime_gross/?area=XWW&amp;offset=457</t>
  </si>
  <si>
    <t>https://en.wikipedia.org/wiki/The_Lego_Movie#:~:text=The%20Lego%20Movie%20premiered%20in,%2C%20story%2C%20humor%20and%20acting.</t>
  </si>
  <si>
    <t>The Lion King</t>
  </si>
  <si>
    <t>https://www.boxofficemojo.com/chart/ww_top_lifetime_gross/?area=XWW&amp;offset=207</t>
  </si>
  <si>
    <t>https://en.wikipedia.org/wiki/The_Lion_King_(2019_film)</t>
  </si>
  <si>
    <t>https://www.boxofficemojo.com/chart/ww_top_lifetime_gross/?area=XWW&amp;offset=238</t>
  </si>
  <si>
    <t>https://en.wikipedia.org/wiki/The_Lion_King</t>
  </si>
  <si>
    <t>The Lion, the Witch and the Wardrobe</t>
  </si>
  <si>
    <t>https://www.boxofficemojo.com/chart/ww_top_lifetime_gross/?area=XWW&amp;offset=320</t>
  </si>
  <si>
    <t>https://en.wikipedia.org/wiki/The_Chronicles_of_Narnia:_The_Lion,_the_Witch_and_the_Wardrobe</t>
  </si>
  <si>
    <t>The Lorax</t>
  </si>
  <si>
    <t>https://www.boxofficemojo.com/chart/ww_top_lifetime_gross/?area=XWW&amp;offset=626</t>
  </si>
  <si>
    <t>https://en.wikipedia.org/wiki/The_Lorax_(film)</t>
  </si>
  <si>
    <t>The Lost World: Jurassic Park</t>
  </si>
  <si>
    <t>https://www.boxofficemojo.com/chart/ww_top_lifetime_gross/?area=XWW&amp;offset=368</t>
  </si>
  <si>
    <t>https://en.wikipedia.org/wiki/The_Lost_World:_Jurassic_Park</t>
  </si>
  <si>
    <t>The Martian</t>
  </si>
  <si>
    <t>https://www.boxofficemojo.com/chart/ww_top_lifetime_gross/?area=XWW&amp;offset=359</t>
  </si>
  <si>
    <t>https://en.wikipedia.org/wiki/The_Martian_(film)#:~:text=The%20Martian%20was%20a%20financial,a%20budget%20of%20%24108%20million.</t>
  </si>
  <si>
    <t>The Mask</t>
  </si>
  <si>
    <t>https://www.boxofficemojo.com/chart/ww_top_lifetime_gross/?area=XWW&amp;offset=620</t>
  </si>
  <si>
    <t>https://en.wikipedia.org/wiki/The_Mask_(1994_film)#:~:text=The%20film%20grossed%20over%20%24351,Diaz%20as%20a%20leading%20lady.</t>
  </si>
  <si>
    <t>The Matrix</t>
  </si>
  <si>
    <t>https://www.boxofficemojo.com/chart/ww_top_lifetime_gross/?area=XWW&amp;offset=460</t>
  </si>
  <si>
    <t>https://en.wikipedia.org/wiki/The_Matrix#:~:text=The%20Matrix%20opened%20in%20theaters,%2463%20million%20budget%2C%20becoming%20the</t>
  </si>
  <si>
    <t>The Matrix Reloaded</t>
  </si>
  <si>
    <t>https://www.boxofficemojo.com/chart/ww_top_lifetime_gross/?area=XWW&amp;offset=322</t>
  </si>
  <si>
    <t>https://en.wikipedia.org/wiki/The_Matrix_Reloaded</t>
  </si>
  <si>
    <t>The Matrix Revolutions</t>
  </si>
  <si>
    <t>https://www.boxofficemojo.com/chart/ww_top_lifetime_gross/?area=XWW&amp;offset=496</t>
  </si>
  <si>
    <t>https://en.wikipedia.org/wiki/The_Matrix_Revolutions</t>
  </si>
  <si>
    <t>The Maze Runner</t>
  </si>
  <si>
    <t>https://www.boxofficemojo.com/chart/ww_top_lifetime_gross/?area=XWW&amp;offset=627</t>
  </si>
  <si>
    <t>https://en.wikipedia.org/wiki/The_Maze_Runner_(film)</t>
  </si>
  <si>
    <t>The Meg</t>
  </si>
  <si>
    <t>https://www.boxofficemojo.com/chart/ww_top_lifetime_gross/?area=XWW&amp;offset=410</t>
  </si>
  <si>
    <t>https://en.wikipedia.org/wiki/The_Meg</t>
  </si>
  <si>
    <t>The Mummy</t>
  </si>
  <si>
    <t>https://www.boxofficemojo.com/chart/ww_top_lifetime_gross/?area=XWW&amp;offset=506</t>
  </si>
  <si>
    <t>https://en.wikipedia.org/wiki/The_Mummy_(1999_film)</t>
  </si>
  <si>
    <t>https://www.boxofficemojo.com/chart/ww_top_lifetime_gross/?area=XWW&amp;offset=516</t>
  </si>
  <si>
    <t>The Mummy Returns</t>
  </si>
  <si>
    <t>https://www.boxofficemojo.com/chart/ww_top_lifetime_gross/?area=XWW&amp;offset=479</t>
  </si>
  <si>
    <t>https://en.wikipedia.org/wiki/The_Mummy_Returns</t>
  </si>
  <si>
    <t>The Mummy: Tomb of the Dragon Emperor</t>
  </si>
  <si>
    <t>https://www.boxofficemojo.com/chart/ww_top_lifetime_gross/?area=XWW&amp;offset=525</t>
  </si>
  <si>
    <t>https://www.google.com/search?q=the+mummy+tomb+of+the+dragon+emperor+budget&amp;oq=the+mummy+tomb+of+the+dragon+emperor+budget&amp;aqs=chrome..69i57j0i390l3.4832j1j4&amp;sourceid=chrome&amp;ie=UTF-8</t>
  </si>
  <si>
    <t>The Nun</t>
  </si>
  <si>
    <t>https://www.boxofficemojo.com/chart/ww_top_lifetime_gross/?area=XWW&amp;offset=585</t>
  </si>
  <si>
    <t>https://en.wikipedia.org/wiki/The_Nun_(2018_film)</t>
  </si>
  <si>
    <t>The Passion of the Christ</t>
  </si>
  <si>
    <t>https://www.boxofficemojo.com/chart/ww_top_lifetime_gross/?area=XWW&amp;offset=370</t>
  </si>
  <si>
    <t>https://en.wikipedia.org/wiki/The_Passion_of_the_Christ</t>
  </si>
  <si>
    <t>The Perfect Storm</t>
  </si>
  <si>
    <t>https://www.boxofficemojo.com/chart/ww_top_lifetime_gross/?area=XWW&amp;offset=661</t>
  </si>
  <si>
    <t>https://en.wikipedia.org/wiki/The_Perfect_Storm_(film)</t>
  </si>
  <si>
    <t>The Phantom Menace</t>
  </si>
  <si>
    <t>https://www.boxofficemojo.com/chart/ww_top_lifetime_gross/?area=XWW&amp;offset=245</t>
  </si>
  <si>
    <t>https://en.wikipedia.org/wiki/Star_Wars:_Episode_I_%E2%80%93_The_Phantom_Menace</t>
  </si>
  <si>
    <t>The Polar Express</t>
  </si>
  <si>
    <t>https://www.boxofficemojo.com/chart/ww_top_lifetime_gross/?area=XWW&amp;offset=686</t>
  </si>
  <si>
    <t>https://en.wikipedia.org/wiki/The_Polar_Express_(film)</t>
  </si>
  <si>
    <t>The Proposal</t>
  </si>
  <si>
    <t>https://www.boxofficemojo.com/chart/ww_top_lifetime_gross/?area=XWW&amp;offset=683</t>
  </si>
  <si>
    <t>https://en.wikipedia.org/wiki/The_Proposal_(2009_film)</t>
  </si>
  <si>
    <t>The Revenant</t>
  </si>
  <si>
    <t>https://www.boxofficemojo.com/chart/ww_top_lifetime_gross/?area=XWW&amp;offset=409</t>
  </si>
  <si>
    <t>https://en.wikipedia.org/wiki/The_Revenant_(2015_film)</t>
  </si>
  <si>
    <t>The Rise of Skywalker</t>
  </si>
  <si>
    <t>https://www.boxofficemojo.com/chart/ww_top_lifetime_gross/?area=XWW&amp;offset=234</t>
  </si>
  <si>
    <t>https://en.wikipedia.org/wiki/Star_Wars:_The_Rise_of_Skywalker#:~:text=With%20an%20estimated%20budget%20of,United%20States%20on%20December%2020.</t>
  </si>
  <si>
    <t>The Rock</t>
  </si>
  <si>
    <t>https://www.boxofficemojo.com/chart/ww_top_lifetime_gross/?area=XWW&amp;offset=647</t>
  </si>
  <si>
    <t>https://en.wikipedia.org/wiki/The_Rock_(film)#:~:text=Produced%20on%20a%20%2475%20million,U.S.%20film%20worldwide%20that%20year.</t>
  </si>
  <si>
    <t>The Secret Life of Pets</t>
  </si>
  <si>
    <t>https://www.boxofficemojo.com/chart/ww_top_lifetime_gross/?area=XWW&amp;offset=271</t>
  </si>
  <si>
    <t>https://www.imdb.com/title/tt2709768/</t>
  </si>
  <si>
    <t>The Secret Life of Pets 2</t>
  </si>
  <si>
    <t>https://www.boxofficemojo.com/chart/ww_top_lifetime_gross/?area=XWW&amp;offset=492</t>
  </si>
  <si>
    <t>https://en.wikipedia.org/wiki/The_Secret_Life_of_Pets#:~:text=Reception-,Box%20office,production%20budget%20of%20%2475%20million.</t>
  </si>
  <si>
    <t>The Secrets of Dumbledore</t>
  </si>
  <si>
    <t>https://www.boxofficemojo.com/chart/ww_top_lifetime_gross/?area=XWW&amp;offset=523</t>
  </si>
  <si>
    <t>https://en.wikipedia.org/wiki/Fantastic_Beasts:_The_Secrets_of_Dumbledore#:~:text=The%20film%20received%20mixed%20reviews,of%20the%20Wizarding%20World%20franchise.</t>
  </si>
  <si>
    <t>The Simpsons Movie</t>
  </si>
  <si>
    <t>https://www.boxofficemojo.com/chart/ww_top_lifetime_gross/?area=XWW&amp;offset=408</t>
  </si>
  <si>
    <t>https://en.wikipedia.org/wiki/The_Simpsons_Movie</t>
  </si>
  <si>
    <t>The Sixth Sense</t>
  </si>
  <si>
    <t>https://www.boxofficemojo.com/chart/ww_top_lifetime_gross/?area=XWW&amp;offset=343</t>
  </si>
  <si>
    <t>https://en.wikipedia.org/wiki/The_Sixth_Sense</t>
  </si>
  <si>
    <t>The Smurfs</t>
  </si>
  <si>
    <t>https://www.boxofficemojo.com/chart/ww_top_lifetime_gross/?area=XWW&amp;offset=389</t>
  </si>
  <si>
    <t>https://en.wikipedia.org/wiki/The_Smurfs_(film)</t>
  </si>
  <si>
    <t>The Smurfs 2</t>
  </si>
  <si>
    <t>https://www.boxofficemojo.com/chart/ww_top_lifetime_gross/?area=XWW&amp;offset=628</t>
  </si>
  <si>
    <t>https://en.wikipedia.org/wiki/The_Smurfs_2</t>
  </si>
  <si>
    <t>The SpongeBob Movie: Sponge Out of Water</t>
  </si>
  <si>
    <t>https://www.boxofficemojo.com/chart/ww_top_lifetime_gross/?area=XWW&amp;offset=670</t>
  </si>
  <si>
    <t>https://en.wikipedia.org/wiki/The_SpongeBob_Movie:_Sponge_Out_of_Water#:~:text=The%20SpongeBob%20Movie%3A%20Sponge%20Out%20of%20Water%20grossed%20%24162.9%20million,a%20budget%20of%20%2474%20million.</t>
  </si>
  <si>
    <t>The Voyage of the Dawn Treader</t>
  </si>
  <si>
    <t>https://www.boxofficemojo.com/chart/ww_top_lifetime_gross/?area=XWW&amp;offset=507</t>
  </si>
  <si>
    <t>https://en.wikipedia.org/wiki/The_Chronicles_of_Narnia:_The_Voyage_of_the_Dawn_Treader</t>
  </si>
  <si>
    <t>The Wolf of Wall Street</t>
  </si>
  <si>
    <t>https://www.boxofficemojo.com/chart/ww_top_lifetime_gross/?area=XWW&amp;offset=522</t>
  </si>
  <si>
    <t>https://www.imdb.com/title/tt0993846/</t>
  </si>
  <si>
    <t>The Wolverine</t>
  </si>
  <si>
    <t>https://www.boxofficemojo.com/chart/ww_top_lifetime_gross/?area=XWW&amp;offset=509</t>
  </si>
  <si>
    <t>https://en.wikipedia.org/wiki/The_Wolverine_(film)</t>
  </si>
  <si>
    <t>The World Is Not Enough</t>
  </si>
  <si>
    <t>https://www.boxofficemojo.com/chart/ww_top_lifetime_gross/?area=XWW&amp;offset=594</t>
  </si>
  <si>
    <t>https://en.wikipedia.org/wiki/The_World_Is_Not_Enough</t>
  </si>
  <si>
    <t>There's Something About Mary</t>
  </si>
  <si>
    <t>https://www.boxofficemojo.com/chart/ww_top_lifetime_gross/?area=XWW&amp;offset=577</t>
  </si>
  <si>
    <t>https://en.wikipedia.org/wiki/There%27s_Something_About_Mary</t>
  </si>
  <si>
    <t>Thor</t>
  </si>
  <si>
    <t>https://www.boxofficemojo.com/chart/ww_top_lifetime_gross/?area=XWW&amp;offset=474</t>
  </si>
  <si>
    <t>https://en.wikipedia.org/wiki/Thor_(film)</t>
  </si>
  <si>
    <t>Thor: Love and Thunder</t>
  </si>
  <si>
    <t>https://www.boxofficemojo.com/chart/ww_top_lifetime_gross/?area=XWW&amp;offset=310</t>
  </si>
  <si>
    <t>https://en.wikipedia.org/wiki/Thor:_Love_and_Thunder#:~:text=The%20film's%20production%20budget%20of,Phase%20Four%20of%20the%20MCU.</t>
  </si>
  <si>
    <t>Thor: Ragnarok</t>
  </si>
  <si>
    <t>https://www.boxofficemojo.com/chart/ww_top_lifetime_gross/?area=XWW&amp;offset=283</t>
  </si>
  <si>
    <t>https://en.wikipedia.org/wiki/Thor:_Ragnarok</t>
  </si>
  <si>
    <t>Thor: The Dark World</t>
  </si>
  <si>
    <t>https://www.boxofficemojo.com/chart/ww_top_lifetime_gross/?area=XWW&amp;offset=355</t>
  </si>
  <si>
    <t>https://en.wikipedia.org/wiki/Thor:_The_Dark_World</t>
  </si>
  <si>
    <t>Titanic</t>
  </si>
  <si>
    <t>https://www.boxofficemojo.com/chart/ww_top_lifetime_gross/?area=XWW&amp;offset=202</t>
  </si>
  <si>
    <t>https://www.cbc.ca/radio/q/blog/titanic-anniversary-20-fascinating-facts-about-the-epic-blockbuster-that-almost-sank-1.4381455#:~:text=With%20a%20budget%20of%20%24200,Avatar%20surpassed%20it%20in%202010.</t>
  </si>
  <si>
    <t>Tomorrow Never Dies</t>
  </si>
  <si>
    <t>https://www.boxofficemojo.com/chart/ww_top_lifetime_gross/?area=XWW&amp;offset=653</t>
  </si>
  <si>
    <t>https://en.wikipedia.org/wiki/Tomorrow_Never_Dies</t>
  </si>
  <si>
    <t>Top Gun</t>
  </si>
  <si>
    <t>https://www.boxofficemojo.com/chart/ww_top_lifetime_gross/?area=XWW&amp;offset=603</t>
  </si>
  <si>
    <t>https://www.google.com/search?q=top+gun+budget&amp;oq=top+gun+budget&amp;aqs=chrome..69i57j0i512l5j0i22i30l4.2621j0j9&amp;sourceid=chrome&amp;ie=UTF-8</t>
  </si>
  <si>
    <t>Top Gun: Maverick</t>
  </si>
  <si>
    <t>https://www.boxofficemojo.com/chart/ww_top_lifetime_gross/?area=XWW&amp;offset=210</t>
  </si>
  <si>
    <t>https://www.imdb.com/title/tt1745960/</t>
  </si>
  <si>
    <t>Toy Story</t>
  </si>
  <si>
    <t>https://www.boxofficemojo.com/chart/ww_top_lifetime_gross/?area=XWW&amp;offset=537</t>
  </si>
  <si>
    <t>https://en.wikipedia.org/wiki/Toy_Story</t>
  </si>
  <si>
    <t>Toy Story 2</t>
  </si>
  <si>
    <t>https://www.boxofficemojo.com/chart/ww_top_lifetime_gross/?area=XWW&amp;offset=429</t>
  </si>
  <si>
    <t>https://en.wikipedia.org/wiki/Toy_Story_2</t>
  </si>
  <si>
    <t>Toy Story 3</t>
  </si>
  <si>
    <t>https://www.boxofficemojo.com/chart/ww_top_lifetime_gross/?area=XWW&amp;offset=236</t>
  </si>
  <si>
    <t>https://en.wikipedia.org/wiki/Toy_Story_3</t>
  </si>
  <si>
    <t>Toy Story 4</t>
  </si>
  <si>
    <t>https://www.boxofficemojo.com/chart/ww_top_lifetime_gross/?area=XWW&amp;offset=235</t>
  </si>
  <si>
    <t>https://en.wikipedia.org/wiki/Toy_Story_4</t>
  </si>
  <si>
    <t>Transformers</t>
  </si>
  <si>
    <t>https://www.boxofficemojo.com/chart/ww_top_lifetime_gross/?area=XWW&amp;offset=331</t>
  </si>
  <si>
    <t>https://en.wikipedia.org/wiki/Transformers_(film)</t>
  </si>
  <si>
    <t>Transformers: Age of Extinction</t>
  </si>
  <si>
    <t>https://www.boxofficemojo.com/chart/ww_top_lifetime_gross/?area=XWW&amp;offset=232</t>
  </si>
  <si>
    <t>https://en.wikipedia.org/wiki/Transformers:_Age_of_Extinction#:~:text=Box%20office-,Worldwide,a%20budget%20of%20%24210%20million.</t>
  </si>
  <si>
    <t>Transformers: Dark of the Moon</t>
  </si>
  <si>
    <t>https://www.boxofficemojo.com/chart/ww_top_lifetime_gross/?area=XWW&amp;offset=228</t>
  </si>
  <si>
    <t>https://en.wikipedia.org/wiki/Captain_Marvel_(film)</t>
  </si>
  <si>
    <t>Transformers: Revenge of the Fallen</t>
  </si>
  <si>
    <t>https://www.boxofficemojo.com/chart/ww_top_lifetime_gross/?area=XWW&amp;offset=286</t>
  </si>
  <si>
    <t>https://en.wikipedia.org/wiki/Transformers:_Revenge_of_the_Fallen</t>
  </si>
  <si>
    <t>Transformers: The Last Knight</t>
  </si>
  <si>
    <t>https://www.boxofficemojo.com/chart/ww_top_lifetime_gross/?area=XWW&amp;offset=373</t>
  </si>
  <si>
    <t>https://www.imdb.com/title/tt3371366/</t>
  </si>
  <si>
    <t>Trolls</t>
  </si>
  <si>
    <t>https://www.boxofficemojo.com/chart/ww_top_lifetime_gross/?area=XWW&amp;offset=631</t>
  </si>
  <si>
    <t>https://en.wikipedia.org/wiki/Trolls_(film)#:~:text=Trolls%20grossed%20%24153.7%20million%20in,a%20budget%20of%20%24125%20million.</t>
  </si>
  <si>
    <t>Tron: Legacy</t>
  </si>
  <si>
    <t>https://www.boxofficemojo.com/chart/ww_top_lifetime_gross/?area=XWW&amp;offset=533</t>
  </si>
  <si>
    <t>https://en.wikipedia.org/wiki/Tron:_Legacy#:~:text=The%20film%20grossed%20%24400%20million,described%20as%20a%20cult%20film.</t>
  </si>
  <si>
    <t>Troy</t>
  </si>
  <si>
    <t>https://www.boxofficemojo.com/chart/ww_top_lifetime_gross/?area=XWW&amp;offset=428</t>
  </si>
  <si>
    <t>https://en.wikipedia.org/wiki/Troy_(film)</t>
  </si>
  <si>
    <t>True Lies</t>
  </si>
  <si>
    <t>https://www.boxofficemojo.com/chart/ww_top_lifetime_gross/?area=XWW&amp;offset=559</t>
  </si>
  <si>
    <t>https://en.wikipedia.org/wiki/True_Lies#:~:text=Costing%20%24100%E2%80%93120%20million%20to,over%20a%20seven%2Dmonth%20schedule.</t>
  </si>
  <si>
    <t>Twilight</t>
  </si>
  <si>
    <t>https://www.boxofficemojo.com/chart/ww_top_lifetime_gross/?area=XWW&amp;offset=518</t>
  </si>
  <si>
    <t>https://independent-magazine.org/2021/12/06/from-indie-to-blockbuster-the-evolution-of-the-twilight-saga/</t>
  </si>
  <si>
    <t>Twilight: Breaking Dawn - Pt 1</t>
  </si>
  <si>
    <t>https://www.boxofficemojo.com/chart/ww_top_lifetime_gross/?area=XWW&amp;offset=328</t>
  </si>
  <si>
    <t>https://en.wikipedia.org/wiki/The_Twilight_Saga:_Breaking_Dawn_%E2%80%93_Part_1</t>
  </si>
  <si>
    <t>Twilight: Breaking Dawn - Pt 2</t>
  </si>
  <si>
    <t>https://www.boxofficemojo.com/chart/ww_top_lifetime_gross/?area=XWW&amp;offset=284</t>
  </si>
  <si>
    <t>https://en.wikipedia.org/wiki/The_Twilight_Saga:_Breaking_Dawn_%E2%80%93_Part_2</t>
  </si>
  <si>
    <t>Twilight: Eclipse</t>
  </si>
  <si>
    <t>https://www.boxofficemojo.com/chart/ww_top_lifetime_gross/?area=XWW&amp;offset=335</t>
  </si>
  <si>
    <t>https://en.wikipedia.org/wiki/The_Twilight_Saga:_Eclipse</t>
  </si>
  <si>
    <t>Twilight: New Moon</t>
  </si>
  <si>
    <t>https://www.boxofficemojo.com/chart/ww_top_lifetime_gross/?area=XWW&amp;offset=329</t>
  </si>
  <si>
    <t>https://en.wikipedia.org/wiki/The_Twilight_Saga:_New_Moon</t>
  </si>
  <si>
    <t>Twister</t>
  </si>
  <si>
    <t>https://www.boxofficemojo.com/chart/ww_top_lifetime_gross/?area=XWW&amp;offset=431</t>
  </si>
  <si>
    <t>https://en.wikipedia.org/wiki/Twister_(1996_film)</t>
  </si>
  <si>
    <t>Uncharted</t>
  </si>
  <si>
    <t>https://www.boxofficemojo.com/chart/ww_top_lifetime_gross/?area=XWW&amp;offset=532</t>
  </si>
  <si>
    <t>https://en.wikipedia.org/wiki/Uncharted_(film)</t>
  </si>
  <si>
    <t>Up</t>
  </si>
  <si>
    <t>https://www.boxofficemojo.com/chart/ww_top_lifetime_gross/?area=XWW&amp;offset=323</t>
  </si>
  <si>
    <t>https://www.the-numbers.com/movie/Up#tab=summary</t>
  </si>
  <si>
    <t>Venom</t>
  </si>
  <si>
    <t>https://www.boxofficemojo.com/chart/ww_top_lifetime_gross/?area=XWW&amp;offset=282</t>
  </si>
  <si>
    <t>https://en.wikipedia.org/wiki/Venom_(2018_film)</t>
  </si>
  <si>
    <t>Venom: Let There Be Carnage</t>
  </si>
  <si>
    <t>https://www.boxofficemojo.com/chart/ww_top_lifetime_gross/?area=XWW&amp;offset=424</t>
  </si>
  <si>
    <t>https://www.google.com/search?q=venom+let+there+be+carnage+budget&amp;ei=a_yaY4qUPLWFhbIP7ISnkAI&amp;ved=0ahUKEwjK9Zqxuvv7AhW1QkEAHWzCCSIQ4dUDCA8&amp;uact=5&amp;oq=venom+let+there+be+carnage+budget&amp;gs_lcp=Cgxnd3Mtd2l6LXNlcnAQAzIKCAAQgAQQRhD7ATIGCAAQFhAeMgUIABCGAzIFCAAQhgMyBQgAEIYDOgoIABBHENYEELADOgcIABCwAxBDOg0IABDkAhDWBBCwAxgBOg8ILhDUAhDIAxCwAxBDGAI6BwguEEMQ6gQ6BAgAEEM6CgguEMcBENEDEEM6BAguEEM6BwguENQCEEM6FAguEIAEELEDEIMBEMcBENEDENQCOgsIABCABBCxAxCDAToSCC4QQxDqBBDcBBDeBBDfBBgDOgoIABCxAxCDARBDOggILhDUAhCRAjoICC4QgAQQ1AI6CAguELEDEIMBOgoILhCxAxBDEOoEOgsILhCABBCxAxCDAToVCC4QsQMQQxDqBBDcBBDeBBDfBBgDOgUILhCABDoOCC4QrwEQxwEQsQMQgAQ6CAguELEDEIAEOg4ILhCABBCxAxDHARDRAzoICC4QgAQQsQM6EAguENQCELEDEIAEEAoQ6gQ6CgguELEDEIAEEAo6CwguEIAEEMcBEK8BOgoILhCABBCxAxAKOgoIABCABBCxAxAKOgUIABCABDoNCC4Q1AIQsQMQgAQQCjobCC4Q1AIQsQMQgAQQChDqBBDcBBDeBBDgBBgDOgsILhCxAxCRAhDqBDoHCC4QsQMQQzoWCC4QsQMQkQIQ6gQQ3AQQ3gQQ4AQYAzoKCC4QgAQQChDqBDoHCAAQgAQQCjoVCC4QgAQQChDqBBDcBBDeBBDgBBgDOgwILhDqAhC0AhBDGAQ6DAgAEOoCELQCEEMYBDoPCC4Q1AIQ6gIQtAIQQxgEOg0IABCPARDqAhC0AhgFOhAILhCPARDUAhDqAhC0AhgFOgsILhDUAhCRAhDqBDoFCC4QkQI6DgguEMcBELEDENEDEIAEOhYILhDUAhCRAhDqBBDcBBDeBBDgBBgDOgsIABCxAxCDARCRAjoFCAAQkQI6EgguEEMQ6gQQ3AQQ3gQQ4AQYAzoOCC4QsQMQ1AIQkQIQ6gQ6CAguELEDEJECOhkILhCxAxDUAhCRAhDqBBDcBBDeBBDgBBgDOg4ILhDUAhCxAxCRAhDqBDoLCC4QsQMQ1AIQkQI6GQguENQCELEDEJECEOoEENwEEN4EEOAEGAM6CwguENQCELEDEJECOggIABCABBCxAzoICC4QgAQQ6gQ6EwguEIAEEOoEENwEEN4EEOAEGAM6CAgAEBYQHhAKSgQIQRgASgQIRhgBUKAHWOpBYO9DaApwAXgAgAFoiAHHFZIBBDM2LjSYAQCgAQGwARTIARLAAQHaAQYIARABGAnaAQYIAhABGAjaAQYIAxABGBTaAQQIBBgH2gEGCAUQARgK&amp;sclient=gws-wiz-serp</t>
  </si>
  <si>
    <t>WALL·E</t>
  </si>
  <si>
    <t>https://www.boxofficemojo.com/chart/ww_top_lifetime_gross/?area=XWW&amp;offset=419</t>
  </si>
  <si>
    <t>https://en.wikipedia.org/wiki/WALL-E#:~:text=The%20film%20cost%20%24180%20million,States%20on%20June%2027%2C%202008.</t>
  </si>
  <si>
    <t>Wanted</t>
  </si>
  <si>
    <t>https://www.boxofficemojo.com/chart/ww_top_lifetime_gross/?area=XWW&amp;offset=637</t>
  </si>
  <si>
    <t>https://en.wikipedia.org/wiki/Wanted_(2008_film)</t>
  </si>
  <si>
    <t>War for the Planet of the Apes</t>
  </si>
  <si>
    <t>https://www.boxofficemojo.com/chart/ww_top_lifetime_gross/?area=XWW&amp;offset=435</t>
  </si>
  <si>
    <t>https://en.wikipedia.org/wiki/War_for_the_Planet_of_the_Apes#:~:text=War%20for%20the%20Planet%20of%20the%20Apes%20grossed%20%24146.9%20million,budget%20of%20%24150%E2%80%93152%20million.</t>
  </si>
  <si>
    <t>War of the Worlds</t>
  </si>
  <si>
    <t>https://www.boxofficemojo.com/chart/ww_top_lifetime_gross/?area=XWW&amp;offset=375</t>
  </si>
  <si>
    <t>https://en.wikipedia.org/wiki/War_of_the_Worlds_(2005_film)</t>
  </si>
  <si>
    <t>Warcraft</t>
  </si>
  <si>
    <t>https://www.boxofficemojo.com/chart/ww_top_lifetime_gross/?area=XWW&amp;offset=485</t>
  </si>
  <si>
    <t>https://en.wikipedia.org/wiki/Warcraft_(film)#:~:text=Given%20its%20%24160%20million%20production,in%20order%20to%20break%2Deven.</t>
  </si>
  <si>
    <t>What Women Want</t>
  </si>
  <si>
    <t>https://www.boxofficemojo.com/chart/ww_top_lifetime_gross/?area=XWW&amp;offset=566</t>
  </si>
  <si>
    <t>https://en.wikipedia.org/wiki/What_Women_Want</t>
  </si>
  <si>
    <t>Who Framed Roger Rabbit</t>
  </si>
  <si>
    <t>https://www.boxofficemojo.com/chart/ww_top_lifetime_gross/?area=XWW&amp;offset=659</t>
  </si>
  <si>
    <t>https://en.wikipedia.org/wiki/Who_Framed_Roger_Rabbit</t>
  </si>
  <si>
    <t>Wonder Woman</t>
  </si>
  <si>
    <t>https://www.boxofficemojo.com/chart/ww_top_lifetime_gross/?area=XWW&amp;offset=288</t>
  </si>
  <si>
    <t>https://www.google.com/search?q=wonder+woman+budget&amp;oq=wonder+woman+budget&amp;aqs=chrome..69i57j0i512j0i22i30l8.2184j0j4&amp;sourceid=chrome&amp;ie=UTF-8</t>
  </si>
  <si>
    <t>World War Z</t>
  </si>
  <si>
    <t>https://www.boxofficemojo.com/chart/ww_top_lifetime_gross/?area=XWW&amp;offset=405</t>
  </si>
  <si>
    <t>https://en.wikipedia.org/wiki/World_War_Z_(film)#:~:text=Regardless%2C%20the%20film%20was%20a,zombie%20film%20of%20all%20time.</t>
  </si>
  <si>
    <t>Wreck-It Ralph</t>
  </si>
  <si>
    <t>https://www.boxofficemojo.com/chart/ww_top_lifetime_gross/?area=XWW&amp;offset=453</t>
  </si>
  <si>
    <t>https://en.wikipedia.org/wiki/Wreck-It_Ralph</t>
  </si>
  <si>
    <t>X-Men Origins: Wolverine</t>
  </si>
  <si>
    <t>https://www.boxofficemojo.com/chart/ww_top_lifetime_gross/?area=XWW&amp;offset=570</t>
  </si>
  <si>
    <t>https://en.wikipedia.org/wiki/X-Men_Origins:_Wolverine</t>
  </si>
  <si>
    <t>X-Men: Apocalypse</t>
  </si>
  <si>
    <t>https://www.boxofficemojo.com/chart/ww_top_lifetime_gross/?area=XWW&amp;offset=400</t>
  </si>
  <si>
    <t>https://en.wikipedia.org/wiki/X-Men:_Apocalypse#:~:text=X%2DMen%3A%20Apocalypse%20grossed%20%24155.4,a%20budget%20of%20%24178%20million.</t>
  </si>
  <si>
    <t>X-Men: Days of Future Past</t>
  </si>
  <si>
    <t>https://www.boxofficemojo.com/chart/ww_top_lifetime_gross/?area=XWW&amp;offset=319</t>
  </si>
  <si>
    <t>https://en.wikipedia.org/wiki/X-Men:_Days_of_Future_Past</t>
  </si>
  <si>
    <t>X-Men: First Class</t>
  </si>
  <si>
    <t>https://www.boxofficemojo.com/chart/ww_top_lifetime_gross/?area=XWW&amp;offset=614</t>
  </si>
  <si>
    <t>https://www.imdb.com/title/tt1270798/</t>
  </si>
  <si>
    <t>X-Men: The Last Stand</t>
  </si>
  <si>
    <t>https://www.boxofficemojo.com/chart/ww_top_lifetime_gross/?area=XWW&amp;offset=465</t>
  </si>
  <si>
    <t>https://en.wikipedia.org/wiki/X-Men:_The_Last_Stand</t>
  </si>
  <si>
    <t>X2: X-Men United</t>
  </si>
  <si>
    <t>https://www.boxofficemojo.com/chart/ww_top_lifetime_gross/?area=XWW&amp;offset=520</t>
  </si>
  <si>
    <t>https://www.google.com/search?q=x-men+united+budget&amp;oq=x-men+united+budget&amp;aqs=chrome..69i57j0i22i30i625j0i390l5.4951j0j4&amp;sourceid=chrome&amp;ie=UTF-8</t>
  </si>
  <si>
    <t>xXx: Return of Xander Cage</t>
  </si>
  <si>
    <t>https://www.boxofficemojo.com/chart/ww_top_lifetime_gross/?area=XWW&amp;offset=632</t>
  </si>
  <si>
    <t>https://en.wikipedia.org/wiki/XXX:_Return_of_Xander_Cage#:~:text=Reception-,Box%20office,production%20budget%20of%20%2485%20million.</t>
  </si>
  <si>
    <t>Zootopia</t>
  </si>
  <si>
    <t>https://www.boxofficemojo.com/chart/ww_top_lifetime_gross/?area=XWW&amp;offset=242</t>
  </si>
  <si>
    <t>https://en.wikipedia.org/wiki/Zootopia#:~:text=Zootopia%20grossed%20%24341.3%20million%20in,a%20budget%20of%20%24150%20million.</t>
  </si>
  <si>
    <t>SuperMario Bros</t>
  </si>
  <si>
    <t>https://www.the-numbers.com/movie/Super-Mario-Bros-Movie-The-(2022)#tab=summary</t>
  </si>
  <si>
    <t>https://en.wikipedia.org/wiki/The_Super_Mario_Bros._Movie</t>
  </si>
  <si>
    <t>Guardians of the Galaxy 3</t>
  </si>
  <si>
    <t>https://www.the-numbers.com/movie/Guardians-of-the-Galaxy-Vol-3-(2023)#tab=summary</t>
  </si>
  <si>
    <t>Ant-Man: Quantumania</t>
  </si>
  <si>
    <t>https://www.the-numbers.com/movie/Ant-Man-and-the-Wasp-Quantumania-(2023)#tab=summary</t>
  </si>
  <si>
    <t>John Wick 4</t>
  </si>
  <si>
    <t>https://www.the-numbers.com/movie/John-Wick-Chapter-4-(2023)#tab=summary</t>
  </si>
  <si>
    <t>unadjusted</t>
  </si>
  <si>
    <t>x times budget recovered</t>
  </si>
  <si>
    <t>budget  (m)</t>
  </si>
  <si>
    <t>domestic gross (m)</t>
  </si>
  <si>
    <t>international gross (m)</t>
  </si>
  <si>
    <t>Alvin &amp; the Chipmunks</t>
  </si>
  <si>
    <t>Alvin &amp; the Chipmunks: Chipwrecked</t>
  </si>
  <si>
    <t>Ant-Man &amp; the Wasp</t>
  </si>
  <si>
    <t>Dr Strange: Multiverse of Madness</t>
  </si>
  <si>
    <t>Fantastic Beasts &amp; Where to Find Them</t>
  </si>
  <si>
    <t>Godzilla (1998)</t>
  </si>
  <si>
    <t>Harry Potter &amp; the Deathly Hallows: Pt 1</t>
  </si>
  <si>
    <t>Harry Potter &amp; the Deathly Hallows: Pt 2</t>
  </si>
  <si>
    <t>Harry Potter &amp; the Half-Blood Prince</t>
  </si>
  <si>
    <t>Hobbs &amp; Shaw</t>
  </si>
  <si>
    <t>Hotel Transylvania 3</t>
  </si>
  <si>
    <t>Indiana Jones &amp; the Kingdom of the Crystal Skull</t>
  </si>
  <si>
    <t>Indiana Jones &amp; the Temple of Doom</t>
  </si>
  <si>
    <t>Madagascar 2</t>
  </si>
  <si>
    <t>Madagascar 3</t>
  </si>
  <si>
    <t>Terminator 2</t>
  </si>
  <si>
    <t>Terminator 3</t>
  </si>
  <si>
    <t>The Hangover Pt II</t>
  </si>
  <si>
    <t>The Hangover Pt III</t>
  </si>
  <si>
    <t>movie</t>
  </si>
  <si>
    <t>budget  ($m)</t>
  </si>
  <si>
    <t>worldwide gross (m)</t>
  </si>
  <si>
    <t>inflation adjusted gross (m)</t>
  </si>
  <si>
    <t>Blair Witch Project</t>
  </si>
  <si>
    <t>https://www.the-numbers.com/movie/Blair-Witch-Project-The#tab=summary</t>
  </si>
  <si>
    <t>Dead Man's Chest</t>
  </si>
  <si>
    <t>Pirates of the Caribbean: At World's End</t>
  </si>
  <si>
    <t>Pirates of the Caribbean: The Curse of the Black Pearl</t>
  </si>
  <si>
    <t>The Hunger Games: Mockingjay - Part 2</t>
  </si>
  <si>
    <t>Pirates of the Caribbean: On Stranger Tides</t>
  </si>
  <si>
    <t>Pirates of the Caribbean: Dead Men Tell No Tales</t>
  </si>
  <si>
    <t xml:space="preserve"> The Secrets of Dumbledore</t>
  </si>
  <si>
    <t xml:space="preserve">title </t>
  </si>
  <si>
    <t>budget  (millions)</t>
  </si>
  <si>
    <t>horror</t>
  </si>
  <si>
    <t>not horror</t>
  </si>
  <si>
    <t>A Haunted House</t>
  </si>
  <si>
    <t>Annabelle</t>
  </si>
  <si>
    <t>Annabelle: Creation</t>
  </si>
  <si>
    <t>Bad Grandpa</t>
  </si>
  <si>
    <t>personal communication</t>
  </si>
  <si>
    <t>Boyhood</t>
  </si>
  <si>
    <t>Breaking Dawn - Part 1</t>
  </si>
  <si>
    <t>Breaking Dawn - Part 2</t>
  </si>
  <si>
    <t>Call Me By Your Name</t>
  </si>
  <si>
    <t>Chernobyl Diaries</t>
  </si>
  <si>
    <t>Chronicle</t>
  </si>
  <si>
    <t>Dallas Buyers Club</t>
  </si>
  <si>
    <t>Don Jon</t>
  </si>
  <si>
    <t>Don’t Breathe</t>
  </si>
  <si>
    <t>Dope</t>
  </si>
  <si>
    <t>Downton Abbey</t>
  </si>
  <si>
    <r>
      <rPr>
        <b/>
        <sz val="10"/>
        <color rgb="FF000000"/>
        <rFont val="Gothic A1"/>
      </rPr>
      <t>Dr Strang</t>
    </r>
    <r>
      <rPr>
        <b/>
        <sz val="10"/>
        <color rgb="FF000000"/>
        <rFont val="Gothic A1"/>
      </rPr>
      <t>e</t>
    </r>
  </si>
  <si>
    <t>Dragon Ball Super: Broly</t>
  </si>
  <si>
    <r>
      <rPr>
        <b/>
        <sz val="10"/>
        <color rgb="FF000000"/>
        <rFont val="Gothic A1"/>
      </rPr>
      <t>E.T</t>
    </r>
    <r>
      <rPr>
        <b/>
        <sz val="10"/>
        <color rgb="FF000000"/>
        <rFont val="Gothic A1"/>
      </rPr>
      <t>.</t>
    </r>
  </si>
  <si>
    <t>Escape Room</t>
  </si>
  <si>
    <t>Fantastic Beasts: The Crimes of Grindelwald</t>
  </si>
  <si>
    <t>Fantastic Beasts: The Secrets of Dumbledore</t>
  </si>
  <si>
    <t>Fireproof</t>
  </si>
  <si>
    <t>Get Out</t>
  </si>
  <si>
    <t>Glass</t>
  </si>
  <si>
    <t>God's Not Dead</t>
  </si>
  <si>
    <t>Grandma</t>
  </si>
  <si>
    <t xml:space="preserve">Halloween </t>
  </si>
  <si>
    <t>Horror</t>
  </si>
  <si>
    <t>Happy Death Day</t>
  </si>
  <si>
    <t>Harry Potter and the Chamber of Secrets</t>
  </si>
  <si>
    <t>Harry Potter and the Deathly Hallows: Part 1</t>
  </si>
  <si>
    <t>Harry Potter and the Deathly Hallows: Part 2</t>
  </si>
  <si>
    <t>Hello, My Name is Doris</t>
  </si>
  <si>
    <t>High School Musical 3</t>
  </si>
  <si>
    <t>I Can Only Imagine</t>
  </si>
  <si>
    <t>Insidious</t>
  </si>
  <si>
    <t>Insidious: Chpt 3</t>
  </si>
  <si>
    <t>Insidious: The Last Key</t>
  </si>
  <si>
    <t>Insidious Chpt 2</t>
  </si>
  <si>
    <t>Instructions Not Included</t>
  </si>
  <si>
    <t>Jigsaw</t>
  </si>
  <si>
    <t>Juno</t>
  </si>
  <si>
    <t>Lights Out</t>
  </si>
  <si>
    <t>Lion</t>
  </si>
  <si>
    <t>Magic Mike</t>
  </si>
  <si>
    <t>Me Before You</t>
  </si>
  <si>
    <t>Mission: Impossible - Fallout</t>
  </si>
  <si>
    <t>Mission: Impossible - Ghost Protocol</t>
  </si>
  <si>
    <t>Mission: Impossible - Rogue Nation</t>
  </si>
  <si>
    <t>Neighbors</t>
  </si>
  <si>
    <t>No Escape</t>
  </si>
  <si>
    <t>Ouija</t>
  </si>
  <si>
    <t xml:space="preserve">Paranormal Activity </t>
  </si>
  <si>
    <t>Paranormal Activity 2</t>
  </si>
  <si>
    <t>Paranormal Activity 3</t>
  </si>
  <si>
    <t>Paranormal Activity 4</t>
  </si>
  <si>
    <t>Paranormal Activity: The Marked Ones</t>
  </si>
  <si>
    <t>Parasite</t>
  </si>
  <si>
    <t>Pirates of the Caribbean: Dead Man's Chest</t>
  </si>
  <si>
    <t>Prince Caspian</t>
  </si>
  <si>
    <t>Saw IV</t>
  </si>
  <si>
    <t>Saw V</t>
  </si>
  <si>
    <t>Searching</t>
  </si>
  <si>
    <t>Semi-Pro</t>
  </si>
  <si>
    <t>Shang-Chi</t>
  </si>
  <si>
    <t>Silver Linings Playbook</t>
  </si>
  <si>
    <t>Sinister</t>
  </si>
  <si>
    <t>Sleight</t>
  </si>
  <si>
    <t>Split</t>
  </si>
  <si>
    <t>The Best Exotic Marigold Hotel</t>
  </si>
  <si>
    <t>The Big Sick</t>
  </si>
  <si>
    <t xml:space="preserve">The Blind Side </t>
  </si>
  <si>
    <t>The Boy Next Door</t>
  </si>
  <si>
    <t>The Campaign</t>
  </si>
  <si>
    <t>The Curse of La Llorona</t>
  </si>
  <si>
    <t>The Death of Stalin</t>
  </si>
  <si>
    <t>The Devil Inside</t>
  </si>
  <si>
    <t>The Fault in our Stars</t>
  </si>
  <si>
    <t>The First Purge</t>
  </si>
  <si>
    <t>The Gallows</t>
  </si>
  <si>
    <t>The Gift</t>
  </si>
  <si>
    <t>The Imitation Game</t>
  </si>
  <si>
    <r>
      <rPr>
        <b/>
        <sz val="10"/>
        <color rgb="FF000000"/>
        <rFont val="Gothic A1"/>
      </rPr>
      <t>The Jungle Book</t>
    </r>
    <r>
      <rPr>
        <b/>
        <sz val="10"/>
        <color rgb="FF000000"/>
        <rFont val="Gothic A1"/>
      </rPr>
      <t xml:space="preserve"> (2016)</t>
    </r>
  </si>
  <si>
    <t>The Last Exorcism</t>
  </si>
  <si>
    <t>The Lazarus Effect</t>
  </si>
  <si>
    <t>The Purge</t>
  </si>
  <si>
    <t>The Purge: Anarchy</t>
  </si>
  <si>
    <t>The Purge: Election Year</t>
  </si>
  <si>
    <t>The Twilight Saga: Eclipse</t>
  </si>
  <si>
    <t>The Visit</t>
  </si>
  <si>
    <t>The Witch</t>
  </si>
  <si>
    <t>Truth or Dare</t>
  </si>
  <si>
    <t xml:space="preserve">Twilight: Eclipse        </t>
  </si>
  <si>
    <t>Under the Same Moon</t>
  </si>
  <si>
    <t>Us</t>
  </si>
  <si>
    <t>Waitress</t>
  </si>
  <si>
    <t>War Room</t>
  </si>
  <si>
    <t>When in Rome</t>
  </si>
  <si>
    <t>Insidiuous Chpt 2</t>
  </si>
  <si>
    <r>
      <rPr>
        <b/>
        <sz val="10"/>
        <color rgb="FF000000"/>
        <rFont val="Gothic A1"/>
      </rPr>
      <t>E.T</t>
    </r>
    <r>
      <rPr>
        <b/>
        <sz val="10"/>
        <color rgb="FF000000"/>
        <rFont val="Gothic A1"/>
      </rPr>
      <t>.</t>
    </r>
  </si>
  <si>
    <t>Film</t>
  </si>
  <si>
    <t>Rotten Tomatoes % critics</t>
  </si>
  <si>
    <t>Metacritic % critics</t>
  </si>
  <si>
    <t>Average critics %</t>
  </si>
  <si>
    <t>Rotten Tomatoes Audience %</t>
  </si>
  <si>
    <t>Metacritic Audience %</t>
  </si>
  <si>
    <t>Rotten Tomatoes vs Metacritic % deviance</t>
  </si>
  <si>
    <t>Average audience %</t>
  </si>
  <si>
    <t>Audience vs Critics deviance %</t>
  </si>
  <si>
    <t>Primary Genre</t>
  </si>
  <si>
    <t>Genres</t>
  </si>
  <si>
    <t>Script Type</t>
  </si>
  <si>
    <t>Opening weekend (million)</t>
  </si>
  <si>
    <t>Opening Weekend</t>
  </si>
  <si>
    <t>Domestic gross (million)</t>
  </si>
  <si>
    <t>Domestic Gross</t>
  </si>
  <si>
    <t>Foreign Gross (million)</t>
  </si>
  <si>
    <t>Foreign Gross</t>
  </si>
  <si>
    <t>Worldwide Gross</t>
  </si>
  <si>
    <t>Worldwide Gross (million)</t>
  </si>
  <si>
    <t>% of Gross earned abroad</t>
  </si>
  <si>
    <t>Budget (million)</t>
  </si>
  <si>
    <t>% Budget recovered</t>
  </si>
  <si>
    <t>% Budget recovered opening weekend</t>
  </si>
  <si>
    <t>Year</t>
  </si>
  <si>
    <t>Oscar Winners</t>
  </si>
  <si>
    <t>Oscar Detail</t>
  </si>
  <si>
    <t>Link</t>
  </si>
  <si>
    <t>7 Days in Entebbe</t>
  </si>
  <si>
    <t>thriller</t>
  </si>
  <si>
    <t>Thriller, Suspense</t>
  </si>
  <si>
    <t>based on a true story</t>
  </si>
  <si>
    <t>-</t>
  </si>
  <si>
    <t>https://www.amazon.com/7-Days-Entebbe-Daniel-Br%C3%BChl/dp/B07BF8T78W/ref=sr_1_2?s=instant-video&amp;ie=UTF8&amp;qid=1546964038&amp;sr=1-2&amp;keywords=7+Days+in+Entebbe</t>
  </si>
  <si>
    <t>A Simple Favor</t>
  </si>
  <si>
    <t>Thriller</t>
  </si>
  <si>
    <t>adaptation</t>
  </si>
  <si>
    <t>https://www.amazon.com/Simple-Favor-Anna-Kendrick/dp/B07HHWHRS9/ref=sr_1_1?s=instant-video&amp;ie=UTF8&amp;qid=1546963941&amp;sr=1-1&amp;keywords=A+Simple+Favor</t>
  </si>
  <si>
    <t xml:space="preserve">Aquaman </t>
  </si>
  <si>
    <t>Action</t>
  </si>
  <si>
    <t>Action, Adventure</t>
  </si>
  <si>
    <t>Bad Samaritan</t>
  </si>
  <si>
    <t>original screenplay</t>
  </si>
  <si>
    <t>https://www.amazon.com/Bad-Samaritan-David-Tennant/dp/B07F1L2CTZ/ref=sr_1_2?s=instant-video&amp;ie=UTF8&amp;qid=1546970011&amp;sr=1-2&amp;keywords=Bad+Samaritan</t>
  </si>
  <si>
    <t>Beatriz At Dinner</t>
  </si>
  <si>
    <t>comedy</t>
  </si>
  <si>
    <t>https://www.amazon.co.uk/Dinner-Steve-Coogan/dp/B07BMDS55H/ref=sr_1_1?s=instant-video&amp;ie=UTF8&amp;qid=1546981246&amp;sr=1-1&amp;keywords=Beatriz+At+Dinner</t>
  </si>
  <si>
    <t>Beirut (aka The Negotiator)</t>
  </si>
  <si>
    <t>Blindspotting</t>
  </si>
  <si>
    <t>Drama</t>
  </si>
  <si>
    <t>https://www.amazon.com/Blindspotting-Daveed-Diggs/dp/B07G4N3J9R/ref=sr_1_1?s=instant-video&amp;ie=UTF8&amp;qid=1546970094&amp;sr=1-1&amp;keywords=Blindspotting</t>
  </si>
  <si>
    <t>Detective Chinatown 2</t>
  </si>
  <si>
    <t>sequel</t>
  </si>
  <si>
    <t>https://www.amazon.com/Detective-Chinatown-Wang-Baoqiang/dp/B01MSC08RY/ref=sr_1_1?s=instant-video&amp;ie=UTF8&amp;qid=1546970420&amp;sr=1-1&amp;keywords=Detective+Chinatown+2</t>
  </si>
  <si>
    <t>God's Not Dead: A Light in Darkness</t>
  </si>
  <si>
    <t>https://www.amazon.com/Gods-Not-Dead-Light-Darkness/dp/B07FMJDX7C/ref=sr_1_1?s=instant-video&amp;ie=UTF8&amp;qid=1546974478&amp;sr=1-1&amp;keywords=God%27s+Not+Dead%3A+A+Light+in+Darkness</t>
  </si>
  <si>
    <t>Gringo</t>
  </si>
  <si>
    <t>Black Comedy</t>
  </si>
  <si>
    <t>https://www.amazon.com/Gringo-David-Oyelowo/dp/B078J2R4MC/ref=sr_1_2?s=instant-video&amp;ie=UTF8&amp;qid=1546974536&amp;sr=1-2&amp;keywords=gringo</t>
  </si>
  <si>
    <t>Isle of Dogs</t>
  </si>
  <si>
    <t>Comedy</t>
  </si>
  <si>
    <t>https://www.amazon.com/Isle-Dogs-Bryan-Cranston/dp/B07C4825LL/ref=sr_1_2?s=instant-video&amp;ie=UTF8&amp;qid=1546975090&amp;sr=1-2&amp;keywords=Isle+of+Dogs</t>
  </si>
  <si>
    <t>Leave No Trace</t>
  </si>
  <si>
    <t>https://www.amazon.com/Leave-No-Trace-Ben-Foster/dp/B07FCXVJJ7/ref=sr_1_1?s=instant-video&amp;ie=UTF8&amp;qid=1546975172&amp;sr=1-1&amp;keywords=Leave+No+Trace</t>
  </si>
  <si>
    <t>-%</t>
  </si>
  <si>
    <t>https://www.amazon.com/Lion-Dev-Patel/dp/B01NH0KRPW/ref=sr_1_1?s=instant-video&amp;ie=UTF8&amp;qid=1483641220&amp;sr=1-1&amp;keywords=lion+2016</t>
  </si>
  <si>
    <t>Megan Leavey</t>
  </si>
  <si>
    <t>drama</t>
  </si>
  <si>
    <t>Puzzle</t>
  </si>
  <si>
    <t>remake / reboot</t>
  </si>
  <si>
    <t>https://www.amazon.com/Puzzle-Kelly-Macdonald/dp/B07KCMXR4R/ref=sr_1_1?s=instant-video&amp;ie=UTF8&amp;qid=1546975303&amp;sr=1-1&amp;keywords=Puzzle</t>
  </si>
  <si>
    <t>Samson</t>
  </si>
  <si>
    <t>https://www.amazon.com/Samson-Jackson-Rathbone/dp/B079XVWQDN/ref=sr_1_2?s=instant-video&amp;ie=UTF8&amp;qid=1546974723&amp;sr=1-2&amp;keywords=Samson</t>
  </si>
  <si>
    <t>Smallfoot</t>
  </si>
  <si>
    <t>Animation</t>
  </si>
  <si>
    <t>https://www.amazon.com/Smallfoot-Channing-Tatum/dp/B07L1CNJBD/ref=sr_1_1?s=instant-video&amp;ie=UTF8&amp;qid=1546974832&amp;sr=1-1&amp;keywords=Smallfoot</t>
  </si>
  <si>
    <t>Drama, Comedy</t>
  </si>
  <si>
    <t>https://www.amazon.com/Death-Stalin-Steve-Buscemi/dp/B07B8NGLWD/ref=sr_1_2?s=instant-video&amp;ie=UTF8&amp;qid=1546974973&amp;sr=1-2&amp;keywords=The+Death+of+Stalin</t>
  </si>
  <si>
    <t>The Glass Castle</t>
  </si>
  <si>
    <t>adaptation, based on a true story</t>
  </si>
  <si>
    <t>https://www.amazon.co.uk/Glass-Castle-Destin-Daniel-Cretton/dp/B07653BDVT/ref=sr_1_1?s=instant-video&amp;ie=UTF8&amp;qid=1546978643&amp;sr=1-1&amp;keywords=The+Glass+Castle</t>
  </si>
  <si>
    <t>The Leisure Seeker</t>
  </si>
  <si>
    <t>https://www.amazon.com/Leisure-Seeker-Helen-Mirren/dp/B07FBB73L2/ref=sr_1_2?s=instant-video&amp;ie=UTF8&amp;qid=1546974021&amp;sr=1-2&amp;keywords=The+Leisure+Seeker</t>
  </si>
  <si>
    <t>The Man Who Invented Christmas</t>
  </si>
  <si>
    <t>https://www.amazon.co.uk/Man-Who-Invented-Christmas/dp/B07B889P5J/ref=sr_1_1?s=instant-video&amp;ie=UTF8&amp;qid=1546980815&amp;sr=1-1&amp;keywords=The+Man+Who+Invented+Christmas</t>
  </si>
  <si>
    <t>The Miracle Season</t>
  </si>
  <si>
    <t>https://www.amazon.com/Miracle-Season-Helen-Hunt/dp/B07BZ9GZ6D/ref=sr_1_2?s=instant-video&amp;ie=UTF8&amp;qid=1546973961&amp;sr=1-2&amp;keywords=the+miracle+season</t>
  </si>
  <si>
    <t>The Rider</t>
  </si>
  <si>
    <t>https://www.amazon.com/Rider-Brady-Jandreau/dp/B07D6YNG95/ref=sr_1_2?s=instant-video&amp;ie=UTF8&amp;qid=1546973793&amp;sr=1-2&amp;keywords=The+Rider</t>
  </si>
  <si>
    <t>The Seagull</t>
  </si>
  <si>
    <t>https://www.amazon.com/Seagull-Saoirse-Ronan/dp/B07HKVGWNZ/ref=sr_1_1?s=instant-video&amp;ie=UTF8&amp;qid=1546973785&amp;sr=1-1&amp;keywords=The+Seagull</t>
  </si>
  <si>
    <t>Tully</t>
  </si>
  <si>
    <t>https://www.amazon.com/Tully-Charlize-Theron/dp/B07CRN142G/ref=sr_1_2?s=instant-video&amp;ie=UTF8&amp;qid=1546970659&amp;sr=1-2&amp;keywords=Tully</t>
  </si>
  <si>
    <t>You Were Never Really Here</t>
  </si>
  <si>
    <t>https://www.amazon.com/You-Were-Never-Really-Here/dp/B0797HXX16/ref=sr_1_2?s=instant-video&amp;ie=UTF8&amp;qid=1546970535&amp;sr=1-2&amp;keywords=You+Were+Never+Really+Here</t>
  </si>
  <si>
    <t>Your Name.</t>
  </si>
  <si>
    <t>animation</t>
  </si>
  <si>
    <t>https://www.amazon.co.uk/Your-English-Dubbed-Michael-Sinterniklaas/dp/B077XK82LD/ref=sr_1_1?s=instant-video&amp;ie=UTF8&amp;qid=1546980636&amp;sr=1-1&amp;keywords=Your+Name.</t>
  </si>
  <si>
    <t>horror, mystery</t>
  </si>
  <si>
    <t>http://www.amazon.com/gp/product/B003204MQS/?tag=titb-20</t>
  </si>
  <si>
    <t>https://www.amazon.com/Searching-John-Cho/dp/B07GVTBL57/ref=sr_1_1?s=instant-video&amp;ie=UTF8&amp;qid=1546974732&amp;sr=1-1&amp;keywords=Searching</t>
  </si>
  <si>
    <t>http://www.amazon.com/gp/product/B016KAAFEO/?tag=titb-20</t>
  </si>
  <si>
    <t>Ne Zha</t>
  </si>
  <si>
    <t>Adventure</t>
  </si>
  <si>
    <t>action</t>
  </si>
  <si>
    <t>http://www.amazon.com/gp/product/B016Z411SE/?tag=titb-20</t>
  </si>
  <si>
    <t>http://www.amazon.com/gp/product/B0083GR15K/?tag=titb-20</t>
  </si>
  <si>
    <t>romance</t>
  </si>
  <si>
    <t>http://www.amazon.com/gp/product/B001VL5304/?tag=titb-20</t>
  </si>
  <si>
    <t>http://www.amazon.com/gp/product/B004MQ8A78/?tag=titb-20</t>
  </si>
  <si>
    <t>Oscar Winner</t>
  </si>
  <si>
    <t>Best Original Screenplay</t>
  </si>
  <si>
    <t>https://www.amazon.co.uk/Get-Out-Daniel-Kaluuya/dp/B072XM6DBW/ref=sr_1_1?s=instant-video&amp;ie=UTF8&amp;qid=1546981433&amp;sr=1-1&amp;keywords=Get+Out</t>
  </si>
  <si>
    <t>horror, thriller</t>
  </si>
  <si>
    <t>http://www.amazon.com/gp/product/B016887PIW/?tag=titb-20</t>
  </si>
  <si>
    <t>http://www.amazon.com/gp/product/B018C4RSIM/?tag=titb-20</t>
  </si>
  <si>
    <t>http://www.amazon.com/gp/product/B004HYDM8W/?tag=titb-20</t>
  </si>
  <si>
    <t>http://www.amazon.com/gp/product/B009KS5SJ6/?tag=titb-20</t>
  </si>
  <si>
    <t>comedy, romance</t>
  </si>
  <si>
    <t>http://www.amazon.com/gp/product/B003QTPAB6/?tag=titb-20</t>
  </si>
  <si>
    <t>Insidiuous Chapter 2</t>
  </si>
  <si>
    <t>Thriller, Horror</t>
  </si>
  <si>
    <t>http://www.amazon.com/gp/product/B00GMOR7LS/?tag=titb-20</t>
  </si>
  <si>
    <t>http://www.amazon.com/gp/product/B00715SUI6/?tag=titb-20</t>
  </si>
  <si>
    <t>drama, fantasy, comedy, family</t>
  </si>
  <si>
    <t xml:space="preserve">original screenplay </t>
  </si>
  <si>
    <t>http://www.amazon.com/gp/product/B00LPRKH5U/?tag=titb-20</t>
  </si>
  <si>
    <t>https://www.amazon.co.uk/Split-James-McAvoy/dp/B072HT1VY9/ref=sr_1_1?s=instant-video&amp;ie=UTF8&amp;qid=1546980563&amp;sr=1-1&amp;keywords=Split</t>
  </si>
  <si>
    <t>comedy, drama</t>
  </si>
  <si>
    <t>http://www.amazon.co.uk/Juno-J-K-Simmons/dp/B00FYJC65Y/ref=sr_1_1?s=instant-video&amp;ie=UTF8&amp;qid=1457386157&amp;sr=1-1&amp;keywords=Juno</t>
  </si>
  <si>
    <t>https://www.amazon.com/Lights-Out-Teresa-Palmer/dp/B01IURHTBC/ref=sr_1_1?s=instant-video&amp;ie=UTF8&amp;qid=1481219191&amp;sr=1-1&amp;keywords=Lights+Out</t>
  </si>
  <si>
    <t>sci-fi</t>
  </si>
  <si>
    <t>Sci-Fi, Thriller, Horror</t>
  </si>
  <si>
    <t>http://www.amazon.com/gp/product/B00FPGSCUY/?tag=titb-20</t>
  </si>
  <si>
    <t>https://www.amazon.com/Hello-Name-Doris-Sally-Field/dp/B01CUBR6IK/ref=sr_1_fkmr0_1?s=instant-video&amp;ie=UTF8&amp;qid=1481218819&amp;sr=1-1-fkmr0&amp;keywords=Hello%2C+My+Name+is+Doris</t>
  </si>
  <si>
    <t>http://www.amazon.com/gp/product/B00B7G3Y4U/?tag=titb-20</t>
  </si>
  <si>
    <t>biography</t>
  </si>
  <si>
    <t>biography, history</t>
  </si>
  <si>
    <t>Best Picture, Best Director, Best Original Screenplay</t>
  </si>
  <si>
    <t>http://www.amazon.com/gp/product/B004X4R49Y/?tag=titb-20</t>
  </si>
  <si>
    <t>https://www.amazon.com/Blumhouses-Truth-Dare-Lucy-Hale/dp/B07CFKNJQP/ref=sr_1_2?s=instant-video&amp;ie=UTF8&amp;qid=1546970700&amp;sr=1-2&amp;keywords=Truth+or+Dare</t>
  </si>
  <si>
    <t>horror, mystery, thriller</t>
  </si>
  <si>
    <t>http://www.amazon.com/gp/product/B019J76QLQ/?tag=titb-20</t>
  </si>
  <si>
    <t>http://www.amazon.com/gp/product/B00KG2PHEQ/?tag=titb-20</t>
  </si>
  <si>
    <t>drama, romance</t>
  </si>
  <si>
    <t>http://www.amazon.com/gp/product/B00KPQ7MY6/?tag=titb-20</t>
  </si>
  <si>
    <t>https://www.amazon.com/Halloween-Jamie-Lee-Curtis/dp/B07JG4HZ12/ref=sr_1_1?s=instant-video&amp;ie=UTF8&amp;qid=1546974551&amp;sr=1-1&amp;keywords=halloween+2018</t>
  </si>
  <si>
    <t xml:space="preserve">Black Swan        </t>
  </si>
  <si>
    <t>mystery, thriller</t>
  </si>
  <si>
    <t>Best Actress</t>
  </si>
  <si>
    <t>http://www.amazon.com/gp/product/B004U8VWLE/?tag=titb-20</t>
  </si>
  <si>
    <t>drama, romance, thriller</t>
  </si>
  <si>
    <t>Best Picture, Best Director, Best Adapted Screenplay</t>
  </si>
  <si>
    <t>http://www.amazon.com/gp/product/B00280GDFQ/?tag=titb-20</t>
  </si>
  <si>
    <t>Horror, Comedy</t>
  </si>
  <si>
    <t>http://www.amazon.com/gp/product/B00CHIG3NQ/?tag=titb-20</t>
  </si>
  <si>
    <t xml:space="preserve">based on a true story </t>
  </si>
  <si>
    <t>http://www.amazon.com/gp/product/B009VB97EY/?tag=titb-20</t>
  </si>
  <si>
    <t>https://www.amazon.co.uk/Happy-Death-Day-Jessica-Rothe/dp/B076THF46M/ref=sr_1_1?s=instant-video&amp;ie=UTF8&amp;qid=1546980828&amp;sr=1-1&amp;keywords=Happy+Death+Day</t>
  </si>
  <si>
    <t>High School Musical 3: Senior Year</t>
  </si>
  <si>
    <t>comedy, family, musical</t>
  </si>
  <si>
    <t>http://www.amazon.com/gp/product/B003QSJVOO/?tag=titb-20</t>
  </si>
  <si>
    <t>http://www.amazon.com/gp/product/B017OJL48G/?tag=titb-20</t>
  </si>
  <si>
    <t>action, adventure, thriller, horror</t>
  </si>
  <si>
    <t>http://www.amazon.com/gp/product/B00S0AYSX2/?tag=titb-20</t>
  </si>
  <si>
    <t>prequel</t>
  </si>
  <si>
    <t>https://www.amazon.co.uk/Annabelle-Creation-David-F-Sandberg/dp/B074SYP8BL/ref=sr_1_1?s=instant-video&amp;ie=UTF8&amp;qid=1546980777&amp;sr=1-1&amp;keywords=Annabelle%3A+Creation</t>
  </si>
  <si>
    <t>https://www.amazon.co.uk/Bill-Skarsgard/dp/B0756WYLZH/ref=sr_1_1?s=instant-video&amp;ie=UTF8&amp;qid=1546980603&amp;sr=1-1&amp;keywords=It</t>
  </si>
  <si>
    <t>https://www.amazon.com/Quiet-Place-Emily-Blunt/dp/B07BYSTXMF/ref=sr_1_2?s=instant-video&amp;ie=UTF8&amp;qid=1546964056&amp;sr=1-2&amp;keywords=A+Quiet+Place</t>
  </si>
  <si>
    <t>http://www.amazon.com/gp/product/B00ZRHRXXS/?tag=titb-20</t>
  </si>
  <si>
    <t>https://www.amazon.co.uk/Joker-Joaquin-Phoenix/dp/B07YP8JS6J/ref=sr_1_1?crid=2DMKQQCH5NS38&amp;keywords=joker&amp;qid=1577973602&amp;s=instant-video&amp;sprefix=Joker%2Cinstant-video%2C163&amp;sr=1-1</t>
  </si>
  <si>
    <t>http://www.amazon.com/gp/product/B0199693VM/?tag=titb-20</t>
  </si>
  <si>
    <t>thriller, horror</t>
  </si>
  <si>
    <t>http://www.amazon.com/gp/product/B00INS1U78/?tag=titb-20</t>
  </si>
  <si>
    <t>http://www.amazon.com/gp/product/B00HAWAXW6/?tag=titb-20</t>
  </si>
  <si>
    <t>The Favourite</t>
  </si>
  <si>
    <t>https://www.amazon.com/Favourite-Olivia-Colman/dp/B07L9H1WG5/ref=sr_1_1?s=instant-video&amp;ie=UTF8&amp;qid=1546974218&amp;sr=1-1&amp;keywords=The+Favourite</t>
  </si>
  <si>
    <t>Action, Adventure, Drama</t>
  </si>
  <si>
    <t>https://www.amazon.co.uk/Escape-Room-Tyler-Labine/dp/B07NBWYMVG/ref=sr_1_2?crid=1SK4TR2AU9EK4&amp;keywords=escape+room+2019&amp;qid=1557072613&amp;s=instant-video&amp;sprefix=Escape+Room%2Cinstant-video%2C143&amp;sr=1-2-catcorr</t>
  </si>
  <si>
    <t>comedy, sport</t>
  </si>
  <si>
    <t>http://www.amazon.com/gp/product/B001AOM98Q/?tag=titb-20</t>
  </si>
  <si>
    <t>https://www.amazon.com/Insidious-Last-Key-Lin-Shaye/dp/B0786WX8DZ/ref=sr_1_2?s=instant-video&amp;ie=UTF8&amp;qid=1546975066&amp;sr=1-2&amp;keywords=Insidious%3A+The+Last+Key</t>
  </si>
  <si>
    <t>https://www.amazon.com/Nun-Demi%C3%A1n-Bichir/dp/B07KMJQ3ZH/ref=sr_1_1?s=instant-video&amp;ie=UTF8&amp;qid=1546973878&amp;sr=1-1&amp;keywords=The+Nun</t>
  </si>
  <si>
    <t>Biography</t>
  </si>
  <si>
    <t>Biography, Thriller, Horror</t>
  </si>
  <si>
    <t>http://www.amazon.com/gp/product/B00G32TD98/?tag=titb-20</t>
  </si>
  <si>
    <t>sci-fi, action</t>
  </si>
  <si>
    <t>https://www.amazon.co.uk/Sleight-Jacob-Latimore/dp/B0752Z6TRG/ref=sr_1_1?s=instant-video&amp;ie=UTF8&amp;qid=1546981236&amp;sr=1-1&amp;keywords=Sleight</t>
  </si>
  <si>
    <t>biography, drama, thriller, war</t>
  </si>
  <si>
    <t>http://www.amazon.com/gp/product/B00R7FRTWI/?tag=titb-20</t>
  </si>
  <si>
    <t>http://www.amazon.com/gp/product/B011802KGM/?tag=titb-20</t>
  </si>
  <si>
    <t>https://www.amazon.com/Dont-Breathe-Jane-Levy/dp/B01KZSCT14/ref=sr_1_1?s=instant-video&amp;ie=UTF8&amp;qid=1481219295&amp;sr=1-1&amp;keywords=Don%E2%80%99t+Breathe</t>
  </si>
  <si>
    <t>http://www.amazon.com/gp/product/B00K7WZVXC/?tag=titb-20</t>
  </si>
  <si>
    <t>https://www.amazon.com/Bohemian-Rhapsody-Rami-Malek/dp/B07K2LGD2B/ref=sr_1_1?s=instant-video&amp;ie=UTF8&amp;qid=1546970119&amp;sr=1-1&amp;keywords=Bohemian+Rhapsody</t>
  </si>
  <si>
    <t>http://www.amazon.com/gp/product/B00VGRCBOY/?tag=titb-20</t>
  </si>
  <si>
    <t xml:space="preserve">The Twilight Saga: New Moon </t>
  </si>
  <si>
    <t>adventure</t>
  </si>
  <si>
    <t>adventure, drama, fantasy</t>
  </si>
  <si>
    <t>http://www.amazon.com/gp/product/B0035KMSQQ/?tag=titb-20</t>
  </si>
  <si>
    <t>The Wandering Earth</t>
  </si>
  <si>
    <t>Sci-Fi</t>
  </si>
  <si>
    <t>http://www.amazon.co.uk/Saw-IV-Extreme-Tobin-Bell-y/dp/B00ESZQN04/ref=sr_1_1?s=instant-video&amp;ie=UTF8&amp;qid=1457386469&amp;sr=1-1&amp;keywords=Saw+IV</t>
  </si>
  <si>
    <t>http://www.amazon.com/gp/product/B004G68EFC/?tag=titb-20</t>
  </si>
  <si>
    <t>http://www.amazon.com/gp/product/B009CPES4I/?tag=titb-20</t>
  </si>
  <si>
    <t>https://www.amazon.co.uk/Curse-Llorona-Linda-Cardellini/dp/B07RD3HCP8/ref=sr_1_1?keywords=The+Curse+of+La+Llorona&amp;qid=1577974362&amp;s=instant-video&amp;sr=1-1</t>
  </si>
  <si>
    <t>https://www.amazon.com/Deadpool-Ryan-Reynolds/dp/B01BHDEDW4/ref=sr_1_1?s=instant-video&amp;ie=UTF8&amp;qid=1481219537&amp;sr=1-1&amp;keywords=Deadpool</t>
  </si>
  <si>
    <t>https://www.amazon.com/Witch-Anya-Taylor-Joy/dp/B01BT3SDQO/ref=sr_1_1?s=instant-video&amp;ie=UTF8&amp;qid=1481218695&amp;sr=1-1&amp;keywords=The+Witch</t>
  </si>
  <si>
    <t xml:space="preserve">The Hangover </t>
  </si>
  <si>
    <t>http://www.amazon.com/gp/product/B002RVCCUQ/?tag=titb-20</t>
  </si>
  <si>
    <t>https://www.amazon.co.uk/Despicable-Me-3-Kristen-Wiig/dp/B073DFVGKK/ref=sr_1_1?s=instant-video&amp;ie=UTF8&amp;qid=1546980885&amp;sr=1-1&amp;keywords=Despicable+Me+3</t>
  </si>
  <si>
    <t>http://www.amazon.com/gp/product/B00USRETPM/?tag=titb-20</t>
  </si>
  <si>
    <t>Adventure, Sci-Fi, Comedy, Crime, Animation, Family</t>
  </si>
  <si>
    <t>http://www.amazon.com/gp/product/B00FVZJUS2/?tag=titb-20</t>
  </si>
  <si>
    <t>Drama, Sci-Fi, Thriller</t>
  </si>
  <si>
    <t>https://www.amazon.co.uk/Glass-James-McAvoy/dp/B07MG7Z6ZS/ref=sr_1_1?crid=34RG5I1U602P9&amp;keywords=glass+2019&amp;qid=1557072469&amp;s=instant-video&amp;sprefix=Glass%2Cinstant-video%2C147&amp;sr=1-1</t>
  </si>
  <si>
    <t>action, thriller, horror</t>
  </si>
  <si>
    <t>http://www.amazon.com/gp/product/B00O8NST8U/?tag=titb-20</t>
  </si>
  <si>
    <t xml:space="preserve">Avatar </t>
  </si>
  <si>
    <t>action, adventure, fantasy</t>
  </si>
  <si>
    <t>http://www.amazon.com/gp/product/B001J6W29Q/?tag=titb-20</t>
  </si>
  <si>
    <t>Action, Adventure, Sci-Fi, Fantasy, Family</t>
  </si>
  <si>
    <t>https://www.amazon.co.uk/Dragon-Ball-Super-Movie-Broly/dp/B07NL9LZPB/ref=sr_1_1?crid=252G9N9WO449K&amp;keywords=dragon+ball+super+broly&amp;qid=1557072717&amp;s=instant-video&amp;sprefix=Dragon+Ball+Super%3A+Broly%2Cinstant-video%2C165&amp;sr=1-1-catcorr</t>
  </si>
  <si>
    <t>https://www.amazon.com/Can-Only-Imagine-Michael-Finley/dp/B07D6W2PWT/ref=sr_1_2?s=instant-video&amp;ie=UTF8&amp;qid=1546975039&amp;sr=1-2&amp;keywords=I+Can+Only+Imagine</t>
  </si>
  <si>
    <t>adaptation, sequel</t>
  </si>
  <si>
    <t>https://www.amazon.com/Call-Your-Name-Armie-Hammer/dp/B0791VJLVB/ref=sr_1_2?s=instant-video&amp;ie=UTF8&amp;qid=1546970323&amp;sr=1-2&amp;keywords=Call+Me+By+Your+Name</t>
  </si>
  <si>
    <t>https://www.amazon.com/Purge-Election-Year-Frank-Grillo/dp/B01ICD5114/ref=sr_1_1?s=instant-video&amp;ie=UTF8&amp;qid=1481219262&amp;sr=1-1&amp;keywords=The+Purge%3A+Election+Year</t>
  </si>
  <si>
    <t>http://www.amazon.com/gp/product/B0178D8ZRG/?tag=titb-20</t>
  </si>
  <si>
    <t>https://www.amazon.com/Secret-Life-Pets-Louis-C-K/dp/B01HOSMNYQ/ref=sr_1_1?s=instant-video&amp;ie=UTF8&amp;qid=1481219554&amp;sr=1-1&amp;keywords=The+Secret+Life+of+Pets</t>
  </si>
  <si>
    <t>action, sci-fi, thriller</t>
  </si>
  <si>
    <t>http://www.amazon.com/gp/product/B00QQW1VJA/?tag=titb-20</t>
  </si>
  <si>
    <t>http://www.amazon.com/gp/product/B019HQ7ZJQ/?tag=titb-20</t>
  </si>
  <si>
    <t>http://www.amazon.com/gp/product/B00BZAJMWG/?tag=titb-20</t>
  </si>
  <si>
    <t>Best Supporting Actress (Patricia Arquette)</t>
  </si>
  <si>
    <t>http://www.amazon.com/gp/product/B00MBWN6UG/?tag=titb-20</t>
  </si>
  <si>
    <t>sci-fi, horror</t>
  </si>
  <si>
    <t>http://www.amazon.com/gp/product/B016VLEH0A/?tag=titb-20</t>
  </si>
  <si>
    <t>romantic comedy</t>
  </si>
  <si>
    <t>http://www.amazon.co.uk/Waitress-Keri-Russell/dp/B00FYHTCRQ/ref=sr_1_1?s=instant-video&amp;ie=UTF8&amp;qid=1457386813&amp;sr=1-1&amp;keywords=Waitress</t>
  </si>
  <si>
    <t>romance, comedy</t>
  </si>
  <si>
    <t>https://www.amazon.co.uk/Big-Sick-Kumail-Nanjiani/dp/B074HDM55B/ref=sr_1_1?s=instant-video&amp;ie=UTF8&amp;qid=1546981471&amp;sr=1-1&amp;keywords=The+Big+Sick</t>
  </si>
  <si>
    <t>Biography, Drama, History</t>
  </si>
  <si>
    <t>Best Supporting Actor (Jared Leto), Best Makeup and Hairstyling (Adruitha Lee and Robin Mathews), Best Actor (Matthew McConaughey)</t>
  </si>
  <si>
    <t>http://www.amazon.com/gp/product/B00I8H6X58/?tag=titb-20</t>
  </si>
  <si>
    <t>comedy, fantasy</t>
  </si>
  <si>
    <t>http://www.amazon.com/gp/product/B00AMBLXP8/?tag=titb-20</t>
  </si>
  <si>
    <t>Insidious: Chapter 3</t>
  </si>
  <si>
    <t>https://www.amazon.co.uk/Downton-Abbey-Hugh-Bonneville/dp/B07XPDBQRG/ref=sr_1_1?crid=W28R0R7J65YJ&amp;keywords=downton+abbey+film+2019&amp;qid=1577973385&amp;s=instant-video&amp;sprefix=Downton+Abbey%2Cinstant-video%2C166&amp;sr=1-1</t>
  </si>
  <si>
    <t>A Star is Born</t>
  </si>
  <si>
    <t>Horror, Thriller</t>
  </si>
  <si>
    <t>https://www.amazon.co.uk/Us-Lupita-Nyongo/dp/B07PSK5FSZ/ref=sr_1_1?keywords=Us&amp;qid=1557072508&amp;s=instant-video&amp;sr=1-1</t>
  </si>
  <si>
    <t>biography, sport</t>
  </si>
  <si>
    <t>http://www.amazon.com/gp/product/B0036BK6MW/?tag=titb-20</t>
  </si>
  <si>
    <t>fantasy</t>
  </si>
  <si>
    <t>fantasy, romance</t>
  </si>
  <si>
    <t>http://www.amazon.com/gp/product/B001T5D6LK/?tag=titb-20</t>
  </si>
  <si>
    <t>Chronicle (2012)</t>
  </si>
  <si>
    <t>sci-fi, thriller</t>
  </si>
  <si>
    <t>http://www.amazon.com/gp/product/B0083GPDBO/?tag=titb-20</t>
  </si>
  <si>
    <t>crime, horror, thriller</t>
  </si>
  <si>
    <t>http://www.amazon.com/gp/product/B004OTQRAA/?tag=titb-20</t>
  </si>
  <si>
    <t>http://www.amazon.com/gp/product/B009M8W8CY/?tag=titb-20</t>
  </si>
  <si>
    <t>https://www.amazon.com/Me-Before-You-Emilia-Clarke/dp/B01GIIVF6K/ref=sr_1_1?s=instant-video&amp;ie=UTF8&amp;qid=1481219091&amp;sr=1-1&amp;keywords=Me+Before+You</t>
  </si>
  <si>
    <t>Star Wars: Force Awakens</t>
  </si>
  <si>
    <t>sci-fi, fantasy</t>
  </si>
  <si>
    <t>http://www.amazon.com/gp/product/B019EG160I/?tag=titb-20</t>
  </si>
  <si>
    <t xml:space="preserve">The Twilight Saga: Eclipse	</t>
  </si>
  <si>
    <t>adventure, fantasy, romance</t>
  </si>
  <si>
    <t>http://www.amazon.com/gp/product/B0045XKJBI/?tag=titb-20</t>
  </si>
  <si>
    <t>https://www.amazon.com/First-Purge-Ylan-Noel/dp/B07F46JNQX/ref=sr_1_1?s=instant-video&amp;ie=UTF8&amp;qid=1546974204&amp;sr=1-1&amp;keywords=The+First+Purge</t>
  </si>
  <si>
    <t>Drama, Comedy, Romance</t>
  </si>
  <si>
    <t>http://www.amazon.com/gp/product/B00GJ0HSUK/?tag=titb-20</t>
  </si>
  <si>
    <t>Jackass Presents: Bad Grandpa</t>
  </si>
  <si>
    <t>http://www.amazon.com/gp/product/B00H9UY4J2/?tag=titb-20</t>
  </si>
  <si>
    <t>https://www.amazon.co.uk/Jigsaw-Michael-Spierig/dp/B076TY3PTX/ref=sr_1_cc_2?s=aps&amp;ie=UTF8&amp;qid=1546977478&amp;sr=1-2-catcorr&amp;keywords=jigsaw+2017</t>
  </si>
  <si>
    <t>action, sci-fi, mystery, thriller</t>
  </si>
  <si>
    <t>http://www.amazon.com/gp/product/B00NQFLZW8/?tag=titb-20</t>
  </si>
  <si>
    <t xml:space="preserve">Ice Age: Dawn of the Dinosaurs </t>
  </si>
  <si>
    <t>animation, action, adventure</t>
  </si>
  <si>
    <t>http://www.amazon.com/gp/product/B002OR0RP0/?tag=titb-20</t>
  </si>
  <si>
    <t>Pitch Perfect 2</t>
  </si>
  <si>
    <t>http://www.amazon.com/gp/product/B015O6OZUA/?tag=titb-20</t>
  </si>
  <si>
    <t>Midnight Sun</t>
  </si>
  <si>
    <t>https://www.amazon.com/Midnight-Sun-Bella-Thorne/dp/B07C8ZWPCB/ref=sr_1_2?s=instant-video&amp;ie=UTF8&amp;qid=1546975535&amp;sr=1-2&amp;keywords=Midnight+Sun</t>
  </si>
  <si>
    <t>Mama</t>
  </si>
  <si>
    <t>Mystery, Horror</t>
  </si>
  <si>
    <t>http://www.amazon.com/gp/product/B00COHAUD4/?tag=titb-20</t>
  </si>
  <si>
    <t>Unfriended: Dark Web</t>
  </si>
  <si>
    <t>https://www.amazon.com/Unfriended-Dark-Web-Colin-Woodell/dp/B07HHH3HSL/ref=sr_1_1?s=instant-video&amp;ie=UTF8&amp;qid=1546970629&amp;sr=1-1&amp;keywords=Unfriended%3A+Dark+Web</t>
  </si>
  <si>
    <t>Buried</t>
  </si>
  <si>
    <t>http://www.amazon.com/gp/product/B004IM14RY/?tag=titb-20</t>
  </si>
  <si>
    <t>Ready or Not</t>
  </si>
  <si>
    <t>https://www.amazon.co.uk/Ready-Not-Matt-Bettinelli-Olpin/dp/B07Y8DH11C/ref=sr_1_1?crid=BS8FFAVGJ7Z&amp;keywords=ready+or+not+movie&amp;qid=1577973905&amp;s=instant-video&amp;sprefix=Ready+or+Not+%2Cinstant-video%2C147&amp;sr=1-1</t>
  </si>
  <si>
    <t>Unsane</t>
  </si>
  <si>
    <t>https://www.amazon.com/Unsane-Claire-Foy/dp/B07BNYBCCR/ref=sr_1_2?s=instant-video&amp;ie=UTF8&amp;qid=1546970613&amp;sr=1-2&amp;keywords=Unsane</t>
  </si>
  <si>
    <t>12 Years a Slave</t>
  </si>
  <si>
    <t>Best Picture, Best Adapted Screenplay</t>
  </si>
  <si>
    <t>http://www.amazon.com/gp/product/B00IRMTTPU/?tag=titb-20</t>
  </si>
  <si>
    <t>Easy A</t>
  </si>
  <si>
    <t>http://www.amazon.com/gp/product/B008Y6Y1RA/?tag=titb-20</t>
  </si>
  <si>
    <t>comedy, musical, romance</t>
  </si>
  <si>
    <t>http://www.amazon.com/gp/product/B001N4RORE/?tag=titb-20</t>
  </si>
  <si>
    <t>animation, adventure, comedy</t>
  </si>
  <si>
    <t>http://www.amazon.com/gp/product/B00APUQT7I/?tag=titb-20</t>
  </si>
  <si>
    <t>action, biography, drama, war</t>
  </si>
  <si>
    <t>http://www.amazon.com/gp/product/B00RFHVCFI/?tag=titb-20</t>
  </si>
  <si>
    <t>The Strangers</t>
  </si>
  <si>
    <t>http://www.amazon.com/gp/product/B001LM144M/?tag=titb-20</t>
  </si>
  <si>
    <t>Meet the Blacks</t>
  </si>
  <si>
    <t>https://www.amazon.com/Meet-Blacks-Mike-Epps/dp/B01J6UKR98/ref=sr_1_1?s=instant-video&amp;ie=UTF8&amp;qid=1481218139&amp;sr=1-1&amp;keywords=Meet+the+Blacks</t>
  </si>
  <si>
    <t xml:space="preserve">Taken </t>
  </si>
  <si>
    <t>action, crime, thriller</t>
  </si>
  <si>
    <t>http://www.amazon.com/gp/product/B004F1F32A/?tag=titb-20</t>
  </si>
  <si>
    <t>Hunt for the Wilderpeople</t>
  </si>
  <si>
    <t>https://www.amazon.com/Hunt-Wilderpeople-Sam-Neill/dp/B01HE1H3WK/ref=sr_1_1?s=instant-video&amp;ie=UTF8&amp;qid=1481217934&amp;sr=1-1&amp;keywords=Hunt+for+the+Wilderpeople</t>
  </si>
  <si>
    <t>Blair Witch</t>
  </si>
  <si>
    <t>https://www.amazon.com/Blair-Witch-James-Allen-McCune/dp/B01LR17RHE/ref=sr_1_1?s=instant-video&amp;ie=UTF8&amp;qid=1481218609&amp;sr=1-1&amp;keywords=Blair+Witch</t>
  </si>
  <si>
    <t>action, family, sport</t>
  </si>
  <si>
    <t>http://www.amazon.com/gp/product/B0046U4KG0/?tag=titb-20</t>
  </si>
  <si>
    <t>Bad Moms</t>
  </si>
  <si>
    <t>https://www.amazon.com/Bad-Moms-Mila-Kunis/dp/B01J2KCK6A/ref=sr_1_1?s=instant-video&amp;ie=UTF8&amp;qid=1481219400&amp;sr=1-1&amp;keywords=Bad+Moms</t>
  </si>
  <si>
    <t>Five Feet Apart</t>
  </si>
  <si>
    <t>Drama, Romance</t>
  </si>
  <si>
    <t>https://www.amazon.co.uk/Five-Feet-Apart-Cole-Sprouse/dp/B07SQBRBMG/ref=sr_1_1?crid=1PLGCVBTO8E5M&amp;keywords=five+feet+apart&amp;qid=1577973436&amp;s=instant-video&amp;sprefix=Five+Feet+Apart%2Cinstant-video%2C150&amp;sr=1-1</t>
  </si>
  <si>
    <t>A Dog's Purpose</t>
  </si>
  <si>
    <t>https://www.amazon.co.uk/Dogs-Purpose-Josh-Gad/dp/B071RN7MPQ/ref=sr_1_1?s=instant-video&amp;ie=UTF8&amp;qid=1546977726&amp;sr=1-1&amp;keywords=A+Dog%27s+Purpose</t>
  </si>
  <si>
    <t>adventure, sci-fi, thriller</t>
  </si>
  <si>
    <t>http://www.amazon.com/gp/product/B008Z9YLV2/?tag=titb-20</t>
  </si>
  <si>
    <t>Ouija: Origin of Evil</t>
  </si>
  <si>
    <t>https://www.amazon.com/Ouija-Origin-Evil-Elizabeth-Reaser/dp/B01MAUT9TJ/ref=sr_1_1?s=instant-video&amp;ie=UTF8&amp;qid=1481218889&amp;sr=1-1&amp;keywords=Ouija%3A+Origin+of+Evil</t>
  </si>
  <si>
    <t>The Kids Are All Right</t>
  </si>
  <si>
    <t>http://www.amazon.com/gp/product/B0046UGSNS/?tag=titb-20</t>
  </si>
  <si>
    <t>Step Up 2: The Streets</t>
  </si>
  <si>
    <t>music, romance</t>
  </si>
  <si>
    <t>http://www.amazon.com/gp/product/B003SHYVO8/?tag=titb-20</t>
  </si>
  <si>
    <t>The Second Best Exotic Marigold Hotel</t>
  </si>
  <si>
    <t>http://www.amazon.com/gp/product/B011KK9J7S/?tag=titb-20</t>
  </si>
  <si>
    <t>Jackass 3-D</t>
  </si>
  <si>
    <t>action, comedy</t>
  </si>
  <si>
    <t>http://www.amazon.com/gp/product/B004R0YIRU/?tag=titb-20</t>
  </si>
  <si>
    <t>https://www.amazon.com/Venom-Michelle-Williams/dp/B07J2V85WZ/ref=sr_1_1?s=instant-video&amp;ie=UTF8&amp;qid=1546970591&amp;sr=1-1&amp;keywords=Venom</t>
  </si>
  <si>
    <t>Action, Adventure, Mystery, Thriller, Fantasy, Comedy, Romance, Animation, Family, Musical</t>
  </si>
  <si>
    <t>Best Animated Feature</t>
  </si>
  <si>
    <t>http://www.amazon.com/gp/product/B00HV2KPNW/?tag=titb-20</t>
  </si>
  <si>
    <t>Superbad</t>
  </si>
  <si>
    <t>http://www.amazon.co.uk/Superbad-Chelsey-Dailey/dp/B00FYO4NZ0/ref=sr_1_1?s=instant-video&amp;ie=UTF8&amp;qid=1457386547&amp;sr=1-1&amp;keywords=Superbad</t>
  </si>
  <si>
    <t>Breaking In</t>
  </si>
  <si>
    <t>https://www.amazon.com/Breaking-Gabrielle-Union/dp/B07FK573KK/ref=sr_1_2?s=instant-video&amp;ie=UTF8&amp;qid=1546970294&amp;sr=1-2&amp;keywords=Breaking+In</t>
  </si>
  <si>
    <t>Heaven is for Real</t>
  </si>
  <si>
    <t>http://www.amazon.com/gp/product/B00M0I05QY/?tag=titb-20</t>
  </si>
  <si>
    <t>http://www.amazon.com/gp/product/B00APLFZWM/?tag=titb-20</t>
  </si>
  <si>
    <t>Philomena</t>
  </si>
  <si>
    <t>http://www.amazon.com/gp/product/B00IGI5CX8/?tag=titb-20</t>
  </si>
  <si>
    <t>Gran Torino</t>
  </si>
  <si>
    <t>http://www.amazon.com/gp/product/B002BCNK1Q/?tag=titb-20</t>
  </si>
  <si>
    <t>Dirty Grandpa</t>
  </si>
  <si>
    <t>https://www.amazon.com/Dirty-Grandpa-Unrated-Robert-DeNiro/dp/B01ATYMSLU/ref=sr_1_1?s=instant-video&amp;ie=UTF8&amp;qid=1481218908&amp;sr=1-1&amp;keywords=Dirty+Grandpa</t>
  </si>
  <si>
    <t>It Follows</t>
  </si>
  <si>
    <t>http://www.amazon.com/gp/product/B011KKEH70/?tag=titb-20</t>
  </si>
  <si>
    <t xml:space="preserve">(500) Days of Summer </t>
  </si>
  <si>
    <t>http://www.amazon.com/gp/product/B0031Q0XCA/?tag=titb-20</t>
  </si>
  <si>
    <t>Let's Be Cops</t>
  </si>
  <si>
    <t>http://www.amazon.com/gp/product/B00MO7Y6DO/?tag=titb-20</t>
  </si>
  <si>
    <t>The Theory of Everything</t>
  </si>
  <si>
    <t>biography, drama, romance</t>
  </si>
  <si>
    <t>Best Adapted Screenplay</t>
  </si>
  <si>
    <t>http://www.amazon.com/gp/product/B00SNEGFNG/?tag=titb-20</t>
  </si>
  <si>
    <t>47 Meters Down</t>
  </si>
  <si>
    <t>https://www.amazon.co.uk/47-Metres-Down-Mandy-Moore/dp/B074CKGYXR/ref=sr_1_1?s=instant-video&amp;ie=UTF8&amp;qid=1546981382&amp;sr=1-1&amp;keywords=47+Meters+Down</t>
  </si>
  <si>
    <t>It Comes At Night</t>
  </si>
  <si>
    <t>https://www.amazon.co.uk/Comes-at-Night-Joel-Edgerton/dp/B076VQ54MV/ref=sr_1_1?s=instant-video&amp;ie=UTF8&amp;qid=1546981172&amp;sr=1-1&amp;keywords=It+Comes+At+Night</t>
  </si>
  <si>
    <t>Star Wars: The Clone Wars</t>
  </si>
  <si>
    <t>http://www.amazon.com/gp/product/B001KWTBQQ/?tag=titb-20</t>
  </si>
  <si>
    <t xml:space="preserve">Up in the Air </t>
  </si>
  <si>
    <t>http://www.amazon.com/gp/product/B003E88TKS/?tag=titb-20</t>
  </si>
  <si>
    <t>The Conjuring 2: The Enfield Poltergeist</t>
  </si>
  <si>
    <t>https://www.amazon.com/Conjuring-2-Vera-Farmiga/dp/B01GSUVRHA/ref=sr_1_1?s=instant-video&amp;ie=UTF8&amp;qid=1481219362&amp;sr=1-1&amp;keywords=The+Conjuring+2</t>
  </si>
  <si>
    <t>My Little Pony: The Movie</t>
  </si>
  <si>
    <t>https://www.amazon.co.uk/Little-Pony-Movie-Uzo-Aduba/dp/B076JKN1ZX/ref=sr_1_1?s=instant-video&amp;ie=UTF8&amp;qid=1546977563&amp;sr=1-1&amp;keywords=My+Little+Pony%3A+The+Movie</t>
  </si>
  <si>
    <t>http://www.amazon.com/gp/product/B00VLV8BNA/?tag=titb-20</t>
  </si>
  <si>
    <t>Hereditary</t>
  </si>
  <si>
    <t>https://www.amazon.com/Hereditary-Toni-Collette/dp/B07DJ1BXPM/ref=sr_1_2?s=instant-video&amp;ie=UTF8&amp;qid=1546974573&amp;sr=1-2&amp;keywords=Hereditary</t>
  </si>
  <si>
    <t>Definitely, Maybe</t>
  </si>
  <si>
    <t>http://www.amazon.com/gp/product/B0018T9JW2/?tag=titb-20</t>
  </si>
  <si>
    <t>https://www.amazon.co.uk/Beauty-Beast-Theatrical-Version-Condon/dp/B06XKXYK8G/ref=sr_1_2?s=instant-video&amp;ie=UTF8&amp;qid=1546980543&amp;sr=1-2&amp;keywords=Beauty+and+the+Beast</t>
  </si>
  <si>
    <t>animation, comedy, crime</t>
  </si>
  <si>
    <t>http://www.amazon.com/gp/product/B0046B3QTG/?tag=titb-20</t>
  </si>
  <si>
    <t xml:space="preserve">The Proposal </t>
  </si>
  <si>
    <t>http://www.amazon.com/gp/product/B0060D15AK/?tag=titb-20</t>
  </si>
  <si>
    <t>https://www.amazon.co.uk/Avengers-Endgame-Robert-Downey-Jr/dp/B07W55FQXY/ref=sr_1_1?crid=1K3KVNLE0EN81&amp;keywords=avengers+endgame&amp;qid=1577973139&amp;s=instant-video&amp;sprefix=Avengers%3A+Endgame%2Cinstant-video%2C149&amp;sr=1-1</t>
  </si>
  <si>
    <t>The Help</t>
  </si>
  <si>
    <t>Best Supporting Actress</t>
  </si>
  <si>
    <t>http://www.amazon.com/gp/product/B006IGZWB2/?tag=titb-20</t>
  </si>
  <si>
    <t>The LEGO Movie</t>
  </si>
  <si>
    <t>action, adventure, fantasy, comedy, animation, family</t>
  </si>
  <si>
    <t>http://www.amazon.com/gp/product/B00L23SE52/?tag=titb-20</t>
  </si>
  <si>
    <t>sequel, adaptation</t>
  </si>
  <si>
    <t>https://www.amazon.co.uk/Resident-Evil-Chapter-Milla-Jovovich/dp/B01N5V9O57/ref=sr_1_1?s=instant-video&amp;ie=UTF8&amp;qid=1546980531&amp;sr=1-1&amp;keywords=Resident+Evil%3A+The+Final+Chapter</t>
  </si>
  <si>
    <t>Sinister 2</t>
  </si>
  <si>
    <t>Harry Potter and the Deathly Hallows Part 1</t>
  </si>
  <si>
    <t>adventure, family, fantasy</t>
  </si>
  <si>
    <t>http://www.amazon.com/gp/product/B004MPEFBE/?tag=titb-20</t>
  </si>
  <si>
    <t>Annabelle Comes Home</t>
  </si>
  <si>
    <t>https://www.amazon.co.uk/Annabelle-Comes-Home-McKenna-Grace/dp/B07VNLK58K/ref=sr_1_2?keywords=Annabelle+Comes+Home&amp;qid=1577973087&amp;s=instant-video&amp;sr=1-2</t>
  </si>
  <si>
    <t>https://www.amazon.com/Jurassic-World-Kingdom-Chris-Pratt/dp/B07DRD1SP2/ref=sr_1_2?s=instant-video&amp;ie=UTF8&amp;qid=1546975101&amp;sr=1-2&amp;keywords=Jurassic+World%3A+Fallen+Kingdom</t>
  </si>
  <si>
    <t>Overboard</t>
  </si>
  <si>
    <t>Romance</t>
  </si>
  <si>
    <t>Romance, Comedy</t>
  </si>
  <si>
    <t>https://www.amazon.com/Overboard-Eugenio-Derbez/dp/B07DQTL51Y/ref=sr_1_2?s=instant-video&amp;ie=UTF8&amp;qid=1546975414&amp;sr=1-2&amp;keywords=Overboard</t>
  </si>
  <si>
    <t>Hustlers</t>
  </si>
  <si>
    <t>https://www.amazon.co.uk/Hustlers-Julia-Stiles/dp/B07Y2FVBW2/ref=sr_1_1?crid=3SVPHW57QQ3UM&amp;keywords=hustlers&amp;qid=1577973536&amp;s=instant-video&amp;sprefix=Hustlers%2Cinstant-video%2C144&amp;sr=1-1</t>
  </si>
  <si>
    <t>The Woman in Black</t>
  </si>
  <si>
    <t>http://www.amazon.com/gp/product/B008Y7EYSK/?tag=titb-20</t>
  </si>
  <si>
    <t>Do You Believe?</t>
  </si>
  <si>
    <t>http://www.amazon.com/gp/product/B010X3I2CQ/?tag=titb-20</t>
  </si>
  <si>
    <t>Beverly Hills Chihuahua</t>
  </si>
  <si>
    <t>adventure, comedy</t>
  </si>
  <si>
    <t>http://www.amazon.com/gp/product/B00AOBG8HE/?tag=titb-20</t>
  </si>
  <si>
    <t>Overcomer</t>
  </si>
  <si>
    <t>https://www.amazon.co.uk/Overcomer-Ben-Davies/dp/B081TP11K8/ref=sr_1_1?crid=35QCA7OXA04B1&amp;keywords=overcomer&amp;qid=1577973823&amp;s=instant-video&amp;sprefix=Overcomer%2Cinstant-video%2C147&amp;sr=1-1</t>
  </si>
  <si>
    <t>Sausage Party</t>
  </si>
  <si>
    <t>https://www.amazon.com/Sausage-Party-Seth-Rogen/dp/B01JBAXH7M/ref=sr_1_1?s=instant-video&amp;ie=UTF8&amp;qid=1481219335&amp;sr=1-1&amp;keywords=Sausage+Party</t>
  </si>
  <si>
    <t>We're The Millers</t>
  </si>
  <si>
    <t>Comedy, Crime</t>
  </si>
  <si>
    <t>http://www.amazon.com/gp/product/B00FLNRN06/?tag=titb-20</t>
  </si>
  <si>
    <t>Girls Trip</t>
  </si>
  <si>
    <t>https://www.amazon.co.uk/Girls-Trip-Regina-Hall/dp/B073ZY12PY/ref=sr_1_1?s=instant-video&amp;ie=UTF8&amp;qid=1546981359&amp;sr=1-1&amp;keywords=Girls+Trip</t>
  </si>
  <si>
    <t>About Time</t>
  </si>
  <si>
    <t>Sci-Fi, Drama, Fantasy, Comedy, Romance</t>
  </si>
  <si>
    <t>http://www.amazon.com/gp/product/B00I8H7APK/?tag=titb-20</t>
  </si>
  <si>
    <t xml:space="preserve">Les Miserables </t>
  </si>
  <si>
    <t>musical</t>
  </si>
  <si>
    <t>musical, romance</t>
  </si>
  <si>
    <t>http://www.amazon.com/gp/product/B00BI5IXL4/?tag=titb-20</t>
  </si>
  <si>
    <t>http://www.amazon.com/gp/product/B001HMSFFC/?tag=titb-20</t>
  </si>
  <si>
    <t>10 Cloverfield Lane</t>
  </si>
  <si>
    <t>https://www.amazon.com/10-Cloverfield-Lane-John-Goodman/dp/B01CUVUTSO/ref=sr_1_1?s=instant-video&amp;ie=UTF8&amp;qid=1481219221&amp;sr=1-1&amp;keywords=10+Cloverfield+Lane</t>
  </si>
  <si>
    <t xml:space="preserve">My Bloody Valentine 3-D </t>
  </si>
  <si>
    <t>http://www.amazon.com/gp/product/B002DJU02E/?tag=titb-20</t>
  </si>
  <si>
    <t>Winchester</t>
  </si>
  <si>
    <t>https://www.amazon.com/Winchester-Helen-Mirren/dp/B079K17PWL/ref=sr_1_2?s=instant-video&amp;ie=UTF8&amp;qid=1546970546&amp;sr=1-2&amp;keywords=Winchester</t>
  </si>
  <si>
    <t>Hardcore Henry</t>
  </si>
  <si>
    <t>https://www.amazon.com/Hardcore-Henry-Sharlto-Copley/dp/B01DWYJXVW/ref=sr_1_1?s=instant-video&amp;ie=UTF8&amp;qid=1481218167&amp;sr=1-1&amp;keywords=Hardcore+Henry</t>
  </si>
  <si>
    <t>Sci-Fi, Drama, Mystery, Thriller</t>
  </si>
  <si>
    <t>Best Director</t>
  </si>
  <si>
    <t>http://www.amazon.com/gp/product/B00HJ92QTI/</t>
  </si>
  <si>
    <t xml:space="preserve">He's Just Not That Into You </t>
  </si>
  <si>
    <t>http://www.amazon.com/gp/product/B002BBJ52U/?tag=titb-20</t>
  </si>
  <si>
    <t>Straight Outta Compton</t>
  </si>
  <si>
    <t>http://www.amazon.com/gp/product/B018JQTUQG/?tag=titb-20</t>
  </si>
  <si>
    <t>Happy Death Day 2U</t>
  </si>
  <si>
    <t>Sci-Fi, Drama, Mystery, Thriller, Horror, Comedy</t>
  </si>
  <si>
    <t>https://www.amazon.co.uk/Happy-Death-Day-Jessica-Rothe/dp/B07NJ8DHPH/ref=sr_1_2?keywords=Happy+Death+Day+2U&amp;qid=1557072799&amp;s=instant-video&amp;sr=1-2</t>
  </si>
  <si>
    <t>Paper Towns</t>
  </si>
  <si>
    <t>http://www.amazon.com/gp/product/B016VLE24Q/?tag=titb-20</t>
  </si>
  <si>
    <t>If I Stay</t>
  </si>
  <si>
    <t>drama, romance, music</t>
  </si>
  <si>
    <t>http://www.amazon.com/gp/product/B00OI7J214/?tag=titb-20</t>
  </si>
  <si>
    <t>Spider-Man: Far From Home</t>
  </si>
  <si>
    <t>https://www.amazon.co.uk/Spider-Man-Far-Home-Tom-Holland/dp/B07TYP3L3K/ref=sr_1_1?crid=3PZE97SSF8AIP&amp;keywords=spider-man+far+from+home&amp;qid=1577974288&amp;s=instant-video&amp;sprefix=Spider-Man%3A+Far+From+Home%2Cinstant-video%2C212&amp;sr=1-1</t>
  </si>
  <si>
    <t xml:space="preserve">Paul Blart: Mall Cop </t>
  </si>
  <si>
    <t>action, comedy, crime</t>
  </si>
  <si>
    <t>http://www.amazon.com/gp/product/B002G205AA/?tag=titb-20</t>
  </si>
  <si>
    <t>http://www.amazon.co.uk/Simpsons-Movie-Dan-Castellaneta/dp/B00NJ0YSJW/ref=sr_1_1?s=instant-video&amp;ie=UTF8&amp;qid=1457386731&amp;sr=1-1&amp;keywords=The+Simpsons+Movie</t>
  </si>
  <si>
    <t xml:space="preserve">District 9 </t>
  </si>
  <si>
    <t>http://www.amazon.com/gp/product/B0030GJ50C/?tag=titb-20</t>
  </si>
  <si>
    <t>https://www.amazon.com/Peter-Rabbit-Margot-Robbie/dp/B079811DT2/ref=sr_1_2?s=instant-video&amp;ie=UTF8&amp;qid=1546975333&amp;sr=1-2&amp;keywords=Peter+Rabbit</t>
  </si>
  <si>
    <t>period, action</t>
  </si>
  <si>
    <t>http://www.amazon.co.uk/dp/B00EU7O4D8?ref_=imdbref_tt_wbr_aiv&amp;tag=imdbtag_tt_wbr_aiv-21</t>
  </si>
  <si>
    <t>Show Dogs</t>
  </si>
  <si>
    <t>https://www.amazon.com/Show-Dogs-Will-Arnett/dp/B07CZSN6ZY/ref=sr_1_2?s=instant-video&amp;ie=UTF8&amp;qid=1546974776&amp;sr=1-2&amp;keywords=Show+Dogs</t>
  </si>
  <si>
    <t>The Shallows</t>
  </si>
  <si>
    <t>https://www.amazon.com/Shallows-Blake-Lively/dp/B01HBVH634/ref=sr_1_1?s=instant-video&amp;ie=UTF8&amp;qid=1481219063&amp;sr=1-1&amp;keywords=The+Shallows</t>
  </si>
  <si>
    <t>Another Earth</t>
  </si>
  <si>
    <t xml:space="preserve">sci-fi </t>
  </si>
  <si>
    <t>http://www.amazon.com/gp/product/B006FTCH2E/?tag=titb-20</t>
  </si>
  <si>
    <t>https://www.amazon.co.uk/Fifty-Shades-Darker-Dakota-Johnson/dp/B01N4TQAB4/ref=sr_1_1?s=instant-video&amp;ie=UTF8&amp;qid=1546978565&amp;sr=1-1&amp;keywords=Fifty+Shades+Darker</t>
  </si>
  <si>
    <t>Winter's Bone</t>
  </si>
  <si>
    <t>http://www.amazon.com/gp/product/B008Y6YLBG/?tag=titb-20</t>
  </si>
  <si>
    <t>The Twilight Saga: Breaking Dawn Part 2</t>
  </si>
  <si>
    <t>adventure, fantasy</t>
  </si>
  <si>
    <t>http://www.amazon.com/gp/product/B00BLQQQJ6/?tag=titb-20</t>
  </si>
  <si>
    <t>Marvel's The Avengers</t>
  </si>
  <si>
    <t>action, fantasy</t>
  </si>
  <si>
    <t>http://www.amazon.com/gp/product/B009GEBBNQ/?tag=titb-20</t>
  </si>
  <si>
    <t>End of Watch</t>
  </si>
  <si>
    <t>crime</t>
  </si>
  <si>
    <t>crime, thriller</t>
  </si>
  <si>
    <t>http://www.amazon.com/gp/product/B00B4GNZHE/?tag=titb-20</t>
  </si>
  <si>
    <t>Lowriders</t>
  </si>
  <si>
    <t>https://www.amazon.co.uk/Lowriders-Demian-Bichir/dp/B074TK7SYD/ref=sr_1_1?s=instant-video&amp;ie=UTF8&amp;qid=1546981116&amp;sr=1-1&amp;keywords=Lowriders</t>
  </si>
  <si>
    <t>Book Club</t>
  </si>
  <si>
    <t>https://www.amazon.com/Book-Club-Diane-Keaton/dp/B07CYTJWR2/ref=sr_1_2?s=instant-video&amp;ie=UTF8&amp;qid=1546970284&amp;sr=1-2&amp;keywords=Book+Club</t>
  </si>
  <si>
    <t>Cloverfield</t>
  </si>
  <si>
    <t>http://www.amazon.com/gp/product/B001AOKA3W/?tag=titb-20</t>
  </si>
  <si>
    <t>Action, Adventure, Sci-Fi</t>
  </si>
  <si>
    <t>https://www.amazon.co.uk/Marvel-Studios-Captain-Larson-Danvers/dp/B07P8NDRH7/ref=sr_1_1?keywords=Captain+Marvel&amp;qid=1557072388&amp;s=instant-video&amp;sr=1-1</t>
  </si>
  <si>
    <t>https://www.amazon.com/Zootopia-Theatrical-Ginnifer-Goodwin/dp/B01CIV3XCU/ref=sr_1_1?s=instant-video&amp;ie=UTF8&amp;qid=1481219530&amp;sr=1-1&amp;keywords=Zootopia</t>
  </si>
  <si>
    <t xml:space="preserve">17 Again </t>
  </si>
  <si>
    <t>http://www.amazon.com/gp/product/B0091WAKL2/?tag=titb-20</t>
  </si>
  <si>
    <t>Saw 3-D</t>
  </si>
  <si>
    <t>crime, horror</t>
  </si>
  <si>
    <t>http://www.amazon.com/gp/product/B004I7IPL2/?tag=titb-20</t>
  </si>
  <si>
    <t>Crawl</t>
  </si>
  <si>
    <t>https://www.amazon.co.uk/Crawl-Kaya-Scodelario/dp/B07WRDLS8K/ref=sr_1_1?keywords=Crawl&amp;qid=1577973297&amp;s=instant-video&amp;sr=1-1</t>
  </si>
  <si>
    <t>https://www.amazon.com/Fifty-Shades-Freed-Dakota-Johnson/dp/B079NS6JL5/ref=sr_1_3?s=instant-video&amp;ie=UTF8&amp;qid=1546970517&amp;sr=1-3&amp;keywords=Fifty+Shades+Freed</t>
  </si>
  <si>
    <t>The Game Plan</t>
  </si>
  <si>
    <t>family</t>
  </si>
  <si>
    <t>family, comedy</t>
  </si>
  <si>
    <t>http://www.amazon.co.uk/Download-Movie-Game-Plan-Rock/dp/B00FZMR7CC/ref=sr_1_1?s=instant-video&amp;ie=UTF8&amp;qid=1457386610&amp;sr=1-1&amp;keywords=The+Game+Plan</t>
  </si>
  <si>
    <t>Paranormal Activity: The Ghost Dimension</t>
  </si>
  <si>
    <t>http://www.amazon.com/gp/product/B018SSYB96/?tag=titb-20</t>
  </si>
  <si>
    <t>Skyline</t>
  </si>
  <si>
    <t>http://www.amazon.com/gp/product/B004UTCGNG/?tag=titb-20</t>
  </si>
  <si>
    <t>Baby Driver</t>
  </si>
  <si>
    <t>action, crime</t>
  </si>
  <si>
    <t>https://www.amazon.co.uk/Baby-Driver-Jamie-Foxx/dp/B073DPLHDW/ref=sr_1_1?s=instant-video&amp;ie=UTF8&amp;qid=1546981529&amp;sr=1-1&amp;keywords=Baby+Driver</t>
  </si>
  <si>
    <t>https://www.amazon.com/Deadpool-2-Ryan-Reynolds/dp/B07D5KWFJ7/ref=sr_1_2?s=instant-video&amp;ie=UTF8&amp;qid=1546970385&amp;sr=1-2&amp;keywords=Deadpool+2</t>
  </si>
  <si>
    <t>Action, Adventure, Sci-Fi, Drama, Thriller</t>
  </si>
  <si>
    <t>http://www.amazon.com/gp/product/B00I2TV3NO/?tag=titb-20</t>
  </si>
  <si>
    <t>Pitch Perfect</t>
  </si>
  <si>
    <t>comedy, music, romance</t>
  </si>
  <si>
    <t>Dr Seuss' The Grinch</t>
  </si>
  <si>
    <t>https://www.amazon.com/Illumination-Presents-Dr-Seuss-Grinch/dp/B07K6Y4GF2/ref=sr_1_1?s=instant-video&amp;ie=UTF8&amp;qid=1546970459&amp;sr=1-1&amp;keywords=Dr+Seuss%27+The+Grinch</t>
  </si>
  <si>
    <t>True Grit</t>
  </si>
  <si>
    <t>adventure, western</t>
  </si>
  <si>
    <t>http://www.amazon.com/gp/product/B0054NRPMO/?tag=titb-20</t>
  </si>
  <si>
    <t>Knocked Up</t>
  </si>
  <si>
    <t>http://www.amazon.co.uk/Knocked-Up-Seth-Rogen/dp/B00I9LTSFA/ref=sr_1_1?s=instant-video&amp;ie=UTF8&amp;qid=1457386187&amp;sr=1-1&amp;keywords=Knocked+Up</t>
  </si>
  <si>
    <t>http://www.amazon.com/gp/product/B00KVLQT6M/?tag=titb-20</t>
  </si>
  <si>
    <t>Magic Mike XXL</t>
  </si>
  <si>
    <t>http://www.amazon.com/gp/product/B016887N70/?tag=titb-20</t>
  </si>
  <si>
    <t>Wonder</t>
  </si>
  <si>
    <t>https://www.amazon.co.uk/Wonder-Jacob-Tremblay/dp/B077T9YBQ3/ref=sr_1_1?s=instant-video&amp;ie=UTF8&amp;qid=1546980375&amp;sr=1-1&amp;keywords=Wonder</t>
  </si>
  <si>
    <t>Bad Teacher</t>
  </si>
  <si>
    <t>http://www.amazon.com/gp/product/B005W8SNNG/?tag=titb-20</t>
  </si>
  <si>
    <t>https://www.amazon.com/Black-Panther-Plus-Bonus-Content/dp/B079S4NZ2R/ref=sr_1_3?s=instant-video&amp;ie=UTF8&amp;qid=1546970045&amp;sr=1-3&amp;keywords=Black+Panther</t>
  </si>
  <si>
    <t>Love &amp; Friendship</t>
  </si>
  <si>
    <t>https://www.amazon.com/Love-Friendship-Kate-Beckinsale/dp/B01F4CBK20/ref=sr_1_1?s=instant-video&amp;ie=UTF8&amp;qid=1481218337&amp;sr=1-1&amp;keywords=Love+%26+Friendship</t>
  </si>
  <si>
    <t>The Vow</t>
  </si>
  <si>
    <t>http://www.amazon.com/gp/product/B007URCTOG/?tag=titb-20</t>
  </si>
  <si>
    <t>The Farewell</t>
  </si>
  <si>
    <t>https://www.amazon.co.uk/Farewell-PoLin/dp/B082LS2P8N/ref=sr_1_1?crid=W489TX2UC8JL&amp;keywords=the+farewell&amp;qid=1577974370&amp;s=instant-video&amp;sprefix=The+Farewell%2Cinstant-video%2C154&amp;sr=1-1</t>
  </si>
  <si>
    <t>The Spirit</t>
  </si>
  <si>
    <t>http://www.amazon.com/gp/product/B0029M48E6/?tag=titb-20</t>
  </si>
  <si>
    <t>No Country for Old Men</t>
  </si>
  <si>
    <t>crime, drama</t>
  </si>
  <si>
    <t>Best Picture, Best Director, Best Supporting Actor, Best Adapted Screenplay</t>
  </si>
  <si>
    <t>http://www.amazon.co.uk/Country-Old-Men-Tommy-Jones/dp/B00FYNJQDA/ref=sr_1_1?s=instant-video&amp;ie=UTF8&amp;qid=1457386324&amp;sr=1-1&amp;keywords=no+country+for+old+men</t>
  </si>
  <si>
    <t>The Boy</t>
  </si>
  <si>
    <t>https://www.amazon.com/Boy-Lauren-Cohan/dp/B01EGW8T3W/ref=sr_1_1?s=instant-video&amp;ie=UTF8&amp;qid=1481218916&amp;sr=1-1&amp;keywords=The+Boy</t>
  </si>
  <si>
    <t>Beasts of the Southern Wild</t>
  </si>
  <si>
    <t>http://www.amazon.com/gp/product/B00ABD0M54/?tag=titb-20</t>
  </si>
  <si>
    <t>https://www.amazon.co.uk/Lion-King-Donald-Glover-Simba/dp/B07VWS9YJN/ref=sr_1_1?crid=1PXNTUYY6003&amp;keywords=the+lion+king&amp;qid=1577974442&amp;s=instant-video&amp;sprefix=The+Lion+King%2Cinstant-video%2C166&amp;sr=1-1</t>
  </si>
  <si>
    <t>https://www.amazon.com/Avengers-Infinity-Robert-Downey-Jr/dp/B07CKQ4R7X/ref=sr_1_3?s=instant-video&amp;ie=UTF8&amp;qid=1546969990&amp;sr=1-3&amp;keywords=Avengers%3A+Infinity+War</t>
  </si>
  <si>
    <t>Our Idiot Brother</t>
  </si>
  <si>
    <t>http://www.amazon.com/gp/product/B006FTCBF2/?tag=titb-20</t>
  </si>
  <si>
    <t>action, adventure</t>
  </si>
  <si>
    <t>https://www.amazon.co.uk/Logan-Hugh-Jackman/dp/B06X96QF44/ref=sr_1_1?s=instant-video&amp;ie=UTF8&amp;qid=1546980685&amp;sr=1-1&amp;keywords=Logan</t>
  </si>
  <si>
    <t>American Hustle</t>
  </si>
  <si>
    <t>Drama, History, Thriller, Crime</t>
  </si>
  <si>
    <t>Devil</t>
  </si>
  <si>
    <t>http://www.amazon.com/gp/product/B004EAQNO4/?tag=titb-20</t>
  </si>
  <si>
    <t>What Happens in Vegas</t>
  </si>
  <si>
    <t>http://www.amazon.com/gp/product/B001GLYMII/?tag=titb-20</t>
  </si>
  <si>
    <t xml:space="preserve">Saw VI </t>
  </si>
  <si>
    <t>http://www.amazon.com/gp/product/B00OSQ7QSQ/?tag=titb-20</t>
  </si>
  <si>
    <t>How to be a Latin Lover</t>
  </si>
  <si>
    <t>https://www.amazon.co.uk/How-Latin-Lover-Salma-Hayek/dp/B074G4C1FP/ref=sr_1_1?s=instant-video&amp;ie=UTF8&amp;qid=1546978945&amp;sr=1-1&amp;keywords=How+to+be+a+Latin+Lover</t>
  </si>
  <si>
    <t>Everything, Everything</t>
  </si>
  <si>
    <t>https://www.amazon.co.uk/Everything-Amandla-Stenberg/dp/B074MR3XGM/ref=sr_1_1?s=instant-video&amp;ie=UTF8&amp;qid=1546980574&amp;sr=1-1&amp;keywords=Everything%2C+Everything</t>
  </si>
  <si>
    <t>Ride Along</t>
  </si>
  <si>
    <t>action, comedy, adventure, family, animation</t>
  </si>
  <si>
    <t>http://www.amazon.com/gp/product/B00JP5P1KU/?tag=titb-20</t>
  </si>
  <si>
    <t>The Possession</t>
  </si>
  <si>
    <t>http://www.amazon.com/gp/product/B00B19DMUE/?tag=titb-20</t>
  </si>
  <si>
    <t>Action, Adventure, Sci-Fi, Thriller, Fantasy</t>
  </si>
  <si>
    <t>http://www.amazon.com/gp/product/B00FEHXCIG/?tag=titb-20</t>
  </si>
  <si>
    <t>Gifted</t>
  </si>
  <si>
    <t>https://www.amazon.co.uk/Gifted-Marc-Webb/dp/B071WXC22Q/ref=sr_1_1?s=instant-video&amp;ie=UTF8&amp;qid=1546978921&amp;sr=1-1&amp;keywords=Gifted</t>
  </si>
  <si>
    <t>drama, mystery, thriller</t>
  </si>
  <si>
    <t>http://www.amazon.com/gp/product/B00S65TBHY/?tag=titb-20</t>
  </si>
  <si>
    <t>Vicky Cristina Barcelona</t>
  </si>
  <si>
    <t>http://www.amazon.com/gp/product/B0026977EK/?tag=titb-20</t>
  </si>
  <si>
    <t>The Hunger Games: Mockingjay - Part 1</t>
  </si>
  <si>
    <t>action, adventure, sci-fi, drama, thriller</t>
  </si>
  <si>
    <t>http://www.amazon.com/gp/product/B00T6UD7BY/?tag=titb-20</t>
  </si>
  <si>
    <t>Bridesmaids</t>
  </si>
  <si>
    <t>http://www.amazon.com/gp/product/B005KL3QZ0/?tag=titb-20</t>
  </si>
  <si>
    <t>The Impossible</t>
  </si>
  <si>
    <t>history, thriller</t>
  </si>
  <si>
    <t>http://www.amazon.com/gp/product/B00CHIMG6Y/?tag=titb-20</t>
  </si>
  <si>
    <t>Shutter</t>
  </si>
  <si>
    <t>http://www.amazon.com/gp/product/B001E7EONM/?tag=titb-20</t>
  </si>
  <si>
    <t>It: Chapter Two</t>
  </si>
  <si>
    <t>https://www.amazon.co.uk/Chapter-Two-Jessica-Chastain/dp/B07XKF92TF/ref=sr_1_1?crid=1JL3OOI8YCA9I&amp;keywords=it+chapter+two&amp;qid=1577973553&amp;s=instant-video&amp;sprefix=It%3A+Chapter+Two%2Cinstant-video%2C148&amp;sr=1-1</t>
  </si>
  <si>
    <t>Disturbia</t>
  </si>
  <si>
    <t>drama, thriller</t>
  </si>
  <si>
    <t>http://www.amazon.co.uk/Disturbia-Shia-Labeouf/dp/B00FYO8N4C/ref=sr_1_1?s=instant-video&amp;ie=UTF8&amp;qid=1457385752&amp;sr=1-1&amp;keywords=Disturbia</t>
  </si>
  <si>
    <t>Lee Daniels' The Butler</t>
  </si>
  <si>
    <t>http://www.amazon.com/gp/product/B00H6PG2NG/?tag=titb-20</t>
  </si>
  <si>
    <t>The Hitman's Bodyguard</t>
  </si>
  <si>
    <t>https://www.amazon.co.uk/Hitmans-Bodyguard-Ryan-Reynolds/dp/B074N3GBGB/ref=sr_1_1?s=instant-video&amp;ie=UTF8&amp;qid=1546977830&amp;sr=1-1&amp;keywords=The+Hitman%27s+Bodyguard</t>
  </si>
  <si>
    <t>Looper</t>
  </si>
  <si>
    <t>action, crime, sci-fi</t>
  </si>
  <si>
    <t>http://www.amazon.com/gp/product/B00A9X9TIW/?tag=titb-20</t>
  </si>
  <si>
    <t>The Case for Christ</t>
  </si>
  <si>
    <t>https://www.amazon.co.uk/Case-Christ-Erika-Christensen/dp/B07FCQ16Y7/ref=sr_1_1?s=instant-video&amp;ie=UTF8&amp;qid=1546977871&amp;sr=1-1&amp;keywords=The+Case+for+Christ</t>
  </si>
  <si>
    <t xml:space="preserve">Alvin and the Chipmunks: The Squeakquel </t>
  </si>
  <si>
    <t>animation, comedy, family</t>
  </si>
  <si>
    <t>http://www.amazon.com/gp/product/B009EEOP04/?tag=titb-20</t>
  </si>
  <si>
    <t>Tangerine</t>
  </si>
  <si>
    <t>http://www.amazon.com/gp/product/B017I242IS/?tag=titb-20</t>
  </si>
  <si>
    <t xml:space="preserve">Sherlock Holmes </t>
  </si>
  <si>
    <t>action, adventure, crime</t>
  </si>
  <si>
    <t>http://www.amazon.com/gp/product/B0038P59A0/</t>
  </si>
  <si>
    <t>The Grand Budapest Hotel</t>
  </si>
  <si>
    <t>drama, comedy</t>
  </si>
  <si>
    <t>http://www.amazon.com/gp/product/B00JB3O6H0/?tag=titb-20</t>
  </si>
  <si>
    <t>Yesterday</t>
  </si>
  <si>
    <t>https://www.amazon.co.uk/Yesterday-Himesh-Patel/dp/B07T772V17/ref=sr_1_1?crid=31DQ6K986Z699&amp;keywords=yesterday&amp;qid=1577974606&amp;s=instant-video&amp;sprefix=Yesterday%2Cinstant-video%2C154&amp;sr=1-1</t>
  </si>
  <si>
    <t>https://www.amazon.com/Hotel-Transylvania-3-Adam-Sandler/dp/B07FCZ655C/ref=sr_1_1?s=instant-video&amp;ie=UTF8&amp;qid=1546975022&amp;sr=1-1&amp;keywords=Hotel+Transylvania+3%3A+Summer+Vacation</t>
  </si>
  <si>
    <t>https://www.amazon.co.uk/Aladdin-Will-Smith-Genie-Mariner/dp/B07RX8F5GW/ref=sr_1_2?crid=1YLEY3XS29JCF&amp;keywords=aladdin&amp;qid=1577973045&amp;s=instant-video&amp;sprefix=Aladdin%2Cinstant-video%2C163&amp;sr=1-2</t>
  </si>
  <si>
    <t>Evil Dead</t>
  </si>
  <si>
    <t>http://www.amazon.com/gp/product/B00DHNAQ2Y/?tag=titb-20</t>
  </si>
  <si>
    <t>Birdman</t>
  </si>
  <si>
    <t>Best Picture, Best Original Screenplay</t>
  </si>
  <si>
    <t>http://www.amazon.com/gp/product/B00TPJE3ZK/?tag=titb-20</t>
  </si>
  <si>
    <t>https://www.amazon.com/Incredibles-2-Craig-T-Nelson/dp/B07DPG9Z6R/ref=sr_1_2?s=instant-video&amp;ie=UTF8&amp;qid=1546975057&amp;sr=1-2&amp;keywords=Incredibles+2</t>
  </si>
  <si>
    <t>http://www.amazon.com/gp/product/B010VAG5WA/?tag=titb-20</t>
  </si>
  <si>
    <t>Miracles from Heaven</t>
  </si>
  <si>
    <t>https://www.amazon.com/Miracles-Heaven-Jennifer-Garner/dp/B01CYXZCG2/ref=sr_1_1?s=instant-video&amp;ie=UTF8&amp;qid=1481219122&amp;sr=1-1&amp;keywords=Miracles+from+Heaven</t>
  </si>
  <si>
    <t>Paddington 2</t>
  </si>
  <si>
    <t>https://www.amazon.com/Paddington-2-Ben-Wishaw/dp/B078SMC5PQ/ref=sr_1_2?s=instant-video&amp;ie=UTF8&amp;qid=1546975385&amp;sr=1-2&amp;keywords=Paddington+2</t>
  </si>
  <si>
    <t xml:space="preserve">Brooklyn </t>
  </si>
  <si>
    <t>https://www.amazon.com/Brooklyn-Saoirse-Ronan/dp/B01A1IZLAO/ref=sr_1_1?s=instant-video&amp;ie=UTF8&amp;qid=1481218482&amp;sr=1-1&amp;keywords=Brooklyn</t>
  </si>
  <si>
    <t>http://www.amazon.com/gp/product/B01133UU4S/?tag=titb-20</t>
  </si>
  <si>
    <t>Late Night</t>
  </si>
  <si>
    <t>https://www.amazon.co.uk/Late-Night-Emma-Thompson/dp/B07XF8GS5B/ref=sr_1_1?crid=2IV3B0Q65D333&amp;keywords=late+night&amp;qid=1577973659&amp;s=instant-video&amp;sprefix=Late+Night%2Cinstant-video%2C149&amp;sr=1-1</t>
  </si>
  <si>
    <t>Good Boys</t>
  </si>
  <si>
    <t>https://www.amazon.co.uk/Good-Boys-Jacob-Tremblay/dp/B07WHRNC7M/ref=sr_1_1?crid=3S5J2JFLOJ9E1&amp;keywords=good+boys&amp;qid=1577973497&amp;s=instant-video&amp;sprefix=Good+Boys%2Cinstant-video%2C160&amp;sr=1-1</t>
  </si>
  <si>
    <t>action, adventure, thriler</t>
  </si>
  <si>
    <t>http://www.amazon.com/gp/product/B00B5HQLMI/?tag=titb-20</t>
  </si>
  <si>
    <t>The Jungle Book</t>
  </si>
  <si>
    <t>https://www.amazon.com/Jungle-Book-Theatrical-Bill-Murray/dp/B01E60ZAA4/ref=sr_1_1?s=instant-video&amp;ie=UTF8&amp;qid=1481219544&amp;sr=1-1&amp;keywords=The+Jungle+Book</t>
  </si>
  <si>
    <t>https://www.amazon.co.uk/Wonder-Woman-Gal-Gadot/dp/B071P79C7X/ref=sr_1_1?s=instant-video&amp;ie=UTF8&amp;qid=1546980954&amp;sr=1-1&amp;keywords=Wonder+Woman</t>
  </si>
  <si>
    <t>BrightBurn</t>
  </si>
  <si>
    <t>https://www.amazon.co.uk/Brightburn-Elizabeth-Banks/dp/B07VKF561P/ref=sr_1_1?crid=2H49IXCE1R7D&amp;keywords=brightburn&amp;qid=1577973226&amp;s=instant-video&amp;sprefix=BrightBurn%2Cinstant-video%2C148&amp;sr=1-1</t>
  </si>
  <si>
    <t>50/50</t>
  </si>
  <si>
    <t>http://www.amazon.com/gp/product/B00715S5Z4/?tag=titb-20</t>
  </si>
  <si>
    <t>Countdown</t>
  </si>
  <si>
    <t>https://www.amazon.co.uk/Countdown-Anne-Winters/dp/B0814CHYTD/ref=sr_1_1?crid=11GJOV3S2YCMC&amp;keywords=countdown+2019&amp;qid=1577973288&amp;s=instant-video&amp;sprefix=Countdown%2Cinstant-video%2C146&amp;sr=1-1</t>
  </si>
  <si>
    <t>http://www.amazon.com/gp/product/B001I189MQ/?tag=titb-20</t>
  </si>
  <si>
    <t>Blue Jasmine</t>
  </si>
  <si>
    <t>Best Actress (Cate Blanchett)</t>
  </si>
  <si>
    <t>http://www.amazon.com/gp/product/B00HAQAQME/?tag=titb-20</t>
  </si>
  <si>
    <t>Woman in Gold</t>
  </si>
  <si>
    <t>http://www.amazon.com/gp/product/B0101432XQ/?tag=titb-20</t>
  </si>
  <si>
    <t>Movie 43</t>
  </si>
  <si>
    <t>http://www.amazon.com/gp/product/B00DBT6SI0/?tag=titb-20</t>
  </si>
  <si>
    <t xml:space="preserve">The Ugly Truth </t>
  </si>
  <si>
    <t>http://www.amazon.com/gp/product/B002W9BO8O/?tag=titb-20</t>
  </si>
  <si>
    <t>Stomp the Yard</t>
  </si>
  <si>
    <t>music, drama</t>
  </si>
  <si>
    <t>http://www.amazon.co.uk/Stomp-Yard-Chris-Brown/dp/B00IBNEOKA/ref=sr_1_1?s=instant-video&amp;ie=UTF8&amp;qid=1457386536&amp;sr=1-1&amp;keywords=Stomp+the+Yard</t>
  </si>
  <si>
    <t>Journey to the Center of the Earth</t>
  </si>
  <si>
    <t>action, adventure, family</t>
  </si>
  <si>
    <t>http://www.amazon.com/gp/product/B001JIDE3M/?tag=titb-20</t>
  </si>
  <si>
    <t>https://www.amazon.co.uk/Secret-Life-Pets-2/dp/B07S864VL4/ref=sr_1_1?crid=3G9A0QJXDYSLA&amp;keywords=the+secret+life+of+pets+2&amp;qid=1577974471&amp;s=instant-video&amp;sprefix=The+Secret+Life+of+Pets+2%2Cinstant-video%2C146&amp;sr=1-1</t>
  </si>
  <si>
    <t>https://www.amazon.co.uk/Toy-Story-Tom-Hanks-Woody/dp/B07TK1Y4PC/ref=sr_1_1?crid=SZHGCXBTPJN9&amp;keywords=toy+story+4&amp;qid=1577974517&amp;s=instant-video&amp;sprefix=Toy+Story+4%2Cinstant-video%2C154&amp;sr=1-1</t>
  </si>
  <si>
    <t>The Heat</t>
  </si>
  <si>
    <t>Action, Comedy, Crime</t>
  </si>
  <si>
    <t>http://www.amazon.com/gp/product/B00F4YK53Y/?tag=titb-20</t>
  </si>
  <si>
    <t>27 Dresses</t>
  </si>
  <si>
    <t>http://www.amazon.com/gp/product/B0015KMYUS/?tag=titb-20</t>
  </si>
  <si>
    <t>http://www.amazon.com/gp/product/B004C3DLJ8/?tag=titb-20</t>
  </si>
  <si>
    <t>Step Up 3D</t>
  </si>
  <si>
    <t>http://www.amazon.com/gp/product/B004EK91LQ/?tag=titb-20</t>
  </si>
  <si>
    <t>Apollo 18</t>
  </si>
  <si>
    <t>horror, sci-fi, thriller</t>
  </si>
  <si>
    <t>http://www.amazon.com/gp/product/B006QPVGKG/?tag=titb-20</t>
  </si>
  <si>
    <t>The Call</t>
  </si>
  <si>
    <t>http://www.amazon.com/gp/product/B00DHMI9YM/?tag=titb-20</t>
  </si>
  <si>
    <t>Bridget Jones’s Baby</t>
  </si>
  <si>
    <t>https://www.amazon.com/Bridget-Joness-Baby-Ren%C3%A9e-Zellweger/dp/B01N0ICNMH/ref=sr_1_1?s=instant-video&amp;ie=UTF8&amp;qid=1481218670&amp;sr=1-1&amp;keywords=Bridget+Jones%E2%80%99s+Baby</t>
  </si>
  <si>
    <t>action, thriller</t>
  </si>
  <si>
    <t>Best Film Editing, Best Sound Editing, Best Sound Mixing</t>
  </si>
  <si>
    <t>https://www.amazon.co.uk/Dunkirk-Christopher-Nolan/dp/B076QYZ5NC/ref=sr_1_1?s=instant-video&amp;ie=UTF8&amp;qid=1546981488&amp;sr=1-1&amp;keywords=Dunkirk</t>
  </si>
  <si>
    <t>Flight</t>
  </si>
  <si>
    <t>http://www.amazon.com/gp/product/B00BB8SKPW/?tag=titb-20</t>
  </si>
  <si>
    <t>action, adventure, sci-fi</t>
  </si>
  <si>
    <t>http://www.amazon.com/gp/product/B00L83TQR6/?tag=titb-20</t>
  </si>
  <si>
    <t>Sorry to Bother You</t>
  </si>
  <si>
    <t>https://www.amazon.com/Sorry-Bother-You-Boots-Riley/dp/B07FN8STFS/ref=sr_1_1?s=instant-video&amp;ie=UTF8&amp;qid=1546974855&amp;sr=1-1&amp;keywords=Sorry+to+Bother+You</t>
  </si>
  <si>
    <t>The Fighter</t>
  </si>
  <si>
    <t>http://www.amazon.com/gp/product/B004S5D3B6/?tag=titb-20</t>
  </si>
  <si>
    <t>Argo</t>
  </si>
  <si>
    <t>http://www.amazon.com/gp/product/B00BHMETKC/?tag=titb-20</t>
  </si>
  <si>
    <t>The Intern</t>
  </si>
  <si>
    <t>http://www.amazon.com/gp/product/B015SK5Y4S/?tag=titb-20</t>
  </si>
  <si>
    <t>action, adventure, mystery</t>
  </si>
  <si>
    <t>http://www.amazon.com/gp/product/B0047WJ12K/?tag=titb-20</t>
  </si>
  <si>
    <t>http://www.amazon.com/gp/product/B0097EZ36Q/?tag=titb-20</t>
  </si>
  <si>
    <t>http://www.amazon.co.uk/Alvin-Chipmunks-Jason-Lee/dp/B00FYJ5MPK/ref=sr_1_1?s=instant-video&amp;ie=UTF8&amp;qid=1457385629&amp;sr=1-1&amp;keywords=Alvin+and+the+Chipmunks</t>
  </si>
  <si>
    <t>Midsommar</t>
  </si>
  <si>
    <t>https://www.amazon.co.uk/Midsommar-Florence-Pugh/dp/B07YRG9FVS/ref=sr_1_1?keywords=Midsommar&amp;qid=1577973717&amp;s=instant-video&amp;sr=1-1</t>
  </si>
  <si>
    <t>http://www.amazon.com/gp/product/B003QTUQGU/?tag=titb-20</t>
  </si>
  <si>
    <t>https://www.amazon.com/Finding-Dory-Plus-Bonus-Content/dp/B01H2HGM0U/ref=sr_1_1?s=instant-video&amp;ie=UTF8&amp;qid=1481219571&amp;sr=1-1&amp;keywords=Finding+Dory</t>
  </si>
  <si>
    <t>The DUFF</t>
  </si>
  <si>
    <t>http://www.amazon.com/gp/product/B00UXS8PQ0/?tag=titb-20</t>
  </si>
  <si>
    <t>P.S. I Love You</t>
  </si>
  <si>
    <t>http://www.amazon.co.uk/P-S-Love-You-Hilary-Swank/dp/B00IK7GQAS/ref=sr_1_1?s=instant-video&amp;ie=UTF8&amp;qid=1457386369&amp;sr=1-1&amp;keywords=p.s.+i+love+you</t>
  </si>
  <si>
    <t>https://www.amazon.co.uk/Murder-Orient-Express-Tom-Bateman/dp/B076MJYBNG/ref=sr_1_1?s=instant-video&amp;ie=UTF8&amp;qid=1546980593&amp;sr=1-1&amp;keywords=Murder+on+the+Orient+Express</t>
  </si>
  <si>
    <t>http://www.amazon.com/gp/product/B00BWJ6JO4/?tag=titb-20</t>
  </si>
  <si>
    <t>http://www.amazon.com/gp/product/B00BSBT8M6/?tag=titb-20</t>
  </si>
  <si>
    <t>That Awkward Moment</t>
  </si>
  <si>
    <t>http://www.amazon.com/gp/product/B00KAUCTLS/?tag=titb-20</t>
  </si>
  <si>
    <t>Diary of a Wimpy Kid</t>
  </si>
  <si>
    <t>comedy, family</t>
  </si>
  <si>
    <t>http://www.amazon.com/gp/product/B003Y6LROU/?tag=titb-20</t>
  </si>
  <si>
    <t>https://www.amazon.co.uk/Spider-Man-Homecoming-Robert-Downey-Jr/dp/B073G7Y32R/ref=sr_1_1?s=instant-video&amp;ie=UTF8&amp;qid=1546980850&amp;sr=1-1&amp;keywords=Spider-Man%3A+Homecoming</t>
  </si>
  <si>
    <t>Tammy</t>
  </si>
  <si>
    <t>http://www.amazon.com/gp/product/B00LGITGDW/?tag=titb-20</t>
  </si>
  <si>
    <t>http://www.amazon.com/gp/product/B00CC8789O/?tag=titb-20</t>
  </si>
  <si>
    <t>Race</t>
  </si>
  <si>
    <t>https://www.amazon.com/Race-Stephan-James/dp/B01FERVANY/ref=sr_1_1?s=instant-video&amp;ie=UTF8&amp;qid=1481218564&amp;sr=1-1&amp;keywords=Race</t>
  </si>
  <si>
    <t>http://www.amazon.co.uk/Shrek-Third-Mike-Myers/dp/B00FYOCGZY/ref=sr_1_1?s=instant-video&amp;ie=UTF8&amp;qid=1457386496&amp;sr=1-1&amp;keywords=shrek+the+third</t>
  </si>
  <si>
    <t>Dr. Seuss' The Lorax</t>
  </si>
  <si>
    <t>http://www.amazon.com/gp/product/B008K3HRF0/?tag=titb-20</t>
  </si>
  <si>
    <t>Identity Thief</t>
  </si>
  <si>
    <t>http://www.amazon.com/gp/product/B00D6C6JAO/?tag=titb-20</t>
  </si>
  <si>
    <t>Vice</t>
  </si>
  <si>
    <t>https://www.amazon.com/Vice-Christian-Bale/dp/B07MNJ3JPP/ref=sr_1_1?s=instant-video&amp;ie=UTF8&amp;qid=1546970580&amp;sr=1-1&amp;keywords=Vice</t>
  </si>
  <si>
    <t>https://www.amazon.co.uk/Fast-Furious-8-Vin-Diesel/dp/B071QWP6NX/ref=sr_1_1?s=instant-video&amp;ie=UTF8&amp;qid=1546980024&amp;sr=1-1&amp;keywords=The+Fate+of+the+Furious</t>
  </si>
  <si>
    <t>My Big Fat Greek Wedding 2</t>
  </si>
  <si>
    <t>https://www.amazon.com/My-Big-Fat-Greek-Wedding/dp/B01DASBBQU/ref=sr_1_1?s=instant-video&amp;ie=UTF8&amp;qid=1481219106&amp;sr=1-1&amp;keywords=My+Big+Fat+Greek+Wedding+2</t>
  </si>
  <si>
    <t>Resident Evil: Afterlife</t>
  </si>
  <si>
    <t>action, adventure, horror</t>
  </si>
  <si>
    <t>http://www.amazon.com/gp/product/B008Y6WO88/?tag=titb-20</t>
  </si>
  <si>
    <t>Action, Adventure, Thriller, Crime</t>
  </si>
  <si>
    <t>http://www.amazon.com/gp/product/B00FY2UJAU/?tag=titb-20</t>
  </si>
  <si>
    <t>The Other Woman (2014)</t>
  </si>
  <si>
    <t>http://www.amazon.com/gp/product/B00JXCZKU6/?tag=titb-20</t>
  </si>
  <si>
    <t>The Strangers: Prey at Night</t>
  </si>
  <si>
    <t>https://www.amazon.com/Strangers-Prey-at-Night/dp/B07B8CYRZR/ref=sr_1_3?s=instant-video&amp;ie=UTF8&amp;qid=1546970777&amp;sr=1-3&amp;keywords=The+Strangers%3A+Prey+at+Night</t>
  </si>
  <si>
    <t>The Perfect Guy</t>
  </si>
  <si>
    <t>http://www.amazon.com/gp/product/B0159COAXQ/?tag=titb-20</t>
  </si>
  <si>
    <t>http://www.amazon.com/gp/product/B018HCDOVY/?tag=titb-20</t>
  </si>
  <si>
    <t>Rocketman</t>
  </si>
  <si>
    <t>https://www.amazon.co.uk/Rocketman-Taron-Egerton/dp/B07S626T5F/ref=sr_1_1?keywords=Rocketman&amp;qid=1577973918&amp;s=instant-video&amp;sr=1-1</t>
  </si>
  <si>
    <t>The Addams Family</t>
  </si>
  <si>
    <t>https://www.amazon.co.uk/Addams-Family-Conrad-Vernon/dp/B07Z9QYTGH/ref=sr_1_4?keywords=The+Addams+Family&amp;qid=1577974325&amp;s=instant-video&amp;sr=1-4</t>
  </si>
  <si>
    <t>adventure, comedy, animation, family</t>
  </si>
  <si>
    <t>The Shack</t>
  </si>
  <si>
    <t>https://www.amazon.co.uk/Shack-Sam-Worthington/dp/B072JL35P8/ref=sr_1_1?s=instant-video&amp;ie=UTF8&amp;qid=1546977512&amp;sr=1-1&amp;keywords=The+Shack</t>
  </si>
  <si>
    <t>Animated Feature Film</t>
  </si>
  <si>
    <t>http://www.amazon.com/gp/product/B015D4H780/?tag=titb-20</t>
  </si>
  <si>
    <t>Friday the 13th</t>
  </si>
  <si>
    <t>http://www.amazon.com/gp/product/B002BCJZ60/?tag=titb-20</t>
  </si>
  <si>
    <t>Daddy's Home</t>
  </si>
  <si>
    <t>http://www.amazon.com/gp/product/B019YHGMBK/?tag=titb-20</t>
  </si>
  <si>
    <t>Last Vegas</t>
  </si>
  <si>
    <t>http://www.amazon.com/gp/product/B00HZ4AFOU/?tag=titb-20</t>
  </si>
  <si>
    <t>21 Jump Street</t>
  </si>
  <si>
    <t>http://www.amazon.com/gp/product/B0081L37Z0/?tag=titb-20</t>
  </si>
  <si>
    <t>Parental Guidance</t>
  </si>
  <si>
    <t>http://www.amazon.com/gp/product/B00C1BVM8A/?tag=titb-20</t>
  </si>
  <si>
    <t>https://www.amazon.com/Angry-Birds-Movie-Theatrical/dp/B01FFU3U5G/ref=sr_1_1?s=instant-video&amp;ie=UTF8&amp;qid=1481219392&amp;sr=1-1&amp;keywords=The+Angry+Birds+Movie</t>
  </si>
  <si>
    <t>Planes</t>
  </si>
  <si>
    <t>Adventure, Comedy, Animation, Family</t>
  </si>
  <si>
    <t>http://www.amazon.com/gp/product/B00FQMVCEA/?tag=titb-20</t>
  </si>
  <si>
    <t>The Unborn</t>
  </si>
  <si>
    <t>http://www.amazon.com/gp/product/B002KGDDUQ/?tag=titb-20</t>
  </si>
  <si>
    <t xml:space="preserve">The Fourth Kind </t>
  </si>
  <si>
    <t>mystery, sci-fi, thriller</t>
  </si>
  <si>
    <t>http://www.amazon.com/gp/product/B0036EJEY0/?tag=titb-20</t>
  </si>
  <si>
    <t>The Eye</t>
  </si>
  <si>
    <t>drama, horror, thriller</t>
  </si>
  <si>
    <t>http://www.amazon.com/gp/product/B01BIKUOSI/?tag=titb-20</t>
  </si>
  <si>
    <t>http://www.amazon.co.uk/Transformers-Shia-LaBeouf/dp/B00I0BLUCS/ref=sr_1_3?s=instant-video&amp;ie=UTF8&amp;qid=1457386765&amp;sr=1-3&amp;keywords=transformers</t>
  </si>
  <si>
    <t>American Reunion</t>
  </si>
  <si>
    <t>http://www.amazon.com/gp/product/B008JAGZDE/?tag=titb-20</t>
  </si>
  <si>
    <t>Mystery, Thriller, Crime</t>
  </si>
  <si>
    <t>http://www.amazon.com/gp/product/B00EY8BRGU/?tag=titb-20</t>
  </si>
  <si>
    <t>Forever My Girl</t>
  </si>
  <si>
    <t>https://www.amazon.com/Forever-My-Girl-Alex-Roe/dp/B07B3BDXX3/ref=sr_1_2?s=instant-video&amp;ie=UTF8&amp;qid=1546974454&amp;sr=1-2&amp;keywords=Forever+My+Girl</t>
  </si>
  <si>
    <t>http://www.amazon.com/gp/product/B015ENAX9U/?tag=titb-20</t>
  </si>
  <si>
    <t>Mamma Mia: Here We Go Again!</t>
  </si>
  <si>
    <t>Musical</t>
  </si>
  <si>
    <t>https://www.amazon.com/Mamma-Mia-Here-We-Again/dp/B07FMTQX4X/ref=sr_1_1?s=instant-video&amp;ie=UTF8&amp;qid=1546975594&amp;sr=1-1&amp;keywords=Mamma+Mia%3A+Here+We+Go+Again%21</t>
  </si>
  <si>
    <t xml:space="preserve">The Final Destination </t>
  </si>
  <si>
    <t>http://www.amazon.com/gp/product/B002YDTPHA/?tag=titb-20</t>
  </si>
  <si>
    <t>Maze Runner: The Death Cure</t>
  </si>
  <si>
    <t>https://www.amazon.com/Maze-Runner-Death-Dylan-OBrien/dp/B07981P2YW/ref=sr_1_2?s=instant-video&amp;ie=UTF8&amp;qid=1546975545&amp;sr=1-2&amp;keywords=Maze+Runner%3A+The+Death+Cure</t>
  </si>
  <si>
    <t>https://www.amazon.co.uk/Thor-Ragnarok-Theatrical-Chris-Hemsworth/dp/B076MN9MBM/ref=sr_1_1?s=instant-video&amp;ie=UTF8&amp;qid=1546980871&amp;sr=1-1&amp;keywords=Thor%3A+Ragnarok</t>
  </si>
  <si>
    <t>The Way, Way Back</t>
  </si>
  <si>
    <t>http://www.amazon.com/gp/product/B00FBSP9SO/?tag=titb-20</t>
  </si>
  <si>
    <t>https://www.amazon.com/Captain-America-Civil-Bonus-Features/dp/B01F4BYO2E/ref=sr_1_1?s=instant-video&amp;ie=UTF8&amp;qid=1481219563&amp;sr=1-1&amp;keywords=Captain+America%3A+Civil+War</t>
  </si>
  <si>
    <t>Dear John</t>
  </si>
  <si>
    <t>romance, war</t>
  </si>
  <si>
    <t>http://www.amazon.com/gp/product/B003IWG4ZW/?tag=titb-20</t>
  </si>
  <si>
    <t xml:space="preserve">Inglourious Basterds </t>
  </si>
  <si>
    <t>adventure, war</t>
  </si>
  <si>
    <t>http://www.amazon.com/gp/product/B002YCVWXQ/?tag=titb-20</t>
  </si>
  <si>
    <t>http://www.amazon.com/gp/product/B004FI5F4O/?tag=titb-20</t>
  </si>
  <si>
    <t>http://www.amazon.com/gp/product/B00QROJ94Q/?tag=titb-20</t>
  </si>
  <si>
    <t>Nightcrawler</t>
  </si>
  <si>
    <t>drama, thriller, crime</t>
  </si>
  <si>
    <t>http://www.amazon.com/gp/product/B00TF874XE/?tag=titb-20</t>
  </si>
  <si>
    <t>http://www.amazon.com/gp/product/B001PP9ALY/?tag=titb-20</t>
  </si>
  <si>
    <t>http://www.amazon.com/gp/product/B012PJVQ7Y/?tag=titb-20</t>
  </si>
  <si>
    <t>Hansel and Gretel: Witch Hunters</t>
  </si>
  <si>
    <t>Action, Fantasy, Horro, Comedy</t>
  </si>
  <si>
    <t>http://www.amazon.com/gp/product/B00C7DGQ9C/?tag=titb-20</t>
  </si>
  <si>
    <t>The Hustle</t>
  </si>
  <si>
    <t>https://www.amazon.co.uk/Hustle-Timothy-Simons/dp/B07X5BW6D9/ref=sr_1_1?keywords=The+Hustle&amp;qid=1577974393&amp;s=instant-video&amp;sr=1-1</t>
  </si>
  <si>
    <t>The Visitor</t>
  </si>
  <si>
    <t>crime, music</t>
  </si>
  <si>
    <t>http://www.amazon.com/gp/product/B001N406EM/?tag=titb-20</t>
  </si>
  <si>
    <t>http://www.amazon.com/gp/product/B001EMXS1Q/?tag=titb-20</t>
  </si>
  <si>
    <t>Paul, Apostle of Christ</t>
  </si>
  <si>
    <t>https://www.amazon.com/Paul-Apostle-Christ-Jim-Caviezel/dp/B07C45SV37/ref=sr_1_2?s=instant-video&amp;ie=UTF8&amp;qid=1546975366&amp;sr=1-2&amp;keywords=Paul%2C+Apostle+of+Christ</t>
  </si>
  <si>
    <t>The Social Network</t>
  </si>
  <si>
    <t xml:space="preserve">biography </t>
  </si>
  <si>
    <t>http://www.amazon.com/gp/product/B004HWR406/?tag=titb-20</t>
  </si>
  <si>
    <t>Child’s Play</t>
  </si>
  <si>
    <t>https://www.amazon.co.uk/Childs-Play-Aubrey-Plaza/dp/B07WW74CMJ/ref=sr_1_1?crid=10WBSHM1QE5M8&amp;keywords=childs+play+2019&amp;qid=1577973280&amp;s=instant-video&amp;sprefix=Child%E2%80%99s+Play+%2Cinstant-video%2C166&amp;sr=1-1</t>
  </si>
  <si>
    <t xml:space="preserve">A Serious Man </t>
  </si>
  <si>
    <t>http://www.amazon.com/gp/product/B00336C3EY/?tag=titb-20</t>
  </si>
  <si>
    <t>Blockers</t>
  </si>
  <si>
    <t>https://www.amazon.com/Blockers-Leslie-Mann/dp/B07BW7954L/ref=sr_1_2?s=instant-video&amp;ie=UTF8&amp;qid=1546970107&amp;sr=1-2&amp;keywords=Blockers</t>
  </si>
  <si>
    <t>Non-Stop</t>
  </si>
  <si>
    <t>action, mystery, thriller</t>
  </si>
  <si>
    <t>http://www.amazon.com/gp/product/B00KW274SM/?tag=titb-20</t>
  </si>
  <si>
    <t>The Last Song</t>
  </si>
  <si>
    <t>http://www.amazon.com/gp/product/B003ZUTS5A/?tag=titb-20</t>
  </si>
  <si>
    <t xml:space="preserve">Hannah Montana: The Movie </t>
  </si>
  <si>
    <t>http://www.amazon.com/gp/product/B003W9LKBO/?tag=titb-20</t>
  </si>
  <si>
    <t>Burn After Reading</t>
  </si>
  <si>
    <t>comedy, crime</t>
  </si>
  <si>
    <t>http://www.amazon.com/gp/product/B001Q2J8BS/?tag=titb-20</t>
  </si>
  <si>
    <t>Marley and Me</t>
  </si>
  <si>
    <t>http://www.amazon.com/gp/product/B00280Q88S/?tag=titb-20</t>
  </si>
  <si>
    <t>Harry Potter and the Deathly Hallows Part 2</t>
  </si>
  <si>
    <t>adventure, fantasy, mystery</t>
  </si>
  <si>
    <t>http://www.amazon.com/gp/product/B005UG542S/?tag=titb-20</t>
  </si>
  <si>
    <t xml:space="preserve">John Wick: Chapter 3 </t>
  </si>
  <si>
    <t>https://www.amazon.co.uk/John-Wick-Chapter-3-Parabellum/dp/B07RTBCRN6/ref=sr_1_fkmr0_1?keywords=JexiJohn+Wick%3A+Chapter+3+%E2%80%94+Parabellum&amp;qid=1577973585&amp;s=instant-video&amp;sr=1-1-fkmr0</t>
  </si>
  <si>
    <t>http://www.amazon.com/gp/product/B00E0SX118/?tag=titb-20</t>
  </si>
  <si>
    <t>The Descendants</t>
  </si>
  <si>
    <t>http://www.amazon.com/gp/product/B007JRU2UK/?tag=titb-20</t>
  </si>
  <si>
    <t>God’s Not Dead 2</t>
  </si>
  <si>
    <t>https://www.amazon.com/Gods-Dead-Melissa-Joan-Hart/dp/B01DQ7OOT6/ref=sr_1_2?s=instant-video&amp;ie=UTF8&amp;qid=1481218600&amp;sr=1-2&amp;keywords=God%E2%80%99s+Not+Dead+2</t>
  </si>
  <si>
    <t>Epic Movie</t>
  </si>
  <si>
    <t>http://www.amazon.co.uk/Epic-Movie-Kal-Penn/dp/B00FYOGVGE/ref=sr_1_1?s=instant-video&amp;ie=UTF8&amp;qid=1457385795&amp;sr=1-1&amp;keywords=Epic+Movie</t>
  </si>
  <si>
    <t>Central Intelligence</t>
  </si>
  <si>
    <t>https://www.amazon.com/Central-intelligence-Dwayne-Johnson/dp/B01H640LV0/ref=sr_1_1?s=instant-video&amp;ie=UTF8&amp;qid=1481219429&amp;sr=1-1&amp;keywords=Central+Intelligence</t>
  </si>
  <si>
    <t>The Emoji Movie</t>
  </si>
  <si>
    <t>https://www.amazon.co.uk/Emoji-Movie-Anna-Faris/dp/B074TR77DD/ref=sr_1_1?s=instant-video&amp;ie=UTF8&amp;qid=1546978556&amp;sr=1-1&amp;keywords=The+Emoji+Movie</t>
  </si>
  <si>
    <t xml:space="preserve">Zombieland </t>
  </si>
  <si>
    <t>comedy, horror</t>
  </si>
  <si>
    <t>http://www.amazon.com/gp/product/B0030B624E/?tag=titb-20</t>
  </si>
  <si>
    <t>http://www.amazon.com/gp/product/B009LRE040/?tag=titb-20</t>
  </si>
  <si>
    <t>https://www.amazon.co.uk/Guardians-Galaxy-Vol-Theatrical-Version/dp/B071DPLCRK/ref=sr_1_1?s=instant-video&amp;ie=UTF8&amp;qid=1546980468&amp;sr=1-1&amp;keywords=Guardians+of+the+Galaxy+Vol.+2</t>
  </si>
  <si>
    <t>Fame</t>
  </si>
  <si>
    <t>comedy, musical</t>
  </si>
  <si>
    <t>http://www.amazon.com/gp/product/B002ZCAB96/?tag=titb-20</t>
  </si>
  <si>
    <t>John Wick: Chapter 2</t>
  </si>
  <si>
    <t>https://www.amazon.co.uk/John-Wick-Chapter-Thomas-Sadoski/dp/B06WD5LZG2/ref=sr_1_1?s=instant-video&amp;ie=UTF8&amp;qid=1546980924&amp;sr=1-1&amp;keywords=John+Wick%3A+Chapter+Two</t>
  </si>
  <si>
    <t>http://www.amazon.com/gp/product/B016JGX1DQ/?tag=titb-20</t>
  </si>
  <si>
    <t xml:space="preserve">Fast and Furious </t>
  </si>
  <si>
    <t>http://www.amazon.com/gp/product/B002LANLDK/?tag=titb-20</t>
  </si>
  <si>
    <t>The SpongeBob Movie</t>
  </si>
  <si>
    <t>http://www.amazon.com/gp/product/B00T57EOK6/?tag=titb-20</t>
  </si>
  <si>
    <t>http://www.amazon.com/gp/product/B00KYKNHME/?tag=titb-20</t>
  </si>
  <si>
    <t>Action, Drama, Fantasy</t>
  </si>
  <si>
    <t>http://www.amazon.com/gp/product/B00ISJSK7K/?tag=titb-20</t>
  </si>
  <si>
    <t>https://www.amazon.com/Suicide-Squad-Will-Smith/dp/B01J7YLPGM/ref=sr_1_1?s=instant-video&amp;ie=UTF8&amp;qid=1481219513&amp;sr=1-1&amp;keywords=Suicide+Squad</t>
  </si>
  <si>
    <t>Step Up Revolution</t>
  </si>
  <si>
    <t>http://www.amazon.com/gp/product/B00A3YTC6Q/?tag=titb-20</t>
  </si>
  <si>
    <t>http://www.amazon.com/gp/product/B005TBN3EU/?tag=titb-20</t>
  </si>
  <si>
    <t>http://www.amazon.com/gp/product/B00BJS7104/?tag=titb-20</t>
  </si>
  <si>
    <t>Southside with You</t>
  </si>
  <si>
    <t>https://www.amazon.com/Southside-You-Tika-Sumpter/dp/B01L0QPPHK/ref=sr_1_1?s=instant-video&amp;ie=UTF8&amp;qid=1481217958&amp;sr=1-1&amp;keywords=Southside+with+You</t>
  </si>
  <si>
    <t xml:space="preserve">action, adventure,  </t>
  </si>
  <si>
    <t>http://www.amazon.com/gp/product/B00GIXT45U/?tag=titb-20</t>
  </si>
  <si>
    <t>Run the Race</t>
  </si>
  <si>
    <t>Drama, Sport</t>
  </si>
  <si>
    <t>http://www.amazon.com/gp/product/B018HIZ65U/?tag=titb-20</t>
  </si>
  <si>
    <t>Dumb and Dumber To</t>
  </si>
  <si>
    <t>http://www.amazon.com/gp/product/B00S8P05OK/?tag=titb-20</t>
  </si>
  <si>
    <t>action, adventure, comedy</t>
  </si>
  <si>
    <t>http://www.amazon.com/gp/product/B0088WG89O/?tag=titb-20</t>
  </si>
  <si>
    <t>Whiplash</t>
  </si>
  <si>
    <t>Best Supporting Actor (J.K. Simmons), Best Film Editing (Tom Cross), Best Sound Mixing (Craig Mann, Ben Wilkins and Thomas Curley)</t>
  </si>
  <si>
    <t>http://www.amazon.com/gp/product/B00PRXDUE8/?tag=titb-20</t>
  </si>
  <si>
    <t>Due Date</t>
  </si>
  <si>
    <t>http://www.amazon.com/gp/product/B004LFJWL8/?tag=titb-20</t>
  </si>
  <si>
    <t>Lincoln</t>
  </si>
  <si>
    <t>http://www.amazon.com/gp/product/B00C1BU7V8/?tag=titb-20</t>
  </si>
  <si>
    <t>Fifty Shades of Black</t>
  </si>
  <si>
    <t>https://www.amazon.com/Fifty-Shades-Black-Marlon-Wayans/dp/B01E9H4SIY/ref=sr_1_1?s=instant-video&amp;ie=UTF8&amp;qid=1481218283&amp;sr=1-1&amp;keywords=Fifty+Shades+of+Black</t>
  </si>
  <si>
    <t>St. Vincent</t>
  </si>
  <si>
    <t>http://www.amazon.com/gp/product/B00QUEE4GQ/?tag=titb-20</t>
  </si>
  <si>
    <t>http://www.amazon.com/gp/product/B00APJLY0Q/?tag=titb-20</t>
  </si>
  <si>
    <t>action, adventure, drama, mystery, thriller, fantasy, romance, family</t>
  </si>
  <si>
    <t>http://www.amazon.com/gp/product/B00P7PK6JS/?tag=titb-20</t>
  </si>
  <si>
    <t>The Best Man Holiday</t>
  </si>
  <si>
    <t>http://www.amazon.com/gp/product/B00ID4IATI/?tag=titb-20</t>
  </si>
  <si>
    <t>action, adventure, sci-fi, thriller</t>
  </si>
  <si>
    <t>http://www.amazon.com/gp/product/B018UL4Q4G/?tag=titb-20</t>
  </si>
  <si>
    <t>Premonition</t>
  </si>
  <si>
    <t>Scary Stories to Tell in the Dark</t>
  </si>
  <si>
    <t>https://www.amazon.co.uk/Scary-Stories-Tell-Dark-Colletti/dp/B07X4VYPVV/ref=sr_1_1?crid=3PQ484RNA9F3W&amp;keywords=scary+stories+to+tell+in+the+dark&amp;qid=1577973933&amp;s=instant-video&amp;sprefix=Scary+Stories+to+Tell+in+the+Dark%2Cinstant-video%2C146&amp;sr=1-1</t>
  </si>
  <si>
    <t>Chef</t>
  </si>
  <si>
    <t>http://www.amazon.com/gp/product/B00O1SDDOW/?tag=titb-20</t>
  </si>
  <si>
    <t xml:space="preserve">Up </t>
  </si>
  <si>
    <t>animation, adventure, family</t>
  </si>
  <si>
    <t>http://www.amazon.com/gp/product/B005ZMTXMY/?tag=titb-20</t>
  </si>
  <si>
    <t>A Dog's Way Home</t>
  </si>
  <si>
    <t>Adventure, Drama, Family</t>
  </si>
  <si>
    <t>https://www.amazon.co.uk/Dogs-Way-Home-Chris-Bauer/dp/B07N1VQCXY/ref=sr_1_2?keywords=A+Dog%27s+Way+Home&amp;qid=1557072732&amp;s=instant-video&amp;sr=1-2</t>
  </si>
  <si>
    <t>action, sci-fi, drama, thriller</t>
  </si>
  <si>
    <t>http://www.amazon.com/gp/product/B00LP9G64O/?tag=titb-20</t>
  </si>
  <si>
    <t>Ocean’s 8</t>
  </si>
  <si>
    <t>https://www.amazon.com/Oceans-8-Sandra-Bullock/dp/B07FK84VVR/ref=sr_1_1?s=instant-video&amp;ie=UTF8&amp;qid=1546975446&amp;sr=1-1&amp;keywords=Ocean%E2%80%99s+8</t>
  </si>
  <si>
    <t>Horrible Bosses</t>
  </si>
  <si>
    <t>http://www.amazon.com/gp/product/B005LJK3AC/?tag=titb-20</t>
  </si>
  <si>
    <t>Hitman</t>
  </si>
  <si>
    <t>http://www.amazon.co.uk/Hitman-Timothy-Olyphant/dp/B00H36J9UQ/ref=sr_1_2?s=instant-video&amp;ie=UTF8&amp;qid=1457386058&amp;sr=1-2&amp;keywords=Hitman</t>
  </si>
  <si>
    <t>Valentine's Day</t>
  </si>
  <si>
    <t>http://www.amazon.com/gp/product/B0091WZO1S/?tag=titb-20</t>
  </si>
  <si>
    <t>The Town</t>
  </si>
  <si>
    <t>http://www.amazon.com/gp/product/B004CEUEWE/?tag=titb-20</t>
  </si>
  <si>
    <t>http://www.amazon.com/gp/product/B001KAV8F0/?tag=titb-20</t>
  </si>
  <si>
    <t>https://www.amazon.com/Rogue-One-Story-Bonus-Content/dp/B01N4BO8N6/ref=sr_1_2?s=instant-video&amp;ie=UTF8&amp;qid=1483640828&amp;sr=1-2&amp;keywords=Rogue+One</t>
  </si>
  <si>
    <t>http://www.amazon.co.uk/Ratatouille-Patton-Oswalt/dp/B00ET2EZC4/ref=sr_1_1?s=instant-video&amp;ie=UTF8&amp;qid=1457386433&amp;sr=1-1&amp;keywords=Ratatouille</t>
  </si>
  <si>
    <t>Booksmart</t>
  </si>
  <si>
    <t>https://www.amazon.co.uk/Booksmart-Kaitlyn-Dever/dp/B07V4XPWWY/ref=sr_1_1?crid=1WI96X5ERDH8G&amp;keywords=booksmart+prime+video&amp;qid=1577973203&amp;s=instant-video&amp;sprefix=Booksmart%2Cinstant-video%2C139&amp;sr=1-1</t>
  </si>
  <si>
    <t>https://www.amazon.co.uk/Once-upon-Hollywood-Leonardo-DiCaprio/dp/B07W7KY3RM/ref=sr_1_1?keywords=Once+Upon+a+Time+in+Hollywood&amp;qid=1577973812&amp;s=instant-video&amp;sr=1-1</t>
  </si>
  <si>
    <t>A Bad Moms Christmas</t>
  </si>
  <si>
    <t>https://www.amazon.co.uk/Bad-Moms-Christmas/dp/B079J5YMFP/ref=sr_1_1?s=instant-video&amp;ie=UTF8&amp;qid=1546978904&amp;sr=1-1&amp;keywords=A+Bad+Moms+Christmas</t>
  </si>
  <si>
    <t>Krampus</t>
  </si>
  <si>
    <t>horror, comedy</t>
  </si>
  <si>
    <t>Visual Effects</t>
  </si>
  <si>
    <t>https://www.amazon.com/Krampus-Adam-Scott/dp/B01DYZLW6I/ref=sr_1_1?s=instant-video&amp;ie=UTF8&amp;qid=1480619548&amp;sr=1-1&amp;keywords=krampus</t>
  </si>
  <si>
    <t>No Good Deed (2014)</t>
  </si>
  <si>
    <t>thriller, horror, crime</t>
  </si>
  <si>
    <t>http://www.amazon.com/gp/product/B00NMUWM1A/?tag=titb-20</t>
  </si>
  <si>
    <t>The Ides of March</t>
  </si>
  <si>
    <t>http://www.amazon.com/gp/product/B006X4MW30/?tag=titb-20</t>
  </si>
  <si>
    <t>Bridge of Spies</t>
  </si>
  <si>
    <t>thriller, history</t>
  </si>
  <si>
    <t>http://www.amazon.com/gp/product/B01B5H1SIY/?tag=titb-20</t>
  </si>
  <si>
    <t>Into the Woods</t>
  </si>
  <si>
    <t>adventure, fantasy, comedy, family, musical</t>
  </si>
  <si>
    <t>http://www.amazon.com/gp/product/B00TPELV50/?tag=titb-20</t>
  </si>
  <si>
    <t>action, adventure, sci-fi, mystery</t>
  </si>
  <si>
    <t>http://www.amazon.com/gp/product/B00TU9UFTS/?tag=titb-20</t>
  </si>
  <si>
    <t>xXx: The Return of Xander Cage</t>
  </si>
  <si>
    <t>https://www.amazon.co.uk/xXx-Return-Xander-Vin-Diesel/dp/B01N4N8Q65/ref=sr_1_1?s=instant-video&amp;ie=UTF8&amp;qid=1546980971&amp;sr=1-1&amp;keywords=xXx%3A+The+Return+of+Xander+Cage</t>
  </si>
  <si>
    <t>Nerve</t>
  </si>
  <si>
    <t>https://www.amazon.com/Nerve-Emma-Roberts/dp/B01J2IXCVO/ref=sr_1_1?s=instant-video&amp;ie=UTF8&amp;qid=1481218950&amp;sr=1-1&amp;keywords=Nerve</t>
  </si>
  <si>
    <t>The Hundred-Foot Journey</t>
  </si>
  <si>
    <t>http://www.amazon.com/gp/product/B00N2YWAF4/?tag=titb-20</t>
  </si>
  <si>
    <t>The Book Thief</t>
  </si>
  <si>
    <t>Drama, War</t>
  </si>
  <si>
    <t>http://www.amazon.com/gp/product/B00I2X7X7K/?tag=titb-20</t>
  </si>
  <si>
    <t>Vampires Suck</t>
  </si>
  <si>
    <t>http://www.amazon.com/gp/product/B004EDQ698/?tag=titb-20</t>
  </si>
  <si>
    <t>http://www.amazon.com/gp/product/B005ML94JU/?tag=titb-20</t>
  </si>
  <si>
    <t>Best Editing, Best Sound, Best Sound Editing</t>
  </si>
  <si>
    <t>http://www.amazon.co.uk/Bourne-Ultimatum-Matt-Damon/dp/B00FZKZ4D8/ref=sr_1_1?s=instant-video&amp;ie=UTF8&amp;qid=1457386577&amp;sr=1-1&amp;keywords=The+Bourne+Ultimatum</t>
  </si>
  <si>
    <t>family, adventure</t>
  </si>
  <si>
    <t>http://www.amazon.co.uk/Enchanted-Amy-Adams/dp/B00ET1R5AE/ref=sr_1_1?s=instant-video&amp;ie=UTF8&amp;qid=1457385783&amp;sr=1-1&amp;keywords=Enchanted</t>
  </si>
  <si>
    <t>https://www.amazon.co.uk/Boss-Baby-Alec-Baldwin/dp/B079HW1RVY/ref=sr_1_1?s=instant-video&amp;ie=UTF8&amp;qid=1546980766&amp;sr=1-1&amp;keywords=The+Boss+Baby</t>
  </si>
  <si>
    <t>Fantasy</t>
  </si>
  <si>
    <t>https://www.amazon.com/Fantastic-Beasts-Where-Find-Them/dp/B01N0AEYU6/ref=sr_1_1?s=instant-video&amp;ie=UTF8&amp;qid=1483640814&amp;sr=1-1&amp;keywords=Fantastic+Beasts+%26+Where+to+Find+Them</t>
  </si>
  <si>
    <t xml:space="preserve">Transformers: Revenge of the Fallen </t>
  </si>
  <si>
    <t>http://www.amazon.com/gp/product/B002SARF94/?tag=titb-20</t>
  </si>
  <si>
    <t>Captain Phillips</t>
  </si>
  <si>
    <t>Action, Adventure, Biography, Drama, Thriller, Crime</t>
  </si>
  <si>
    <t>http://www.amazon.com/gp/product/B00HYTSTNU/?tag=titb-20</t>
  </si>
  <si>
    <t>The Foreigner</t>
  </si>
  <si>
    <t>The Lucky One</t>
  </si>
  <si>
    <t>http://www.amazon.com/gp/product/B00932A4N4/?tag=titb-20</t>
  </si>
  <si>
    <t>Trainwreck</t>
  </si>
  <si>
    <t>http://www.amazon.com/gp/product/B017QHYW1W/?tag=titb-20</t>
  </si>
  <si>
    <t>http://www.amazon.com/gp/product/B015YJRQ8U/?tag=titb-20</t>
  </si>
  <si>
    <t>action, adventure, sci-fi, comedy, animation, family</t>
  </si>
  <si>
    <t>http://www.amazon.com/gp/product/B00TYBBYK6/?tag=titb-20</t>
  </si>
  <si>
    <t>Actor in a Leading Role, Cinematography, Directing</t>
  </si>
  <si>
    <t>https://www.amazon.com/Revenant-Leonardo-Dicaprio/dp/B01AB7GOD8/ref=sr_1_1?s=instant-video&amp;ie=UTF8&amp;qid=1481219490&amp;sr=1-1&amp;keywords=The+Revenant</t>
  </si>
  <si>
    <t>House at the End of The Street</t>
  </si>
  <si>
    <t>http://www.amazon.com/gp/product/B00AYB20KI/?tag=titb-20</t>
  </si>
  <si>
    <t>http://www.amazon.com/gp/product/B003RV43X4/?tag=titb-20</t>
  </si>
  <si>
    <t>https://www.amazon.co.uk/How-Train-Your-Dragon-Hidden/dp/B07ND42WCQ/ref=sr_1_1?keywords=How+to+Train+Your+Dragon%3A+The+Hidden+World&amp;qid=1557072419&amp;s=instant-video&amp;sr=1-1-catcorr</t>
  </si>
  <si>
    <t>Hunter Killer</t>
  </si>
  <si>
    <t>https://www.amazon.com/Hunter-Killer-Gerard-Butler/dp/B07L9FHQXM/ref=sr_1_1?s=instant-video&amp;ie=UTF8&amp;qid=1546975030&amp;sr=1-1&amp;keywords=Hunter+Killer</t>
  </si>
  <si>
    <t>This is the End</t>
  </si>
  <si>
    <t>Action, Sci-Fi, Fantasy, Comedy</t>
  </si>
  <si>
    <t>http://www.amazon.com/gp/product/B00EP0MY64/?tag=titb-20</t>
  </si>
  <si>
    <t>John Wick</t>
  </si>
  <si>
    <t>http://www.amazon.com/gp/product/B00R8Q0KV8/?tag=titb-20</t>
  </si>
  <si>
    <t>Halloween</t>
  </si>
  <si>
    <t>About Last Night (2014)</t>
  </si>
  <si>
    <t>drama, comedy, romance</t>
  </si>
  <si>
    <t>http://www.amazon.com/gp/product/B00IGE5IG8/?tag=titb-20</t>
  </si>
  <si>
    <t>Biography, Drama, Comedy, Crime</t>
  </si>
  <si>
    <t>http://www.amazon.com/gp/product/B00IIUATDM/?tag=titb-20</t>
  </si>
  <si>
    <t>Scary Movie 5</t>
  </si>
  <si>
    <t>Thriller, Horror, Comedy</t>
  </si>
  <si>
    <t>http://www.amazon.com/gp/product/B00EAZCQ8K/?tag=titb-20</t>
  </si>
  <si>
    <t>Action, Adventure, Comedy</t>
  </si>
  <si>
    <t>https://www.amazon.co.uk/Jumanji-Next-Level-Dwayne-Johnson/dp/B0825CCP1Z/ref=sr_1_2?crid=32SDFJT8YCWX6&amp;keywords=jumanji+the+next+level&amp;qid=1577973625&amp;s=instant-video&amp;sprefix=Jumanji%3A+The+Next+Level%2Cinstant-video%2C144&amp;sr=1-2</t>
  </si>
  <si>
    <t>Pineapple Express</t>
  </si>
  <si>
    <t>http://www.amazon.com/gp/product/B00DC5OICG/?tag=titb-20</t>
  </si>
  <si>
    <t>Love, Simon</t>
  </si>
  <si>
    <t>https://www.amazon.com/Love-Simon-Nick-Robinson/dp/B07B427P5V/ref=sr_1_2?s=instant-video&amp;ie=UTF8&amp;qid=1546975610&amp;sr=1-2&amp;keywords=Love%2C+Simon</t>
  </si>
  <si>
    <t>The LEGO Batman Movie</t>
  </si>
  <si>
    <t>https://www.amazon.co.uk/LEGO-Batman-Movie-Will-Arnett/dp/B01MZGF2DX/ref=sr_1_1?s=instant-video&amp;ie=UTF8&amp;qid=1546981581&amp;sr=1-1&amp;keywords=The+LEGO+Batman+Movie</t>
  </si>
  <si>
    <t>http://www.amazon.co.uk/I-Am-Legend-Will-Smith/dp/B00FYO7S4S/ref=sr_1_1?s=instant-video&amp;ie=UTF8&amp;qid=1457386082&amp;sr=1-1&amp;keywords=I+Am+Legend</t>
  </si>
  <si>
    <t>https://www.amazon.com/Ice-Age-Collision-Ray-Romano/dp/B01IS5QPXE/ref=sr_1_1?s=instant-video&amp;ie=UTF8&amp;qid=1481219161&amp;sr=1-1&amp;keywords=Ice+Age%3A+Collision+Course</t>
  </si>
  <si>
    <t>action, adventure, sci-fi, fantasy, comedy, animation</t>
  </si>
  <si>
    <t>http://www.amazon.com/gp/product/B00R2Z3SZA/?tag=titb-20</t>
  </si>
  <si>
    <t>https://www.amazon.com/Sing-Matthew-McConaughey/dp/B01NCIFSMT/ref=sr_1_1?s=instant-video&amp;ie=UTF8&amp;qid=1483641241&amp;sr=1-1&amp;keywords=Sing</t>
  </si>
  <si>
    <t>The Danish Girl</t>
  </si>
  <si>
    <t>Actress in a Supporting Role</t>
  </si>
  <si>
    <t>https://www.amazon.com/Danish-Girl-Eddie-Redmayne/dp/B01AZ2636M/ref=sr_1_1?s=instant-video&amp;ie=UTF8&amp;qid=1481217923&amp;sr=1-1&amp;keywords=The+Danish+Girl</t>
  </si>
  <si>
    <t>The Bucket List</t>
  </si>
  <si>
    <t>http://www.amazon.co.uk/Bucket-List-Jack-Nicholson/dp/B00EU76FIA/ref=sr_1_1?s=instant-video&amp;ie=UTF8&amp;qid=1457386594&amp;sr=1-1&amp;keywords=The+Bucket+List</t>
  </si>
  <si>
    <t>Contraband</t>
  </si>
  <si>
    <t>action, crime, drama</t>
  </si>
  <si>
    <t>http://www.amazon.com/gp/product/B007X16GFC/?tag=titb-20</t>
  </si>
  <si>
    <t>http://www.amazon.com/gp/product/B00S4P24GQ/?tag=titb-20</t>
  </si>
  <si>
    <t xml:space="preserve">Bride Wars </t>
  </si>
  <si>
    <t>http://www.amazon.com/gp/product/B0027W8T7K/?tag=titb-20</t>
  </si>
  <si>
    <t>http://www.amazon.com/gp/product/B015K53VXW/?tag=titb-20</t>
  </si>
  <si>
    <t>Twilight: Breaking Dawn</t>
  </si>
  <si>
    <t>Hope Springs</t>
  </si>
  <si>
    <t>http://www.amazon.com/gp/product/B00AHSINKO/?tag=titb-20</t>
  </si>
  <si>
    <t>https://www.amazon.co.uk/Kingsman-Golden-Circle-Colin-Firth/dp/B075MN78VR/ref=sr_1_1?s=instant-video&amp;ie=UTF8&amp;qid=1546978535&amp;sr=1-1&amp;keywords=Kingsman%3A+The+Golden+Circle</t>
  </si>
  <si>
    <t>Hobbs and Shaw</t>
  </si>
  <si>
    <t>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</t>
  </si>
  <si>
    <t>Action, Adventure, Fantasy</t>
  </si>
  <si>
    <t>http://www.amazon.com/gp/product/B00IMYZL2S/?tag=titb-20</t>
  </si>
  <si>
    <t>Vantage Point</t>
  </si>
  <si>
    <t>http://www.amazon.com/gp/product/B001DIZPXA/?tag=titb-20</t>
  </si>
  <si>
    <t>The Forest</t>
  </si>
  <si>
    <t>https://www.amazon.com/Forest-Natalie-Dormer/dp/B01D5FLDH0/ref=sr_1_1?s=instant-video&amp;ie=UTF8&amp;qid=1481218740&amp;sr=1-1&amp;keywords=The+Forest</t>
  </si>
  <si>
    <t>Teen Titans Go! To The Movies</t>
  </si>
  <si>
    <t>https://www.amazon.com/Teen-Titans-Movies-Greg-Cipes/dp/B07JBKDS5Q/ref=sr_1_1?s=instant-video&amp;ie=UTF8&amp;qid=1546974922&amp;sr=1-1&amp;keywords=Teen+Titans+Go%21+To+The+Movies</t>
  </si>
  <si>
    <t>action, adventure, sci-fi, thriller, fantasy</t>
  </si>
  <si>
    <t>http://www.amazon.com/gp/product/B00OH74BXY/?tag=titb-20</t>
  </si>
  <si>
    <t xml:space="preserve">Harry Potter and the Half-Blood Prince </t>
  </si>
  <si>
    <t>http://www.amazon.com/gp/product/B0091X4EYK/?tag=titb-20</t>
  </si>
  <si>
    <t>Lone Survivor</t>
  </si>
  <si>
    <t>Action, Biography, Drama, Thriller, War</t>
  </si>
  <si>
    <t>http://www.amazon.com/gp/product/B00JX1ROME/?tag=titb-20</t>
  </si>
  <si>
    <t>Tyler Perry's Why Did I get Married</t>
  </si>
  <si>
    <t>21 and Over</t>
  </si>
  <si>
    <t>http://www.amazon.com/gp/product/B00DGNOJ00/?tag=titb-20</t>
  </si>
  <si>
    <t>https://www.amazon.com/Now-You-See-Me-2/dp/B01GPH7UFO/ref=sr_1_1?s=instant-video&amp;ie=UTF8&amp;qid=1481219173&amp;sr=1-1&amp;keywords=Now+You+See+Me+2</t>
  </si>
  <si>
    <t>Michael Clayton</t>
  </si>
  <si>
    <t>https://www.amazon.com/Kung-Fu-Panda-Jack-Black/dp/B01B5I1A5Y/ref=sr_1_1?s=instant-video&amp;ie=UTF8&amp;qid=1481219446&amp;sr=1-1&amp;keywords=Kung+Fu+Panda+3</t>
  </si>
  <si>
    <t>Tyler Perry's The Family That Preys</t>
  </si>
  <si>
    <t>http://www.amazon.com/gp/product/B001OFIG2Y/?tag=titb-20</t>
  </si>
  <si>
    <t>Into the Wild</t>
  </si>
  <si>
    <t>http://www.amazon.co.uk/INTO-WILD-Emile-Hirsch/dp/B00FYOAO4E/ref=sr_1_1?s=instant-video&amp;ie=UTF8&amp;qid=1457386144&amp;sr=1-1&amp;keywords=Into+the+Wild</t>
  </si>
  <si>
    <t>Resident Evil: Retribution</t>
  </si>
  <si>
    <t>action, horror, sci-fi</t>
  </si>
  <si>
    <t>http://www.amazon.com/gp/product/B00APUQMD4/?tag=titb-20</t>
  </si>
  <si>
    <t>Adventure, Fantasy, Comedy, Animation, Family</t>
  </si>
  <si>
    <t>http://www.amazon.com/gp/product/B00G9U7NEQ/?tag=titb-20</t>
  </si>
  <si>
    <t xml:space="preserve">Obsessed </t>
  </si>
  <si>
    <t>http://www.amazon.com/gp/product/B002KCYIEA/?tag=titb-20</t>
  </si>
  <si>
    <t>Midnight in Paris</t>
  </si>
  <si>
    <t>comedy, fantasy, romance</t>
  </si>
  <si>
    <t>http://www.amazon.com/gp/product/B006O5Y09C/?tag=titb-20</t>
  </si>
  <si>
    <t>Shutter Island</t>
  </si>
  <si>
    <t>http://www.amazon.com/gp/product/B003NTSBUG/?tag=titb-20</t>
  </si>
  <si>
    <t xml:space="preserve">Knowing </t>
  </si>
  <si>
    <t>mystery, sci-fi</t>
  </si>
  <si>
    <t>http://www.amazon.com/gp/product/B002GGKBT6/?tag=titb-20</t>
  </si>
  <si>
    <t>Ocean's 13</t>
  </si>
  <si>
    <t>crime, comedy</t>
  </si>
  <si>
    <t>http://www.amazon.co.uk/Oceans-Thirteen-George-Clooney/dp/B00HNYCP90/ref=sr_1_1?s=instant-video&amp;ie=UTF8&amp;qid=1457386359&amp;sr=1-1&amp;keywords=Ocean%27s+13</t>
  </si>
  <si>
    <t>Tyler Perry's A Madea Family Funeral</t>
  </si>
  <si>
    <t>https://www.amazon.co.uk/Tyler-Perrys-Madea-Family-Funeral/dp/B07S86XJD4/ref=sr_1_1?keywords=Tyler+Perry%27s+A+Madea+Family+Funeral&amp;qid=1577974532&amp;s=instant-video&amp;sr=1-1</t>
  </si>
  <si>
    <t>The Kite Runner</t>
  </si>
  <si>
    <t>http://www.amazon.co.uk/KITE-RUNNER-Khalid-Abdalla/dp/B00FZ3SE2I/ref=sr_1_1?s=instant-video&amp;ie=UTF8&amp;qid=1457386669&amp;sr=1-1&amp;keywords=The+Kite+Runner</t>
  </si>
  <si>
    <t>The Intruder</t>
  </si>
  <si>
    <t>https://www.amazon.co.uk/Intruder-Dennis-Quaid/dp/B07RG5VS6L/ref=sr_1_1?keywords=The+Intruder&amp;qid=1577974400&amp;s=instant-video&amp;sr=1-1</t>
  </si>
  <si>
    <t>Music and Lyrics</t>
  </si>
  <si>
    <t>http://www.amazon.co.uk/Music-Lyrics-Hugh-Grant/dp/B00I70JJIY/ref=sr_1_1?s=instant-video&amp;ie=UTF8&amp;qid=1457386273&amp;sr=1-1&amp;keywords=Music+and+Lyrics</t>
  </si>
  <si>
    <t>Manchester by the Sea</t>
  </si>
  <si>
    <t>https://www.amazon.com/Manchester-Sea-Casey-Affleck/dp/B01M6BFCRC/ref=sr_1_1?s=instant-video&amp;ie=UTF8&amp;qid=1483640884&amp;sr=1-1&amp;keywords=Manchester+by+the+Sea</t>
  </si>
  <si>
    <t>Diary of a Wimpy Kid 2: Rodrick Rules</t>
  </si>
  <si>
    <t>http://www.amazon.com/gp/product/B00574P9EQ/?tag=titb-20</t>
  </si>
  <si>
    <t>Jack Reacher</t>
  </si>
  <si>
    <t>http://www.amazon.com/gp/product/B00COGY2P2/?tag=titb-20</t>
  </si>
  <si>
    <t>Limitless</t>
  </si>
  <si>
    <t>http://www.amazon.com/gp/product/B005DD7TI0/?tag=titb-20</t>
  </si>
  <si>
    <t>Transporter 3</t>
  </si>
  <si>
    <t>http://www.amazon.com/gp/product/B001RPC8B6/?tag=titb-20</t>
  </si>
  <si>
    <t>The Secret Life of Bees</t>
  </si>
  <si>
    <t>http://www.amazon.com/gp/product/B001RG8II2/?tag=titb-20</t>
  </si>
  <si>
    <t>The Girl on the Train</t>
  </si>
  <si>
    <t>https://www.amazon.com/Girl-Train-Emily-Blunt/dp/B01M7V9R51/ref=sr_1_1?s=instant-video&amp;ie=UTF8&amp;qid=1481219228&amp;sr=1-1&amp;keywords=The+Girl+on+the+Train</t>
  </si>
  <si>
    <t>Spy</t>
  </si>
  <si>
    <t>http://www.amazon.com/gp/product/B013EZQV6E/?tag=titb-20</t>
  </si>
  <si>
    <t>Harold and Kumar Escape from Guantanamo Bay</t>
  </si>
  <si>
    <t>http://www.amazon.com/gp/product/B003KARYYC/?tag=titb-20</t>
  </si>
  <si>
    <t>No Strings Attached</t>
  </si>
  <si>
    <t>http://www.amazon.com/gp/product/B00503BN1M/?tag=titb-20</t>
  </si>
  <si>
    <t>The Bye Bye Man</t>
  </si>
  <si>
    <t>https://www.amazon.co.uk/Bye-Man-Douglas-Smith/dp/B06XSMTT3T/ref=sr_1_1?s=instant-video&amp;ie=UTF8&amp;qid=1546981621&amp;sr=1-1&amp;keywords=The+Bye+Bye+Man</t>
  </si>
  <si>
    <t>Breakthrough</t>
  </si>
  <si>
    <t>https://www.amazon.co.uk/Breakthrough-Roxann-Dawson/dp/B07RRR91JF/ref=sr_1_1?keywords=Breakthrough&amp;qid=1577973212&amp;s=instant-video&amp;sr=1-1</t>
  </si>
  <si>
    <t>Alexander and the Terrible, Horrible, No Good, Very Bad Day</t>
  </si>
  <si>
    <t>http://www.amazon.com/gp/product/B00ST1Q90C/?tag=titb-20</t>
  </si>
  <si>
    <t>Tyler Perry’s Boo! A Madea Halloween</t>
  </si>
  <si>
    <t>https://www.amazon.com/Boo-Madea-Halloween-Tyler-Perry/dp/B01M59JF0W/ref=sr_1_1?s=instant-video&amp;ie=UTF8&amp;qid=1481219201&amp;sr=1-1&amp;keywords=Tyler+Perry%E2%80%99s+Boo%21+A+Madea+Halloween</t>
  </si>
  <si>
    <t>Paul Blart: Mall Cop 2</t>
  </si>
  <si>
    <t>http://www.amazon.com/gp/product/B00W96OEV4/?tag=titb-20</t>
  </si>
  <si>
    <t>Hacksaw Ridge</t>
  </si>
  <si>
    <t>https://www.amazon.com/Hacksaw-Ridge-Andrew-Garfield/dp/B01MCXX4K5/ref=sr_1_1?s=instant-video&amp;ie=UTF8&amp;qid=1481218880&amp;sr=1-1&amp;keywords=Hacksaw+Ridge</t>
  </si>
  <si>
    <t>The Big Short</t>
  </si>
  <si>
    <t>Writing (adapted screenplay)</t>
  </si>
  <si>
    <t>https://www.amazon.com/Big-Short-Christian-Bale/dp/B019969US8/ref=sr_1_1?s=instant-video&amp;ie=UTF8&amp;qid=1481218942&amp;sr=1-1&amp;keywords=The+Big+Short</t>
  </si>
  <si>
    <t>Black Christmas</t>
  </si>
  <si>
    <t>https://www.amazon.co.uk/Black-Christmas-Imogen-Poots/dp/B0829CKDF1/ref=sr_1_1?crid=3HP1MJCDF1006&amp;keywords=black+christmas+2019&amp;qid=1577973167&amp;s=instant-video&amp;sprefix=Black+Christma%2Cinstant-video%2C144&amp;sr=1-1</t>
  </si>
  <si>
    <t>Hostel Part II</t>
  </si>
  <si>
    <t>http://www.amazon.co.uk/Hostel-Part-II-Lauren-German/dp/B00FYH3MWC/ref=sr_1_1?s=instant-video&amp;ie=UTF8&amp;qid=1457386072&amp;sr=1-1&amp;keywords=Hostel+Part+II</t>
  </si>
  <si>
    <t>The Post</t>
  </si>
  <si>
    <t>https://www.amazon.com/Post-Meryl-Streep/dp/B078XMV6WJ/ref=sr_1_2?s=instant-video&amp;ie=UTF8&amp;qid=1546973832&amp;sr=1-2&amp;keywords=The+Post</t>
  </si>
  <si>
    <t>https://www.amazon.com/Rampage-Dwayne-Johnson/dp/B07CCGD3MX/ref=sr_1_2?s=instant-video&amp;ie=UTF8&amp;qid=1546975235&amp;sr=1-2&amp;keywords=Rampage</t>
  </si>
  <si>
    <t>Night School</t>
  </si>
  <si>
    <t>https://www.amazon.com/Night-School-Kevin-Hart/dp/B07HMMT891/ref=sr_1_1?s=instant-video&amp;ie=UTF8&amp;qid=1546975472&amp;sr=1-1&amp;keywords=Night+School</t>
  </si>
  <si>
    <t>http://www.amazon.com/gp/product/B00JPNZPCG/?tag=titb-20</t>
  </si>
  <si>
    <t>Leap!</t>
  </si>
  <si>
    <t>https://www.amazon.co.uk/Leap-Marshall-Goldsmith/dp/B07JN82NSS/ref=sr_1_1?s=instant-video&amp;ie=UTF8&amp;qid=1546978228&amp;sr=1-1&amp;keywords=Leap%21</t>
  </si>
  <si>
    <t>http://www.amazon.co.uk/National-Treasure-Secrets-Nicolas-Cage/dp/B00H36DEPC/ref=sr_1_1?s=instant-video&amp;ie=UTF8&amp;qid=1457386295&amp;sr=1-1&amp;keywords=National+Treasure%3A+Book+of+Secrets</t>
  </si>
  <si>
    <t>Cloudy With a Chance of Meatballs 2</t>
  </si>
  <si>
    <t>Sci-Fi, Fantasy, Comedy, Animation, Family</t>
  </si>
  <si>
    <t>http://www.amazon.com/gp/product/B00304E5NG/?tag=titb-20</t>
  </si>
  <si>
    <t>What Men Want</t>
  </si>
  <si>
    <t>Fantasy, Comedy, Romance</t>
  </si>
  <si>
    <t>https://www.amazon.co.uk/What-Men-Want-Taraji-Henson/dp/B07PRQVBFY/ref=sr_1_1?keywords=What+Men+Want&amp;qid=1557072759&amp;s=instant-video&amp;sr=1-1</t>
  </si>
  <si>
    <t>Forgetting Sarah Marshall</t>
  </si>
  <si>
    <t>http://www.amazon.com/gp/product/B001L2IFVM/?tag=titb-20</t>
  </si>
  <si>
    <t>Diary of a Wimpy Kid: Dog Days</t>
  </si>
  <si>
    <t>http://www.amazon.com/gp/product/B00APVBKR6/?tag=titb-20</t>
  </si>
  <si>
    <t>Remember Me</t>
  </si>
  <si>
    <t>http://www.amazon.com/gp/product/B003JHB7WG/?tag=titb-20</t>
  </si>
  <si>
    <t>The Equalizer</t>
  </si>
  <si>
    <t>action, thriller, crime</t>
  </si>
  <si>
    <t>http://www.amazon.com/gp/product/B00NY4UIKG/?tag=titb-20</t>
  </si>
  <si>
    <t>Dr. Seuss' Horton Hears a Who!</t>
  </si>
  <si>
    <t>http://www.amazon.com/gp/product/B001N4Q4MA/?tag=titb-20</t>
  </si>
  <si>
    <t>https://www.amazon.com/Batman-v-Superman-Dawn-Justice/dp/B01DAWJ7C6/ref=sr_1_1?s=instant-video&amp;ie=UTF8&amp;qid=1481219522&amp;sr=1-1&amp;keywords=Batman+v+Superman%3A+Dawn+of+Justice</t>
  </si>
  <si>
    <t>Earth to Echo</t>
  </si>
  <si>
    <t>adventure, sci-fi, family</t>
  </si>
  <si>
    <t>http://www.amazon.com/gp/product/B00NMUU0SW/?tag=titb-20</t>
  </si>
  <si>
    <t>http://www.amazon.co.uk/Live-Free-Die-Hard-4-0/dp/B00GKRGLQY/ref=sr_1_1?s=instant-video&amp;ie=UTF8&amp;qid=1457386218&amp;sr=1-1&amp;keywords=Live+Free+or+Die+Hard</t>
  </si>
  <si>
    <t>Safe Haven</t>
  </si>
  <si>
    <t>Drama, Mystery, Thriller, Romance</t>
  </si>
  <si>
    <t>http://www.amazon.com/gp/product/B00COGXGNQ/?tag=titb-20</t>
  </si>
  <si>
    <t>Gnomeo and Juliet</t>
  </si>
  <si>
    <t>http://www.amazon.com/gp/product/B004Z2TUDW/?tag=titb-20</t>
  </si>
  <si>
    <t xml:space="preserve">My Sister's Keeper </t>
  </si>
  <si>
    <t xml:space="preserve">drama </t>
  </si>
  <si>
    <t>http://www.amazon.com/gp/product/B002XCTO5A/?tag=titb-20</t>
  </si>
  <si>
    <t>The Lobster</t>
  </si>
  <si>
    <t>https://www.amazon.com/Lobster-Colin-Farrell/dp/B01I0QTVEQ/ref=sr_1_1?s=instant-video&amp;ie=UTF8&amp;qid=1481218150&amp;sr=1-1&amp;keywords=The+Lobster</t>
  </si>
  <si>
    <t>An Education</t>
  </si>
  <si>
    <t>http://www.amazon.com/gp/product/B003EJ41KO/?tag=titb-20</t>
  </si>
  <si>
    <t>Anchorman 2: The Legend Continues</t>
  </si>
  <si>
    <t>http://www.amazon.com/gp/product/B00HVNZT3M/?tag=titb-20</t>
  </si>
  <si>
    <t>Original Song</t>
  </si>
  <si>
    <t>http://www.amazon.com/gp/product/B017HYSN0A/?tag=titb-20</t>
  </si>
  <si>
    <t>The Wedding Ringer</t>
  </si>
  <si>
    <t>http://www.amazon.com/gp/product/B00SBZL7F8/?tag=titb-20</t>
  </si>
  <si>
    <t>Piranha 3-D</t>
  </si>
  <si>
    <t>http://www.amazon.com/gp/product/B004HGWYX4/?tag=titb-20</t>
  </si>
  <si>
    <t>https://www.amazon.com/Jason-Bourne-Matt-Damon/dp/B01J2KIHOO/ref=sr_1_1?s=instant-video&amp;ie=UTF8&amp;qid=1481219479&amp;sr=1-1&amp;keywords=Jason+Bourne</t>
  </si>
  <si>
    <t>Action, Adventure, Sci-Fi, Fantasy</t>
  </si>
  <si>
    <t>http://www.amazon.com/gp/product/B008ASLK8A/</t>
  </si>
  <si>
    <t>period, adventure</t>
  </si>
  <si>
    <t>https://www.amazon.co.uk/Pirates-Caribbean-Salazars-Revenge-Theatrical/dp/B072C4F1BX/ref=sr_1_1?s=instant-video&amp;ie=UTF8&amp;qid=1546977688&amp;sr=1-1&amp;keywords=Pirates+of+the+Caribbean+Dead+Men+Tell+No+Tales</t>
  </si>
  <si>
    <t>Money Monster</t>
  </si>
  <si>
    <t>https://www.amazon.com/Money-Monster-George-Clooney/dp/B01ESAOAP8/ref=sr_1_1?s=instant-video&amp;ie=UTF8&amp;qid=1481218958&amp;sr=1-1&amp;keywords=Money+Monster</t>
  </si>
  <si>
    <t>http://www.amazon.co.uk/Spider-Man-3-Tobey-Maguire/dp/B00FZ7VVX8/ref=sr_1_1?s=instant-video&amp;ie=UTF8&amp;qid=1457386525&amp;sr=1-1&amp;keywords=Spider-Man+3</t>
  </si>
  <si>
    <t>Quarantine</t>
  </si>
  <si>
    <t>http://www.amazon.com/gp/product/B001PPNAQ0/?tag=titb-20</t>
  </si>
  <si>
    <t>Red</t>
  </si>
  <si>
    <t>http://www.amazon.com/gp/product/B004HWYTP4/?tag=titb-20</t>
  </si>
  <si>
    <t>Love &amp; Other Drugs</t>
  </si>
  <si>
    <t>http://www.amazon.com/gp/product/B00BN4QOW0/?tag=titb-20</t>
  </si>
  <si>
    <t xml:space="preserve">Eat Pray Love	</t>
  </si>
  <si>
    <t>http://www.amazon.com/gp/product/B00493FLVC/?tag=titb-20</t>
  </si>
  <si>
    <t>The Bounty Hunter</t>
  </si>
  <si>
    <t>action, comedy, romance</t>
  </si>
  <si>
    <t>http://www.amazon.com/gp/product/B003VMZSB0/?tag=titb-20</t>
  </si>
  <si>
    <t>Slender Man</t>
  </si>
  <si>
    <t>https://www.amazon.com/Slender-Man-Joey-King/dp/B07GRW3MBK/ref=sr_1_1?s=instant-video&amp;ie=UTF8&amp;qid=1546974813&amp;sr=1-1&amp;keywords=Slender+Man</t>
  </si>
  <si>
    <t>The Happening</t>
  </si>
  <si>
    <t>http://www.amazon.com/gp/product/B009MY8AZ2/?tag=titb-20</t>
  </si>
  <si>
    <t>Divergent</t>
  </si>
  <si>
    <t>action, adventure, sci-fi, drama, romance</t>
  </si>
  <si>
    <t>http://www.amazon.com/gp/product/B00J59ZKV6/?tag=titb-20</t>
  </si>
  <si>
    <t xml:space="preserve">Going in Style </t>
  </si>
  <si>
    <t>https://www.amazon.co.uk/Going-Style-Morgan-Freeman/dp/B06Y1BJKSP/ref=sr_1_1?s=instant-video&amp;ie=UTF8&amp;qid=1546980067&amp;sr=1-1&amp;keywords=Going+in+Style</t>
  </si>
  <si>
    <t>The American</t>
  </si>
  <si>
    <t>http://www.amazon.com/gp/product/B004B8DH98/?tag=titb-20</t>
  </si>
  <si>
    <t xml:space="preserve">Grown Ups	</t>
  </si>
  <si>
    <t>http://www.amazon.com/gp/product/B00493F28Y/?tag=titb-20</t>
  </si>
  <si>
    <t xml:space="preserve">Hotel for Dogs </t>
  </si>
  <si>
    <t>http://www.amazon.com/gp/product/B0026OFZXU/?tag=titb-20</t>
  </si>
  <si>
    <t>Sisters</t>
  </si>
  <si>
    <t>http://www.amazon.com/gp/product/B019EJYASU/?tag=titb-20</t>
  </si>
  <si>
    <t>127 Hours</t>
  </si>
  <si>
    <t>adventure, biography</t>
  </si>
  <si>
    <t>http://www.amazon.com/gp/product/B004Q3SGWG/?tag=titb-20</t>
  </si>
  <si>
    <t>Smokin' Aces</t>
  </si>
  <si>
    <t>http://www.amazon.co.uk/Smokin-Aces-Ben-Affleck/dp/B011IZUCC6/ref=sr_1_1?s=instant-video&amp;ie=UTF8&amp;qid=1457386516&amp;sr=1-1&amp;keywords=smokin%27+aces</t>
  </si>
  <si>
    <t>Vacation</t>
  </si>
  <si>
    <t>http://www.amazon.com/gp/product/B012Y4GPYE/?tag=titb-20</t>
  </si>
  <si>
    <t>Nick and Norah's Infinite Playlist</t>
  </si>
  <si>
    <t xml:space="preserve">comedy, music </t>
  </si>
  <si>
    <t>http://www.amazon.com/gp/product/B001PNV9FG/?tag=titb-20</t>
  </si>
  <si>
    <t>The Peanut Butter Falcon</t>
  </si>
  <si>
    <t>The Expendables</t>
  </si>
  <si>
    <t>action, adventure, thriller</t>
  </si>
  <si>
    <t>http://www.amazon.com/gp/product/B004AQR29C/?tag=titb-20</t>
  </si>
  <si>
    <t>http://www.amazon.com/gp/product/B00ESY77LO/?tag=titb-20</t>
  </si>
  <si>
    <t>Last Christmas</t>
  </si>
  <si>
    <t>https://www.amazon.co.uk/Last-Christmas-Emilia-Clarke/dp/B0812N3TFJ/ref=sr_1_1?keywords=Last+Christmas&amp;qid=1577973651&amp;s=instant-video&amp;sr=1-1</t>
  </si>
  <si>
    <t>Warm Bodies</t>
  </si>
  <si>
    <t>Drama, Horror, Comedy, Romance</t>
  </si>
  <si>
    <t>http://www.amazon.com/gp/product/B00CL50LEC/?tag=titb-20</t>
  </si>
  <si>
    <t>Shaun the Sheep Movie</t>
  </si>
  <si>
    <t>http://www.amazon.com/gp/product/B013G1EFIC/?tag=titb-20</t>
  </si>
  <si>
    <t>Angel Has Fallen</t>
  </si>
  <si>
    <t>https://www.amazon.co.uk/Angel-Has-Fallen-Gerard-Butler/dp/B07WSB42PD/ref=sr_1_1?keywords=Angel+Has+Fallen&amp;qid=1577973072&amp;s=instant-video&amp;sr=1-1</t>
  </si>
  <si>
    <t xml:space="preserve">Next Day Air </t>
  </si>
  <si>
    <t>http://www.amazon.com/gp/product/B002LFIGYY/?tag=titb-20</t>
  </si>
  <si>
    <t>47 Meters Down: Uncaged</t>
  </si>
  <si>
    <t>https://www.amazon.co.uk/47-Metres-Down-Uncaged-DVD/dp/B081KQ2NTY/ref=sr_1_2?crid=3AEN2LCEDK0HJ&amp;keywords=47+meters+down+uncaged+movie&amp;qid=1577972928&amp;s=instant-video&amp;sprefix=47+Meters+Down%3A+Uncaged%2Cinstant-video%2C226&amp;sr=1-2-catcorr</t>
  </si>
  <si>
    <t>https://www.amazon.com/Ready-Player-One-Tye-Sheridan/dp/B07BDRR6S1/ref=sr_1_2?s=instant-video&amp;ie=UTF8&amp;qid=1546975225&amp;sr=1-2&amp;keywords=Ready+Player+One</t>
  </si>
  <si>
    <t>Rings</t>
  </si>
  <si>
    <t>https://www.amazon.co.uk/Rings-Matilda-Lutz/dp/B06WW7DBPK/ref=sr_1_1?s=instant-video&amp;ie=UTF8&amp;qid=1546978704&amp;sr=1-1&amp;keywords=Rings</t>
  </si>
  <si>
    <t>Zero Dark Thirty</t>
  </si>
  <si>
    <t>http://www.amazon.com/gp/product/B00BF11UM0/?tag=titb-20</t>
  </si>
  <si>
    <t>Pain &amp; Gain</t>
  </si>
  <si>
    <t>Action, Drama, Thriller, Comedy, Crime</t>
  </si>
  <si>
    <t>http://www.amazon.com/gp/product/B00ESY863M/?tag=titb-20</t>
  </si>
  <si>
    <t xml:space="preserve">Sunshine Cleaning </t>
  </si>
  <si>
    <t>http://www.amazon.com/gp/product/B005K1P8EM/?tag=titb-20</t>
  </si>
  <si>
    <t>A Good Day to Die Hard</t>
  </si>
  <si>
    <t>Action, Thriller, Crime</t>
  </si>
  <si>
    <t>http://www.amazon.com/gp/product/B00CFQMVLS/?tag=titb-20</t>
  </si>
  <si>
    <t>Fantasy, Comedy, Animation, Family</t>
  </si>
  <si>
    <t>No Reservations</t>
  </si>
  <si>
    <t>http://www.amazon.co.uk/No-Reservations-Catherine-Zeta-Jones/dp/B00ESZTLGC/ref=sr_1_1?s=instant-video&amp;ie=UTF8&amp;qid=1457386333&amp;sr=1-1&amp;keywords=No+Reservations</t>
  </si>
  <si>
    <t>A Nightmare on Elm Street</t>
  </si>
  <si>
    <t>http://www.amazon.com/gp/product/B0041VMSL8/?tag=titb-20</t>
  </si>
  <si>
    <t>http://www.amazon.com/gp/product/B00NM7IR26/?tag=titb-20</t>
  </si>
  <si>
    <t>Role Models</t>
  </si>
  <si>
    <t>http://www.amazon.com/gp/product/B0027C5IMY/?tag=titb-20</t>
  </si>
  <si>
    <t>Captain Underpants</t>
  </si>
  <si>
    <t>https://www.amazon.co.uk/Captain-Underpants-First-Epic-Movie/dp/B079HNQQWV/ref=sr_1_1?s=instant-video&amp;ie=UTF8&amp;qid=1546981307&amp;sr=1-1&amp;keywords=Captain+Underpants%3A+The+First+Epic+Movie</t>
  </si>
  <si>
    <t>Smurfs: The Lost Village</t>
  </si>
  <si>
    <t>https://www.amazon.co.uk/Smurfs-Lost-Village-Mandy-Patinkin/dp/B0728HMKDT/ref=sr_1_1?s=instant-video&amp;ie=UTF8&amp;qid=1546978620&amp;sr=1-1&amp;keywords=Smurfs%3A+The+Lost+Village</t>
  </si>
  <si>
    <t xml:space="preserve">The Hurt Locker </t>
  </si>
  <si>
    <t>thriller, war</t>
  </si>
  <si>
    <t>http://www.amazon.com/gp/product/B0030MM68O/?tag=titb-20</t>
  </si>
  <si>
    <t>Street Kings</t>
  </si>
  <si>
    <t>http://www.amazon.com/gp/product/B001G8JQ6Y/?tag=titb-20</t>
  </si>
  <si>
    <t>https://www.amazon.co.uk/Mummy-Tom-Cruise/dp/B071ZQWYL7/ref=sr_1_2?s=instant-video&amp;ie=UTF8&amp;qid=1546978596&amp;sr=1-2&amp;keywords=The+Mummy</t>
  </si>
  <si>
    <t>https://www.amazon.co.uk/War-Planet-Apes-Matt-Reeves/dp/B073XTBHJX/ref=sr_1_1?s=instant-video&amp;ie=UTF8&amp;qid=1546981573&amp;sr=1-1&amp;keywords=War+for+the+Planet+of+the+Apes</t>
  </si>
  <si>
    <t>The Roommate</t>
  </si>
  <si>
    <t>http://www.amazon.com/gp/product/B004XWLI4I/?tag=titb-20</t>
  </si>
  <si>
    <t xml:space="preserve">Gamer </t>
  </si>
  <si>
    <t>http://www.amazon.com/gp/product/B002Z8L5ZE/?tag=titb-20</t>
  </si>
  <si>
    <t>London Has Fallen</t>
  </si>
  <si>
    <t>https://www.amazon.com/London-Has-Fallen-Gerard-Butler/dp/B01CIPPE28/ref=sr_1_1?s=instant-video&amp;ie=UTF8&amp;qid=1481219140&amp;sr=1-1&amp;keywords=London+Has+Fallen</t>
  </si>
  <si>
    <t>A Dog’s Journey</t>
  </si>
  <si>
    <t>https://www.amazon.co.uk/Dogs-Journey-Marg-Helgenberger/dp/B07WZ116NH/ref=sr_1_1?keywords=A+Dog%E2%80%99s+Journey&amp;qid=1577972984&amp;s=instant-video&amp;sr=1-1</t>
  </si>
  <si>
    <t xml:space="preserve">Super 8 </t>
  </si>
  <si>
    <t>http://www.amazon.com/gp/product/B0068TJLSY/?tag=titb-20</t>
  </si>
  <si>
    <t>The Bank Job</t>
  </si>
  <si>
    <t>http://www.amazon.com/gp/product/B008Y71JCE/?tag=titb-20</t>
  </si>
  <si>
    <t xml:space="preserve">Angels &amp; Demons </t>
  </si>
  <si>
    <t>http://www.amazon.com/gp/product/B002Q31MXS/?tag=titb-20</t>
  </si>
  <si>
    <t>The Boy in the Striped Pyjamas</t>
  </si>
  <si>
    <t>history, war</t>
  </si>
  <si>
    <t>http://www.amazon.com/gp/product/B00628RVV0/?tag=titb-20</t>
  </si>
  <si>
    <t>The Upside</t>
  </si>
  <si>
    <t>Comedy, Drama</t>
  </si>
  <si>
    <t>https://www.amazon.co.uk/Upside-Bryan-Cranston/dp/B07Q1DHGH8/ref=sr_1_1?crid=HLLYD728UVEG&amp;keywords=the+upside&amp;qid=1557072629&amp;s=instant-video&amp;sprefix=The+Upside%2Cinstant-video%2C141&amp;sr=1-1</t>
  </si>
  <si>
    <t>Alien vs. Predator - Requiem</t>
  </si>
  <si>
    <t>http://www.amazon.co.uk/Aliens-Vs-Predator-John-Ortiz/dp/B00FYJ2744/ref=sr_1_sc_1?s=instant-video&amp;ie=UTF8&amp;qid=1457385617&amp;sr=1-1-spell&amp;keywords=AAlien+vs.+Predator+-+Requiem</t>
  </si>
  <si>
    <t>Everest</t>
  </si>
  <si>
    <t>http://www.amazon.com/gp/product/B018JQRT6Y/?tag=titb-20</t>
  </si>
  <si>
    <t>Saving Mr. Banks</t>
  </si>
  <si>
    <t>Biography, Drama, History, Comedy, Music, Family</t>
  </si>
  <si>
    <t>http://www.amazon.com/gp/product/B00J2PEU3W/?tag=titb-20</t>
  </si>
  <si>
    <t>Into The Storm</t>
  </si>
  <si>
    <t>http://www.amazon.com/gp/product/B00YIHMBFI/?tag=titb-20</t>
  </si>
  <si>
    <t>The Duchess</t>
  </si>
  <si>
    <t>http://www.amazon.com/gp/product/B0026SH3LS/?tag=titb-20</t>
  </si>
  <si>
    <t>Kick-Ass</t>
  </si>
  <si>
    <t>http://www.amazon.com/gp/product/B003TOMAPC/?tag=titb-20</t>
  </si>
  <si>
    <t>http://www.amazon.co.uk/Pirates-Caribbean-At-Worlds-End/dp/B00GKRYXVY/ref=sr_1_1?s=instant-video&amp;ie=UTF8&amp;qid=1457386397&amp;sr=1-1&amp;keywords=pirates+of+the+caribbean+at+world%27s+end</t>
  </si>
  <si>
    <t>Yes Man</t>
  </si>
  <si>
    <t>http://www.amazon.com/gp/product/B00266W04K/?tag=titb-20</t>
  </si>
  <si>
    <t>Atomic Blonde</t>
  </si>
  <si>
    <t>https://www.amazon.co.uk/Atomic-Blonde-David-Leitch/dp/B074K14RZS/ref=sr_1_1?s=instant-video&amp;ie=UTF8&amp;qid=1546981671&amp;sr=1-1&amp;keywords=Atomic+Blonde</t>
  </si>
  <si>
    <t>https://www.amazon.com/Meg-Jason-Statham/dp/B07JJ16QBT/ref=sr_1_1?s=instant-video&amp;ie=UTF8&amp;qid=1546973972&amp;sr=1-1&amp;keywords=The+Meg</t>
  </si>
  <si>
    <t>Predators</t>
  </si>
  <si>
    <t>http://www.amazon.com/gp/product/B0047SF41G/?tag=titb-20</t>
  </si>
  <si>
    <t>Prom Night</t>
  </si>
  <si>
    <t>http://www.amazon.com/gp/product/B008Y6W9Y2/?tag=titb-20</t>
  </si>
  <si>
    <t>Focus</t>
  </si>
  <si>
    <t>http://www.amazon.com/gp/product/B00YORD6AQ/?tag=titb-20</t>
  </si>
  <si>
    <t>Game Night</t>
  </si>
  <si>
    <t>https://www.amazon.com/Game-Night-Jason-Bateman/dp/B079XX3P4R/ref=sr_1_2?s=instant-video&amp;ie=UTF8&amp;qid=1546974464&amp;sr=1-2&amp;keywords=Game+Night</t>
  </si>
  <si>
    <t>Blended</t>
  </si>
  <si>
    <t>http://www.amazon.com/gp/product/B00KL5HW9Q/?tag=titb-20</t>
  </si>
  <si>
    <t xml:space="preserve">Julie &amp; Julia </t>
  </si>
  <si>
    <t>biography, romance</t>
  </si>
  <si>
    <t>http://www.amazon.com/gp/product/B002VXKYCS/?tag=titb-20</t>
  </si>
  <si>
    <t>Tyler Perry's Daddy's Little Girls</t>
  </si>
  <si>
    <t>http://www.amazon.com/gp/product/B00AALUFFY/?tag=titb-20</t>
  </si>
  <si>
    <t>The Mist</t>
  </si>
  <si>
    <t>http://www.amazon.co.uk/Mist-Thomas-Jane/dp/B00V94QG7C/ref=sr_1_2?s=instant-video&amp;ie=UTF8&amp;qid=1457386680&amp;sr=1-2&amp;keywords=The+Mist</t>
  </si>
  <si>
    <t>Sex Tape</t>
  </si>
  <si>
    <t>http://www.amazon.com/gp/product/B00LWY5B52/?tag=titb-20</t>
  </si>
  <si>
    <t>Gone with the Wind</t>
  </si>
  <si>
    <t>Drama, History, Romance</t>
  </si>
  <si>
    <t>https://www.amazon.co.uk/Gone-Wind-Clark-Gable/dp/B00HJ9HJ9K/ref=sr_1_1?keywords=Gone+with+the+Wind&amp;qid=1557072493&amp;s=instant-video&amp;sr=1-1</t>
  </si>
  <si>
    <t>War</t>
  </si>
  <si>
    <t>https://www.amazon.co.uk/War-Hindi-UHD-Hrithik-Roshan/dp/B081CZC9FD/ref=sr_1_4?crid=2T8NHHNVTGQPO&amp;keywords=war+2019&amp;qid=1577974570&amp;s=instant-video&amp;sprefix=War+2019%2Cinstant-video%2C140&amp;sr=1-4</t>
  </si>
  <si>
    <t>https://www.amazon.com/Fantastic-Beasts-Where-Find-Them/dp/B01N0AEYU6/ref=sr_1_1?s=instant-video&amp;ie=UTF8&amp;qid=1546970509&amp;sr=1-1&amp;keywords=Fantastic+Beasts%3A+The+Crimes+of+Grindelwald</t>
  </si>
  <si>
    <t>http://www.amazon.com/gp/product/B00AA2W4L6/?tag=titb-20</t>
  </si>
  <si>
    <t>Ted 2</t>
  </si>
  <si>
    <t>http://www.amazon.com/gp/product/B017K2C8NW/?tag=titb-20</t>
  </si>
  <si>
    <t>Mechanic: Resurrection</t>
  </si>
  <si>
    <t>https://www.amazon.com/Mechanic-Resurrection-Jason-Statham/dp/B01KH25L68/ref=sr_1_1?s=instant-video&amp;ie=UTF8&amp;qid=1481218625&amp;sr=1-1&amp;keywords=Mechanic%3A+Resurrection</t>
  </si>
  <si>
    <t>The House with a Clock in its Walls</t>
  </si>
  <si>
    <t>https://www.amazon.com/House-Clock-Its-Walls/dp/B07HCVJQR8/ref=sr_1_1?s=instant-video&amp;ie=UTF8&amp;qid=1546974118&amp;sr=1-1&amp;keywords=The+House+with+a+Clock+in+its+Walls</t>
  </si>
  <si>
    <t>The Women</t>
  </si>
  <si>
    <t>http://www.amazon.com/gp/product/B001O8D47S/?tag=titb-20</t>
  </si>
  <si>
    <t>Obvious Child</t>
  </si>
  <si>
    <t>http://www.amazon.com/gp/product/B00KT1B7WK/?tag=titb-20</t>
  </si>
  <si>
    <t>Sully</t>
  </si>
  <si>
    <t>https://www.amazon.com/Sully-Tom-Hanks/dp/B01LW32XQV/ref=sr_1_1?s=instant-video&amp;ie=UTF8&amp;qid=1481219408&amp;sr=1-1&amp;keywords=Sully</t>
  </si>
  <si>
    <t>http://www.amazon.com/gp/product/B0040Z9H5K/?tag=titb-20</t>
  </si>
  <si>
    <t>Fury (2014)</t>
  </si>
  <si>
    <t>action, drama, war</t>
  </si>
  <si>
    <t>http://www.amazon.com/gp/product/B00OLI95R6/?tag=titb-20</t>
  </si>
  <si>
    <t xml:space="preserve">Brüno </t>
  </si>
  <si>
    <t>http://www.amazon.com/gp/product/B002TL08FU/?tag=titb-20</t>
  </si>
  <si>
    <t>http://www.amazon.com/gp/product/B004QUGDTM/?tag=titb-20</t>
  </si>
  <si>
    <t>Ride Along 2</t>
  </si>
  <si>
    <t>https://www.amazon.com/Ride-Along-2-Ice-Cube/dp/B01AMUTBJI/ref=sr_1_1?s=instant-video&amp;ie=UTF8&amp;qid=1481219303&amp;sr=1-1&amp;keywords=Ride+Along+2</t>
  </si>
  <si>
    <t>adventure, mystery, sci-fi</t>
  </si>
  <si>
    <t>http://www.amazon.com/gp/product/B009AJDDQU/?tag=titb-20</t>
  </si>
  <si>
    <t>Drive</t>
  </si>
  <si>
    <t>http://www.amazon.com/gp/product/B006W0QR1S/?tag=titb-20</t>
  </si>
  <si>
    <t>The Grey</t>
  </si>
  <si>
    <t xml:space="preserve">action, adventure  </t>
  </si>
  <si>
    <t>http://www.amazon.com/gp/product/B007WV05GY/?tag=titb-20</t>
  </si>
  <si>
    <t>Grown Ups 2</t>
  </si>
  <si>
    <t>http://www.amazon.com/gp/product/B00FNSR9DK/?tag=titb-20</t>
  </si>
  <si>
    <t>The Haunting of Molly Hartley</t>
  </si>
  <si>
    <t>http://www.amazon.com/gp/product/B001TUEMOU/?tag=titb-20</t>
  </si>
  <si>
    <t>Neighbors 2: Sorority Rising</t>
  </si>
  <si>
    <t>https://www.amazon.com/Neighbors-Sorority-Rising-Seth-Rogen/dp/B01FV4PH2U/ref=sr_1_1?s=instant-video&amp;ie=UTF8&amp;qid=1481219075&amp;sr=1-1&amp;keywords=Neighbors+2%3A+Sorority+Rising</t>
  </si>
  <si>
    <t>The Accountant</t>
  </si>
  <si>
    <t>https://www.amazon.com/Accountant-Ben-Affleck/dp/B01MDMGUMY/ref=sr_1_1?s=instant-video&amp;ie=UTF8&amp;qid=1481219254&amp;sr=1-1&amp;keywords=The+Accountant</t>
  </si>
  <si>
    <t>Son of God</t>
  </si>
  <si>
    <t>http://www.amazon.com/gp/product/B00JWEOYCU/?tag=titb-20</t>
  </si>
  <si>
    <t>Need for Speed</t>
  </si>
  <si>
    <t>action, drama, thriller, crime</t>
  </si>
  <si>
    <t>http://www.amazon.com/gp/product/B00MFDPZRS/?tag=titb-20</t>
  </si>
  <si>
    <t>Dracula Untold</t>
  </si>
  <si>
    <t>action, drama, fantasy, horror, war</t>
  </si>
  <si>
    <t>http://www.amazon.com/gp/product/B00RW1J8RG/?tag=titb-20</t>
  </si>
  <si>
    <t>Wind River</t>
  </si>
  <si>
    <t>https://www.amazon.co.uk/Wind-River-Jeremy-Renner/dp/B077PFKFVN/ref=sr_1_1?s=instant-video&amp;ie=UTF8&amp;qid=1546980625&amp;sr=1-1&amp;keywords=Wind+River</t>
  </si>
  <si>
    <t>300: Rise of An Empire</t>
  </si>
  <si>
    <t>action, drama, fantasy, war</t>
  </si>
  <si>
    <t>http://www.amazon.com/gp/product/B00IXE7274/?tag=titb-20</t>
  </si>
  <si>
    <t>https://www.amazon.co.uk/Kong-Skull-Island-Tom-Hiddleston/dp/B06XG9S786/ref=sr_1_1?s=instant-video&amp;ie=UTF8&amp;qid=1546980962&amp;sr=1-1&amp;keywords=Kong%3A+Skull+Island</t>
  </si>
  <si>
    <t xml:space="preserve">Spotlight </t>
  </si>
  <si>
    <t>Best Picture, Writing (original screenplay)</t>
  </si>
  <si>
    <t>https://www.amazon.com/Spotlight-Mark-Ruffalo/dp/B01AZ86I2U/ref=sr_1_1?s=instant-video&amp;ie=UTF8&amp;qid=1481218519&amp;sr=1-1&amp;keywords=Spotlight</t>
  </si>
  <si>
    <t>Spider-man: Into the Spider-verse</t>
  </si>
  <si>
    <t>https://www.amazon.com/Spider-Man-Into-Spider-Verse-Liev-Schreiber/dp/B07L9YXWSW/ref=sr_1_1?s=instant-video&amp;ie=UTF8&amp;qid=1546974868&amp;sr=1-1&amp;keywords=Spider-man%3A+Into+the+Spider-verse</t>
  </si>
  <si>
    <t>When the Bough Breaks</t>
  </si>
  <si>
    <t>https://www.amazon.com/When-Bough-Breaks-Theo-Rossi/dp/B01LQ60FUG/ref=sr_1_1?s=instant-video&amp;ie=UTF8&amp;qid=1481218839&amp;sr=1-1&amp;keywords=When+the+Bough+Breaks</t>
  </si>
  <si>
    <t>Seven Pounds</t>
  </si>
  <si>
    <t>http://www.amazon.com/gp/product/B002ADEEZM/?tag=titb-20</t>
  </si>
  <si>
    <t>https://www.amazon.com/X-Men-Apocalypse-James-McAvoy/dp/B01FV2BH62/ref=sr_1_1?s=instant-video&amp;ie=UTF8&amp;qid=1481219455&amp;sr=1-1&amp;keywords=X-Men%3A+Apocalypse</t>
  </si>
  <si>
    <t>http://www.amazon.com/gp/product/B009WUAK2M/?tag=titb-20</t>
  </si>
  <si>
    <t>Sweeney Todd</t>
  </si>
  <si>
    <t>Best Art Direction</t>
  </si>
  <si>
    <t>http://www.amazon.co.uk/Sweeney-Todd-Demon-Barber-Street/dp/B00ESZPU2Q/ref=sr_1_1?s=instant-video&amp;ie=UTF8&amp;qid=1457386566&amp;sr=1-1&amp;keywords=Sweeney+Todd%3A+The+Demon+Barber+of+Fleet+Street</t>
  </si>
  <si>
    <t>There Will Be Blood</t>
  </si>
  <si>
    <t>Best Actor, Best Cinematography</t>
  </si>
  <si>
    <t>http://www.amazon.co.uk/There-Will-Blood-Russell-Harvard/dp/B00HUW5YA2/ref=sr_1_1?s=instant-video&amp;ie=UTF8&amp;qid=1457386743&amp;sr=1-1&amp;keywords=There+Will+Be+Blood</t>
  </si>
  <si>
    <t>The Wild Life</t>
  </si>
  <si>
    <t>https://www.amazon.com/Wild-Life-Doug-Stone/dp/B01LRGMUY4/ref=sr_1_1?s=instant-video&amp;ie=UTF8&amp;qid=1481218086&amp;sr=1-1&amp;keywords=The+Wild+Life</t>
  </si>
  <si>
    <t>https://www.amazon.com/Mission-Impossible-Fallout-Tom-Cruise/dp/B07FSZ9TP7/ref=sr_1_1?s=instant-video&amp;ie=UTF8&amp;qid=1546975515&amp;sr=1-1&amp;keywords=Mission%3A+Impossible+-+Fallout</t>
  </si>
  <si>
    <t>Why Did I Get Married Too?</t>
  </si>
  <si>
    <t>http://www.amazon.com/gp/product/B003W4TPBG/?tag=titb-20</t>
  </si>
  <si>
    <t>Daddy Day Camp</t>
  </si>
  <si>
    <t>http://www.amazon.co.uk/Daddy-Day-Camp-Cuba-Gooding/dp/B00FYNMVRS/ref=sr_1_1?s=instant-video&amp;ie=UTF8&amp;qid=1457385735&amp;sr=1-1&amp;keywords=daddy+day+camp</t>
  </si>
  <si>
    <t>Southpaw</t>
  </si>
  <si>
    <t>http://www.amazon.com/gp/product/B0175FQZJC/?tag=titb-20</t>
  </si>
  <si>
    <t>Crazy Rich Asians</t>
  </si>
  <si>
    <t>https://www.amazon.com/Crazy-Rich-Asians-Constance-Wu/dp/B07JWGJ49W/ref=sr_1_1?s=instant-video&amp;ie=UTF8&amp;qid=1546970365&amp;sr=1-1&amp;keywords=Crazy+Rich+Asians</t>
  </si>
  <si>
    <t xml:space="preserve">Drag Me to Hell </t>
  </si>
  <si>
    <t>http://www.amazon.com/gp/product/B002MUS7LK/?tag=titb-20</t>
  </si>
  <si>
    <t>Soul Surfer</t>
  </si>
  <si>
    <t>http://www.amazon.com/gp/product/B0055PMUSU/?tag=titb-20</t>
  </si>
  <si>
    <t>Planes: Fire &amp; Rescue</t>
  </si>
  <si>
    <t>http://www.amazon.com/gp/product/B00LXLN4W6/?tag=titb-20</t>
  </si>
  <si>
    <t>https://www.amazon.com/Doctor-Strange-Plus-Bonus-Features/dp/B01M9IELLY/ref=sr_1_1?s=instant-video&amp;ie=UTF8&amp;qid=1481219463&amp;sr=1-1&amp;keywords=Doctor+Strange</t>
  </si>
  <si>
    <t>http://www.amazon.com/gp/product/B0047C4KBW/?tag=titb-20</t>
  </si>
  <si>
    <t>The Commuter</t>
  </si>
  <si>
    <t>https://www.amazon.com/Commuter-Liam-Neeson/dp/B079Y45XDL/ref=sr_1_2?s=instant-video&amp;ie=UTF8&amp;qid=1546974947&amp;sr=1-2&amp;keywords=The+Commuter</t>
  </si>
  <si>
    <t>Inside Llewyn Davis</t>
  </si>
  <si>
    <t>Drama, Music</t>
  </si>
  <si>
    <t>http://www.amazon.com/gp/product/B00IDD5HW2/?tag=titb-20</t>
  </si>
  <si>
    <t>First Sunday</t>
  </si>
  <si>
    <t>http://www.amazon.com/gp/product/B001BDV3YW/?tag=titb-20</t>
  </si>
  <si>
    <t>All Saints</t>
  </si>
  <si>
    <t>https://www.amazon.co.uk/All-Saints-Patrick-Johnson/dp/B077ZBZG3S/ref=sr_1_6?s=instant-video&amp;ie=UTF8&amp;qid=1546981416&amp;sr=1-6&amp;keywords=All+Saints</t>
  </si>
  <si>
    <t xml:space="preserve">Man of Steel </t>
  </si>
  <si>
    <t>http://www.amazon.com/gp/product/B00G91WB3S/?tag=titb-20</t>
  </si>
  <si>
    <t>Upgrade</t>
  </si>
  <si>
    <t>https://www.amazon.com/Upgrade-Logan-Marshall-Green/dp/B07G7V98WZ/ref=sr_1_2?s=instant-video&amp;ie=UTF8&amp;qid=1546970603&amp;sr=1-2&amp;keywords=Upgrade</t>
  </si>
  <si>
    <t>August: Osage County</t>
  </si>
  <si>
    <t>http://www.amazon.com/gp/product/B00IEPTXUG/?tag=titb-20</t>
  </si>
  <si>
    <t>Arbitrage</t>
  </si>
  <si>
    <t>http://www.amazon.com/gp/product/B00ARANA00/?tag=titb-20</t>
  </si>
  <si>
    <t>How to be Single</t>
  </si>
  <si>
    <t>https://www.amazon.com/How-Be-Single-Dakota-Johnson/dp/B01BN5A8L6/ref=sr_1_1?s=instant-video&amp;ie=UTF8&amp;qid=1481218998&amp;sr=1-1&amp;keywords=How+to+be+Single</t>
  </si>
  <si>
    <t>Carol</t>
  </si>
  <si>
    <t>https://www.amazon.com/Carol-Cate-Blanchett/dp/B01A9RC4RK/ref=sr_1_1?s=instant-video&amp;ie=UTF8&amp;qid=1481218077&amp;sr=1-1&amp;keywords=Carol</t>
  </si>
  <si>
    <t>The Artist</t>
  </si>
  <si>
    <t>Best Picture, Best Director</t>
  </si>
  <si>
    <t>http://www.amazon.com/gp/product/B007ELN8Y8/?tag=titb-20</t>
  </si>
  <si>
    <t>Deliver Us From Evil</t>
  </si>
  <si>
    <t>http://www.amazon.com/gp/product/B00LGIO8X0/?tag=titb-20</t>
  </si>
  <si>
    <t>Big Eyes</t>
  </si>
  <si>
    <t>http://www.amazon.com/gp/product/B00W3DOZVC/?tag=titb-20</t>
  </si>
  <si>
    <t>Think Like a Man Too</t>
  </si>
  <si>
    <t>http://www.amazon.com/gp/product/B00L4YU34O/?tag=titb-20</t>
  </si>
  <si>
    <t>http://www.amazon.com/gp/product/B009D5VNLS/?tag=titb-20</t>
  </si>
  <si>
    <t>Tomb Raider</t>
  </si>
  <si>
    <t>https://www.amazon.com/Tomb-Raider-Nick-Frost/dp/B07B7HNWZZ/ref=sr_1_2?s=instant-video&amp;ie=UTF8&amp;qid=1546970756&amp;sr=1-2&amp;keywords=Tomb+Raider</t>
  </si>
  <si>
    <t>action, adventure, drama, fantasy</t>
  </si>
  <si>
    <t>http://www.amazon.com/gp/product/B00JB3MVCW/?tag=titb-20</t>
  </si>
  <si>
    <t>Creed</t>
  </si>
  <si>
    <t>http://www.amazon.com/gp/product/B017WRCU92/?tag=titb-20</t>
  </si>
  <si>
    <t>WALL-E</t>
  </si>
  <si>
    <t>http://www.amazon.com/gp/product/B005ZMUWWY/?tag=titb-20</t>
  </si>
  <si>
    <t>Creed II</t>
  </si>
  <si>
    <t>https://www.amazon.com/Creed-II-Michael-B-Jordan/dp/B07KQ23PG1/ref=sr_1_1?s=instant-video&amp;ie=UTF8&amp;qid=1546970376&amp;sr=1-1&amp;keywords=Creed+II</t>
  </si>
  <si>
    <t>The 5th Wave</t>
  </si>
  <si>
    <t>https://www.amazon.com/5th-Wave-Chlo%C3%AB-Grace-Moretz/dp/B01AMUTB8Y/ref=sr_1_1?s=instant-video&amp;ie=UTF8&amp;qid=1481218898&amp;sr=1-1&amp;keywords=The+5th+Wave</t>
  </si>
  <si>
    <t>Action, Adventure, Sci-Fi, Thriller</t>
  </si>
  <si>
    <t>http://www.amazon.com/gp/product/B00E8B1358/?tag=titb-20</t>
  </si>
  <si>
    <t>Get Smart</t>
  </si>
  <si>
    <t>action, comedy, thriller</t>
  </si>
  <si>
    <t>http://www.amazon.com/gp/product/B001XUW0TU/?tag=titb-20</t>
  </si>
  <si>
    <t>Sex and the City 2</t>
  </si>
  <si>
    <t>http://www.amazon.com/gp/product/B003ZJ23XU/?tag=titb-20</t>
  </si>
  <si>
    <t>Pokémon: Detective Pikachu</t>
  </si>
  <si>
    <t>https://www.amazon.co.uk/Pok%C3%A9mon-Detective-Pikachu-Ryan-Reynolds/dp/B07X2Z79J8/ref=sr_1_1?crid=2TTDEJTFBPIIR&amp;keywords=pok%C3%A9mon+detective+pikachu&amp;qid=1577973870&amp;s=instant-video&amp;sprefix=Pok%C3%A9mon%3A+Detective+Pikachu%2Cinstant-video%2C148&amp;sr=1-1</t>
  </si>
  <si>
    <t>Hail, Caesar!</t>
  </si>
  <si>
    <t>https://www.amazon.com/Hail-Caesar-Josh-Brolin/dp/B01BFZPEIQ/ref=sr_1_1?s=instant-video&amp;ie=UTF8&amp;qid=1481218848&amp;sr=1-1&amp;keywords=Hail%2C+Caesar%21</t>
  </si>
  <si>
    <t xml:space="preserve">Couples Retreat </t>
  </si>
  <si>
    <t>http://www.amazon.com/gp/product/B003361WQ4/?tag=titb-20</t>
  </si>
  <si>
    <t>http://www.amazon.com/gp/product/B00V9U6BP8/?tag=titb-20</t>
  </si>
  <si>
    <t>http://www.amazon.com/gp/product/B00B2DSK06/?tag=titb-20</t>
  </si>
  <si>
    <t>Unknown</t>
  </si>
  <si>
    <t>http://www.amazon.com/gp/product/B004ZGI1V0/?tag=titb-20</t>
  </si>
  <si>
    <t>http://www.amazon.com/gp/product/B017QHZYUK/?tag=titb-20</t>
  </si>
  <si>
    <t>Action, Adventure, Sci-Fi, Drama, Thriller, Horror</t>
  </si>
  <si>
    <t>http://www.amazon.com/gp/product/B00F91SCXC/?tag=titb-20</t>
  </si>
  <si>
    <t>adventure, fantasy, comedy, family</t>
  </si>
  <si>
    <t>http://www.amazon.com/gp/product/B00R7FU2UE/?tag=titb-20</t>
  </si>
  <si>
    <t>http://www.amazon.com/gp/product/B00Q6D5O8S/?tag=titb-20</t>
  </si>
  <si>
    <t>Carrie</t>
  </si>
  <si>
    <t>Sci-Fi, Drama, Horro</t>
  </si>
  <si>
    <t>adaptation, remake / reboot</t>
  </si>
  <si>
    <t>http://www.amazon.com/gp/product/B00HME4I0A/?tag=titb-20</t>
  </si>
  <si>
    <t>Meet the Spartans</t>
  </si>
  <si>
    <t>comedy, war</t>
  </si>
  <si>
    <t>http://www.amazon.com/gp/product/B001C18ND2/?tag=titb-20</t>
  </si>
  <si>
    <t>Wild Hogs</t>
  </si>
  <si>
    <t>http://www.amazon.co.uk/Wild-Hogs-Martin-Lawrence/dp/B00ET036GC/ref=sr_1_1?s=instant-video&amp;ie=UTF8&amp;qid=1457386842&amp;sr=1-1&amp;keywords=Wild+Hogs</t>
  </si>
  <si>
    <t>The House Bunny</t>
  </si>
  <si>
    <t>http://www.amazon.com/gp/product/B001NZHJGO/?tag=titb-20</t>
  </si>
  <si>
    <t>Star Wars: The Rise of Skywalker</t>
  </si>
  <si>
    <t>Nights in Rodanthe</t>
  </si>
  <si>
    <t>http://www.amazon.com/gp/product/B001XW0XPG/?tag=titb-20</t>
  </si>
  <si>
    <t>Footloose</t>
  </si>
  <si>
    <t>http://www.amazon.com/gp/product/B007HJ91HU/?tag=titb-20</t>
  </si>
  <si>
    <t>Inferno</t>
  </si>
  <si>
    <t>https://www.amazon.com/Inferno-Tom-Hanks/dp/B01MFBQ0A6/ref=sr_1_1?s=instant-video&amp;ie=UTF8&amp;qid=1481218865&amp;sr=1-1&amp;keywords=Inferno</t>
  </si>
  <si>
    <t>Zombieland: Double Tap</t>
  </si>
  <si>
    <t>https://www.amazon.co.uk/Zombieland-Double-Tap-Woody-Harrelson/dp/B07Z61Z1CJ/ref=sr_1_1?keywords=Zombieland%3A+Double+Tap&amp;qid=1577974613&amp;s=instant-video&amp;sr=1-1</t>
  </si>
  <si>
    <t>https://www.amazon.com/Ant-Man-Wasp-Paul-Rudd/dp/B07F1HTM3K/ref=sr_1_2?s=instant-video&amp;ie=UTF8&amp;qid=1546964477&amp;sr=1-2&amp;keywords=Ant-Man+and+the+Wasp</t>
  </si>
  <si>
    <t>Get Hard</t>
  </si>
  <si>
    <t>http://www.amazon.com/gp/product/B010O68E0C/?tag=titb-20</t>
  </si>
  <si>
    <t>https://www.amazon.co.uk/Transformers-Last-Knight-Mark-Wahlberg/dp/B072X41LGF/ref=sr_1_1?s=instant-video&amp;ie=UTF8&amp;qid=1546978209&amp;sr=1-1&amp;keywords=Transformers%3A+The+Last+Knight</t>
  </si>
  <si>
    <t>The Tourist</t>
  </si>
  <si>
    <t>action, romance, thriller</t>
  </si>
  <si>
    <t>http://www.amazon.com/gp/product/B004QYZATW/?tag=titb-20</t>
  </si>
  <si>
    <t>BlacKkKlansman</t>
  </si>
  <si>
    <t>https://www.amazon.com/Blackkklansman-John-David-Washington/dp/B07G7GRTVH/ref=sr_1_1?s=instant-video&amp;ie=UTF8&amp;qid=1546970084&amp;sr=1-1&amp;keywords=BlacKkKlansman</t>
  </si>
  <si>
    <t>MIB 3</t>
  </si>
  <si>
    <t>action, comedy, sci-fi</t>
  </si>
  <si>
    <t>http://www.amazon.com/gp/product/B009HEJXFS/?tag=titb-20</t>
  </si>
  <si>
    <t>Date Night</t>
  </si>
  <si>
    <t>comedy, crime, romance</t>
  </si>
  <si>
    <t>http://www.amazon.com/gp/product/B003TO0VLW/?tag=titb-20</t>
  </si>
  <si>
    <t>Pixels</t>
  </si>
  <si>
    <t>http://www.amazon.com/gp/product/B012HPO8TE/?tag=titb-20</t>
  </si>
  <si>
    <t>http://www.amazon.com/gp/product/B0027ZIQHK/?tag=titb-20</t>
  </si>
  <si>
    <t xml:space="preserve">Old Dogs </t>
  </si>
  <si>
    <t>http://www.amazon.com/gp/product/B003V5CGHG/?tag=titb-20</t>
  </si>
  <si>
    <t>I Feel Pretty</t>
  </si>
  <si>
    <t>https://www.amazon.com/I-Feel-Pretty-Amy-Schumer/dp/B07C7N5K8V/ref=sr_1_2?s=instant-video&amp;ie=UTF8&amp;qid=1546975048&amp;sr=1-2&amp;keywords=I+Feel+Pretty</t>
  </si>
  <si>
    <t>The Dictator</t>
  </si>
  <si>
    <t>http://www.amazon.com/gp/product/B0090EIILU/?tag=titb-20</t>
  </si>
  <si>
    <t>Tag</t>
  </si>
  <si>
    <t>https://www.amazon.com/Tag-Ed-Helms/dp/B07G7Y9MHB/ref=sr_1_2?s=instant-video&amp;ie=UTF8&amp;qid=1546974911&amp;sr=1-2&amp;keywords=Tag</t>
  </si>
  <si>
    <t>Mr. Magorium's Wonder Emporium</t>
  </si>
  <si>
    <t>fantasy, drama</t>
  </si>
  <si>
    <t>http://www.amazon.co.uk/Magoriums-Wonder-Emporium-Natalie-Portman/dp/B00FZN4NAU/ref=sr_1_1?s=instant-video&amp;ie=UTF8&amp;qid=1457386261&amp;sr=1-1&amp;keywords=Mr.+Magorium%27s+Wonder+Emporium</t>
  </si>
  <si>
    <t xml:space="preserve">The Men Who Stare at Goats </t>
  </si>
  <si>
    <t>http://www.amazon.com/gp/product/B0036SUQWA/?tag=titb-20</t>
  </si>
  <si>
    <t xml:space="preserve">Star Trek </t>
  </si>
  <si>
    <t>http://www.amazon.com/gp/product/B002PMPTIO/?tag=titb-20</t>
  </si>
  <si>
    <t xml:space="preserve">Night at the Museum: Battle of the Smithsonian </t>
  </si>
  <si>
    <t>http://www.amazon.com/gp/product/B002QR5CQC/?tag=titb-20</t>
  </si>
  <si>
    <t>Barbershop: The Next Cut</t>
  </si>
  <si>
    <t>https://www.amazon.com/Barbershop-Next-Cut-Anthony-Anderson/dp/B01DYYXCIU/ref=sr_1_1?s=instant-video&amp;ie=UTF8&amp;qid=1481219044&amp;sr=1-1&amp;keywords=Barbershop%3A+The+Next+Cut</t>
  </si>
  <si>
    <t>Escape Plan</t>
  </si>
  <si>
    <t>Action, Sci-Fi, Drama, Mystery, Thriller, Crime</t>
  </si>
  <si>
    <t>http://www.amazon.com/gp/product/B00HB92NIK/?tag=titb-20</t>
  </si>
  <si>
    <t>The Spectacular Now</t>
  </si>
  <si>
    <t>http://www.amazon.com/gp/product/B00H4M3GXK/?tag=titb-20</t>
  </si>
  <si>
    <t>The Crazies</t>
  </si>
  <si>
    <t>http://www.amazon.com/gp/product/B003VMZPFO/?tag=titb-20</t>
  </si>
  <si>
    <t>The Lighthouse</t>
  </si>
  <si>
    <t>Milk</t>
  </si>
  <si>
    <t>Best Actor, Best Original Screenplay</t>
  </si>
  <si>
    <t>http://www.amazon.com/gp/product/B00ERVIDNO/?tag=titb-20</t>
  </si>
  <si>
    <t>Poltergeist</t>
  </si>
  <si>
    <t>http://www.amazon.com/gp/product/B011AK040Y/?tag=titb-20</t>
  </si>
  <si>
    <t xml:space="preserve">The Beguiled </t>
  </si>
  <si>
    <t>https://www.amazon.co.uk/Beguiled-17-Colin-Farrell/dp/B074P9VGN4/ref=sr_1_1?s=instant-video&amp;ie=UTF8&amp;qid=1546981189&amp;sr=1-1&amp;keywords=The+Beguiled</t>
  </si>
  <si>
    <t>The Iron Lady</t>
  </si>
  <si>
    <t>http://www.amazon.com/gp/product/B007SSEBCU/?tag=titb-20</t>
  </si>
  <si>
    <t>TMNT</t>
  </si>
  <si>
    <t>http://www.amazon.co.uk/Tmnt-Laurence-Fishburne/dp/B00FYH2ZXO/ref=sr_1_1?s=instant-video&amp;ie=UTF8&amp;qid=1457386756&amp;sr=1-1&amp;keywords=TMNT</t>
  </si>
  <si>
    <t>The Boss</t>
  </si>
  <si>
    <t>https://www.amazon.com/Boss-Unrated-Melissa-McCarthy/dp/B01I0QNX8G/ref=sr_1_1?s=instant-video&amp;ie=UTF8&amp;qid=1481219151&amp;sr=1-1&amp;keywords=The+Boss</t>
  </si>
  <si>
    <t>https://www.amazon.com/Warcraft-Travis-Fimmel/dp/B01GPLDCPW/ref=sr_1_1?s=instant-video&amp;ie=UTF8&amp;qid=1481219007&amp;sr=1-1&amp;keywords=Warcraft</t>
  </si>
  <si>
    <t>Australia</t>
  </si>
  <si>
    <t>adventure, history</t>
  </si>
  <si>
    <t>http://www.amazon.com/gp/product/B001UG56ES/?tag=titb-20</t>
  </si>
  <si>
    <t>The Darkness</t>
  </si>
  <si>
    <t>https://www.amazon.com/Darkness-Kevin-Bacon/dp/B01KMVO9KI/ref=sr_1_1?s=instant-video&amp;ie=UTF8&amp;qid=1481218248&amp;sr=1-1&amp;keywords=The+Darkness</t>
  </si>
  <si>
    <t>https://www.amazon.co.uk/Knives-Out-Daniel-Craig/dp/B081YPJM7V/ref=sr_1_1?crid=1K86CDB20NHM&amp;keywords=knives+out+2019&amp;qid=1577973643&amp;s=instant-video&amp;sprefix=Knives+Out%2Cinstant-video%2C149&amp;sr=1-1</t>
  </si>
  <si>
    <t>Nim's Island</t>
  </si>
  <si>
    <t>adventure, comedy, family</t>
  </si>
  <si>
    <t>http://www.amazon.com/gp/product/B001F8IL84/?tag=titb-20</t>
  </si>
  <si>
    <t>https://www.amazon.com/Moana-Bonus-Content-Aulii-Cravalho/dp/B01MRNUJUO/ref=sr_1_2?s=instant-video&amp;ie=UTF8&amp;qid=1483640905&amp;sr=1-2&amp;keywords=Moana</t>
  </si>
  <si>
    <t>Hairspray</t>
  </si>
  <si>
    <t>Insurgent</t>
  </si>
  <si>
    <t>http://www.amazon.com/gp/product/B00YI7PCPY/?tag=titb-20</t>
  </si>
  <si>
    <t>The Nut Job</t>
  </si>
  <si>
    <t>http://www.amazon.com/gp/product/B00JJHEVKA/?tag=titb-20</t>
  </si>
  <si>
    <t>American Made</t>
  </si>
  <si>
    <t>https://www.amazon.co.uk/American-Made-Tom-Cruise/dp/B074VCGX4L/ref=sr_1_1?s=instant-video&amp;ie=UTF8&amp;qid=1546981630&amp;sr=1-1&amp;keywords=American+Made</t>
  </si>
  <si>
    <t>Jumper</t>
  </si>
  <si>
    <t>http://www.amazon.com/gp/product/B009EEELX0/?tag=titb-20</t>
  </si>
  <si>
    <t>McFarland</t>
  </si>
  <si>
    <t>sports, drama</t>
  </si>
  <si>
    <t>http://www.amazon.com/gp/product/B00YCVD78A/?tag=titb-20</t>
  </si>
  <si>
    <t>Epic</t>
  </si>
  <si>
    <t>Den of Thieves</t>
  </si>
  <si>
    <t>https://www.amazon.com/Den-Thieves-Gerard-Butler/dp/B07M6GDVM2/ref=sr_1_2?s=instant-video&amp;ie=UTF8&amp;qid=1546970405&amp;sr=1-2&amp;keywords=Den+of+Thieves</t>
  </si>
  <si>
    <t>The Chronicles of Narnia: The Voyage of the Dawn Treader</t>
  </si>
  <si>
    <t xml:space="preserve">sequel </t>
  </si>
  <si>
    <t>http://www.amazon.com/gp/product/B004XKXOF6/?tag=titb-20</t>
  </si>
  <si>
    <t>The Giver</t>
  </si>
  <si>
    <t>sci-fi, drama, fantasy</t>
  </si>
  <si>
    <t>http://www.amazon.com/gp/product/B00MR67BCU/?tag=titb-20</t>
  </si>
  <si>
    <t>American Gangster</t>
  </si>
  <si>
    <t>http://www.amazon.co.uk/American-Gangster-Denzel-Washington/dp/B00FYPFJUC/ref=sr_1_1?s=instant-video&amp;ie=UTF8&amp;qid=1457385641&amp;sr=1-1&amp;keywords=American+Gangster</t>
  </si>
  <si>
    <t xml:space="preserve">All About Steve </t>
  </si>
  <si>
    <t>http://www.amazon.com/gp/product/B0031PXFQC/?tag=titb-20</t>
  </si>
  <si>
    <t xml:space="preserve">Crank: High Voltage </t>
  </si>
  <si>
    <t>http://www.amazon.com/gp/product/B008Y6Y2YM/?tag=titb-20</t>
  </si>
  <si>
    <t>Valkyrie</t>
  </si>
  <si>
    <t>history, thriller, war</t>
  </si>
  <si>
    <t>http://www.amazon.com/gp/product/B002DTDE3G/?tag=titb-20</t>
  </si>
  <si>
    <t>Salt</t>
  </si>
  <si>
    <t>action, crime, mystery</t>
  </si>
  <si>
    <t>http://www.amazon.com/gp/product/B004BEMC6G/?tag=titb-20</t>
  </si>
  <si>
    <t>Nanny McPhee Returns</t>
  </si>
  <si>
    <t>comedy, family, fantasy</t>
  </si>
  <si>
    <t>http://www.amazon.com/gp/product/B0048KXRPS/?tag=titb-20</t>
  </si>
  <si>
    <t>Bedtime Stories</t>
  </si>
  <si>
    <t>http://www.amazon.com/gp/product/B0060D3742/?tag=titb-20</t>
  </si>
  <si>
    <t>Tyler Perry's Temptation</t>
  </si>
  <si>
    <t>http://www.amazon.com/gp/product/B00DU70VU4/?tag=titb-20</t>
  </si>
  <si>
    <t>Norbit</t>
  </si>
  <si>
    <t>http://www.amazon.co.uk/Norbit-Eddie-Murphy/dp/B00FYNGIZE/ref=sr_1_1?s=instant-video&amp;ie=UTF8&amp;qid=1457386342&amp;sr=1-1&amp;keywords=Norbit</t>
  </si>
  <si>
    <t>Prisoners</t>
  </si>
  <si>
    <t>Drama, Thriller, Crime</t>
  </si>
  <si>
    <t>http://www.amazon.com/gp/product/B00GT2GUZW/?tag=titb-20</t>
  </si>
  <si>
    <t>Moonlight</t>
  </si>
  <si>
    <t>Made of Honor</t>
  </si>
  <si>
    <t>http://www.amazon.com/gp/product/B001JQR9FI/?tag=titb-20</t>
  </si>
  <si>
    <t>Goosebumps 2: Haunted Halloween</t>
  </si>
  <si>
    <t>https://www.amazon.com/Goosebumps-Bonus-Content-Wendi-McLendon-Covey/dp/B07JBNMF8Y/ref=sr_1_1?s=instant-video&amp;ie=UTF8&amp;qid=1546974488&amp;sr=1-1&amp;keywords=Goosebumps+2%3A+Haunted+Halloween</t>
  </si>
  <si>
    <t>Letters to Juliet</t>
  </si>
  <si>
    <t>http://www.amazon.com/gp/product/B003VS9V26/?tag=titb-20</t>
  </si>
  <si>
    <t>Halloween II (2009)</t>
  </si>
  <si>
    <t>http://www.amazon.com/gp/product/B0033YIOXA/?tag=titb-20</t>
  </si>
  <si>
    <t>The Switch</t>
  </si>
  <si>
    <t>http://www.amazon.com/gp/product/B0091VXC54/?tag=titb-20</t>
  </si>
  <si>
    <t>For Colored Girls</t>
  </si>
  <si>
    <t>http://www.amazon.com/gp/product/B004MPJVMM/?tag=titb-20</t>
  </si>
  <si>
    <t>The Muppets</t>
  </si>
  <si>
    <t>http://www.amazon.com/gp/product/B007C94QRK/?tag=titb-20</t>
  </si>
  <si>
    <t>The Family</t>
  </si>
  <si>
    <t>http://www.amazon.com/gp/product/B00GJ4A9NO/?tag=titb-20</t>
  </si>
  <si>
    <t>Legion</t>
  </si>
  <si>
    <t>action, fantasy, horror</t>
  </si>
  <si>
    <t>http://www.amazon.com/gp/product/B003EVJSBE/?tag=titb-20</t>
  </si>
  <si>
    <t>We Own the Night</t>
  </si>
  <si>
    <t>http://www.amazon.co.uk/We-Own-Night-Joaquin-Phoenix/dp/B00VEGWBI8/ref=sr_1_1?s=instant-video&amp;ie=UTF8&amp;qid=1457386833&amp;sr=1-1&amp;keywords=We+Own+the+Night</t>
  </si>
  <si>
    <t xml:space="preserve">Underworld: Rise of the Lycans </t>
  </si>
  <si>
    <t>http://www.amazon.com/gp/product/B002EVDEXI/?tag=titb-20</t>
  </si>
  <si>
    <t>Alvin and the Chipmunks: The Road Chip</t>
  </si>
  <si>
    <t>http://www.amazon.com/gp/product/B019EKV4YC/?tag=titb-20</t>
  </si>
  <si>
    <t>https://www.amazon.co.uk/Maleficent-Mistress-Evil-4k-UHD/dp/B07ZL396HX/ref=sr_1_2?crid=3FG72PBIMIQ14&amp;keywords=maleficent+mistress+of+evil&amp;qid=1577973701&amp;s=instant-video&amp;sprefix=Maleficent%3A+Mistress+of+Evil%2Cinstant-video%2C148&amp;sr=1-2</t>
  </si>
  <si>
    <t xml:space="preserve">The Time Traveler's Wife </t>
  </si>
  <si>
    <t>http://www.amazon.com/gp/product/B0030RZEKG/?tag=titb-20</t>
  </si>
  <si>
    <t>Hell or High Water</t>
  </si>
  <si>
    <t>https://www.amazon.com/Hell-High-Water-Jeff-Bridges/dp/B01K5CB2DG/ref=sr_1_1?s=instant-video&amp;ie=UTF8&amp;qid=1481218754&amp;sr=1-1&amp;keywords=Hell+or+High+Water</t>
  </si>
  <si>
    <t>Riddick</t>
  </si>
  <si>
    <t>Action, Sci-Fi, Thriller</t>
  </si>
  <si>
    <t>http://www.amazon.com/gp/product/B00GU9E17I/?tag=titb-20</t>
  </si>
  <si>
    <t xml:space="preserve">The Haunting in Connecticut </t>
  </si>
  <si>
    <t>http://www.amazon.com/gp/product/B002B7TQGO/?tag=titb-20</t>
  </si>
  <si>
    <t xml:space="preserve">It's Complicated </t>
  </si>
  <si>
    <t>http://www.amazon.com/gp/product/B003E7PZCO/?tag=titb-20</t>
  </si>
  <si>
    <t>Baywatch</t>
  </si>
  <si>
    <t>https://www.amazon.co.uk/Baywatch-Extended-Cut-Dwayne-Johnson/dp/B072JHF2L6/ref=sr_1_1?s=instant-video&amp;ie=UTF8&amp;qid=1546977838&amp;sr=1-1&amp;keywords=Baywatch</t>
  </si>
  <si>
    <t xml:space="preserve">Daybreakers	</t>
  </si>
  <si>
    <t>action, horror</t>
  </si>
  <si>
    <t>http://www.amazon.com/gp/product/B003H54E20/?tag=titb-20</t>
  </si>
  <si>
    <t>10,000 B.C.</t>
  </si>
  <si>
    <t>http://www.amazon.com/gp/product/B00364NVOE/?tag=titb-20</t>
  </si>
  <si>
    <t>The Perks of Being a Wallflower</t>
  </si>
  <si>
    <t>http://www.amazon.com/gp/product/B00AVTMCYW/?tag=titb-20</t>
  </si>
  <si>
    <t xml:space="preserve">Orphan </t>
  </si>
  <si>
    <t>http://www.amazon.com/gp/product/B002N14GPE/?tag=titb-20</t>
  </si>
  <si>
    <t>http://www.amazon.com/gp/product/B001VIMCW4/?tag=titb-20</t>
  </si>
  <si>
    <t xml:space="preserve">The Princess and the Frog </t>
  </si>
  <si>
    <t>animation, family, fantasy</t>
  </si>
  <si>
    <t>http://www.amazon.com/gp/product/B0094KT6J8/?tag=titb-20</t>
  </si>
  <si>
    <t>Horrible Bosses 2</t>
  </si>
  <si>
    <t>http://www.amazon.com/gp/product/B00S7HRCKY/?tag=titb-20</t>
  </si>
  <si>
    <t>Eye in the Sky</t>
  </si>
  <si>
    <t>https://www.amazon.com/Eye-Sky-Helen-Mirren/dp/B01GPQPBYM/ref=sr_1_1?s=instant-video&amp;ie=UTF8&amp;qid=1481218546&amp;sr=1-1&amp;keywords=Eye+in+the+Sky</t>
  </si>
  <si>
    <t>The Florida Project</t>
  </si>
  <si>
    <t>https://www.amazon.co.uk/Florida-Project-Willem-Dafoe/dp/B079G6SR6Y/ref=sr_1_1?s=instant-video&amp;ie=UTF8&amp;qid=1546981198&amp;sr=1-1&amp;keywords=The+Florida+Project</t>
  </si>
  <si>
    <t>Killing Them Softly</t>
  </si>
  <si>
    <t>http://www.amazon.com/gp/product/B00BJOCX24/?tag=titb-20</t>
  </si>
  <si>
    <t>A Very Harold &amp; Kumar 3D Christmas</t>
  </si>
  <si>
    <t>http://www.amazon.com/gp/product/B006PPW98U/?tag=titb-20</t>
  </si>
  <si>
    <t>Alpha and Omega</t>
  </si>
  <si>
    <t>http://www.amazon.com/gp/product/B0094JO4DM/?tag=titb-20</t>
  </si>
  <si>
    <t>Yogi Bear</t>
  </si>
  <si>
    <t>http://www.amazon.com/gp/product/B004QZ189W/?tag=titb-20</t>
  </si>
  <si>
    <t>This Is 40</t>
  </si>
  <si>
    <t>http://www.amazon.com/gp/product/B00BGIBVP8/?tag=titb-20</t>
  </si>
  <si>
    <t>The Good Liar</t>
  </si>
  <si>
    <t>https://www.amazon.co.uk/Good-Liar-Bill-Condon/dp/B081PPT83H/ref=sr_1_1?keywords=The+Good+Liar&amp;qid=1577974386&amp;s=instant-video&amp;sr=1-1</t>
  </si>
  <si>
    <t>Storks</t>
  </si>
  <si>
    <t>https://www.amazon.com/Storks-Nicholas-Stoller/dp/B01M0W2TH5/ref=sr_1_1?s=instant-video&amp;ie=UTF8&amp;qid=1481219212&amp;sr=1-1&amp;keywords=Storks</t>
  </si>
  <si>
    <t>You Don't Mess with the Zohan</t>
  </si>
  <si>
    <t>http://www.amazon.com/gp/product/B00DFEDRW6/?tag=titb-20</t>
  </si>
  <si>
    <t>Sci-Fi, Action</t>
  </si>
  <si>
    <t>Costume Design, Film Editing, Make Up and Hair Styling, Production Design, Sound Editing, Sound Mixing</t>
  </si>
  <si>
    <t>http://www.amazon.com/gp/product/B014QZ9D84/?tag=titb-20</t>
  </si>
  <si>
    <t>The Hills Have Eyes 2</t>
  </si>
  <si>
    <t>http://www.amazon.co.uk/Hills-Have-Eyes-2/dp/B00NLK3Z76/ref=sr_1_1?s=instant-video&amp;ie=UTF8&amp;qid=1457386636&amp;sr=1-1&amp;keywords=The+Hills+Have+Eyes+2</t>
  </si>
  <si>
    <t>action, sci-fi</t>
  </si>
  <si>
    <t>http://www.amazon.com/gp/product/B009YMNZJS/?tag=titb-20</t>
  </si>
  <si>
    <t>She's Out of My League</t>
  </si>
  <si>
    <t>http://www.amazon.com/gp/product/B003TJMWAA/?tag=titb-20</t>
  </si>
  <si>
    <t>Elysium</t>
  </si>
  <si>
    <t>Action, Sci-Fi, Drama, Thriller</t>
  </si>
  <si>
    <t>http://www.amazon.com/gp/product/B00G3HSF7O/?tag=titb-20</t>
  </si>
  <si>
    <t xml:space="preserve">X-Men Origins: Wolverine </t>
  </si>
  <si>
    <t>http://www.amazon.com/gp/product/B004UPANAI/?tag=titb-20</t>
  </si>
  <si>
    <t>Unbroken</t>
  </si>
  <si>
    <t>action, biography, drama, history, sport, war</t>
  </si>
  <si>
    <t>http://www.amazon.com/gp/product/B00RFHUYKW/?tag=titb-20</t>
  </si>
  <si>
    <t>Alien: Covenant</t>
  </si>
  <si>
    <t>https://www.amazon.co.uk/Alien-Covenant-Michael-Fassbender/dp/B0725JLQ47/ref=sr_1_1?s=instant-video&amp;ie=UTF8&amp;qid=1546981509&amp;sr=1-1&amp;keywords=Alien%3A+Covenant</t>
  </si>
  <si>
    <t>animation, action, comedy</t>
  </si>
  <si>
    <t>http://www.amazon.com/gp/product/B004PGAQMW/?tag=titb-20</t>
  </si>
  <si>
    <t>The Prodigy</t>
  </si>
  <si>
    <t>https://www.amazon.co.uk/Prodigy-Taylor-Schilling/dp/B07TND47QP/ref=sr_1_1?keywords=The+Prodigy&amp;qid=1577974463&amp;s=instant-video&amp;sr=1-1</t>
  </si>
  <si>
    <t>Second Act</t>
  </si>
  <si>
    <t>https://www.amazon.com/Second-Act-Jennifer-Lopez/dp/B07M79JCN1/ref=sr_1_3?s=instant-video&amp;ie=UTF8&amp;qid=1546974742&amp;sr=1-3&amp;keywords=Second+Act</t>
  </si>
  <si>
    <t>Dolphin Tale</t>
  </si>
  <si>
    <t>http://www.amazon.com/gp/product/B0064J63DY/?tag=titb-20</t>
  </si>
  <si>
    <t>Sicario</t>
  </si>
  <si>
    <t>action, drama</t>
  </si>
  <si>
    <t>http://www.amazon.com/gp/product/B0162LLAQS/?tag=titb-20</t>
  </si>
  <si>
    <t>Action, Adventure, Sci-Fi. Thriller</t>
  </si>
  <si>
    <t>http://www.amazon.com/gp/product/B00E5Q1LTY/?tag=titb-20</t>
  </si>
  <si>
    <t>Ex Machina</t>
  </si>
  <si>
    <t>http://www.amazon.com/gp/product/B00VWQ3LQG/?tag=titb-20</t>
  </si>
  <si>
    <t>Uncle Drew</t>
  </si>
  <si>
    <t>https://www.amazon.com/Uncle-Drew-Kyrie-Irving/dp/B07G4MYNJF/ref=sr_1_1?s=instant-video&amp;ie=UTF8&amp;qid=1546970638&amp;sr=1-1&amp;keywords=Uncle+Drew</t>
  </si>
  <si>
    <t>Before I Fall</t>
  </si>
  <si>
    <t>Safe House</t>
  </si>
  <si>
    <t>http://www.amazon.com/gp/product/B0088TG252/?tag=titb-20</t>
  </si>
  <si>
    <t>Max Payne</t>
  </si>
  <si>
    <t xml:space="preserve">action, crime  </t>
  </si>
  <si>
    <t>http://www.amazon.com/gp/product/B003Y19DVY/?tag=titb-20</t>
  </si>
  <si>
    <t>Dora and the Lost City of Gold</t>
  </si>
  <si>
    <t>https://www.amazon.co.uk/Dora-Lost-City-Isabela-Moner/dp/B07WMF17X1/ref=sr_1_1?keywords=Dora+and+the+Lost+City+of+Gold&amp;qid=1577973375&amp;s=instant-video&amp;sr=1-1</t>
  </si>
  <si>
    <t>Hercules (2014)</t>
  </si>
  <si>
    <t xml:space="preserve">Cloudy with a Chance of Meatballs </t>
  </si>
  <si>
    <t>RoboCop</t>
  </si>
  <si>
    <t>action, sci-fi, thriller, crime</t>
  </si>
  <si>
    <t>http://www.amazon.com/gp/product/B00IK590UI/?tag=titb-20</t>
  </si>
  <si>
    <t>Mr. Brooks</t>
  </si>
  <si>
    <t>http://www.amazon.co.uk/Mr-Brooks-Kevin-Costner/dp/B01AA0E7IA/ref=sr_1_1?s=instant-video&amp;ie=UTF8&amp;qid=1457386253&amp;sr=1-1&amp;keywords=Mr.+Brooks</t>
  </si>
  <si>
    <t>Let there be Light</t>
  </si>
  <si>
    <t>Blades of Glory</t>
  </si>
  <si>
    <t>sports, comedy</t>
  </si>
  <si>
    <t>http://www.amazon.co.uk/BLADES-GLORY-Will-Ferrell/dp/B00FYOG2SQ/ref=sr_1_1?s=instant-video&amp;ie=UTF8&amp;qid=1457385676&amp;sr=1-1&amp;keywords=Blades+of+Glory</t>
  </si>
  <si>
    <t xml:space="preserve">Law Abiding Citizen </t>
  </si>
  <si>
    <t>http://www.amazon.com/gp/product/B003CP72QK/?tag=titb-20</t>
  </si>
  <si>
    <t>Oblivion</t>
  </si>
  <si>
    <t>Action, Adventure, Sci-Fi, Mystery, Thriller</t>
  </si>
  <si>
    <t>http://www.amazon.com/gp/product/B00DP3IGJ6/?tag=titb-20</t>
  </si>
  <si>
    <t>Percy Jackson &amp; the Olympians: The Lightning Thief</t>
  </si>
  <si>
    <t>http://www.amazon.com/gp/product/B003U6BE8I/?tag=titb-20</t>
  </si>
  <si>
    <t>Rambo</t>
  </si>
  <si>
    <t>action, thriller, war</t>
  </si>
  <si>
    <t>http://www.amazon.com/gp/product/B001AMVKOC/?tag=titb-20</t>
  </si>
  <si>
    <t>Middle School: The Worst Years of My Life</t>
  </si>
  <si>
    <t>https://www.amazon.com/Middle-School-Worst-Years-Life/dp/B01LZP9Z5Q/ref=sr_1_1?s=instant-video&amp;ie=UTF8&amp;qid=1481218574&amp;sr=1-1&amp;keywords=Middle+School%3A+The+Worst+Years+of+My+Life</t>
  </si>
  <si>
    <t>Traffik</t>
  </si>
  <si>
    <t>https://www.amazon.com/Traffik-Paula-Patton/dp/B07DFLVD3X/ref=sr_1_2?s=instant-video&amp;ie=UTF8&amp;qid=1546970712&amp;sr=1-2&amp;keywords=Traffik</t>
  </si>
  <si>
    <t>Biography, Drama, Sport</t>
  </si>
  <si>
    <t>http://www.amazon.com/gp/product/B00DYQW6EU/?tag=titb-20</t>
  </si>
  <si>
    <t xml:space="preserve">Rush </t>
  </si>
  <si>
    <t>Action, Biography, Drama, Sport</t>
  </si>
  <si>
    <t>http://www.amazon.com/gp/product/B00H9671YQ/?tag=titb-20</t>
  </si>
  <si>
    <t>https://www.amazon.com/Hunger-Games-Mockingjay-Part/dp/B0186DGA92/ref=sr_1_1?s=instant-video&amp;ie=UTF8&amp;qid=1481218061&amp;sr=1-1&amp;keywords=The+Hunger+Games%3A+Mockingjay+-+Part+2</t>
  </si>
  <si>
    <t>Good Luck Chuck</t>
  </si>
  <si>
    <t>http://www.amazon.co.uk/Good-Luck-Chuck-Dan-Fogler/dp/B00FZD9JSQ/ref=sr_1_1?s=instant-video&amp;ie=UTF8&amp;qid=1457385845&amp;sr=1-1&amp;keywords=Good+Luck+Chuck</t>
  </si>
  <si>
    <t>Rough Night</t>
  </si>
  <si>
    <t>https://www.amazon.co.uk/Rough-Night-Scarlett-Johansson/dp/B074X7BKRX/ref=sr_1_1?s=instant-video&amp;ie=UTF8&amp;qid=1546981459&amp;sr=1-1&amp;keywords=Rough+Night</t>
  </si>
  <si>
    <t>Action, Adventure, Romance</t>
  </si>
  <si>
    <t>https://www.amazon.co.uk/Alita-Battle-Angel-Rosa-Salazar/dp/B07NCHJNQ3/ref=sr_1_1?crid=OWGN2WZXDZN5&amp;keywords=alita+battle+angel+2019&amp;qid=1577973064&amp;s=instant-video&amp;sprefix=Alita%3A+Battle+Angel%2Cinstant-video%2C145&amp;sr=1-1</t>
  </si>
  <si>
    <t>Texas Chainsaw 3D</t>
  </si>
  <si>
    <t>http://www.amazon.com/gp/product/B00CL4BRT6/?tag=titb-20</t>
  </si>
  <si>
    <t>https://www.amazon.com/Independence-Day-Resurgence-Liam-Hemsworth/dp/B01HDR3658/ref=sr_1_2?s=instant-video&amp;ie=UTF8&amp;qid=1481219378&amp;sr=1-2&amp;keywords=Independence+Day%3A+Resurgence</t>
  </si>
  <si>
    <t>Harriet</t>
  </si>
  <si>
    <t>https://www.amazon.co.uk/Harriet-Cynthia-Erivo/dp/B081FZN6LJ/ref=sr_1_2?crid=3U295XG3A97Y&amp;keywords=harriet&amp;qid=1577973505&amp;s=instant-video&amp;sprefix=Harriet%2Cinstant-video%2C235&amp;sr=1-2</t>
  </si>
  <si>
    <t>The Equalizer 2</t>
  </si>
  <si>
    <t>https://www.amazon.com/Equalizer-2-Denzel-Washington/dp/B07FK7XVRX/ref=sr_1_1?s=instant-video&amp;ie=UTF8&amp;qid=1546974985&amp;sr=1-1&amp;keywords=The+Equalizer+2</t>
  </si>
  <si>
    <t>http://www.amazon.com/gp/product/B0094KT8W8/?tag=titb-20</t>
  </si>
  <si>
    <t>Lady Bird</t>
  </si>
  <si>
    <t>https://www.amazon.co.uk/Lady-Bird-Saoirse-Ronan/dp/B079RWGWRK/ref=sr_1_1?s=instant-video&amp;ie=UTF8&amp;qid=1546981285&amp;sr=1-1&amp;keywords=Lady+Bird</t>
  </si>
  <si>
    <t>Hitman: Agent 47</t>
  </si>
  <si>
    <t>http://www.amazon.com/gp/product/B018HIW658/?tag=titb-20</t>
  </si>
  <si>
    <t>The Nanny Diaries</t>
  </si>
  <si>
    <t>Abominable</t>
  </si>
  <si>
    <t>https://www.amazon.co.uk/Abominable-Chloe-Bennet/dp/B07YM1R8BL/ref=sr_1_1?crid=2J95SE0GTUDCL&amp;keywords=abominable+2019&amp;qid=1577973009&amp;s=instant-video&amp;sprefix=Abominable%2Cinstant-video%2C144&amp;sr=1-1</t>
  </si>
  <si>
    <t>30 Days of Night</t>
  </si>
  <si>
    <t>http://www.amazon.co.uk/30-Days-night-Josh-Hartnett/dp/B00FYN9UZO/ref=sr_1_1?s=instant-video&amp;ie=UTF8&amp;qid=1457385592&amp;sr=1-1&amp;keywords=30+Days+of+Night</t>
  </si>
  <si>
    <t>Skyscraper</t>
  </si>
  <si>
    <t>https://www.amazon.com/Skyscraper-Dwayne-Rock-Johnson/dp/B07FD5T12N/ref=sr_1_1?s=instant-video&amp;ie=UTF8&amp;qid=1546974801&amp;sr=1-1&amp;keywords=Skyscraper</t>
  </si>
  <si>
    <t>Miss Peregrine’s Home for Peculiar Children</t>
  </si>
  <si>
    <t>https://www.amazon.com/Miss-Peregrines-Home-Peculiar-Children/dp/B01M0TWU6I/ref=sr_1_1?s=instant-video&amp;ie=UTF8&amp;qid=1481219284&amp;sr=1-1&amp;keywords=Miss+Peregrine%E2%80%99s+Home+for+Peculiar+Children</t>
  </si>
  <si>
    <t>Tooth Fairy</t>
  </si>
  <si>
    <t>http://www.amazon.com/gp/product/B003LPR56I/?tag=titb-20</t>
  </si>
  <si>
    <t>The Choice</t>
  </si>
  <si>
    <t>https://www.amazon.com/Choice-Benjamin-Walker/dp/B01B8LXD08/ref=sr_1_1?s=instant-video&amp;ie=UTF8&amp;qid=1481218555&amp;sr=1-1&amp;keywords=The+Choice</t>
  </si>
  <si>
    <t xml:space="preserve">Whatever Works </t>
  </si>
  <si>
    <t>http://www.amazon.com/gp/product/B002OQWUME/?tag=titb-20</t>
  </si>
  <si>
    <t>Death at a Funeral</t>
  </si>
  <si>
    <t>http://www.amazon.com/gp/product/B0016LTNL4/?tag=titb-20</t>
  </si>
  <si>
    <t>Mike and Dave Need Wedding Dates</t>
  </si>
  <si>
    <t>https://www.amazon.com/Mike-Dave-Need-Wedding-Dates/dp/B01I2D6Y4M/ref=sr_1_1?s=instant-video&amp;ie=UTF8&amp;qid=1481218974&amp;sr=1-1&amp;keywords=Mike+and+Dave+Need+Wedding+Dates</t>
  </si>
  <si>
    <t>http://www.amazon.com/gp/product/B0098VXCR0/?tag=titb-20</t>
  </si>
  <si>
    <t xml:space="preserve">The Day the Earth Stood Still </t>
  </si>
  <si>
    <t>http://www.amazon.com/gp/product/B00IK67OQO/</t>
  </si>
  <si>
    <t>The Forbidden Kingdom</t>
  </si>
  <si>
    <t>http://www.amazon.com/gp/product/B001FVAZUI/?tag=titb-20</t>
  </si>
  <si>
    <t>Ghost Rider: Spirit of Vengeance</t>
  </si>
  <si>
    <t>action, fantasy, thriller</t>
  </si>
  <si>
    <t>http://www.amazon.com/gp/product/B00845PT18/?tag=titb-20</t>
  </si>
  <si>
    <t>Tyler Perry's Acrimony</t>
  </si>
  <si>
    <t>https://www.amazon.com/Tyler-Perrys-Acrimony-Taraji-Henson/dp/B07D7KD3R9/ref=sr_1_1?s=instant-video&amp;ie=UTF8&amp;qid=1546970649&amp;sr=1-1&amp;keywords=Tyler+Perry%27s+Acrimony</t>
  </si>
  <si>
    <t>Underworld: Blood Wars</t>
  </si>
  <si>
    <t>https://www.amazon.co.uk/Underworld-Blood-Wars-Kate-Beckinsale/dp/B01NH61OND/ref=sr_1_1?s=instant-video&amp;ie=UTF8&amp;qid=1546977646&amp;sr=1-1&amp;keywords=Underworld%3A+Blood+Wars</t>
  </si>
  <si>
    <t>https://www.amazon.com/Ralph-Breaks-Internet-John-Reilly/dp/B07KPR7C1F/ref=sr_1_1?s=instant-video&amp;ie=UTF8&amp;qid=1546975245&amp;sr=1-1&amp;keywords=Ralph+Breaks+the+Internet</t>
  </si>
  <si>
    <t>Hop</t>
  </si>
  <si>
    <t>http://www.amazon.com/gp/product/B007PKOKTK/?tag=titb-20</t>
  </si>
  <si>
    <t>The Age of Adaline</t>
  </si>
  <si>
    <t>http://www.amazon.com/gp/product/B014WH7LNK/?tag=titb-20</t>
  </si>
  <si>
    <t>http://www.amazon.com/gp/product/B0095P3ULC/?tag=titb-20</t>
  </si>
  <si>
    <t>Men in Black: International</t>
  </si>
  <si>
    <t>https://www.amazon.co.uk/Men-Black-International-Chris-Hemsworth/dp/B07SZ4Z61D/ref=sr_1_1?crid=ISQUM9H0TTJZ&amp;keywords=men+in+black+international+prime+video&amp;qid=1577973710&amp;s=instant-video&amp;sprefix=Men+in+Black%3A+International%2Cinstant-video%2C145&amp;sr=1-1</t>
  </si>
  <si>
    <t>The World's End</t>
  </si>
  <si>
    <t>Action, Sci-Fi, Comedy</t>
  </si>
  <si>
    <t>http://www.amazon.com/gp/product/B00G0OMZPS/?tag=titb-20</t>
  </si>
  <si>
    <t>Salmon Fishing in the Yemen</t>
  </si>
  <si>
    <t>http://www.amazon.com/gp/product/B008Y720JU/?tag=titb-20</t>
  </si>
  <si>
    <t>Risen</t>
  </si>
  <si>
    <t>https://www.amazon.com/Risen-Joseph-Fiennes/dp/B01BT67CHC/ref=sr_1_1?s=instant-video&amp;ie=UTF8&amp;qid=1481218934&amp;sr=1-1&amp;keywords=Risen</t>
  </si>
  <si>
    <t>Olympus Has Fallen</t>
  </si>
  <si>
    <t>Action, Thriller</t>
  </si>
  <si>
    <t>http://www.amazon.com/gp/product/B00ECU9EYW/?tag=titb-20</t>
  </si>
  <si>
    <t>Oz The Great and Powerful</t>
  </si>
  <si>
    <t>Action, Adventure, Fantasy, Family</t>
  </si>
  <si>
    <t>http://www.amazon.com/gp/product/B00DC7NNAC/?tag=titb-20</t>
  </si>
  <si>
    <t>Flatliners</t>
  </si>
  <si>
    <t>https://www.amazon.co.uk/Flatliners-Ellen-Page/dp/B075R2WJP7/ref=sr_1_2?s=instant-video&amp;ie=UTF8&amp;qid=1546978605&amp;sr=1-2&amp;keywords=Flatliners</t>
  </si>
  <si>
    <t>One Missed Call</t>
  </si>
  <si>
    <t xml:space="preserve">horror, mystery  </t>
  </si>
  <si>
    <t>http://www.amazon.com/gp/product/B0093Q9X1Y/?tag=titb-20</t>
  </si>
  <si>
    <t>The Expendables 3</t>
  </si>
  <si>
    <t>http://www.amazon.com/gp/product/B00MQOZETK/?tag=titb-20</t>
  </si>
  <si>
    <t>Underworld Awakening</t>
  </si>
  <si>
    <t>http://www.amazon.com/gp/product/B0094M2O7C/?tag=titb-20</t>
  </si>
  <si>
    <t xml:space="preserve">I Love You, Man </t>
  </si>
  <si>
    <t>http://www.amazon.com/gp/product/B002ICE0O0/?tag=titb-20</t>
  </si>
  <si>
    <t>Get Him to the Greek</t>
  </si>
  <si>
    <t>comedy, music</t>
  </si>
  <si>
    <t>http://www.amazon.com/gp/product/B0041VR5LQ/?tag=titb-20</t>
  </si>
  <si>
    <t>http://www.amazon.com/gp/product/B005ZMUXDC/?tag=titb-20</t>
  </si>
  <si>
    <t>Jack Reacher: Never Go Back</t>
  </si>
  <si>
    <t>https://www.amazon.com/Jack-Reacher-Never-Go-Back/dp/B01LYQ4RH6/ref=sr_1_1?s=instant-video&amp;ie=UTF8&amp;qid=1481219053&amp;sr=1-1&amp;keywords=Jack+Reacher%3A+Never+Go+Back</t>
  </si>
  <si>
    <t>https://www.amazon.co.uk/Godzilla-King-Monsters-Kyle-Chandler/dp/B07XZHMTG8/ref=sr_1_1?crid=3KGA3U4IZ76R7&amp;keywords=godzilla+king+of+the+monsters+movie+2019&amp;qid=1577973490&amp;s=instant-video&amp;sprefix=Godzilla%3A+King+of+the+Monsters%2Cinstant-video%2C142&amp;sr=1-1</t>
  </si>
  <si>
    <t>Super Troopers 2</t>
  </si>
  <si>
    <t>https://www.amazon.com/Super-Troopers-2-Jay-Chandrasekhar/dp/B07C66RL88/ref=sr_1_2?s=instant-video&amp;ie=UTF8&amp;qid=1546974880&amp;sr=1-2&amp;keywords=Super+Troopers+2</t>
  </si>
  <si>
    <t>Jack Ryan: Shadow Recruit</t>
  </si>
  <si>
    <t>action, drama, mystery, thriller</t>
  </si>
  <si>
    <t>http://www.amazon.com/gp/product/B00HZ3C4N6/?tag=titb-20</t>
  </si>
  <si>
    <t>The Angry Birds Movie 2</t>
  </si>
  <si>
    <t>https://www.amazon.co.uk/Angry-Birds-Movie-2/dp/B07VWSSQXQ/ref=sr_1_1?crid=2PFLHZ3NPJTH8&amp;keywords=the+angry+birds+movie+2&amp;qid=1577974335&amp;s=instant-video&amp;sprefix=The+Angry+Birds+Movie+2%2Cinstant-video%2C146&amp;sr=1-1</t>
  </si>
  <si>
    <t>Home Again</t>
  </si>
  <si>
    <t>https://www.amazon.co.uk/Home-Again-Reese-Witherspoon/dp/B077PLFHJ6/ref=sr_1_1?s=instant-video&amp;ie=UTF8&amp;qid=1546978576&amp;sr=1-1&amp;keywords=Home+Again</t>
  </si>
  <si>
    <t>The Next Three Days</t>
  </si>
  <si>
    <t>crime, romance</t>
  </si>
  <si>
    <t>http://www.amazon.com/gp/product/B004OZZ624/?tag=titb-20</t>
  </si>
  <si>
    <t>Knight and Day</t>
  </si>
  <si>
    <t>http://www.amazon.com/gp/product/B004EDKGSA/?tag=titb-20</t>
  </si>
  <si>
    <t>The Pirates! Band of Misfits</t>
  </si>
  <si>
    <t>http://www.amazon.com/gp/product/B0091XRRQC/?tag=titb-20</t>
  </si>
  <si>
    <t>Lakeview Terrace</t>
  </si>
  <si>
    <t>http://www.amazon.com/gp/product/B001VKWPXS/?tag=titb-20</t>
  </si>
  <si>
    <t>The Great Wall</t>
  </si>
  <si>
    <t>https://www.amazon.co.uk/Great-Wall-Zhang-Yimou/dp/B01N9YJKQT/ref=sr_1_1?s=instant-video&amp;ie=UTF8&amp;qid=1546978930&amp;sr=1-1&amp;keywords=The+Great+Wall</t>
  </si>
  <si>
    <t>Ricki and the Flash</t>
  </si>
  <si>
    <t>http://www.amazon.com/gp/product/B018CBR0C4/?tag=titb-20</t>
  </si>
  <si>
    <t>In Bruges</t>
  </si>
  <si>
    <t>http://www.amazon.com/gp/product/B001D23BFK/?tag=titb-20</t>
  </si>
  <si>
    <t>Eagle Eye</t>
  </si>
  <si>
    <t>http://www.amazon.com/gp/product/B001PRC5P0/?tag=titb-20</t>
  </si>
  <si>
    <t>https://www.amazon.com/Land-Ryan-Gosling/dp/B01NCE7UIL/ref=sr_1_1?s=instant-video&amp;ie=UTF8&amp;qid=1483641276&amp;sr=1-1&amp;keywords=la+la+land</t>
  </si>
  <si>
    <t>Anna Karenina</t>
  </si>
  <si>
    <t>http://www.amazon.com/gp/product/B00BHU9BV6/?tag=titb-20</t>
  </si>
  <si>
    <t>Fantastic Four: Rise of the Silver Surfer</t>
  </si>
  <si>
    <t>http://www.amazon.co.uk/Fantastic-Four-Rise-Silver-Surfer/dp/B00NJ10TIU/ref=sr_1_1?s=instant-video&amp;ie=UTF8&amp;qid=1457385818&amp;sr=1-1&amp;keywords=Fantastic+Four%3A+Rise+of+the+Silver+Surfer</t>
  </si>
  <si>
    <t>Percy Jackson: Sea of Monsters</t>
  </si>
  <si>
    <t>Action, Adventure, Drama, Fantasy, Famiily</t>
  </si>
  <si>
    <t>http://www.amazon.com/gp/product/B00GK65HWE/?tag=titb-20</t>
  </si>
  <si>
    <t>Beastly</t>
  </si>
  <si>
    <t>http://www.amazon.com/gp/product/B0094LYJZI/?tag=titb-20</t>
  </si>
  <si>
    <t>Notorious</t>
  </si>
  <si>
    <t>biography, music</t>
  </si>
  <si>
    <t>http://www.amazon.com/gp/product/B002AKFFVM/?tag=titb-20</t>
  </si>
  <si>
    <t>The Cabin in the Woods</t>
  </si>
  <si>
    <t>http://www.amazon.com/gp/product/B009CPN42K/?tag=titb-20</t>
  </si>
  <si>
    <t>The Monuments Men</t>
  </si>
  <si>
    <t>action, adventure, biography, drama, history, thriller, comedy, war</t>
  </si>
  <si>
    <t>http://www.amazon.com/gp/product/B00II399HG/?tag=titb-20</t>
  </si>
  <si>
    <t>Mirrors</t>
  </si>
  <si>
    <t>http://www.amazon.com/gp/product/B001OIF2JQ/?tag=titb-20</t>
  </si>
  <si>
    <t>The Back-up Plan</t>
  </si>
  <si>
    <t>http://www.amazon.com/gp/product/B003YY7BTW/?tag=titb-20</t>
  </si>
  <si>
    <t>The Bourne Legacy</t>
  </si>
  <si>
    <t>http://www.amazon.com/gp/product/B00AMBH70S/?tag=titb-20</t>
  </si>
  <si>
    <t>Machete</t>
  </si>
  <si>
    <t>http://www.amazon.com/gp/product/B009EEGSDG/?tag=titb-20</t>
  </si>
  <si>
    <t>Max</t>
  </si>
  <si>
    <t>http://www.amazon.com/gp/product/B017C11VP2/?tag=titb-20</t>
  </si>
  <si>
    <t>Red Sparrow</t>
  </si>
  <si>
    <t>https://www.amazon.com/Red-Sparrow-Jennifer-Lawrence/dp/B07B3HN24T/ref=sr_1_2?s=instant-video&amp;ie=UTF8&amp;qid=1546974632&amp;sr=1-2&amp;keywords=Red+Sparrow</t>
  </si>
  <si>
    <t>https://www.amazon.co.uk/Cars-Bonus-Content-Owen-Wilson/dp/B073X1F22B/ref=sr_1_1?s=instant-video&amp;ie=UTF8&amp;qid=1546980522&amp;sr=1-1&amp;keywords=Cars+3</t>
  </si>
  <si>
    <t>I Now Pronounce You Chuck and Larry</t>
  </si>
  <si>
    <t>Life of the Party</t>
  </si>
  <si>
    <t>https://www.amazon.com/Life-Party-Melissa-McCarthy/dp/B07CX4ST91/ref=sr_1_2?s=instant-video&amp;ie=UTF8&amp;qid=1546975618&amp;sr=1-2&amp;keywords=Life+of+the+Party</t>
  </si>
  <si>
    <t xml:space="preserve">Monsters Vs. Aliens </t>
  </si>
  <si>
    <t>http://www.amazon.com/gp/product/B005ML0OLW/?tag=titb-20</t>
  </si>
  <si>
    <t>Pete’s Dragon</t>
  </si>
  <si>
    <t>https://www.amazon.com/Dragon-Theatrical-Version-Dallas-Howard/dp/B01K56E022/ref=sr_1_1?s=instant-video&amp;ie=UTF8&amp;qid=1481219237&amp;sr=1-1&amp;keywords=Pete%E2%80%99s+Dragon</t>
  </si>
  <si>
    <t xml:space="preserve">Sorority Row </t>
  </si>
  <si>
    <t>http://www.amazon.com/gp/product/B0035GP3OE/?tag=titb-20</t>
  </si>
  <si>
    <t>Source Code</t>
  </si>
  <si>
    <t>http://www.amazon.com/gp/product/B0053F042G/?tag=titb-20</t>
  </si>
  <si>
    <t>Kick-Ass 2</t>
  </si>
  <si>
    <t>Action, Thriller, Comedy, Crime</t>
  </si>
  <si>
    <t>http://www.amazon.com/gp/product/B00GQ69PUI/?tag=titb-20</t>
  </si>
  <si>
    <t>http://www.amazon.com/gp/product/B00FWLTPU8/?tag=titb-20</t>
  </si>
  <si>
    <t>2 Guns</t>
  </si>
  <si>
    <t xml:space="preserve">Action, Drama, Thriller, Comedy, Crime </t>
  </si>
  <si>
    <t>http://www.amazon.com/gp/product/B00G5SQFXC/?tag=titb-20</t>
  </si>
  <si>
    <t>A Million Ways to Die in the West</t>
  </si>
  <si>
    <t>comedy, western</t>
  </si>
  <si>
    <t>http://www.amazon.com/gp/product/B00KNOVIOU/?tag=titb-20</t>
  </si>
  <si>
    <t>Takers</t>
  </si>
  <si>
    <t>http://www.amazon.com/gp/product/B004GGNBYQ/?tag=titb-20</t>
  </si>
  <si>
    <t>War Dogs</t>
  </si>
  <si>
    <t>https://www.amazon.com/War-Dogs-Jonah-Hill/dp/B01KGS9TR0/ref=sr_1_1?s=instant-video&amp;ie=UTF8&amp;qid=1481218965&amp;sr=1-1&amp;keywords=War+Dogs</t>
  </si>
  <si>
    <t>Best Original Song, Best Animated Feature</t>
  </si>
  <si>
    <t>https://www.amazon.co.uk/Coco-Theatrical-Version-Anthony-Gonzalez/dp/B0792J311W/ref=sr_1_1?s=instant-video&amp;ie=UTF8&amp;qid=1546980935&amp;sr=1-1&amp;keywords=Coco</t>
  </si>
  <si>
    <t>Over Her Dead Body</t>
  </si>
  <si>
    <t>http://www.amazon.com/gp/product/B0091VONT8/?tag=titb-20</t>
  </si>
  <si>
    <t>Brooklyn's Finest</t>
  </si>
  <si>
    <t>http://www.amazon.com/gp/product/B003VMUE7I/?tag=titb-20</t>
  </si>
  <si>
    <t>https://www.amazon.com/Bumblebee-Hailee-Steinfeld/dp/B07L6N8ZJT/ref=sr_1_1?s=instant-video&amp;ie=UTF8&amp;qid=1546970308&amp;sr=1-1&amp;keywords=Bumblebee</t>
  </si>
  <si>
    <t xml:space="preserve">Public Enemies </t>
  </si>
  <si>
    <t>biography, crime, history</t>
  </si>
  <si>
    <t xml:space="preserve">Not Easily Broken </t>
  </si>
  <si>
    <t>http://www.amazon.com/gp/product/B002AS6IAG/?tag=titb-20</t>
  </si>
  <si>
    <t>Tyler Perry's A Madea Christmas</t>
  </si>
  <si>
    <t>http://www.amazon.com/gp/product/B00NPTL6O2/?tag=titb-20</t>
  </si>
  <si>
    <t>The Star</t>
  </si>
  <si>
    <t>https://www.amazon.co.uk/Star-Steven-Yeun/dp/B077FZD4KT/ref=sr_1_1?s=instant-video&amp;ie=UTF8&amp;qid=1546977761&amp;sr=1-1&amp;keywords=The+Star</t>
  </si>
  <si>
    <t xml:space="preserve">The Uninvited </t>
  </si>
  <si>
    <t>http://www.amazon.com/gp/product/B0026OFZZI/?tag=titb-20</t>
  </si>
  <si>
    <t>http://www.amazon.com/gp/product/B004FHP7ES/?tag=titb-20</t>
  </si>
  <si>
    <t>The Heartbreak Kid</t>
  </si>
  <si>
    <t>http://www.amazon.co.uk/Heartbreak-Kid-Ben-Stiller/dp/B00FZ3HH3U/ref=sr_1_1?s=instant-video&amp;ie=UTF8&amp;qid=1457386628&amp;sr=1-1&amp;keywords=The+Heartbreak+Kid</t>
  </si>
  <si>
    <t xml:space="preserve">Race to Witch Mountain </t>
  </si>
  <si>
    <t>http://www.amazon.com/gp/product/B004QBE6S6/?tag=titb-20</t>
  </si>
  <si>
    <t>Friends With Benefits</t>
  </si>
  <si>
    <t>http://www.amazon.com/gp/product/B00650SSWG/?tag=titb-20</t>
  </si>
  <si>
    <t>Gulliver's Travels</t>
  </si>
  <si>
    <t>http://www.amazon.com/gp/product/B004X4R0VQ/?tag=titb-20</t>
  </si>
  <si>
    <t>Rise of the Guardians</t>
  </si>
  <si>
    <t>http://www.amazon.com/gp/product/B00BBQXQFI/?tag=titb-20</t>
  </si>
  <si>
    <t>Daddy's Home 2</t>
  </si>
  <si>
    <t>https://www.amazon.co.uk/Daddys-Home-2-Will-Ferrell/dp/B078451C96/ref=sr_1_1?s=instant-video&amp;ie=UTF8&amp;qid=1546977530&amp;sr=1-1&amp;keywords=Daddy%27s+Home+2</t>
  </si>
  <si>
    <t>Side Effects</t>
  </si>
  <si>
    <t>http://www.amazon.com/gp/product/B00CWV8X04/?tag=titb-20</t>
  </si>
  <si>
    <t>Room</t>
  </si>
  <si>
    <t>http://www.amazon.com/gp/product/B019ELJRNG/?tag=titb-20</t>
  </si>
  <si>
    <t>What to Expect When You're Expecting</t>
  </si>
  <si>
    <t>http://www.amazon.com/gp/product/B0098VXBIA/?tag=titb-20</t>
  </si>
  <si>
    <t>Tyler Perry's Meet the Browns</t>
  </si>
  <si>
    <t>http://www.amazon.com/gp/product/B004DHVF0U/?tag=titb-20</t>
  </si>
  <si>
    <t>http://www.amazon.com/gp/product/B00AOB5G3Q/?tag=titb-20</t>
  </si>
  <si>
    <t>Turbo</t>
  </si>
  <si>
    <t>Adventure, Sport, Comedy, Animation, Family</t>
  </si>
  <si>
    <t>http://www.amazon.com/gp/product/B00FRMDH7Y/?tag=titb-20</t>
  </si>
  <si>
    <t>Unplanned</t>
  </si>
  <si>
    <t>Biography, Drama</t>
  </si>
  <si>
    <t>https://www.amazon.co.uk/Unplanned-Ashley-Bratcher/dp/B07VGMRKLV/ref=sr_1_1?crid=Q8N5Y9JIGNWQ&amp;keywords=unplanned&amp;qid=1577974547&amp;s=instant-video&amp;sprefix=Unplanned%2Cinstant-video%2C145&amp;sr=1-1</t>
  </si>
  <si>
    <t>The Secret Life of Walter Mitty</t>
  </si>
  <si>
    <t>Adventure, Drama, Fantasy, Comedy</t>
  </si>
  <si>
    <t>http://www.amazon.com/gp/product/B00ISJT5IS/?tag=titb-20</t>
  </si>
  <si>
    <t>Tropic Thunder</t>
  </si>
  <si>
    <t xml:space="preserve">action, comedy  </t>
  </si>
  <si>
    <t>http://www.amazon.com/gp/product/B001O6W9QC/?tag=titb-20</t>
  </si>
  <si>
    <t>Frankenweenie</t>
  </si>
  <si>
    <t>http://www.amazon.com/gp/product/B00AOOIIVA/?tag=titb-20</t>
  </si>
  <si>
    <t>Sicario: Day of the Soldado</t>
  </si>
  <si>
    <t>https://www.amazon.com/Sicario-Day-Soldado-Josh-Brolin/dp/B07F6QN8BR/ref=sr_1_1?s=instant-video&amp;ie=UTF8&amp;qid=1546974790&amp;sr=1-1&amp;keywords=Sicario%3A+Day+of+the+Soldado</t>
  </si>
  <si>
    <t>http://www.amazon.com/gp/product/B002C4YYEU/?tag=titb-20</t>
  </si>
  <si>
    <t>Chappie</t>
  </si>
  <si>
    <t>http://www.amazon.com/gp/product/B00ZRCSJ5E/?tag=titb-20</t>
  </si>
  <si>
    <t>The Perfect Match</t>
  </si>
  <si>
    <t>https://www.amazon.com/Perfect-Match-Terrence-Jenkins/dp/B01D0S1VLA/ref=sr_1_1?s=instant-video&amp;ie=UTF8&amp;qid=1481218238&amp;sr=1-1&amp;keywords=The+Perfect+Match</t>
  </si>
  <si>
    <t>My Best Friend's Girl</t>
  </si>
  <si>
    <t>http://www.amazon.com/gp/product/B001S7TZ96/?tag=titb-20</t>
  </si>
  <si>
    <t>Ghost Rider</t>
  </si>
  <si>
    <t>http://www.amazon.co.uk/Ghost-Rider-Nicolas-Cage/dp/B00GS8023S/ref=sr_1_1?s=instant-video&amp;ie=UTF8&amp;qid=1457385829&amp;sr=1-1&amp;keywords=Ghost+Rider</t>
  </si>
  <si>
    <t xml:space="preserve">Coraline </t>
  </si>
  <si>
    <t>animation, fantasy, thriller</t>
  </si>
  <si>
    <t>http://www.amazon.com/gp/product/B002BWCJOA/?tag=titb-20</t>
  </si>
  <si>
    <t>http://www.amazon.com/gp/product/B00KW25MFY/?tag=titb-20</t>
  </si>
  <si>
    <t>Peppermint</t>
  </si>
  <si>
    <t>https://www.amazon.com/Peppermint-Jennifer-Garner/dp/B07H9L1Q44/ref=sr_1_1?s=instant-video&amp;ie=UTF8&amp;qid=1546975357&amp;sr=1-1&amp;keywords=Peppermint</t>
  </si>
  <si>
    <t>This is Where I Leave You</t>
  </si>
  <si>
    <t>http://www.amazon.com/gp/product/B00OVNQ31W/?tag=titb-20</t>
  </si>
  <si>
    <t>Crazy, Stupid, Love</t>
  </si>
  <si>
    <t>http://www.amazon.com/gp/product/B0060V1WJ6/?tag=titb-20</t>
  </si>
  <si>
    <t>Best Visual Effects</t>
  </si>
  <si>
    <t>http://www.amazon.com/gp/product/B005ZMTAAY/?tag=titb-20</t>
  </si>
  <si>
    <t>Fighting with My Family</t>
  </si>
  <si>
    <t>Biography, Drama, Sport, Comedy</t>
  </si>
  <si>
    <t>https://www.amazon.co.uk/Fighting-My-Family-Florence-Pugh/dp/B07P5G1581/ref=sr_1_1?keywords=Fighting+with+My+Family&amp;qid=1557074040&amp;s=instant-video&amp;sr=1-1</t>
  </si>
  <si>
    <t>Lawless</t>
  </si>
  <si>
    <t xml:space="preserve">crime </t>
  </si>
  <si>
    <t>http://www.amazon.com/gp/product/B00AE2LJVS/?tag=titb-20</t>
  </si>
  <si>
    <t>Annie (2014)</t>
  </si>
  <si>
    <t>drama, comedy, family, musical</t>
  </si>
  <si>
    <t>http://www.amazon.com/gp/product/B00R7FZ2F4/?tag=titb-20</t>
  </si>
  <si>
    <t xml:space="preserve">Her </t>
  </si>
  <si>
    <t>Sci-Fi, Drama, Comedy, Romance</t>
  </si>
  <si>
    <t>Best Original Screenplay (Spike Jonze)</t>
  </si>
  <si>
    <t>http://www.amazon.com/Her-Joaquin-Phoenix/dp/B00IA3NGB4/ref=sr_1_1?s=instant-video&amp;ie=UTF8&amp;qid=1456346457&amp;sr=1-1&amp;keywords=her</t>
  </si>
  <si>
    <t>https://www.amazon.co.uk/Justice-League-Ben-Affleck/dp/B074M867H6/ref=sr_1_1?s=instant-video&amp;ie=UTF8&amp;qid=1546977632&amp;sr=1-1&amp;keywords=Justice+League</t>
  </si>
  <si>
    <t>Changeling</t>
  </si>
  <si>
    <t>history, mystery</t>
  </si>
  <si>
    <t>http://www.amazon.com/gp/product/B001TCNSOI/?tag=titb-20</t>
  </si>
  <si>
    <t>The Debt</t>
  </si>
  <si>
    <t>http://www.amazon.com/gp/product/B006INDMEE/?tag=titb-20</t>
  </si>
  <si>
    <t>Four Christmases</t>
  </si>
  <si>
    <t>http://www.amazon.com/gp/product/B0091X5IWM/?tag=titb-20</t>
  </si>
  <si>
    <t xml:space="preserve">Ghosts of Girlfriends Past </t>
  </si>
  <si>
    <t>http://www.amazon.com/gp/product/B002LAZEJE/?tag=titb-20</t>
  </si>
  <si>
    <t>Invictus</t>
  </si>
  <si>
    <t>http://www.amazon.com/gp/product/B003MUOUI8/?tag=titb-20</t>
  </si>
  <si>
    <t>Doubt</t>
  </si>
  <si>
    <t xml:space="preserve">mystery </t>
  </si>
  <si>
    <t>http://www.amazon.com/gp/product/B006RXPTNM/?tag=titb-20</t>
  </si>
  <si>
    <t>Wrath of the Titans</t>
  </si>
  <si>
    <t>http://www.amazon.com/gp/product/B008EQIA7W/?tag=titb-20</t>
  </si>
  <si>
    <t>The Belko Experiment</t>
  </si>
  <si>
    <t>https://www.amazon.co.uk/Belko-Experiment-John-Gallagher-Jr/dp/B074R5NCRX/ref=sr_1_1?s=instant-video&amp;ie=UTF8&amp;qid=1546981652&amp;sr=1-1&amp;keywords=The+Belko+Experiment</t>
  </si>
  <si>
    <t>http://www.amazon.com/gp/product/B005GIS1WA/</t>
  </si>
  <si>
    <t>Stuber</t>
  </si>
  <si>
    <t>https://www.amazon.co.uk/Stuber-Michael-Dowse/dp/B07V1FLYH8/ref=sr_1_1?keywords=Stuber&amp;qid=1577974307&amp;s=instant-video&amp;sr=1-1</t>
  </si>
  <si>
    <t>When the Game Stands Tall</t>
  </si>
  <si>
    <t>drama, sport</t>
  </si>
  <si>
    <t>http://www.amazon.com/gp/product/B00MXU9YIE/?tag=titb-20</t>
  </si>
  <si>
    <t>Free Birds</t>
  </si>
  <si>
    <t>http://www.amazon.com/gp/product/B00HBCNIMM/?tag=titb-20</t>
  </si>
  <si>
    <t>Eddie the Eagle</t>
  </si>
  <si>
    <t>https://www.amazon.com/Eddie-Eagle-Taron-Egerton/dp/B01BXL0HY8/ref=sr_1_1?s=instant-video&amp;ie=UTF8&amp;qid=1481218412&amp;sr=1-1&amp;keywords=Eddie+the+Eagle</t>
  </si>
  <si>
    <t>The Night Before</t>
  </si>
  <si>
    <t>http://www.amazon.com/gp/product/B018AEY8HI/?tag=titb-20</t>
  </si>
  <si>
    <t>American Assassin</t>
  </si>
  <si>
    <t>https://www.amazon.co.uk/American-Assassin-Dylan-OBrien/dp/B075K8NXHR/ref=sr_1_1?s=instant-video&amp;ie=UTF8&amp;qid=1546977848&amp;sr=1-1&amp;keywords=American+Assassin</t>
  </si>
  <si>
    <t xml:space="preserve">Love Happens </t>
  </si>
  <si>
    <t>http://www.amazon.com/gp/product/B0030B0S7Q/?tag=titb-20</t>
  </si>
  <si>
    <t>The Darjeeling Limited</t>
  </si>
  <si>
    <t>http://www.amazon.co.uk/Darjeeling-Limited-Jason-Schwartzman/dp/B00FYH8MHW/ref=sr_1_1?s=instant-video&amp;ie=UTF8&amp;qid=1457386602&amp;sr=1-1&amp;keywords=The+Darjeeling+Limited</t>
  </si>
  <si>
    <t xml:space="preserve">Pet Sematary </t>
  </si>
  <si>
    <t>Mystery, Thriller, Horror</t>
  </si>
  <si>
    <t>https://www.amazon.co.uk/Pet-Sematary-Jason-Clarke/dp/B07Q4QRZTF/ref=sr_1_1?keywords=Pet+Sematary&amp;qid=1557073918&amp;s=instant-video&amp;sr=1-1-catcorr</t>
  </si>
  <si>
    <t>Office Christmas Party</t>
  </si>
  <si>
    <t>https://www.amazon.com/Office-Christmas-Party-Jason-Bateman/dp/B01N5CA7ES/ref=sr_1_1?s=instant-video&amp;ie=UTF8&amp;qid=1483641288&amp;sr=1-1&amp;keywords=office+christmas+party+movie</t>
  </si>
  <si>
    <t>Water For Elephants</t>
  </si>
  <si>
    <t>http://www.amazon.com/gp/product/B006228KPW/?tag=titb-20</t>
  </si>
  <si>
    <t>https://www.amazon.com/Mary-Poppins-Returns-Emily-Blunt/dp/B07LCZC7SR/ref=sr_1_1?s=instant-video&amp;ie=UTF8&amp;qid=1546975556&amp;sr=1-1&amp;keywords=Mary+Poppins+Returns</t>
  </si>
  <si>
    <t>Never Back Down</t>
  </si>
  <si>
    <t>action, sport</t>
  </si>
  <si>
    <t>http://www.amazon.com/gp/product/B009HEJWHW/?tag=titb-20</t>
  </si>
  <si>
    <t>https://www.amazon.com/Legend-Tarzan-Alexander-Skarsg%C3%A5rd/dp/B01HPA2ZKA/ref=sr_1_1?s=instant-video&amp;ie=UTF8&amp;qid=1481219416&amp;sr=1-1&amp;keywords=The+Legend+of+Tarzan</t>
  </si>
  <si>
    <t>License to Wed</t>
  </si>
  <si>
    <t>http://www.amazon.co.uk/License-Wed-Robin-Williams/dp/B00I7038KY/ref=sr_1_1?s=instant-video&amp;ie=UTF8&amp;qid=1457386198&amp;sr=1-1&amp;keywords=License+to+Wed</t>
  </si>
  <si>
    <t>Molly's Game</t>
  </si>
  <si>
    <t>https://www.amazon.com/Mollys-Game-Jessica-Chastain/dp/B07B4NGGV8/ref=sr_1_2?s=instant-video&amp;ie=UTF8&amp;qid=1546975496&amp;sr=1-2&amp;keywords=Molly%27s+Game</t>
  </si>
  <si>
    <t xml:space="preserve">Jennifer's Body </t>
  </si>
  <si>
    <t>Step Brothers</t>
  </si>
  <si>
    <t>http://www.amazon.com/gp/product/B001PS1I84/?tag=titb-20</t>
  </si>
  <si>
    <t>Delivery Man</t>
  </si>
  <si>
    <t>http://www.amazon.com/gp/product/B00I8R4DNC/?tag=titb-20</t>
  </si>
  <si>
    <t xml:space="preserve">The Book of Eli        </t>
  </si>
  <si>
    <t>http://www.amazon.com/gp/product/B003KRLKHC/?tag=titb-20</t>
  </si>
  <si>
    <t>Mirror Mirror</t>
  </si>
  <si>
    <t>http://www.amazon.com/gp/product/B0086DBE62/?tag=titb-20</t>
  </si>
  <si>
    <t>The X-Files: I Want to Believe</t>
  </si>
  <si>
    <t>http://www.amazon.com/gp/product/B001OPFIG6/?tag=titb-20</t>
  </si>
  <si>
    <t>The Book of Life (2014)</t>
  </si>
  <si>
    <t>adventure, fantasy, comedy, romance, animation, family</t>
  </si>
  <si>
    <t>http://www.amazon.com/gp/product/B00OM69HZW/?tag=titb-20</t>
  </si>
  <si>
    <t>The Babadook</t>
  </si>
  <si>
    <t>http://www.amazon.com/gp/product/B00P596I8Y/?tag=titb-20</t>
  </si>
  <si>
    <t>Hellboy II: The Golden Army</t>
  </si>
  <si>
    <t>http://www.amazon.com/gp/product/B001OFJPIS/?tag=titb-20</t>
  </si>
  <si>
    <t>The Other Boleyn Girl</t>
  </si>
  <si>
    <t>http://www.amazon.com/gp/product/B001D7TW8U/?tag=titb-20</t>
  </si>
  <si>
    <t xml:space="preserve">Dragonball Evolution </t>
  </si>
  <si>
    <t>http://www.amazon.com/gp/product/B002C4P7J6/?tag=titb-20</t>
  </si>
  <si>
    <t>Pacific Rim: Uprising</t>
  </si>
  <si>
    <t>https://www.amazon.com/Pacific-Rim-Uprising-John-Boyega/dp/B07BKRHVYK/ref=sr_1_2?s=instant-video&amp;ie=UTF8&amp;qid=1546975396&amp;sr=1-2&amp;keywords=Pacific+Rim%3A+Uprising</t>
  </si>
  <si>
    <t>Tyler Perry's Boo 2! A Madea Halloween</t>
  </si>
  <si>
    <t>https://www.amazon.co.uk/Tyler-Perrys-Boo-Madea-Halloween/dp/B078RTJJ9J/ref=sr_1_fkmr0_1?s=instant-video&amp;ie=UTF8&amp;qid=1546978498&amp;sr=8-1-fkmr0&amp;keywords=tyler+perry%27s+book+2%21+a+madea+halloween</t>
  </si>
  <si>
    <t>Wall Street: Money Never Sleeps</t>
  </si>
  <si>
    <t>http://www.amazon.com/gp/product/B004GWZPOE/?tag=titb-20</t>
  </si>
  <si>
    <t>The Incredible Hulk</t>
  </si>
  <si>
    <t>http://www.amazon.com/gp/product/B001IAME78/?tag=titb-20</t>
  </si>
  <si>
    <t>12 Strong</t>
  </si>
  <si>
    <t>https://www.amazon.com/12-Strong-Michael-Shannon/dp/B0791T5DTV/ref=sr_1_2?s=instant-video&amp;ie=UTF8&amp;qid=1546964021&amp;sr=1-2&amp;keywords=12+Strong</t>
  </si>
  <si>
    <t>Step Up All In</t>
  </si>
  <si>
    <t>music, romance, drama</t>
  </si>
  <si>
    <t>http://www.amazon.com/gp/product/B00O96JHQE/?tag=titb-20</t>
  </si>
  <si>
    <t>Exodus: Gods and Kings</t>
  </si>
  <si>
    <t>action, adventure, drama</t>
  </si>
  <si>
    <t>http://www.amazon.com/gp/product/B00QWUJMV0/?tag=titb-20</t>
  </si>
  <si>
    <t>Bee Movie</t>
  </si>
  <si>
    <t>http://www.amazon.co.uk/Bee-Movie-Jerry-Seinfeld/dp/B00FZUFLD6/ref=sr_1_1?s=instant-video&amp;ie=UTF8&amp;qid=1457385654&amp;sr=1-1&amp;keywords=bee+movie</t>
  </si>
  <si>
    <t>Moneyball</t>
  </si>
  <si>
    <t>http://www.amazon.com/gp/product/B006IMY5ZU/?tag=titb-20</t>
  </si>
  <si>
    <t xml:space="preserve">G-Force </t>
  </si>
  <si>
    <t>http://www.amazon.com/gp/product/B0055XI98M/?tag=titb-20</t>
  </si>
  <si>
    <t>A Walk Among the Tombstones</t>
  </si>
  <si>
    <t>http://www.amazon.com/gp/product/B00S65U63W/?tag=titb-20</t>
  </si>
  <si>
    <t xml:space="preserve">The Informant! </t>
  </si>
  <si>
    <t>http://www.amazon.com/gp/product/B00319KS7C/?tag=titb-20</t>
  </si>
  <si>
    <t>The 15:17 to Paris</t>
  </si>
  <si>
    <t>https://www.amazon.com/15-17-Paris-Anthony-Sadler/dp/B079HHC6Y3/ref=sr_1_2?s=instant-video&amp;ie=UTF8&amp;qid=1546974931&amp;sr=1-2&amp;keywords=The+15%3A17+to+Paris</t>
  </si>
  <si>
    <t>Mr. Peabody &amp; Sherman</t>
  </si>
  <si>
    <t>adventure, sci-fi, comedy, animation, family</t>
  </si>
  <si>
    <t>http://www.amazon.com/gp/product/B00JEK7QAE/?tag=titb-20</t>
  </si>
  <si>
    <t>3 Days to Kill</t>
  </si>
  <si>
    <t xml:space="preserve">action, drama, thriller, crime </t>
  </si>
  <si>
    <t>http://www.amazon.com/gp/product/B00JNMLMJ4/?tag=titb-20</t>
  </si>
  <si>
    <t>After Earth</t>
  </si>
  <si>
    <t>Action, Adventure, Sci-Fi, Mystery</t>
  </si>
  <si>
    <t>http://www.amazon.com/gp/product/B00EP0KBXM/?tag=titb-20</t>
  </si>
  <si>
    <t>Black and Blue</t>
  </si>
  <si>
    <t>https://www.amazon.co.uk/Black-Blue-Naomie-Harris/dp/B07ZQR6MXQ/ref=sr_1_1?crid=33T5QAJZ47G2F&amp;keywords=black+and+blue&amp;qid=1577973148&amp;s=instant-video&amp;sprefix=Black+and+Blue%2Cinstant-video%2C148&amp;sr=1-1</t>
  </si>
  <si>
    <t>The LEGO Movie 2: The Second Part</t>
  </si>
  <si>
    <t>https://www.amazon.co.uk/LEGO-Movie-Second-Part/dp/B07SLDVPSH/ref=sr_1_1?keywords=The+LEGO+Movie+2%3A+The+Second+Part&amp;qid=1577974425&amp;s=instant-video&amp;sr=1-1</t>
  </si>
  <si>
    <t>Escape From Planet Earth</t>
  </si>
  <si>
    <t>Adventure, Sci-Fi, Comedy, Animation, Family</t>
  </si>
  <si>
    <t>http://www.amazon.com/gp/product/B00CNT53YY/?tag=titb-20</t>
  </si>
  <si>
    <t>The Dark Tower</t>
  </si>
  <si>
    <t>https://www.amazon.co.uk/Dark-Tower-Idris-Elba/dp/B07575QKDL/ref=sr_1_1?s=instant-video&amp;ie=UTF8&amp;qid=1546978249&amp;sr=1-1&amp;keywords=The+Dark+Tower</t>
  </si>
  <si>
    <t xml:space="preserve">Terminator Salvation </t>
  </si>
  <si>
    <t>http://www.amazon.com/gp/product/B002RRN952/?tag=titb-20</t>
  </si>
  <si>
    <t>Spy Kids: All The Time in the World</t>
  </si>
  <si>
    <t>http://www.amazon.com/gp/product/B006BQFETE/?tag=titb-20</t>
  </si>
  <si>
    <t>Vacancy</t>
  </si>
  <si>
    <t>http://www.amazon.co.uk/Vacancy-Kate-Beckinsale/dp/B00FYOAR78/ref=sr_1_1?s=instant-video&amp;ie=UTF8&amp;qid=1457386801&amp;sr=1-1&amp;keywords=Vacancy</t>
  </si>
  <si>
    <t>https://www.amazon.com/Star-Trek-Beyond-John-Cho/dp/B01IG0GVUI/ref=sr_1_1?s=instant-video&amp;ie=UTF8&amp;qid=1481219470&amp;sr=1-1&amp;keywords=Star+Trek+Beyond</t>
  </si>
  <si>
    <t>Beginners</t>
  </si>
  <si>
    <t>Best Supporting Actor</t>
  </si>
  <si>
    <t>http://www.amazon.com/gp/product/B0060M9T9U/?tag=titb-20</t>
  </si>
  <si>
    <t>Cop Out</t>
  </si>
  <si>
    <t>http://www.amazon.com/gp/product/B003R2JX06/?tag=titb-20</t>
  </si>
  <si>
    <t>The Longest Ride</t>
  </si>
  <si>
    <t>http://www.amazon.com/gp/product/B00VWQ2P8G/?tag=titb-20</t>
  </si>
  <si>
    <t>Savages (2012)</t>
  </si>
  <si>
    <t>http://www.amazon.com/gp/product/B00A6N7BS0/?tag=titb-20</t>
  </si>
  <si>
    <t>Rush Hour 3</t>
  </si>
  <si>
    <t>Life as We Know It</t>
  </si>
  <si>
    <t>http://www.amazon.com/gp/product/B004IYNP6U/?tag=titb-20</t>
  </si>
  <si>
    <t>The Three Stooges</t>
  </si>
  <si>
    <t>http://www.amazon.com/gp/product/B008DJBR5W/?tag=titb-20</t>
  </si>
  <si>
    <t>Diary of a Wimpy Kid: The Long Haul</t>
  </si>
  <si>
    <t>https://www.amazon.co.uk/Diary-Wimpy-Kid-Long-Haul/dp/B0728JLB46/ref=sr_1_1?s=instant-video&amp;ie=UTF8&amp;qid=1546980612&amp;sr=1-1&amp;keywords=Diary+of+a+Wimpy+Kid%3A+The+Long+Haul</t>
  </si>
  <si>
    <t>The Predator</t>
  </si>
  <si>
    <t>https://www.amazon.com/Predator-Boyd-Holbrook/dp/B07H7WXH79/ref=sr_1_1?s=instant-video&amp;ie=UTF8&amp;qid=1546973805&amp;sr=1-1&amp;keywords=The+Predator</t>
  </si>
  <si>
    <t>Teenage Mutant Ninja Turtles: Out of the Shadows</t>
  </si>
  <si>
    <t>https://www.amazon.com/Teenage-Mutant-Ninja-Turtles-Shadows/dp/B01G7UJIVI/ref=sr_1_1?s=instant-video&amp;ie=UTF8&amp;qid=1481219275&amp;sr=1-1&amp;keywords=Teenage+Mutant+Ninja+Turtles%3A+Out+of+the+Shadows</t>
  </si>
  <si>
    <t>Sherlock Holmes 2</t>
  </si>
  <si>
    <t>Lions for Lambs</t>
  </si>
  <si>
    <t>war, drama</t>
  </si>
  <si>
    <t>http://www.amazon.co.uk/Lions-Lambs-Robert-Redford/dp/B00FYO2CCQ/ref=sr_1_1?s=instant-video&amp;ie=UTF8&amp;qid=1457386208&amp;sr=1-1&amp;keywords=Lions+for+Lambs</t>
  </si>
  <si>
    <t>The Boxtrolls</t>
  </si>
  <si>
    <t>adventure, fantasy, comedy, animation, family</t>
  </si>
  <si>
    <t>http://www.amazon.com/gp/product/B00QHMDWUA/?tag=titb-20</t>
  </si>
  <si>
    <t>30 Minutes or Less</t>
  </si>
  <si>
    <t>http://www.amazon.com/gp/product/B0062KJ1Q6/?tag=titb-20</t>
  </si>
  <si>
    <t>Just Wright</t>
  </si>
  <si>
    <t>comedy, romance, sport</t>
  </si>
  <si>
    <t>http://www.amazon.com/gp/product/B009EEMNV2/?tag=titb-20</t>
  </si>
  <si>
    <t>The Five-Year Engagement</t>
  </si>
  <si>
    <t>http://www.amazon.com/gp/product/B0095T3H2U/?tag=titb-20</t>
  </si>
  <si>
    <t>Hot Tub Time Machine</t>
  </si>
  <si>
    <t>adventure, comedy, sci-fi</t>
  </si>
  <si>
    <t>http://www.amazon.com/gp/product/B003OEKOFK/?tag=titb-20</t>
  </si>
  <si>
    <t>ParaNorman</t>
  </si>
  <si>
    <t>http://www.amazon.com/gp/product/B009SQOGZ2/?tag=titb-20</t>
  </si>
  <si>
    <t>The Magnificent Seven</t>
  </si>
  <si>
    <t>western</t>
  </si>
  <si>
    <t>https://www.amazon.com/Magnificent-Seven-Haley-Bennett/dp/B01LR7T2BW/ref=sr_1_1?s=instant-video&amp;ie=UTF8&amp;qid=1481219314&amp;sr=1-1&amp;keywords=The+Magnificent+Seven</t>
  </si>
  <si>
    <t>The Lincoln Lawyer</t>
  </si>
  <si>
    <t>http://www.amazon.com/gp/product/B008Y73940/?tag=titb-20</t>
  </si>
  <si>
    <t>The A-Team</t>
  </si>
  <si>
    <t>http://www.amazon.com/gp/product/B004G8ZZHU/</t>
  </si>
  <si>
    <t>Widows</t>
  </si>
  <si>
    <t>Crime</t>
  </si>
  <si>
    <t>Crime, Thriller</t>
  </si>
  <si>
    <t>https://www.amazon.com/Widows-Steve-McQueen/dp/B07KM4VT1Z/ref=sr_1_1?s=instant-video&amp;ie=UTF8&amp;qid=1546970558&amp;sr=1-1&amp;keywords=Widows</t>
  </si>
  <si>
    <t>Unstoppable</t>
  </si>
  <si>
    <t>http://www.amazon.com/gp/product/B004NS710C/?tag=titb-20</t>
  </si>
  <si>
    <t>Kit Kittredge: An American Girl</t>
  </si>
  <si>
    <t>http://www.amazon.com/gp/product/B0091X2LQS/?tag=titb-20</t>
  </si>
  <si>
    <t>Nobody's Fool</t>
  </si>
  <si>
    <t>https://www.amazon.com/Nobodys-Fool-Tiffany-Haddish/dp/B07JZ766RK/ref=sr_1_1?s=instant-video&amp;ie=UTF8&amp;qid=1546975455&amp;sr=1-1&amp;keywords=Nobody%27s+Fool</t>
  </si>
  <si>
    <t>Red 2</t>
  </si>
  <si>
    <t>http://www.amazon.com/gp/product/B00FXMGI0G/?tag=titb-20</t>
  </si>
  <si>
    <t>Alice Through the Looking Glass</t>
  </si>
  <si>
    <t>https://www.amazon.com/Alice-Through-Looking-Glass-Theatrical/dp/B01G2LIR6Y/ref=sr_1_1?s=instant-video&amp;ie=UTF8&amp;qid=1481219246&amp;sr=1-1&amp;keywords=Alice+Through+the+Looking+Glass</t>
  </si>
  <si>
    <t>The Spiderwick Chronicles</t>
  </si>
  <si>
    <t>http://www.amazon.com/gp/product/B001AF7QVU/?tag=titb-20</t>
  </si>
  <si>
    <t>Sparkle</t>
  </si>
  <si>
    <t xml:space="preserve">music  </t>
  </si>
  <si>
    <t>http://www.amazon.com/gp/product/B00AFS3E00/?tag=titb-20</t>
  </si>
  <si>
    <t>In the Land of Women</t>
  </si>
  <si>
    <t>http://www.amazon.co.uk/Land-Women-Olympia-Dukakis/dp/B00ET1G7S0/ref=sr_1_1?s=instant-video&amp;ie=UTF8&amp;qid=1457386125&amp;sr=1-1&amp;keywords=in+the+land+of+women</t>
  </si>
  <si>
    <t>Zack and Miri Make a Porno</t>
  </si>
  <si>
    <t>http://www.amazon.com/gp/product/B009TGWW70/?tag=titb-20</t>
  </si>
  <si>
    <t>Hanna</t>
  </si>
  <si>
    <t>http://www.amazon.com/gp/product/B005KAH7QU/?tag=titb-20</t>
  </si>
  <si>
    <t>Surf's Up</t>
  </si>
  <si>
    <t>http://www.amazon.co.uk/Surfs-up-Shia-LaBeouf/dp/B00IKBUR22/ref=sr_1_1?s=instant-video&amp;ie=UTF8&amp;qid=1457386556&amp;sr=1-1&amp;keywords=Surf%27s+Up</t>
  </si>
  <si>
    <t>Gangster Squad</t>
  </si>
  <si>
    <t>Action, Drama, Thriller, Crime</t>
  </si>
  <si>
    <t>http://www.amazon.com/gp/product/B00CBKVMG8/?tag=titb-20</t>
  </si>
  <si>
    <t>Space Chimps</t>
  </si>
  <si>
    <t>http://www.amazon.com/gp/product/B001NEP8EA/?tag=titb-20</t>
  </si>
  <si>
    <t>Mother’s Day</t>
  </si>
  <si>
    <t>https://www.amazon.com/Mothers-Day-Jennifer-Aniston/dp/B01EVZDQ14/ref=sr_1_1?s=instant-video&amp;ie=UTF8&amp;qid=1481218873&amp;sr=1-1&amp;keywords=Mother%E2%80%99s+Day</t>
  </si>
  <si>
    <t xml:space="preserve">The Invention of Lying </t>
  </si>
  <si>
    <t>http://www.amazon.com/gp/product/B002ZKOVR6/?tag=titb-20</t>
  </si>
  <si>
    <t>The LEGO Ninjago Movie</t>
  </si>
  <si>
    <t>https://www.amazon.co.uk/LEGO-NINJAGO-Movie-Jackie-Chan/dp/B075X17MCN/ref=sr_1_1?s=instant-video&amp;ie=UTF8&amp;qid=1546981544&amp;sr=1-1&amp;keywords=The+LEGO+Ninjago+Movie</t>
  </si>
  <si>
    <t xml:space="preserve">Adventureland </t>
  </si>
  <si>
    <t>http://www.amazon.com/gp/product/B008Y76VW2/?tag=titb-20</t>
  </si>
  <si>
    <t>Legend of the Guardians: The Owls of Ga'Hoole</t>
  </si>
  <si>
    <t>animation, adventure, fantasy</t>
  </si>
  <si>
    <t>http://www.amazon.com/gp/product/B004CURZFC/?tag=titb-20</t>
  </si>
  <si>
    <t>Disaster Movie</t>
  </si>
  <si>
    <t>http://www.amazon.com/gp/product/B001OFA38E/?tag=titb-20</t>
  </si>
  <si>
    <t>The Peanuts Movie</t>
  </si>
  <si>
    <t>http://www.amazon.com/gp/product/B018RK2JV2/?tag=titb-20</t>
  </si>
  <si>
    <t>Rambo: Last Blood</t>
  </si>
  <si>
    <t>https://www.amazon.co.uk/Rambo-Last-Blood-Sylvester-Stallone/dp/B07XT2QW9F/ref=sr_1_1?crid=17SXH6B9Z6J7W&amp;keywords=rambo+last+blood+2019&amp;qid=1577973894&amp;s=instant-video&amp;sprefix=Rambo%3A+Last+Blood%2Cinstant-video%2C143&amp;sr=1-1</t>
  </si>
  <si>
    <t xml:space="preserve">Life </t>
  </si>
  <si>
    <t>https://www.amazon.co.uk/Life-Ryan-Reynolds/dp/B06XR9ZN8P/ref=sr_1_1?s=instant-video&amp;ie=UTF8&amp;qid=1546981078&amp;sr=1-1&amp;keywords=Life</t>
  </si>
  <si>
    <t>Geostorm</t>
  </si>
  <si>
    <t>https://www.amazon.co.uk/Geostorm-Gerard-Butler/dp/B0765Q426P/ref=sr_1_1?s=instant-video&amp;ie=UTF8&amp;qid=1546978196&amp;sr=1-1&amp;keywords=Geostorm</t>
  </si>
  <si>
    <t>http://www.amazon.com/gp/product/B0095P33IW/?tag=titb-20</t>
  </si>
  <si>
    <t xml:space="preserve">G.I. Joe: The Rise of Cobra </t>
  </si>
  <si>
    <t>http://www.amazon.com/gp/product/B002Z0TPFE/?tag=titb-20</t>
  </si>
  <si>
    <t>Blade Runner 2049</t>
  </si>
  <si>
    <t>Best Cinematography, Best Visual Effects</t>
  </si>
  <si>
    <t>https://www.amazon.co.uk/Blade-Runner-2049-Harrison-Ford/dp/B0764VPQ4N/ref=sr_1_1?s=instant-video&amp;ie=UTF8&amp;qid=1546981066&amp;sr=1-1&amp;keywords=Blade+Runner+2049</t>
  </si>
  <si>
    <t>Leap Year</t>
  </si>
  <si>
    <t>http://www.amazon.com/gp/product/B003EUCNA8/?tag=titb-20</t>
  </si>
  <si>
    <t>The Mountain Between Us</t>
  </si>
  <si>
    <t>https://www.amazon.co.uk/Mountain-Between-Us-Kate-Winslet/dp/B076DTW7V1/ref=sr_1_1?s=instant-video&amp;ie=UTF8&amp;qid=1546980730&amp;sr=1-1&amp;keywords=The+Mountain+Between+Us</t>
  </si>
  <si>
    <t>Body of Lies</t>
  </si>
  <si>
    <t xml:space="preserve">action, thriller  </t>
  </si>
  <si>
    <t>http://www.amazon.com/gp/product/B001RUXW48/?tag=titb-20</t>
  </si>
  <si>
    <t>The Other Guys</t>
  </si>
  <si>
    <t>http://www.amazon.com/gp/product/B004DNT78Q/?tag=titb-20</t>
  </si>
  <si>
    <t>First Man</t>
  </si>
  <si>
    <t>https://www.amazon.com/First-Man-Ryan-Gosling/dp/B07J25TW8Z/ref=sr_1_1?s=instant-video&amp;ie=UTF8&amp;qid=1546974385&amp;sr=1-1&amp;keywords=First+Man</t>
  </si>
  <si>
    <t>Battle: Los Angeles</t>
  </si>
  <si>
    <t>http://www.amazon.com/gp/product/B0051BVQFG/?tag=titb-20</t>
  </si>
  <si>
    <t>We Bought a Zoo</t>
  </si>
  <si>
    <t>http://www.amazon.com/gp/product/B007R0XM88/?tag=titb-20</t>
  </si>
  <si>
    <t>Fences</t>
  </si>
  <si>
    <t>https://www.amazon.com/Fences-Denzel-Washington/dp/B01N6DRZLO/ref=sr_1_1?s=instant-video&amp;ie=UTF8&amp;qid=1484685734&amp;sr=1-1&amp;keywords=fences</t>
  </si>
  <si>
    <t>Meet the Robinsons</t>
  </si>
  <si>
    <t>http://www.amazon.co.uk/Meet-Robinsons-Angela-Bassett/dp/B00MF5HU7E/ref=sr_1_1?s=instant-video&amp;ie=UTF8&amp;qid=1457386226&amp;sr=1-1&amp;keywords=Meet+the+Robinsons</t>
  </si>
  <si>
    <t>Smart People</t>
  </si>
  <si>
    <t>http://www.amazon.com/gp/product/B008Y6ZWL4/?tag=titb-20</t>
  </si>
  <si>
    <t>Margin Call</t>
  </si>
  <si>
    <t>http://www.amazon.com/gp/product/B008Y6SLL2/?tag=titb-20</t>
  </si>
  <si>
    <t>Abraham Lincoln: Vampire Hunter</t>
  </si>
  <si>
    <t>http://www.amazon.com/gp/product/B009HV2JT8/?tag=titb-20</t>
  </si>
  <si>
    <t>Jersey Boys</t>
  </si>
  <si>
    <t>biography, drama, music, musical</t>
  </si>
  <si>
    <t>http://www.amazon.com/gp/product/B00PGV8UV4/?tag=titb-20</t>
  </si>
  <si>
    <t>http://www.amazon.com/gp/product/B0060D0OWA/?tag=titb-20</t>
  </si>
  <si>
    <t>Death Race</t>
  </si>
  <si>
    <t>http://www.amazon.com/gp/product/B001Q4Z5UY/?tag=titb-20</t>
  </si>
  <si>
    <t>Marmaduke</t>
  </si>
  <si>
    <t>http://www.amazon.com/gp/product/B0041FZR80/?tag=titb-20</t>
  </si>
  <si>
    <t>The Judge</t>
  </si>
  <si>
    <t>http://www.amazon.com/gp/product/B00OCDSPK8/?tag=titb-20</t>
  </si>
  <si>
    <t>Just Go With It</t>
  </si>
  <si>
    <t>http://www.amazon.com/gp/product/B0051BX8KM/?tag=titb-20</t>
  </si>
  <si>
    <t>The Adjustment Bureau</t>
  </si>
  <si>
    <t>fantasy, romance, thriller</t>
  </si>
  <si>
    <t>http://www.amazon.com/gp/product/B0055OK2T0/?tag=titb-20</t>
  </si>
  <si>
    <t xml:space="preserve">Brothers </t>
  </si>
  <si>
    <t>http://www.amazon.com/gp/product/B0039NJTLQ/?tag=titb-20</t>
  </si>
  <si>
    <t>https://www.amazon.com/Good-Dinosaur-Theatrical-Peter-Sohn/dp/B018YO6WAA/ref=sr_1_1?s=instant-video&amp;ie=UTF8&amp;qid=1481218093&amp;sr=1-1&amp;keywords=The+Good+Dinosaur</t>
  </si>
  <si>
    <t>Mission Impossible 4</t>
  </si>
  <si>
    <t>http://www.amazon.com/gp/product/B007UXSPK2/?tag=titb-20</t>
  </si>
  <si>
    <t>http://www.amazon.com/gp/product/B005H9B2CE/?tag=titb-20</t>
  </si>
  <si>
    <t>Fist Fight</t>
  </si>
  <si>
    <t>https://www.amazon.co.uk/Fist-Fight-Ice-Cube/dp/B06XDR22Z7/ref=sr_1_1?s=instant-video&amp;ie=UTF8&amp;qid=1546978913&amp;sr=1-1&amp;keywords=Fist+Fight</t>
  </si>
  <si>
    <t>The Sisterhood of the Traveling Pants 2</t>
  </si>
  <si>
    <t>http://www.amazon.com/gp/product/B001LGXDMO/?tag=titb-20</t>
  </si>
  <si>
    <t>Ford v. Ferrari</t>
  </si>
  <si>
    <t>Poms</t>
  </si>
  <si>
    <t>The Edge of Seventeen</t>
  </si>
  <si>
    <t>https://www.amazon.com/Edge-Seventeen-Hailee-Steinfeld/dp/B01N3P70TO/ref=sr_1_1?s=instant-video&amp;ie=UTF8&amp;qid=1483640856&amp;sr=1-1&amp;keywords=The+Edge+of+Seventeen</t>
  </si>
  <si>
    <t>Dark Shadows</t>
  </si>
  <si>
    <t>http://www.amazon.com/gp/product/B009KHBDUU/?tag=titb-20</t>
  </si>
  <si>
    <t>My Week with Marilyn</t>
  </si>
  <si>
    <t xml:space="preserve">biography  </t>
  </si>
  <si>
    <t>http://www.amazon.com/gp/product/B007JRUA7K/?tag=titb-20</t>
  </si>
  <si>
    <t>Contagion</t>
  </si>
  <si>
    <t>http://www.amazon.com/gp/product/B006SV2LWA/?tag=titb-20</t>
  </si>
  <si>
    <t xml:space="preserve">A Perfect Getaway </t>
  </si>
  <si>
    <t>adventure, mystery, thriller</t>
  </si>
  <si>
    <t>http://www.amazon.com/gp/product/B002VE5472/?tag=titb-20</t>
  </si>
  <si>
    <t>The Nut Job 2: Nutty by Nature</t>
  </si>
  <si>
    <t>https://www.amazon.co.uk/Nut-Job-Nutty-Nature/dp/B074PC7YTL/ref=sr_1_1?s=instant-video&amp;ie=UTF8&amp;qid=1546978546&amp;sr=1-1&amp;keywords=The+Nut+Job+2%3A+Nutty+by+Nature</t>
  </si>
  <si>
    <t>The Divergent Series: Allegiant</t>
  </si>
  <si>
    <t>https://www.amazon.com/Divergent-Allegiant-Shailene-Woodley/dp/B01D0SVUFC/ref=sr_1_1?s=instant-video&amp;ie=UTF8&amp;qid=1481219181&amp;sr=1-1&amp;keywords=The+Divergent+Series%3A+Allegiant</t>
  </si>
  <si>
    <t>Logan Lucky</t>
  </si>
  <si>
    <t>https://www.amazon.co.uk/Logan-Lucky-Channing-Tatum/dp/B074XKRS1B/ref=sr_1_1?s=instant-video&amp;ie=UTF8&amp;qid=1546981296&amp;sr=1-1&amp;keywords=Logan+Lucky</t>
  </si>
  <si>
    <t>Hall Pass</t>
  </si>
  <si>
    <t>http://www.amazon.com/gp/product/B00505WQ8E/?tag=titb-20</t>
  </si>
  <si>
    <t>Burlesque</t>
  </si>
  <si>
    <t>http://www.amazon.com/gp/product/B004P12SSW/?tag=titb-20</t>
  </si>
  <si>
    <t>http://www.amazon.com/gp/product/B0060D196K/?tag=titb-20</t>
  </si>
  <si>
    <t>Larry Crowne</t>
  </si>
  <si>
    <t>http://www.amazon.com/gp/product/B0067XLIG4/?tag=titb-20</t>
  </si>
  <si>
    <t>The Mule</t>
  </si>
  <si>
    <t>Crime, Drama</t>
  </si>
  <si>
    <t>Three Billboards Outside Ebbing, Missouri</t>
  </si>
  <si>
    <t>Best Actress, Best Supporting Actor</t>
  </si>
  <si>
    <t>https://www.amazon.co.uk/Three-Billboards-Outside-Ebbing-Missouri/dp/B078SL1XQJ/ref=sr_1_1?s=instant-video&amp;ie=UTF8&amp;qid=1546981518&amp;sr=1-1&amp;keywords=Three+Billboards+Outside+Ebbing%2C+Missouri</t>
  </si>
  <si>
    <t>http://www.amazon.com/gp/product/B00637D114/</t>
  </si>
  <si>
    <t>Playing with Fire</t>
  </si>
  <si>
    <t>https://www.amazon.co.uk/Playing-Fire-Pete-Adeney/dp/B081HVQCTL/ref=sr_1_1?crid=1SR8YT0VZ7VJQ&amp;keywords=playing+with+fire&amp;qid=1577973854&amp;s=instant-video&amp;sprefix=Playing+with+Fire%2Cinstant-video%2C216&amp;sr=1-1</t>
  </si>
  <si>
    <t>http://www.amazon.com/gp/product/B00JNK2T7A/?tag=titb-20</t>
  </si>
  <si>
    <t>The Internship</t>
  </si>
  <si>
    <t>http://www.amazon.com/gp/product/B00F55HNBY/?tag=titb-20</t>
  </si>
  <si>
    <t>The Sitter</t>
  </si>
  <si>
    <t>http://www.amazon.com/gp/product/B007MJSOO6/?tag=titb-20</t>
  </si>
  <si>
    <t>http://www.amazon.com/gp/product/B003XQM2YU/?tag=titb-20</t>
  </si>
  <si>
    <t>Muppets Most Wanted</t>
  </si>
  <si>
    <t>adventure, comedy, crime, family, musical</t>
  </si>
  <si>
    <t>http://www.amazon.com/gp/product/B00J5A1V5Y/?tag=titb-20</t>
  </si>
  <si>
    <t>Babylon A.D.</t>
  </si>
  <si>
    <t>http://www.amazon.com/gp/product/B009NR5XV2/?tag=titb-20</t>
  </si>
  <si>
    <t>You Again</t>
  </si>
  <si>
    <t>http://www.amazon.com/gp/product/B004KPUMAY/?tag=titb-20</t>
  </si>
  <si>
    <t>The Birth of a Nation</t>
  </si>
  <si>
    <t>https://www.amazon.com/Birth-Nation-Nate-Parker/dp/B01LZBXOVL/ref=sr_1_1?s=instant-video&amp;ie=UTF8&amp;qid=1481218393&amp;sr=1-1&amp;keywords=The+Birth+of+a+Nation</t>
  </si>
  <si>
    <t>https://www.amazon.co.uk/Shazam-Zachary-Levi/dp/B07RB5244V/ref=sr_1_1?keywords=Shazam%21&amp;qid=1557072595&amp;s=instant-video&amp;sr=1-1</t>
  </si>
  <si>
    <t>Ghostbusters</t>
  </si>
  <si>
    <t>https://www.amazon.com/Ghostbusters-Melissa-McCarthy/dp/B01I03E1G2/ref=sr_1_1?s=instant-video&amp;ie=UTF8&amp;qid=1481219437&amp;sr=1-1&amp;keywords=Ghostbusters</t>
  </si>
  <si>
    <t>Total Recall</t>
  </si>
  <si>
    <t>http://www.amazon.com/gp/product/B00A0SLTCU/?tag=titb-20</t>
  </si>
  <si>
    <t>The Host</t>
  </si>
  <si>
    <t>Action, Adventure, Sci-Fi, Thriller, Romance</t>
  </si>
  <si>
    <t>http://www.amazon.com/gp/product/B00DU74U74/?tag=titb-20</t>
  </si>
  <si>
    <t>Instant Family</t>
  </si>
  <si>
    <t>https://www.amazon.com/Instant-Family-Mark-Wahlberg/dp/B07KFQCLGP/ref=sr_1_1?s=instant-video&amp;ie=UTF8&amp;qid=1546975078&amp;sr=1-1&amp;keywords=Instant+Family</t>
  </si>
  <si>
    <t>The Tale of Despereaux</t>
  </si>
  <si>
    <t>adventure, animation, comedy</t>
  </si>
  <si>
    <t>http://www.amazon.com/gp/product/B002B9GR3W/?tag=titb-20</t>
  </si>
  <si>
    <t>Charlie Wilson's War</t>
  </si>
  <si>
    <t>http://www.amazon.co.uk/Charlie-Wilsons-War-Adams-Hanks/dp/B00ILNUULW/ref=sr_1_1?s=instant-video&amp;ie=UTF8&amp;qid=1457385724&amp;sr=1-1&amp;keywords=Charlie+Wilson%27s+War</t>
  </si>
  <si>
    <t>Mr. Popper's Penguins</t>
  </si>
  <si>
    <t>http://www.amazon.com/gp/product/B006LG7V5O/?tag=titb-20</t>
  </si>
  <si>
    <t>The Reaping</t>
  </si>
  <si>
    <t>http://www.amazon.co.uk/Reaping-Hilary-Swank/dp/B00I6Y2EFG/ref=sr_1_1?s=instant-video&amp;ie=UTF8&amp;qid=1457386714&amp;sr=1-1&amp;keywords=The+Reaping</t>
  </si>
  <si>
    <t>Shooter</t>
  </si>
  <si>
    <t>http://www.amazon.co.uk/Shooter-Mark-Wahlberg/dp/B00FZ3DGV2/ref=sr_1_1?s=instant-video&amp;ie=UTF8&amp;qid=1457386487&amp;sr=1-1&amp;keywords=Shooter</t>
  </si>
  <si>
    <t>The Gambler</t>
  </si>
  <si>
    <t>http://www.amazon.com/gp/product/B00R7FUC7M/?tag=titb-20</t>
  </si>
  <si>
    <t>Isn't It Romantic</t>
  </si>
  <si>
    <t>The Stepfather</t>
  </si>
  <si>
    <t>crime, mystery</t>
  </si>
  <si>
    <t>http://www.amazon.com/gp/product/B009RMZ2Z0/?tag=titb-20</t>
  </si>
  <si>
    <t>You Will Meet a Tall Dark Stranger</t>
  </si>
  <si>
    <t>http://www.amazon.com/gp/product/B004SFOIJC/?tag=titb-20</t>
  </si>
  <si>
    <t xml:space="preserve">Joy </t>
  </si>
  <si>
    <t>https://www.amazon.com/Joy-Jennifer-Lawrence/dp/B019SG4BU6/ref=sr_1_1?s=instant-video&amp;ie=UTF8&amp;qid=1481218496&amp;sr=1-1&amp;keywords=Joy</t>
  </si>
  <si>
    <t>Proud Mary</t>
  </si>
  <si>
    <t>https://www.amazon.com/Proud-Mary-Taraji-P-Henson/dp/B078WLRY6L/ref=sr_1_2?s=instant-video&amp;ie=UTF8&amp;qid=1546975313&amp;sr=1-2&amp;keywords=Proud+Mary</t>
  </si>
  <si>
    <t xml:space="preserve">Confessions of a Shopaholic </t>
  </si>
  <si>
    <t>http://www.amazon.com/gp/product/B004MWSUXG/?tag=titb-20</t>
  </si>
  <si>
    <t xml:space="preserve">Ghost in the Shell </t>
  </si>
  <si>
    <t>https://www.amazon.co.uk/Ghost-Shell-Scarlett-Johansson/dp/B06XRVRXMX/ref=sr_1_1?s=instant-video&amp;ie=UTF8&amp;qid=1546978938&amp;sr=1-1&amp;keywords=Ghost+in+the+Shell</t>
  </si>
  <si>
    <t>Immortals</t>
  </si>
  <si>
    <t>http://www.amazon.com/gp/product/B0091UA5E6/?tag=titb-20</t>
  </si>
  <si>
    <t>Doctor Sleep</t>
  </si>
  <si>
    <t>https://www.amazon.co.uk/Doctor-Sleep-Ewan-McGregor/dp/B07ZTW61K4/ref=sr_1_1?keywords=Doctor+Sleep&amp;qid=1577973349&amp;s=instant-video&amp;sr=1-1</t>
  </si>
  <si>
    <t>Christopher Robin</t>
  </si>
  <si>
    <t>https://www.amazon.com/Christopher-Robin-Ewan-McGregor/dp/B07FVT3WF4/ref=sr_1_1?s=instant-video&amp;ie=UTF8&amp;qid=1546970354&amp;sr=1-1&amp;keywords=Christopher+Robin</t>
  </si>
  <si>
    <t>Fool's Gold</t>
  </si>
  <si>
    <t>adventure, comedy, romance</t>
  </si>
  <si>
    <t>http://www.amazon.com/gp/product/B0019LT6AO/?tag=titb-20</t>
  </si>
  <si>
    <t>Nancy Drew</t>
  </si>
  <si>
    <t>http://www.amazon.co.uk/Nancy-Drew-Emma-Roberts/dp/B00ESKUV7U/ref=sr_1_1?s=instant-video&amp;ie=UTF8&amp;qid=1457386286&amp;sr=1-1&amp;keywords=Nancy+Drew</t>
  </si>
  <si>
    <t>Million Dollar Arm</t>
  </si>
  <si>
    <t>biography, drama, sport</t>
  </si>
  <si>
    <t>http://www.amazon.com/gp/product/B00O8NRZV2/?tag=titb-20</t>
  </si>
  <si>
    <t>Monte Carlo</t>
  </si>
  <si>
    <t>http://www.amazon.com/gp/product/B005WQ3F2C/?tag=titb-20</t>
  </si>
  <si>
    <t xml:space="preserve">Surrogates </t>
  </si>
  <si>
    <t>http://www.amazon.com/gp/product/B005EJNAK4/?tag=titb-20</t>
  </si>
  <si>
    <t>Our Family Wedding</t>
  </si>
  <si>
    <t>http://www.amazon.com/gp/product/B003VN1CA0/?tag=titb-20</t>
  </si>
  <si>
    <t>Be Kind, Rewind</t>
  </si>
  <si>
    <t>http://www.amazon.com/gp/product/B001B6LJ0C/?tag=titb-20</t>
  </si>
  <si>
    <t>Florence Foster Jenkins</t>
  </si>
  <si>
    <t>https://www.amazon.com/Florence-Foster-Jenkins-Meryl-Streep/dp/B01K5CF9NK/ref=sr_1_1?s=instant-video&amp;ie=UTF8&amp;qid=1481218801&amp;sr=1-1&amp;keywords=Florence+Foster+Jenkins</t>
  </si>
  <si>
    <t>Everybody Knows</t>
  </si>
  <si>
    <t>Drama, Mystery, Thriller, Crime</t>
  </si>
  <si>
    <t>https://www.amazon.co.uk/Everybody-Knows-Javier-Bardem/dp/B07T769783/ref=sr_1_1?keywords=Everybody+Knows&amp;qid=1577973405&amp;s=instant-video&amp;sr=1-1</t>
  </si>
  <si>
    <t>Adrift</t>
  </si>
  <si>
    <t>https://www.amazon.com/Adrift-Shailene-Woodley/dp/B07DGLJM3X/ref=sr_1_2?s=instant-video&amp;ie=UTF8&amp;qid=1546964130&amp;sr=1-2&amp;keywords=Adrift</t>
  </si>
  <si>
    <t>Norm of the North</t>
  </si>
  <si>
    <t>https://www.amazon.com/Norm-North-Rob-Schneider/dp/B01C3IQB4A/ref=sr_1_1?s=instant-video&amp;ie=UTF8&amp;qid=1481218455&amp;sr=1-1&amp;keywords=Norm+of+the+North</t>
  </si>
  <si>
    <t>Jojo Rabbit</t>
  </si>
  <si>
    <t>Black Mass</t>
  </si>
  <si>
    <t>http://www.amazon.com/gp/product/B015IVK1BS/?tag=titb-20</t>
  </si>
  <si>
    <t>Final Destination 5</t>
  </si>
  <si>
    <t>http://www.amazon.com/gp/product/B00HYM5MHI/?tag=titb-20</t>
  </si>
  <si>
    <t>Something Borrowed</t>
  </si>
  <si>
    <t>http://www.amazon.com/gp/product/B005BGBP3Y/?tag=titb-20</t>
  </si>
  <si>
    <t>Far from the Madding Crowd</t>
  </si>
  <si>
    <t>http://www.amazon.com/gp/product/B011PXGR1Q/?tag=titb-20</t>
  </si>
  <si>
    <t>The Mortal Instruments: City of Bones</t>
  </si>
  <si>
    <t>Action, Adventure, Drama, Mystery, Fantasy, Romance</t>
  </si>
  <si>
    <t>http://www.amazon.com/gp/product/B00FW1CSNE/?tag=titb-20</t>
  </si>
  <si>
    <t xml:space="preserve">Planet 51 </t>
  </si>
  <si>
    <t>http://www.amazon.com/gp/product/B008Y6VCI6/?tag=titb-20</t>
  </si>
  <si>
    <t>Sherlock Gnomes</t>
  </si>
  <si>
    <t>https://www.amazon.com/Sherlock-Gnomes-Kelly-Asbury/dp/B07BKNH6PF/ref=sr_1_2?s=instant-video&amp;ie=UTF8&amp;qid=1546974767&amp;sr=1-2&amp;keywords=Sherlock+Gnomes</t>
  </si>
  <si>
    <t>Secret in Their Eyes</t>
  </si>
  <si>
    <t>Untraceable</t>
  </si>
  <si>
    <t>http://www.amazon.com/gp/product/B001BRS5WG/?tag=titb-20</t>
  </si>
  <si>
    <t xml:space="preserve">The Taking of Pelham 1 2 3 </t>
  </si>
  <si>
    <t>http://www.amazon.com/gp/product/B002VDC980/?tag=titb-20</t>
  </si>
  <si>
    <t>Morning Glory</t>
  </si>
  <si>
    <t>http://www.amazon.com/gp/product/B0094K1JPC/?tag=titb-20</t>
  </si>
  <si>
    <t xml:space="preserve">Observe and Report </t>
  </si>
  <si>
    <t>http://www.amazon.com/gp/product/B002LATBAM/?tag=titb-20</t>
  </si>
  <si>
    <t>Jexi</t>
  </si>
  <si>
    <t>I'll See You in My Dreams</t>
  </si>
  <si>
    <t>http://www.amazon.com/gp/product/B0142KIQYA/?tag=titb-20</t>
  </si>
  <si>
    <t>A Beautiful Day in the Neighbourhood</t>
  </si>
  <si>
    <t>Entourage</t>
  </si>
  <si>
    <t>http://www.amazon.com/gp/product/B00YSRRDRY/?tag=titb-20</t>
  </si>
  <si>
    <t xml:space="preserve">Faster	</t>
  </si>
  <si>
    <t>http://www.amazon.com/gp/product/B004QJPF2O/?tag=titb-20</t>
  </si>
  <si>
    <t>mother!</t>
  </si>
  <si>
    <t>https://www.amazon.co.uk/mother-Jennifer-Lawrence/dp/B075MS3DP9/ref=sr_1_1?s=instant-video&amp;ie=UTF8&amp;qid=1546981369&amp;sr=1-1&amp;keywords=mother%21</t>
  </si>
  <si>
    <t>The Drop</t>
  </si>
  <si>
    <t>http://www.amazon.com/gp/product/B00O4UQ038/?tag=titb-20</t>
  </si>
  <si>
    <t xml:space="preserve">Unforgettable </t>
  </si>
  <si>
    <t>https://www.amazon.co.uk/Unforgettable-Katherine-Heigl/dp/B06ZYRHSNN/ref=sr_1_4?s=instant-video&amp;ie=UTF8&amp;qid=1546981637&amp;sr=1-4&amp;keywords=Unforgettable</t>
  </si>
  <si>
    <t>Nine Lives</t>
  </si>
  <si>
    <t>https://www.amazon.com/Nine-Lives-Kevin-Spacey/dp/B01MEGP5XV/ref=sr_1_1?s=instant-video&amp;ie=UTF8&amp;qid=1481218584&amp;sr=1-1&amp;keywords=Nine+Lives</t>
  </si>
  <si>
    <t xml:space="preserve">State of Play </t>
  </si>
  <si>
    <t>mystery</t>
  </si>
  <si>
    <t>http://www.amazon.com/gp/product/B002NJEJ3A/?tag=titb-20</t>
  </si>
  <si>
    <t xml:space="preserve">Did You Hear About the Morgans? </t>
  </si>
  <si>
    <t>http://www.amazon.com/gp/product/B003881ISE/?tag=titb-20</t>
  </si>
  <si>
    <t>Hot Pursuit</t>
  </si>
  <si>
    <t>http://www.amazon.com/gp/product/B00XCGUISI/?tag=titb-20</t>
  </si>
  <si>
    <t>The Walk</t>
  </si>
  <si>
    <t>http://www.amazon.com/gp/product/B017ORBC1W/?tag=titb-20</t>
  </si>
  <si>
    <t xml:space="preserve">Kidnap </t>
  </si>
  <si>
    <t>Dolphin Tale 2</t>
  </si>
  <si>
    <t>drama, family</t>
  </si>
  <si>
    <t>http://www.amazon.com/gp/product/B00PTOYJJ0/?tag=titb-20</t>
  </si>
  <si>
    <t>The Transporter Refueled</t>
  </si>
  <si>
    <t>http://www.amazon.com/gp/product/B018SVS6BW/?tag=titb-20</t>
  </si>
  <si>
    <t>Haywire</t>
  </si>
  <si>
    <t>http://www.amazon.com/gp/product/B007Z9RAX4/?tag=titb-20</t>
  </si>
  <si>
    <t>Battleship</t>
  </si>
  <si>
    <t>http://www.amazon.com/gp/product/B008N1LL42/?tag=titb-20</t>
  </si>
  <si>
    <t>Snatched</t>
  </si>
  <si>
    <t>https://www.amazon.co.uk/Snatched-Jonathan-Levine/dp/B072Q6VWQQ/ref=sr_1_1?s=instant-video&amp;ie=UTF8&amp;qid=1546981327&amp;sr=1-1&amp;keywords=Snatched</t>
  </si>
  <si>
    <t xml:space="preserve">Extract </t>
  </si>
  <si>
    <t>http://www.amazon.com/gp/product/B008Y6U6JM/?tag=titb-20</t>
  </si>
  <si>
    <t>The Nutcracker and the Four Realms</t>
  </si>
  <si>
    <t>https://www.amazon.com/Nutcracker-Four-Realms-Keira-Knightley/dp/B07K3SCL6Z/ref=sr_1_1?s=instant-video&amp;ie=UTF8&amp;qid=1546973842&amp;sr=1-1&amp;keywords=The+Nutcracker+and+the+Four+Realms</t>
  </si>
  <si>
    <t xml:space="preserve">The Lovely Bones </t>
  </si>
  <si>
    <t xml:space="preserve">fantasy </t>
  </si>
  <si>
    <t>http://www.amazon.com/gp/product/B003IBEH02/?tag=titb-20</t>
  </si>
  <si>
    <t>Mr. Holmes</t>
  </si>
  <si>
    <t>http://www.amazon.com/gp/product/B017TDZESS/?tag=titb-20</t>
  </si>
  <si>
    <t>Please Give</t>
  </si>
  <si>
    <t>http://www.amazon.com/gp/product/B004AKGL4U/?tag=titb-20</t>
  </si>
  <si>
    <t>The Sorcerer's Apprentice</t>
  </si>
  <si>
    <t>http://www.amazon.com/gp/product/B004EKCN16/?tag=titb-20</t>
  </si>
  <si>
    <t>The Huntsman: Winter’s War</t>
  </si>
  <si>
    <t>https://www.amazon.com/Huntsman-Winters-War-Chris-Hemsworth/dp/B01E7RPWKO/ref=sr_1_1?s=instant-video&amp;ie=UTF8&amp;qid=1481219024&amp;sr=1-1&amp;keywords=The+Huntsman%3A+Winter%E2%80%99s+War</t>
  </si>
  <si>
    <t>Run All Night</t>
  </si>
  <si>
    <t>http://www.amazon.com/gp/product/B00X8CYDN2/?tag=titb-20</t>
  </si>
  <si>
    <t>War Horse</t>
  </si>
  <si>
    <t>war</t>
  </si>
  <si>
    <t>http://www.amazon.com/gp/product/B007Q476KU/?tag=titb-20</t>
  </si>
  <si>
    <t>https://www.amazon.com/Solo-Star-Story-Bonus-Content/dp/B07D8J737S/ref=sr_1_2?s=instant-video&amp;ie=UTF8&amp;qid=1546974841&amp;sr=1-2&amp;keywords=Solo%3A+A+Star+Wars+Story</t>
  </si>
  <si>
    <t xml:space="preserve">Watchmen </t>
  </si>
  <si>
    <t>action, mystery, sci-fi</t>
  </si>
  <si>
    <t>http://www.amazon.com/gp/product/B002EDH0FE/?tag=titb-20</t>
  </si>
  <si>
    <t>Power Rangers</t>
  </si>
  <si>
    <t>https://www.amazon.co.uk/Sabans-Power-Rangers-Dean-Israelite/dp/B06XRKLMML/ref=sr_1_3?s=instant-video&amp;ie=UTF8&amp;qid=1546977777&amp;sr=1-3&amp;keywords=Power+Rangers</t>
  </si>
  <si>
    <t>Why Him?</t>
  </si>
  <si>
    <t>Moonrise Kingdom</t>
  </si>
  <si>
    <t>Scream 4</t>
  </si>
  <si>
    <t>http://www.amazon.com/gp/product/B008W02IWS/?tag=titb-20</t>
  </si>
  <si>
    <t>http://www.amazon.com/gp/product/B006QKJQ12/?tag=titb-20</t>
  </si>
  <si>
    <t>Cyrus</t>
  </si>
  <si>
    <t>http://www.amazon.com/gp/product/B004G8X10S/?tag=titb-20</t>
  </si>
  <si>
    <t>Ad Astra</t>
  </si>
  <si>
    <t>Thriller, Sci-Fi</t>
  </si>
  <si>
    <t>https://www.amazon.co.uk/Ad-Astra-Brad-Pitt/dp/B07XT8YM1B/ref=sr_1_1?keywords=Ad+Astra&amp;qid=1577973022&amp;s=instant-video&amp;sr=1-1</t>
  </si>
  <si>
    <t>Tinker Tailor Soldier Spy</t>
  </si>
  <si>
    <t>http://www.amazon.com/gp/product/B007BVOF8E/?tag=titb-20</t>
  </si>
  <si>
    <t>Puss In Boots</t>
  </si>
  <si>
    <t>http://www.amazon.com/gp/product/B0077DBZXO/?tag=titb-20</t>
  </si>
  <si>
    <t>Penelope</t>
  </si>
  <si>
    <t>http://www.amazon.com/gp/product/B009HEMJCW/?tag=titb-20</t>
  </si>
  <si>
    <t>The Hate U Give</t>
  </si>
  <si>
    <t>https://www.amazon.com/Hate-Give-George-Tillman-Jr/dp/B07J1V4D3W/ref=sr_1_1?s=instant-video&amp;ie=UTF8&amp;qid=1546974128&amp;sr=1-1&amp;keywords=The+Hate+U+Give</t>
  </si>
  <si>
    <t>http://www.amazon.com/gp/product/B013JPCA1Y/?tag=titb-20</t>
  </si>
  <si>
    <t>3:10 to Yuma</t>
  </si>
  <si>
    <t>http://www.amazon.co.uk/dp/B00I2CX91A?ref_=imdbref_tt_wbr_aiv&amp;tag=imdbtag_tt_wbr_aiv-21</t>
  </si>
  <si>
    <t>Concussion</t>
  </si>
  <si>
    <t>based on a true story, adaptation</t>
  </si>
  <si>
    <t>http://www.amazon.com/gp/product/B00FMOBNKA/?tag=titb-20</t>
  </si>
  <si>
    <t>13 Hours</t>
  </si>
  <si>
    <t>https://www.amazon.com/13-Hours-Secret-Soldiers-Benghazi/dp/B01AIW6QKW/ref=sr_1_1?s=instant-video&amp;ie=UTF8&amp;qid=1481219033&amp;sr=1-1&amp;keywords=13+Hours%3A+The+Secret+Soldiers+of+Benghazi</t>
  </si>
  <si>
    <t>J.Edgar</t>
  </si>
  <si>
    <t>biography, crime</t>
  </si>
  <si>
    <t>http://www.amazon.com/gp/product/B007BLCGNU/?tag=titb-20</t>
  </si>
  <si>
    <t>Rachel Getting Married</t>
  </si>
  <si>
    <t>http://www.amazon.com/gp/product/B0027GRM8I/?tag=titb-20</t>
  </si>
  <si>
    <t>Appaloosa</t>
  </si>
  <si>
    <t>crime, western</t>
  </si>
  <si>
    <t>http://www.amazon.com/gp/product/B001O4XWJM/?tag=titb-20</t>
  </si>
  <si>
    <t>Terminator: Dark Fate</t>
  </si>
  <si>
    <t>https://www.amazon.co.uk/TERMINATOR-DARK-FATE-Tim-Miller/dp/B07ZBXCQYG/ref=sr_1_1?keywords=Terminator%3A+Dark+Fate&amp;qid=1577974317&amp;s=instant-video&amp;sr=1-1</t>
  </si>
  <si>
    <t>I Love You Phillip Morris</t>
  </si>
  <si>
    <t>http://www.amazon.com/gp/product/B004V6X902/?tag=titb-20</t>
  </si>
  <si>
    <t>The Best of Me</t>
  </si>
  <si>
    <t>http://www.amazon.com/gp/product/B00T4819QS/?tag=titb-20</t>
  </si>
  <si>
    <t>Keanu</t>
  </si>
  <si>
    <t>https://www.amazon.com/Keanu-Jordan-Peele/dp/B01EXR5LAE/ref=sr_1_1?s=instant-video&amp;ie=UTF8&amp;qid=1481218591&amp;sr=1-1&amp;keywords=Keanu</t>
  </si>
  <si>
    <t>White House Down</t>
  </si>
  <si>
    <t>Action, Drama, Thriller</t>
  </si>
  <si>
    <t>http://www.amazon.com/gp/product/B00EVW0VTI/?tag=titb-20</t>
  </si>
  <si>
    <t>Country Strong</t>
  </si>
  <si>
    <t>music</t>
  </si>
  <si>
    <t>http://www.amazon.com/gp/product/B004W5T2RG/?tag=titb-20</t>
  </si>
  <si>
    <t>Tower Heist</t>
  </si>
  <si>
    <t>http://www.amazon.com/gp/product/B007BLUD30/?tag=titb-20</t>
  </si>
  <si>
    <t>Ghost Town</t>
  </si>
  <si>
    <t>http://www.amazon.com/gp/product/B001PR7O7E/?tag=titb-20</t>
  </si>
  <si>
    <t>Safe</t>
  </si>
  <si>
    <t>http://www.amazon.com/gp/product/B0095R5YIC/?tag=titb-20</t>
  </si>
  <si>
    <t>The Man from U.N.C.L.E.</t>
  </si>
  <si>
    <t>http://www.amazon.com/gp/product/B013WF1Z4O/?tag=titb-20</t>
  </si>
  <si>
    <t>The Ghost Writer</t>
  </si>
  <si>
    <t>http://www.amazon.com/gp/product/B003SJ4VJ6/?tag=titb-20</t>
  </si>
  <si>
    <t>Long Shot</t>
  </si>
  <si>
    <t>https://www.amazon.co.uk/Long-Shot-Charlize-Theron/dp/B07R5QBNRL/ref=sr_1_1?keywords=Long+Shot&amp;qid=1577973679&amp;s=instant-video&amp;sr=1-1</t>
  </si>
  <si>
    <t>Collateral Beauty</t>
  </si>
  <si>
    <t>Pirates of the Caribbean:
On Stranger Tides</t>
  </si>
  <si>
    <t>http://www.amazon.com/gp/product/B0094KT5K8/?tag=titb-20</t>
  </si>
  <si>
    <t>Cats &amp; Dogs: The Revenge of Kitty Galore</t>
  </si>
  <si>
    <t>action, comedy, family</t>
  </si>
  <si>
    <t>http://www.amazon.com/gp/product/B00493IOHA/?tag=titb-20</t>
  </si>
  <si>
    <t>Going the Distance</t>
  </si>
  <si>
    <t>http://www.amazon.com/gp/product/B004BBJ2MQ/?tag=titb-20</t>
  </si>
  <si>
    <t>The Spy Who Dumped Me</t>
  </si>
  <si>
    <t>https://www.amazon.com/Spy-Who-Dumped-Me/dp/B07G4JJ8KD/ref=sr_1_1?s=instant-video&amp;ie=UTF8&amp;qid=1546973775&amp;sr=1-1&amp;keywords=The+Spy+Who+Dumped+Me</t>
  </si>
  <si>
    <t>City Island</t>
  </si>
  <si>
    <t>http://www.amazon.com/gp/product/B003ZSR6MY/?tag=titb-20</t>
  </si>
  <si>
    <t>Goosebumps</t>
  </si>
  <si>
    <t>http://www.amazon.com/gp/product/B016Q1LRPI/?tag=titb-20</t>
  </si>
  <si>
    <t>Killers</t>
  </si>
  <si>
    <t>http://www.amazon.com/gp/product/B004263YKQ/?tag=titb-20</t>
  </si>
  <si>
    <t>Beowulf</t>
  </si>
  <si>
    <t>http://www.amazon.co.uk/Beowulf-Ray-Winstone/dp/B00ET07UK0/ref=sr_1_2?s=instant-video&amp;ie=UTF8&amp;qid=1457385663&amp;sr=1-2&amp;keywords=Beowulf</t>
  </si>
  <si>
    <t>Righteous Kill</t>
  </si>
  <si>
    <t>http://www.amazon.com/gp/product/B001RI3DZI/?tag=titb-20</t>
  </si>
  <si>
    <t>Zodiac</t>
  </si>
  <si>
    <t>http://www.amazon.co.uk/Zodiac-Jake-Gyllenhaal/dp/B00I6ZJRO6/ref=sr_1_1?s=instant-video&amp;ie=UTF8&amp;qid=1457386852&amp;sr=1-1&amp;keywords=zodiac</t>
  </si>
  <si>
    <t>Don't Be Afraid Of The Dark</t>
  </si>
  <si>
    <t>fantasy, horror, thriller</t>
  </si>
  <si>
    <t>http://www.amazon.com/gp/product/B006REBZOS/?tag=titb-20</t>
  </si>
  <si>
    <t xml:space="preserve">Duplicity </t>
  </si>
  <si>
    <t>crime, romance, thriller</t>
  </si>
  <si>
    <t>http://www.amazon.com/gp/product/B002LANLJY/?tag=titb-20</t>
  </si>
  <si>
    <t>Seven Psychopaths</t>
  </si>
  <si>
    <t>comedy, crime, thriller</t>
  </si>
  <si>
    <t>http://www.amazon.com/gp/product/B00B7G2HQ6/?tag=titb-20</t>
  </si>
  <si>
    <t>The Rite</t>
  </si>
  <si>
    <t>http://www.amazon.com/gp/product/B00517FG4M/?tag=titb-20</t>
  </si>
  <si>
    <t>Superfly</t>
  </si>
  <si>
    <t>https://www.amazon.com/Superfly-Jennifer-Morrison/dp/B07F1DQ9Q1/ref=sr_1_2?s=instant-video&amp;ie=UTF8&amp;qid=1546974891&amp;sr=1-2&amp;keywords=Superfly</t>
  </si>
  <si>
    <t>http://www.amazon.com/gp/product/B00942XS04/?tag=titb-20</t>
  </si>
  <si>
    <t xml:space="preserve">The Pink Panther 2 </t>
  </si>
  <si>
    <t>adventure, comedy, crime</t>
  </si>
  <si>
    <t>http://www.amazon.com/gp/product/B002IR9ZQS/?tag=titb-20</t>
  </si>
  <si>
    <t xml:space="preserve">Aliens in the Attic </t>
  </si>
  <si>
    <t>http://www.amazon.com/gp/product/B002VDCTZ8/?tag=titb-20</t>
  </si>
  <si>
    <t>Phoenix Forgotten</t>
  </si>
  <si>
    <t>https://www.amazon.co.uk/Phoenix-Forgotten-Florence-Hartigan/dp/B074Q2H917/ref=sr_1_1?s=instant-video&amp;ie=UTF8&amp;qid=1546981612&amp;sr=1-1&amp;keywords=Phoenix+Forgotten</t>
  </si>
  <si>
    <t xml:space="preserve">Push </t>
  </si>
  <si>
    <t>http://www.amazon.com/gp/product/B002GH6VYE/?tag=titb-20</t>
  </si>
  <si>
    <t>Cloud Atlas</t>
  </si>
  <si>
    <t xml:space="preserve">adventure, sci-fi  </t>
  </si>
  <si>
    <t>http://www.amazon.com/gp/product/B00CRWJ5GO/?tag=titb-20</t>
  </si>
  <si>
    <t>The Girl With The Dragon Tattoo</t>
  </si>
  <si>
    <t>http://www.amazon.com/gp/product/B007FH9GT2/?tag=titb-20</t>
  </si>
  <si>
    <t>Point Break</t>
  </si>
  <si>
    <t>https://www.amazon.com/Point-Break-%C3%89dgar-Ram%C3%ADrez/dp/B01B3MD92E/ref=sr_1_1?s=instant-video&amp;ie=UTF8&amp;qid=1481217970&amp;sr=1-1&amp;keywords=Point+Break</t>
  </si>
  <si>
    <t>The BFG</t>
  </si>
  <si>
    <t>https://www.amazon.com/BFG-Theatrical-Version-Mark-Rylance/dp/B01HQUWXVU/ref=sr_1_1?s=instant-video&amp;ie=UTF8&amp;qid=1481219084&amp;sr=1-1&amp;keywords=The+BFG</t>
  </si>
  <si>
    <t>Valerian &amp; the City of a Thousand Planets</t>
  </si>
  <si>
    <t>https://www.amazon.co.uk/Valerian-City-Thousand-Planets-DeHaan/dp/B0747NQKRJ/ref=sr_1_1?s=instant-video&amp;ie=UTF8&amp;qid=1546980052&amp;sr=1-1&amp;keywords=Valerian+and+the+City+of+a+Thousand+Planets</t>
  </si>
  <si>
    <t xml:space="preserve">Dumbo </t>
  </si>
  <si>
    <t>Adventure, Family, Fantasy</t>
  </si>
  <si>
    <t>https://www.amazon.co.uk/Dumbo-Colin-Farrell-Holt-Farrier/dp/B07Q59QD25/ref=sr_1_1?crid=30QJZL1BHM6EK&amp;keywords=dumbo+2019&amp;qid=1557072520&amp;s=instant-video&amp;sprefix=Dumbo+%2Cinstant-video%2C141&amp;sr=1-1-catcorr</t>
  </si>
  <si>
    <t>Incarnate</t>
  </si>
  <si>
    <t>https://www.amazon.com/Incarnate-Aaron-Eckhart/dp/B01N5760FJ/ref=sr_1_1?s=instant-video&amp;ie=UTF8&amp;qid=1483641230&amp;sr=1-1&amp;keywords=incarnate</t>
  </si>
  <si>
    <t>Dark Phoenix</t>
  </si>
  <si>
    <t>https://www.amazon.co.uk/X-Men-Dark-Phoenix-Simon-Kinberg/dp/B07SH9KGBF/ref=sr_1_1?keywords=Dark+Phoenix&amp;qid=1577973321&amp;s=instant-video&amp;sr=1-1</t>
  </si>
  <si>
    <t>One Day</t>
  </si>
  <si>
    <t>http://www.amazon.com/gp/product/B005TPCQ5I/?tag=titb-20</t>
  </si>
  <si>
    <t>Paul</t>
  </si>
  <si>
    <t>http://www.amazon.com/gp/product/B005BZQVJ8/?tag=titb-20</t>
  </si>
  <si>
    <t>http://www.amazon.com/gp/product/B005NFVZTM/?tag=titb-20</t>
  </si>
  <si>
    <t>Dinner for Schmucks</t>
  </si>
  <si>
    <t>http://www.amazon.com/gp/product/B004GWL3FE/?tag=titb-20</t>
  </si>
  <si>
    <t>Traitor</t>
  </si>
  <si>
    <t>http://www.amazon.com/gp/product/B001R0BU3I/?tag=titb-20</t>
  </si>
  <si>
    <t xml:space="preserve">Dance Flick </t>
  </si>
  <si>
    <t>action, comedy, music</t>
  </si>
  <si>
    <t>http://www.amazon.com/gp/product/B002LWKRNA/?tag=titb-20</t>
  </si>
  <si>
    <t>Zookeeper</t>
  </si>
  <si>
    <t>comedy, family, romance</t>
  </si>
  <si>
    <t>http://www.amazon.com/gp/product/B005SH5K7I/?tag=titb-20</t>
  </si>
  <si>
    <t>Jack and Jill</t>
  </si>
  <si>
    <t>http://www.amazon.com/gp/product/B0075ZCNM6/?tag=titb-20</t>
  </si>
  <si>
    <t>Gemini Man</t>
  </si>
  <si>
    <t>https://www.amazon.co.uk/Gemini-Man-Will-Smith/dp/B07YSXCR3N/ref=sr_1_1?crid=29ZNWX6RE50GF&amp;keywords=gemini+man&amp;qid=1577973477&amp;s=instant-video&amp;sprefix=Gemini+Man%2Cinstant-video%2C144&amp;sr=1-1</t>
  </si>
  <si>
    <t>Every Day</t>
  </si>
  <si>
    <t>https://www.amazon.com/Every-Day-Angourie-Rice/dp/B079NTSQQ4/ref=sr_1_2?s=instant-video&amp;ie=UTF8&amp;qid=1546970495&amp;sr=1-2&amp;keywords=Every+Day</t>
  </si>
  <si>
    <t>Welcome Home, Roscoe Jenkins</t>
  </si>
  <si>
    <t>http://www.amazon.com/gp/product/B001CQKK8I/?tag=titb-20</t>
  </si>
  <si>
    <t>I Am Number Four</t>
  </si>
  <si>
    <t>romance, sci-fi</t>
  </si>
  <si>
    <t>http://www.amazon.com/gp/product/B004Z2TUGE/?tag=titb-20</t>
  </si>
  <si>
    <t>Drillbit Taylor</t>
  </si>
  <si>
    <t>http://www.amazon.com/gp/product/B001DGGWXO/?tag=titb-20</t>
  </si>
  <si>
    <t>In Time</t>
  </si>
  <si>
    <t>http://www.amazon.com/gp/product/B0073PZIYI/?tag=titb-20</t>
  </si>
  <si>
    <t xml:space="preserve">Ninja Assassin </t>
  </si>
  <si>
    <t>http://www.amazon.com/gp/product/B0036JU6CY/?tag=titb-20</t>
  </si>
  <si>
    <t>Red Riding Hood</t>
  </si>
  <si>
    <t>fantasy, horror, mystery</t>
  </si>
  <si>
    <t>http://www.amazon.com/gp/product/B0055QL28I/?tag=titb-20</t>
  </si>
  <si>
    <t xml:space="preserve">Left Behind </t>
  </si>
  <si>
    <t>http://www.amazon.com/gp/product/B00RCSA1ES/?tag=titb-20</t>
  </si>
  <si>
    <t>Jackie</t>
  </si>
  <si>
    <t>https://www.amazon.com/Jackie-Natalie-Portman/dp/B01NGTTSG6/ref=sr_1_1?s=instant-video&amp;ie=UTF8&amp;qid=1483641253&amp;sr=1-1&amp;keywords=jackie</t>
  </si>
  <si>
    <t>Snitch</t>
  </si>
  <si>
    <t>http://www.amazon.com/gp/product/B00CTSYHLE/?tag=titb-20</t>
  </si>
  <si>
    <t>The Snowman</t>
  </si>
  <si>
    <t>https://www.amazon.co.uk/Snowman-Michael-Fassbender/dp/B076B6XG5B/ref=sr_1_4?s=instant-video&amp;ie=UTF8&amp;qid=1546978979&amp;sr=1-4&amp;keywords=The+Snowman</t>
  </si>
  <si>
    <t>Criminal</t>
  </si>
  <si>
    <t>https://www.amazon.com/Criminal-Kevin-Costner/dp/B01GW4RH26/ref=sr_1_1?s=instant-video&amp;ie=UTF8&amp;qid=1481218374&amp;sr=1-1&amp;keywords=Criminal</t>
  </si>
  <si>
    <t>The Lone Ranger</t>
  </si>
  <si>
    <t>Action, Adventure, Western</t>
  </si>
  <si>
    <t>http://www.amazon.com/gp/product/B00G8P1WXK/?tag=titb-20</t>
  </si>
  <si>
    <t>https://www.amazon.com/Trolls-Anna-Kendrick/dp/B01M8GGPIT/ref=sr_1_1?s=instant-video&amp;ie=UTF8&amp;qid=1481219323&amp;sr=1-1&amp;keywords=Trolls</t>
  </si>
  <si>
    <t>New Year's Eve</t>
  </si>
  <si>
    <t>http://www.amazon.com/gp/product/B007Z9QA8K/?tag=titb-20</t>
  </si>
  <si>
    <t xml:space="preserve">The International </t>
  </si>
  <si>
    <t>http://www.amazon.com/gp/product/B0024R6VIW/?tag=titb-20</t>
  </si>
  <si>
    <t>Blinded by the Light</t>
  </si>
  <si>
    <t>https://www.amazon.co.uk/Blinded-Light-Viveik-Kalra/dp/B07X2MM9Y3/ref=sr_1_1?crid=LA9LD2IPFRR0&amp;keywords=blinded+by+the+light&amp;qid=1577973175&amp;s=instant-video&amp;sprefix=Blinded+by+the+Light%2Cinstant-video%2C146&amp;sr=1-1</t>
  </si>
  <si>
    <t>Mad Money</t>
  </si>
  <si>
    <t>http://www.amazon.com/gp/product/B001EPZ6XG/?tag=titb-20</t>
  </si>
  <si>
    <t>Rango</t>
  </si>
  <si>
    <t>Best Animated Film</t>
  </si>
  <si>
    <t>http://www.amazon.com/gp/product/B0053ZOQMK/?tag=titb-20</t>
  </si>
  <si>
    <t>Hearts Beat Loud</t>
  </si>
  <si>
    <t>https://www.amazon.com/Hearts-Beat-Loud-Nick-Offerman/dp/B07DMBMM3R/ref=sr_1_1?s=instant-video&amp;ie=UTF8&amp;qid=1546974561&amp;sr=1-1&amp;keywords=Hearts+Beat+Loud</t>
  </si>
  <si>
    <t>Wish Upon</t>
  </si>
  <si>
    <t>https://www.amazon.co.uk/Wish-Upon-Joey-King/dp/B077BJ5LHP/ref=sr_1_1?s=instant-video&amp;ie=UTF8&amp;qid=1546978961&amp;sr=1-1&amp;keywords=Wish+Upon</t>
  </si>
  <si>
    <t>Pathfinder: Legend of the Ghost Warrior</t>
  </si>
  <si>
    <t>http://www.amazon.co.uk/Pathfinder-Karl-Urban/dp/B00NLK3BMK/ref=sr_1_1?s=instant-video&amp;ie=UTF8&amp;qid=1457386385&amp;sr=1-1&amp;keywords=Pathfinder</t>
  </si>
  <si>
    <t>Draft Day</t>
  </si>
  <si>
    <t>http://www.amazon.com/gp/product/B00LMKLJY8/?tag=titb-20</t>
  </si>
  <si>
    <t>Colombiana</t>
  </si>
  <si>
    <t>http://www.amazon.com/gp/product/B006O66EFE/?tag=titb-20</t>
  </si>
  <si>
    <t>The Last Witch Hunter</t>
  </si>
  <si>
    <t>http://www.amazon.com/gp/product/B017HPQE1Y/?tag=titb-20</t>
  </si>
  <si>
    <t>W.</t>
  </si>
  <si>
    <t>http://www.amazon.com/gp/product/B001TUP3RA/?tag=titb-20</t>
  </si>
  <si>
    <t>The Losers</t>
  </si>
  <si>
    <t>http://www.amazon.com/gp/product/B003RUZKC8/?tag=titb-20</t>
  </si>
  <si>
    <t>Arctic</t>
  </si>
  <si>
    <t>Adventure, Drama</t>
  </si>
  <si>
    <t>https://www.amazon.co.uk/Arctic-Mads-Mikkelsen/dp/B07RK4YWPY/ref=sr_1_1?keywords=Arctic&amp;qid=1577973098&amp;s=instant-video&amp;sr=1-1</t>
  </si>
  <si>
    <t xml:space="preserve">Fantastic Mr. Fox </t>
  </si>
  <si>
    <t>http://www.amazon.com/gp/product/B009EEQAT8/?tag=titb-20</t>
  </si>
  <si>
    <t>The Zookeeper's Wife</t>
  </si>
  <si>
    <t>https://www.amazon.co.uk/Zookeepers-Wife-Jessica-Chastain/dp/B074TVPJ6L/ref=sr_1_1?s=instant-video&amp;ie=UTF8&amp;qid=1546978827&amp;sr=1-1&amp;keywords=The+Zookeeper%27s+Wife</t>
  </si>
  <si>
    <t>Charlie’s Angels</t>
  </si>
  <si>
    <t>https://www.amazon.co.uk/Charlies-Angels-Kristen-Stewart/dp/B08211ZRPD/ref=sr_1_1?crid=3FE76G0XGXJNT&amp;keywords=charlies+angels+2019&amp;qid=1577973270&amp;s=instant-video&amp;sprefix=Charlie%E2%80%99s+Angels%2Cinstant-video%2C189&amp;sr=1-1</t>
  </si>
  <si>
    <t>The Disaster Artist</t>
  </si>
  <si>
    <t>https://www.amazon.co.uk/Disaster-Artist-James-Franco/dp/B077V8838J/ref=sr_1_1?s=instant-video&amp;ie=UTF8&amp;qid=1546980944&amp;sr=1-1&amp;keywords=The+Disaster+Artist</t>
  </si>
  <si>
    <t>Café Society</t>
  </si>
  <si>
    <t>https://www.amazon.com/Cafe-Society-Jesse-Eisenberg/dp/B01IARP6L2/ref=sr_1_1?s=instant-video&amp;ie=UTF8&amp;qid=1481218271&amp;sr=1-1&amp;keywords=Caf%C3%A9+Society</t>
  </si>
  <si>
    <t>Kubo &amp; the Two Strings</t>
  </si>
  <si>
    <t>https://www.amazon.com/Kubo-Two-Strings-Charlize-Theron/dp/B01K5BVK6Q/ref=sr_1_1?s=instant-video&amp;ie=UTF8&amp;qid=1481219015&amp;sr=1-1&amp;keywords=Kubo+and+the+Two+Strings</t>
  </si>
  <si>
    <t>Triple 9</t>
  </si>
  <si>
    <t>https://www.amazon.com/Triple-9-Casey-Affleck/dp/B01FERY1BM/ref=sr_1_1?s=instant-video&amp;ie=UTF8&amp;qid=1481218322&amp;sr=1-1&amp;keywords=Triple+9</t>
  </si>
  <si>
    <t>Winnie The Pooh</t>
  </si>
  <si>
    <t>http://www.amazon.com/gp/product/B005ZB8ZHY/?tag=titb-20</t>
  </si>
  <si>
    <t>The Nice Guys</t>
  </si>
  <si>
    <t>https://www.amazon.com/Nice-Guys-Russell-Crowe/dp/B01FV2C3OW/ref=sr_1_1?s=instant-video&amp;ie=UTF8&amp;qid=1481218924&amp;sr=1-1&amp;keywords=The+Nice+Guys</t>
  </si>
  <si>
    <t>Ender's Game</t>
  </si>
  <si>
    <t>http://www.amazon.com/gp/product/B00HV8T8S4/?tag=titb-20</t>
  </si>
  <si>
    <t>Passengers</t>
  </si>
  <si>
    <t>https://www.amazon.com/Passengers-Jennifer-Lawrence/dp/B01N2TC6OJ/ref=sr_1_1?s=instant-video&amp;ie=UTF8&amp;qid=1483640844&amp;sr=1-1&amp;keywords=Passengers</t>
  </si>
  <si>
    <t xml:space="preserve">The Circle </t>
  </si>
  <si>
    <t>https://www.amazon.co.uk/Circle-Mark-Stalker/dp/B073R2Q5DC/ref=sr_1_1?s=instant-video&amp;ie=UTF8&amp;qid=1546980553&amp;sr=1-1&amp;keywords=The+Circle</t>
  </si>
  <si>
    <t>John Carter</t>
  </si>
  <si>
    <t>http://www.amazon.com/gp/product/B0088RQ4X4/?tag=titb-20</t>
  </si>
  <si>
    <t>Me and Earl and the Dying Girl</t>
  </si>
  <si>
    <t>http://www.amazon.com/gp/product/B016887ZU0/?tag=titb-20</t>
  </si>
  <si>
    <t>Death Wish</t>
  </si>
  <si>
    <t>https://www.amazon.com/Death-Wish-Bruce-Willis/dp/B07B3JFQH4/ref=sr_1_2?s=instant-video&amp;ie=UTF8&amp;qid=1546970396&amp;sr=1-2&amp;keywords=Death+Wish</t>
  </si>
  <si>
    <t>Crimson Peak</t>
  </si>
  <si>
    <t>http://www.amazon.com/gp/product/B016Q1LVIG/?tag=titb-20</t>
  </si>
  <si>
    <t>Arthur</t>
  </si>
  <si>
    <t>http://www.amazon.com/gp/product/B0053YIDOS/?tag=titb-20</t>
  </si>
  <si>
    <t>The Eagle</t>
  </si>
  <si>
    <t xml:space="preserve">adventure </t>
  </si>
  <si>
    <t>http://www.amazon.com/gp/product/B0055OKKBA/?tag=titb-2</t>
  </si>
  <si>
    <t>Paris Can Wait</t>
  </si>
  <si>
    <t>https://www.amazon.co.uk/Paris-Can-Wait-Diane-Lane/dp/B0789458WV/ref=sr_1_1?s=instant-video&amp;ie=UTF8&amp;qid=1546981601&amp;sr=1-1&amp;keywords=Paris+Can+Wait</t>
  </si>
  <si>
    <t>All Eyez on Me</t>
  </si>
  <si>
    <t>https://www.amazon.co.uk/All-Eyez-Me-Benny-Boom/dp/B0721Z3YBW/ref=sr_1_1?s=instant-video&amp;ie=UTF8&amp;qid=1546978525&amp;sr=1-1&amp;keywords=All+Eyez+on+Me</t>
  </si>
  <si>
    <t>Grudge Match</t>
  </si>
  <si>
    <t>Sport</t>
  </si>
  <si>
    <t>Sport, Comedy</t>
  </si>
  <si>
    <t>http://www.amazon.com/gp/product/B00IJ7QSAW/?tag=titb-20</t>
  </si>
  <si>
    <t>La Boda de Valentina</t>
  </si>
  <si>
    <t>https://www.amazon.com/Boda-Valentina-Omar-Chaparro/dp/B07GDV2SSL/ref=sr_1_2?s=instant-video&amp;ie=UTF8&amp;qid=1546975138&amp;sr=1-2&amp;keywords=La+Boda+de+Valentina</t>
  </si>
  <si>
    <t>Zoolander 2</t>
  </si>
  <si>
    <t>https://www.amazon.com/Zoolander-No-Magnum-Ben-Stiller/dp/B01BLZI392/ref=sr_1_1?s=instant-video&amp;ie=UTF8&amp;qid=1481218830&amp;sr=1-1&amp;keywords=Zoolander+2</t>
  </si>
  <si>
    <t>Abduction</t>
  </si>
  <si>
    <t>http://www.amazon.com/gp/product/B006P4O5JM/?tag=titb-20</t>
  </si>
  <si>
    <t>Gully Boy</t>
  </si>
  <si>
    <t>https://www.amazon.co.uk/Gully-Boy-Ranveer-Singh/dp/B07PLQ1WXG/ref=sr_1_1?keywords=Gully+Boy&amp;qid=1557074706&amp;s=instant-video&amp;sr=1-1</t>
  </si>
  <si>
    <t xml:space="preserve">The Box </t>
  </si>
  <si>
    <t>http://www.amazon.com/gp/product/B0032SQCQI/?tag=titb-20</t>
  </si>
  <si>
    <t>Captain Fantastic</t>
  </si>
  <si>
    <t>https://www.amazon.com/Captain-Fantastic-Viggo-Mortensen/dp/B01I2D82K6/ref=sr_1_1?s=instant-video&amp;ie=UTF8&amp;qid=1481217946&amp;sr=1-1&amp;keywords=Captain+Fantastic</t>
  </si>
  <si>
    <t xml:space="preserve">The Road </t>
  </si>
  <si>
    <t>http://www.amazon.com/gp/product/B003IWRE3I/?tag=titb-20</t>
  </si>
  <si>
    <t>Disobedience</t>
  </si>
  <si>
    <t>https://www.amazon.com/Disobedience-Rachel-Weisz/dp/B07CLGLPJ3/ref=sr_1_2?s=instant-video&amp;ie=UTF8&amp;qid=1546970431&amp;sr=1-2&amp;keywords=Disobedience</t>
  </si>
  <si>
    <t>The Green Hornet</t>
  </si>
  <si>
    <t>http://www.amazon.com/gp/product/B004YZJYLS/?tag=titb-20</t>
  </si>
  <si>
    <t>Maudie</t>
  </si>
  <si>
    <t>https://www.amazon.co.uk/Maudie-Ethan-Hawke/dp/B077ZLTY56/ref=sr_1_1?s=instant-video&amp;ie=UTF8&amp;qid=1546980584&amp;sr=1-1&amp;keywords=Maudie</t>
  </si>
  <si>
    <t>Man on a Ledge</t>
  </si>
  <si>
    <t>http://www.amazon.com/gp/product/B0087UPMXU/?tag=titb-20</t>
  </si>
  <si>
    <t>Little Women</t>
  </si>
  <si>
    <t>Tomorrowland: A World Beyond</t>
  </si>
  <si>
    <t>http://www.amazon.com/gp/product/B015D4GZCE/?tag=titb-20</t>
  </si>
  <si>
    <t>Superhero Movie</t>
  </si>
  <si>
    <t>http://www.amazon.com/gp/product/B00463IPOU/?tag=titb-20</t>
  </si>
  <si>
    <t xml:space="preserve">Charlie St. Cloud	</t>
  </si>
  <si>
    <t>http://www.amazon.com/gp/product/B0042UEU8M/?tag=titb-20</t>
  </si>
  <si>
    <t>Sleepless</t>
  </si>
  <si>
    <t>https://www.amazon.co.uk/Sleepless-Jamie-Foxx/dp/B072DWNCP6/ref=sr_1_1?s=instant-video&amp;ie=UTF8&amp;qid=1546978953&amp;sr=1-1&amp;keywords=Sleepless</t>
  </si>
  <si>
    <t>Youth in Revolt</t>
  </si>
  <si>
    <t>http://www.amazon.com/gp/product/B003N0Y9WO/?tag=titb-20</t>
  </si>
  <si>
    <t>Shark Night 3D</t>
  </si>
  <si>
    <t>http://www.amazon.com/gp/product/B006SV89YO/?tag=titb-20</t>
  </si>
  <si>
    <t>Sanctum</t>
  </si>
  <si>
    <t>adventure, thriller</t>
  </si>
  <si>
    <t>http://www.amazon.com/gp/product/B0054IOWTS/?tag=titb-20</t>
  </si>
  <si>
    <t>88 Minutes</t>
  </si>
  <si>
    <t>http://www.amazon.com/gp/product/B001G6DXLK/?tag=titb-20</t>
  </si>
  <si>
    <t>Steve Jobs</t>
  </si>
  <si>
    <t>http://www.amazon.com/gp/product/B016C9WTP6/?tag=titb-20</t>
  </si>
  <si>
    <t>Overlord</t>
  </si>
  <si>
    <t>https://www.amazon.com/Overlord-Jovan-Adepo/dp/B07JZBDZRH/ref=sr_1_1?s=instant-video&amp;ie=UTF8&amp;qid=1546975406&amp;sr=1-1&amp;keywords=Overlord</t>
  </si>
  <si>
    <t>Case 39</t>
  </si>
  <si>
    <t>http://www.amazon.com/gp/product/B004I92OLW/?tag=titb-20</t>
  </si>
  <si>
    <t>The Kingdom</t>
  </si>
  <si>
    <t>http://www.amazon.co.uk/KINGDOM-Jamie-Foxx/dp/B00FZUD37M/ref=sr_1_1?s=instant-video&amp;ie=UTF8&amp;qid=1457386658&amp;sr=1-1&amp;keywords=the+kingdom</t>
  </si>
  <si>
    <t>Early Man</t>
  </si>
  <si>
    <t>https://www.amazon.com/Early-Man-Eddie-Redmayne/dp/B07B36DZ7C/ref=sr_1_2?s=instant-video&amp;ie=UTF8&amp;qid=1546970472&amp;sr=1-2&amp;keywords=Early+Man</t>
  </si>
  <si>
    <t>Gods of Egypt</t>
  </si>
  <si>
    <t>https://www.amazon.com/Gods-Egypt-Nikolaj-Coster-Waldau/dp/B01BZHA6WI/ref=sr_1_1?s=instant-video&amp;ie=UTF8&amp;qid=1481218857&amp;sr=1-1&amp;keywords=Gods+of+Egypt</t>
  </si>
  <si>
    <t>CHiPs</t>
  </si>
  <si>
    <t>https://www.amazon.co.uk/CHiPs-Law-Disorder-Dax-Shepard/dp/B06XTTD233/ref=sr_1_1?s=instant-video&amp;ie=UTF8&amp;qid=1546978236&amp;sr=1-1&amp;keywords=CHiPs</t>
  </si>
  <si>
    <t>The Darkest Minds</t>
  </si>
  <si>
    <t>https://www.amazon.com/Darkest-Minds-Amandla-Stenberg/dp/B07G2T5SHR/ref=sr_1_1?s=instant-video&amp;ie=UTF8&amp;qid=1546974961&amp;sr=1-1&amp;keywords=The+Darkest+Minds</t>
  </si>
  <si>
    <t xml:space="preserve">Whip It </t>
  </si>
  <si>
    <t>sport</t>
  </si>
  <si>
    <t>http://www.amazon.com/gp/product/B003413LI0/?tag=titb-20</t>
  </si>
  <si>
    <t>Get On Up</t>
  </si>
  <si>
    <t>biography, drama, music</t>
  </si>
  <si>
    <t>http://www.amazon.com/gp/product/B00QRPEZ3K/?tag=titb-20</t>
  </si>
  <si>
    <t>A Wrinkle in Time</t>
  </si>
  <si>
    <t>https://www.amazon.com/Wrinkle-Time-Oprah-Winfrey/dp/B07B3PW72Q/ref=sr_1_2?s=instant-video&amp;ie=UTF8&amp;qid=1546964078&amp;sr=1-2&amp;keywords=A+Wrinkle+in+Time</t>
  </si>
  <si>
    <t xml:space="preserve">My Life in Ruins </t>
  </si>
  <si>
    <t>http://www.amazon.com/gp/product/B009EEJKV8/?tag=titb-20</t>
  </si>
  <si>
    <t>Midway</t>
  </si>
  <si>
    <t>https://www.amazon.co.uk/Midway-Ed-Skrein/dp/B0813RB4BB/ref=sr_1_2?crid=2JA9E6RVO9D8Y&amp;keywords=midway+2019&amp;qid=1577973725&amp;s=instant-video&amp;sprefix=Midway%2Cinstant-video%2C150&amp;sr=1-2</t>
  </si>
  <si>
    <t>Nocturnal Animals</t>
  </si>
  <si>
    <t>https://www.amazon.com/Nocturnal-Animals-Amy-Adams/dp/B01NAG5VL9/ref=sr_1_1?s=instant-video&amp;ie=UTF8&amp;qid=1483640892&amp;sr=1-1&amp;keywords=nocturnal+animals+movie</t>
  </si>
  <si>
    <t>The Spy Next Door</t>
  </si>
  <si>
    <t>http://www.amazon.com/gp/product/B003MUQT0A/?tag=titb-20</t>
  </si>
  <si>
    <t>Loving Vincent</t>
  </si>
  <si>
    <t>https://www.amazon.co.uk/Loving-Vincent-Aidan-Turner/dp/B078TY5CR3/ref=sr_1_1?s=instant-video&amp;ie=UTF8&amp;qid=1546978897&amp;sr=1-1&amp;keywords=Loving+Vincent</t>
  </si>
  <si>
    <t>Next</t>
  </si>
  <si>
    <t>Extremely Loud and Incredibly Close</t>
  </si>
  <si>
    <t>adventure, mystery</t>
  </si>
  <si>
    <t>http://www.amazon.com/gp/product/B007P3S1AQ/?tag=titb-20</t>
  </si>
  <si>
    <t>The Guilt Trip</t>
  </si>
  <si>
    <t>http://www.amazon.com/gp/product/B00BMT9SQA/?tag=titb-20</t>
  </si>
  <si>
    <t>Jupiter Ascending</t>
  </si>
  <si>
    <t>http://www.amazon.com/gp/product/B00T9DLXYQ/?tag=titb-20</t>
  </si>
  <si>
    <t>Allied</t>
  </si>
  <si>
    <t>romance, thriller</t>
  </si>
  <si>
    <t>https://www.amazon.com/Allied-Brad-Pitt/dp/B01N8STV3U/ref=sr_1_1?s=instant-video&amp;ie=UTF8&amp;qid=1483640913&amp;sr=1-1&amp;keywords=allied</t>
  </si>
  <si>
    <t xml:space="preserve">Inkheart </t>
  </si>
  <si>
    <t>http://www.amazon.com/gp/product/B002BCTM4A/?tag=titb-20</t>
  </si>
  <si>
    <t xml:space="preserve">Year One </t>
  </si>
  <si>
    <t xml:space="preserve">adventure, comedy </t>
  </si>
  <si>
    <t>http://www.amazon.com/gp/product/B002N62FZC/?tag=titb-20</t>
  </si>
  <si>
    <t>Pride &amp; Glory</t>
  </si>
  <si>
    <t>http://www.amazon.com/gp/product/B001QV6KE2/?tag=titb-20</t>
  </si>
  <si>
    <t xml:space="preserve">Furry Vengeance	</t>
  </si>
  <si>
    <t>http://www.amazon.com/gp/product/B003SJ6W4I/?tag=titb-20</t>
  </si>
  <si>
    <t>Anna</t>
  </si>
  <si>
    <t>https://www.amazon.co.uk/Anna-Sasha-Luss/dp/B07TLZ5G6T/ref=sr_1_1?keywords=Anna&amp;qid=1577973080&amp;s=instant-video&amp;sr=1-1</t>
  </si>
  <si>
    <t>Deepwater Horizon</t>
  </si>
  <si>
    <t>https://www.amazon.com/Deepwater-Horizon-Mark-Wahlberg/dp/B01LXO0XSB/ref=sr_1_1?s=instant-video&amp;ie=UTF8&amp;qid=1481219115&amp;sr=1-1&amp;keywords=Deepwater+Horizon</t>
  </si>
  <si>
    <t>Real Steel</t>
  </si>
  <si>
    <t>http://www.amazon.com/gp/product/B006PZBRCY/?tag=titb-20</t>
  </si>
  <si>
    <t>Igor</t>
  </si>
  <si>
    <t>http://www.amazon.com/gp/product/B001RMYGXM/?tag=titb-20</t>
  </si>
  <si>
    <t>Arrival</t>
  </si>
  <si>
    <t>https://www.amazon.com/Arrival-Amy-Adams/dp/B01M3XJHGR/ref=sr_1_1?s=instant-video&amp;ie=UTF8&amp;qid=1481218714&amp;sr=1-1&amp;keywords=Arrival</t>
  </si>
  <si>
    <t>From Paris with Love</t>
  </si>
  <si>
    <t>http://www.amazon.com/gp/product/B003KN5DTC/?tag=titb-20</t>
  </si>
  <si>
    <t>Miss Bala</t>
  </si>
  <si>
    <t>https://www.amazon.co.uk/Miss-Bala-Anthony-Mackie/dp/B07PLKBS7W/ref=sr_1_1?crid=1KNLFNFWCYPU0&amp;keywords=miss+bala&amp;qid=1557074260&amp;s=instant-video&amp;sprefix=Miss+Bala%2Cinstant-video%2C237&amp;sr=1-1-catcorr</t>
  </si>
  <si>
    <t>Edge of Darkness</t>
  </si>
  <si>
    <t>http://www.amazon.com/gp/product/B003GB2V3O/?tag=titb-20</t>
  </si>
  <si>
    <t>Jack the Giant Slayer</t>
  </si>
  <si>
    <t>Adventure, Drama, Fantasy, Romance</t>
  </si>
  <si>
    <t>http://www.amazon.com/gp/product/B00CISAPJS/?tag=titb-20</t>
  </si>
  <si>
    <t>Victoria and Abdul</t>
  </si>
  <si>
    <t>https://www.amazon.co.uk/Victoria-Abdul-Judi-Dench/dp/B075L417XB/ref=sr_1_1?s=instant-video&amp;ie=UTF8&amp;qid=1546980911&amp;sr=1-1&amp;keywords=Victoria+and+Abdul</t>
  </si>
  <si>
    <t>The Mechanic</t>
  </si>
  <si>
    <t>http://www.amazon.com/gp/product/B0052OWGYW/?tag=titb-20</t>
  </si>
  <si>
    <t>Table 19</t>
  </si>
  <si>
    <t>https://www.amazon.co.uk/Table-19-Anna-Kendrick/dp/B06Y1MSXGM/ref=sr_1_1?s=instant-video&amp;ie=UTF8&amp;qid=1546978586&amp;sr=1-1&amp;keywords=Table+19</t>
  </si>
  <si>
    <t>Ingrid Goes West</t>
  </si>
  <si>
    <t>https://www.amazon.co.uk/Ingrid-Goes-West-Aubrey-Plaza/dp/B07BB6RM46/ref=sr_1_1?s=instant-video&amp;ie=UTF8&amp;qid=1546981553&amp;sr=1-1&amp;keywords=Ingrid+Goes+West</t>
  </si>
  <si>
    <t>Absolutely Fabulous: The Movie</t>
  </si>
  <si>
    <t>https://www.amazon.com/Absolutely-Fabulous-Movie-Jennifer-Saunders/dp/B01MQFOPN1/ref=sr_1_cc_1?s=aps&amp;ie=UTF8&amp;qid=1481217851&amp;sr=1-1-catcorr&amp;keywords=Absolutely+Fabulous%3A+The+Movie</t>
  </si>
  <si>
    <t>The Watch</t>
  </si>
  <si>
    <t>comedy, sci-fi</t>
  </si>
  <si>
    <t>http://www.amazon.com/gp/product/B00A6N773O/?tag=titb-20</t>
  </si>
  <si>
    <t>Beautiful Creatures</t>
  </si>
  <si>
    <t>Drama, Fantasy, Romance</t>
  </si>
  <si>
    <t>http://www.amazon.com/gp/product/B00CWVGS10/?tag=titb-20</t>
  </si>
  <si>
    <t xml:space="preserve">Where the Wild Things Are </t>
  </si>
  <si>
    <t xml:space="preserve">adventure, family </t>
  </si>
  <si>
    <t>http://www.amazon.com/gp/product/B00364NVKS/?tag=titb-20</t>
  </si>
  <si>
    <t>Eighth Grade</t>
  </si>
  <si>
    <t>https://www.amazon.com/Eighth-Grade-Elsie-Fisher/dp/B07FJNMSFN/ref=sr_1_1?s=instant-video&amp;ie=UTF8&amp;qid=1546970482&amp;sr=1-1&amp;keywords=Eighth+Grade</t>
  </si>
  <si>
    <t>The Brave One</t>
  </si>
  <si>
    <t>http://www.amazon.co.uk/Brave-One-Jodie-Foster/dp/B00ESZZNBE/ref=sr_1_1?s=instant-video&amp;ie=UTF8&amp;qid=1457386585&amp;sr=1-1&amp;keywords=The+Brave+One</t>
  </si>
  <si>
    <t>Evan Almighty</t>
  </si>
  <si>
    <t>fantasy, comedy</t>
  </si>
  <si>
    <t>http://www.amazon.co.uk/Evan-Almighty-Steve-Carell/dp/B0115JWHSW/ref=sr_1_1?s=instant-video&amp;ie=UTF8&amp;qid=1457385807&amp;sr=1-1&amp;keywords=Evan+Almighty</t>
  </si>
  <si>
    <t>Dragon Wars (aka D-War)</t>
  </si>
  <si>
    <t>http://www.amazon.co.uk/Dragon-Wars-Amanda-Brooks-Jason/dp/B00IK6HEB4/ref=sr_1_1?s=instant-video&amp;ie=UTF8&amp;qid=1457385774&amp;sr=1-1&amp;keywords=Dragon+Wars</t>
  </si>
  <si>
    <t>Bad Times at the El Royale</t>
  </si>
  <si>
    <t>https://www.amazon.com/Bad-Times-at-El-Royale/dp/B07J5PVR6M/ref=sr_1_1?s=instant-video&amp;ie=UTF8&amp;qid=1546970025&amp;sr=1-1&amp;keywords=Bad+Times+at+the+El+Royale</t>
  </si>
  <si>
    <t>A United Kingdom</t>
  </si>
  <si>
    <t>https://www.amazon.co.uk/United-Kingdom-David-Oyelowo/dp/B01N0EMX88/ref=sr_1_1?s=instant-video&amp;ie=UTF8&amp;qid=1546981660&amp;sr=1-1&amp;keywords=A+United+Kingdom</t>
  </si>
  <si>
    <t>The End of the Tour</t>
  </si>
  <si>
    <t>http://www.amazon.com/gp/product/B017CBOWEO/?tag=titb-20</t>
  </si>
  <si>
    <t>Sex Drive</t>
  </si>
  <si>
    <t>http://www.amazon.com/gp/product/B001UODAPC/?tag=titb-20</t>
  </si>
  <si>
    <t>Cold Pursuit</t>
  </si>
  <si>
    <t>https://www.amazon.co.uk/Cold-Pursuit-Liam-Neeson/dp/B07P1B6CP2/ref=sr_1_1?crid=1ZYE6J7L42KX6&amp;keywords=cold+pursuit&amp;qid=1557072845&amp;s=instant-video&amp;sprefix=Cold+Pursuit%2Cinstant-video%2C140&amp;sr=1-1</t>
  </si>
  <si>
    <t>First Reformed</t>
  </si>
  <si>
    <t>https://www.amazon.com/First-Reformed-Ethan-Hawke/dp/B07D6V7MRJ/ref=sr_1_2?s=instant-video&amp;ie=UTF8&amp;qid=1546974441&amp;sr=1-2&amp;keywords=First+Reformed</t>
  </si>
  <si>
    <t xml:space="preserve">Cirque du Freak: The Vampire's Assistant </t>
  </si>
  <si>
    <t>http://www.amazon.com/gp/product/B0035FRYR4/?tag=titb-20</t>
  </si>
  <si>
    <t>Same Kind of Different as Me</t>
  </si>
  <si>
    <t>https://www.amazon.co.uk/Same-Kind-Different-as-Me/dp/B07BFHF3P9/ref=sr_1_1?s=instant-video&amp;ie=UTF8&amp;qid=1546977496&amp;sr=1-1&amp;keywords=Same+Kind+of+Different+as+Me</t>
  </si>
  <si>
    <t>The Change Up</t>
  </si>
  <si>
    <t>http://www.amazon.com/gp/product/B0064J6OMO/?tag=titb-20</t>
  </si>
  <si>
    <t>What's Your Number</t>
  </si>
  <si>
    <t>http://www.amazon.com/gp/product/B006VRZ5YM/?tag=titb-20</t>
  </si>
  <si>
    <t>The Founder</t>
  </si>
  <si>
    <t>https://www.amazon.co.uk/Founder-Michael-Keaton/dp/B01MUHWG3P/ref=sr_1_1?s=instant-video&amp;ie=UTF8&amp;qid=1546980759&amp;sr=1-1&amp;keywords=The+Founder</t>
  </si>
  <si>
    <t>Almost Christmas</t>
  </si>
  <si>
    <t>https://www.amazon.com/Almost-Christmas-Kimberly-Elise/dp/B01M3UN2YA/ref=sr_1_1?s=instant-video&amp;ie=UTF8&amp;qid=1481218432&amp;sr=1-1&amp;keywords=Almost+Christmas</t>
  </si>
  <si>
    <t xml:space="preserve">Funny People </t>
  </si>
  <si>
    <t>http://www.amazon.com/gp/product/B002U5SDNY/?tag=titb-20</t>
  </si>
  <si>
    <t>American Animals</t>
  </si>
  <si>
    <t>https://www.amazon.com/American-Animals-Evan-Peters/dp/B07DD6WNTN/ref=sr_1_2?s=instant-video&amp;ie=UTF8&amp;qid=1546964446&amp;sr=1-2&amp;keywords=American+Animals</t>
  </si>
  <si>
    <t>Green Zone</t>
  </si>
  <si>
    <t>http://www.amazon.com/gp/product/B003K07DUC/?tag=titb-20</t>
  </si>
  <si>
    <t>The 33</t>
  </si>
  <si>
    <t>http://www.amazon.com/gp/product/B01B3NR5ZK/?tag=titb-20</t>
  </si>
  <si>
    <t>The Dilemma</t>
  </si>
  <si>
    <t>http://www.amazon.com/gp/product/B004YJ1MF0/?tag=titb-20</t>
  </si>
  <si>
    <t>Bangkok Dangerous</t>
  </si>
  <si>
    <t>http://www.amazon.com/gp/product/B001OFA37K/?tag=titb-20</t>
  </si>
  <si>
    <t>Masterminds</t>
  </si>
  <si>
    <t>Ben-Hur</t>
  </si>
  <si>
    <t>https://www.amazon.com/Ben-Hur-Jack-Huston/dp/B01K5BVHV4/ref=sr_1_1?s=instant-video&amp;ie=UTF8&amp;qid=1481218731&amp;sr=1-1&amp;keywords=Ben-Hur</t>
  </si>
  <si>
    <t>The Diary of a Teenage Girl</t>
  </si>
  <si>
    <t>http://www.amazon.com/gp/product/B019HR51KA/?tag=titb-20</t>
  </si>
  <si>
    <t>Hot Tub Time Machine 2</t>
  </si>
  <si>
    <t>http://www.amazon.com/gp/product/B00VRTFJYK/?tag=titb-20</t>
  </si>
  <si>
    <t>MacGruber</t>
  </si>
  <si>
    <t>http://www.amazon.com/gp/product/B003WKQXCO/?tag=titb-20</t>
  </si>
  <si>
    <t>The Wolfman</t>
  </si>
  <si>
    <t>http://www.amazon.com/gp/product/B003OUMKQA/?tag=titb-20</t>
  </si>
  <si>
    <t xml:space="preserve">Fired Up! </t>
  </si>
  <si>
    <t>http://www.amazon.com/gp/product/B0090QI22I/?tag=titb-20</t>
  </si>
  <si>
    <t>Baby Mama</t>
  </si>
  <si>
    <t>http://www.amazon.com/gp/product/B001HQKB1Y/?tag=titb-20</t>
  </si>
  <si>
    <t>The Ruins</t>
  </si>
  <si>
    <t>http://www.amazon.com/gp/product/B001DIAXA0/?tag=titb-20</t>
  </si>
  <si>
    <t>In the Heart of the Sea</t>
  </si>
  <si>
    <t>Hellboy</t>
  </si>
  <si>
    <t>https://www.amazon.co.uk/Hellboy-David-Harbour/dp/B07QHCB4VH/ref=sr_1_1?crid=10ABMQ49YVJ30&amp;keywords=hellboy+2019&amp;qid=1577973514&amp;s=instant-video&amp;sprefix=Hellboy%2Cinstant-video%2C149&amp;sr=1-1</t>
  </si>
  <si>
    <t>Bad Santa 2</t>
  </si>
  <si>
    <t>Little Boy</t>
  </si>
  <si>
    <t>http://www.amazon.com/gp/product/B0142KGGNS/?tag=titb-20</t>
  </si>
  <si>
    <t>Premium Rush</t>
  </si>
  <si>
    <t>http://www.amazon.com/gp/product/B00ARAO720/?tag=titb-20</t>
  </si>
  <si>
    <t>Season Of The Witch</t>
  </si>
  <si>
    <t>http://www.amazon.com/gp/product/B0057UIV9K/?tag=titb-20</t>
  </si>
  <si>
    <t>The Master</t>
  </si>
  <si>
    <t>http://www.amazon.com/gp/product/B00BLGXL3U/?tag=titb-20</t>
  </si>
  <si>
    <t>Swing Vote</t>
  </si>
  <si>
    <t>http://www.amazon.com/gp/product/B004LHH50G/?tag=titb-20</t>
  </si>
  <si>
    <t xml:space="preserve">I Love You Beth Cooper </t>
  </si>
  <si>
    <t>http://www.amazon.com/gp/product/B002VDI1TQ/?tag=titb-20</t>
  </si>
  <si>
    <t>The Pirates Who Don't Do Anything</t>
  </si>
  <si>
    <t>http://www.amazon.com/gp/product/B009CGD0C8/?tag=titb-20</t>
  </si>
  <si>
    <t>Don’t Let Go</t>
  </si>
  <si>
    <t>Red Tails</t>
  </si>
  <si>
    <t>http://www.amazon.com/gp/product/B0085776BG/?tag=titb-20</t>
  </si>
  <si>
    <t>Fright Night</t>
  </si>
  <si>
    <t>http://www.amazon.com/gp/product/B0094M2TB8/?tag=titb-20</t>
  </si>
  <si>
    <t xml:space="preserve">12 Rounds </t>
  </si>
  <si>
    <t>http://www.amazon.com/gp/product/B009EDUD3I/?tag=titb-20</t>
  </si>
  <si>
    <t>47 Ronin</t>
  </si>
  <si>
    <t>Action, Adventure, Drama, Fantasy</t>
  </si>
  <si>
    <t>http://www.amazon.com/gp/product/B00J0I67XM/?tag=titb-20</t>
  </si>
  <si>
    <t>The House</t>
  </si>
  <si>
    <t>https://www.amazon.co.uk/House-Will-Ferrell/dp/B072X68NZ5/ref=sr_1_1?s=instant-video&amp;ie=UTF8&amp;qid=1546978860&amp;sr=1-1&amp;keywords=The+House</t>
  </si>
  <si>
    <t>King Arthur: Legend of the Sword</t>
  </si>
  <si>
    <t>https://www.amazon.co.uk/King-Arthur-Legend-Charlie-Hunnam/dp/B0716QNRNJ/ref=sr_1_1?s=instant-video&amp;ie=UTF8&amp;qid=1546977541&amp;sr=1-1&amp;keywords=King+Arthur%3A+Legend+of+the+Sword</t>
  </si>
  <si>
    <t>Green Lantern</t>
  </si>
  <si>
    <t>http://www.amazon.com/gp/product/B005LJITS0/?tag=titb-20</t>
  </si>
  <si>
    <t>Holmes and Watson</t>
  </si>
  <si>
    <t>https://www.amazon.com/Holmes-Watson-Will-Ferrell/dp/B07LGRN4RB/ref=sr_1_2?s=instant-video&amp;ie=UTF8&amp;qid=1546974586&amp;sr=1-2&amp;keywords=Holmes+and+Watson</t>
  </si>
  <si>
    <t>Meet Dave</t>
  </si>
  <si>
    <t>http://www.amazon.com/gp/product/B001NEN5IG/?tag=titb-20</t>
  </si>
  <si>
    <t>Danny Collins</t>
  </si>
  <si>
    <t>http://www.amazon.com/gp/product/B00ZGTS68S/?tag=titb-20</t>
  </si>
  <si>
    <t>My Soul to Take</t>
  </si>
  <si>
    <t>http://www.amazon.com/gp/product/B004H15UY4/?tag=titb-20</t>
  </si>
  <si>
    <t>Cowboys and Aliens</t>
  </si>
  <si>
    <t>http://www.amazon.com/gp/product/B006C45MRE/?tag=titb-20</t>
  </si>
  <si>
    <t>White Boy Rick</t>
  </si>
  <si>
    <t>https://www.amazon.com/White-Boy-Rick-Matthew-McConaughey/dp/B07HMCWFBQ/ref=sr_1_1?s=instant-video&amp;ie=UTF8&amp;qid=1546970569&amp;sr=1-1&amp;keywords=White+Boy+Rick</t>
  </si>
  <si>
    <t>Victor Frankenstein</t>
  </si>
  <si>
    <t>Actor in a Supporting Role</t>
  </si>
  <si>
    <t>http://www.amazon.com/gp/product/B018ITLEHC/?tag=titb-20</t>
  </si>
  <si>
    <t>That's My Boy</t>
  </si>
  <si>
    <t>http://www.amazon.com/gp/product/B009M1ACO2/?tag=titb-20</t>
  </si>
  <si>
    <t>Annihilation</t>
  </si>
  <si>
    <t>https://www.amazon.com/Annihilation-Natalie-Portman/dp/B079YYHM9Z/ref=sr_1_2?s=instant-video&amp;ie=UTF8&amp;qid=1546964458&amp;sr=1-2&amp;keywords=Annihilation</t>
  </si>
  <si>
    <t>Happily N'Ever After</t>
  </si>
  <si>
    <t>http://www.amazon.co.uk/Happily-NEver-After-Michelle-Gellar/dp/B00ET0ATP8/ref=sr_1_1?s=instant-video&amp;ie=UTF8&amp;qid=1457386049&amp;sr=1-1&amp;keywords=happily+n%27ever+after</t>
  </si>
  <si>
    <t xml:space="preserve">Armored </t>
  </si>
  <si>
    <t>http://www.amazon.com/gp/product/B003883XU0/?tag=titb-20</t>
  </si>
  <si>
    <t>Scott Pilgrim vs. the World</t>
  </si>
  <si>
    <t>action, comedy, fantasy</t>
  </si>
  <si>
    <t>http://www.amazon.com/gp/product/B00448SE4S/?tag=titb-20</t>
  </si>
  <si>
    <t>The Girl in the Spider's Web</t>
  </si>
  <si>
    <t>https://www.amazon.com/Girl-Spiders-Web-Claire-Foy/dp/B07KCM6RRT/ref=sr_1_1?s=instant-video&amp;ie=UTF8&amp;qid=1546974162&amp;sr=1-1&amp;keywords=The+Girl+in+the+Spider%27s+Web</t>
  </si>
  <si>
    <t>Rock of Ages</t>
  </si>
  <si>
    <t>http://www.amazon.com/gp/product/B009NPKTN6/?tag=titb-20</t>
  </si>
  <si>
    <t>Mortdecai</t>
  </si>
  <si>
    <t>http://www.amazon.com/gp/product/B00SNQWXZS/?tag=titb-20</t>
  </si>
  <si>
    <t>Ek Ladki Ko Dekha Toh Aisa Laga</t>
  </si>
  <si>
    <t>Marshall</t>
  </si>
  <si>
    <t>https://www.amazon.co.uk/Marshall-Chadwick-Boseman/dp/B07791XVBS/ref=sr_1_1?s=instant-video&amp;ie=UTF8&amp;qid=1546980979&amp;sr=1-1&amp;keywords=Marshall</t>
  </si>
  <si>
    <t>Snowden</t>
  </si>
  <si>
    <t>https://www.amazon.com/Snowden-Joseph-Gordon-Levitt/dp/B01LZKKXS1/ref=sr_1_1?s=instant-video&amp;ie=UTF8&amp;qid=1481218633&amp;sr=1-1&amp;keywords=Snowden</t>
  </si>
  <si>
    <t>Speed Racer</t>
  </si>
  <si>
    <t>http://www.amazon.com/gp/product/B0091X74II/?tag=titb-20</t>
  </si>
  <si>
    <t>Mandela: Long Walk to Freedom</t>
  </si>
  <si>
    <t>http://www.amazon.com/gp/product/B00IF5P8TA/?tag=titb-20</t>
  </si>
  <si>
    <t xml:space="preserve">Everybody's Fine </t>
  </si>
  <si>
    <t>http://www.amazon.com/gp/product/B009RI42I2/?tag=titb-20</t>
  </si>
  <si>
    <t>Conviction</t>
  </si>
  <si>
    <t>http://www.amazon.com/gp/product/B004LQLKOY/?tag=titb-20</t>
  </si>
  <si>
    <t>Pan</t>
  </si>
  <si>
    <t>http://www.amazon.com/gp/product/B018JQTSPE/?tag=titb-20</t>
  </si>
  <si>
    <t>Warrior</t>
  </si>
  <si>
    <t>http://www.amazon.com/gp/product/B006O5YHUY/?tag=titb-20</t>
  </si>
  <si>
    <t>Machete Kills</t>
  </si>
  <si>
    <t>http://www.amazon.com/gp/product/B00H8C4R3O/?tag=titb-20</t>
  </si>
  <si>
    <t>Hotel Artemis</t>
  </si>
  <si>
    <t>https://www.amazon.com/Hotel-Artemis-Jodie-Foster/dp/B07J1FZ4TZ/ref=sr_1_1?s=instant-video&amp;ie=UTF8&amp;qid=1546975013&amp;sr=1-1&amp;keywords=Hotel+Artemis</t>
  </si>
  <si>
    <t>The Hero</t>
  </si>
  <si>
    <t>https://www.amazon.co.uk/Hero-Sam-Elliott/dp/B078T69CBS/ref=sr_1_1?s=instant-video&amp;ie=UTF8&amp;qid=1546981593&amp;sr=1-1&amp;keywords=The+Hero</t>
  </si>
  <si>
    <t>Cadillac Records</t>
  </si>
  <si>
    <t>http://www.amazon.com/gp/product/B001RONJYC/?tag=titb-20</t>
  </si>
  <si>
    <t>The Sun is Also a Star</t>
  </si>
  <si>
    <t>https://www.amazon.co.uk/Sun-Also-Star-Ry-Russo-Young/dp/B0823P4Q71/ref=sr_1_1?keywords=The+Sun+is+Also+a+Star&amp;qid=1577974479&amp;s=instant-video&amp;sr=1-1</t>
  </si>
  <si>
    <t>Priest</t>
  </si>
  <si>
    <t>http://www.amazon.com/gp/product/B005BG2FII/?tag=titb-20</t>
  </si>
  <si>
    <t>Operation Finale</t>
  </si>
  <si>
    <t>https://www.amazon.com/Operation-Finale-Oscar-Isaac/dp/B07GVR91M9/ref=sr_1_1?s=instant-video&amp;ie=UTF8&amp;qid=1546975432&amp;sr=1-1&amp;keywords=Operation+Finale</t>
  </si>
  <si>
    <t>Norman: The Moderate Rise and Tragic Fall of a New York Fixer</t>
  </si>
  <si>
    <t>https://www.amazon.co.uk/Norman-Moderate-Rise-Tragic-Fixer/dp/B0762FNY2F/ref=sr_1_1?s=instant-video&amp;ie=UTF8&amp;qid=1546981181&amp;sr=1-1&amp;keywords=Norman%3A+The+Moderate+Rise+and+Tragic+Fall+of+a+New+York+Fixer</t>
  </si>
  <si>
    <t>Pirate Radio (The Boat that Rocked, UK)</t>
  </si>
  <si>
    <t>http://www.amazon.com/gp/product/B0037VKDQ0/?tag=titb-20</t>
  </si>
  <si>
    <t>The Thing</t>
  </si>
  <si>
    <t>horror, mystery, sci-fi</t>
  </si>
  <si>
    <t>http://www.amazon.com/gp/product/B0070Z4M4I/?tag=titb-20</t>
  </si>
  <si>
    <t>UglyDolls</t>
  </si>
  <si>
    <t>https://www.amazon.co.uk/Uglydolls-Kelly-Clarkson/dp/B07X34W9X8/ref=sr_1_1?crid=1ZQEG7LLXCS3Y&amp;keywords=uglydolls&amp;qid=1577974539&amp;s=instant-video&amp;sprefix=UglyDolls%2Cinstant-video%2C151&amp;sr=1-1</t>
  </si>
  <si>
    <t>The Brothers Grimsby</t>
  </si>
  <si>
    <t>https://www.amazon.com/Brothers-Grimsby-Sacha-Baron-Cohen/dp/B01CPZMJ10/ref=sr_1_1?s=instant-video&amp;ie=UTF8&amp;qid=1481218035&amp;sr=1-1&amp;keywords=The+Brothers+Grimsby</t>
  </si>
  <si>
    <t>Cedar Rapids</t>
  </si>
  <si>
    <t>http://www.amazon.com/gp/product/B00574SQ6E/?tag=titb-20</t>
  </si>
  <si>
    <t>Dredd</t>
  </si>
  <si>
    <t>http://www.amazon.com/gp/product/B00AYB1RGG/?tag=titb-20</t>
  </si>
  <si>
    <t>Leatherheads</t>
  </si>
  <si>
    <t>http://www.amazon.com/gp/product/B001IZL4A6/?tag=titb-20</t>
  </si>
  <si>
    <t>Whiskey Tango Foxtrot</t>
  </si>
  <si>
    <t>https://www.amazon.com/Whiskey-Tango-Foxtrot-Tina-Fey/dp/B01CH2GV56/ref=sr_1_1?s=instant-video&amp;ie=UTF8&amp;qid=1481218641&amp;sr=1-1&amp;keywords=Whiskey+Tango+Foxtrot</t>
  </si>
  <si>
    <t>Assassin's Creed</t>
  </si>
  <si>
    <t>Aloha</t>
  </si>
  <si>
    <t>http://www.amazon.com/gp/product/B00ZAQNRCM/?tag=titb-20</t>
  </si>
  <si>
    <t>21 Bridges</t>
  </si>
  <si>
    <t>https://www.amazon.co.uk/21-Bridges-Chadwick-Boseman/dp/B0815XQL3L/ref=sr_1_2?keywords=21+Bridges&amp;qid=1577972909&amp;s=instant-video&amp;sr=1-2</t>
  </si>
  <si>
    <t xml:space="preserve">Away We Go </t>
  </si>
  <si>
    <t>http://www.amazon.com/gp/product/B002L2Q1SA/?tag=titb-20</t>
  </si>
  <si>
    <t>Keeping Up with the Joneses</t>
  </si>
  <si>
    <t>https://www.amazon.com/Keeping-Up-Joneses-Zach-Galifianakis/dp/B01M9982IY/ref=sr_1_1?s=instant-video&amp;ie=UTF8&amp;qid=1481218345&amp;sr=1-1&amp;keywords=Keeping+Up+with+the+Joneses</t>
  </si>
  <si>
    <t>Out of the Furnace</t>
  </si>
  <si>
    <t>http://www.amazon.com/gp/product/B00IXE6568/?tag=titb-20</t>
  </si>
  <si>
    <t>Everything Must Go</t>
  </si>
  <si>
    <t>http://www.amazon.com/gp/product/B008Y7I2AQ/?tag=titb-20</t>
  </si>
  <si>
    <t>Mortal Engines</t>
  </si>
  <si>
    <t>https://www.amazon.com/Mortal-Engines-Hugo-Weaving/dp/B07L8JW6V1/ref=sr_1_1?s=instant-video&amp;ie=UTF8&amp;qid=1546975483&amp;sr=1-1&amp;keywords=Mortal+Engines</t>
  </si>
  <si>
    <t xml:space="preserve">Red Dawn </t>
  </si>
  <si>
    <t>http://www.amazon.com/gp/product/B00BP4XHZU/?tag=titb-20</t>
  </si>
  <si>
    <t xml:space="preserve">Land of the Lost </t>
  </si>
  <si>
    <t>Shoot 'Em Up</t>
  </si>
  <si>
    <t>Sucker Punch</t>
  </si>
  <si>
    <t>http://www.amazon.com/gp/product/B0051OZ564/?tag=titb-20</t>
  </si>
  <si>
    <t xml:space="preserve">Nine </t>
  </si>
  <si>
    <t>http://www.amazon.com/gp/product/B003ESVNI8/?tag=titb-20</t>
  </si>
  <si>
    <t>Doomsday</t>
  </si>
  <si>
    <t xml:space="preserve">action, sci-fi </t>
  </si>
  <si>
    <t>http://www.amazon.com/gp/product/B000W453HO/?tag=titb-20</t>
  </si>
  <si>
    <t>http://www.amazon.com/gp/product/B007MJSQSK/?tag=titb-20</t>
  </si>
  <si>
    <t>Wonder Park</t>
  </si>
  <si>
    <t>Adventure, Fantasy, Comedy, Family</t>
  </si>
  <si>
    <t>https://www.amazon.co.uk/Wonder-Park-No-Director/dp/B07QBQWFTK/ref=sr_1_1?crid=19MJLWJTZCCHH&amp;keywords=wonder+park&amp;qid=1557072831&amp;s=instant-video&amp;sprefix=Wonder+Park%2Cinstant-video%2C148&amp;sr=1-1</t>
  </si>
  <si>
    <t>Mile 22</t>
  </si>
  <si>
    <t>https://www.amazon.com/Mile-22-Mark-Wahlberg/dp/B07GDVFCFC/ref=sr_1_1?s=instant-video&amp;ie=UTF8&amp;qid=1546975526&amp;sr=1-1&amp;keywords=Mile+22</t>
  </si>
  <si>
    <t>A Cure for Wellness</t>
  </si>
  <si>
    <t>https://www.amazon.co.uk/Cure-Wellness-Dane-DeHaan/dp/B01MV04KMG/ref=sr_1_1?s=instant-video&amp;ie=UTF8&amp;qid=1546978969&amp;sr=1-1&amp;keywords=A+Cure+for+Wellness</t>
  </si>
  <si>
    <t>Hostiles</t>
  </si>
  <si>
    <t>https://www.amazon.com/Hostiles-Christian-Bale/dp/B07B37BCPL/ref=sr_1_2?s=instant-video&amp;ie=UTF8&amp;qid=1546975004&amp;sr=1-2&amp;keywords=Hostiles</t>
  </si>
  <si>
    <t>Dog Days</t>
  </si>
  <si>
    <t>https://www.amazon.com/Dog-Days-Ken-Marino/dp/B07GFRT4J6/ref=sr_1_1?s=instant-video&amp;ie=UTF8&amp;qid=1546970449&amp;sr=1-1&amp;keywords=Dog+Days</t>
  </si>
  <si>
    <t>The Love Guru</t>
  </si>
  <si>
    <t>http://www.amazon.com/gp/product/B001IDP08U/?tag=titb-20</t>
  </si>
  <si>
    <t>Across the Universe</t>
  </si>
  <si>
    <t>http://www.amazon.co.uk/Across-Universe-Sturgess-Evan-Rachel/dp/B00I3R3PNQ/ref=sr_1_1?s=instant-video&amp;ie=UTF8&amp;qid=1457385603&amp;sr=1-1&amp;keywords=Across+the+Universe</t>
  </si>
  <si>
    <t>The Finest Hours</t>
  </si>
  <si>
    <t>https://www.amazon.com/Finest-Hours-Theatrical-Chris-Pine/dp/B01B6YRA2O/ref=sr_1_1?s=instant-video&amp;ie=UTF8&amp;qid=1481218809&amp;sr=1-1&amp;keywords=The+Finest+Hours</t>
  </si>
  <si>
    <t>Queen &amp; Slim</t>
  </si>
  <si>
    <t>The Queen of Katwe</t>
  </si>
  <si>
    <t>https://www.amazon.com/Queen-Katwe-Theatrical-Version-Oyelowo/dp/B01M1R7HWO/ref=sr_1_1?s=instant-video&amp;ie=UTF8&amp;qid=1481218115&amp;sr=1-1&amp;keywords=The+Queen+of+Katwe</t>
  </si>
  <si>
    <t xml:space="preserve">The Soloist </t>
  </si>
  <si>
    <t>http://www.amazon.com/gp/product/B002JQIRTO/?tag=titb-20</t>
  </si>
  <si>
    <t>Mr. Turner</t>
  </si>
  <si>
    <t>drama, biography, history</t>
  </si>
  <si>
    <t>http://www.amazon.com/gp/product/B00VY0DTIA/?tag=titb-20</t>
  </si>
  <si>
    <t>Happy Feet 2</t>
  </si>
  <si>
    <t>http://www.amazon.com/gp/product/B007JRUCGO/?tag=titb-20</t>
  </si>
  <si>
    <t>Never Let Me Go</t>
  </si>
  <si>
    <t>http://www.amazon.com/gp/product/B004LQI0HE/?tag=titb-20</t>
  </si>
  <si>
    <t>Your Highness</t>
  </si>
  <si>
    <t>adventure, comedy, fantasy</t>
  </si>
  <si>
    <t>http://www.amazon.com/gp/product/B005BZQTGS/?tag=titb-20</t>
  </si>
  <si>
    <t>Big Miracle</t>
  </si>
  <si>
    <t>http://www.amazon.com/gp/product/B008A1NSTG/?tag=titb-20</t>
  </si>
  <si>
    <t xml:space="preserve">Astro Boy </t>
  </si>
  <si>
    <t>animation, action, family</t>
  </si>
  <si>
    <t>http://www.amazon.com/gp/product/B0035GX0BM/?tag=titb-20</t>
  </si>
  <si>
    <t>Tusk</t>
  </si>
  <si>
    <t>http://www.amazon.com/gp/product/B00N8MCC4Y/?tag=titb-20</t>
  </si>
  <si>
    <t xml:space="preserve">Bandslam </t>
  </si>
  <si>
    <t>comedy, family, music</t>
  </si>
  <si>
    <t>http://www.amazon.com/gp/product/B0035GNSQ4/?tag=titb-20</t>
  </si>
  <si>
    <t>R.I.P.D.</t>
  </si>
  <si>
    <t>Action, Fantasy, Comedy, Crime</t>
  </si>
  <si>
    <t>http://www.amazon.com/gp/product/B00FPH51LQ/?tag=titb-20</t>
  </si>
  <si>
    <t>The Conspirator</t>
  </si>
  <si>
    <t>crime, history</t>
  </si>
  <si>
    <t>http://www.amazon.com/gp/product/B005HGKW00/?tag=titb-20</t>
  </si>
  <si>
    <t>The Beach Bum</t>
  </si>
  <si>
    <t>https://www.amazon.co.uk/Beach-Bum-Matthew-McConaughey/dp/B07Z5DFTR1/ref=sr_1_1?keywords=The+Beach+Bum&amp;qid=1577974354&amp;s=instant-video&amp;sr=1-1</t>
  </si>
  <si>
    <t>Ratchet &amp; Clank</t>
  </si>
  <si>
    <t>https://www.amazon.com/Ratchet-Clank-Paul-Giamatti/dp/B01EN8ZMC0/ref=sr_1_1?s=instant-video&amp;ie=UTF8&amp;qid=1481218127&amp;sr=1-1&amp;keywords=Ratchet+and+Clank</t>
  </si>
  <si>
    <t>Only The Brave</t>
  </si>
  <si>
    <t>https://www.amazon.co.uk/Only-Brave-Josh-Brolin/dp/B07791FW42/ref=sr_1_1?s=instant-video&amp;ie=UTF8&amp;qid=1546980741&amp;sr=1-1&amp;keywords=Only+The+Brave</t>
  </si>
  <si>
    <t>Dream House</t>
  </si>
  <si>
    <t>http://www.amazon.com/gp/product/B0070Z97LG/?tag=titb-20</t>
  </si>
  <si>
    <t>Walk Hard: The Dewey Cox Story</t>
  </si>
  <si>
    <t>http://www.amazon.co.uk/Walk-Hard-Dewey-Cox-Story/dp/B00FZSBD2Q/ref=sr_1_1?s=instant-video&amp;ie=UTF8&amp;qid=1457386823&amp;sr=1-1&amp;keywords=Walk+Hard%3A+The+Dewey+Cox+Story</t>
  </si>
  <si>
    <t>Alpha</t>
  </si>
  <si>
    <t>https://www.amazon.com/Alpha-Kodi-Smit-McPhee/dp/B07GJV8S5R/ref=sr_1_1?s=instant-video&amp;ie=UTF8&amp;qid=1546964141&amp;sr=1-1&amp;keywords=Alpha</t>
  </si>
  <si>
    <t>Pride &amp; Prejudice &amp; Zombies</t>
  </si>
  <si>
    <t>https://www.amazon.com/Pride-Prejudice-Zombies-Lily-James/dp/B01BECSFDQ/ref=sr_1_1?s=instant-video&amp;ie=UTF8&amp;qid=1481218260&amp;sr=1-1&amp;keywords=pride+and+prejudice+and+zombies</t>
  </si>
  <si>
    <t>Woodlawn</t>
  </si>
  <si>
    <t>http://www.amazon.com/gp/product/B01AMUSHAC/?tag=titb-20</t>
  </si>
  <si>
    <t>Repo Men</t>
  </si>
  <si>
    <t>http://www.amazon.com/gp/product/B003XI6NQ6/?tag=titb-20</t>
  </si>
  <si>
    <t>Bombshell</t>
  </si>
  <si>
    <t>Jane Eyre</t>
  </si>
  <si>
    <t>http://www.amazon.com/gp/product/B0057F869U/?tag=titb-20</t>
  </si>
  <si>
    <t>Hugo</t>
  </si>
  <si>
    <t>adventure, family, mystery</t>
  </si>
  <si>
    <t>http://www.amazon.com/gp/product/B007EMSW48/?tag=titb-20</t>
  </si>
  <si>
    <t>Where’d You Go Bernadette</t>
  </si>
  <si>
    <t>American Ultra</t>
  </si>
  <si>
    <t>http://www.amazon.com/gp/product/B018BF2CSI/?tag=titb-20</t>
  </si>
  <si>
    <t>Chappaquiddick</t>
  </si>
  <si>
    <t>https://www.amazon.com/Chappaquiddick-Jason-Clarke/dp/B07DFS89PM/ref=sr_1_2?s=instant-video&amp;ie=UTF8&amp;qid=1546970341&amp;sr=1-2&amp;keywords=Chappaquiddick</t>
  </si>
  <si>
    <t>Shame</t>
  </si>
  <si>
    <t>http://www.amazon.com/gp/product/B007UXT6O6/?tag=titb-20</t>
  </si>
  <si>
    <t>Brittany Runs a Marathon</t>
  </si>
  <si>
    <t>https://www.amazon.co.uk/Brittany-Runs-Marathon-Jillian-Bell/dp/B081BBHVM3/ref=sr_1_2?crid=324ZABJ257CHX&amp;keywords=brittany+runs+a+marathon&amp;qid=1577973233&amp;s=instant-video&amp;sprefix=Brittany+Runs+a+Marathon%2Cinstant-video%2C208&amp;sr=1-2</t>
  </si>
  <si>
    <t>Thoroughbreds</t>
  </si>
  <si>
    <t>https://www.amazon.com/Thoroughbreds-Olivia-Cooke/dp/B07B8FHHKR/ref=sr_1_2?s=instant-video&amp;ie=UTF8&amp;qid=1546970766&amp;sr=1-2&amp;keywords=Thoroughbreds</t>
  </si>
  <si>
    <t>Roman J. Israel, Esq.</t>
  </si>
  <si>
    <t>https://www.amazon.co.uk/Roman-Israel-Esq-Denzel-Washington/dp/B0792J765W/ref=sr_1_1?s=instant-video&amp;ie=UTF8&amp;qid=1546980015&amp;sr=1-1&amp;keywords=Roman+J.+Israel%2C+Esq.</t>
  </si>
  <si>
    <t>Monster Trucks</t>
  </si>
  <si>
    <t>https://www.amazon.co.uk/Monster-Trucks-Lucas-Till/dp/B01NGZ43CU/ref=sr_1_1?s=instant-video&amp;ie=UTF8&amp;qid=1546978633&amp;sr=1-1&amp;keywords=Monster+Trucks</t>
  </si>
  <si>
    <t>Motherless Brooklyn</t>
  </si>
  <si>
    <t>https://www.amazon.co.uk/Motherless-Brooklyn-Edward-Norton/dp/B08288YXQG/ref=sr_1_1?crid=2WDFQA0C1R0LK&amp;keywords=motherless+brooklyn+movie&amp;qid=1577973787&amp;s=instant-video&amp;sprefix=Motherless+Brooklyn%2Cinstant-video%2C145&amp;sr=1-1</t>
  </si>
  <si>
    <t>Kill Your Darlings</t>
  </si>
  <si>
    <t>Biography, Drama, Thriller, Romance</t>
  </si>
  <si>
    <t>http://www.amazon.com/gp/product/B00J2AJW76/?tag=titb-20</t>
  </si>
  <si>
    <t>Vampire Academy</t>
  </si>
  <si>
    <t>http://www.amazon.com/gp/product/B00JJH4GAU/?tag=titb-20</t>
  </si>
  <si>
    <t>Battle of the Sexes</t>
  </si>
  <si>
    <t>sports</t>
  </si>
  <si>
    <t>https://www.amazon.co.uk/Battle-Sexes-Emma-Stone/dp/B0771YHP82/ref=sr_1_1?s=instant-video&amp;ie=UTF8&amp;qid=1546981315&amp;sr=1-1&amp;keywords=Battle+of+the+Sexes</t>
  </si>
  <si>
    <t>Foxcatcher</t>
  </si>
  <si>
    <t>http://www.amazon.com/gp/product/B00R2LYXKI/?tag=titb-20</t>
  </si>
  <si>
    <t>The Kid Who Would be King</t>
  </si>
  <si>
    <t>https://www.amazon.co.uk/Kid-Who-Would-Be-King/dp/B07NRR5RCQ/ref=sr_1_1?keywords=The+Kid+Who+Would+be+King&amp;qid=1557074019&amp;s=instant-video&amp;sr=1-1-catcorr</t>
  </si>
  <si>
    <t>The Invasion</t>
  </si>
  <si>
    <t>http://www.amazon.co.uk/Invasion-Nicole-Kidman/dp/B00ET2GA72/ref=sr_1_1?s=instant-video&amp;ie=UTF8&amp;qid=1457386645&amp;sr=1-1&amp;keywords=The+Invasion</t>
  </si>
  <si>
    <t>Detroit</t>
  </si>
  <si>
    <t>https://www.amazon.co.uk/Detroit-John-Boyega/dp/B074MS7TFB/ref=sr_1_1?s=instant-video&amp;ie=UTF8&amp;qid=1546981497&amp;sr=1-1&amp;keywords=Detroit</t>
  </si>
  <si>
    <t>The Space Between Us</t>
  </si>
  <si>
    <t>sci-fi, adventure</t>
  </si>
  <si>
    <t>https://www.amazon.co.uk/Space-Between-Us-Asa-Butterfield/dp/B072HMVJ5M/ref=sr_1_1?s=instant-video&amp;ie=UTF8&amp;qid=1546977770&amp;sr=1-1&amp;keywords=The+Space+Between+Us</t>
  </si>
  <si>
    <t>Killer Elite</t>
  </si>
  <si>
    <t>http://www.amazon.com/gp/product/B006TLFIAQ/?tag=titb-20</t>
  </si>
  <si>
    <t xml:space="preserve">Extraordinary Measures	</t>
  </si>
  <si>
    <t>http://www.amazon.com/gp/product/B003L7PKCW/?tag=titb-20</t>
  </si>
  <si>
    <t xml:space="preserve">The Wizard of Oz </t>
  </si>
  <si>
    <t>Adventure, Fantasy, Comedy, Family, Musical</t>
  </si>
  <si>
    <t>Shaft</t>
  </si>
  <si>
    <t xml:space="preserve">Amelia </t>
  </si>
  <si>
    <t>http://www.amazon.com/gp/product/B0036SLOP8/?tag=titb-20</t>
  </si>
  <si>
    <t>Grindhouse</t>
  </si>
  <si>
    <t>Popstar: Never Stop Never Stopping</t>
  </si>
  <si>
    <t>https://www.amazon.com/Popstar-Never-Stop-Stopping/dp/B01GHBYMMC/ref=sr_1_1?s=instant-video&amp;ie=UTF8&amp;qid=1481218221&amp;sr=1-1&amp;keywords=Popstar%3A+Never+Stop+Never+Stopping</t>
  </si>
  <si>
    <t>Thank You for Your Service</t>
  </si>
  <si>
    <t>https://www.amazon.co.uk/Thank-Your-Service-Mark-Russell/dp/B071W3XJV6/ref=sr_1_1?s=instant-video&amp;ie=UTF8&amp;qid=1546980837&amp;sr=1-1&amp;keywords=Thank+You+for+Your+Service</t>
  </si>
  <si>
    <t>Self/less</t>
  </si>
  <si>
    <t>http://www.amazon.com/gp/product/B017QHDEW0/?tag=titb-20</t>
  </si>
  <si>
    <t>City of Ember</t>
  </si>
  <si>
    <t>http://www.amazon.com/gp/product/B009EER7FE/?tag=titb-20</t>
  </si>
  <si>
    <t>The Runaways</t>
  </si>
  <si>
    <t>http://www.amazon.com/gp/product/B003U42L8W/?tag=titb-20</t>
  </si>
  <si>
    <t>Free State of Jones</t>
  </si>
  <si>
    <t>https://www.amazon.com/Free-State-Jones-Matthew-McConaughey/dp/B01HDR26FY/ref=sr_1_1?s=instant-video&amp;ie=UTF8&amp;qid=1481218617&amp;sr=1-1&amp;keywords=Free+State+of+Jones</t>
  </si>
  <si>
    <t>Stop-Loss</t>
  </si>
  <si>
    <t>http://www.amazon.com/gp/product/B001DXC6Z0/?tag=titb-20</t>
  </si>
  <si>
    <t>The Best of Enemies</t>
  </si>
  <si>
    <t>https://www.amazon.co.uk/Enemies-Morgan-Neville-Robert-Gordon/dp/B012DK04JG/ref=sr_1_1?keywords=The+Best+of+Enemies&amp;qid=1557074720&amp;s=instant-video&amp;sr=1-1</t>
  </si>
  <si>
    <t>Brian Banks</t>
  </si>
  <si>
    <t>https://www.amazon.co.uk/Brian-Banks-Greg-Kinnear/dp/B082DRZBPF/ref=sr_1_1?crid=3GQV84NMMF94P&amp;keywords=brian+banks&amp;qid=1577973220&amp;s=instant-video&amp;sprefix=Brian+Banks%2Cinstant-video%2C145&amp;sr=1-1</t>
  </si>
  <si>
    <t>Stone</t>
  </si>
  <si>
    <t>http://www.amazon.com/gp/product/B004JMGOO6/?tag=titb-20</t>
  </si>
  <si>
    <t>The Book of Henry</t>
  </si>
  <si>
    <t>https://www.amazon.co.uk/Book-Henry-Bobby-Moynihan/dp/B072QY86WQ/ref=sr_1_1?s=instant-video&amp;ie=UTF8&amp;qid=1546977750&amp;sr=1-1&amp;keywords=The+Book+of+Henry</t>
  </si>
  <si>
    <t>Gotti</t>
  </si>
  <si>
    <t>https://www.amazon.com/Gotti-John-Travolta/dp/B07GRG6LNF/ref=sr_1_2?s=instant-video&amp;ie=UTF8&amp;qid=1546974499&amp;sr=1-2&amp;keywords=Gotti</t>
  </si>
  <si>
    <t>The Tree Of Life</t>
  </si>
  <si>
    <t>http://www.amazon.com/gp/product/B005UKJX4E/?tag=titb-20</t>
  </si>
  <si>
    <t>Cats</t>
  </si>
  <si>
    <t>Drama, Comedy, Musical</t>
  </si>
  <si>
    <t>https://www.amazon.co.uk/Cats-James-Corden/dp/B082JTNCX7/ref=sr_1_1?crid=IYXMDVK5RFYX&amp;keywords=cats+2019&amp;qid=1577973262&amp;s=instant-video&amp;sprefix=Cats%2Cinstant-video%2C160&amp;sr=1-1</t>
  </si>
  <si>
    <t xml:space="preserve">Post Grad </t>
  </si>
  <si>
    <t>http://www.amazon.com/gp/product/B0033VQAIY/?tag=titb-20</t>
  </si>
  <si>
    <t xml:space="preserve">Pandorum </t>
  </si>
  <si>
    <t>action, horror, mystery</t>
  </si>
  <si>
    <t>http://www.amazon.com/gp/product/B0038P80CO/?tag=titb-20</t>
  </si>
  <si>
    <t xml:space="preserve">Imagine That </t>
  </si>
  <si>
    <t>http://www.amazon.com/gp/product/B002PHW9IC/?tag=titb-20</t>
  </si>
  <si>
    <t>The Kitchen</t>
  </si>
  <si>
    <t>https://www.amazon.co.uk/Kitchen-Andrea-Berloff/dp/B07Y5QF5P4/ref=sr_1_1?keywords=The+Kitchen&amp;qid=1577974409&amp;s=instant-video&amp;sr=1-1</t>
  </si>
  <si>
    <t>Take Me Home Tonight</t>
  </si>
  <si>
    <t>http://www.amazon.com/gp/product/B005DD7CKU/?tag=titb-20</t>
  </si>
  <si>
    <t>The Gunman</t>
  </si>
  <si>
    <t>http://www.amazon.com/gp/product/B00ZPWJU7C/?tag=titb-20</t>
  </si>
  <si>
    <t>Unfinished Business</t>
  </si>
  <si>
    <t>http://www.amazon.com/gp/product/B00UBRGMI6/?tag=titb-20</t>
  </si>
  <si>
    <t>The Rum Diary</t>
  </si>
  <si>
    <t>http://www.amazon.com/gp/product/B006ZEDZNY/?tag=titb-20</t>
  </si>
  <si>
    <t>The Young Messiah</t>
  </si>
  <si>
    <t>https://www.amazon.com/Young-Messiah-Sean-Bean/dp/B01FVUJ6PI/ref=sr_1_1?s=instant-video&amp;ie=UTF8&amp;qid=1481217982&amp;sr=1-1&amp;keywords=The+Young+Messiah</t>
  </si>
  <si>
    <t>The Longshots</t>
  </si>
  <si>
    <t>biography, comedy</t>
  </si>
  <si>
    <t>http://www.amazon.com/gp/product/B004LZU89S/?tag=titb-20</t>
  </si>
  <si>
    <t>Arthur Christmas</t>
  </si>
  <si>
    <t>http://www.amazon.com/gp/product/B009SQRC9E/?tag=titb-20</t>
  </si>
  <si>
    <t>Tolkien</t>
  </si>
  <si>
    <t>https://www.amazon.co.uk/Tolkien-Dome-Karukoski/dp/B07RBMYZVV/ref=sr_1_1?keywords=Tolkien&amp;qid=1577974509&amp;s=instant-video&amp;sr=1-1</t>
  </si>
  <si>
    <t>The Infiltrator</t>
  </si>
  <si>
    <t>https://www.amazon.com/Infiltrator-Bryan-Cranston/dp/B01LWJFJ8F/ref=sr_1_1?s=instant-video&amp;ie=UTF8&amp;qid=1481218386&amp;sr=1-1&amp;keywords=The+Infiltrator</t>
  </si>
  <si>
    <t>The Three Musketeers</t>
  </si>
  <si>
    <t>action, adventure, romance</t>
  </si>
  <si>
    <t>http://www.amazon.com/gp/product/B007JUWM64/?tag=titb-20</t>
  </si>
  <si>
    <t>Friend Request</t>
  </si>
  <si>
    <t>https://www.amazon.co.uk/Friend-Request-Alycia-Debnam-Carey/dp/B01KUVL2KA/ref=sr_1_1?s=instant-video&amp;ie=UTF8&amp;qid=1546979574&amp;sr=1-1&amp;keywords=Friend+Request</t>
  </si>
  <si>
    <t>Hotel Mumbai</t>
  </si>
  <si>
    <t>Drama, History, Thriller</t>
  </si>
  <si>
    <t>College Road Trip</t>
  </si>
  <si>
    <t>http://www.amazon.com/gp/product/B003QSD5HS/?tag=titb-20</t>
  </si>
  <si>
    <t>Gold</t>
  </si>
  <si>
    <t>https://www.amazon.co.uk/Gold-Matthew-McConaughey/dp/B01N24A6KK/ref=sr_1_2?s=instant-video&amp;ie=UTF8&amp;qid=1546980446&amp;sr=1-2&amp;keywords=Gold</t>
  </si>
  <si>
    <t>Take Shelter</t>
  </si>
  <si>
    <t>http://www.amazon.com/gp/product/B0078YXF4Y/?tag=titb-20</t>
  </si>
  <si>
    <t>Drive Angry</t>
  </si>
  <si>
    <t>action, crime, fantasy</t>
  </si>
  <si>
    <t>http://www.amazon.com/gp/product/B0053EZY04/?tag=titb-20</t>
  </si>
  <si>
    <t xml:space="preserve">Whiteout </t>
  </si>
  <si>
    <t>http://www.amazon.com/gp/product/B00352TZCE/?tag=titb-20</t>
  </si>
  <si>
    <t>Conan the Barbarian</t>
  </si>
  <si>
    <t>http://www.amazon.com/gp/product/B006ANJ4BW/</t>
  </si>
  <si>
    <t>Solitary Man</t>
  </si>
  <si>
    <t>http://www.amazon.com/gp/product/B0043UCXQC/?tag=titb-20</t>
  </si>
  <si>
    <t xml:space="preserve">Taking Woodstock </t>
  </si>
  <si>
    <t>http://www.amazon.com/gp/product/B002YDRA0Y/?tag=titb-20</t>
  </si>
  <si>
    <t>Playmobile: The Movie</t>
  </si>
  <si>
    <t>https://www.amazon.co.uk/Playmobil-Movie-Anya-Taylor-Joy/dp/B07YQ7J26C/ref=sr_1_1?crid=25L24TX7J13R0&amp;keywords=playmobile+the+movie&amp;qid=1577973863&amp;s=instant-video&amp;sprefix=Playmobile%3A+The+Movie%2Cinstant-video%2C151&amp;sr=1-1</t>
  </si>
  <si>
    <t xml:space="preserve">Serenity </t>
  </si>
  <si>
    <t>https://www.amazon.co.uk/Serenity-Matthew-McConaughey/dp/B07TN37FNJ/ref=sr_1_1?crid=LRFCGIFN5XSZ&amp;keywords=serenity+2019&amp;qid=1577973940&amp;s=instant-video&amp;sprefix=Serenity+%2Cinstant-video%2C167&amp;sr=1-1</t>
  </si>
  <si>
    <t>The Company Men</t>
  </si>
  <si>
    <t>http://www.amazon.com/gp/product/B0054NQZ9S/?tag=titb-20</t>
  </si>
  <si>
    <t>Soul Men</t>
  </si>
  <si>
    <t>http://www.amazon.com/gp/product/B002Y3K13W/?tag=titb-20</t>
  </si>
  <si>
    <t>Their Finest</t>
  </si>
  <si>
    <t>https://www.amazon.co.uk/Their-Finest-Gemma-Arterton/dp/B06Y62TF2L/ref=sr_1_1?s=instant-video&amp;ie=UTF8&amp;qid=1546981270&amp;sr=1-1&amp;keywords=Their+Finest</t>
  </si>
  <si>
    <t>A.X.L.</t>
  </si>
  <si>
    <t>https://www.amazon.com/X-L-Becky-G/dp/B07KY65QBP/ref=sr_1_1?s=instant-video&amp;ie=UTF8&amp;qid=1546964091&amp;sr=1-1&amp;keywords=A.X.L.</t>
  </si>
  <si>
    <t>A Dangerous Method</t>
  </si>
  <si>
    <t>biography, thriller</t>
  </si>
  <si>
    <t>http://www.amazon.com/gp/product/B007OUFESC/?tag=titb-20</t>
  </si>
  <si>
    <t>Jay and Silent Bob Reboot</t>
  </si>
  <si>
    <t>https://www.amazon.co.uk/Jay-Silent-Reboot-Kevin-Smith/dp/B081HXV71Z/ref=sr_1_1?keywords=Jay+and+Silent+Bob+Reboot&amp;qid=1577973564&amp;s=instant-video&amp;sr=1-1</t>
  </si>
  <si>
    <t>Punisher: War Zone</t>
  </si>
  <si>
    <t>remake / reboot, adaptation</t>
  </si>
  <si>
    <t>http://www.amazon.com/gp/product/B008Y717U8/?tag=titb-20</t>
  </si>
  <si>
    <t>Big Stone Gap</t>
  </si>
  <si>
    <t>http://www.amazon.com/gp/product/B019PFW1OI/?tag=titb-20</t>
  </si>
  <si>
    <t>The Lost City of Z</t>
  </si>
  <si>
    <t>https://www.amazon.co.uk/Lost-City-Z-Charlie-Hunnam/dp/B06XH7FH7R/ref=sr_1_1?s=instant-video&amp;ie=UTF8&amp;qid=1546981226&amp;sr=1-1&amp;keywords=The+Lost+City+of+Z</t>
  </si>
  <si>
    <t>The Happytime Murders</t>
  </si>
  <si>
    <t>https://www.amazon.com/Happytime-Murders-Melissa-McCarthy/dp/B07GNY94WM/ref=sr_1_1?s=instant-video&amp;ie=UTF8&amp;qid=1546974144&amp;sr=1-1&amp;keywords=The+Happytime+Murders</t>
  </si>
  <si>
    <t>Miss Pettigrew Lives for a Day</t>
  </si>
  <si>
    <t>http://www.amazon.com/gp/product/B001G7HKZ4/?tag=titb-20</t>
  </si>
  <si>
    <t>Captive State</t>
  </si>
  <si>
    <t>Sci-Fi, Thriller</t>
  </si>
  <si>
    <t>Red State</t>
  </si>
  <si>
    <t>action, horror, thriller</t>
  </si>
  <si>
    <t>http://www.amazon.com/gp/product/B005KGPC4S/?tag=titb-20</t>
  </si>
  <si>
    <t>Johnny English Reborn</t>
  </si>
  <si>
    <t>http://www.amazon.com/gp/product/B0076R62FM/?tag=titb-20</t>
  </si>
  <si>
    <t>Miss Sloane</t>
  </si>
  <si>
    <t>Action Point</t>
  </si>
  <si>
    <t>https://www.amazon.com/Action-Point-Johnny-Knoxville/dp/B07DD6DNJ6/ref=sr_1_2?s=instant-video&amp;ie=UTF8&amp;qid=1546964108&amp;sr=1-2&amp;keywords=Action+Point</t>
  </si>
  <si>
    <t>The Interview</t>
  </si>
  <si>
    <t>http://www.amazon.com/gp/product/B00RNRD7Y4/?tag=titb-20</t>
  </si>
  <si>
    <t>Missing Link</t>
  </si>
  <si>
    <t>https://www.amazon.co.uk/Missing-Link-Hugh-Jackman/dp/B07QBY3PX1/ref=sr_1_1?keywords=Missing+Link&amp;qid=1577973771&amp;s=instant-video&amp;sr=1-1</t>
  </si>
  <si>
    <t>The Express</t>
  </si>
  <si>
    <t>http://www.amazon.com/gp/product/B001QAJ0XG/?tag=titb-20</t>
  </si>
  <si>
    <t>Burnt</t>
  </si>
  <si>
    <t>http://www.amazon.com/gp/product/B017CDG46G/?tag=titb-20</t>
  </si>
  <si>
    <t>By The Sea</t>
  </si>
  <si>
    <t>http://www.amazon.com/gp/product/B01B28GJJY/?tag=titb-20</t>
  </si>
  <si>
    <t>A Hidden Life</t>
  </si>
  <si>
    <t>Biography, Drama, Romance</t>
  </si>
  <si>
    <t>Blackhat</t>
  </si>
  <si>
    <t>http://www.amazon.com/gp/product/B00VIF5AZ6/?tag=titb-20</t>
  </si>
  <si>
    <t xml:space="preserve">Street Fighter: The Legend of Chun-Li </t>
  </si>
  <si>
    <t>http://www.amazon.com/gp/product/B009EEDZ46/?tag=titb-20</t>
  </si>
  <si>
    <t>Greenberg</t>
  </si>
  <si>
    <t>http://www.amazon.com/gp/product/B003N20IVS/?tag=titb-20</t>
  </si>
  <si>
    <t>Raid</t>
  </si>
  <si>
    <t>Jonah Hex</t>
  </si>
  <si>
    <t xml:space="preserve">action, fantasy </t>
  </si>
  <si>
    <t>http://www.amazon.com/gp/product/B0041VT6HW/?tag=titb-20</t>
  </si>
  <si>
    <t>Suburbicon</t>
  </si>
  <si>
    <t>https://www.amazon.co.uk/Suburbicon-Matt-Damon/dp/B077S85DJD/ref=sr_1_1?s=instant-video&amp;ie=UTF8&amp;qid=1546981565&amp;sr=1-1&amp;keywords=Suburbicon</t>
  </si>
  <si>
    <t>Birth of the Dragon</t>
  </si>
  <si>
    <t>https://www.amazon.co.uk/Birth-Dragon-Philip-Wan-lung-Ng/dp/B07C2T84BM/ref=sr_1_1?s=instant-video&amp;ie=UTF8&amp;qid=1546977658&amp;sr=1-1&amp;keywords=Birth+of+the+Dragon</t>
  </si>
  <si>
    <t>The Goldfinch</t>
  </si>
  <si>
    <t>Judy</t>
  </si>
  <si>
    <t>https://www.amazon.co.uk/Judy-Rupert-Goold/dp/B07YSZZ4YM/ref=sr_1_2?crid=LJDQNX0VHB1T&amp;keywords=judy&amp;qid=1577973611&amp;s=instant-video&amp;sprefix=Judy%2Cinstant-video%2C162&amp;sr=1-2</t>
  </si>
  <si>
    <t>Miracle at St. Anna</t>
  </si>
  <si>
    <t>http://www.amazon.com/gp/product/B004L1NEJS/?tag=titb-20</t>
  </si>
  <si>
    <t>Finding Your Feet</t>
  </si>
  <si>
    <t>https://www.amazon.com/Finding-Your-Feet-Celia-Imrie/dp/B07F47WPSY/ref=sr_1_2?s=instant-video&amp;ie=UTF8&amp;qid=1546974372&amp;sr=1-2&amp;keywords=Finding+Your+Feet</t>
  </si>
  <si>
    <t>Colossal</t>
  </si>
  <si>
    <t>https://www.amazon.co.uk/Colossal-Anne-Hathaway/dp/B075DHWK1H/ref=sr_1_1?s=instant-video&amp;ie=UTF8&amp;qid=1546981255&amp;sr=1-1&amp;keywords=Colossal</t>
  </si>
  <si>
    <t>Stronger</t>
  </si>
  <si>
    <t>https://www.amazon.co.uk/Stronger-David-Gordon-Green/dp/B0785KX8MM/ref=sr_1_1?s=instant-video&amp;ie=UTF8&amp;qid=1546981681&amp;sr=1-1&amp;keywords=Stronger</t>
  </si>
  <si>
    <t>The Joneses</t>
  </si>
  <si>
    <t>http://www.amazon.com/gp/product/B009EEW6K0/?tag=titb-20</t>
  </si>
  <si>
    <t>Just Getting Started</t>
  </si>
  <si>
    <t>Mars Needs Moms</t>
  </si>
  <si>
    <t>http://www.amazon.com/gp/product/B005CB2E0Q/?tag=titb-20</t>
  </si>
  <si>
    <t>Anonymous</t>
  </si>
  <si>
    <t>http://www.amazon.com/gp/product/B0076D21O2/?tag=titb-20</t>
  </si>
  <si>
    <t>The Hurricane Heist</t>
  </si>
  <si>
    <t>https://www.amazon.com/Hurricane-Heist-Toby-Kebbell/dp/B07BT23KMY/ref=sr_1_2?s=instant-video&amp;ie=UTF8&amp;qid=1546974109&amp;sr=1-2&amp;keywords=The+Hurricane+Heist</t>
  </si>
  <si>
    <t>Blue is the Warmest Colour</t>
  </si>
  <si>
    <t>http://www.amazon.com/gp/product/B00I0PENR8/?tag=titb-20</t>
  </si>
  <si>
    <t>Oldboy</t>
  </si>
  <si>
    <t>Action, Drama, Mystery, Thriller</t>
  </si>
  <si>
    <t>http://www.amazon.com/gp/product/B00I95N384/?tag=titb-20</t>
  </si>
  <si>
    <t>Rock Dog</t>
  </si>
  <si>
    <t>https://www.amazon.co.uk/Rock-Dog-Luke-Wilson/dp/B076DNJW9Q/ref=sr_1_1?s=instant-video&amp;ie=UTF8&amp;qid=1546980503&amp;sr=1-1&amp;keywords=Rock+Dog</t>
  </si>
  <si>
    <t>Close Encounters of the Third Kind</t>
  </si>
  <si>
    <t>https://www.amazon.co.uk/Close-Encounters-Third-Kind-Collectors/dp/B077FJTZ2W/ref=sr_1_1?s=instant-video&amp;ie=UTF8&amp;qid=1546981445&amp;sr=1-1&amp;keywords=Close+Encounters+of+the+Third+Kind+%2840th+Anniversary%29</t>
  </si>
  <si>
    <t>Rules Don't Apply</t>
  </si>
  <si>
    <t>Lean on Pete</t>
  </si>
  <si>
    <t>https://www.amazon.com/Lean-Pete-Charlie-Plummer/dp/B07BVTF9TG/ref=sr_1_2?s=instant-video&amp;ie=UTF8&amp;qid=1546975150&amp;sr=1-2&amp;keywords=Lean+on+Pete</t>
  </si>
  <si>
    <t>Strange Magic</t>
  </si>
  <si>
    <t>http://www.amazon.com/gp/product/B00XVPCK4K/?tag=titb-20</t>
  </si>
  <si>
    <t>Live by Night</t>
  </si>
  <si>
    <t>Replicas</t>
  </si>
  <si>
    <t>Sci-Fi, Drama, Mystery, Thriller, Crime</t>
  </si>
  <si>
    <t>https://www.amazon.co.uk/Replicas-Keanu-Reeves/dp/B07Q258SSR/ref=sr_1_1?keywords=Replicas&amp;qid=1557074736&amp;s=instant-video&amp;sr=1-1</t>
  </si>
  <si>
    <t>Experimenter</t>
  </si>
  <si>
    <t>http://www.amazon.com/gp/product/B016Q1OR0U/?tag=titb-20</t>
  </si>
  <si>
    <t>Arctic Dogs</t>
  </si>
  <si>
    <t>Sgt. Stubby: An American Hero</t>
  </si>
  <si>
    <t>https://www.amazon.com/Sgt-Stubby-American-Logan-Lerman/dp/B07K7LC2RH/ref=sr_1_1?s=instant-video&amp;ie=UTF8&amp;qid=1546974756&amp;sr=1-1&amp;keywords=Sgt.+Stubby%3A+An+American+Hero</t>
  </si>
  <si>
    <t>My All American</t>
  </si>
  <si>
    <t>http://www.amazon.com/gp/product/B01BZLIO32/?tag=titb-20</t>
  </si>
  <si>
    <t>The Bounce Back</t>
  </si>
  <si>
    <t>Silence</t>
  </si>
  <si>
    <t>Dylan Dog: Dead of Night</t>
  </si>
  <si>
    <t>comedy, horror, mystery</t>
  </si>
  <si>
    <t>http://www.amazon.com/gp/product/B005EJN5B8/?tag=titb-20</t>
  </si>
  <si>
    <t xml:space="preserve">The Promise </t>
  </si>
  <si>
    <t>https://www.amazon.co.uk/Promise-Oscar-Isaac/dp/B071KX938X/ref=sr_1_1?s=instant-video&amp;ie=UTF8&amp;qid=1546977579&amp;sr=1-1&amp;keywords=The+Promise</t>
  </si>
  <si>
    <t>Freeheld</t>
  </si>
  <si>
    <t>Actress in a Leading Role</t>
  </si>
  <si>
    <t>http://www.amazon.com/gp/product/B01AOHWGA0/?tag=titb-20</t>
  </si>
  <si>
    <t>Romeo and Juliet</t>
  </si>
  <si>
    <t>http://www.amazon.com/gp/product/B00I8H5EK8/?tag=titb-20</t>
  </si>
  <si>
    <t>20th Century Women</t>
  </si>
  <si>
    <t>The Beaver</t>
  </si>
  <si>
    <t>http://www.amazon.com/gp/product/B005GH8U0E/?tag=titb-20</t>
  </si>
  <si>
    <t>Patriots Day</t>
  </si>
  <si>
    <t>The Aftermath</t>
  </si>
  <si>
    <t>Romance, Drama, War</t>
  </si>
  <si>
    <t>https://www.amazon.co.uk/Aftermath-James-Kent/dp/B07P5GZ2QZ/ref=sr_1_1?keywords=The+Aftermath&amp;qid=1557074890&amp;s=instant-video&amp;sr=1-1</t>
  </si>
  <si>
    <t>Papillon</t>
  </si>
  <si>
    <t>based on a true story, remake</t>
  </si>
  <si>
    <t>https://www.amazon.com/Papillon-Charlie-Hunnam/dp/B07JNGC5YM/ref=sr_1_1?s=instant-video&amp;ie=UTF8&amp;qid=1546975376&amp;sr=1-1&amp;keywords=Papillon</t>
  </si>
  <si>
    <t>Gloria Bell</t>
  </si>
  <si>
    <t>https://www.amazon.co.uk/Gloria-Bell-Julianne-Moore/dp/B07V7Y2FFD/ref=sr_1_1?crid=FSA51VY03Q92&amp;keywords=gloria+bell&amp;qid=1577973483&amp;s=instant-video&amp;sprefix=Gloria+Bell%2Cinstant-video%2C145&amp;sr=1-1</t>
  </si>
  <si>
    <t>Greta</t>
  </si>
  <si>
    <t>Drama, Mystery, Thriller, Horror</t>
  </si>
  <si>
    <t>https://www.amazon.co.uk/Greta-Isabelle-Huppert/dp/B07QMQV8TX/ref=sr_1_1?crid=27CNJYH4C3PM3&amp;keywords=greta&amp;qid=1557074434&amp;s=instant-video&amp;sprefix=Greta%2Cinstant-video%2C258&amp;sr=1-1</t>
  </si>
  <si>
    <t>Pain &amp; Glory</t>
  </si>
  <si>
    <t>https://www.amazon.co.uk/Pain-Glory-Pedro-Almodovar/dp/B082TPXKBG/ref=sr_1_1?keywords=Pain+%26+Glory&amp;qid=1577973832&amp;s=instant-video&amp;sr=1-1</t>
  </si>
  <si>
    <t>The Art of Racing in the Rain</t>
  </si>
  <si>
    <t>https://www.amazon.co.uk/Art-Racing-Rain-Simon-Curtis/dp/B07W7L527W/ref=sr_1_1?keywords=The+Art+of+Racing+in+the+Rain&amp;qid=1577974343&amp;s=instant-video&amp;sr=1-1</t>
  </si>
  <si>
    <t>The Last Black Man in San Francisco</t>
  </si>
  <si>
    <t>The Mustang</t>
  </si>
  <si>
    <t>https://www.amazon.co.uk/Mustang-Topi-Mandela/dp/B07B2KL1NT/ref=sr_1_3?keywords=The+Mustang&amp;qid=1557074821&amp;s=instant-video&amp;sr=1-3</t>
  </si>
  <si>
    <t>% of Gross from international</t>
  </si>
  <si>
    <t xml:space="preserve">Twilight: New Moon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</si>
</sst>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%"/>
    <numFmt numFmtId="165" formatCode="0.0"/>
    <numFmt numFmtId="166" formatCode="0.000"/>
    <numFmt numFmtId="167" formatCode="#,##0.0"/>
    <numFmt numFmtId="168" formatCode="&quot;$&quot;#,##0"/>
  </numFmts>
  <fonts count="66">
    <font>
      <sz val="10"/>
      <color rgb="FF000000"/>
      <name val="Arial"/>
      <scheme val="minor"/>
    </font>
    <font>
      <b/>
      <sz val="10"/>
      <color rgb="FF000000"/>
      <name val="Gothic A1"/>
    </font>
    <font>
      <sz val="10"/>
      <color rgb="FF000000"/>
      <name val="Gothic A1"/>
    </font>
    <font>
      <sz val="10"/>
      <color rgb="FFCCCCCC"/>
      <name val="Gothic A1"/>
    </font>
    <font>
      <b/>
      <sz val="10"/>
      <color rgb="FF980000"/>
      <name val="&quot;Gothic A1&quot;"/>
    </font>
    <font>
      <sz val="10"/>
      <color rgb="FF980000"/>
      <name val="&quot;Gothic A1&quot;"/>
    </font>
    <font>
      <sz val="10"/>
      <color theme="1"/>
      <name val="Arial"/>
      <scheme val="minor"/>
    </font>
    <font>
      <u/>
      <sz val="10"/>
      <color rgb="FFCCCCCC"/>
      <name val="Arial"/>
    </font>
    <font>
      <u/>
      <sz val="10"/>
      <color rgb="FFCCCCCC"/>
      <name val="Gothic A1"/>
    </font>
    <font>
      <sz val="10"/>
      <color rgb="FFCCCCCC"/>
      <name val="Arial"/>
      <scheme val="minor"/>
    </font>
    <font>
      <b/>
      <sz val="10"/>
      <color theme="1"/>
      <name val="&quot;Gothic A1&quot;"/>
    </font>
    <font>
      <b/>
      <sz val="10"/>
      <color rgb="FFFF00FF"/>
      <name val="Gothic A1"/>
    </font>
    <font>
      <sz val="10"/>
      <color rgb="FFFF00FF"/>
      <name val="Gothic A1"/>
    </font>
    <font>
      <sz val="10"/>
      <color rgb="FFFF00FF"/>
      <name val="&quot;Gothic A1&quot;"/>
    </font>
    <font>
      <b/>
      <sz val="10"/>
      <color rgb="FF980000"/>
      <name val="Gothic A1"/>
    </font>
    <font>
      <sz val="10"/>
      <color rgb="FF980000"/>
      <name val="Gothic A1"/>
    </font>
    <font>
      <b/>
      <sz val="10"/>
      <color rgb="FFCC0000"/>
      <name val="Gothic A1"/>
    </font>
    <font>
      <sz val="10"/>
      <color rgb="FFCC0000"/>
      <name val="Gothic A1"/>
    </font>
    <font>
      <sz val="10"/>
      <color rgb="FFCC0000"/>
      <name val="Arial"/>
      <scheme val="minor"/>
    </font>
    <font>
      <sz val="10"/>
      <color theme="1"/>
      <name val="Gothic A1"/>
    </font>
    <font>
      <sz val="10"/>
      <color rgb="FFB7B7B7"/>
      <name val="Arial"/>
      <scheme val="minor"/>
    </font>
    <font>
      <b/>
      <u/>
      <sz val="10"/>
      <color rgb="FFFF00FF"/>
      <name val="Gothic A1"/>
    </font>
    <font>
      <b/>
      <u/>
      <sz val="10"/>
      <color rgb="FFFF00FF"/>
      <name val="Gothic A1"/>
    </font>
    <font>
      <b/>
      <u/>
      <sz val="10"/>
      <color rgb="FFFF00FF"/>
      <name val="Gothic A1"/>
    </font>
    <font>
      <u/>
      <sz val="10"/>
      <color rgb="FFCCCCCC"/>
      <name val="Arial"/>
    </font>
    <font>
      <b/>
      <u/>
      <sz val="10"/>
      <color rgb="FFFF00FF"/>
      <name val="Gothic A1"/>
    </font>
    <font>
      <b/>
      <u/>
      <sz val="10"/>
      <color rgb="FFFF00FF"/>
      <name val="Gothic A1"/>
    </font>
    <font>
      <u/>
      <sz val="10"/>
      <color rgb="FFCCCCCC"/>
      <name val="Gothic A1"/>
    </font>
    <font>
      <b/>
      <u/>
      <sz val="10"/>
      <color rgb="FFFF00FF"/>
      <name val="Gothic A1"/>
    </font>
    <font>
      <b/>
      <u/>
      <sz val="10"/>
      <color rgb="FFFF00FF"/>
      <name val="Gothic A1"/>
    </font>
    <font>
      <b/>
      <sz val="9"/>
      <color rgb="FF000000"/>
      <name val="Arial"/>
    </font>
    <font>
      <b/>
      <sz val="12"/>
      <color rgb="FF980000"/>
      <name val="Arial"/>
    </font>
    <font>
      <b/>
      <u/>
      <sz val="9"/>
      <color rgb="FF000000"/>
      <name val="Arial"/>
    </font>
    <font>
      <sz val="9"/>
      <color rgb="FF000000"/>
      <name val="Arial"/>
    </font>
    <font>
      <sz val="9"/>
      <color theme="1"/>
      <name val="Arial"/>
    </font>
    <font>
      <sz val="12"/>
      <color rgb="FF980000"/>
      <name val="Arial"/>
    </font>
    <font>
      <sz val="10"/>
      <color theme="1"/>
      <name val="Arial"/>
    </font>
    <font>
      <u/>
      <sz val="9"/>
      <color rgb="FF000000"/>
      <name val="Arial"/>
    </font>
    <font>
      <u/>
      <sz val="9"/>
      <color rgb="FF1155CC"/>
      <name val="Arial"/>
    </font>
    <font>
      <u/>
      <sz val="9"/>
      <color rgb="FF000000"/>
      <name val="Arial"/>
    </font>
    <font>
      <b/>
      <sz val="9"/>
      <color theme="1"/>
      <name val="Arial"/>
    </font>
    <font>
      <u/>
      <sz val="9"/>
      <color rgb="FF1155CC"/>
      <name val="Arial"/>
    </font>
    <font>
      <b/>
      <u/>
      <sz val="9"/>
      <color rgb="FF000000"/>
      <name val="Arial"/>
    </font>
    <font>
      <u/>
      <sz val="9"/>
      <color rgb="FF000000"/>
      <name val="Arial"/>
    </font>
    <font>
      <sz val="9"/>
      <color rgb="FF111111"/>
      <name val="Arial"/>
    </font>
    <font>
      <u/>
      <sz val="9"/>
      <color rgb="FF000000"/>
      <name val="Arial"/>
    </font>
    <font>
      <b/>
      <u/>
      <sz val="9"/>
      <color rgb="FF000000"/>
      <name val="Arial"/>
    </font>
    <font>
      <sz val="9"/>
      <color rgb="FF000000"/>
      <name val="Helvetica"/>
    </font>
    <font>
      <u/>
      <sz val="9"/>
      <color rgb="FF000000"/>
      <name val="Arial"/>
    </font>
    <font>
      <b/>
      <u/>
      <sz val="9"/>
      <color rgb="FF000000"/>
      <name val="Arial"/>
    </font>
    <font>
      <sz val="9"/>
      <color rgb="FFB7B7B7"/>
      <name val="Arial"/>
    </font>
    <font>
      <b/>
      <sz val="10"/>
      <color theme="1"/>
      <name val="Gothic A1"/>
    </font>
    <font>
      <u/>
      <sz val="10"/>
      <color rgb="FF000000"/>
      <name val="Gothic A1"/>
    </font>
    <font>
      <u/>
      <sz val="10"/>
      <color rgb="FF1155CC"/>
      <name val="Gothic A1"/>
    </font>
    <font>
      <sz val="10"/>
      <color rgb="FFB7B7B7"/>
      <name val="Gothic A1"/>
    </font>
    <font>
      <u/>
      <sz val="10"/>
      <color rgb="FF000000"/>
      <name val="Gothic A1"/>
    </font>
    <font>
      <u/>
      <sz val="10"/>
      <color rgb="FF1155CC"/>
      <name val="Gothic A1"/>
    </font>
    <font>
      <b/>
      <u/>
      <sz val="10"/>
      <color rgb="FF000000"/>
      <name val="Gothic A1"/>
    </font>
    <font>
      <b/>
      <u/>
      <sz val="10"/>
      <color rgb="FF000000"/>
      <name val="Gothic A1"/>
    </font>
    <font>
      <b/>
      <u/>
      <sz val="10"/>
      <color rgb="FF000000"/>
      <name val="Gothic A1"/>
    </font>
    <font>
      <u/>
      <sz val="10"/>
      <color rgb="FF000000"/>
      <name val="Gothic A1"/>
    </font>
    <font>
      <b/>
      <u/>
      <sz val="10"/>
      <color rgb="FF000000"/>
      <name val="Gothic A1"/>
    </font>
    <font>
      <u/>
      <sz val="10"/>
      <color rgb="FF000000"/>
      <name val="Gothic A1"/>
    </font>
    <font>
      <sz val="10"/>
      <color rgb="FF111111"/>
      <name val="Gothic A1"/>
    </font>
    <font>
      <b/>
      <u/>
      <sz val="10"/>
      <color rgb="FFFF00FF"/>
      <name val="Gothic A1"/>
    </font>
    <font>
      <b/>
      <u/>
      <sz val="10"/>
      <color rgb="FFFF00FF"/>
      <name val="Gothic A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F6F6F6"/>
        <bgColor rgb="FFF6F6F6"/>
      </patternFill>
    </fill>
    <fill>
      <patternFill patternType="solid">
        <fgColor rgb="FFFBFBFB"/>
        <bgColor rgb="FFFBFBFB"/>
      </patternFill>
    </fill>
  </fills>
  <borders count="6">
    <border>
      <left/>
      <right/>
      <top/>
      <bottom/>
      <diagonal/>
    </border>
    <border>
      <left style="thin">
        <color rgb="FFE7E7E7"/>
      </left>
      <right style="thin">
        <color rgb="FFE7E7E7"/>
      </right>
      <top/>
      <bottom style="thin">
        <color rgb="FFEAEAEA"/>
      </bottom>
      <diagonal/>
    </border>
    <border>
      <left style="thin">
        <color rgb="FFE7E7E7"/>
      </left>
      <right style="thin">
        <color rgb="FFE7E7E7"/>
      </right>
      <top/>
      <bottom/>
      <diagonal/>
    </border>
    <border>
      <left style="thin">
        <color rgb="FFE7E7E7"/>
      </left>
      <right style="thin">
        <color rgb="FFE7E7E7"/>
      </right>
      <top/>
      <bottom style="thin">
        <color rgb="FFE7E7E7"/>
      </bottom>
      <diagonal/>
    </border>
    <border>
      <left style="thin">
        <color rgb="FFE7E7E7"/>
      </left>
      <right style="thin">
        <color rgb="FFE7E7E7"/>
      </right>
      <top style="thin">
        <color rgb="FFEAEAEA"/>
      </top>
      <bottom style="thin">
        <color rgb="FFEAEAEA"/>
      </bottom>
      <diagonal/>
    </border>
    <border>
      <left/>
      <right/>
      <top/>
      <bottom style="thin">
        <color rgb="FFDDDDDD"/>
      </bottom>
      <diagonal/>
    </border>
  </borders>
  <cellStyleXfs count="1">
    <xf numFmtId="0" fontId="0" fillId="0" borderId="0"/>
  </cellStyleXfs>
  <cellXfs count="416">
    <xf numFmtId="0" fontId="0" fillId="0" borderId="0" xfId="0" applyFont="1" applyAlignment="1"/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right" vertical="top" wrapText="1"/>
    </xf>
    <xf numFmtId="164" fontId="1" fillId="2" borderId="0" xfId="0" applyNumberFormat="1" applyFont="1" applyFill="1" applyAlignment="1">
      <alignment horizontal="right" vertical="top" wrapText="1"/>
    </xf>
    <xf numFmtId="0" fontId="2" fillId="2" borderId="0" xfId="0" applyFont="1" applyFill="1" applyAlignment="1">
      <alignment horizontal="right" vertical="top" wrapText="1"/>
    </xf>
    <xf numFmtId="0" fontId="3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left" wrapText="1"/>
    </xf>
    <xf numFmtId="3" fontId="4" fillId="2" borderId="0" xfId="0" applyNumberFormat="1" applyFont="1" applyFill="1" applyAlignment="1">
      <alignment horizontal="right" vertical="top" wrapText="1"/>
    </xf>
    <xf numFmtId="0" fontId="2" fillId="2" borderId="0" xfId="0" applyFont="1" applyFill="1" applyAlignment="1">
      <alignment horizontal="right" wrapText="1"/>
    </xf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9" fontId="2" fillId="2" borderId="1" xfId="0" applyNumberFormat="1" applyFont="1" applyFill="1" applyBorder="1" applyAlignment="1">
      <alignment horizontal="right" vertical="top"/>
    </xf>
    <xf numFmtId="165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/>
    </xf>
    <xf numFmtId="3" fontId="2" fillId="2" borderId="1" xfId="0" applyNumberFormat="1" applyFont="1" applyFill="1" applyBorder="1" applyAlignment="1">
      <alignment horizontal="right" vertical="top"/>
    </xf>
    <xf numFmtId="164" fontId="2" fillId="2" borderId="1" xfId="0" applyNumberFormat="1" applyFont="1" applyFill="1" applyBorder="1" applyAlignment="1">
      <alignment horizontal="right" vertical="top"/>
    </xf>
    <xf numFmtId="3" fontId="2" fillId="2" borderId="1" xfId="0" applyNumberFormat="1" applyFont="1" applyFill="1" applyBorder="1" applyAlignment="1">
      <alignment horizontal="right" vertical="top"/>
    </xf>
    <xf numFmtId="0" fontId="3" fillId="2" borderId="0" xfId="0" applyFont="1" applyFill="1" applyAlignment="1"/>
    <xf numFmtId="0" fontId="3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3" fontId="5" fillId="2" borderId="1" xfId="0" applyNumberFormat="1" applyFont="1" applyFill="1" applyBorder="1" applyAlignment="1">
      <alignment horizontal="right" vertical="top"/>
    </xf>
    <xf numFmtId="0" fontId="2" fillId="2" borderId="0" xfId="0" applyFont="1" applyFill="1"/>
    <xf numFmtId="0" fontId="3" fillId="2" borderId="0" xfId="0" applyFont="1" applyFill="1" applyAlignment="1">
      <alignment horizontal="left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/>
    <xf numFmtId="0" fontId="2" fillId="2" borderId="1" xfId="0" applyFont="1" applyFill="1" applyBorder="1" applyAlignment="1"/>
    <xf numFmtId="164" fontId="2" fillId="2" borderId="1" xfId="0" applyNumberFormat="1" applyFont="1" applyFill="1" applyBorder="1" applyAlignment="1"/>
    <xf numFmtId="3" fontId="2" fillId="2" borderId="1" xfId="0" applyNumberFormat="1" applyFont="1" applyFill="1" applyBorder="1" applyAlignment="1"/>
    <xf numFmtId="0" fontId="2" fillId="2" borderId="0" xfId="0" applyFont="1" applyFill="1" applyAlignment="1">
      <alignment horizontal="left"/>
    </xf>
    <xf numFmtId="0" fontId="3" fillId="2" borderId="1" xfId="0" applyFont="1" applyFill="1" applyBorder="1" applyAlignment="1">
      <alignment horizontal="left"/>
    </xf>
    <xf numFmtId="3" fontId="5" fillId="2" borderId="2" xfId="0" applyNumberFormat="1" applyFont="1" applyFill="1" applyBorder="1" applyAlignment="1">
      <alignment horizontal="right" vertical="top"/>
    </xf>
    <xf numFmtId="0" fontId="6" fillId="2" borderId="1" xfId="0" applyFont="1" applyFill="1" applyBorder="1" applyAlignment="1"/>
    <xf numFmtId="0" fontId="2" fillId="2" borderId="0" xfId="0" applyFont="1" applyFill="1" applyAlignment="1">
      <alignment horizontal="right" vertical="top"/>
    </xf>
    <xf numFmtId="0" fontId="7" fillId="2" borderId="0" xfId="0" applyFont="1" applyFill="1" applyAlignment="1"/>
    <xf numFmtId="0" fontId="8" fillId="2" borderId="0" xfId="0" applyFont="1" applyFill="1" applyAlignment="1">
      <alignment horizontal="left"/>
    </xf>
    <xf numFmtId="0" fontId="1" fillId="2" borderId="3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right" vertical="top"/>
    </xf>
    <xf numFmtId="3" fontId="2" fillId="2" borderId="3" xfId="0" applyNumberFormat="1" applyFont="1" applyFill="1" applyBorder="1" applyAlignment="1">
      <alignment horizontal="right" vertical="top"/>
    </xf>
    <xf numFmtId="164" fontId="2" fillId="2" borderId="3" xfId="0" applyNumberFormat="1" applyFont="1" applyFill="1" applyBorder="1" applyAlignment="1">
      <alignment horizontal="right" vertical="top"/>
    </xf>
    <xf numFmtId="3" fontId="2" fillId="2" borderId="3" xfId="0" applyNumberFormat="1" applyFont="1" applyFill="1" applyBorder="1" applyAlignment="1">
      <alignment horizontal="right" vertical="top"/>
    </xf>
    <xf numFmtId="0" fontId="2" fillId="2" borderId="3" xfId="0" applyFont="1" applyFill="1" applyBorder="1" applyAlignment="1">
      <alignment horizontal="right" vertical="top"/>
    </xf>
    <xf numFmtId="1" fontId="1" fillId="2" borderId="1" xfId="0" applyNumberFormat="1" applyFont="1" applyFill="1" applyBorder="1" applyAlignment="1">
      <alignment horizontal="left" vertical="top"/>
    </xf>
    <xf numFmtId="0" fontId="9" fillId="2" borderId="0" xfId="0" applyFont="1" applyFill="1"/>
    <xf numFmtId="0" fontId="6" fillId="0" borderId="0" xfId="0" applyFont="1" applyAlignment="1">
      <alignment horizontal="left"/>
    </xf>
    <xf numFmtId="0" fontId="3" fillId="2" borderId="0" xfId="0" applyFont="1" applyFill="1" applyAlignment="1">
      <alignment horizontal="right" vertical="top"/>
    </xf>
    <xf numFmtId="0" fontId="1" fillId="2" borderId="3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left" vertical="top"/>
    </xf>
    <xf numFmtId="1" fontId="10" fillId="2" borderId="1" xfId="0" applyNumberFormat="1" applyFont="1" applyFill="1" applyBorder="1" applyAlignment="1">
      <alignment vertical="top"/>
    </xf>
    <xf numFmtId="0" fontId="1" fillId="2" borderId="0" xfId="0" applyFont="1" applyFill="1" applyAlignment="1">
      <alignment horizontal="left" vertical="top"/>
    </xf>
    <xf numFmtId="1" fontId="2" fillId="2" borderId="0" xfId="0" applyNumberFormat="1" applyFont="1" applyFill="1" applyAlignment="1">
      <alignment horizontal="right" vertical="top"/>
    </xf>
    <xf numFmtId="164" fontId="2" fillId="2" borderId="0" xfId="0" applyNumberFormat="1" applyFont="1" applyFill="1" applyAlignment="1">
      <alignment horizontal="right" vertical="top"/>
    </xf>
    <xf numFmtId="3" fontId="2" fillId="2" borderId="0" xfId="0" applyNumberFormat="1" applyFont="1" applyFill="1" applyAlignment="1">
      <alignment horizontal="right" vertical="top"/>
    </xf>
    <xf numFmtId="0" fontId="11" fillId="2" borderId="0" xfId="0" applyFont="1" applyFill="1" applyAlignment="1">
      <alignment horizontal="left" vertical="top"/>
    </xf>
    <xf numFmtId="1" fontId="12" fillId="2" borderId="0" xfId="0" applyNumberFormat="1" applyFont="1" applyFill="1" applyAlignment="1">
      <alignment horizontal="right" vertical="top"/>
    </xf>
    <xf numFmtId="9" fontId="12" fillId="2" borderId="1" xfId="0" applyNumberFormat="1" applyFont="1" applyFill="1" applyBorder="1" applyAlignment="1">
      <alignment horizontal="right" vertical="top"/>
    </xf>
    <xf numFmtId="165" fontId="12" fillId="2" borderId="1" xfId="0" applyNumberFormat="1" applyFont="1" applyFill="1" applyBorder="1" applyAlignment="1">
      <alignment horizontal="right" vertical="top"/>
    </xf>
    <xf numFmtId="0" fontId="12" fillId="2" borderId="0" xfId="0" applyFont="1" applyFill="1" applyAlignment="1">
      <alignment horizontal="right" vertical="top"/>
    </xf>
    <xf numFmtId="3" fontId="12" fillId="2" borderId="0" xfId="0" applyNumberFormat="1" applyFont="1" applyFill="1" applyAlignment="1">
      <alignment horizontal="right" vertical="top"/>
    </xf>
    <xf numFmtId="164" fontId="12" fillId="2" borderId="0" xfId="0" applyNumberFormat="1" applyFont="1" applyFill="1" applyAlignment="1">
      <alignment horizontal="right" vertical="top"/>
    </xf>
    <xf numFmtId="0" fontId="12" fillId="2" borderId="0" xfId="0" applyFont="1" applyFill="1" applyAlignment="1"/>
    <xf numFmtId="0" fontId="12" fillId="2" borderId="0" xfId="0" applyFont="1" applyFill="1" applyAlignment="1">
      <alignment horizontal="left"/>
    </xf>
    <xf numFmtId="0" fontId="12" fillId="2" borderId="0" xfId="0" applyFont="1" applyFill="1" applyAlignment="1">
      <alignment horizontal="left"/>
    </xf>
    <xf numFmtId="3" fontId="13" fillId="2" borderId="0" xfId="0" applyNumberFormat="1" applyFont="1" applyFill="1" applyAlignment="1">
      <alignment horizontal="right" vertical="top"/>
    </xf>
    <xf numFmtId="0" fontId="12" fillId="2" borderId="0" xfId="0" applyFont="1" applyFill="1"/>
    <xf numFmtId="9" fontId="2" fillId="2" borderId="0" xfId="0" applyNumberFormat="1" applyFont="1" applyFill="1" applyAlignment="1">
      <alignment horizontal="right" vertical="top"/>
    </xf>
    <xf numFmtId="165" fontId="2" fillId="2" borderId="0" xfId="0" applyNumberFormat="1" applyFont="1" applyFill="1" applyAlignment="1">
      <alignment horizontal="right" vertical="top"/>
    </xf>
    <xf numFmtId="3" fontId="2" fillId="2" borderId="0" xfId="0" applyNumberFormat="1" applyFont="1" applyFill="1" applyAlignment="1">
      <alignment horizontal="right" vertical="top"/>
    </xf>
    <xf numFmtId="3" fontId="5" fillId="2" borderId="0" xfId="0" applyNumberFormat="1" applyFont="1" applyFill="1" applyAlignment="1">
      <alignment horizontal="right" vertical="top"/>
    </xf>
    <xf numFmtId="3" fontId="14" fillId="2" borderId="0" xfId="0" applyNumberFormat="1" applyFont="1" applyFill="1" applyAlignment="1">
      <alignment horizontal="right" vertical="top" wrapText="1"/>
    </xf>
    <xf numFmtId="3" fontId="15" fillId="2" borderId="1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3" fontId="15" fillId="2" borderId="0" xfId="0" applyNumberFormat="1" applyFont="1" applyFill="1" applyAlignment="1">
      <alignment horizontal="right" vertical="top"/>
    </xf>
    <xf numFmtId="1" fontId="1" fillId="2" borderId="2" xfId="0" applyNumberFormat="1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right" vertical="top"/>
    </xf>
    <xf numFmtId="1" fontId="1" fillId="2" borderId="0" xfId="0" applyNumberFormat="1" applyFont="1" applyFill="1" applyAlignment="1">
      <alignment horizontal="left" vertical="top"/>
    </xf>
    <xf numFmtId="0" fontId="6" fillId="0" borderId="0" xfId="0" applyFont="1" applyAlignment="1"/>
    <xf numFmtId="0" fontId="1" fillId="2" borderId="0" xfId="0" applyFont="1" applyFill="1" applyAlignment="1">
      <alignment horizontal="right" vertical="top"/>
    </xf>
    <xf numFmtId="0" fontId="16" fillId="2" borderId="0" xfId="0" applyFont="1" applyFill="1" applyAlignment="1">
      <alignment horizontal="right" vertical="top" wrapText="1"/>
    </xf>
    <xf numFmtId="3" fontId="1" fillId="2" borderId="0" xfId="0" applyNumberFormat="1" applyFont="1" applyFill="1" applyAlignment="1">
      <alignment horizontal="right" vertical="top" wrapText="1"/>
    </xf>
    <xf numFmtId="0" fontId="17" fillId="2" borderId="1" xfId="0" applyFont="1" applyFill="1" applyBorder="1" applyAlignment="1">
      <alignment horizontal="right" vertical="top"/>
    </xf>
    <xf numFmtId="0" fontId="17" fillId="2" borderId="0" xfId="0" applyFont="1" applyFill="1" applyAlignment="1">
      <alignment horizontal="right" vertical="top"/>
    </xf>
    <xf numFmtId="0" fontId="17" fillId="2" borderId="2" xfId="0" applyFont="1" applyFill="1" applyBorder="1" applyAlignment="1">
      <alignment horizontal="right" vertical="top"/>
    </xf>
    <xf numFmtId="0" fontId="18" fillId="2" borderId="1" xfId="0" applyFont="1" applyFill="1" applyBorder="1" applyAlignment="1"/>
    <xf numFmtId="0" fontId="17" fillId="2" borderId="1" xfId="0" applyFont="1" applyFill="1" applyBorder="1" applyAlignment="1"/>
    <xf numFmtId="0" fontId="3" fillId="2" borderId="0" xfId="0" applyFont="1" applyFill="1" applyAlignment="1">
      <alignment horizontal="right" wrapText="1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3" fontId="11" fillId="0" borderId="1" xfId="0" applyNumberFormat="1" applyFont="1" applyBorder="1" applyAlignment="1">
      <alignment vertical="top"/>
    </xf>
    <xf numFmtId="3" fontId="12" fillId="0" borderId="1" xfId="0" applyNumberFormat="1" applyFont="1" applyBorder="1" applyAlignment="1">
      <alignment horizontal="right" vertical="top"/>
    </xf>
    <xf numFmtId="9" fontId="12" fillId="0" borderId="1" xfId="0" applyNumberFormat="1" applyFont="1" applyBorder="1" applyAlignment="1">
      <alignment horizontal="right" vertical="top"/>
    </xf>
    <xf numFmtId="165" fontId="12" fillId="0" borderId="1" xfId="0" applyNumberFormat="1" applyFont="1" applyBorder="1" applyAlignment="1">
      <alignment horizontal="right" vertical="top"/>
    </xf>
    <xf numFmtId="164" fontId="12" fillId="2" borderId="1" xfId="0" applyNumberFormat="1" applyFont="1" applyFill="1" applyBorder="1" applyAlignment="1">
      <alignment horizontal="right" vertical="top"/>
    </xf>
    <xf numFmtId="165" fontId="12" fillId="2" borderId="1" xfId="0" applyNumberFormat="1" applyFont="1" applyFill="1" applyBorder="1" applyAlignment="1">
      <alignment horizontal="right" vertical="top"/>
    </xf>
    <xf numFmtId="164" fontId="12" fillId="0" borderId="1" xfId="0" applyNumberFormat="1" applyFont="1" applyBorder="1" applyAlignment="1">
      <alignment horizontal="right" vertical="top"/>
    </xf>
    <xf numFmtId="0" fontId="12" fillId="0" borderId="1" xfId="0" applyFont="1" applyBorder="1" applyAlignment="1">
      <alignment horizontal="right" vertical="top"/>
    </xf>
    <xf numFmtId="1" fontId="12" fillId="0" borderId="1" xfId="0" applyNumberFormat="1" applyFont="1" applyBorder="1" applyAlignment="1">
      <alignment horizontal="right" vertical="top"/>
    </xf>
    <xf numFmtId="0" fontId="19" fillId="2" borderId="0" xfId="0" applyFont="1" applyFill="1" applyAlignment="1">
      <alignment horizontal="left" vertical="top"/>
    </xf>
    <xf numFmtId="3" fontId="11" fillId="2" borderId="1" xfId="0" applyNumberFormat="1" applyFont="1" applyFill="1" applyBorder="1" applyAlignment="1">
      <alignment vertical="top"/>
    </xf>
    <xf numFmtId="3" fontId="12" fillId="2" borderId="1" xfId="0" applyNumberFormat="1" applyFont="1" applyFill="1" applyBorder="1" applyAlignment="1">
      <alignment horizontal="right" vertical="top"/>
    </xf>
    <xf numFmtId="9" fontId="12" fillId="2" borderId="1" xfId="0" applyNumberFormat="1" applyFont="1" applyFill="1" applyBorder="1" applyAlignment="1">
      <alignment horizontal="right" vertical="top"/>
    </xf>
    <xf numFmtId="0" fontId="12" fillId="2" borderId="1" xfId="0" applyFont="1" applyFill="1" applyBorder="1" applyAlignment="1">
      <alignment horizontal="right" vertical="top"/>
    </xf>
    <xf numFmtId="3" fontId="11" fillId="0" borderId="1" xfId="0" applyNumberFormat="1" applyFont="1" applyBorder="1" applyAlignment="1">
      <alignment vertical="top"/>
    </xf>
    <xf numFmtId="0" fontId="3" fillId="2" borderId="1" xfId="0" applyFont="1" applyFill="1" applyBorder="1" applyAlignment="1">
      <alignment horizontal="right"/>
    </xf>
    <xf numFmtId="1" fontId="11" fillId="2" borderId="1" xfId="0" applyNumberFormat="1" applyFont="1" applyFill="1" applyBorder="1" applyAlignment="1">
      <alignment horizontal="left" vertical="top"/>
    </xf>
    <xf numFmtId="1" fontId="12" fillId="2" borderId="1" xfId="0" applyNumberFormat="1" applyFont="1" applyFill="1" applyBorder="1" applyAlignment="1">
      <alignment horizontal="right" vertical="top"/>
    </xf>
    <xf numFmtId="0" fontId="12" fillId="2" borderId="1" xfId="0" applyFont="1" applyFill="1" applyBorder="1" applyAlignment="1">
      <alignment horizontal="right" vertical="top"/>
    </xf>
    <xf numFmtId="3" fontId="12" fillId="2" borderId="1" xfId="0" applyNumberFormat="1" applyFont="1" applyFill="1" applyBorder="1" applyAlignment="1">
      <alignment horizontal="right" vertical="top"/>
    </xf>
    <xf numFmtId="164" fontId="12" fillId="2" borderId="1" xfId="0" applyNumberFormat="1" applyFont="1" applyFill="1" applyBorder="1" applyAlignment="1">
      <alignment horizontal="right" vertical="top"/>
    </xf>
    <xf numFmtId="0" fontId="11" fillId="2" borderId="1" xfId="0" applyFont="1" applyFill="1" applyBorder="1" applyAlignment="1">
      <alignment horizontal="right" vertical="top"/>
    </xf>
    <xf numFmtId="0" fontId="20" fillId="0" borderId="0" xfId="0" applyFont="1" applyAlignment="1"/>
    <xf numFmtId="0" fontId="12" fillId="2" borderId="0" xfId="0" applyFont="1" applyFill="1" applyAlignment="1">
      <alignment horizontal="left"/>
    </xf>
    <xf numFmtId="3" fontId="11" fillId="2" borderId="1" xfId="0" applyNumberFormat="1" applyFont="1" applyFill="1" applyBorder="1" applyAlignment="1">
      <alignment vertical="top" wrapText="1"/>
    </xf>
    <xf numFmtId="0" fontId="19" fillId="0" borderId="0" xfId="0" applyFont="1" applyAlignment="1">
      <alignment horizontal="left" vertical="top"/>
    </xf>
    <xf numFmtId="164" fontId="12" fillId="0" borderId="0" xfId="0" applyNumberFormat="1" applyFont="1" applyAlignment="1">
      <alignment horizontal="right" vertical="top"/>
    </xf>
    <xf numFmtId="0" fontId="19" fillId="0" borderId="0" xfId="0" applyFont="1" applyAlignment="1">
      <alignment horizontal="left" vertical="top"/>
    </xf>
    <xf numFmtId="3" fontId="11" fillId="0" borderId="1" xfId="0" applyNumberFormat="1" applyFont="1" applyBorder="1" applyAlignment="1">
      <alignment vertical="top" wrapText="1"/>
    </xf>
    <xf numFmtId="166" fontId="12" fillId="2" borderId="1" xfId="0" applyNumberFormat="1" applyFont="1" applyFill="1" applyBorder="1" applyAlignment="1">
      <alignment horizontal="right" vertical="top"/>
    </xf>
    <xf numFmtId="1" fontId="21" fillId="2" borderId="1" xfId="0" applyNumberFormat="1" applyFont="1" applyFill="1" applyBorder="1" applyAlignment="1">
      <alignment vertical="top"/>
    </xf>
    <xf numFmtId="167" fontId="12" fillId="0" borderId="1" xfId="0" applyNumberFormat="1" applyFont="1" applyBorder="1" applyAlignment="1">
      <alignment horizontal="right" vertical="top"/>
    </xf>
    <xf numFmtId="1" fontId="12" fillId="2" borderId="1" xfId="0" applyNumberFormat="1" applyFont="1" applyFill="1" applyBorder="1" applyAlignment="1">
      <alignment horizontal="right" vertical="top"/>
    </xf>
    <xf numFmtId="1" fontId="22" fillId="2" borderId="1" xfId="0" applyNumberFormat="1" applyFont="1" applyFill="1" applyBorder="1" applyAlignment="1">
      <alignment vertical="top" wrapText="1"/>
    </xf>
    <xf numFmtId="1" fontId="23" fillId="2" borderId="1" xfId="0" applyNumberFormat="1" applyFont="1" applyFill="1" applyBorder="1" applyAlignment="1">
      <alignment vertical="top" wrapText="1"/>
    </xf>
    <xf numFmtId="0" fontId="2" fillId="2" borderId="0" xfId="0" applyFont="1" applyFill="1" applyAlignment="1">
      <alignment horizontal="left" vertical="top"/>
    </xf>
    <xf numFmtId="166" fontId="12" fillId="0" borderId="1" xfId="0" applyNumberFormat="1" applyFont="1" applyBorder="1" applyAlignment="1">
      <alignment horizontal="right" vertical="top"/>
    </xf>
    <xf numFmtId="0" fontId="2" fillId="2" borderId="0" xfId="0" applyFont="1" applyFill="1" applyAlignment="1">
      <alignment horizontal="left" vertical="top"/>
    </xf>
    <xf numFmtId="0" fontId="24" fillId="2" borderId="0" xfId="0" applyFont="1" applyFill="1" applyAlignment="1">
      <alignment horizontal="right"/>
    </xf>
    <xf numFmtId="3" fontId="25" fillId="2" borderId="1" xfId="0" applyNumberFormat="1" applyFont="1" applyFill="1" applyBorder="1" applyAlignment="1">
      <alignment vertical="top" wrapText="1"/>
    </xf>
    <xf numFmtId="3" fontId="11" fillId="0" borderId="1" xfId="0" applyNumberFormat="1" applyFont="1" applyBorder="1" applyAlignment="1">
      <alignment vertical="top" wrapText="1"/>
    </xf>
    <xf numFmtId="0" fontId="2" fillId="0" borderId="0" xfId="0" applyFont="1" applyAlignment="1">
      <alignment horizontal="left" vertical="top"/>
    </xf>
    <xf numFmtId="3" fontId="26" fillId="2" borderId="1" xfId="0" applyNumberFormat="1" applyFont="1" applyFill="1" applyBorder="1" applyAlignment="1">
      <alignment vertical="top" wrapText="1"/>
    </xf>
    <xf numFmtId="0" fontId="27" fillId="2" borderId="0" xfId="0" applyFont="1" applyFill="1" applyAlignment="1">
      <alignment horizontal="right"/>
    </xf>
    <xf numFmtId="3" fontId="12" fillId="0" borderId="1" xfId="0" applyNumberFormat="1" applyFont="1" applyBorder="1" applyAlignment="1">
      <alignment horizontal="right" vertical="top"/>
    </xf>
    <xf numFmtId="165" fontId="12" fillId="0" borderId="1" xfId="0" applyNumberFormat="1" applyFont="1" applyBorder="1" applyAlignment="1">
      <alignment horizontal="right" vertical="top"/>
    </xf>
    <xf numFmtId="0" fontId="19" fillId="2" borderId="0" xfId="0" applyFont="1" applyFill="1" applyAlignment="1">
      <alignment horizontal="left" vertical="top"/>
    </xf>
    <xf numFmtId="3" fontId="12" fillId="2" borderId="1" xfId="0" applyNumberFormat="1" applyFont="1" applyFill="1" applyBorder="1" applyAlignment="1">
      <alignment horizontal="right" vertical="top"/>
    </xf>
    <xf numFmtId="0" fontId="9" fillId="2" borderId="0" xfId="0" applyFont="1" applyFill="1" applyAlignment="1">
      <alignment horizontal="right"/>
    </xf>
    <xf numFmtId="0" fontId="12" fillId="0" borderId="1" xfId="0" applyFont="1" applyBorder="1" applyAlignment="1">
      <alignment horizontal="right" vertical="top"/>
    </xf>
    <xf numFmtId="0" fontId="1" fillId="2" borderId="0" xfId="0" applyFont="1" applyFill="1" applyAlignment="1">
      <alignment horizontal="left" vertical="top"/>
    </xf>
    <xf numFmtId="3" fontId="11" fillId="0" borderId="0" xfId="0" applyNumberFormat="1" applyFont="1" applyAlignment="1">
      <alignment vertical="top"/>
    </xf>
    <xf numFmtId="3" fontId="12" fillId="0" borderId="0" xfId="0" applyNumberFormat="1" applyFont="1" applyAlignment="1">
      <alignment horizontal="right" vertical="top"/>
    </xf>
    <xf numFmtId="9" fontId="12" fillId="0" borderId="0" xfId="0" applyNumberFormat="1" applyFont="1" applyAlignment="1">
      <alignment horizontal="right" vertical="top"/>
    </xf>
    <xf numFmtId="165" fontId="12" fillId="0" borderId="0" xfId="0" applyNumberFormat="1" applyFont="1" applyAlignment="1">
      <alignment horizontal="right" vertical="top"/>
    </xf>
    <xf numFmtId="164" fontId="12" fillId="2" borderId="0" xfId="0" applyNumberFormat="1" applyFont="1" applyFill="1" applyAlignment="1">
      <alignment horizontal="right" vertical="top"/>
    </xf>
    <xf numFmtId="165" fontId="12" fillId="2" borderId="0" xfId="0" applyNumberFormat="1" applyFont="1" applyFill="1" applyAlignment="1">
      <alignment horizontal="right" vertical="top"/>
    </xf>
    <xf numFmtId="0" fontId="12" fillId="0" borderId="0" xfId="0" applyFont="1" applyAlignment="1">
      <alignment horizontal="right" vertical="top"/>
    </xf>
    <xf numFmtId="1" fontId="12" fillId="0" borderId="0" xfId="0" applyNumberFormat="1" applyFont="1" applyAlignment="1">
      <alignment horizontal="right" vertical="top"/>
    </xf>
    <xf numFmtId="3" fontId="11" fillId="2" borderId="0" xfId="0" applyNumberFormat="1" applyFont="1" applyFill="1" applyAlignment="1">
      <alignment vertical="top"/>
    </xf>
    <xf numFmtId="3" fontId="12" fillId="2" borderId="0" xfId="0" applyNumberFormat="1" applyFont="1" applyFill="1" applyAlignment="1">
      <alignment horizontal="right" vertical="top"/>
    </xf>
    <xf numFmtId="9" fontId="12" fillId="2" borderId="0" xfId="0" applyNumberFormat="1" applyFont="1" applyFill="1" applyAlignment="1">
      <alignment horizontal="right" vertical="top"/>
    </xf>
    <xf numFmtId="0" fontId="12" fillId="2" borderId="0" xfId="0" applyFont="1" applyFill="1" applyAlignment="1">
      <alignment horizontal="right" vertical="top"/>
    </xf>
    <xf numFmtId="3" fontId="11" fillId="0" borderId="0" xfId="0" applyNumberFormat="1" applyFont="1" applyAlignment="1">
      <alignment vertical="top" wrapText="1"/>
    </xf>
    <xf numFmtId="0" fontId="6" fillId="2" borderId="0" xfId="0" applyFont="1" applyFill="1" applyAlignment="1"/>
    <xf numFmtId="3" fontId="28" fillId="2" borderId="0" xfId="0" applyNumberFormat="1" applyFont="1" applyFill="1" applyAlignment="1">
      <alignment vertical="top" wrapText="1"/>
    </xf>
    <xf numFmtId="3" fontId="11" fillId="0" borderId="0" xfId="0" applyNumberFormat="1" applyFont="1" applyAlignment="1">
      <alignment vertical="top"/>
    </xf>
    <xf numFmtId="1" fontId="29" fillId="2" borderId="0" xfId="0" applyNumberFormat="1" applyFont="1" applyFill="1" applyAlignment="1">
      <alignment vertical="top" wrapText="1"/>
    </xf>
    <xf numFmtId="167" fontId="12" fillId="0" borderId="0" xfId="0" applyNumberFormat="1" applyFont="1" applyAlignment="1">
      <alignment horizontal="right" vertical="top"/>
    </xf>
    <xf numFmtId="1" fontId="12" fillId="2" borderId="0" xfId="0" applyNumberFormat="1" applyFont="1" applyFill="1" applyAlignment="1">
      <alignment horizontal="right" vertical="top"/>
    </xf>
    <xf numFmtId="3" fontId="11" fillId="2" borderId="0" xfId="0" applyNumberFormat="1" applyFont="1" applyFill="1" applyAlignment="1">
      <alignment vertical="top" wrapText="1"/>
    </xf>
    <xf numFmtId="10" fontId="12" fillId="2" borderId="0" xfId="0" applyNumberFormat="1" applyFont="1" applyFill="1" applyAlignment="1">
      <alignment horizontal="right" vertical="top"/>
    </xf>
    <xf numFmtId="0" fontId="3" fillId="2" borderId="0" xfId="0" applyFont="1" applyFill="1" applyAlignment="1">
      <alignment horizontal="right"/>
    </xf>
    <xf numFmtId="1" fontId="11" fillId="2" borderId="1" xfId="0" applyNumberFormat="1" applyFont="1" applyFill="1" applyBorder="1" applyAlignment="1">
      <alignment vertical="top" wrapText="1"/>
    </xf>
    <xf numFmtId="3" fontId="30" fillId="3" borderId="0" xfId="0" applyNumberFormat="1" applyFont="1" applyFill="1" applyAlignment="1">
      <alignment vertical="top" wrapText="1"/>
    </xf>
    <xf numFmtId="1" fontId="30" fillId="3" borderId="0" xfId="0" applyNumberFormat="1" applyFont="1" applyFill="1" applyAlignment="1">
      <alignment horizontal="right" vertical="top" wrapText="1"/>
    </xf>
    <xf numFmtId="0" fontId="30" fillId="3" borderId="0" xfId="0" applyFont="1" applyFill="1" applyAlignment="1">
      <alignment horizontal="right" vertical="top" wrapText="1"/>
    </xf>
    <xf numFmtId="167" fontId="30" fillId="3" borderId="5" xfId="0" applyNumberFormat="1" applyFont="1" applyFill="1" applyBorder="1" applyAlignment="1">
      <alignment horizontal="right" vertical="top" wrapText="1"/>
    </xf>
    <xf numFmtId="0" fontId="30" fillId="3" borderId="5" xfId="0" applyFont="1" applyFill="1" applyBorder="1" applyAlignment="1">
      <alignment horizontal="right" vertical="top" wrapText="1"/>
    </xf>
    <xf numFmtId="0" fontId="30" fillId="3" borderId="0" xfId="0" applyFont="1" applyFill="1" applyAlignment="1">
      <alignment vertical="top" wrapText="1"/>
    </xf>
    <xf numFmtId="165" fontId="30" fillId="3" borderId="0" xfId="0" applyNumberFormat="1" applyFont="1" applyFill="1" applyAlignment="1">
      <alignment horizontal="right" vertical="top" wrapText="1"/>
    </xf>
    <xf numFmtId="3" fontId="30" fillId="3" borderId="0" xfId="0" applyNumberFormat="1" applyFont="1" applyFill="1" applyAlignment="1">
      <alignment horizontal="right" vertical="top" wrapText="1"/>
    </xf>
    <xf numFmtId="3" fontId="30" fillId="3" borderId="0" xfId="0" applyNumberFormat="1" applyFont="1" applyFill="1" applyAlignment="1">
      <alignment horizontal="right" vertical="top" wrapText="1"/>
    </xf>
    <xf numFmtId="1" fontId="31" fillId="3" borderId="0" xfId="0" applyNumberFormat="1" applyFont="1" applyFill="1" applyAlignment="1">
      <alignment horizontal="right" vertical="top" wrapText="1"/>
    </xf>
    <xf numFmtId="9" fontId="30" fillId="3" borderId="0" xfId="0" applyNumberFormat="1" applyFont="1" applyFill="1" applyAlignment="1">
      <alignment horizontal="right" vertical="top" wrapText="1"/>
    </xf>
    <xf numFmtId="2" fontId="30" fillId="3" borderId="0" xfId="0" applyNumberFormat="1" applyFont="1" applyFill="1" applyAlignment="1">
      <alignment horizontal="right" vertical="top" wrapText="1"/>
    </xf>
    <xf numFmtId="0" fontId="30" fillId="3" borderId="0" xfId="0" applyFont="1" applyFill="1" applyAlignment="1">
      <alignment vertical="top"/>
    </xf>
    <xf numFmtId="3" fontId="32" fillId="2" borderId="0" xfId="0" applyNumberFormat="1" applyFont="1" applyFill="1" applyAlignment="1">
      <alignment vertical="top" wrapText="1"/>
    </xf>
    <xf numFmtId="1" fontId="33" fillId="2" borderId="0" xfId="0" applyNumberFormat="1" applyFont="1" applyFill="1" applyAlignment="1">
      <alignment horizontal="right" vertical="top"/>
    </xf>
    <xf numFmtId="0" fontId="34" fillId="0" borderId="0" xfId="0" applyFont="1" applyAlignment="1">
      <alignment horizontal="right" vertical="top"/>
    </xf>
    <xf numFmtId="3" fontId="33" fillId="2" borderId="5" xfId="0" applyNumberFormat="1" applyFont="1" applyFill="1" applyBorder="1" applyAlignment="1">
      <alignment horizontal="right" vertical="top"/>
    </xf>
    <xf numFmtId="3" fontId="33" fillId="2" borderId="0" xfId="0" applyNumberFormat="1" applyFont="1" applyFill="1" applyAlignment="1">
      <alignment horizontal="right" vertical="top"/>
    </xf>
    <xf numFmtId="3" fontId="34" fillId="2" borderId="0" xfId="0" applyNumberFormat="1" applyFont="1" applyFill="1" applyAlignment="1">
      <alignment horizontal="right" vertical="top"/>
    </xf>
    <xf numFmtId="0" fontId="34" fillId="2" borderId="0" xfId="0" applyFont="1" applyFill="1" applyAlignment="1">
      <alignment horizontal="right" vertical="top"/>
    </xf>
    <xf numFmtId="0" fontId="33" fillId="2" borderId="0" xfId="0" applyFont="1" applyFill="1" applyAlignment="1">
      <alignment vertical="top"/>
    </xf>
    <xf numFmtId="165" fontId="33" fillId="0" borderId="0" xfId="0" applyNumberFormat="1" applyFont="1" applyAlignment="1">
      <alignment horizontal="right" vertical="top"/>
    </xf>
    <xf numFmtId="3" fontId="33" fillId="0" borderId="0" xfId="0" applyNumberFormat="1" applyFont="1" applyAlignment="1">
      <alignment horizontal="right" vertical="top"/>
    </xf>
    <xf numFmtId="10" fontId="34" fillId="2" borderId="0" xfId="0" applyNumberFormat="1" applyFont="1" applyFill="1" applyAlignment="1">
      <alignment horizontal="right" vertical="top"/>
    </xf>
    <xf numFmtId="1" fontId="35" fillId="0" borderId="0" xfId="0" applyNumberFormat="1" applyFont="1" applyAlignment="1">
      <alignment horizontal="right" vertical="top"/>
    </xf>
    <xf numFmtId="9" fontId="33" fillId="0" borderId="0" xfId="0" applyNumberFormat="1" applyFont="1" applyAlignment="1">
      <alignment horizontal="right" vertical="top"/>
    </xf>
    <xf numFmtId="0" fontId="33" fillId="0" borderId="0" xfId="0" applyFont="1" applyAlignment="1">
      <alignment horizontal="right" vertical="top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3" fontId="30" fillId="2" borderId="0" xfId="0" applyNumberFormat="1" applyFont="1" applyFill="1" applyAlignment="1">
      <alignment vertical="top" wrapText="1"/>
    </xf>
    <xf numFmtId="0" fontId="33" fillId="0" borderId="0" xfId="0" applyFont="1" applyAlignment="1">
      <alignment vertical="top"/>
    </xf>
    <xf numFmtId="3" fontId="30" fillId="2" borderId="0" xfId="0" applyNumberFormat="1" applyFont="1" applyFill="1" applyAlignment="1">
      <alignment vertical="top"/>
    </xf>
    <xf numFmtId="0" fontId="33" fillId="2" borderId="0" xfId="0" applyFont="1" applyFill="1" applyAlignment="1">
      <alignment horizontal="right" vertical="top"/>
    </xf>
    <xf numFmtId="0" fontId="34" fillId="2" borderId="0" xfId="0" applyFont="1" applyFill="1" applyAlignment="1">
      <alignment vertical="top"/>
    </xf>
    <xf numFmtId="168" fontId="33" fillId="2" borderId="0" xfId="0" applyNumberFormat="1" applyFont="1" applyFill="1" applyAlignment="1">
      <alignment vertical="top"/>
    </xf>
    <xf numFmtId="165" fontId="34" fillId="2" borderId="0" xfId="0" applyNumberFormat="1" applyFont="1" applyFill="1" applyAlignment="1">
      <alignment horizontal="right" vertical="top"/>
    </xf>
    <xf numFmtId="1" fontId="35" fillId="2" borderId="0" xfId="0" applyNumberFormat="1" applyFont="1" applyFill="1" applyAlignment="1">
      <alignment vertical="top"/>
    </xf>
    <xf numFmtId="9" fontId="34" fillId="2" borderId="0" xfId="0" applyNumberFormat="1" applyFont="1" applyFill="1" applyAlignment="1">
      <alignment vertical="top"/>
    </xf>
    <xf numFmtId="10" fontId="34" fillId="2" borderId="0" xfId="0" applyNumberFormat="1" applyFont="1" applyFill="1" applyAlignment="1">
      <alignment vertical="top"/>
    </xf>
    <xf numFmtId="0" fontId="36" fillId="2" borderId="0" xfId="0" applyFont="1" applyFill="1" applyAlignment="1">
      <alignment vertical="top"/>
    </xf>
    <xf numFmtId="0" fontId="38" fillId="2" borderId="0" xfId="0" applyFont="1" applyFill="1" applyAlignment="1">
      <alignment vertical="top"/>
    </xf>
    <xf numFmtId="0" fontId="39" fillId="2" borderId="0" xfId="0" applyFont="1" applyFill="1" applyAlignment="1">
      <alignment vertical="top"/>
    </xf>
    <xf numFmtId="3" fontId="30" fillId="0" borderId="0" xfId="0" applyNumberFormat="1" applyFont="1" applyAlignment="1">
      <alignment vertical="top"/>
    </xf>
    <xf numFmtId="1" fontId="33" fillId="0" borderId="0" xfId="0" applyNumberFormat="1" applyFont="1" applyAlignment="1">
      <alignment horizontal="right" vertical="top"/>
    </xf>
    <xf numFmtId="167" fontId="33" fillId="2" borderId="5" xfId="0" applyNumberFormat="1" applyFont="1" applyFill="1" applyBorder="1" applyAlignment="1">
      <alignment horizontal="right" vertical="top" wrapText="1"/>
    </xf>
    <xf numFmtId="167" fontId="33" fillId="2" borderId="0" xfId="0" applyNumberFormat="1" applyFont="1" applyFill="1" applyAlignment="1">
      <alignment horizontal="right" vertical="top"/>
    </xf>
    <xf numFmtId="10" fontId="33" fillId="0" borderId="0" xfId="0" applyNumberFormat="1" applyFont="1" applyAlignment="1">
      <alignment horizontal="right" vertical="top"/>
    </xf>
    <xf numFmtId="10" fontId="33" fillId="0" borderId="0" xfId="0" applyNumberFormat="1" applyFont="1" applyAlignment="1">
      <alignment horizontal="right" vertical="top"/>
    </xf>
    <xf numFmtId="0" fontId="34" fillId="2" borderId="0" xfId="0" applyFont="1" applyFill="1" applyAlignment="1">
      <alignment horizontal="right" vertical="top"/>
    </xf>
    <xf numFmtId="0" fontId="34" fillId="2" borderId="0" xfId="0" applyFont="1" applyFill="1" applyAlignment="1">
      <alignment vertical="top"/>
    </xf>
    <xf numFmtId="0" fontId="34" fillId="0" borderId="0" xfId="0" applyFont="1" applyAlignment="1">
      <alignment vertical="top"/>
    </xf>
    <xf numFmtId="9" fontId="34" fillId="2" borderId="0" xfId="0" applyNumberFormat="1" applyFont="1" applyFill="1" applyAlignment="1">
      <alignment vertical="top"/>
    </xf>
    <xf numFmtId="166" fontId="33" fillId="0" borderId="0" xfId="0" applyNumberFormat="1" applyFont="1" applyAlignment="1">
      <alignment horizontal="right" vertical="top"/>
    </xf>
    <xf numFmtId="165" fontId="33" fillId="2" borderId="0" xfId="0" applyNumberFormat="1" applyFont="1" applyFill="1" applyAlignment="1">
      <alignment horizontal="right" vertical="top"/>
    </xf>
    <xf numFmtId="3" fontId="40" fillId="0" borderId="0" xfId="0" applyNumberFormat="1" applyFont="1" applyAlignment="1">
      <alignment vertical="top"/>
    </xf>
    <xf numFmtId="1" fontId="34" fillId="0" borderId="0" xfId="0" applyNumberFormat="1" applyFont="1" applyAlignment="1">
      <alignment horizontal="right" vertical="top"/>
    </xf>
    <xf numFmtId="167" fontId="34" fillId="0" borderId="5" xfId="0" applyNumberFormat="1" applyFont="1" applyBorder="1" applyAlignment="1">
      <alignment horizontal="right" vertical="top"/>
    </xf>
    <xf numFmtId="0" fontId="34" fillId="0" borderId="0" xfId="0" applyFont="1" applyAlignment="1">
      <alignment horizontal="right" vertical="top"/>
    </xf>
    <xf numFmtId="165" fontId="34" fillId="0" borderId="0" xfId="0" applyNumberFormat="1" applyFont="1" applyAlignment="1">
      <alignment horizontal="right" vertical="top"/>
    </xf>
    <xf numFmtId="3" fontId="34" fillId="0" borderId="0" xfId="0" applyNumberFormat="1" applyFont="1" applyAlignment="1">
      <alignment horizontal="right" vertical="top"/>
    </xf>
    <xf numFmtId="9" fontId="34" fillId="0" borderId="0" xfId="0" applyNumberFormat="1" applyFont="1" applyAlignment="1">
      <alignment horizontal="right" vertical="top"/>
    </xf>
    <xf numFmtId="0" fontId="41" fillId="0" borderId="0" xfId="0" applyFont="1" applyAlignment="1">
      <alignment vertical="top"/>
    </xf>
    <xf numFmtId="3" fontId="30" fillId="0" borderId="0" xfId="0" applyNumberFormat="1" applyFont="1" applyAlignment="1">
      <alignment vertical="top" wrapText="1"/>
    </xf>
    <xf numFmtId="0" fontId="33" fillId="0" borderId="5" xfId="0" applyFont="1" applyBorder="1" applyAlignment="1">
      <alignment horizontal="right" vertical="top"/>
    </xf>
    <xf numFmtId="1" fontId="35" fillId="2" borderId="0" xfId="0" applyNumberFormat="1" applyFont="1" applyFill="1" applyAlignment="1">
      <alignment horizontal="right" vertical="top"/>
    </xf>
    <xf numFmtId="10" fontId="34" fillId="0" borderId="0" xfId="0" applyNumberFormat="1" applyFont="1" applyAlignment="1">
      <alignment horizontal="right" vertical="top"/>
    </xf>
    <xf numFmtId="1" fontId="42" fillId="2" borderId="0" xfId="0" applyNumberFormat="1" applyFont="1" applyFill="1" applyAlignment="1">
      <alignment vertical="top"/>
    </xf>
    <xf numFmtId="1" fontId="33" fillId="2" borderId="5" xfId="0" applyNumberFormat="1" applyFont="1" applyFill="1" applyBorder="1" applyAlignment="1">
      <alignment horizontal="right" vertical="top"/>
    </xf>
    <xf numFmtId="1" fontId="43" fillId="2" borderId="0" xfId="0" applyNumberFormat="1" applyFont="1" applyFill="1" applyAlignment="1">
      <alignment vertical="top"/>
    </xf>
    <xf numFmtId="1" fontId="33" fillId="2" borderId="0" xfId="0" applyNumberFormat="1" applyFont="1" applyFill="1" applyAlignment="1">
      <alignment vertical="top"/>
    </xf>
    <xf numFmtId="3" fontId="44" fillId="2" borderId="0" xfId="0" applyNumberFormat="1" applyFont="1" applyFill="1" applyAlignment="1">
      <alignment horizontal="right" vertical="top"/>
    </xf>
    <xf numFmtId="10" fontId="33" fillId="2" borderId="0" xfId="0" applyNumberFormat="1" applyFont="1" applyFill="1" applyAlignment="1">
      <alignment horizontal="right" vertical="top"/>
    </xf>
    <xf numFmtId="9" fontId="33" fillId="2" borderId="0" xfId="0" applyNumberFormat="1" applyFont="1" applyFill="1" applyAlignment="1">
      <alignment horizontal="right" vertical="top"/>
    </xf>
    <xf numFmtId="1" fontId="36" fillId="2" borderId="0" xfId="0" applyNumberFormat="1" applyFont="1" applyFill="1" applyAlignment="1">
      <alignment vertical="top"/>
    </xf>
    <xf numFmtId="1" fontId="34" fillId="0" borderId="5" xfId="0" applyNumberFormat="1" applyFont="1" applyBorder="1" applyAlignment="1">
      <alignment horizontal="right" vertical="top"/>
    </xf>
    <xf numFmtId="1" fontId="36" fillId="0" borderId="0" xfId="0" applyNumberFormat="1" applyFont="1" applyAlignment="1">
      <alignment vertical="top"/>
    </xf>
    <xf numFmtId="9" fontId="34" fillId="2" borderId="0" xfId="0" applyNumberFormat="1" applyFont="1" applyFill="1" applyAlignment="1">
      <alignment horizontal="right" vertical="top"/>
    </xf>
    <xf numFmtId="3" fontId="40" fillId="2" borderId="0" xfId="0" applyNumberFormat="1" applyFont="1" applyFill="1" applyAlignment="1">
      <alignment vertical="top"/>
    </xf>
    <xf numFmtId="1" fontId="34" fillId="2" borderId="0" xfId="0" applyNumberFormat="1" applyFont="1" applyFill="1" applyAlignment="1">
      <alignment horizontal="right" vertical="top"/>
    </xf>
    <xf numFmtId="167" fontId="34" fillId="2" borderId="5" xfId="0" applyNumberFormat="1" applyFont="1" applyFill="1" applyBorder="1" applyAlignment="1">
      <alignment horizontal="right" vertical="top"/>
    </xf>
    <xf numFmtId="167" fontId="33" fillId="0" borderId="5" xfId="0" applyNumberFormat="1" applyFont="1" applyBorder="1" applyAlignment="1">
      <alignment horizontal="right" vertical="top"/>
    </xf>
    <xf numFmtId="0" fontId="33" fillId="0" borderId="0" xfId="0" applyFont="1" applyAlignment="1">
      <alignment horizontal="right" vertical="top"/>
    </xf>
    <xf numFmtId="0" fontId="34" fillId="0" borderId="0" xfId="0" applyFont="1" applyAlignment="1">
      <alignment vertical="top"/>
    </xf>
    <xf numFmtId="0" fontId="33" fillId="2" borderId="0" xfId="0" applyFont="1" applyFill="1" applyAlignment="1">
      <alignment horizontal="right" vertical="top"/>
    </xf>
    <xf numFmtId="167" fontId="34" fillId="0" borderId="0" xfId="0" applyNumberFormat="1" applyFont="1" applyAlignment="1">
      <alignment horizontal="right" vertical="top"/>
    </xf>
    <xf numFmtId="1" fontId="45" fillId="0" borderId="0" xfId="0" applyNumberFormat="1" applyFont="1" applyAlignment="1">
      <alignment vertical="top"/>
    </xf>
    <xf numFmtId="1" fontId="46" fillId="2" borderId="0" xfId="0" applyNumberFormat="1" applyFont="1" applyFill="1" applyAlignment="1">
      <alignment vertical="top" wrapText="1"/>
    </xf>
    <xf numFmtId="3" fontId="47" fillId="2" borderId="0" xfId="0" applyNumberFormat="1" applyFont="1" applyFill="1" applyAlignment="1">
      <alignment horizontal="right"/>
    </xf>
    <xf numFmtId="1" fontId="48" fillId="0" borderId="0" xfId="0" applyNumberFormat="1" applyFont="1" applyAlignment="1">
      <alignment vertical="top"/>
    </xf>
    <xf numFmtId="167" fontId="33" fillId="2" borderId="0" xfId="0" applyNumberFormat="1" applyFont="1" applyFill="1" applyAlignment="1">
      <alignment horizontal="right" vertical="top" wrapText="1"/>
    </xf>
    <xf numFmtId="167" fontId="33" fillId="0" borderId="0" xfId="0" applyNumberFormat="1" applyFont="1" applyAlignment="1">
      <alignment horizontal="right" vertical="top"/>
    </xf>
    <xf numFmtId="167" fontId="34" fillId="2" borderId="0" xfId="0" applyNumberFormat="1" applyFont="1" applyFill="1" applyAlignment="1">
      <alignment horizontal="right" vertical="top"/>
    </xf>
    <xf numFmtId="0" fontId="33" fillId="2" borderId="0" xfId="0" applyFont="1" applyFill="1" applyAlignment="1">
      <alignment vertical="top" wrapText="1"/>
    </xf>
    <xf numFmtId="1" fontId="33" fillId="2" borderId="0" xfId="0" applyNumberFormat="1" applyFont="1" applyFill="1" applyAlignment="1">
      <alignment vertical="top" wrapText="1"/>
    </xf>
    <xf numFmtId="3" fontId="30" fillId="4" borderId="0" xfId="0" applyNumberFormat="1" applyFont="1" applyFill="1" applyAlignment="1">
      <alignment vertical="top" wrapText="1"/>
    </xf>
    <xf numFmtId="0" fontId="33" fillId="2" borderId="0" xfId="0" applyFont="1" applyFill="1" applyAlignment="1">
      <alignment horizontal="right" vertical="top" wrapText="1"/>
    </xf>
    <xf numFmtId="3" fontId="30" fillId="5" borderId="0" xfId="0" applyNumberFormat="1" applyFont="1" applyFill="1" applyAlignment="1">
      <alignment vertical="top" wrapText="1"/>
    </xf>
    <xf numFmtId="1" fontId="30" fillId="2" borderId="0" xfId="0" applyNumberFormat="1" applyFont="1" applyFill="1" applyAlignment="1">
      <alignment vertical="top"/>
    </xf>
    <xf numFmtId="0" fontId="40" fillId="0" borderId="0" xfId="0" applyFont="1" applyAlignment="1">
      <alignment vertical="top"/>
    </xf>
    <xf numFmtId="0" fontId="30" fillId="2" borderId="0" xfId="0" applyFont="1" applyFill="1" applyAlignment="1">
      <alignment vertical="top"/>
    </xf>
    <xf numFmtId="0" fontId="30" fillId="0" borderId="0" xfId="0" applyFont="1" applyAlignment="1">
      <alignment vertical="top"/>
    </xf>
    <xf numFmtId="0" fontId="30" fillId="0" borderId="0" xfId="0" applyFont="1" applyAlignment="1">
      <alignment vertical="top" wrapText="1"/>
    </xf>
    <xf numFmtId="0" fontId="40" fillId="2" borderId="0" xfId="0" applyFont="1" applyFill="1" applyAlignment="1">
      <alignment vertical="top"/>
    </xf>
    <xf numFmtId="10" fontId="34" fillId="0" borderId="0" xfId="0" applyNumberFormat="1" applyFont="1" applyAlignment="1">
      <alignment horizontal="right" vertical="top"/>
    </xf>
    <xf numFmtId="0" fontId="30" fillId="2" borderId="0" xfId="0" applyFont="1" applyFill="1" applyAlignment="1">
      <alignment vertical="top" wrapText="1"/>
    </xf>
    <xf numFmtId="0" fontId="49" fillId="2" borderId="0" xfId="0" applyFont="1" applyFill="1" applyAlignment="1">
      <alignment vertical="top" wrapText="1"/>
    </xf>
    <xf numFmtId="3" fontId="50" fillId="0" borderId="0" xfId="0" applyNumberFormat="1" applyFont="1" applyAlignment="1">
      <alignment horizontal="right" vertical="top"/>
    </xf>
    <xf numFmtId="0" fontId="30" fillId="5" borderId="0" xfId="0" applyFont="1" applyFill="1" applyAlignment="1">
      <alignment vertical="top" wrapText="1"/>
    </xf>
    <xf numFmtId="0" fontId="33" fillId="2" borderId="5" xfId="0" applyFont="1" applyFill="1" applyBorder="1" applyAlignment="1">
      <alignment horizontal="right" vertical="top"/>
    </xf>
    <xf numFmtId="0" fontId="34" fillId="0" borderId="5" xfId="0" applyFont="1" applyBorder="1" applyAlignment="1">
      <alignment horizontal="right" vertical="top"/>
    </xf>
    <xf numFmtId="0" fontId="34" fillId="2" borderId="5" xfId="0" applyFont="1" applyFill="1" applyBorder="1" applyAlignment="1">
      <alignment horizontal="right" vertical="top"/>
    </xf>
    <xf numFmtId="1" fontId="30" fillId="2" borderId="0" xfId="0" applyNumberFormat="1" applyFont="1" applyFill="1" applyAlignment="1">
      <alignment vertical="top" wrapText="1"/>
    </xf>
    <xf numFmtId="3" fontId="47" fillId="2" borderId="0" xfId="0" applyNumberFormat="1" applyFont="1" applyFill="1" applyAlignment="1">
      <alignment horizontal="right" vertical="top"/>
    </xf>
    <xf numFmtId="10" fontId="33" fillId="2" borderId="0" xfId="0" applyNumberFormat="1" applyFont="1" applyFill="1" applyAlignment="1">
      <alignment vertical="top"/>
    </xf>
    <xf numFmtId="3" fontId="1" fillId="3" borderId="0" xfId="0" applyNumberFormat="1" applyFont="1" applyFill="1" applyAlignment="1">
      <alignment vertical="top" wrapText="1"/>
    </xf>
    <xf numFmtId="3" fontId="1" fillId="3" borderId="0" xfId="0" applyNumberFormat="1" applyFont="1" applyFill="1" applyAlignment="1">
      <alignment horizontal="right" vertical="top" wrapText="1"/>
    </xf>
    <xf numFmtId="9" fontId="1" fillId="3" borderId="0" xfId="0" applyNumberFormat="1" applyFont="1" applyFill="1" applyAlignment="1">
      <alignment horizontal="right" vertical="top" wrapText="1"/>
    </xf>
    <xf numFmtId="1" fontId="1" fillId="3" borderId="0" xfId="0" applyNumberFormat="1" applyFont="1" applyFill="1" applyAlignment="1">
      <alignment horizontal="right" vertical="top" wrapText="1"/>
    </xf>
    <xf numFmtId="165" fontId="1" fillId="3" borderId="0" xfId="0" applyNumberFormat="1" applyFont="1" applyFill="1" applyAlignment="1">
      <alignment horizontal="right" vertical="top" wrapText="1"/>
    </xf>
    <xf numFmtId="0" fontId="1" fillId="3" borderId="0" xfId="0" applyFont="1" applyFill="1" applyAlignment="1">
      <alignment horizontal="right" vertical="top" wrapText="1"/>
    </xf>
    <xf numFmtId="3" fontId="1" fillId="3" borderId="0" xfId="0" applyNumberFormat="1" applyFont="1" applyFill="1" applyAlignment="1">
      <alignment horizontal="right" vertical="top" wrapText="1"/>
    </xf>
    <xf numFmtId="0" fontId="1" fillId="3" borderId="0" xfId="0" applyFont="1" applyFill="1" applyAlignment="1">
      <alignment horizontal="right" vertical="top" wrapText="1"/>
    </xf>
    <xf numFmtId="1" fontId="1" fillId="3" borderId="0" xfId="0" applyNumberFormat="1" applyFont="1" applyFill="1" applyAlignment="1">
      <alignment horizontal="right" vertical="top" wrapText="1"/>
    </xf>
    <xf numFmtId="167" fontId="1" fillId="3" borderId="5" xfId="0" applyNumberFormat="1" applyFont="1" applyFill="1" applyBorder="1" applyAlignment="1">
      <alignment horizontal="right" vertical="top" wrapText="1"/>
    </xf>
    <xf numFmtId="0" fontId="1" fillId="3" borderId="5" xfId="0" applyFont="1" applyFill="1" applyBorder="1" applyAlignment="1">
      <alignment horizontal="right" vertical="top" wrapText="1"/>
    </xf>
    <xf numFmtId="0" fontId="1" fillId="3" borderId="0" xfId="0" applyFont="1" applyFill="1" applyAlignment="1">
      <alignment vertical="top" wrapText="1"/>
    </xf>
    <xf numFmtId="2" fontId="1" fillId="3" borderId="0" xfId="0" applyNumberFormat="1" applyFont="1" applyFill="1" applyAlignment="1">
      <alignment horizontal="right" vertical="top" wrapText="1"/>
    </xf>
    <xf numFmtId="0" fontId="1" fillId="3" borderId="0" xfId="0" applyFont="1" applyFill="1" applyAlignment="1">
      <alignment vertical="top"/>
    </xf>
    <xf numFmtId="3" fontId="51" fillId="0" borderId="0" xfId="0" applyNumberFormat="1" applyFont="1" applyAlignment="1">
      <alignment vertical="top"/>
    </xf>
    <xf numFmtId="3" fontId="19" fillId="0" borderId="0" xfId="0" applyNumberFormat="1" applyFont="1" applyAlignment="1">
      <alignment horizontal="right" vertical="top"/>
    </xf>
    <xf numFmtId="9" fontId="19" fillId="0" borderId="0" xfId="0" applyNumberFormat="1" applyFont="1" applyAlignment="1">
      <alignment horizontal="right" vertical="top"/>
    </xf>
    <xf numFmtId="165" fontId="19" fillId="0" borderId="0" xfId="0" applyNumberFormat="1" applyFont="1" applyAlignment="1">
      <alignment horizontal="right" vertical="top"/>
    </xf>
    <xf numFmtId="165" fontId="2" fillId="0" borderId="0" xfId="0" applyNumberFormat="1" applyFont="1" applyAlignment="1">
      <alignment horizontal="right" vertical="top"/>
    </xf>
    <xf numFmtId="165" fontId="2" fillId="2" borderId="0" xfId="0" applyNumberFormat="1" applyFont="1" applyFill="1" applyAlignment="1">
      <alignment horizontal="right" vertical="top"/>
    </xf>
    <xf numFmtId="164" fontId="2" fillId="2" borderId="0" xfId="0" applyNumberFormat="1" applyFont="1" applyFill="1" applyAlignment="1">
      <alignment horizontal="right" vertical="top"/>
    </xf>
    <xf numFmtId="10" fontId="2" fillId="0" borderId="0" xfId="0" applyNumberFormat="1" applyFont="1" applyAlignment="1">
      <alignment horizontal="right" vertical="top"/>
    </xf>
    <xf numFmtId="0" fontId="19" fillId="0" borderId="0" xfId="0" applyFont="1" applyAlignment="1">
      <alignment horizontal="right" vertical="top"/>
    </xf>
    <xf numFmtId="1" fontId="19" fillId="0" borderId="0" xfId="0" applyNumberFormat="1" applyFont="1" applyAlignment="1">
      <alignment horizontal="right" vertical="top"/>
    </xf>
    <xf numFmtId="1" fontId="19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/>
    </xf>
    <xf numFmtId="1" fontId="19" fillId="0" borderId="5" xfId="0" applyNumberFormat="1" applyFont="1" applyBorder="1" applyAlignment="1">
      <alignment horizontal="right" vertical="top"/>
    </xf>
    <xf numFmtId="0" fontId="19" fillId="0" borderId="0" xfId="0" applyFont="1" applyAlignment="1">
      <alignment vertical="top"/>
    </xf>
    <xf numFmtId="3" fontId="2" fillId="2" borderId="0" xfId="0" applyNumberFormat="1" applyFont="1" applyFill="1" applyAlignment="1">
      <alignment horizontal="right" vertical="top"/>
    </xf>
    <xf numFmtId="10" fontId="19" fillId="0" borderId="0" xfId="0" applyNumberFormat="1" applyFont="1" applyAlignment="1">
      <alignment horizontal="right" vertical="top"/>
    </xf>
    <xf numFmtId="0" fontId="52" fillId="0" borderId="0" xfId="0" applyFont="1" applyAlignment="1">
      <alignment vertical="top"/>
    </xf>
    <xf numFmtId="0" fontId="51" fillId="0" borderId="0" xfId="0" applyFont="1" applyAlignment="1">
      <alignment vertical="top"/>
    </xf>
    <xf numFmtId="3" fontId="19" fillId="2" borderId="0" xfId="0" applyNumberFormat="1" applyFont="1" applyFill="1" applyAlignment="1">
      <alignment horizontal="right" vertical="top"/>
    </xf>
    <xf numFmtId="167" fontId="19" fillId="0" borderId="5" xfId="0" applyNumberFormat="1" applyFont="1" applyBorder="1" applyAlignment="1">
      <alignment horizontal="right" vertical="top"/>
    </xf>
    <xf numFmtId="0" fontId="2" fillId="2" borderId="0" xfId="0" applyFont="1" applyFill="1" applyAlignment="1">
      <alignment horizontal="right" vertical="top"/>
    </xf>
    <xf numFmtId="0" fontId="19" fillId="0" borderId="0" xfId="0" applyFont="1" applyAlignment="1">
      <alignment horizontal="right" vertical="top"/>
    </xf>
    <xf numFmtId="0" fontId="2" fillId="0" borderId="0" xfId="0" applyFont="1" applyAlignment="1">
      <alignment vertical="top"/>
    </xf>
    <xf numFmtId="0" fontId="1" fillId="0" borderId="0" xfId="0" applyFont="1" applyAlignment="1">
      <alignment vertical="top"/>
    </xf>
    <xf numFmtId="3" fontId="2" fillId="0" borderId="0" xfId="0" applyNumberFormat="1" applyFont="1" applyAlignment="1">
      <alignment horizontal="right" vertical="top"/>
    </xf>
    <xf numFmtId="1" fontId="2" fillId="0" borderId="0" xfId="0" applyNumberFormat="1" applyFont="1" applyAlignment="1">
      <alignment horizontal="right" vertical="top"/>
    </xf>
    <xf numFmtId="0" fontId="19" fillId="2" borderId="0" xfId="0" applyFont="1" applyFill="1" applyAlignment="1">
      <alignment horizontal="right" vertical="top"/>
    </xf>
    <xf numFmtId="0" fontId="19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3" fontId="51" fillId="0" borderId="0" xfId="0" applyNumberFormat="1" applyFont="1" applyAlignment="1">
      <alignment horizontal="left" vertical="top"/>
    </xf>
    <xf numFmtId="167" fontId="19" fillId="0" borderId="0" xfId="0" applyNumberFormat="1" applyFont="1" applyAlignment="1">
      <alignment horizontal="right" vertical="top"/>
    </xf>
    <xf numFmtId="166" fontId="2" fillId="0" borderId="0" xfId="0" applyNumberFormat="1" applyFont="1" applyAlignment="1">
      <alignment horizontal="right" vertical="top"/>
    </xf>
    <xf numFmtId="0" fontId="53" fillId="0" borderId="0" xfId="0" applyFont="1" applyAlignment="1">
      <alignment vertical="top"/>
    </xf>
    <xf numFmtId="3" fontId="54" fillId="0" borderId="0" xfId="0" applyNumberFormat="1" applyFont="1" applyAlignment="1">
      <alignment horizontal="right" vertical="top"/>
    </xf>
    <xf numFmtId="3" fontId="1" fillId="0" borderId="0" xfId="0" applyNumberFormat="1" applyFont="1" applyAlignment="1">
      <alignment vertical="top"/>
    </xf>
    <xf numFmtId="9" fontId="2" fillId="0" borderId="0" xfId="0" applyNumberFormat="1" applyFont="1" applyAlignment="1">
      <alignment horizontal="right" vertical="top"/>
    </xf>
    <xf numFmtId="167" fontId="2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/>
    </xf>
    <xf numFmtId="3" fontId="2" fillId="2" borderId="0" xfId="0" applyNumberFormat="1" applyFont="1" applyFill="1" applyAlignment="1">
      <alignment horizontal="right"/>
    </xf>
    <xf numFmtId="1" fontId="19" fillId="0" borderId="0" xfId="0" applyNumberFormat="1" applyFont="1" applyAlignment="1">
      <alignment vertical="top"/>
    </xf>
    <xf numFmtId="165" fontId="19" fillId="2" borderId="0" xfId="0" applyNumberFormat="1" applyFont="1" applyFill="1" applyAlignment="1">
      <alignment horizontal="right" vertical="top"/>
    </xf>
    <xf numFmtId="0" fontId="51" fillId="2" borderId="0" xfId="0" applyFont="1" applyFill="1" applyAlignment="1">
      <alignment vertical="top"/>
    </xf>
    <xf numFmtId="3" fontId="51" fillId="2" borderId="0" xfId="0" applyNumberFormat="1" applyFont="1" applyFill="1" applyAlignment="1">
      <alignment vertical="top"/>
    </xf>
    <xf numFmtId="1" fontId="19" fillId="2" borderId="0" xfId="0" applyNumberFormat="1" applyFont="1" applyFill="1" applyAlignment="1">
      <alignment horizontal="right" vertical="top"/>
    </xf>
    <xf numFmtId="9" fontId="19" fillId="2" borderId="0" xfId="0" applyNumberFormat="1" applyFont="1" applyFill="1" applyAlignment="1">
      <alignment horizontal="right" vertical="top"/>
    </xf>
    <xf numFmtId="167" fontId="19" fillId="2" borderId="0" xfId="0" applyNumberFormat="1" applyFont="1" applyFill="1" applyAlignment="1">
      <alignment horizontal="right" vertical="top"/>
    </xf>
    <xf numFmtId="0" fontId="19" fillId="2" borderId="0" xfId="0" applyFont="1" applyFill="1" applyAlignment="1">
      <alignment horizontal="right" vertical="top"/>
    </xf>
    <xf numFmtId="3" fontId="1" fillId="0" borderId="0" xfId="0" applyNumberFormat="1" applyFont="1" applyAlignment="1">
      <alignment vertical="top" wrapText="1"/>
    </xf>
    <xf numFmtId="166" fontId="2" fillId="2" borderId="0" xfId="0" applyNumberFormat="1" applyFont="1" applyFill="1" applyAlignment="1">
      <alignment horizontal="right" vertical="top"/>
    </xf>
    <xf numFmtId="0" fontId="2" fillId="2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right" vertical="top"/>
    </xf>
    <xf numFmtId="0" fontId="1" fillId="0" borderId="0" xfId="0" applyFont="1" applyAlignment="1">
      <alignment vertical="top" wrapText="1"/>
    </xf>
    <xf numFmtId="0" fontId="2" fillId="2" borderId="0" xfId="0" applyFont="1" applyFill="1" applyAlignment="1">
      <alignment horizontal="right" vertical="top"/>
    </xf>
    <xf numFmtId="3" fontId="1" fillId="2" borderId="0" xfId="0" applyNumberFormat="1" applyFont="1" applyFill="1" applyAlignment="1">
      <alignment vertical="top"/>
    </xf>
    <xf numFmtId="1" fontId="2" fillId="2" borderId="0" xfId="0" applyNumberFormat="1" applyFont="1" applyFill="1" applyAlignment="1">
      <alignment horizontal="right" vertical="top"/>
    </xf>
    <xf numFmtId="167" fontId="2" fillId="2" borderId="0" xfId="0" applyNumberFormat="1" applyFont="1" applyFill="1" applyAlignment="1">
      <alignment horizontal="right" vertical="top" wrapText="1"/>
    </xf>
    <xf numFmtId="167" fontId="2" fillId="2" borderId="0" xfId="0" applyNumberFormat="1" applyFont="1" applyFill="1" applyAlignment="1">
      <alignment horizontal="right" vertical="top"/>
    </xf>
    <xf numFmtId="0" fontId="55" fillId="2" borderId="0" xfId="0" applyFont="1" applyFill="1" applyAlignment="1">
      <alignment vertical="top"/>
    </xf>
    <xf numFmtId="3" fontId="1" fillId="4" borderId="0" xfId="0" applyNumberFormat="1" applyFont="1" applyFill="1" applyAlignment="1">
      <alignment vertical="top" wrapText="1"/>
    </xf>
    <xf numFmtId="10" fontId="2" fillId="0" borderId="0" xfId="0" applyNumberFormat="1" applyFont="1" applyAlignment="1">
      <alignment horizontal="right" vertical="top"/>
    </xf>
    <xf numFmtId="167" fontId="2" fillId="0" borderId="5" xfId="0" applyNumberFormat="1" applyFont="1" applyBorder="1" applyAlignment="1">
      <alignment horizontal="right" vertical="top"/>
    </xf>
    <xf numFmtId="0" fontId="1" fillId="2" borderId="0" xfId="0" applyFont="1" applyFill="1" applyAlignment="1">
      <alignment vertical="top"/>
    </xf>
    <xf numFmtId="10" fontId="19" fillId="0" borderId="0" xfId="0" applyNumberFormat="1" applyFont="1" applyAlignment="1">
      <alignment horizontal="right" vertical="top"/>
    </xf>
    <xf numFmtId="167" fontId="2" fillId="2" borderId="5" xfId="0" applyNumberFormat="1" applyFont="1" applyFill="1" applyBorder="1" applyAlignment="1">
      <alignment horizontal="right" vertical="top" wrapText="1"/>
    </xf>
    <xf numFmtId="3" fontId="1" fillId="5" borderId="0" xfId="0" applyNumberFormat="1" applyFont="1" applyFill="1" applyAlignment="1">
      <alignment vertical="top" wrapText="1"/>
    </xf>
    <xf numFmtId="3" fontId="1" fillId="2" borderId="0" xfId="0" applyNumberFormat="1" applyFont="1" applyFill="1" applyAlignment="1">
      <alignment vertical="top" wrapText="1"/>
    </xf>
    <xf numFmtId="0" fontId="1" fillId="2" borderId="0" xfId="0" applyFont="1" applyFill="1" applyAlignment="1">
      <alignment vertical="top" wrapText="1"/>
    </xf>
    <xf numFmtId="0" fontId="1" fillId="5" borderId="0" xfId="0" applyFont="1" applyFill="1" applyAlignment="1">
      <alignment vertical="top" wrapText="1"/>
    </xf>
    <xf numFmtId="3" fontId="2" fillId="0" borderId="0" xfId="0" applyNumberFormat="1" applyFont="1" applyAlignment="1">
      <alignment horizontal="right" vertical="top"/>
    </xf>
    <xf numFmtId="165" fontId="2" fillId="0" borderId="0" xfId="0" applyNumberFormat="1" applyFont="1" applyAlignment="1">
      <alignment horizontal="right" vertical="top"/>
    </xf>
    <xf numFmtId="0" fontId="2" fillId="2" borderId="0" xfId="0" applyFont="1" applyFill="1" applyAlignment="1">
      <alignment horizontal="right" vertical="top" wrapText="1"/>
    </xf>
    <xf numFmtId="10" fontId="19" fillId="2" borderId="0" xfId="0" applyNumberFormat="1" applyFont="1" applyFill="1" applyAlignment="1">
      <alignment horizontal="right" vertical="top"/>
    </xf>
    <xf numFmtId="168" fontId="2" fillId="2" borderId="0" xfId="0" applyNumberFormat="1" applyFont="1" applyFill="1" applyAlignment="1">
      <alignment vertical="top"/>
    </xf>
    <xf numFmtId="0" fontId="56" fillId="2" borderId="0" xfId="0" applyFont="1" applyFill="1" applyAlignment="1">
      <alignment vertical="top"/>
    </xf>
    <xf numFmtId="9" fontId="19" fillId="2" borderId="0" xfId="0" applyNumberFormat="1" applyFont="1" applyFill="1" applyAlignment="1">
      <alignment vertical="top"/>
    </xf>
    <xf numFmtId="165" fontId="2" fillId="2" borderId="0" xfId="0" applyNumberFormat="1" applyFont="1" applyFill="1" applyAlignment="1">
      <alignment vertical="top"/>
    </xf>
    <xf numFmtId="10" fontId="19" fillId="2" borderId="0" xfId="0" applyNumberFormat="1" applyFont="1" applyFill="1" applyAlignment="1">
      <alignment vertical="top"/>
    </xf>
    <xf numFmtId="0" fontId="19" fillId="0" borderId="0" xfId="0" applyFont="1" applyAlignment="1">
      <alignment horizontal="right" vertical="top"/>
    </xf>
    <xf numFmtId="165" fontId="2" fillId="2" borderId="0" xfId="0" applyNumberFormat="1" applyFont="1" applyFill="1" applyAlignment="1">
      <alignment vertical="top"/>
    </xf>
    <xf numFmtId="3" fontId="57" fillId="2" borderId="0" xfId="0" applyNumberFormat="1" applyFont="1" applyFill="1" applyAlignment="1">
      <alignment vertical="top" wrapText="1"/>
    </xf>
    <xf numFmtId="3" fontId="1" fillId="2" borderId="0" xfId="0" applyNumberFormat="1" applyFont="1" applyFill="1" applyAlignment="1">
      <alignment vertical="top" wrapText="1"/>
    </xf>
    <xf numFmtId="0" fontId="58" fillId="2" borderId="0" xfId="0" applyFont="1" applyFill="1" applyAlignment="1">
      <alignment vertical="top" wrapText="1"/>
    </xf>
    <xf numFmtId="167" fontId="2" fillId="0" borderId="0" xfId="0" applyNumberFormat="1" applyFont="1" applyAlignment="1">
      <alignment horizontal="right" vertical="top"/>
    </xf>
    <xf numFmtId="1" fontId="59" fillId="2" borderId="0" xfId="0" applyNumberFormat="1" applyFont="1" applyFill="1" applyAlignment="1">
      <alignment vertical="top" wrapText="1"/>
    </xf>
    <xf numFmtId="9" fontId="2" fillId="2" borderId="0" xfId="0" applyNumberFormat="1" applyFont="1" applyFill="1" applyAlignment="1">
      <alignment horizontal="right" vertical="top"/>
    </xf>
    <xf numFmtId="10" fontId="2" fillId="2" borderId="0" xfId="0" applyNumberFormat="1" applyFont="1" applyFill="1" applyAlignment="1">
      <alignment horizontal="right" vertical="top"/>
    </xf>
    <xf numFmtId="1" fontId="2" fillId="2" borderId="0" xfId="0" applyNumberFormat="1" applyFont="1" applyFill="1" applyAlignment="1">
      <alignment vertical="top"/>
    </xf>
    <xf numFmtId="1" fontId="19" fillId="2" borderId="0" xfId="0" applyNumberFormat="1" applyFont="1" applyFill="1" applyAlignment="1">
      <alignment vertical="top"/>
    </xf>
    <xf numFmtId="1" fontId="60" fillId="0" borderId="0" xfId="0" applyNumberFormat="1" applyFont="1" applyAlignment="1">
      <alignment vertical="top"/>
    </xf>
    <xf numFmtId="1" fontId="61" fillId="2" borderId="0" xfId="0" applyNumberFormat="1" applyFont="1" applyFill="1" applyAlignment="1">
      <alignment vertical="top"/>
    </xf>
    <xf numFmtId="1" fontId="62" fillId="2" borderId="0" xfId="0" applyNumberFormat="1" applyFont="1" applyFill="1" applyAlignment="1">
      <alignment vertical="top"/>
    </xf>
    <xf numFmtId="3" fontId="63" fillId="2" borderId="0" xfId="0" applyNumberFormat="1" applyFont="1" applyFill="1" applyAlignment="1">
      <alignment horizontal="right" vertical="top"/>
    </xf>
    <xf numFmtId="1" fontId="1" fillId="2" borderId="0" xfId="0" applyNumberFormat="1" applyFont="1" applyFill="1" applyAlignment="1">
      <alignment vertical="top"/>
    </xf>
    <xf numFmtId="0" fontId="2" fillId="2" borderId="0" xfId="0" applyFont="1" applyFill="1" applyAlignment="1">
      <alignment vertical="top" wrapText="1"/>
    </xf>
    <xf numFmtId="1" fontId="2" fillId="2" borderId="0" xfId="0" applyNumberFormat="1" applyFont="1" applyFill="1" applyAlignment="1">
      <alignment vertical="top" wrapText="1"/>
    </xf>
    <xf numFmtId="1" fontId="1" fillId="2" borderId="0" xfId="0" applyNumberFormat="1" applyFont="1" applyFill="1" applyAlignment="1">
      <alignment vertical="top" wrapText="1"/>
    </xf>
    <xf numFmtId="10" fontId="2" fillId="2" borderId="0" xfId="0" applyNumberFormat="1" applyFont="1" applyFill="1" applyAlignment="1">
      <alignment vertical="top"/>
    </xf>
    <xf numFmtId="3" fontId="1" fillId="2" borderId="0" xfId="0" applyNumberFormat="1" applyFont="1" applyFill="1" applyAlignment="1">
      <alignment horizontal="right" vertical="top" wrapText="1"/>
    </xf>
    <xf numFmtId="9" fontId="1" fillId="2" borderId="0" xfId="0" applyNumberFormat="1" applyFont="1" applyFill="1" applyAlignment="1">
      <alignment horizontal="right" vertical="top" wrapText="1"/>
    </xf>
    <xf numFmtId="1" fontId="1" fillId="2" borderId="0" xfId="0" applyNumberFormat="1" applyFont="1" applyFill="1" applyAlignment="1">
      <alignment horizontal="right" vertical="top" wrapText="1"/>
    </xf>
    <xf numFmtId="165" fontId="1" fillId="2" borderId="0" xfId="0" applyNumberFormat="1" applyFont="1" applyFill="1" applyAlignment="1">
      <alignment horizontal="right" vertical="top" wrapText="1"/>
    </xf>
    <xf numFmtId="0" fontId="1" fillId="2" borderId="0" xfId="0" applyFont="1" applyFill="1" applyAlignment="1">
      <alignment horizontal="right" vertical="top" wrapText="1"/>
    </xf>
    <xf numFmtId="3" fontId="1" fillId="2" borderId="0" xfId="0" applyNumberFormat="1" applyFont="1" applyFill="1" applyAlignment="1">
      <alignment horizontal="right" vertical="top" wrapText="1"/>
    </xf>
    <xf numFmtId="0" fontId="1" fillId="2" borderId="0" xfId="0" applyFont="1" applyFill="1" applyAlignment="1">
      <alignment horizontal="right" vertical="top" wrapText="1"/>
    </xf>
    <xf numFmtId="1" fontId="1" fillId="2" borderId="0" xfId="0" applyNumberFormat="1" applyFont="1" applyFill="1" applyAlignment="1">
      <alignment horizontal="right" vertical="top" wrapText="1"/>
    </xf>
    <xf numFmtId="167" fontId="1" fillId="2" borderId="5" xfId="0" applyNumberFormat="1" applyFont="1" applyFill="1" applyBorder="1" applyAlignment="1">
      <alignment horizontal="right" vertical="top" wrapText="1"/>
    </xf>
    <xf numFmtId="0" fontId="1" fillId="2" borderId="5" xfId="0" applyFont="1" applyFill="1" applyBorder="1" applyAlignment="1">
      <alignment horizontal="right" vertical="top" wrapText="1"/>
    </xf>
    <xf numFmtId="165" fontId="1" fillId="2" borderId="0" xfId="0" applyNumberFormat="1" applyFont="1" applyFill="1" applyAlignment="1">
      <alignment horizontal="right" vertical="top" wrapText="1"/>
    </xf>
    <xf numFmtId="2" fontId="1" fillId="2" borderId="0" xfId="0" applyNumberFormat="1" applyFont="1" applyFill="1" applyAlignment="1">
      <alignment horizontal="right" vertical="top" wrapText="1"/>
    </xf>
    <xf numFmtId="10" fontId="12" fillId="0" borderId="0" xfId="0" applyNumberFormat="1" applyFont="1" applyAlignment="1">
      <alignment horizontal="right" vertical="top"/>
    </xf>
    <xf numFmtId="0" fontId="19" fillId="2" borderId="0" xfId="0" applyFont="1" applyFill="1" applyAlignment="1">
      <alignment vertical="top"/>
    </xf>
    <xf numFmtId="167" fontId="19" fillId="2" borderId="5" xfId="0" applyNumberFormat="1" applyFont="1" applyFill="1" applyBorder="1" applyAlignment="1">
      <alignment horizontal="right" vertical="top"/>
    </xf>
    <xf numFmtId="0" fontId="2" fillId="2" borderId="0" xfId="0" applyFont="1" applyFill="1" applyAlignment="1">
      <alignment vertical="top"/>
    </xf>
    <xf numFmtId="1" fontId="2" fillId="2" borderId="5" xfId="0" applyNumberFormat="1" applyFont="1" applyFill="1" applyBorder="1" applyAlignment="1">
      <alignment horizontal="right" vertical="top"/>
    </xf>
    <xf numFmtId="1" fontId="64" fillId="2" borderId="0" xfId="0" applyNumberFormat="1" applyFont="1" applyFill="1" applyAlignment="1">
      <alignment vertical="top" wrapText="1"/>
    </xf>
    <xf numFmtId="3" fontId="2" fillId="2" borderId="5" xfId="0" applyNumberFormat="1" applyFont="1" applyFill="1" applyBorder="1" applyAlignment="1">
      <alignment horizontal="right" vertical="top"/>
    </xf>
    <xf numFmtId="0" fontId="2" fillId="0" borderId="0" xfId="0" applyFont="1" applyAlignment="1">
      <alignment vertical="top"/>
    </xf>
    <xf numFmtId="0" fontId="19" fillId="0" borderId="5" xfId="0" applyFont="1" applyBorder="1" applyAlignment="1">
      <alignment horizontal="right" vertical="top"/>
    </xf>
    <xf numFmtId="166" fontId="12" fillId="2" borderId="0" xfId="0" applyNumberFormat="1" applyFont="1" applyFill="1" applyAlignment="1">
      <alignment horizontal="right" vertical="top"/>
    </xf>
    <xf numFmtId="165" fontId="12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3" fontId="12" fillId="0" borderId="0" xfId="0" applyNumberFormat="1" applyFont="1" applyAlignment="1">
      <alignment horizontal="right" vertical="top"/>
    </xf>
    <xf numFmtId="1" fontId="65" fillId="2" borderId="0" xfId="0" applyNumberFormat="1" applyFont="1" applyFill="1" applyAlignment="1">
      <alignment vertical="top"/>
    </xf>
    <xf numFmtId="166" fontId="12" fillId="0" borderId="0" xfId="0" applyNumberFormat="1" applyFont="1" applyAlignment="1">
      <alignment horizontal="right" vertical="top"/>
    </xf>
    <xf numFmtId="0" fontId="1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boxofficemojo.com/title/tt1067106/?ref_=bo_cso_table_142" TargetMode="External"/><Relationship Id="rId170" Type="http://schemas.openxmlformats.org/officeDocument/2006/relationships/hyperlink" Target="https://en.wikipedia.org/wiki/Charlie_and_the_Chocolate_Factory_(film)" TargetMode="External"/><Relationship Id="rId268" Type="http://schemas.openxmlformats.org/officeDocument/2006/relationships/hyperlink" Target="https://en.wikipedia.org/wiki/Finding_Nemo" TargetMode="External"/><Relationship Id="rId475" Type="http://schemas.openxmlformats.org/officeDocument/2006/relationships/hyperlink" Target="https://www.boxofficemojo.com/year/world/2017/?ref_=bo_cso_table_149" TargetMode="External"/><Relationship Id="rId682" Type="http://schemas.openxmlformats.org/officeDocument/2006/relationships/hyperlink" Target="https://www.boxofficemojo.com/year/world/2006/?ref_=bo_cso_table_114" TargetMode="External"/><Relationship Id="rId128" Type="http://schemas.openxmlformats.org/officeDocument/2006/relationships/hyperlink" Target="https://www.boxofficemojo.com/year/world/2010/?ref_=bo_cso_table_133" TargetMode="External"/><Relationship Id="rId335" Type="http://schemas.openxmlformats.org/officeDocument/2006/relationships/hyperlink" Target="https://www.boxofficemojo.com/title/tt0373889/?ref_=bo_cso_table_61" TargetMode="External"/><Relationship Id="rId542" Type="http://schemas.openxmlformats.org/officeDocument/2006/relationships/hyperlink" Target="https://en.wikipedia.org/wiki/Madagascar_3:_Europe%27s_Most_Wanted" TargetMode="External"/><Relationship Id="rId987" Type="http://schemas.openxmlformats.org/officeDocument/2006/relationships/hyperlink" Target="https://en.wikipedia.org/wiki/The_Dark_Knight" TargetMode="External"/><Relationship Id="rId1172" Type="http://schemas.openxmlformats.org/officeDocument/2006/relationships/hyperlink" Target="https://www.boxofficemojo.com/year/world/1999/?ref_=bo_cso_table_144" TargetMode="External"/><Relationship Id="rId402" Type="http://schemas.openxmlformats.org/officeDocument/2006/relationships/hyperlink" Target="https://en.wikipedia.org/wiki/Independence_Day_(1996_film)" TargetMode="External"/><Relationship Id="rId847" Type="http://schemas.openxmlformats.org/officeDocument/2006/relationships/hyperlink" Target="https://en.wikipedia.org/wiki/Snow_White_and_the_Huntsman" TargetMode="External"/><Relationship Id="rId1032" Type="http://schemas.openxmlformats.org/officeDocument/2006/relationships/hyperlink" Target="https://www.boxofficemojo.com/title/tt1411697/?ref_=bo_cso_table_181" TargetMode="External"/><Relationship Id="rId707" Type="http://schemas.openxmlformats.org/officeDocument/2006/relationships/hyperlink" Target="https://en.wikipedia.org/wiki/Pirates_of_the_Caribbean:_Dead_Man%27s_Chest" TargetMode="External"/><Relationship Id="rId914" Type="http://schemas.openxmlformats.org/officeDocument/2006/relationships/hyperlink" Target="https://www.boxofficemojo.com/title/tt0120855/?ref_=bo_cso_table_77" TargetMode="External"/><Relationship Id="rId1337" Type="http://schemas.openxmlformats.org/officeDocument/2006/relationships/hyperlink" Target="https://en.wikipedia.org/wiki/XXX:_Return_of_Xander_Cage" TargetMode="External"/><Relationship Id="rId43" Type="http://schemas.openxmlformats.org/officeDocument/2006/relationships/hyperlink" Target="https://www.boxofficemojo.com/title/tt1615918/?ref_=bo_cso_table_109" TargetMode="External"/><Relationship Id="rId192" Type="http://schemas.openxmlformats.org/officeDocument/2006/relationships/hyperlink" Target="https://www.boxofficemojo.com/title/tt5463162/?ref_=bo_cso_table_104" TargetMode="External"/><Relationship Id="rId49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357" Type="http://schemas.openxmlformats.org/officeDocument/2006/relationships/hyperlink" Target="https://en.wikipedia.org/wiki/Home_Alone_2:_Lost_in_New_York" TargetMode="External"/><Relationship Id="rId1194" Type="http://schemas.openxmlformats.org/officeDocument/2006/relationships/hyperlink" Target="https://en.wikipedia.org/wiki/The_World_Is_Not_Enough" TargetMode="External"/><Relationship Id="rId217" Type="http://schemas.openxmlformats.org/officeDocument/2006/relationships/hyperlink" Target="https://www.boxofficemojo.com/year/world/2022/?ref_=bo_cso_table_59" TargetMode="External"/><Relationship Id="rId564" Type="http://schemas.openxmlformats.org/officeDocument/2006/relationships/hyperlink" Target="https://www.boxofficemojo.com/title/tt4046784/?ref_=bo_cso_table_165" TargetMode="External"/><Relationship Id="rId771" Type="http://schemas.openxmlformats.org/officeDocument/2006/relationships/hyperlink" Target="https://www.boxofficemojo.com/year/world/2014/?ref_=bo_cso_table_28" TargetMode="External"/><Relationship Id="rId869" Type="http://schemas.openxmlformats.org/officeDocument/2006/relationships/hyperlink" Target="https://www.boxofficemojo.com/title/tt0413300/?ref_=bo_cso_table_71" TargetMode="External"/><Relationship Id="rId424" Type="http://schemas.openxmlformats.org/officeDocument/2006/relationships/hyperlink" Target="https://www.boxofficemojo.com/title/tt0371746/?ref_=bo_cso_table_182" TargetMode="External"/><Relationship Id="rId631" Type="http://schemas.openxmlformats.org/officeDocument/2006/relationships/hyperlink" Target="https://www.boxofficemojo.com/year/world/1993/?ref_=bo_cso_table_84" TargetMode="External"/><Relationship Id="rId729" Type="http://schemas.openxmlformats.org/officeDocument/2006/relationships/hyperlink" Target="https://www.boxofficemojo.com/title/tt1446714/?ref_=bo_cso_table_127" TargetMode="External"/><Relationship Id="rId1054" Type="http://schemas.openxmlformats.org/officeDocument/2006/relationships/hyperlink" Target="https://www.boxofficemojo.com/title/tt0317705/?ref_=bo_cso_table_159" TargetMode="External"/><Relationship Id="rId1261" Type="http://schemas.openxmlformats.org/officeDocument/2006/relationships/hyperlink" Target="https://www.boxofficemojo.com/title/tt1099212/?ref_=bo_cso_table_119" TargetMode="External"/><Relationship Id="rId936" Type="http://schemas.openxmlformats.org/officeDocument/2006/relationships/hyperlink" Target="https://www.boxofficemojo.com/year/world/2009/?ref_=bo_cso_table_175" TargetMode="External"/><Relationship Id="rId1121" Type="http://schemas.openxmlformats.org/officeDocument/2006/relationships/hyperlink" Target="https://www.boxofficemojo.com/year/world/1999/?ref_=bo_cso_table_107" TargetMode="External"/><Relationship Id="rId1219" Type="http://schemas.openxmlformats.org/officeDocument/2006/relationships/hyperlink" Target="https://www.boxofficemojo.com/title/tt1745960/?ref_=bo_cso_table_11" TargetMode="External"/><Relationship Id="rId65" Type="http://schemas.openxmlformats.org/officeDocument/2006/relationships/hyperlink" Target="https://www.boxofficemojo.com/title/tt0119822/?ref_=bo_cso_table_163" TargetMode="External"/><Relationship Id="rId281" Type="http://schemas.openxmlformats.org/officeDocument/2006/relationships/hyperlink" Target="https://www.boxofficemojo.com/title/tt1583421/?ref_=bo_cso_table_165" TargetMode="External"/><Relationship Id="rId141" Type="http://schemas.openxmlformats.org/officeDocument/2006/relationships/hyperlink" Target="https://www.boxofficemojo.com/title/tt4701182/?ref_=bo_cso_table_59" TargetMode="External"/><Relationship Id="rId379" Type="http://schemas.openxmlformats.org/officeDocument/2006/relationships/hyperlink" Target="https://www.boxofficemojo.com/title/tt0268380/?ref_=bo_cso_table_155" TargetMode="External"/><Relationship Id="rId586" Type="http://schemas.openxmlformats.org/officeDocument/2006/relationships/hyperlink" Target="https://en.wikipedia.org/wiki/Mission:_Impossible_%E2%80%93_Fallout" TargetMode="External"/><Relationship Id="rId793" Type="http://schemas.openxmlformats.org/officeDocument/2006/relationships/hyperlink" Target="https://en.wikipedia.org/wiki/Saving_Private_Ryan" TargetMode="External"/><Relationship Id="rId7" Type="http://schemas.openxmlformats.org/officeDocument/2006/relationships/hyperlink" Target="https://www.boxofficemojo.com/year/world/2009/?ref_=bo_cso_table_100" TargetMode="External"/><Relationship Id="rId239" Type="http://schemas.openxmlformats.org/officeDocument/2006/relationships/hyperlink" Target="https://www.boxofficemojo.com/title/tt5433138/?ref_=bo_cso_table_126" TargetMode="External"/><Relationship Id="rId446" Type="http://schemas.openxmlformats.org/officeDocument/2006/relationships/hyperlink" Target="https://en.wikipedia.org/wiki/John_Wick:_Chapter_3_%E2%80%93_Parabellum" TargetMode="External"/><Relationship Id="rId653" Type="http://schemas.openxmlformats.org/officeDocument/2006/relationships/hyperlink" Target="https://en.wikipedia.org/wiki/Night_at_the_Museum:_Secret_of_the_Tomb" TargetMode="External"/><Relationship Id="rId1076" Type="http://schemas.openxmlformats.org/officeDocument/2006/relationships/hyperlink" Target="https://www.boxofficemojo.com/year/world/2016/?ref_=bo_cso_table_77" TargetMode="External"/><Relationship Id="rId1283" Type="http://schemas.openxmlformats.org/officeDocument/2006/relationships/hyperlink" Target="https://www.boxofficemojo.com/year/world/2018/?ref_=bo_cso_table_83" TargetMode="External"/><Relationship Id="rId306" Type="http://schemas.openxmlformats.org/officeDocument/2006/relationships/hyperlink" Target="https://www.boxofficemojo.com/title/tt0077631/?ref_=bo_cso_table_137" TargetMode="External"/><Relationship Id="rId860" Type="http://schemas.openxmlformats.org/officeDocument/2006/relationships/hyperlink" Target="https://www.boxofficemojo.com/title/tt0111257/?ref_=bo_cso_table_95" TargetMode="External"/><Relationship Id="rId958" Type="http://schemas.openxmlformats.org/officeDocument/2006/relationships/hyperlink" Target="https://www.imdb.com/title/tt0103855/" TargetMode="External"/><Relationship Id="rId1143" Type="http://schemas.openxmlformats.org/officeDocument/2006/relationships/hyperlink" Target="https://en.wikipedia.org/wiki/Star_Wars:_Episode_I_%E2%80%93_The_Phantom_Menace" TargetMode="External"/><Relationship Id="rId87" Type="http://schemas.openxmlformats.org/officeDocument/2006/relationships/hyperlink" Target="https://www.boxofficemojo.com/year/world/1985/?ref_=bo_cso_table_154" TargetMode="External"/><Relationship Id="rId513" Type="http://schemas.openxmlformats.org/officeDocument/2006/relationships/hyperlink" Target="https://www.boxofficemojo.com/title/tt0970866/?ref_=bo_cso_table_170" TargetMode="External"/><Relationship Id="rId720" Type="http://schemas.openxmlformats.org/officeDocument/2006/relationships/hyperlink" Target="https://www.boxofficemojo.com/title/tt5884052/?ref_=bo_cso_table_90" TargetMode="External"/><Relationship Id="rId818" Type="http://schemas.openxmlformats.org/officeDocument/2006/relationships/hyperlink" Target="https://www.boxofficemojo.com/title/tt0126029/?ref_=bo_cso_table_37" TargetMode="External"/><Relationship Id="rId1003" Type="http://schemas.openxmlformats.org/officeDocument/2006/relationships/hyperlink" Target="https://www.boxofficemojo.com/year/world/2017/?ref_=bo_cso_table_21" TargetMode="External"/><Relationship Id="rId1210" Type="http://schemas.openxmlformats.org/officeDocument/2006/relationships/hyperlink" Target="https://www.boxofficemojo.com/title/tt0120338/?ref_=bo_cso_table_3" TargetMode="External"/><Relationship Id="rId1308" Type="http://schemas.openxmlformats.org/officeDocument/2006/relationships/hyperlink" Target="https://www.boxofficemojo.com/title/tt0451279/?ref_=bo_cso_table_89" TargetMode="External"/><Relationship Id="rId14" Type="http://schemas.openxmlformats.org/officeDocument/2006/relationships/hyperlink" Target="https://www.boxofficemojo.com/year/world/2014/?ref_=bo_cso_table_115" TargetMode="External"/><Relationship Id="rId163" Type="http://schemas.openxmlformats.org/officeDocument/2006/relationships/hyperlink" Target="https://www.boxofficemojo.com/year/world/2000/?ref_=bo_cso_table_94" TargetMode="External"/><Relationship Id="rId370" Type="http://schemas.openxmlformats.org/officeDocument/2006/relationships/hyperlink" Target="https://www.boxofficemojo.com/year/world/2014/?ref_=bo_cso_table_167" TargetMode="External"/><Relationship Id="rId230" Type="http://schemas.openxmlformats.org/officeDocument/2006/relationships/hyperlink" Target="https://www.boxofficemojo.com/year/world/2014/?ref_=bo_cso_table_177" TargetMode="External"/><Relationship Id="rId468" Type="http://schemas.openxmlformats.org/officeDocument/2006/relationships/hyperlink" Target="https://www.boxofficemojo.com/title/tt8041270/?ref_=bo_cso_table_51" TargetMode="External"/><Relationship Id="rId675" Type="http://schemas.openxmlformats.org/officeDocument/2006/relationships/hyperlink" Target="https://www.boxofficemojo.com/title/tt0349903/?ref_=bo_cso_table_192" TargetMode="External"/><Relationship Id="rId882" Type="http://schemas.openxmlformats.org/officeDocument/2006/relationships/hyperlink" Target="https://www.boxofficemojo.com/year/world/2021/?ref_=bo_cso_table_6" TargetMode="External"/><Relationship Id="rId1098" Type="http://schemas.openxmlformats.org/officeDocument/2006/relationships/hyperlink" Target="https://en.wikipedia.org/wiki/The_Lost_World:_Jurassic_Park" TargetMode="External"/><Relationship Id="rId328" Type="http://schemas.openxmlformats.org/officeDocument/2006/relationships/hyperlink" Target="https://en.wikipedia.org/wiki/Harry_Potter_and_the_Deathly_Hallows_%E2%80%93_Part_2" TargetMode="External"/><Relationship Id="rId535" Type="http://schemas.openxmlformats.org/officeDocument/2006/relationships/hyperlink" Target="https://www.boxofficemojo.com/year/world/2015/?ref_=bo_cso_table_144" TargetMode="External"/><Relationship Id="rId742" Type="http://schemas.openxmlformats.org/officeDocument/2006/relationships/hyperlink" Target="https://www.boxofficemojo.com/year/world/1988/?ref_=bo_cso_table_81" TargetMode="External"/><Relationship Id="rId1165" Type="http://schemas.openxmlformats.org/officeDocument/2006/relationships/hyperlink" Target="https://www.boxofficemojo.com/title/tt4123432/?ref_=bo_cso_table_124" TargetMode="External"/><Relationship Id="rId602" Type="http://schemas.openxmlformats.org/officeDocument/2006/relationships/hyperlink" Target="https://en.wikipedia.org/wiki/Mission:_Impossible_(film_series)" TargetMode="External"/><Relationship Id="rId1025" Type="http://schemas.openxmlformats.org/officeDocument/2006/relationships/hyperlink" Target="https://en.wikipedia.org/wiki/The_Greatest_Showman" TargetMode="External"/><Relationship Id="rId1232" Type="http://schemas.openxmlformats.org/officeDocument/2006/relationships/hyperlink" Target="https://www.boxofficemojo.com/year/world/2019/?ref_=bo_cso_table_36" TargetMode="External"/><Relationship Id="rId907" Type="http://schemas.openxmlformats.org/officeDocument/2006/relationships/hyperlink" Target="https://en.wikipedia.org/wiki/Taken_2" TargetMode="External"/><Relationship Id="rId36" Type="http://schemas.openxmlformats.org/officeDocument/2006/relationships/hyperlink" Target="https://www.boxofficemojo.com/year/world/2010/?ref_=bo_cso_table_47" TargetMode="External"/><Relationship Id="rId185" Type="http://schemas.openxmlformats.org/officeDocument/2006/relationships/hyperlink" Target="https://www.boxofficemojo.com/title/tt0099348/?ref_=bo_cso_table_102" TargetMode="External"/><Relationship Id="rId392" Type="http://schemas.openxmlformats.org/officeDocument/2006/relationships/hyperlink" Target="https://www.boxofficemojo.com/year/world/2006/?ref_=bo_cso_table_146" TargetMode="External"/><Relationship Id="rId697" Type="http://schemas.openxmlformats.org/officeDocument/2006/relationships/hyperlink" Target="https://www.boxofficemojo.com/year/world/2018/?ref_=bo_cso_table_94" TargetMode="External"/><Relationship Id="rId252" Type="http://schemas.openxmlformats.org/officeDocument/2006/relationships/hyperlink" Target="https://www.boxofficemojo.com/year/world/2019/?ref_=bo_cso_table_112" TargetMode="External"/><Relationship Id="rId1187" Type="http://schemas.openxmlformats.org/officeDocument/2006/relationships/hyperlink" Target="https://www.boxofficemojo.com/year/world/2013/?ref_=bo_cso_table_123" TargetMode="External"/><Relationship Id="rId112" Type="http://schemas.openxmlformats.org/officeDocument/2006/relationships/hyperlink" Target="https://www.boxofficemojo.com/year/world/1991/?ref_=bo_cso_table_101" TargetMode="External"/><Relationship Id="rId557" Type="http://schemas.openxmlformats.org/officeDocument/2006/relationships/hyperlink" Target="https://en.wikipedia.org/wiki/Mamma_Mia!_Here_We_Go_Again" TargetMode="External"/><Relationship Id="rId764" Type="http://schemas.openxmlformats.org/officeDocument/2006/relationships/hyperlink" Target="https://www.boxofficemojo.com/title/tt0121766/?ref_=bo_cso_table_79" TargetMode="External"/><Relationship Id="rId971" Type="http://schemas.openxmlformats.org/officeDocument/2006/relationships/hyperlink" Target="https://www.boxofficemojo.com/title/tt3065204/?ref_=bo_cso_table_146" TargetMode="External"/><Relationship Id="rId417" Type="http://schemas.openxmlformats.org/officeDocument/2006/relationships/hyperlink" Target="https://en.wikipedia.org/wiki/Inglourious_Basterds" TargetMode="External"/><Relationship Id="rId624" Type="http://schemas.openxmlformats.org/officeDocument/2006/relationships/hyperlink" Target="https://www.boxofficemojo.com/title/tt0198781/?ref_=bo_cso_table_185" TargetMode="External"/><Relationship Id="rId831" Type="http://schemas.openxmlformats.org/officeDocument/2006/relationships/hyperlink" Target="https://www.boxofficemojo.com/year/world/2002/?ref_=bo_cso_table_120" TargetMode="External"/><Relationship Id="rId1047" Type="http://schemas.openxmlformats.org/officeDocument/2006/relationships/hyperlink" Target="https://www.boxofficemojo.com/year/world/1996/?ref_=bo_cso_table_141" TargetMode="External"/><Relationship Id="rId1254" Type="http://schemas.openxmlformats.org/officeDocument/2006/relationships/hyperlink" Target="https://en.wikipedia.org/wiki/Tron:_Legacy" TargetMode="External"/><Relationship Id="rId929" Type="http://schemas.openxmlformats.org/officeDocument/2006/relationships/hyperlink" Target="https://www.boxofficemojo.com/title/tt0181852/?ref_=bo_cso_table_89" TargetMode="External"/><Relationship Id="rId1114" Type="http://schemas.openxmlformats.org/officeDocument/2006/relationships/hyperlink" Target="https://www.boxofficemojo.com/title/tt1790864/?ref_=bo_cso_table_100" TargetMode="External"/><Relationship Id="rId1321" Type="http://schemas.openxmlformats.org/officeDocument/2006/relationships/hyperlink" Target="https://www.boxofficemojo.com/year/world/2016/?ref_=bo_cso_table_1" TargetMode="External"/><Relationship Id="rId58" Type="http://schemas.openxmlformats.org/officeDocument/2006/relationships/hyperlink" Target="https://www.boxofficemojo.com/year/world/1995/?ref_=bo_cso_table_80" TargetMode="External"/><Relationship Id="rId274" Type="http://schemas.openxmlformats.org/officeDocument/2006/relationships/hyperlink" Target="https://www.pagalmovie.in/2021/10/free-guy-budget-box-office-hit-or-flop-cast-crew-story-wiki.html" TargetMode="External"/><Relationship Id="rId481" Type="http://schemas.openxmlformats.org/officeDocument/2006/relationships/hyperlink" Target="https://www.boxofficemojo.com/year/world/2017/?ref_=bo_cso_table_116" TargetMode="External"/><Relationship Id="rId134" Type="http://schemas.openxmlformats.org/officeDocument/2006/relationships/hyperlink" Target="https://www.boxofficemojo.com/title/tt0397892/?ref_=bo_cso_table_171" TargetMode="External"/><Relationship Id="rId579" Type="http://schemas.openxmlformats.org/officeDocument/2006/relationships/hyperlink" Target="https://www.boxofficemojo.com/title/tt1409024/?ref_=bo_cso_table_153" TargetMode="External"/><Relationship Id="rId786" Type="http://schemas.openxmlformats.org/officeDocument/2006/relationships/hyperlink" Target="https://www.boxofficemojo.com/year/world/2001/?ref_=bo_cso_table_103" TargetMode="External"/><Relationship Id="rId993" Type="http://schemas.openxmlformats.org/officeDocument/2006/relationships/hyperlink" Target="https://en.wikipedia.org/wiki/The_Day_After_Tomorrow" TargetMode="External"/><Relationship Id="rId341" Type="http://schemas.openxmlformats.org/officeDocument/2006/relationships/hyperlink" Target="https://www.boxofficemojo.com/title/tt0241527/?ref_=bo_cso_table_48" TargetMode="External"/><Relationship Id="rId439" Type="http://schemas.openxmlformats.org/officeDocument/2006/relationships/hyperlink" Target="https://www.boxofficemojo.com/title/tt4196776/?ref_=bo_cso_table_109" TargetMode="External"/><Relationship Id="rId646" Type="http://schemas.openxmlformats.org/officeDocument/2006/relationships/hyperlink" Target="https://www.boxofficemojo.com/year/world/2006/?ref_=bo_cso_table_187" TargetMode="External"/><Relationship Id="rId1069" Type="http://schemas.openxmlformats.org/officeDocument/2006/relationships/hyperlink" Target="https://www.boxofficemojo.com/title/tt2527336/?ref_=bo_cso_table_16" TargetMode="External"/><Relationship Id="rId1276" Type="http://schemas.openxmlformats.org/officeDocument/2006/relationships/hyperlink" Target="https://www.boxofficemojo.com/title/tt1464335/?ref_=bo_cso_table_133" TargetMode="External"/><Relationship Id="rId201" Type="http://schemas.openxmlformats.org/officeDocument/2006/relationships/hyperlink" Target="https://www.boxofficemojo.com/title/tt3469046/?ref_=bo_cso_table_44" TargetMode="External"/><Relationship Id="rId506" Type="http://schemas.openxmlformats.org/officeDocument/2006/relationships/hyperlink" Target="https://en.wikipedia.org/wiki/Les_Mis%C3%A9rables_(2012_film)" TargetMode="External"/><Relationship Id="rId853" Type="http://schemas.openxmlformats.org/officeDocument/2006/relationships/hyperlink" Target="https://en.wikipedia.org/wiki/Sonic_the_Hedgehog_(film)" TargetMode="External"/><Relationship Id="rId1136" Type="http://schemas.openxmlformats.org/officeDocument/2006/relationships/hyperlink" Target="https://www.boxofficemojo.com/year/world/2004/?ref_=bo_cso_table_171" TargetMode="External"/><Relationship Id="rId713" Type="http://schemas.openxmlformats.org/officeDocument/2006/relationships/hyperlink" Target="https://en.wikipedia.org/wiki/Pirates_of_the_Caribbean:_On_Stranger_Tides" TargetMode="External"/><Relationship Id="rId920" Type="http://schemas.openxmlformats.org/officeDocument/2006/relationships/hyperlink" Target="https://www.boxofficemojo.com/title/tt1291150/?ref_=bo_cso_table_40" TargetMode="External"/><Relationship Id="rId1343" Type="http://schemas.openxmlformats.org/officeDocument/2006/relationships/hyperlink" Target="https://www.the-numbers.com/movie/Guardians-of-the-Galaxy-Vol-3-(2023)" TargetMode="External"/><Relationship Id="rId1203" Type="http://schemas.openxmlformats.org/officeDocument/2006/relationships/hyperlink" Target="https://en.wikipedia.org/wiki/Thor:_Love_and_Thunder" TargetMode="External"/><Relationship Id="rId296" Type="http://schemas.openxmlformats.org/officeDocument/2006/relationships/hyperlink" Target="https://en.wikipedia.org/wiki/Godzilla_vs._Kong" TargetMode="External"/><Relationship Id="rId156" Type="http://schemas.openxmlformats.org/officeDocument/2006/relationships/hyperlink" Target="https://www.boxofficemojo.com/year/world/2011/?ref_=bo_cso_table_191" TargetMode="External"/><Relationship Id="rId363" Type="http://schemas.openxmlformats.org/officeDocument/2006/relationships/hyperlink" Target="https://www.boxofficemojo.com/year/world/2018/?ref_=bo_cso_table_13" TargetMode="External"/><Relationship Id="rId570" Type="http://schemas.openxmlformats.org/officeDocument/2006/relationships/hyperlink" Target="https://www.boxofficemojo.com/title/tt0212338/?ref_=bo_cso_table_131" TargetMode="External"/><Relationship Id="rId223" Type="http://schemas.openxmlformats.org/officeDocument/2006/relationships/hyperlink" Target="https://en.wikipedia.org/wiki/Dune_(2021_film)" TargetMode="External"/><Relationship Id="rId430" Type="http://schemas.openxmlformats.org/officeDocument/2006/relationships/hyperlink" Target="https://www.boxofficemojo.com/title/tt1300854/?ref_=bo_cso_table_22" TargetMode="External"/><Relationship Id="rId668" Type="http://schemas.openxmlformats.org/officeDocument/2006/relationships/hyperlink" Target="https://en.wikipedia.org/wiki/Now_You_See_Me_2" TargetMode="External"/><Relationship Id="rId875" Type="http://schemas.openxmlformats.org/officeDocument/2006/relationships/hyperlink" Target="https://www.boxofficemojo.com/title/tt2250912/?ref_=bo_cso_table_75" TargetMode="External"/><Relationship Id="rId1060" Type="http://schemas.openxmlformats.org/officeDocument/2006/relationships/hyperlink" Target="https://www.boxofficemojo.com/title/tt1155076/?ref_=bo_cso_table_199" TargetMode="External"/><Relationship Id="rId1298" Type="http://schemas.openxmlformats.org/officeDocument/2006/relationships/hyperlink" Target="https://en.wikipedia.org/wiki/War_of_the_Worlds_(2005_film)" TargetMode="External"/><Relationship Id="rId528" Type="http://schemas.openxmlformats.org/officeDocument/2006/relationships/hyperlink" Target="https://www.boxofficemojo.com/title/tt0167261/?ref_=bo_cso_table_60" TargetMode="External"/><Relationship Id="rId735" Type="http://schemas.openxmlformats.org/officeDocument/2006/relationships/hyperlink" Target="https://www.boxofficemojo.com/title/tt0830515/?ref_=bo_cso_table_178" TargetMode="External"/><Relationship Id="rId942" Type="http://schemas.openxmlformats.org/officeDocument/2006/relationships/hyperlink" Target="https://www.boxofficemojo.com/year/world/2012/?ref_=bo_cso_table_115" TargetMode="External"/><Relationship Id="rId1158" Type="http://schemas.openxmlformats.org/officeDocument/2006/relationships/hyperlink" Target="https://en.wikipedia.org/wiki/The_Rock_(film)" TargetMode="External"/><Relationship Id="rId1018" Type="http://schemas.openxmlformats.org/officeDocument/2006/relationships/hyperlink" Target="https://www.boxofficemojo.com/year/world/2015/?ref_=bo_cso_table_128" TargetMode="External"/><Relationship Id="rId1225" Type="http://schemas.openxmlformats.org/officeDocument/2006/relationships/hyperlink" Target="https://www.boxofficemojo.com/title/tt0120363/?ref_=bo_cso_table_30" TargetMode="External"/><Relationship Id="rId71" Type="http://schemas.openxmlformats.org/officeDocument/2006/relationships/hyperlink" Target="https://www.boxofficemojo.com/title/tt0145660/?ref_=bo_cso_table_168" TargetMode="External"/><Relationship Id="rId802" Type="http://schemas.openxmlformats.org/officeDocument/2006/relationships/hyperlink" Target="https://en.wikipedia.org/wiki/Sex_and_the_City_(film)" TargetMode="External"/><Relationship Id="rId29" Type="http://schemas.openxmlformats.org/officeDocument/2006/relationships/hyperlink" Target="https://en.wikipedia.org/wiki/Air_Force_One_(film)" TargetMode="External"/><Relationship Id="rId178" Type="http://schemas.openxmlformats.org/officeDocument/2006/relationships/hyperlink" Target="https://www.boxofficemojo.com/year/world/2010/?ref_=bo_cso_table_34" TargetMode="External"/><Relationship Id="rId385" Type="http://schemas.openxmlformats.org/officeDocument/2006/relationships/hyperlink" Target="https://www.boxofficemojo.com/title/tt1667889/?ref_=bo_cso_table_76" TargetMode="External"/><Relationship Id="rId592" Type="http://schemas.openxmlformats.org/officeDocument/2006/relationships/hyperlink" Target="https://www.boxofficemojo.com/year/world/2015/?ref_=bo_cso_table_23" TargetMode="External"/><Relationship Id="rId245" Type="http://schemas.openxmlformats.org/officeDocument/2006/relationships/hyperlink" Target="https://www.boxofficemojo.com/title/tt0120667/?ref_=bo_cso_table_124" TargetMode="External"/><Relationship Id="rId452" Type="http://schemas.openxmlformats.org/officeDocument/2006/relationships/hyperlink" Target="https://en.wikipedia.org/wiki/The_Curious_Case_of_Benjamin_Button_(film)" TargetMode="External"/><Relationship Id="rId897" Type="http://schemas.openxmlformats.org/officeDocument/2006/relationships/hyperlink" Target="https://www.boxofficemojo.com/year/world/1977/?ref_=bo_cso_table_106" TargetMode="External"/><Relationship Id="rId1082" Type="http://schemas.openxmlformats.org/officeDocument/2006/relationships/hyperlink" Target="https://www.boxofficemojo.com/year/world/2014/?ref_=bo_cso_table_58" TargetMode="External"/><Relationship Id="rId105" Type="http://schemas.openxmlformats.org/officeDocument/2006/relationships/hyperlink" Target="https://www.boxofficemojo.com/year/world/1995/?ref_=bo_cso_table_116" TargetMode="External"/><Relationship Id="rId312" Type="http://schemas.openxmlformats.org/officeDocument/2006/relationships/hyperlink" Target="https://www.boxofficemojo.com/year/world/2014/?ref_=bo_cso_table_109" TargetMode="External"/><Relationship Id="rId757" Type="http://schemas.openxmlformats.org/officeDocument/2006/relationships/hyperlink" Target="https://en.wikipedia.org/wiki/Ready_Player_One_(film)" TargetMode="External"/><Relationship Id="rId964" Type="http://schemas.openxmlformats.org/officeDocument/2006/relationships/hyperlink" Target="https://en.wikipedia.org/wiki/The_Bourne_Ultimatum_(film)" TargetMode="External"/><Relationship Id="rId93" Type="http://schemas.openxmlformats.org/officeDocument/2006/relationships/hyperlink" Target="https://www.boxofficemojo.com/year/world/2020/?ref_=bo_cso_table_99" TargetMode="External"/><Relationship Id="rId617" Type="http://schemas.openxmlformats.org/officeDocument/2006/relationships/hyperlink" Target="https://en.wikipedia.org/wiki/The_Hunger_Games:_Mockingjay_%E2%80%93_Part_2" TargetMode="External"/><Relationship Id="rId824" Type="http://schemas.openxmlformats.org/officeDocument/2006/relationships/hyperlink" Target="https://www.boxofficemojo.com/title/tt0892791/?ref_=bo_cso_table_117" TargetMode="External"/><Relationship Id="rId1247" Type="http://schemas.openxmlformats.org/officeDocument/2006/relationships/hyperlink" Target="https://www.boxofficemojo.com/year/world/2017/?ref_=bo_cso_table_174" TargetMode="External"/><Relationship Id="rId1107" Type="http://schemas.openxmlformats.org/officeDocument/2006/relationships/hyperlink" Target="https://en.wikipedia.org/wiki/The_Matrix" TargetMode="External"/><Relationship Id="rId1314" Type="http://schemas.openxmlformats.org/officeDocument/2006/relationships/hyperlink" Target="https://www.boxofficemojo.com/title/tt1772341/?ref_=bo_cso_table_54" TargetMode="External"/><Relationship Id="rId20" Type="http://schemas.openxmlformats.org/officeDocument/2006/relationships/hyperlink" Target="https://en.wikipedia.org/wiki/A_Bug%27s_Life" TargetMode="External"/><Relationship Id="rId267" Type="http://schemas.openxmlformats.org/officeDocument/2006/relationships/hyperlink" Target="https://www.boxofficemojo.com/year/world/2003/?ref_=bo_cso_table_62" TargetMode="External"/><Relationship Id="rId474" Type="http://schemas.openxmlformats.org/officeDocument/2006/relationships/hyperlink" Target="https://www.boxofficemojo.com/title/tt0974015/?ref_=bo_cso_table_149" TargetMode="External"/><Relationship Id="rId127" Type="http://schemas.openxmlformats.org/officeDocument/2006/relationships/hyperlink" Target="https://www.boxofficemojo.com/title/tt0947798/?ref_=bo_cso_table_133" TargetMode="External"/><Relationship Id="rId681" Type="http://schemas.openxmlformats.org/officeDocument/2006/relationships/hyperlink" Target="https://www.boxofficemojo.com/title/tt0327084/?ref_=bo_cso_table_114" TargetMode="External"/><Relationship Id="rId779" Type="http://schemas.openxmlformats.org/officeDocument/2006/relationships/hyperlink" Target="https://www.boxofficemojo.com/title/tt0102798/?ref_=bo_cso_table_141" TargetMode="External"/><Relationship Id="rId986" Type="http://schemas.openxmlformats.org/officeDocument/2006/relationships/hyperlink" Target="https://www.boxofficemojo.com/year/world/2008/?ref_=bo_cso_table_50" TargetMode="External"/><Relationship Id="rId334" Type="http://schemas.openxmlformats.org/officeDocument/2006/relationships/hyperlink" Target="https://www.statista.com/statistics/323356/harry-potter-production-costs-box-office-revenue/" TargetMode="External"/><Relationship Id="rId541" Type="http://schemas.openxmlformats.org/officeDocument/2006/relationships/hyperlink" Target="https://www.boxofficemojo.com/year/world/2012/?ref_=bo_cso_table_118" TargetMode="External"/><Relationship Id="rId639" Type="http://schemas.openxmlformats.org/officeDocument/2006/relationships/hyperlink" Target="https://www.boxofficemojo.com/title/tt0368891/?ref_=bo_cso_table_102" TargetMode="External"/><Relationship Id="rId1171" Type="http://schemas.openxmlformats.org/officeDocument/2006/relationships/hyperlink" Target="https://www.boxofficemojo.com/title/tt0167404/?ref_=bo_cso_table_144" TargetMode="External"/><Relationship Id="rId1269" Type="http://schemas.openxmlformats.org/officeDocument/2006/relationships/hyperlink" Target="https://en.wikipedia.org/wiki/The_Twilight_Saga:_Eclipse" TargetMode="External"/><Relationship Id="rId401" Type="http://schemas.openxmlformats.org/officeDocument/2006/relationships/hyperlink" Target="https://www.boxofficemojo.com/year/world/1996/?ref_=bo_cso_table_91" TargetMode="External"/><Relationship Id="rId846" Type="http://schemas.openxmlformats.org/officeDocument/2006/relationships/hyperlink" Target="https://www.boxofficemojo.com/year/world/2012/?ref_=bo_cso_table_136" TargetMode="External"/><Relationship Id="rId1031" Type="http://schemas.openxmlformats.org/officeDocument/2006/relationships/hyperlink" Target="https://en.wikipedia.org/wiki/The_Hangover" TargetMode="External"/><Relationship Id="rId1129" Type="http://schemas.openxmlformats.org/officeDocument/2006/relationships/hyperlink" Target="https://www.boxofficemojo.com/title/tt0859163/?ref_=bo_cso_table_126" TargetMode="External"/><Relationship Id="rId706" Type="http://schemas.openxmlformats.org/officeDocument/2006/relationships/hyperlink" Target="https://www.boxofficemojo.com/year/world/2006/?ref_=bo_cso_table_38" TargetMode="External"/><Relationship Id="rId913" Type="http://schemas.openxmlformats.org/officeDocument/2006/relationships/hyperlink" Target="https://mint.intuit.com/blog/trends/the-top-ten-most-expensive-movies-ever-made-0313/" TargetMode="External"/><Relationship Id="rId1336" Type="http://schemas.openxmlformats.org/officeDocument/2006/relationships/hyperlink" Target="https://www.boxofficemojo.com/year/world/2017/?ref_=bo_cso_table_105" TargetMode="External"/><Relationship Id="rId42" Type="http://schemas.openxmlformats.org/officeDocument/2006/relationships/hyperlink" Target="https://www.boxofficemojo.com/year/world/2007/?ref_=bo_cso_table_187" TargetMode="External"/><Relationship Id="rId191" Type="http://schemas.openxmlformats.org/officeDocument/2006/relationships/hyperlink" Target="https://www.boxofficemojo.com/year/world/2016/?ref_=bo_cso_table_105" TargetMode="External"/><Relationship Id="rId289" Type="http://schemas.openxmlformats.org/officeDocument/2006/relationships/hyperlink" Target="https://www.boxofficemojo.com/title/tt0831387/?ref_=bo_cso_table_16" TargetMode="External"/><Relationship Id="rId496" Type="http://schemas.openxmlformats.org/officeDocument/2006/relationships/hyperlink" Target="https://www.boxofficemojo.com/year/world/2011/?ref_=bo_cso_table_147" TargetMode="External"/><Relationship Id="rId149" Type="http://schemas.openxmlformats.org/officeDocument/2006/relationships/hyperlink" Target="https://www.boxofficemojo.com/year/world/2014/?ref_=bo_cso_table_128" TargetMode="External"/><Relationship Id="rId356" Type="http://schemas.openxmlformats.org/officeDocument/2006/relationships/hyperlink" Target="https://www.boxofficemojo.com/year/world/1992/?ref_=bo_cso_table_200" TargetMode="External"/><Relationship Id="rId563" Type="http://schemas.openxmlformats.org/officeDocument/2006/relationships/hyperlink" Target="https://www.imdb.com/title/tt5028340/" TargetMode="External"/><Relationship Id="rId770" Type="http://schemas.openxmlformats.org/officeDocument/2006/relationships/hyperlink" Target="https://www.boxofficemojo.com/title/tt2357291/?ref_=bo_cso_table_28" TargetMode="External"/><Relationship Id="rId1193" Type="http://schemas.openxmlformats.org/officeDocument/2006/relationships/hyperlink" Target="https://www.boxofficemojo.com/year/world/1999/?ref_=bo_cso_table_195" TargetMode="External"/><Relationship Id="rId216" Type="http://schemas.openxmlformats.org/officeDocument/2006/relationships/hyperlink" Target="https://www.boxofficemojo.com/title/tt9419884/?ref_=bo_cso_table_59" TargetMode="External"/><Relationship Id="rId423" Type="http://schemas.openxmlformats.org/officeDocument/2006/relationships/hyperlink" Target="https://en.wikipedia.org/wiki/Interstellar_(film)" TargetMode="External"/><Relationship Id="rId868" Type="http://schemas.openxmlformats.org/officeDocument/2006/relationships/hyperlink" Target="https://en.wikipedia.org/wiki/Spider-Man_2" TargetMode="External"/><Relationship Id="rId1053" Type="http://schemas.openxmlformats.org/officeDocument/2006/relationships/hyperlink" Target="https://www.boxofficemojo.com/year/world/2013/?ref_=bo_cso_table_80" TargetMode="External"/><Relationship Id="rId1260" Type="http://schemas.openxmlformats.org/officeDocument/2006/relationships/hyperlink" Target="https://en.wikipedia.org/wiki/True_Lies" TargetMode="External"/><Relationship Id="rId630" Type="http://schemas.openxmlformats.org/officeDocument/2006/relationships/hyperlink" Target="https://www.boxofficemojo.com/title/tt0107614/?ref_=bo_cso_table_84" TargetMode="External"/><Relationship Id="rId728" Type="http://schemas.openxmlformats.org/officeDocument/2006/relationships/hyperlink" Target="https://en.wikipedia.org/wiki/Prince_of_Persia:_The_Sands_of_Time_(film)" TargetMode="External"/><Relationship Id="rId935" Type="http://schemas.openxmlformats.org/officeDocument/2006/relationships/hyperlink" Target="https://www.boxofficemojo.com/title/tt0438488/?ref_=bo_cso_table_175" TargetMode="External"/><Relationship Id="rId64" Type="http://schemas.openxmlformats.org/officeDocument/2006/relationships/hyperlink" Target="https://en.wikipedia.org/wiki/Armageddon_(1998_film)" TargetMode="External"/><Relationship Id="rId1120" Type="http://schemas.openxmlformats.org/officeDocument/2006/relationships/hyperlink" Target="https://www.boxofficemojo.com/title/tt0120616/?ref_=bo_cso_table_107" TargetMode="External"/><Relationship Id="rId1218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280" Type="http://schemas.openxmlformats.org/officeDocument/2006/relationships/hyperlink" Target="https://www.boxofficemojo.com/year/world/2015/?ref_=bo_cso_table_10" TargetMode="External"/><Relationship Id="rId140" Type="http://schemas.openxmlformats.org/officeDocument/2006/relationships/hyperlink" Target="https://en.wikipedia.org/wiki/Bruce_Almighty" TargetMode="External"/><Relationship Id="rId378" Type="http://schemas.openxmlformats.org/officeDocument/2006/relationships/hyperlink" Target="https://en.wikipedia.org/wiki/I,_Robot_(film)" TargetMode="External"/><Relationship Id="rId585" Type="http://schemas.openxmlformats.org/officeDocument/2006/relationships/hyperlink" Target="https://www.boxofficemojo.com/year/world/2018/?ref_=bo_cso_table_99" TargetMode="External"/><Relationship Id="rId792" Type="http://schemas.openxmlformats.org/officeDocument/2006/relationships/hyperlink" Target="https://www.boxofficemojo.com/year/world/1998/?ref_=bo_cso_table_43" TargetMode="External"/><Relationship Id="rId6" Type="http://schemas.openxmlformats.org/officeDocument/2006/relationships/hyperlink" Target="https://www.boxofficemojo.com/title/tt1190080/?ref_=bo_cso_table_100" TargetMode="External"/><Relationship Id="rId238" Type="http://schemas.openxmlformats.org/officeDocument/2006/relationships/hyperlink" Target="https://en.wikipedia.org/wiki/Eternals_(film)" TargetMode="External"/><Relationship Id="rId445" Type="http://schemas.openxmlformats.org/officeDocument/2006/relationships/hyperlink" Target="https://www.boxofficemojo.com/year/world/2019/?ref_=bo_cso_table_135" TargetMode="External"/><Relationship Id="rId652" Type="http://schemas.openxmlformats.org/officeDocument/2006/relationships/hyperlink" Target="https://www.boxofficemojo.com/year/world/2014/?ref_=bo_cso_table_191" TargetMode="External"/><Relationship Id="rId1075" Type="http://schemas.openxmlformats.org/officeDocument/2006/relationships/hyperlink" Target="https://www.boxofficemojo.com/title/tt0918940/?ref_=bo_cso_table_77" TargetMode="External"/><Relationship Id="rId1282" Type="http://schemas.openxmlformats.org/officeDocument/2006/relationships/hyperlink" Target="https://www.boxofficemojo.com/title/tt1270797/?ref_=bo_cso_table_83" TargetMode="External"/><Relationship Id="rId305" Type="http://schemas.openxmlformats.org/officeDocument/2006/relationships/hyperlink" Target="https://www.boxofficemojo.com/year/world/2013/?ref_=bo_cso_table_127" TargetMode="External"/><Relationship Id="rId512" Type="http://schemas.openxmlformats.org/officeDocument/2006/relationships/hyperlink" Target="https://en.wikipedia.org/wiki/Life_of_Pi_(film)" TargetMode="External"/><Relationship Id="rId957" Type="http://schemas.openxmlformats.org/officeDocument/2006/relationships/hyperlink" Target="https://www.boxofficemojo.com/year/world/1992/?ref_=bo_cso_table_114" TargetMode="External"/><Relationship Id="rId1142" Type="http://schemas.openxmlformats.org/officeDocument/2006/relationships/hyperlink" Target="https://www.boxofficemojo.com/year/world/1999/?ref_=bo_cso_table_46" TargetMode="External"/><Relationship Id="rId86" Type="http://schemas.openxmlformats.org/officeDocument/2006/relationships/hyperlink" Target="https://www.boxofficemojo.com/title/tt0088763/?ref_=bo_cso_table_154" TargetMode="External"/><Relationship Id="rId817" Type="http://schemas.openxmlformats.org/officeDocument/2006/relationships/hyperlink" Target="https://en.wikipedia.org/wiki/Sherlock_Holmes:_A_Game_of_Shadows" TargetMode="External"/><Relationship Id="rId1002" Type="http://schemas.openxmlformats.org/officeDocument/2006/relationships/hyperlink" Target="https://www.boxofficemojo.com/title/tt4630562/?ref_=bo_cso_table_21" TargetMode="External"/><Relationship Id="rId1307" Type="http://schemas.openxmlformats.org/officeDocument/2006/relationships/hyperlink" Target="https://en.wikipedia.org/wiki/Who_Framed_Roger_Rabbit" TargetMode="External"/><Relationship Id="rId13" Type="http://schemas.openxmlformats.org/officeDocument/2006/relationships/hyperlink" Target="https://www.boxofficemojo.com/title/tt1253863/?ref_=bo_cso_table_115" TargetMode="External"/><Relationship Id="rId97" Type="http://schemas.openxmlformats.org/officeDocument/2006/relationships/hyperlink" Target="https://en.wikipedia.org/wiki/Basic_Instinct" TargetMode="External"/><Relationship Id="rId730" Type="http://schemas.openxmlformats.org/officeDocument/2006/relationships/hyperlink" Target="https://www.boxofficemojo.com/year/world/2012/?ref_=bo_cso_table_127" TargetMode="External"/><Relationship Id="rId828" Type="http://schemas.openxmlformats.org/officeDocument/2006/relationships/hyperlink" Target="https://www.boxofficemojo.com/year/world/2007/?ref_=bo_cso_table_93" TargetMode="External"/><Relationship Id="rId1013" Type="http://schemas.openxmlformats.org/officeDocument/2006/relationships/hyperlink" Target="https://en.wikipedia.org/wiki/The_Fugitive_(1993_film)" TargetMode="External"/><Relationship Id="rId162" Type="http://schemas.openxmlformats.org/officeDocument/2006/relationships/hyperlink" Target="https://www.boxofficemojo.com/title/tt0162222/?ref_=bo_cso_table_94" TargetMode="External"/><Relationship Id="rId467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1097" Type="http://schemas.openxmlformats.org/officeDocument/2006/relationships/hyperlink" Target="https://www.boxofficemojo.com/year/world/1997/?ref_=bo_cso_table_169" TargetMode="External"/><Relationship Id="rId1220" Type="http://schemas.openxmlformats.org/officeDocument/2006/relationships/hyperlink" Target="https://www.boxofficemojo.com/year/world/2022/?ref_=bo_cso_table_11" TargetMode="External"/><Relationship Id="rId1318" Type="http://schemas.openxmlformats.org/officeDocument/2006/relationships/hyperlink" Target="https://www.boxofficemojo.com/year/world/2009/?ref_=bo_cso_table_171" TargetMode="External"/><Relationship Id="rId674" Type="http://schemas.openxmlformats.org/officeDocument/2006/relationships/hyperlink" Target="https://www.imdb.com/title/tt0496806/" TargetMode="External"/><Relationship Id="rId881" Type="http://schemas.openxmlformats.org/officeDocument/2006/relationships/hyperlink" Target="https://www.boxofficemojo.com/title/tt10872600/?ref_=bo_cso_table_6" TargetMode="External"/><Relationship Id="rId979" Type="http://schemas.openxmlformats.org/officeDocument/2006/relationships/hyperlink" Target="https://www.boxofficemojo.com/title/tt0421715/?ref_=bo_cso_table_118" TargetMode="External"/><Relationship Id="rId24" Type="http://schemas.openxmlformats.org/officeDocument/2006/relationships/hyperlink" Target="https://www.boxofficemojo.com/year/world/2018/?ref_=bo_cso_table_112" TargetMode="External"/><Relationship Id="rId327" Type="http://schemas.openxmlformats.org/officeDocument/2006/relationships/hyperlink" Target="https://www.boxofficemojo.com/year/world/2010/?ref_=bo_cso_table_52" TargetMode="External"/><Relationship Id="rId534" Type="http://schemas.openxmlformats.org/officeDocument/2006/relationships/hyperlink" Target="https://www.boxofficemojo.com/title/tt1392190/?ref_=bo_cso_table_144" TargetMode="External"/><Relationship Id="rId741" Type="http://schemas.openxmlformats.org/officeDocument/2006/relationships/hyperlink" Target="https://www.boxofficemojo.com/title/tt0095953/?ref_=bo_cso_table_81" TargetMode="External"/><Relationship Id="rId839" Type="http://schemas.openxmlformats.org/officeDocument/2006/relationships/hyperlink" Target="https://www.boxofficemojo.com/title/tt1074638/?ref_=bo_cso_table_31" TargetMode="External"/><Relationship Id="rId1164" Type="http://schemas.openxmlformats.org/officeDocument/2006/relationships/hyperlink" Target="https://en.wikipedia.org/wiki/The_Secret_Life_of_Pets" TargetMode="External"/><Relationship Id="rId173" Type="http://schemas.openxmlformats.org/officeDocument/2006/relationships/hyperlink" Target="https://en.wikipedia.org/wiki/Chicken_Little_(2005_film)" TargetMode="External"/><Relationship Id="rId380" Type="http://schemas.openxmlformats.org/officeDocument/2006/relationships/hyperlink" Target="https://www.boxofficemojo.com/year/world/2002/?ref_=bo_cso_table_155" TargetMode="External"/><Relationship Id="rId601" Type="http://schemas.openxmlformats.org/officeDocument/2006/relationships/hyperlink" Target="https://www.boxofficemojo.com/year/world/1996/?ref_=bo_cso_table_68" TargetMode="External"/><Relationship Id="rId1024" Type="http://schemas.openxmlformats.org/officeDocument/2006/relationships/hyperlink" Target="https://www.boxofficemojo.com/year/world/2017/?ref_=bo_cso_table_88" TargetMode="External"/><Relationship Id="rId1231" Type="http://schemas.openxmlformats.org/officeDocument/2006/relationships/hyperlink" Target="https://www.boxofficemojo.com/title/tt1979376/?ref_=bo_cso_table_36" TargetMode="External"/><Relationship Id="rId240" Type="http://schemas.openxmlformats.org/officeDocument/2006/relationships/hyperlink" Target="https://www.boxofficemojo.com/year/world/2021/?ref_=bo_cso_table_126" TargetMode="External"/><Relationship Id="rId478" Type="http://schemas.openxmlformats.org/officeDocument/2006/relationships/hyperlink" Target="https://www.boxofficemojo.com/year/world/2005/?ref_=bo_cso_table_192" TargetMode="External"/><Relationship Id="rId685" Type="http://schemas.openxmlformats.org/officeDocument/2006/relationships/hyperlink" Target="https://www.boxofficemojo.com/year/world/2013/?ref_=bo_cso_table_33" TargetMode="External"/><Relationship Id="rId892" Type="http://schemas.openxmlformats.org/officeDocument/2006/relationships/hyperlink" Target="https://en.wikipedia.org/wiki/Star_Trek_Beyond" TargetMode="External"/><Relationship Id="rId906" Type="http://schemas.openxmlformats.org/officeDocument/2006/relationships/hyperlink" Target="https://www.boxofficemojo.com/year/world/2012/?ref_=bo_cso_table_164" TargetMode="External"/><Relationship Id="rId1329" Type="http://schemas.openxmlformats.org/officeDocument/2006/relationships/hyperlink" Target="https://www.boxofficemojo.com/title/tt0376994/?ref_=bo_cso_table_66" TargetMode="External"/><Relationship Id="rId35" Type="http://schemas.openxmlformats.org/officeDocument/2006/relationships/hyperlink" Target="https://www.boxofficemojo.com/title/tt1014759/?ref_=bo_cso_table_47" TargetMode="External"/><Relationship Id="rId100" Type="http://schemas.openxmlformats.org/officeDocument/2006/relationships/hyperlink" Target="https://en.wikipedia.org/wiki/Batman_(1989_film)" TargetMode="External"/><Relationship Id="rId338" Type="http://schemas.openxmlformats.org/officeDocument/2006/relationships/hyperlink" Target="https://www.boxofficemojo.com/title/tt0304141/?ref_=bo_cso_table_96" TargetMode="External"/><Relationship Id="rId545" Type="http://schemas.openxmlformats.org/officeDocument/2006/relationships/hyperlink" Target="https://en.wikipedia.org/wiki/Madagascar:_Escape_2_Africa" TargetMode="External"/><Relationship Id="rId752" Type="http://schemas.openxmlformats.org/officeDocument/2006/relationships/hyperlink" Target="https://www.boxofficemojo.com/title/tt0382932/?ref_=bo_cso_table_165" TargetMode="External"/><Relationship Id="rId1175" Type="http://schemas.openxmlformats.org/officeDocument/2006/relationships/hyperlink" Target="https://www.boxofficemojo.com/year/world/2011/?ref_=bo_cso_table_190" TargetMode="External"/><Relationship Id="rId184" Type="http://schemas.openxmlformats.org/officeDocument/2006/relationships/hyperlink" Target="https://en.wikipedia.org/wiki/Crocodile_Dundee" TargetMode="External"/><Relationship Id="rId391" Type="http://schemas.openxmlformats.org/officeDocument/2006/relationships/hyperlink" Target="https://www.boxofficemojo.com/title/tt0438097/?ref_=bo_cso_table_146" TargetMode="External"/><Relationship Id="rId405" Type="http://schemas.openxmlformats.org/officeDocument/2006/relationships/hyperlink" Target="https://www.indiewire.com/2019/11/roland-emmerich-independence-day-resurgence-1202187244/" TargetMode="External"/><Relationship Id="rId612" Type="http://schemas.openxmlformats.org/officeDocument/2006/relationships/hyperlink" Target="https://www.boxofficemojo.com/title/tt1951265/?ref_=bo_cso_table_116" TargetMode="External"/><Relationship Id="rId1035" Type="http://schemas.openxmlformats.org/officeDocument/2006/relationships/hyperlink" Target="https://www.boxofficemojo.com/title/tt1951261/?ref_=bo_cso_table_194" TargetMode="External"/><Relationship Id="rId1242" Type="http://schemas.openxmlformats.org/officeDocument/2006/relationships/hyperlink" Target="https://en.wikipedia.org/wiki/Captain_Marvel_(film)" TargetMode="External"/><Relationship Id="rId251" Type="http://schemas.openxmlformats.org/officeDocument/2006/relationships/hyperlink" Target="https://www.boxofficemojo.com/title/tt6806448/?ref_=bo_cso_table_112" TargetMode="External"/><Relationship Id="rId489" Type="http://schemas.openxmlformats.org/officeDocument/2006/relationships/hyperlink" Target="https://www.boxofficemojo.com/title/tt3731562/?ref_=bo_cso_table_189" TargetMode="External"/><Relationship Id="rId696" Type="http://schemas.openxmlformats.org/officeDocument/2006/relationships/hyperlink" Target="https://www.boxofficemojo.com/title/tt5117670/?ref_=bo_cso_table_94" TargetMode="External"/><Relationship Id="rId917" Type="http://schemas.openxmlformats.org/officeDocument/2006/relationships/hyperlink" Target="https://www.boxofficemojo.com/title/tt1637725/?ref_=bo_cso_table_197" TargetMode="External"/><Relationship Id="rId1102" Type="http://schemas.openxmlformats.org/officeDocument/2006/relationships/hyperlink" Target="https://www.boxofficemojo.com/title/tt0110475/?ref_=bo_cso_table_93" TargetMode="External"/><Relationship Id="rId46" Type="http://schemas.openxmlformats.org/officeDocument/2006/relationships/hyperlink" Target="https://www.boxofficemojo.com/title/tt0169547/?ref_=bo_cso_table_78" TargetMode="External"/><Relationship Id="rId349" Type="http://schemas.openxmlformats.org/officeDocument/2006/relationships/hyperlink" Target="https://en.wikipedia.org/wiki/Hitch_(film)" TargetMode="External"/><Relationship Id="rId556" Type="http://schemas.openxmlformats.org/officeDocument/2006/relationships/hyperlink" Target="https://www.boxofficemojo.com/year/world/2018/?ref_=bo_cso_table_130" TargetMode="External"/><Relationship Id="rId763" Type="http://schemas.openxmlformats.org/officeDocument/2006/relationships/hyperlink" Target="https://en.wikipedia.org/wiki/Return_of_the_Jedi" TargetMode="External"/><Relationship Id="rId1186" Type="http://schemas.openxmlformats.org/officeDocument/2006/relationships/hyperlink" Target="https://www.boxofficemojo.com/title/tt0993846/?ref_=bo_cso_table_123" TargetMode="External"/><Relationship Id="rId111" Type="http://schemas.openxmlformats.org/officeDocument/2006/relationships/hyperlink" Target="https://www.boxofficemojo.com/title/tt0101414/?ref_=bo_cso_table_101" TargetMode="External"/><Relationship Id="rId195" Type="http://schemas.openxmlformats.org/officeDocument/2006/relationships/hyperlink" Target="https://www.boxofficemojo.com/year/world/1998/?ref_=bo_cso_table_98" TargetMode="External"/><Relationship Id="rId209" Type="http://schemas.openxmlformats.org/officeDocument/2006/relationships/hyperlink" Target="https://www.boxofficemojo.com/title/tt0130623/?ref_=bo_cso_table_96" TargetMode="External"/><Relationship Id="rId416" Type="http://schemas.openxmlformats.org/officeDocument/2006/relationships/hyperlink" Target="https://www.boxofficemojo.com/year/world/2009/?ref_=bo_cso_table_150" TargetMode="External"/><Relationship Id="rId970" Type="http://schemas.openxmlformats.org/officeDocument/2006/relationships/hyperlink" Target="https://en.wikipedia.org/wiki/The_Conjuring" TargetMode="External"/><Relationship Id="rId1046" Type="http://schemas.openxmlformats.org/officeDocument/2006/relationships/hyperlink" Target="https://www.boxofficemojo.com/title/tt0116583/?ref_=bo_cso_table_141" TargetMode="External"/><Relationship Id="rId1253" Type="http://schemas.openxmlformats.org/officeDocument/2006/relationships/hyperlink" Target="https://www.boxofficemojo.com/year/world/2010/?ref_=bo_cso_table_134" TargetMode="External"/><Relationship Id="rId623" Type="http://schemas.openxmlformats.org/officeDocument/2006/relationships/hyperlink" Target="https://www.reuters.com/article/idINIndia-38768520090330" TargetMode="External"/><Relationship Id="rId830" Type="http://schemas.openxmlformats.org/officeDocument/2006/relationships/hyperlink" Target="https://www.boxofficemojo.com/title/tt0286106/?ref_=bo_cso_table_120" TargetMode="External"/><Relationship Id="rId928" Type="http://schemas.openxmlformats.org/officeDocument/2006/relationships/hyperlink" Target="https://en.wikipedia.org/wiki/Terminator_2:_Judgment_Day" TargetMode="External"/><Relationship Id="rId57" Type="http://schemas.openxmlformats.org/officeDocument/2006/relationships/hyperlink" Target="https://www.boxofficemojo.com/title/tt0112384/?ref_=bo_cso_table_80" TargetMode="External"/><Relationship Id="rId262" Type="http://schemas.openxmlformats.org/officeDocument/2006/relationships/hyperlink" Target="https://www.boxofficemojo.com/title/tt2322441/?ref_=bo_cso_table_188" TargetMode="External"/><Relationship Id="rId567" Type="http://schemas.openxmlformats.org/officeDocument/2006/relationships/hyperlink" Target="https://www.boxofficemojo.com/title/tt0290002/?ref_=bo_cso_table_19" TargetMode="External"/><Relationship Id="rId1113" Type="http://schemas.openxmlformats.org/officeDocument/2006/relationships/hyperlink" Target="https://en.wikipedia.org/wiki/The_Matrix_Revolutions" TargetMode="External"/><Relationship Id="rId1197" Type="http://schemas.openxmlformats.org/officeDocument/2006/relationships/hyperlink" Target="https://en.wikipedia.org/wiki/There%27s_Something_About_Mary" TargetMode="External"/><Relationship Id="rId1320" Type="http://schemas.openxmlformats.org/officeDocument/2006/relationships/hyperlink" Target="https://www.boxofficemojo.com/title/tt3385516/?ref_=bo_cso_table_1" TargetMode="External"/><Relationship Id="rId122" Type="http://schemas.openxmlformats.org/officeDocument/2006/relationships/hyperlink" Target="https://www.boxofficemojo.com/title/tt1825683/?ref_=bo_cso_table_14" TargetMode="External"/><Relationship Id="rId774" Type="http://schemas.openxmlformats.org/officeDocument/2006/relationships/hyperlink" Target="https://www.boxofficemojo.com/year/world/2011/?ref_=bo_cso_table_44" TargetMode="External"/><Relationship Id="rId981" Type="http://schemas.openxmlformats.org/officeDocument/2006/relationships/hyperlink" Target="https://en.wikipedia.org/wiki/The_Curious_Case_of_Benjamin_Button_(film)" TargetMode="External"/><Relationship Id="rId1057" Type="http://schemas.openxmlformats.org/officeDocument/2006/relationships/hyperlink" Target="https://www.boxofficemojo.com/title/tt3040964/?ref_=bo_cso_table_54" TargetMode="External"/><Relationship Id="rId427" Type="http://schemas.openxmlformats.org/officeDocument/2006/relationships/hyperlink" Target="https://www.boxofficemojo.com/title/tt1228705/?ref_=bo_cso_table_164" TargetMode="External"/><Relationship Id="rId634" Type="http://schemas.openxmlformats.org/officeDocument/2006/relationships/hyperlink" Target="https://www.boxofficemojo.com/year/world/2017/?ref_=bo_cso_table_86" TargetMode="External"/><Relationship Id="rId841" Type="http://schemas.openxmlformats.org/officeDocument/2006/relationships/hyperlink" Target="https://en.wikipedia.org/wiki/Skyfall" TargetMode="External"/><Relationship Id="rId1264" Type="http://schemas.openxmlformats.org/officeDocument/2006/relationships/hyperlink" Target="https://www.boxofficemojo.com/year/world/2011/?ref_=bo_cso_table_129" TargetMode="External"/><Relationship Id="rId273" Type="http://schemas.openxmlformats.org/officeDocument/2006/relationships/hyperlink" Target="https://www.boxofficemojo.com/year/world/2021/?ref_=bo_cso_table_129" TargetMode="External"/><Relationship Id="rId480" Type="http://schemas.openxmlformats.org/officeDocument/2006/relationships/hyperlink" Target="https://www.boxofficemojo.com/title/tt4649466/?ref_=bo_cso_table_116" TargetMode="External"/><Relationship Id="rId701" Type="http://schemas.openxmlformats.org/officeDocument/2006/relationships/hyperlink" Target="https://en.wikipedia.org/wiki/Planet_of_the_Apes_(2001_film)" TargetMode="External"/><Relationship Id="rId939" Type="http://schemas.openxmlformats.org/officeDocument/2006/relationships/hyperlink" Target="https://www.boxofficemojo.com/year/world/2011/?ref_=bo_cso_table_168" TargetMode="External"/><Relationship Id="rId1124" Type="http://schemas.openxmlformats.org/officeDocument/2006/relationships/hyperlink" Target="https://www.boxofficemojo.com/year/world/2017/?ref_=bo_cso_table_117" TargetMode="External"/><Relationship Id="rId1331" Type="http://schemas.openxmlformats.org/officeDocument/2006/relationships/hyperlink" Target="https://en.wikipedia.org/wiki/X-Men:_The_Last_Stand" TargetMode="External"/><Relationship Id="rId68" Type="http://schemas.openxmlformats.org/officeDocument/2006/relationships/hyperlink" Target="https://www.boxofficemojo.com/title/tt0121765/?ref_=bo_cso_table_154" TargetMode="External"/><Relationship Id="rId133" Type="http://schemas.openxmlformats.org/officeDocument/2006/relationships/hyperlink" Target="https://www.boxofficemojo.com/year/world/2018/?ref_=bo_cso_table_66" TargetMode="External"/><Relationship Id="rId340" Type="http://schemas.openxmlformats.org/officeDocument/2006/relationships/hyperlink" Target="https://www.statista.com/statistics/323356/harry-potter-production-costs-box-office-revenue/" TargetMode="External"/><Relationship Id="rId578" Type="http://schemas.openxmlformats.org/officeDocument/2006/relationships/hyperlink" Target="https://en.wikipedia.org/wiki/Men_in_Black_(1997_film)" TargetMode="External"/><Relationship Id="rId785" Type="http://schemas.openxmlformats.org/officeDocument/2006/relationships/hyperlink" Target="https://www.boxofficemojo.com/title/tt0266915/?ref_=bo_cso_table_103" TargetMode="External"/><Relationship Id="rId992" Type="http://schemas.openxmlformats.org/officeDocument/2006/relationships/hyperlink" Target="https://www.boxofficemojo.com/year/world/2004/?ref_=bo_cso_table_196" TargetMode="External"/><Relationship Id="rId200" Type="http://schemas.openxmlformats.org/officeDocument/2006/relationships/hyperlink" Target="https://www.boxofficemojo.com/year/world/2013/?ref_=bo_cso_table_53" TargetMode="External"/><Relationship Id="rId438" Type="http://schemas.openxmlformats.org/officeDocument/2006/relationships/hyperlink" Target="https://en.wikipedia.org/wiki/It_Chapter_Two" TargetMode="External"/><Relationship Id="rId645" Type="http://schemas.openxmlformats.org/officeDocument/2006/relationships/hyperlink" Target="https://www.boxofficemojo.com/title/tt0477347/?ref_=bo_cso_table_187" TargetMode="External"/><Relationship Id="rId852" Type="http://schemas.openxmlformats.org/officeDocument/2006/relationships/hyperlink" Target="https://www.boxofficemojo.com/year/world/2020/?ref_=bo_cso_table_154" TargetMode="External"/><Relationship Id="rId1068" Type="http://schemas.openxmlformats.org/officeDocument/2006/relationships/hyperlink" Target="https://en.wikipedia.org/wiki/The_Last_Airbender_(2010_film)" TargetMode="External"/><Relationship Id="rId1275" Type="http://schemas.openxmlformats.org/officeDocument/2006/relationships/hyperlink" Target="https://en.wikipedia.org/wiki/Twister_(1996_film)" TargetMode="External"/><Relationship Id="rId284" Type="http://schemas.openxmlformats.org/officeDocument/2006/relationships/hyperlink" Target="https://www.boxofficemojo.com/year/world/1990/?ref_=bo_cso_table_26" TargetMode="External"/><Relationship Id="rId491" Type="http://schemas.openxmlformats.org/officeDocument/2006/relationships/hyperlink" Target="https://en.wikipedia.org/wiki/Kong:_Skull_Island" TargetMode="External"/><Relationship Id="rId505" Type="http://schemas.openxmlformats.org/officeDocument/2006/relationships/hyperlink" Target="https://www.boxofficemojo.com/year/world/2012/?ref_=bo_cso_table_82" TargetMode="External"/><Relationship Id="rId712" Type="http://schemas.openxmlformats.org/officeDocument/2006/relationships/hyperlink" Target="https://www.boxofficemojo.com/year/world/2011/?ref_=bo_cso_table_42" TargetMode="External"/><Relationship Id="rId1135" Type="http://schemas.openxmlformats.org/officeDocument/2006/relationships/hyperlink" Target="https://www.boxofficemojo.com/title/tt0335345/?ref_=bo_cso_table_171" TargetMode="External"/><Relationship Id="rId1342" Type="http://schemas.openxmlformats.org/officeDocument/2006/relationships/hyperlink" Target="https://en.wikipedia.org/wiki/The_Super_Mario_Bros._Movie" TargetMode="External"/><Relationship Id="rId79" Type="http://schemas.openxmlformats.org/officeDocument/2006/relationships/hyperlink" Target="https://variety.com/2022/film/news/avatar-2-budget-expensive-2-billion-turn-profit-1235438907/" TargetMode="External"/><Relationship Id="rId144" Type="http://schemas.openxmlformats.org/officeDocument/2006/relationships/hyperlink" Target="https://www.boxofficemojo.com/title/tt3498820/?ref_=bo_cso_table_24" TargetMode="External"/><Relationship Id="rId589" Type="http://schemas.openxmlformats.org/officeDocument/2006/relationships/hyperlink" Target="https://www.boxofficemojo.com/year/world/2015/?ref_=bo_cso_table_140" TargetMode="External"/><Relationship Id="rId796" Type="http://schemas.openxmlformats.org/officeDocument/2006/relationships/hyperlink" Target="https://en.wikipedia.org/wiki/Schindler%27s_List" TargetMode="External"/><Relationship Id="rId1202" Type="http://schemas.openxmlformats.org/officeDocument/2006/relationships/hyperlink" Target="https://www.boxofficemojo.com/year/world/2022/?ref_=bo_cso_table_111" TargetMode="External"/><Relationship Id="rId351" Type="http://schemas.openxmlformats.org/officeDocument/2006/relationships/hyperlink" Target="https://www.boxofficemojo.com/year/world/2015/?ref_=bo_cso_table_148" TargetMode="External"/><Relationship Id="rId449" Type="http://schemas.openxmlformats.org/officeDocument/2006/relationships/hyperlink" Target="https://en.wikipedia.org/wiki/Joker_(2019_film)" TargetMode="External"/><Relationship Id="rId656" Type="http://schemas.openxmlformats.org/officeDocument/2006/relationships/hyperlink" Target="https://variety.com/2021/film/news/no-time-to-die-highest-grossing-movie-losing-money-blockbusters-1235111919/" TargetMode="External"/><Relationship Id="rId863" Type="http://schemas.openxmlformats.org/officeDocument/2006/relationships/hyperlink" Target="https://www.boxofficemojo.com/title/tt0145487/?ref_=bo_cso_table_88" TargetMode="External"/><Relationship Id="rId1079" Type="http://schemas.openxmlformats.org/officeDocument/2006/relationships/hyperlink" Target="https://www.boxofficemojo.com/year/world/2017/?ref_=bo_cso_table_167" TargetMode="External"/><Relationship Id="rId1286" Type="http://schemas.openxmlformats.org/officeDocument/2006/relationships/hyperlink" Target="https://www.boxofficemojo.com/year/world/2021/?ref_=bo_cso_table_25" TargetMode="External"/><Relationship Id="rId211" Type="http://schemas.openxmlformats.org/officeDocument/2006/relationships/hyperlink" Target="https://en.wikipedia.org/wiki/Dinosaur_(2000_film)" TargetMode="External"/><Relationship Id="rId295" Type="http://schemas.openxmlformats.org/officeDocument/2006/relationships/hyperlink" Target="https://www.boxofficemojo.com/year/world/2021/?ref_=bo_cso_table_55" TargetMode="External"/><Relationship Id="rId309" Type="http://schemas.openxmlformats.org/officeDocument/2006/relationships/hyperlink" Target="https://www.boxofficemojo.com/title/tt6966692/?ref_=bo_cso_table_147" TargetMode="External"/><Relationship Id="rId516" Type="http://schemas.openxmlformats.org/officeDocument/2006/relationships/hyperlink" Target="https://www.boxofficemojo.com/title/tt0337978/?ref_=bo_cso_table_145" TargetMode="External"/><Relationship Id="rId1146" Type="http://schemas.openxmlformats.org/officeDocument/2006/relationships/hyperlink" Target="https://en.wikipedia.org/wiki/The_Polar_Express_(film)" TargetMode="External"/><Relationship Id="rId723" Type="http://schemas.openxmlformats.org/officeDocument/2006/relationships/hyperlink" Target="https://www.boxofficemojo.com/title/tt0100405/?ref_=bo_cso_table_63" TargetMode="External"/><Relationship Id="rId930" Type="http://schemas.openxmlformats.org/officeDocument/2006/relationships/hyperlink" Target="https://www.boxofficemojo.com/year/world/2003/?ref_=bo_cso_table_89" TargetMode="External"/><Relationship Id="rId1006" Type="http://schemas.openxmlformats.org/officeDocument/2006/relationships/hyperlink" Target="https://www.boxofficemojo.com/year/world/1994/?ref_=bo_cso_table_111" TargetMode="External"/><Relationship Id="rId155" Type="http://schemas.openxmlformats.org/officeDocument/2006/relationships/hyperlink" Target="https://www.boxofficemojo.com/title/tt1216475/?ref_=bo_cso_table_191" TargetMode="External"/><Relationship Id="rId362" Type="http://schemas.openxmlformats.org/officeDocument/2006/relationships/hyperlink" Target="https://www.boxofficemojo.com/title/tt5220122/?ref_=bo_cso_table_13" TargetMode="External"/><Relationship Id="rId1213" Type="http://schemas.openxmlformats.org/officeDocument/2006/relationships/hyperlink" Target="https://www.boxofficemojo.com/title/tt0120347/?ref_=bo_cso_table_126" TargetMode="External"/><Relationship Id="rId1297" Type="http://schemas.openxmlformats.org/officeDocument/2006/relationships/hyperlink" Target="https://www.boxofficemojo.com/year/world/2005/?ref_=bo_cso_table_176" TargetMode="External"/><Relationship Id="rId222" Type="http://schemas.openxmlformats.org/officeDocument/2006/relationships/hyperlink" Target="https://www.boxofficemojo.com/year/world/2021/?ref_=bo_cso_table_132" TargetMode="External"/><Relationship Id="rId667" Type="http://schemas.openxmlformats.org/officeDocument/2006/relationships/hyperlink" Target="https://www.boxofficemojo.com/year/world/2016/?ref_=bo_cso_table_122" TargetMode="External"/><Relationship Id="rId874" Type="http://schemas.openxmlformats.org/officeDocument/2006/relationships/hyperlink" Target="https://en.wikipedia.org/wiki/Spider-Man:_Far_From_Home" TargetMode="External"/><Relationship Id="rId17" Type="http://schemas.openxmlformats.org/officeDocument/2006/relationships/hyperlink" Target="https://en.wikipedia.org/wiki/A_Beautiful_Mind_(film)" TargetMode="External"/><Relationship Id="rId527" Type="http://schemas.openxmlformats.org/officeDocument/2006/relationships/hyperlink" Target="https://en.wikipedia.org/wiki/The_Lord_of_the_Rings:_The_Return_of_the_King" TargetMode="External"/><Relationship Id="rId734" Type="http://schemas.openxmlformats.org/officeDocument/2006/relationships/hyperlink" Target="https://edition.cnn.com/2011/10/31/showbiz/movies/puss-in-boots-box-office-ew/index.html" TargetMode="External"/><Relationship Id="rId941" Type="http://schemas.openxmlformats.org/officeDocument/2006/relationships/hyperlink" Target="https://www.boxofficemojo.com/title/tt0948470/?ref_=bo_cso_table_115" TargetMode="External"/><Relationship Id="rId1157" Type="http://schemas.openxmlformats.org/officeDocument/2006/relationships/hyperlink" Target="https://www.boxofficemojo.com/year/world/1996/?ref_=bo_cso_table_120" TargetMode="External"/><Relationship Id="rId70" Type="http://schemas.openxmlformats.org/officeDocument/2006/relationships/hyperlink" Target="https://en.wikipedia.org/wiki/Star_Wars:_Episode_II_%E2%80%93_Attack_of_the_Clones" TargetMode="External"/><Relationship Id="rId166" Type="http://schemas.openxmlformats.org/officeDocument/2006/relationships/hyperlink" Target="https://www.boxofficemojo.com/year/world/2002/?ref_=bo_cso_table_90" TargetMode="External"/><Relationship Id="rId373" Type="http://schemas.openxmlformats.org/officeDocument/2006/relationships/hyperlink" Target="https://www.boxofficemojo.com/title/tt0480249/?ref_=bo_cso_table_183" TargetMode="External"/><Relationship Id="rId580" Type="http://schemas.openxmlformats.org/officeDocument/2006/relationships/hyperlink" Target="https://www.boxofficemojo.com/year/world/2012/?ref_=bo_cso_table_153" TargetMode="External"/><Relationship Id="rId801" Type="http://schemas.openxmlformats.org/officeDocument/2006/relationships/hyperlink" Target="https://www.boxofficemojo.com/year/world/2008/?ref_=bo_cso_table_105" TargetMode="External"/><Relationship Id="rId1017" Type="http://schemas.openxmlformats.org/officeDocument/2006/relationships/hyperlink" Target="https://www.boxofficemojo.com/title/tt1979388/?ref_=bo_cso_table_128" TargetMode="External"/><Relationship Id="rId1224" Type="http://schemas.openxmlformats.org/officeDocument/2006/relationships/hyperlink" Target="https://en.wikipedia.org/wiki/Toy_Story" TargetMode="External"/><Relationship Id="rId1" Type="http://schemas.openxmlformats.org/officeDocument/2006/relationships/hyperlink" Target="https://www.boxofficemojo.com/title/tt0416449/?ref_=bo_cso_table_69" TargetMode="External"/><Relationship Id="rId233" Type="http://schemas.openxmlformats.org/officeDocument/2006/relationships/hyperlink" Target="https://en.wikipedia.org/wiki/The_Empire_Strikes_Back" TargetMode="External"/><Relationship Id="rId440" Type="http://schemas.openxmlformats.org/officeDocument/2006/relationships/hyperlink" Target="https://www.boxofficemojo.com/year/world/2016/?ref_=bo_cso_table_109" TargetMode="External"/><Relationship Id="rId678" Type="http://schemas.openxmlformats.org/officeDocument/2006/relationships/hyperlink" Target="https://www.boxofficemojo.com/title/tt7131622/?ref_=bo_cso_table_163" TargetMode="External"/><Relationship Id="rId885" Type="http://schemas.openxmlformats.org/officeDocument/2006/relationships/hyperlink" Target="https://www.boxofficemojo.com/year/world/2001/?ref_=bo_cso_table_79" TargetMode="External"/><Relationship Id="rId1070" Type="http://schemas.openxmlformats.org/officeDocument/2006/relationships/hyperlink" Target="https://www.boxofficemojo.com/year/world/2017/?ref_=bo_cso_table_16" TargetMode="External"/><Relationship Id="rId28" Type="http://schemas.openxmlformats.org/officeDocument/2006/relationships/hyperlink" Target="https://www.boxofficemojo.com/year/world/1997/?ref_=bo_cso_table_160" TargetMode="External"/><Relationship Id="rId300" Type="http://schemas.openxmlformats.org/officeDocument/2006/relationships/hyperlink" Target="https://www.boxofficemojo.com/year/world/1995/?ref_=bo_cso_table_89" TargetMode="External"/><Relationship Id="rId538" Type="http://schemas.openxmlformats.org/officeDocument/2006/relationships/hyperlink" Target="https://www.boxofficemojo.com/year/world/2005/?ref_=bo_cso_table_5" TargetMode="External"/><Relationship Id="rId745" Type="http://schemas.openxmlformats.org/officeDocument/2006/relationships/hyperlink" Target="https://www.boxofficemojo.com/year/world/2018/?ref_=bo_cso_table_12" TargetMode="External"/><Relationship Id="rId952" Type="http://schemas.openxmlformats.org/officeDocument/2006/relationships/hyperlink" Target="https://en.wikipedia.org/wiki/The_Avengers_(2012_film)" TargetMode="External"/><Relationship Id="rId1168" Type="http://schemas.openxmlformats.org/officeDocument/2006/relationships/hyperlink" Target="https://www.boxofficemojo.com/title/tt0462538/?ref_=bo_cso_table_9" TargetMode="External"/><Relationship Id="rId81" Type="http://schemas.openxmlformats.org/officeDocument/2006/relationships/hyperlink" Target="https://www.boxofficemojo.com/year/world/2015/?ref_=bo_cso_table_13" TargetMode="External"/><Relationship Id="rId177" Type="http://schemas.openxmlformats.org/officeDocument/2006/relationships/hyperlink" Target="https://www.boxofficemojo.com/title/tt0800320/?ref_=bo_cso_table_34" TargetMode="External"/><Relationship Id="rId384" Type="http://schemas.openxmlformats.org/officeDocument/2006/relationships/hyperlink" Target="https://en.wikipedia.org/wiki/Ice_Age:_Collision_Course" TargetMode="External"/><Relationship Id="rId591" Type="http://schemas.openxmlformats.org/officeDocument/2006/relationships/hyperlink" Target="https://www.boxofficemojo.com/title/tt2293640/?ref_=bo_cso_table_23" TargetMode="External"/><Relationship Id="rId605" Type="http://schemas.openxmlformats.org/officeDocument/2006/relationships/hyperlink" Target="https://en.wikipedia.org/wiki/Mission:_Impossible_2" TargetMode="External"/><Relationship Id="rId812" Type="http://schemas.openxmlformats.org/officeDocument/2006/relationships/hyperlink" Target="https://www.boxofficemojo.com/title/tt0988045/?ref_=bo_cso_table_18" TargetMode="External"/><Relationship Id="rId1028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1235" Type="http://schemas.openxmlformats.org/officeDocument/2006/relationships/hyperlink" Target="https://www.boxofficemojo.com/year/world/2007/?ref_=bo_cso_table_132" TargetMode="External"/><Relationship Id="rId244" Type="http://schemas.openxmlformats.org/officeDocument/2006/relationships/hyperlink" Target="https://en.wikipedia.org/wiki/Fantastic_Beasts:_The_Secrets_of_Dumbledore" TargetMode="External"/><Relationship Id="rId689" Type="http://schemas.openxmlformats.org/officeDocument/2006/relationships/hyperlink" Target="https://en.wikipedia.org/wiki/Pacific_Rim_(film)" TargetMode="External"/><Relationship Id="rId896" Type="http://schemas.openxmlformats.org/officeDocument/2006/relationships/hyperlink" Target="https://www.boxofficemojo.com/title/tt0076759/?ref_=bo_cso_table_106" TargetMode="External"/><Relationship Id="rId1081" Type="http://schemas.openxmlformats.org/officeDocument/2006/relationships/hyperlink" Target="https://www.boxofficemojo.com/title/tt1490017/?ref_=bo_cso_table_58" TargetMode="External"/><Relationship Id="rId1302" Type="http://schemas.openxmlformats.org/officeDocument/2006/relationships/hyperlink" Target="https://www.boxofficemojo.com/title/tt0207201/?ref_=bo_cso_table_167" TargetMode="External"/><Relationship Id="rId39" Type="http://schemas.openxmlformats.org/officeDocument/2006/relationships/hyperlink" Target="https://www.boxofficemojo.com/title/tt1231580/?ref_=bo_cso_table_81" TargetMode="External"/><Relationship Id="rId451" Type="http://schemas.openxmlformats.org/officeDocument/2006/relationships/hyperlink" Target="https://www.boxofficemojo.com/year/world/2012/?ref_=bo_cso_table_119" TargetMode="External"/><Relationship Id="rId549" Type="http://schemas.openxmlformats.org/officeDocument/2006/relationships/hyperlink" Target="https://www.boxofficemojo.com/title/tt4777008/?ref_=bo_cso_table_35" TargetMode="External"/><Relationship Id="rId756" Type="http://schemas.openxmlformats.org/officeDocument/2006/relationships/hyperlink" Target="https://www.boxofficemojo.com/year/world/2018/?ref_=bo_cso_table_184" TargetMode="External"/><Relationship Id="rId1179" Type="http://schemas.openxmlformats.org/officeDocument/2006/relationships/hyperlink" Target="https://en.wikipedia.org/wiki/The_Smurfs_2" TargetMode="External"/><Relationship Id="rId104" Type="http://schemas.openxmlformats.org/officeDocument/2006/relationships/hyperlink" Target="https://www.boxofficemojo.com/title/tt0112462/?ref_=bo_cso_table_116" TargetMode="External"/><Relationship Id="rId188" Type="http://schemas.openxmlformats.org/officeDocument/2006/relationships/hyperlink" Target="https://www.boxofficemojo.com/title/tt2103281/?ref_=bo_cso_table_131" TargetMode="External"/><Relationship Id="rId311" Type="http://schemas.openxmlformats.org/officeDocument/2006/relationships/hyperlink" Target="https://www.boxofficemojo.com/title/tt2015381/?ref_=bo_cso_table_109" TargetMode="External"/><Relationship Id="rId395" Type="http://schemas.openxmlformats.org/officeDocument/2006/relationships/hyperlink" Target="https://www.boxofficemojo.com/year/world/2010/?ref_=bo_cso_table_86" TargetMode="External"/><Relationship Id="rId409" Type="http://schemas.openxmlformats.org/officeDocument/2006/relationships/hyperlink" Target="https://www.boxofficemojo.com/title/tt0367882/?ref_=bo_cso_table_101" TargetMode="External"/><Relationship Id="rId963" Type="http://schemas.openxmlformats.org/officeDocument/2006/relationships/hyperlink" Target="https://www.boxofficemojo.com/year/world/2007/?ref_=bo_cso_table_79" TargetMode="External"/><Relationship Id="rId1039" Type="http://schemas.openxmlformats.org/officeDocument/2006/relationships/hyperlink" Target="https://www.boxofficemojo.com/year/world/2012/?ref_=bo_cso_table_49" TargetMode="External"/><Relationship Id="rId1246" Type="http://schemas.openxmlformats.org/officeDocument/2006/relationships/hyperlink" Target="https://www.boxofficemojo.com/title/tt3371366/?ref_=bo_cso_table_174" TargetMode="External"/><Relationship Id="rId92" Type="http://schemas.openxmlformats.org/officeDocument/2006/relationships/hyperlink" Target="https://www.boxofficemojo.com/title/tt1502397/?ref_=bo_cso_table_99" TargetMode="External"/><Relationship Id="rId616" Type="http://schemas.openxmlformats.org/officeDocument/2006/relationships/hyperlink" Target="https://www.boxofficemojo.com/year/world/2015/?ref_=bo_cso_table_155" TargetMode="External"/><Relationship Id="rId823" Type="http://schemas.openxmlformats.org/officeDocument/2006/relationships/hyperlink" Target="https://en.wikipedia.org/wiki/Shrek_2" TargetMode="External"/><Relationship Id="rId255" Type="http://schemas.openxmlformats.org/officeDocument/2006/relationships/hyperlink" Target="https://www.boxofficemojo.com/title/tt0093010/?ref_=bo_cso_table_153" TargetMode="External"/><Relationship Id="rId462" Type="http://schemas.openxmlformats.org/officeDocument/2006/relationships/hyperlink" Target="https://www.boxofficemojo.com/title/tt0163025/?ref_=bo_cso_table_181" TargetMode="External"/><Relationship Id="rId1092" Type="http://schemas.openxmlformats.org/officeDocument/2006/relationships/hyperlink" Target="https://en.wikipedia.org/wiki/The_Chronicles_of_Narnia:_The_Lion,_the_Witch_and_the_Wardrobe" TargetMode="External"/><Relationship Id="rId1106" Type="http://schemas.openxmlformats.org/officeDocument/2006/relationships/hyperlink" Target="https://www.boxofficemojo.com/year/world/1999/?ref_=bo_cso_table_61" TargetMode="External"/><Relationship Id="rId1313" Type="http://schemas.openxmlformats.org/officeDocument/2006/relationships/hyperlink" Target="https://en.wikipedia.org/wiki/World_War_Z_(film)" TargetMode="External"/><Relationship Id="rId115" Type="http://schemas.openxmlformats.org/officeDocument/2006/relationships/hyperlink" Target="https://www.boxofficemojo.com/year/world/1984/?ref_=bo_cso_table_158" TargetMode="External"/><Relationship Id="rId322" Type="http://schemas.openxmlformats.org/officeDocument/2006/relationships/hyperlink" Target="https://en.wikipedia.org/wiki/Happy_Feet" TargetMode="External"/><Relationship Id="rId767" Type="http://schemas.openxmlformats.org/officeDocument/2006/relationships/hyperlink" Target="https://www.boxofficemojo.com/title/tt1436562/?ref_=bo_cso_table_42" TargetMode="External"/><Relationship Id="rId974" Type="http://schemas.openxmlformats.org/officeDocument/2006/relationships/hyperlink" Target="https://www.boxofficemojo.com/title/tt4123430/?ref_=bo_cso_table_151" TargetMode="External"/><Relationship Id="rId199" Type="http://schemas.openxmlformats.org/officeDocument/2006/relationships/hyperlink" Target="https://www.boxofficemojo.com/title/tt1690953/?ref_=bo_cso_table_53" TargetMode="External"/><Relationship Id="rId627" Type="http://schemas.openxmlformats.org/officeDocument/2006/relationships/hyperlink" Target="https://www.boxofficemojo.com/title/tt0356910/?ref_=bo_cso_table_38" TargetMode="External"/><Relationship Id="rId834" Type="http://schemas.openxmlformats.org/officeDocument/2006/relationships/hyperlink" Target="https://www.boxofficemojo.com/year/world/2016/?ref_=bo_cso_table_157" TargetMode="External"/><Relationship Id="rId1257" Type="http://schemas.openxmlformats.org/officeDocument/2006/relationships/hyperlink" Target="https://en.wikipedia.org/wiki/Troy_(film)" TargetMode="External"/><Relationship Id="rId266" Type="http://schemas.openxmlformats.org/officeDocument/2006/relationships/hyperlink" Target="https://www.boxofficemojo.com/title/tt0266543/?ref_=bo_cso_table_62" TargetMode="External"/><Relationship Id="rId473" Type="http://schemas.openxmlformats.org/officeDocument/2006/relationships/hyperlink" Target="https://en.wikipedia.org/wiki/Jurassic_World:_Fallen_Kingdom" TargetMode="External"/><Relationship Id="rId680" Type="http://schemas.openxmlformats.org/officeDocument/2006/relationships/hyperlink" Target="https://en.wikipedia.org/wiki/Once_Upon_a_Time_in_Hollywood" TargetMode="External"/><Relationship Id="rId901" Type="http://schemas.openxmlformats.org/officeDocument/2006/relationships/hyperlink" Target="https://en.wikipedia.org/wiki/Suicide_Squad_(film)" TargetMode="External"/><Relationship Id="rId1117" Type="http://schemas.openxmlformats.org/officeDocument/2006/relationships/hyperlink" Target="https://www.boxofficemojo.com/title/tt4779682/?ref_=bo_cso_table_11" TargetMode="External"/><Relationship Id="rId1324" Type="http://schemas.openxmlformats.org/officeDocument/2006/relationships/hyperlink" Target="https://www.boxofficemojo.com/year/world/2014/?ref_=bo_cso_table_120" TargetMode="External"/><Relationship Id="rId30" Type="http://schemas.openxmlformats.org/officeDocument/2006/relationships/hyperlink" Target="https://www.boxofficemojo.com/title/tt6139732/?ref_=bo_cso_table_41" TargetMode="External"/><Relationship Id="rId126" Type="http://schemas.openxmlformats.org/officeDocument/2006/relationships/hyperlink" Target="https://boundingintocomics.com/2022/12/14/rumor-black-panther-wakanda-forever-needs-a-box-office-total-of-1-billion-to-break-even/" TargetMode="External"/><Relationship Id="rId333" Type="http://schemas.openxmlformats.org/officeDocument/2006/relationships/hyperlink" Target="https://www.boxofficemojo.com/year/world/2005/?ref_=bo_cso_table_70" TargetMode="External"/><Relationship Id="rId540" Type="http://schemas.openxmlformats.org/officeDocument/2006/relationships/hyperlink" Target="https://www.boxofficemojo.com/title/tt1277953/?ref_=bo_cso_table_118" TargetMode="External"/><Relationship Id="rId778" Type="http://schemas.openxmlformats.org/officeDocument/2006/relationships/hyperlink" Target="https://bombreport.com/yearly-breakdowns/2010-2/robin-hood-2010/" TargetMode="External"/><Relationship Id="rId985" Type="http://schemas.openxmlformats.org/officeDocument/2006/relationships/hyperlink" Target="https://www.boxofficemojo.com/title/tt0468569/?ref_=bo_cso_table_50" TargetMode="External"/><Relationship Id="rId1170" Type="http://schemas.openxmlformats.org/officeDocument/2006/relationships/hyperlink" Target="https://en.wikipedia.org/wiki/The_Simpsons_Movie" TargetMode="External"/><Relationship Id="rId638" Type="http://schemas.openxmlformats.org/officeDocument/2006/relationships/hyperlink" Target="https://en.wikipedia.org/wiki/My_Big_Fat_Greek_Wedding" TargetMode="External"/><Relationship Id="rId845" Type="http://schemas.openxmlformats.org/officeDocument/2006/relationships/hyperlink" Target="https://www.boxofficemojo.com/title/tt1735898/?ref_=bo_cso_table_136" TargetMode="External"/><Relationship Id="rId1030" Type="http://schemas.openxmlformats.org/officeDocument/2006/relationships/hyperlink" Target="https://www.boxofficemojo.com/year/world/2009/?ref_=bo_cso_table_56" TargetMode="External"/><Relationship Id="rId1268" Type="http://schemas.openxmlformats.org/officeDocument/2006/relationships/hyperlink" Target="https://www.boxofficemojo.com/year/world/2010/?ref_=bo_cso_table_136" TargetMode="External"/><Relationship Id="rId277" Type="http://schemas.openxmlformats.org/officeDocument/2006/relationships/hyperlink" Target="https://www.boxofficemojo.com/title/tt4520988/?ref_=bo_cso_table_12" TargetMode="External"/><Relationship Id="rId400" Type="http://schemas.openxmlformats.org/officeDocument/2006/relationships/hyperlink" Target="https://www.boxofficemojo.com/title/tt0116629/?ref_=bo_cso_table_91" TargetMode="External"/><Relationship Id="rId484" Type="http://schemas.openxmlformats.org/officeDocument/2006/relationships/hyperlink" Target="https://www.boxofficemojo.com/year/world/2015/?ref_=bo_cso_table_111" TargetMode="External"/><Relationship Id="rId705" Type="http://schemas.openxmlformats.org/officeDocument/2006/relationships/hyperlink" Target="https://www.boxofficemojo.com/title/tt0383574/?ref_=bo_cso_table_38" TargetMode="External"/><Relationship Id="rId1128" Type="http://schemas.openxmlformats.org/officeDocument/2006/relationships/hyperlink" Target="https://en.wikipedia.org/wiki/The_Mummy_Returns" TargetMode="External"/><Relationship Id="rId1335" Type="http://schemas.openxmlformats.org/officeDocument/2006/relationships/hyperlink" Target="https://www.boxofficemojo.com/title/tt1293847/?ref_=bo_cso_table_105" TargetMode="External"/><Relationship Id="rId137" Type="http://schemas.openxmlformats.org/officeDocument/2006/relationships/hyperlink" Target="https://www.boxofficemojo.com/year/world/2012/?ref_=bo_cso_table_7" TargetMode="External"/><Relationship Id="rId344" Type="http://schemas.openxmlformats.org/officeDocument/2006/relationships/hyperlink" Target="https://www.boxofficemojo.com/title/tt0417741/?ref_=bo_cso_table_64" TargetMode="External"/><Relationship Id="rId691" Type="http://schemas.openxmlformats.org/officeDocument/2006/relationships/hyperlink" Target="https://www.boxofficemojo.com/year/world/2001/?ref_=bo_cso_table_76" TargetMode="External"/><Relationship Id="rId789" Type="http://schemas.openxmlformats.org/officeDocument/2006/relationships/hyperlink" Target="https://www.boxofficemojo.com/year/world/2015/?ref_=bo_cso_table_51" TargetMode="External"/><Relationship Id="rId912" Type="http://schemas.openxmlformats.org/officeDocument/2006/relationships/hyperlink" Target="https://www.boxofficemojo.com/year/world/2010/?ref_=bo_cso_table_177" TargetMode="External"/><Relationship Id="rId996" Type="http://schemas.openxmlformats.org/officeDocument/2006/relationships/hyperlink" Target="https://en.wikipedia.org/wiki/The_Devil_Wears_Prada_(film)" TargetMode="External"/><Relationship Id="rId41" Type="http://schemas.openxmlformats.org/officeDocument/2006/relationships/hyperlink" Target="https://www.boxofficemojo.com/title/tt0952640/?ref_=bo_cso_table_187" TargetMode="External"/><Relationship Id="rId551" Type="http://schemas.openxmlformats.org/officeDocument/2006/relationships/hyperlink" Target="https://en.wikipedia.org/wiki/Maleficent_(film)" TargetMode="External"/><Relationship Id="rId649" Type="http://schemas.openxmlformats.org/officeDocument/2006/relationships/hyperlink" Target="https://www.boxofficemojo.com/year/world/2009/?ref_=bo_cso_table_112" TargetMode="External"/><Relationship Id="rId856" Type="http://schemas.openxmlformats.org/officeDocument/2006/relationships/hyperlink" Target="https://en.wikipedia.org/wiki/Sonic_the_Hedgehog_2_(film)" TargetMode="External"/><Relationship Id="rId1181" Type="http://schemas.openxmlformats.org/officeDocument/2006/relationships/hyperlink" Target="https://www.boxofficemojo.com/year/world/2015/?ref_=bo_cso_table_143" TargetMode="External"/><Relationship Id="rId1279" Type="http://schemas.openxmlformats.org/officeDocument/2006/relationships/hyperlink" Target="https://www.boxofficemojo.com/title/tt1049413/?ref_=bo_cso_table_124" TargetMode="External"/><Relationship Id="rId190" Type="http://schemas.openxmlformats.org/officeDocument/2006/relationships/hyperlink" Target="https://www.boxofficemojo.com/title/tt1431045/?ref_=bo_cso_table_105" TargetMode="External"/><Relationship Id="rId204" Type="http://schemas.openxmlformats.org/officeDocument/2006/relationships/hyperlink" Target="https://www.boxofficemojo.com/year/world/2002/?ref_=bo_cso_table_92" TargetMode="External"/><Relationship Id="rId288" Type="http://schemas.openxmlformats.org/officeDocument/2006/relationships/hyperlink" Target="https://www.forbes.com/sites/simonthompson/2020/06/15/talking-gladiator-at-20-with-producer-douglas-wick/" TargetMode="External"/><Relationship Id="rId411" Type="http://schemas.openxmlformats.org/officeDocument/2006/relationships/hyperlink" Target="https://en.wikipedia.org/wiki/Indiana_Jones_and_the_Kingdom_of_the_Crystal_Skull" TargetMode="External"/><Relationship Id="rId509" Type="http://schemas.openxmlformats.org/officeDocument/2006/relationships/hyperlink" Target="https://en.wikipedia.org/wiki/Lethal_Weapon_3" TargetMode="External"/><Relationship Id="rId1041" Type="http://schemas.openxmlformats.org/officeDocument/2006/relationships/hyperlink" Target="https://www.boxofficemojo.com/title/tt2310332/?ref_=bo_cso_table_56" TargetMode="External"/><Relationship Id="rId1139" Type="http://schemas.openxmlformats.org/officeDocument/2006/relationships/hyperlink" Target="https://www.boxofficemojo.com/year/world/2000/?ref_=bo_cso_table_134" TargetMode="External"/><Relationship Id="rId495" Type="http://schemas.openxmlformats.org/officeDocument/2006/relationships/hyperlink" Target="https://www.boxofficemojo.com/title/tt1302011/?ref_=bo_cso_table_147" TargetMode="External"/><Relationship Id="rId716" Type="http://schemas.openxmlformats.org/officeDocument/2006/relationships/hyperlink" Target="https://en.wikipedia.org/wiki/Pirates_of_the_Caribbean:_The_Curse_of_the_Black_Pearl" TargetMode="External"/><Relationship Id="rId923" Type="http://schemas.openxmlformats.org/officeDocument/2006/relationships/hyperlink" Target="https://www.boxofficemojo.com/title/tt6723592/?ref_=bo_cso_table_188" TargetMode="External"/><Relationship Id="rId52" Type="http://schemas.openxmlformats.org/officeDocument/2006/relationships/hyperlink" Target="https://www.boxofficemojo.com/year/world/2009/?ref_=bo_cso_table_39" TargetMode="External"/><Relationship Id="rId148" Type="http://schemas.openxmlformats.org/officeDocument/2006/relationships/hyperlink" Target="https://www.boxofficemojo.com/title/tt1843866/?ref_=bo_cso_table_128" TargetMode="External"/><Relationship Id="rId355" Type="http://schemas.openxmlformats.org/officeDocument/2006/relationships/hyperlink" Target="https://www.boxofficemojo.com/title/tt0104431/?ref_=bo_cso_table_200" TargetMode="External"/><Relationship Id="rId562" Type="http://schemas.openxmlformats.org/officeDocument/2006/relationships/hyperlink" Target="https://www.boxofficemojo.com/year/world/2018/?ref_=bo_cso_table_97" TargetMode="External"/><Relationship Id="rId1192" Type="http://schemas.openxmlformats.org/officeDocument/2006/relationships/hyperlink" Target="https://www.boxofficemojo.com/title/tt0143145/?ref_=bo_cso_table_195" TargetMode="External"/><Relationship Id="rId1206" Type="http://schemas.openxmlformats.org/officeDocument/2006/relationships/hyperlink" Target="https://en.wikipedia.org/wiki/Thor:_Ragnarok" TargetMode="External"/><Relationship Id="rId215" Type="http://schemas.openxmlformats.org/officeDocument/2006/relationships/hyperlink" Target="https://www.boxofficemojo.com/year/world/2016/?ref_=bo_cso_table_142" TargetMode="External"/><Relationship Id="rId422" Type="http://schemas.openxmlformats.org/officeDocument/2006/relationships/hyperlink" Target="https://www.boxofficemojo.com/year/world/2014/?ref_=bo_cso_table_108" TargetMode="External"/><Relationship Id="rId867" Type="http://schemas.openxmlformats.org/officeDocument/2006/relationships/hyperlink" Target="https://www.boxofficemojo.com/year/world/2004/?ref_=bo_cso_table_102" TargetMode="External"/><Relationship Id="rId1052" Type="http://schemas.openxmlformats.org/officeDocument/2006/relationships/hyperlink" Target="https://www.boxofficemojo.com/title/tt1951264/?ref_=bo_cso_table_80" TargetMode="External"/><Relationship Id="rId299" Type="http://schemas.openxmlformats.org/officeDocument/2006/relationships/hyperlink" Target="https://www.boxofficemojo.com/title/tt0113189/?ref_=bo_cso_table_89" TargetMode="External"/><Relationship Id="rId727" Type="http://schemas.openxmlformats.org/officeDocument/2006/relationships/hyperlink" Target="https://www.boxofficemojo.com/year/world/2009/?ref_=bo_cso_table_117" TargetMode="External"/><Relationship Id="rId934" Type="http://schemas.openxmlformats.org/officeDocument/2006/relationships/hyperlink" Target="https://en.wikipedia.org/wiki/Terminator_Genisys" TargetMode="External"/><Relationship Id="rId63" Type="http://schemas.openxmlformats.org/officeDocument/2006/relationships/hyperlink" Target="https://www.boxofficemojo.com/year/world/1998/?ref_=bo_cso_table_195" TargetMode="External"/><Relationship Id="rId159" Type="http://schemas.openxmlformats.org/officeDocument/2006/relationships/hyperlink" Target="https://www.boxofficemojo.com/title/tt0381061/?ref_=bo_cso_table_170" TargetMode="External"/><Relationship Id="rId366" Type="http://schemas.openxmlformats.org/officeDocument/2006/relationships/hyperlink" Target="https://www.imdb.com/title/tt0170016/" TargetMode="External"/><Relationship Id="rId573" Type="http://schemas.openxmlformats.org/officeDocument/2006/relationships/hyperlink" Target="https://www.boxofficemojo.com/title/tt1001526/?ref_=bo_cso_table_145" TargetMode="External"/><Relationship Id="rId780" Type="http://schemas.openxmlformats.org/officeDocument/2006/relationships/hyperlink" Target="https://www.boxofficemojo.com/year/world/1991/?ref_=bo_cso_table_141" TargetMode="External"/><Relationship Id="rId1217" Type="http://schemas.openxmlformats.org/officeDocument/2006/relationships/hyperlink" Target="https://www.boxofficemojo.com/year/world/1986/?ref_=bo_cso_table_76" TargetMode="External"/><Relationship Id="rId226" Type="http://schemas.openxmlformats.org/officeDocument/2006/relationships/hyperlink" Target="https://www.boxofficemojo.com/title/tt0083866/?ref_=bo_cso_table_98" TargetMode="External"/><Relationship Id="rId433" Type="http://schemas.openxmlformats.org/officeDocument/2006/relationships/hyperlink" Target="https://www.boxofficemojo.com/title/tt1396484/?ref_=bo_cso_table_134" TargetMode="External"/><Relationship Id="rId878" Type="http://schemas.openxmlformats.org/officeDocument/2006/relationships/hyperlink" Target="https://www.boxofficemojo.com/title/tt4633694/?ref_=bo_cso_table_152" TargetMode="External"/><Relationship Id="rId1063" Type="http://schemas.openxmlformats.org/officeDocument/2006/relationships/hyperlink" Target="https://www.boxofficemojo.com/title/tt1504320/?ref_=bo_cso_table_96" TargetMode="External"/><Relationship Id="rId1270" Type="http://schemas.openxmlformats.org/officeDocument/2006/relationships/hyperlink" Target="https://www.boxofficemojo.com/title/tt1259571/?ref_=bo_cso_table_130" TargetMode="External"/><Relationship Id="rId640" Type="http://schemas.openxmlformats.org/officeDocument/2006/relationships/hyperlink" Target="https://www.boxofficemojo.com/year/world/2004/?ref_=bo_cso_table_102" TargetMode="External"/><Relationship Id="rId738" Type="http://schemas.openxmlformats.org/officeDocument/2006/relationships/hyperlink" Target="https://www.boxofficemojo.com/title/tt0082971/?ref_=bo_cso_table_142" TargetMode="External"/><Relationship Id="rId945" Type="http://schemas.openxmlformats.org/officeDocument/2006/relationships/hyperlink" Target="https://www.boxofficemojo.com/year/world/2014/?ref_=bo_cso_table_133" TargetMode="External"/><Relationship Id="rId74" Type="http://schemas.openxmlformats.org/officeDocument/2006/relationships/hyperlink" Target="https://www.boxofficemojo.com/title/tt0499549/?ref_=bo_cso_table_1" TargetMode="External"/><Relationship Id="rId377" Type="http://schemas.openxmlformats.org/officeDocument/2006/relationships/hyperlink" Target="https://www.boxofficemojo.com/year/world/2004/?ref_=bo_cso_table_84" TargetMode="External"/><Relationship Id="rId500" Type="http://schemas.openxmlformats.org/officeDocument/2006/relationships/hyperlink" Target="https://en.wikipedia.org/wiki/Kung_Fu_Panda_3" TargetMode="External"/><Relationship Id="rId584" Type="http://schemas.openxmlformats.org/officeDocument/2006/relationships/hyperlink" Target="https://en.wikipedia.org/wiki/Men_in_Black_II" TargetMode="External"/><Relationship Id="rId805" Type="http://schemas.openxmlformats.org/officeDocument/2006/relationships/hyperlink" Target="https://screenrant.com/shang-chi-movie-budget-cost-mcu-comparison/" TargetMode="External"/><Relationship Id="rId1130" Type="http://schemas.openxmlformats.org/officeDocument/2006/relationships/hyperlink" Target="https://www.boxofficemojo.com/year/world/2008/?ref_=bo_cso_table_126" TargetMode="External"/><Relationship Id="rId1228" Type="http://schemas.openxmlformats.org/officeDocument/2006/relationships/hyperlink" Target="https://www.boxofficemojo.com/title/tt0435761/?ref_=bo_cso_table_37" TargetMode="External"/><Relationship Id="rId5" Type="http://schemas.openxmlformats.org/officeDocument/2006/relationships/hyperlink" Target="https://www.nytimes.com/2020/01/12/movies/1917-box-office-no-1.html" TargetMode="External"/><Relationship Id="rId237" Type="http://schemas.openxmlformats.org/officeDocument/2006/relationships/hyperlink" Target="https://www.boxofficemojo.com/year/world/2021/?ref_=bo_cso_table_131" TargetMode="External"/><Relationship Id="rId791" Type="http://schemas.openxmlformats.org/officeDocument/2006/relationships/hyperlink" Target="https://www.boxofficemojo.com/title/tt0120815/?ref_=bo_cso_table_43" TargetMode="External"/><Relationship Id="rId889" Type="http://schemas.openxmlformats.org/officeDocument/2006/relationships/hyperlink" Target="https://en.wikipedia.org/wiki/Star_Trek_(film)" TargetMode="External"/><Relationship Id="rId1074" Type="http://schemas.openxmlformats.org/officeDocument/2006/relationships/hyperlink" Target="https://en.wikipedia.org/wiki/The_Last_Samurai" TargetMode="External"/><Relationship Id="rId444" Type="http://schemas.openxmlformats.org/officeDocument/2006/relationships/hyperlink" Target="https://www.boxofficemojo.com/title/tt6146586/?ref_=bo_cso_table_135" TargetMode="External"/><Relationship Id="rId651" Type="http://schemas.openxmlformats.org/officeDocument/2006/relationships/hyperlink" Target="https://www.boxofficemojo.com/title/tt2692250/?ref_=bo_cso_table_191" TargetMode="External"/><Relationship Id="rId749" Type="http://schemas.openxmlformats.org/officeDocument/2006/relationships/hyperlink" Target="https://www.boxofficemojo.com/title/tt0117438/?ref_=bo_cso_table_172" TargetMode="External"/><Relationship Id="rId1281" Type="http://schemas.openxmlformats.org/officeDocument/2006/relationships/hyperlink" Target="https://www.the-numbers.com/movie/Up" TargetMode="External"/><Relationship Id="rId290" Type="http://schemas.openxmlformats.org/officeDocument/2006/relationships/hyperlink" Target="https://www.boxofficemojo.com/year/world/2014/?ref_=bo_cso_table_16" TargetMode="External"/><Relationship Id="rId304" Type="http://schemas.openxmlformats.org/officeDocument/2006/relationships/hyperlink" Target="https://www.boxofficemojo.com/title/tt1454468/?ref_=bo_cso_table_127" TargetMode="External"/><Relationship Id="rId388" Type="http://schemas.openxmlformats.org/officeDocument/2006/relationships/hyperlink" Target="https://www.boxofficemojo.com/title/tt1080016/?ref_=bo_cso_table_73" TargetMode="External"/><Relationship Id="rId511" Type="http://schemas.openxmlformats.org/officeDocument/2006/relationships/hyperlink" Target="https://www.boxofficemojo.com/year/world/2012/?ref_=bo_cso_table_173" TargetMode="External"/><Relationship Id="rId609" Type="http://schemas.openxmlformats.org/officeDocument/2006/relationships/hyperlink" Target="https://www.boxofficemojo.com/title/tt3521164/?ref_=bo_cso_table_148" TargetMode="External"/><Relationship Id="rId956" Type="http://schemas.openxmlformats.org/officeDocument/2006/relationships/hyperlink" Target="https://www.boxofficemojo.com/title/tt0103855/?ref_=bo_cso_table_114" TargetMode="External"/><Relationship Id="rId1141" Type="http://schemas.openxmlformats.org/officeDocument/2006/relationships/hyperlink" Target="https://www.boxofficemojo.com/title/tt0120915/?ref_=bo_cso_table_46" TargetMode="External"/><Relationship Id="rId1239" Type="http://schemas.openxmlformats.org/officeDocument/2006/relationships/hyperlink" Target="https://en.wikipedia.org/wiki/Transformers:_Age_of_Extinction" TargetMode="External"/><Relationship Id="rId85" Type="http://schemas.openxmlformats.org/officeDocument/2006/relationships/hyperlink" Target="https://www.boxofficemojo.com/year/world/2018/?ref_=bo_cso_table_5" TargetMode="External"/><Relationship Id="rId150" Type="http://schemas.openxmlformats.org/officeDocument/2006/relationships/hyperlink" Target="https://www.boxofficemojo.com/title/tt4154664/?ref_=bo_cso_table_28" TargetMode="External"/><Relationship Id="rId595" Type="http://schemas.openxmlformats.org/officeDocument/2006/relationships/hyperlink" Target="https://www.boxofficemojo.com/year/world/2022/?ref_=bo_cso_table_63" TargetMode="External"/><Relationship Id="rId816" Type="http://schemas.openxmlformats.org/officeDocument/2006/relationships/hyperlink" Target="https://www.boxofficemojo.com/year/world/2011/?ref_=bo_cso_table_2" TargetMode="External"/><Relationship Id="rId1001" Type="http://schemas.openxmlformats.org/officeDocument/2006/relationships/hyperlink" Target="https://en.wikipedia.org/wiki/The_Expendables_2" TargetMode="External"/><Relationship Id="rId248" Type="http://schemas.openxmlformats.org/officeDocument/2006/relationships/hyperlink" Target="https://www.boxofficemojo.com/year/world/2009/?ref_=bo_cso_table_197" TargetMode="External"/><Relationship Id="rId455" Type="http://schemas.openxmlformats.org/officeDocument/2006/relationships/hyperlink" Target="https://en.wikipedia.org/wiki/Jumanji:_The_Next_Level" TargetMode="External"/><Relationship Id="rId662" Type="http://schemas.openxmlformats.org/officeDocument/2006/relationships/hyperlink" Target="https://en.wikipedia.org/wiki/Notting_Hill_(film)" TargetMode="External"/><Relationship Id="rId1085" Type="http://schemas.openxmlformats.org/officeDocument/2006/relationships/hyperlink" Target="https://www.boxofficemojo.com/year/world/2019/?ref_=bo_cso_table_8" TargetMode="External"/><Relationship Id="rId1292" Type="http://schemas.openxmlformats.org/officeDocument/2006/relationships/hyperlink" Target="https://en.wikipedia.org/wiki/Wanted_(2008_film)" TargetMode="External"/><Relationship Id="rId1306" Type="http://schemas.openxmlformats.org/officeDocument/2006/relationships/hyperlink" Target="https://www.boxofficemojo.com/year/world/1988/?ref_=bo_cso_table_132" TargetMode="External"/><Relationship Id="rId12" Type="http://schemas.openxmlformats.org/officeDocument/2006/relationships/hyperlink" Target="https://www.boxofficemojo.com/year/world/2014/?ref_=bo_cso_table_130" TargetMode="External"/><Relationship Id="rId108" Type="http://schemas.openxmlformats.org/officeDocument/2006/relationships/hyperlink" Target="https://www.boxofficemojo.com/year/world/2016/?ref_=bo_cso_table_77" TargetMode="External"/><Relationship Id="rId315" Type="http://schemas.openxmlformats.org/officeDocument/2006/relationships/hyperlink" Target="https://www.boxofficemojo.com/title/tt0448157/?ref_=bo_cso_table_161" TargetMode="External"/><Relationship Id="rId522" Type="http://schemas.openxmlformats.org/officeDocument/2006/relationships/hyperlink" Target="https://www.boxofficemojo.com/title/tt0120737/?ref_=bo_cso_table_69" TargetMode="External"/><Relationship Id="rId967" Type="http://schemas.openxmlformats.org/officeDocument/2006/relationships/hyperlink" Target="https://en.wikipedia.org/wiki/The_Chronicles_of_Narnia:_Prince_Caspian" TargetMode="External"/><Relationship Id="rId1152" Type="http://schemas.openxmlformats.org/officeDocument/2006/relationships/hyperlink" Target="https://en.wikipedia.org/wiki/The_Revenant_(2015_film)" TargetMode="External"/><Relationship Id="rId96" Type="http://schemas.openxmlformats.org/officeDocument/2006/relationships/hyperlink" Target="https://www.boxofficemojo.com/year/world/1992/?ref_=bo_cso_table_85" TargetMode="External"/><Relationship Id="rId161" Type="http://schemas.openxmlformats.org/officeDocument/2006/relationships/hyperlink" Target="https://www.imdb.com/title/tt0381061/" TargetMode="External"/><Relationship Id="rId399" Type="http://schemas.openxmlformats.org/officeDocument/2006/relationships/hyperlink" Target="https://en.wikipedia.org/wiki/Incredibles_2" TargetMode="External"/><Relationship Id="rId827" Type="http://schemas.openxmlformats.org/officeDocument/2006/relationships/hyperlink" Target="https://www.boxofficemojo.com/title/tt0413267/?ref_=bo_cso_table_93" TargetMode="External"/><Relationship Id="rId1012" Type="http://schemas.openxmlformats.org/officeDocument/2006/relationships/hyperlink" Target="https://www.boxofficemojo.com/year/world/1993/?ref_=bo_cso_table_180" TargetMode="External"/><Relationship Id="rId259" Type="http://schemas.openxmlformats.org/officeDocument/2006/relationships/hyperlink" Target="https://www.boxofficemojo.com/year/world/2017/?ref_=bo_cso_table_156" TargetMode="External"/><Relationship Id="rId466" Type="http://schemas.openxmlformats.org/officeDocument/2006/relationships/hyperlink" Target="https://www.boxofficemojo.com/year/world/2015/?ref_=bo_cso_table_7" TargetMode="External"/><Relationship Id="rId673" Type="http://schemas.openxmlformats.org/officeDocument/2006/relationships/hyperlink" Target="https://www.boxofficemojo.com/year/world/2007/?ref_=bo_cso_table_169" TargetMode="External"/><Relationship Id="rId880" Type="http://schemas.openxmlformats.org/officeDocument/2006/relationships/hyperlink" Target="https://en.wikipedia.org/wiki/Spider-Man:_Into_the_Spider-Verse" TargetMode="External"/><Relationship Id="rId1096" Type="http://schemas.openxmlformats.org/officeDocument/2006/relationships/hyperlink" Target="https://www.boxofficemojo.com/title/tt0119567/?ref_=bo_cso_table_169" TargetMode="External"/><Relationship Id="rId1317" Type="http://schemas.openxmlformats.org/officeDocument/2006/relationships/hyperlink" Target="https://www.boxofficemojo.com/title/tt0458525/?ref_=bo_cso_table_171" TargetMode="External"/><Relationship Id="rId23" Type="http://schemas.openxmlformats.org/officeDocument/2006/relationships/hyperlink" Target="https://www.boxofficemojo.com/title/tt6644200/?ref_=bo_cso_table_112" TargetMode="External"/><Relationship Id="rId119" Type="http://schemas.openxmlformats.org/officeDocument/2006/relationships/hyperlink" Target="https://www.boxofficemojo.com/title/tt6443346/?ref_=bo_cso_table_162" TargetMode="External"/><Relationship Id="rId326" Type="http://schemas.openxmlformats.org/officeDocument/2006/relationships/hyperlink" Target="https://www.boxofficemojo.com/title/tt0926084/?ref_=bo_cso_table_52" TargetMode="External"/><Relationship Id="rId533" Type="http://schemas.openxmlformats.org/officeDocument/2006/relationships/hyperlink" Target="https://en.wikipedia.org/wiki/Lucy_(2014_film)" TargetMode="External"/><Relationship Id="rId978" Type="http://schemas.openxmlformats.org/officeDocument/2006/relationships/hyperlink" Target="https://en.wikipedia.org/wiki/The_Croods" TargetMode="External"/><Relationship Id="rId1163" Type="http://schemas.openxmlformats.org/officeDocument/2006/relationships/hyperlink" Target="https://www.boxofficemojo.com/year/world/2019/?ref_=bo_cso_table_93" TargetMode="External"/><Relationship Id="rId740" Type="http://schemas.openxmlformats.org/officeDocument/2006/relationships/hyperlink" Target="https://en.wikipedia.org/wiki/Raiders_of_the_Lost_Ark" TargetMode="External"/><Relationship Id="rId838" Type="http://schemas.openxmlformats.org/officeDocument/2006/relationships/hyperlink" Target="https://en.wikipedia.org/wiki/Sing_2" TargetMode="External"/><Relationship Id="rId1023" Type="http://schemas.openxmlformats.org/officeDocument/2006/relationships/hyperlink" Target="https://www.boxofficemojo.com/title/tt1485796/?ref_=bo_cso_table_88" TargetMode="External"/><Relationship Id="rId172" Type="http://schemas.openxmlformats.org/officeDocument/2006/relationships/hyperlink" Target="https://www.boxofficemojo.com/year/world/2005/?ref_=bo_cso_table_162" TargetMode="External"/><Relationship Id="rId477" Type="http://schemas.openxmlformats.org/officeDocument/2006/relationships/hyperlink" Target="https://www.boxofficemojo.com/title/tt0360717/?ref_=bo_cso_table_192" TargetMode="External"/><Relationship Id="rId600" Type="http://schemas.openxmlformats.org/officeDocument/2006/relationships/hyperlink" Target="https://www.boxofficemojo.com/title/tt0117060/?ref_=bo_cso_table_68" TargetMode="External"/><Relationship Id="rId684" Type="http://schemas.openxmlformats.org/officeDocument/2006/relationships/hyperlink" Target="https://www.boxofficemojo.com/title/tt1623205/?ref_=bo_cso_table_33" TargetMode="External"/><Relationship Id="rId1230" Type="http://schemas.openxmlformats.org/officeDocument/2006/relationships/hyperlink" Target="https://en.wikipedia.org/wiki/Toy_Story_3" TargetMode="External"/><Relationship Id="rId1328" Type="http://schemas.openxmlformats.org/officeDocument/2006/relationships/hyperlink" Target="https://www.imdb.com/title/tt1270798/" TargetMode="External"/><Relationship Id="rId337" Type="http://schemas.openxmlformats.org/officeDocument/2006/relationships/hyperlink" Target="https://www.statista.com/statistics/323356/harry-potter-production-costs-box-office-revenue/" TargetMode="External"/><Relationship Id="rId891" Type="http://schemas.openxmlformats.org/officeDocument/2006/relationships/hyperlink" Target="https://www.boxofficemojo.com/year/world/2016/?ref_=bo_cso_table_108" TargetMode="External"/><Relationship Id="rId905" Type="http://schemas.openxmlformats.org/officeDocument/2006/relationships/hyperlink" Target="https://www.boxofficemojo.com/title/tt1397280/?ref_=bo_cso_table_164" TargetMode="External"/><Relationship Id="rId989" Type="http://schemas.openxmlformats.org/officeDocument/2006/relationships/hyperlink" Target="https://www.boxofficemojo.com/year/world/2012/?ref_=bo_cso_table_34" TargetMode="External"/><Relationship Id="rId34" Type="http://schemas.openxmlformats.org/officeDocument/2006/relationships/hyperlink" Target="https://en.wikipedia.org/wiki/Aladdin_(1992_Disney_film)" TargetMode="External"/><Relationship Id="rId544" Type="http://schemas.openxmlformats.org/officeDocument/2006/relationships/hyperlink" Target="https://www.boxofficemojo.com/year/world/2008/?ref_=bo_cso_table_175" TargetMode="External"/><Relationship Id="rId751" Type="http://schemas.openxmlformats.org/officeDocument/2006/relationships/hyperlink" Target="https://en.wikipedia.org/wiki/Ransom_(1996_film)" TargetMode="External"/><Relationship Id="rId849" Type="http://schemas.openxmlformats.org/officeDocument/2006/relationships/hyperlink" Target="https://www.boxofficemojo.com/year/world/2018/?ref_=bo_cso_table_139" TargetMode="External"/><Relationship Id="rId1174" Type="http://schemas.openxmlformats.org/officeDocument/2006/relationships/hyperlink" Target="https://www.boxofficemojo.com/title/tt0472181/?ref_=bo_cso_table_190" TargetMode="External"/><Relationship Id="rId183" Type="http://schemas.openxmlformats.org/officeDocument/2006/relationships/hyperlink" Target="https://www.boxofficemojo.com/year/world/1986/?ref_=bo_cso_table_136" TargetMode="External"/><Relationship Id="rId390" Type="http://schemas.openxmlformats.org/officeDocument/2006/relationships/hyperlink" Target="https://en.wikipedia.org/wiki/Ice_Age:_Dawn_of_the_Dinosaurs" TargetMode="External"/><Relationship Id="rId404" Type="http://schemas.openxmlformats.org/officeDocument/2006/relationships/hyperlink" Target="https://www.boxofficemojo.com/year/world/2016/?ref_=bo_cso_table_143" TargetMode="External"/><Relationship Id="rId611" Type="http://schemas.openxmlformats.org/officeDocument/2006/relationships/hyperlink" Target="https://en.wikipedia.org/wiki/Moana_(2016_film)" TargetMode="External"/><Relationship Id="rId1034" Type="http://schemas.openxmlformats.org/officeDocument/2006/relationships/hyperlink" Target="https://en.wikipedia.org/wiki/The_Hangover_Part_II" TargetMode="External"/><Relationship Id="rId1241" Type="http://schemas.openxmlformats.org/officeDocument/2006/relationships/hyperlink" Target="https://www.boxofficemojo.com/year/world/2011/?ref_=bo_cso_table_29" TargetMode="External"/><Relationship Id="rId1339" Type="http://schemas.openxmlformats.org/officeDocument/2006/relationships/hyperlink" Target="https://www.boxofficemojo.com/year/world/2016/?ref_=bo_cso_table_43" TargetMode="External"/><Relationship Id="rId250" Type="http://schemas.openxmlformats.org/officeDocument/2006/relationships/hyperlink" Target="https://www.boxofficemojo.com/year/world/2013/?ref_=bo_cso_table_103" TargetMode="External"/><Relationship Id="rId488" Type="http://schemas.openxmlformats.org/officeDocument/2006/relationships/hyperlink" Target="https://en.wikipedia.org/wiki/Knives_Out" TargetMode="External"/><Relationship Id="rId695" Type="http://schemas.openxmlformats.org/officeDocument/2006/relationships/hyperlink" Target="https://en.wikipedia.org/wiki/Penguins_of_Madagascar" TargetMode="External"/><Relationship Id="rId709" Type="http://schemas.openxmlformats.org/officeDocument/2006/relationships/hyperlink" Target="https://www.boxofficemojo.com/year/world/2017/?ref_=bo_cso_table_97" TargetMode="External"/><Relationship Id="rId916" Type="http://schemas.openxmlformats.org/officeDocument/2006/relationships/hyperlink" Target="https://simple.wikipedia.org/wiki/Tarzan_(1999_movie)" TargetMode="External"/><Relationship Id="rId1101" Type="http://schemas.openxmlformats.org/officeDocument/2006/relationships/hyperlink" Target="https://en.wikipedia.org/wiki/The_Martian_(film)" TargetMode="External"/><Relationship Id="rId45" Type="http://schemas.openxmlformats.org/officeDocument/2006/relationships/hyperlink" Target="https://en.wikipedia.org/wiki/Alvin_and_the_Chipmunks:_Chipwrecked" TargetMode="External"/><Relationship Id="rId110" Type="http://schemas.openxmlformats.org/officeDocument/2006/relationships/hyperlink" Target="https://www.boxofficemojo.com/year/world/2017/?ref_=bo_cso_table_18" TargetMode="External"/><Relationship Id="rId348" Type="http://schemas.openxmlformats.org/officeDocument/2006/relationships/hyperlink" Target="https://www.boxofficemojo.com/year/world/2005/?ref_=bo_cso_table_174" TargetMode="External"/><Relationship Id="rId555" Type="http://schemas.openxmlformats.org/officeDocument/2006/relationships/hyperlink" Target="https://www.boxofficemojo.com/title/tt6911608/?ref_=bo_cso_table_130" TargetMode="External"/><Relationship Id="rId762" Type="http://schemas.openxmlformats.org/officeDocument/2006/relationships/hyperlink" Target="https://www.boxofficemojo.com/year/world/1983/?ref_=bo_cso_table_48" TargetMode="External"/><Relationship Id="rId1185" Type="http://schemas.openxmlformats.org/officeDocument/2006/relationships/hyperlink" Target="https://en.wikipedia.org/wiki/The_Chronicles_of_Narnia:_The_Voyage_of_the_Dawn_Treader" TargetMode="External"/><Relationship Id="rId194" Type="http://schemas.openxmlformats.org/officeDocument/2006/relationships/hyperlink" Target="https://www.boxofficemojo.com/title/tt0120647/?ref_=bo_cso_table_98" TargetMode="External"/><Relationship Id="rId208" Type="http://schemas.openxmlformats.org/officeDocument/2006/relationships/hyperlink" Target="https://www.imdb.com/title/tt0112864/" TargetMode="External"/><Relationship Id="rId415" Type="http://schemas.openxmlformats.org/officeDocument/2006/relationships/hyperlink" Target="https://www.boxofficemojo.com/title/tt0361748/?ref_=bo_cso_table_150" TargetMode="External"/><Relationship Id="rId622" Type="http://schemas.openxmlformats.org/officeDocument/2006/relationships/hyperlink" Target="https://www.boxofficemojo.com/year/world/2009/?ref_=bo_cso_table_157" TargetMode="External"/><Relationship Id="rId1045" Type="http://schemas.openxmlformats.org/officeDocument/2006/relationships/hyperlink" Target="https://www.boxofficemojo.com/year/world/2013/?ref_=bo_cso_table_58" TargetMode="External"/><Relationship Id="rId1252" Type="http://schemas.openxmlformats.org/officeDocument/2006/relationships/hyperlink" Target="https://www.boxofficemojo.com/title/tt1104001/?ref_=bo_cso_table_134" TargetMode="External"/><Relationship Id="rId261" Type="http://schemas.openxmlformats.org/officeDocument/2006/relationships/hyperlink" Target="https://www.boxofficemojo.com/year/world/2018/?ref_=bo_cso_table_173" TargetMode="External"/><Relationship Id="rId499" Type="http://schemas.openxmlformats.org/officeDocument/2006/relationships/hyperlink" Target="https://www.boxofficemojo.com/year/world/2016/?ref_=bo_cso_table_21" TargetMode="External"/><Relationship Id="rId927" Type="http://schemas.openxmlformats.org/officeDocument/2006/relationships/hyperlink" Target="https://www.boxofficemojo.com/year/world/1991/?ref_=bo_cso_table_22" TargetMode="External"/><Relationship Id="rId1112" Type="http://schemas.openxmlformats.org/officeDocument/2006/relationships/hyperlink" Target="https://www.boxofficemojo.com/year/world/2003/?ref_=bo_cso_table_97" TargetMode="External"/><Relationship Id="rId56" Type="http://schemas.openxmlformats.org/officeDocument/2006/relationships/hyperlink" Target="https://www.boxofficemojo.com/year/world/2018/?ref_=bo_cso_table_166" TargetMode="External"/><Relationship Id="rId359" Type="http://schemas.openxmlformats.org/officeDocument/2006/relationships/hyperlink" Target="https://www.boxofficemojo.com/year/world/2012/?ref_=bo_cso_table_73" TargetMode="External"/><Relationship Id="rId566" Type="http://schemas.openxmlformats.org/officeDocument/2006/relationships/hyperlink" Target="https://en.wikipedia.org/wiki/Maze_Runner:_The_Scorch_Trials" TargetMode="External"/><Relationship Id="rId773" Type="http://schemas.openxmlformats.org/officeDocument/2006/relationships/hyperlink" Target="https://www.boxofficemojo.com/title/tt1318514/?ref_=bo_cso_table_44" TargetMode="External"/><Relationship Id="rId1196" Type="http://schemas.openxmlformats.org/officeDocument/2006/relationships/hyperlink" Target="https://www.boxofficemojo.com/year/world/1998/?ref_=bo_cso_table_178" TargetMode="External"/><Relationship Id="rId121" Type="http://schemas.openxmlformats.org/officeDocument/2006/relationships/hyperlink" Target="https://en.wikipedia.org/wiki/Black_Adam_(film)" TargetMode="External"/><Relationship Id="rId219" Type="http://schemas.openxmlformats.org/officeDocument/2006/relationships/hyperlink" Target="https://www.boxofficemojo.com/title/tt3861390/?ref_=bo_cso_table_83" TargetMode="External"/><Relationship Id="rId426" Type="http://schemas.openxmlformats.org/officeDocument/2006/relationships/hyperlink" Target="https://en.wikipedia.org/wiki/Iron_Man_(2008_film)" TargetMode="External"/><Relationship Id="rId633" Type="http://schemas.openxmlformats.org/officeDocument/2006/relationships/hyperlink" Target="https://www.boxofficemojo.com/title/tt3402236/?ref_=bo_cso_table_86" TargetMode="External"/><Relationship Id="rId980" Type="http://schemas.openxmlformats.org/officeDocument/2006/relationships/hyperlink" Target="https://www.boxofficemojo.com/year/world/2008/?ref_=bo_cso_table_118" TargetMode="External"/><Relationship Id="rId1056" Type="http://schemas.openxmlformats.org/officeDocument/2006/relationships/hyperlink" Target="https://en.wikipedia.org/wiki/The_Incredibles" TargetMode="External"/><Relationship Id="rId1263" Type="http://schemas.openxmlformats.org/officeDocument/2006/relationships/hyperlink" Target="https://independent-magazine.org/2021/12/06/from-indie-to-blockbuster-the-evolution-of-the-twilight-saga/" TargetMode="External"/><Relationship Id="rId840" Type="http://schemas.openxmlformats.org/officeDocument/2006/relationships/hyperlink" Target="https://www.boxofficemojo.com/year/world/2012/?ref_=bo_cso_table_31" TargetMode="External"/><Relationship Id="rId938" Type="http://schemas.openxmlformats.org/officeDocument/2006/relationships/hyperlink" Target="https://www.boxofficemojo.com/title/tt0983193/?ref_=bo_cso_table_168" TargetMode="External"/><Relationship Id="rId67" Type="http://schemas.openxmlformats.org/officeDocument/2006/relationships/hyperlink" Target="https://en.wikipedia.org/wiki/As_Good_as_It_Gets" TargetMode="External"/><Relationship Id="rId272" Type="http://schemas.openxmlformats.org/officeDocument/2006/relationships/hyperlink" Target="https://www.boxofficemojo.com/title/tt6264654/?ref_=bo_cso_table_129" TargetMode="External"/><Relationship Id="rId577" Type="http://schemas.openxmlformats.org/officeDocument/2006/relationships/hyperlink" Target="https://www.boxofficemojo.com/year/world/1997/?ref_=bo_cso_table_179" TargetMode="External"/><Relationship Id="rId700" Type="http://schemas.openxmlformats.org/officeDocument/2006/relationships/hyperlink" Target="https://www.boxofficemojo.com/year/world/2001/?ref_=bo_cso_table_193" TargetMode="External"/><Relationship Id="rId1123" Type="http://schemas.openxmlformats.org/officeDocument/2006/relationships/hyperlink" Target="https://www.boxofficemojo.com/title/tt2345759/?ref_=bo_cso_table_117" TargetMode="External"/><Relationship Id="rId1330" Type="http://schemas.openxmlformats.org/officeDocument/2006/relationships/hyperlink" Target="https://www.boxofficemojo.com/year/world/2006/?ref_=bo_cso_table_66" TargetMode="External"/><Relationship Id="rId132" Type="http://schemas.openxmlformats.org/officeDocument/2006/relationships/hyperlink" Target="https://www.boxofficemojo.com/title/tt1727824/?ref_=bo_cso_table_66" TargetMode="External"/><Relationship Id="rId784" Type="http://schemas.openxmlformats.org/officeDocument/2006/relationships/hyperlink" Target="https://collider.com/rogue-one-star-wars-story-imax-re-release-top-ten-all-time/" TargetMode="External"/><Relationship Id="rId991" Type="http://schemas.openxmlformats.org/officeDocument/2006/relationships/hyperlink" Target="https://www.boxofficemojo.com/title/tt0319262/?ref_=bo_cso_table_196" TargetMode="External"/><Relationship Id="rId1067" Type="http://schemas.openxmlformats.org/officeDocument/2006/relationships/hyperlink" Target="https://www.boxofficemojo.com/year/world/2010/?ref_=bo_cso_table_155" TargetMode="External"/><Relationship Id="rId437" Type="http://schemas.openxmlformats.org/officeDocument/2006/relationships/hyperlink" Target="https://www.boxofficemojo.com/year/world/2019/?ref_=bo_cso_table_52" TargetMode="External"/><Relationship Id="rId644" Type="http://schemas.openxmlformats.org/officeDocument/2006/relationships/hyperlink" Target="https://en.wikipedia.org/wiki/National_Treasure:_Book_of_Secrets" TargetMode="External"/><Relationship Id="rId851" Type="http://schemas.openxmlformats.org/officeDocument/2006/relationships/hyperlink" Target="https://www.boxofficemojo.com/title/tt3794354/?ref_=bo_cso_table_154" TargetMode="External"/><Relationship Id="rId1274" Type="http://schemas.openxmlformats.org/officeDocument/2006/relationships/hyperlink" Target="https://www.boxofficemojo.com/year/world/1996/?ref_=bo_cso_table_32" TargetMode="External"/><Relationship Id="rId283" Type="http://schemas.openxmlformats.org/officeDocument/2006/relationships/hyperlink" Target="https://www.boxofficemojo.com/title/tt0099653/?ref_=bo_cso_table_26" TargetMode="External"/><Relationship Id="rId490" Type="http://schemas.openxmlformats.org/officeDocument/2006/relationships/hyperlink" Target="https://www.boxofficemojo.com/year/world/2017/?ref_=bo_cso_table_189" TargetMode="External"/><Relationship Id="rId504" Type="http://schemas.openxmlformats.org/officeDocument/2006/relationships/hyperlink" Target="https://www.boxofficemojo.com/title/tt1707386/?ref_=bo_cso_table_82" TargetMode="External"/><Relationship Id="rId711" Type="http://schemas.openxmlformats.org/officeDocument/2006/relationships/hyperlink" Target="https://www.boxofficemojo.com/title/tt1298650/?ref_=bo_cso_table_42" TargetMode="External"/><Relationship Id="rId949" Type="http://schemas.openxmlformats.org/officeDocument/2006/relationships/hyperlink" Target="https://en.wikipedia.org/wiki/The_Angry_Birds_Movie" TargetMode="External"/><Relationship Id="rId1134" Type="http://schemas.openxmlformats.org/officeDocument/2006/relationships/hyperlink" Target="https://en.wikipedia.org/wiki/The_Nun_(2018_film)" TargetMode="External"/><Relationship Id="rId1341" Type="http://schemas.openxmlformats.org/officeDocument/2006/relationships/hyperlink" Target="https://www.the-numbers.com/movie/Super-Mario-Bros-Movie-The-(2022)" TargetMode="External"/><Relationship Id="rId78" Type="http://schemas.openxmlformats.org/officeDocument/2006/relationships/hyperlink" Target="https://www.the-numbers.com/movie/Avatar-The-Way-of-Water-(2022)" TargetMode="External"/><Relationship Id="rId143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350" Type="http://schemas.openxmlformats.org/officeDocument/2006/relationships/hyperlink" Target="https://www.boxofficemojo.com/title/tt2224026/?ref_=bo_cso_table_148" TargetMode="External"/><Relationship Id="rId588" Type="http://schemas.openxmlformats.org/officeDocument/2006/relationships/hyperlink" Target="https://en.wikipedia.org/wiki/Mission:_Impossible_%E2%80%93_Ghost_Protocol" TargetMode="External"/><Relationship Id="rId795" Type="http://schemas.openxmlformats.org/officeDocument/2006/relationships/hyperlink" Target="https://www.boxofficemojo.com/year/world/1993/?ref_=bo_cso_table_144" TargetMode="External"/><Relationship Id="rId809" Type="http://schemas.openxmlformats.org/officeDocument/2006/relationships/hyperlink" Target="https://www.boxofficemojo.com/title/tt0448115/?ref_=bo_cso_table_185" TargetMode="External"/><Relationship Id="rId1201" Type="http://schemas.openxmlformats.org/officeDocument/2006/relationships/hyperlink" Target="https://www.boxofficemojo.com/title/tt10648342/?ref_=bo_cso_table_111" TargetMode="External"/><Relationship Id="rId9" Type="http://schemas.openxmlformats.org/officeDocument/2006/relationships/hyperlink" Target="https://www.boxofficemojo.com/year/world/1996/?ref_=bo_cso_table_151" TargetMode="External"/><Relationship Id="rId210" Type="http://schemas.openxmlformats.org/officeDocument/2006/relationships/hyperlink" Target="https://www.boxofficemojo.com/year/world/2000/?ref_=bo_cso_table_96" TargetMode="External"/><Relationship Id="rId448" Type="http://schemas.openxmlformats.org/officeDocument/2006/relationships/hyperlink" Target="https://www.boxofficemojo.com/year/world/2019/?ref_=bo_cso_table_32" TargetMode="External"/><Relationship Id="rId655" Type="http://schemas.openxmlformats.org/officeDocument/2006/relationships/hyperlink" Target="https://www.boxofficemojo.com/year/world/2021/?ref_=bo_cso_table_107" TargetMode="External"/><Relationship Id="rId862" Type="http://schemas.openxmlformats.org/officeDocument/2006/relationships/hyperlink" Target="https://en.wikipedia.org/wiki/Speed_(1994_film)" TargetMode="External"/><Relationship Id="rId1078" Type="http://schemas.openxmlformats.org/officeDocument/2006/relationships/hyperlink" Target="https://www.boxofficemojo.com/title/tt4116284/?ref_=bo_cso_table_167" TargetMode="External"/><Relationship Id="rId1285" Type="http://schemas.openxmlformats.org/officeDocument/2006/relationships/hyperlink" Target="https://www.boxofficemojo.com/title/tt7097896/?ref_=bo_cso_table_25" TargetMode="External"/><Relationship Id="rId294" Type="http://schemas.openxmlformats.org/officeDocument/2006/relationships/hyperlink" Target="https://www.boxofficemojo.com/title/tt5034838/?ref_=bo_cso_table_55" TargetMode="External"/><Relationship Id="rId308" Type="http://schemas.openxmlformats.org/officeDocument/2006/relationships/hyperlink" Target="https://www.broadway.com/buzz/181221/happy-birthday-grease-37-fun-facts-about-the-highest-grossing-movie-musical-of-all-time/" TargetMode="External"/><Relationship Id="rId515" Type="http://schemas.openxmlformats.org/officeDocument/2006/relationships/hyperlink" Target="https://en.wikipedia.org/wiki/Little_Fockers" TargetMode="External"/><Relationship Id="rId722" Type="http://schemas.openxmlformats.org/officeDocument/2006/relationships/hyperlink" Target="https://en.wikipedia.org/wiki/Detective_Pikachu_(film)" TargetMode="External"/><Relationship Id="rId1145" Type="http://schemas.openxmlformats.org/officeDocument/2006/relationships/hyperlink" Target="https://www.boxofficemojo.com/year/world/2004/?ref_=bo_cso_table_159" TargetMode="External"/><Relationship Id="rId89" Type="http://schemas.openxmlformats.org/officeDocument/2006/relationships/hyperlink" Target="https://www.boxofficemojo.com/title/tt0096874/?ref_=bo_cso_table_127" TargetMode="External"/><Relationship Id="rId154" Type="http://schemas.openxmlformats.org/officeDocument/2006/relationships/hyperlink" Target="https://en.wikipedia.org/wiki/Cars_(film)" TargetMode="External"/><Relationship Id="rId361" Type="http://schemas.openxmlformats.org/officeDocument/2006/relationships/hyperlink" Target="https://www.boxofficemojo.com/year/world/2015/?ref_=bo_cso_table_47" TargetMode="External"/><Relationship Id="rId599" Type="http://schemas.openxmlformats.org/officeDocument/2006/relationships/hyperlink" Target="https://en.wikipedia.org/wiki/Minority_Report_(film)" TargetMode="External"/><Relationship Id="rId1005" Type="http://schemas.openxmlformats.org/officeDocument/2006/relationships/hyperlink" Target="https://www.boxofficemojo.com/title/tt0109813/?ref_=bo_cso_table_111" TargetMode="External"/><Relationship Id="rId1212" Type="http://schemas.openxmlformats.org/officeDocument/2006/relationships/hyperlink" Target="https://www.cbc.ca/radio/q/blog/titanic-anniversary-20-fascinating-facts-about-the-epic-blockbuster-that-almost-sank-1.4381455" TargetMode="External"/><Relationship Id="rId459" Type="http://schemas.openxmlformats.org/officeDocument/2006/relationships/hyperlink" Target="https://www.boxofficemojo.com/title/tt0107290/?ref_=bo_cso_table_30" TargetMode="External"/><Relationship Id="rId666" Type="http://schemas.openxmlformats.org/officeDocument/2006/relationships/hyperlink" Target="https://www.boxofficemojo.com/title/tt3110958/?ref_=bo_cso_table_122" TargetMode="External"/><Relationship Id="rId873" Type="http://schemas.openxmlformats.org/officeDocument/2006/relationships/hyperlink" Target="https://www.boxofficemojo.com/year/world/2019/?ref_=bo_cso_table_27" TargetMode="External"/><Relationship Id="rId1089" Type="http://schemas.openxmlformats.org/officeDocument/2006/relationships/hyperlink" Target="https://en.wikipedia.org/wiki/The_Lion_King" TargetMode="External"/><Relationship Id="rId1296" Type="http://schemas.openxmlformats.org/officeDocument/2006/relationships/hyperlink" Target="https://www.boxofficemojo.com/title/tt0407304/?ref_=bo_cso_table_176" TargetMode="External"/><Relationship Id="rId16" Type="http://schemas.openxmlformats.org/officeDocument/2006/relationships/hyperlink" Target="https://www.boxofficemojo.com/year/world/2001/?ref_=bo_cso_table_157" TargetMode="External"/><Relationship Id="rId221" Type="http://schemas.openxmlformats.org/officeDocument/2006/relationships/hyperlink" Target="https://www.boxofficemojo.com/title/tt1160419/?ref_=bo_cso_table_132" TargetMode="External"/><Relationship Id="rId319" Type="http://schemas.openxmlformats.org/officeDocument/2006/relationships/hyperlink" Target="https://en.wikipedia.org/wiki/Hannibal_(2001_film)" TargetMode="External"/><Relationship Id="rId526" Type="http://schemas.openxmlformats.org/officeDocument/2006/relationships/hyperlink" Target="https://www.boxofficemojo.com/year/world/2003/?ref_=bo_cso_table_26" TargetMode="External"/><Relationship Id="rId1156" Type="http://schemas.openxmlformats.org/officeDocument/2006/relationships/hyperlink" Target="https://www.boxofficemojo.com/title/tt0117500/?ref_=bo_cso_table_120" TargetMode="External"/><Relationship Id="rId733" Type="http://schemas.openxmlformats.org/officeDocument/2006/relationships/hyperlink" Target="https://www.boxofficemojo.com/year/world/2011/?ref_=bo_cso_table_193" TargetMode="External"/><Relationship Id="rId940" Type="http://schemas.openxmlformats.org/officeDocument/2006/relationships/hyperlink" Target="https://en.wikipedia.org/wiki/The_Adventures_of_Tintin_(film)" TargetMode="External"/><Relationship Id="rId1016" Type="http://schemas.openxmlformats.org/officeDocument/2006/relationships/hyperlink" Target="https://en.wikipedia.org/wiki/The_Golden_Compass_(film)" TargetMode="External"/><Relationship Id="rId165" Type="http://schemas.openxmlformats.org/officeDocument/2006/relationships/hyperlink" Target="https://www.boxofficemojo.com/title/tt0264464/?ref_=bo_cso_table_90" TargetMode="External"/><Relationship Id="rId372" Type="http://schemas.openxmlformats.org/officeDocument/2006/relationships/hyperlink" Target="https://www.boxofficemojo.com/year/world/2019/?ref_=bo_cso_table_17" TargetMode="External"/><Relationship Id="rId677" Type="http://schemas.openxmlformats.org/officeDocument/2006/relationships/hyperlink" Target="https://en.wikipedia.org/wiki/Ocean%27s_Twelve" TargetMode="External"/><Relationship Id="rId800" Type="http://schemas.openxmlformats.org/officeDocument/2006/relationships/hyperlink" Target="https://www.boxofficemojo.com/title/tt1000774/?ref_=bo_cso_table_105" TargetMode="External"/><Relationship Id="rId1223" Type="http://schemas.openxmlformats.org/officeDocument/2006/relationships/hyperlink" Target="https://www.boxofficemojo.com/year/world/1995/?ref_=bo_cso_table_138" TargetMode="External"/><Relationship Id="rId232" Type="http://schemas.openxmlformats.org/officeDocument/2006/relationships/hyperlink" Target="https://www.boxofficemojo.com/year/world/1980/?ref_=bo_cso_table_8" TargetMode="External"/><Relationship Id="rId884" Type="http://schemas.openxmlformats.org/officeDocument/2006/relationships/hyperlink" Target="https://www.boxofficemojo.com/title/tt0245429/?ref_=bo_cso_table_79" TargetMode="External"/><Relationship Id="rId27" Type="http://schemas.openxmlformats.org/officeDocument/2006/relationships/hyperlink" Target="https://www.boxofficemojo.com/title/tt0118571/?ref_=bo_cso_table_160" TargetMode="External"/><Relationship Id="rId537" Type="http://schemas.openxmlformats.org/officeDocument/2006/relationships/hyperlink" Target="https://www.boxofficemojo.com/title/tt0351283/?ref_=bo_cso_table_5" TargetMode="External"/><Relationship Id="rId744" Type="http://schemas.openxmlformats.org/officeDocument/2006/relationships/hyperlink" Target="https://www.boxofficemojo.com/title/tt5848272/?ref_=bo_cso_table_12" TargetMode="External"/><Relationship Id="rId951" Type="http://schemas.openxmlformats.org/officeDocument/2006/relationships/hyperlink" Target="https://www.boxofficemojo.com/year/world/2012/?ref_=bo_cso_table_9" TargetMode="External"/><Relationship Id="rId1167" Type="http://schemas.openxmlformats.org/officeDocument/2006/relationships/hyperlink" Target="https://en.wikipedia.org/wiki/Fantastic_Beasts:_The_Secrets_of_Dumbledore" TargetMode="External"/><Relationship Id="rId80" Type="http://schemas.openxmlformats.org/officeDocument/2006/relationships/hyperlink" Target="https://www.boxofficemojo.com/title/tt2395427/?ref_=bo_cso_table_13" TargetMode="External"/><Relationship Id="rId176" Type="http://schemas.openxmlformats.org/officeDocument/2006/relationships/hyperlink" Target="https://en.wikipedia.org/wiki/Cinderella_(2015_American_film)" TargetMode="External"/><Relationship Id="rId383" Type="http://schemas.openxmlformats.org/officeDocument/2006/relationships/hyperlink" Target="https://www.boxofficemojo.com/year/world/2016/?ref_=bo_cso_table_118" TargetMode="External"/><Relationship Id="rId590" Type="http://schemas.openxmlformats.org/officeDocument/2006/relationships/hyperlink" Target="https://en.wikipedia.org/wiki/Mission:_Impossible_%E2%80%93_Rogue_Nation" TargetMode="External"/><Relationship Id="rId604" Type="http://schemas.openxmlformats.org/officeDocument/2006/relationships/hyperlink" Target="https://www.boxofficemojo.com/year/world/2000/?ref_=bo_cso_table_199" TargetMode="External"/><Relationship Id="rId811" Type="http://schemas.openxmlformats.org/officeDocument/2006/relationships/hyperlink" Target="https://en.wikipedia.org/wiki/Shazam!_(film)" TargetMode="External"/><Relationship Id="rId1027" Type="http://schemas.openxmlformats.org/officeDocument/2006/relationships/hyperlink" Target="https://www.boxofficemojo.com/year/world/2018/?ref_=bo_cso_table_24" TargetMode="External"/><Relationship Id="rId1234" Type="http://schemas.openxmlformats.org/officeDocument/2006/relationships/hyperlink" Target="https://www.boxofficemojo.com/title/tt0418279/?ref_=bo_cso_table_132" TargetMode="External"/><Relationship Id="rId243" Type="http://schemas.openxmlformats.org/officeDocument/2006/relationships/hyperlink" Target="https://www.boxofficemojo.com/year/world/2016/?ref_=bo_cso_table_92" TargetMode="External"/><Relationship Id="rId450" Type="http://schemas.openxmlformats.org/officeDocument/2006/relationships/hyperlink" Target="https://www.boxofficemojo.com/title/tt1397514/?ref_=bo_cso_table_119" TargetMode="External"/><Relationship Id="rId688" Type="http://schemas.openxmlformats.org/officeDocument/2006/relationships/hyperlink" Target="https://www.boxofficemojo.com/year/world/2013/?ref_=bo_cso_table_115" TargetMode="External"/><Relationship Id="rId895" Type="http://schemas.openxmlformats.org/officeDocument/2006/relationships/hyperlink" Target="https://en.wikipedia.org/wiki/Star_Trek_Into_Darkness" TargetMode="External"/><Relationship Id="rId909" Type="http://schemas.openxmlformats.org/officeDocument/2006/relationships/hyperlink" Target="https://www.boxofficemojo.com/year/world/2015/?ref_=bo_cso_table_140" TargetMode="External"/><Relationship Id="rId1080" Type="http://schemas.openxmlformats.org/officeDocument/2006/relationships/hyperlink" Target="https://en.wikipedia.org/wiki/The_Lego_Batman_Movie" TargetMode="External"/><Relationship Id="rId1301" Type="http://schemas.openxmlformats.org/officeDocument/2006/relationships/hyperlink" Target="https://en.wikipedia.org/wiki/Warcraft_(film)" TargetMode="External"/><Relationship Id="rId38" Type="http://schemas.openxmlformats.org/officeDocument/2006/relationships/hyperlink" Target="https://www.boxofficemojo.com/year/world/2019/?ref_=bo_cso_table_125" TargetMode="External"/><Relationship Id="rId103" Type="http://schemas.openxmlformats.org/officeDocument/2006/relationships/hyperlink" Target="https://www.imdb.com/title/tt0372784/" TargetMode="External"/><Relationship Id="rId310" Type="http://schemas.openxmlformats.org/officeDocument/2006/relationships/hyperlink" Target="https://www.boxofficemojo.com/year/world/2018/?ref_=bo_cso_table_147" TargetMode="External"/><Relationship Id="rId548" Type="http://schemas.openxmlformats.org/officeDocument/2006/relationships/hyperlink" Target="https://en.wikipedia.org/wiki/Maleficent_(film)" TargetMode="External"/><Relationship Id="rId755" Type="http://schemas.openxmlformats.org/officeDocument/2006/relationships/hyperlink" Target="https://www.boxofficemojo.com/title/tt1677720/?ref_=bo_cso_table_184" TargetMode="External"/><Relationship Id="rId962" Type="http://schemas.openxmlformats.org/officeDocument/2006/relationships/hyperlink" Target="https://www.boxofficemojo.com/title/tt0440963/?ref_=bo_cso_table_79" TargetMode="External"/><Relationship Id="rId1178" Type="http://schemas.openxmlformats.org/officeDocument/2006/relationships/hyperlink" Target="https://www.boxofficemojo.com/year/world/2013/?ref_=bo_cso_table_101" TargetMode="External"/><Relationship Id="rId91" Type="http://schemas.openxmlformats.org/officeDocument/2006/relationships/hyperlink" Target="https://en.wikipedia.org/wiki/Back_to_the_Future_Part_II" TargetMode="External"/><Relationship Id="rId187" Type="http://schemas.openxmlformats.org/officeDocument/2006/relationships/hyperlink" Target="https://en.wikipedia.org/wiki/Dances_with_Wolves" TargetMode="External"/><Relationship Id="rId394" Type="http://schemas.openxmlformats.org/officeDocument/2006/relationships/hyperlink" Target="https://www.boxofficemojo.com/title/tt1375666/?ref_=bo_cso_table_86" TargetMode="External"/><Relationship Id="rId408" Type="http://schemas.openxmlformats.org/officeDocument/2006/relationships/hyperlink" Target="https://en.wikipedia.org/wiki/Indiana_Jones_and_the_Last_Crusade" TargetMode="External"/><Relationship Id="rId615" Type="http://schemas.openxmlformats.org/officeDocument/2006/relationships/hyperlink" Target="https://www.boxofficemojo.com/title/tt1951266/?ref_=bo_cso_table_155" TargetMode="External"/><Relationship Id="rId822" Type="http://schemas.openxmlformats.org/officeDocument/2006/relationships/hyperlink" Target="https://www.boxofficemojo.com/year/world/2004/?ref_=bo_cso_table_65" TargetMode="External"/><Relationship Id="rId1038" Type="http://schemas.openxmlformats.org/officeDocument/2006/relationships/hyperlink" Target="https://www.boxofficemojo.com/title/tt0903624/?ref_=bo_cso_table_49" TargetMode="External"/><Relationship Id="rId1245" Type="http://schemas.openxmlformats.org/officeDocument/2006/relationships/hyperlink" Target="https://en.wikipedia.org/wiki/Transformers:_Revenge_of_the_Fallen" TargetMode="External"/><Relationship Id="rId254" Type="http://schemas.openxmlformats.org/officeDocument/2006/relationships/hyperlink" Target="https://www.boxofficemojo.com/year/world/2011/?ref_=bo_cso_table_163" TargetMode="External"/><Relationship Id="rId699" Type="http://schemas.openxmlformats.org/officeDocument/2006/relationships/hyperlink" Target="https://www.boxofficemojo.com/title/tt0133152/?ref_=bo_cso_table_193" TargetMode="External"/><Relationship Id="rId1091" Type="http://schemas.openxmlformats.org/officeDocument/2006/relationships/hyperlink" Target="https://www.boxofficemojo.com/year/world/2005/?ref_=bo_cso_table_121" TargetMode="External"/><Relationship Id="rId1105" Type="http://schemas.openxmlformats.org/officeDocument/2006/relationships/hyperlink" Target="https://www.boxofficemojo.com/title/tt0133093/?ref_=bo_cso_table_61" TargetMode="External"/><Relationship Id="rId1312" Type="http://schemas.openxmlformats.org/officeDocument/2006/relationships/hyperlink" Target="https://www.boxofficemojo.com/year/world/2013/?ref_=bo_cso_table_6" TargetMode="External"/><Relationship Id="rId49" Type="http://schemas.openxmlformats.org/officeDocument/2006/relationships/hyperlink" Target="https://www.boxofficemojo.com/title/tt2179136/?ref_=bo_cso_table_198" TargetMode="External"/><Relationship Id="rId114" Type="http://schemas.openxmlformats.org/officeDocument/2006/relationships/hyperlink" Target="https://www.boxofficemojo.com/title/tt0086960/?ref_=bo_cso_table_158" TargetMode="External"/><Relationship Id="rId461" Type="http://schemas.openxmlformats.org/officeDocument/2006/relationships/hyperlink" Target="https://en.wikipedia.org/wiki/Jurassic_Park_(film)" TargetMode="External"/><Relationship Id="rId559" Type="http://schemas.openxmlformats.org/officeDocument/2006/relationships/hyperlink" Target="https://www.boxofficemojo.com/year/world/2013/?ref_=bo_cso_table_145" TargetMode="External"/><Relationship Id="rId766" Type="http://schemas.openxmlformats.org/officeDocument/2006/relationships/hyperlink" Target="https://en.wikipedia.org/wiki/Star_Wars:_Episode_III_%E2%80%93_Revenge_of_the_Sith" TargetMode="External"/><Relationship Id="rId1189" Type="http://schemas.openxmlformats.org/officeDocument/2006/relationships/hyperlink" Target="https://www.boxofficemojo.com/title/tt1430132/?ref_=bo_cso_table_110" TargetMode="External"/><Relationship Id="rId198" Type="http://schemas.openxmlformats.org/officeDocument/2006/relationships/hyperlink" Target="https://www.boxofficemojo.com/year/world/2010/?ref_=bo_cso_table_3" TargetMode="External"/><Relationship Id="rId321" Type="http://schemas.openxmlformats.org/officeDocument/2006/relationships/hyperlink" Target="https://www.boxofficemojo.com/year/world/2006/?ref_=bo_cso_table_151" TargetMode="External"/><Relationship Id="rId419" Type="http://schemas.openxmlformats.org/officeDocument/2006/relationships/hyperlink" Target="https://www.boxofficemojo.com/year/world/2015/?ref_=bo_cso_table_82" TargetMode="External"/><Relationship Id="rId626" Type="http://schemas.openxmlformats.org/officeDocument/2006/relationships/hyperlink" Target="https://en.wikipedia.org/wiki/Monsters,_Inc." TargetMode="External"/><Relationship Id="rId973" Type="http://schemas.openxmlformats.org/officeDocument/2006/relationships/hyperlink" Target="https://en.wikipedia.org/wiki/The_Conjuring_2" TargetMode="External"/><Relationship Id="rId1049" Type="http://schemas.openxmlformats.org/officeDocument/2006/relationships/hyperlink" Target="https://www.boxofficemojo.com/title/tt1392170/?ref_=bo_cso_table_138" TargetMode="External"/><Relationship Id="rId1256" Type="http://schemas.openxmlformats.org/officeDocument/2006/relationships/hyperlink" Target="https://www.boxofficemojo.com/year/world/2004/?ref_=bo_cso_table_29" TargetMode="External"/><Relationship Id="rId833" Type="http://schemas.openxmlformats.org/officeDocument/2006/relationships/hyperlink" Target="https://www.boxofficemojo.com/title/tt3470600/?ref_=bo_cso_table_157" TargetMode="External"/><Relationship Id="rId1116" Type="http://schemas.openxmlformats.org/officeDocument/2006/relationships/hyperlink" Target="https://en.wikipedia.org/wiki/The_Maze_Runner_(film)" TargetMode="External"/><Relationship Id="rId265" Type="http://schemas.openxmlformats.org/officeDocument/2006/relationships/hyperlink" Target="https://www.boxofficemojo.com/year/world/2016/?ref_=bo_cso_table_45" TargetMode="External"/><Relationship Id="rId472" Type="http://schemas.openxmlformats.org/officeDocument/2006/relationships/hyperlink" Target="https://www.boxofficemojo.com/year/world/2018/?ref_=bo_cso_table_17" TargetMode="External"/><Relationship Id="rId900" Type="http://schemas.openxmlformats.org/officeDocument/2006/relationships/hyperlink" Target="https://www.boxofficemojo.com/year/world/2016/?ref_=bo_cso_table_119" TargetMode="External"/><Relationship Id="rId1323" Type="http://schemas.openxmlformats.org/officeDocument/2006/relationships/hyperlink" Target="https://www.boxofficemojo.com/title/tt1877832/?ref_=bo_cso_table_120" TargetMode="External"/><Relationship Id="rId125" Type="http://schemas.openxmlformats.org/officeDocument/2006/relationships/hyperlink" Target="https://www.boxofficemojo.com/year/world/2022/?ref_=bo_cso_table_143" TargetMode="External"/><Relationship Id="rId332" Type="http://schemas.openxmlformats.org/officeDocument/2006/relationships/hyperlink" Target="https://www.boxofficemojo.com/title/tt0330373/?ref_=bo_cso_table_70" TargetMode="External"/><Relationship Id="rId777" Type="http://schemas.openxmlformats.org/officeDocument/2006/relationships/hyperlink" Target="https://www.boxofficemojo.com/year/world/2010/?ref_=bo_cso_table_149" TargetMode="External"/><Relationship Id="rId984" Type="http://schemas.openxmlformats.org/officeDocument/2006/relationships/hyperlink" Target="https://en.wikipedia.org/wiki/The_Da_Vinci_Code_(film)" TargetMode="External"/><Relationship Id="rId637" Type="http://schemas.openxmlformats.org/officeDocument/2006/relationships/hyperlink" Target="https://www.boxofficemojo.com/year/world/2002/?ref_=bo_cso_table_182" TargetMode="External"/><Relationship Id="rId844" Type="http://schemas.openxmlformats.org/officeDocument/2006/relationships/hyperlink" Target="https://en.wikipedia.org/wiki/Slumdog_Millionaire" TargetMode="External"/><Relationship Id="rId1267" Type="http://schemas.openxmlformats.org/officeDocument/2006/relationships/hyperlink" Target="https://en.wikipedia.org/wiki/The_Twilight_Saga:_Breaking_Dawn_%E2%80%93_Part_2" TargetMode="External"/><Relationship Id="rId276" Type="http://schemas.openxmlformats.org/officeDocument/2006/relationships/hyperlink" Target="https://www.boxofficemojo.com/year/world/2013/?ref_=bo_cso_table_19" TargetMode="External"/><Relationship Id="rId483" Type="http://schemas.openxmlformats.org/officeDocument/2006/relationships/hyperlink" Target="https://www.boxofficemojo.com/title/tt2802144/?ref_=bo_cso_table_111" TargetMode="External"/><Relationship Id="rId690" Type="http://schemas.openxmlformats.org/officeDocument/2006/relationships/hyperlink" Target="https://www.boxofficemojo.com/title/tt0213149/?ref_=bo_cso_table_76" TargetMode="External"/><Relationship Id="rId704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911" Type="http://schemas.openxmlformats.org/officeDocument/2006/relationships/hyperlink" Target="https://www.boxofficemojo.com/title/tt0398286/?ref_=bo_cso_table_177" TargetMode="External"/><Relationship Id="rId1127" Type="http://schemas.openxmlformats.org/officeDocument/2006/relationships/hyperlink" Target="https://www.boxofficemojo.com/year/world/2001/?ref_=bo_cso_table_80" TargetMode="External"/><Relationship Id="rId1334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40" Type="http://schemas.openxmlformats.org/officeDocument/2006/relationships/hyperlink" Target="https://www.boxofficemojo.com/year/world/2009/?ref_=bo_cso_table_81" TargetMode="External"/><Relationship Id="rId136" Type="http://schemas.openxmlformats.org/officeDocument/2006/relationships/hyperlink" Target="https://www.boxofficemojo.com/title/tt1217209/?ref_=bo_cso_table_7" TargetMode="External"/><Relationship Id="rId343" Type="http://schemas.openxmlformats.org/officeDocument/2006/relationships/hyperlink" Target="https://www.statista.com/statistics/323356/harry-potter-production-costs-box-office-revenue/" TargetMode="External"/><Relationship Id="rId550" Type="http://schemas.openxmlformats.org/officeDocument/2006/relationships/hyperlink" Target="https://www.boxofficemojo.com/year/world/2019/?ref_=bo_cso_table_35" TargetMode="External"/><Relationship Id="rId788" Type="http://schemas.openxmlformats.org/officeDocument/2006/relationships/hyperlink" Target="https://www.boxofficemojo.com/title/tt2126355/?ref_=bo_cso_table_51" TargetMode="External"/><Relationship Id="rId995" Type="http://schemas.openxmlformats.org/officeDocument/2006/relationships/hyperlink" Target="https://www.boxofficemojo.com/year/world/2006/?ref_=bo_cso_table_139" TargetMode="External"/><Relationship Id="rId1180" Type="http://schemas.openxmlformats.org/officeDocument/2006/relationships/hyperlink" Target="https://www.boxofficemojo.com/title/tt2279373/?ref_=bo_cso_table_143" TargetMode="External"/><Relationship Id="rId203" Type="http://schemas.openxmlformats.org/officeDocument/2006/relationships/hyperlink" Target="https://www.boxofficemojo.com/title/tt0246460/?ref_=bo_cso_table_92" TargetMode="External"/><Relationship Id="rId648" Type="http://schemas.openxmlformats.org/officeDocument/2006/relationships/hyperlink" Target="https://www.boxofficemojo.com/title/tt1078912/?ref_=bo_cso_table_112" TargetMode="External"/><Relationship Id="rId855" Type="http://schemas.openxmlformats.org/officeDocument/2006/relationships/hyperlink" Target="https://www.boxofficemojo.com/year/world/2022/?ref_=bo_cso_table_128" TargetMode="External"/><Relationship Id="rId1040" Type="http://schemas.openxmlformats.org/officeDocument/2006/relationships/hyperlink" Target="https://en.wikipedia.org/wiki/The_Hobbit:_An_Unexpected_Journey" TargetMode="External"/><Relationship Id="rId1278" Type="http://schemas.openxmlformats.org/officeDocument/2006/relationships/hyperlink" Target="https://en.wikipedia.org/wiki/Uncharted_(film)" TargetMode="External"/><Relationship Id="rId287" Type="http://schemas.openxmlformats.org/officeDocument/2006/relationships/hyperlink" Target="https://www.boxofficemojo.com/year/world/2000/?ref_=bo_cso_table_62" TargetMode="External"/><Relationship Id="rId410" Type="http://schemas.openxmlformats.org/officeDocument/2006/relationships/hyperlink" Target="https://www.boxofficemojo.com/year/world/2008/?ref_=bo_cso_table_101" TargetMode="External"/><Relationship Id="rId494" Type="http://schemas.openxmlformats.org/officeDocument/2006/relationships/hyperlink" Target="https://en.wikipedia.org/wiki/Kung_Fu_Panda_(film)" TargetMode="External"/><Relationship Id="rId508" Type="http://schemas.openxmlformats.org/officeDocument/2006/relationships/hyperlink" Target="https://www.boxofficemojo.com/year/world/1992/?ref_=bo_cso_table_148" TargetMode="External"/><Relationship Id="rId715" Type="http://schemas.openxmlformats.org/officeDocument/2006/relationships/hyperlink" Target="https://www.boxofficemojo.com/year/world/2003/?ref_=bo_cso_table_152" TargetMode="External"/><Relationship Id="rId922" Type="http://schemas.openxmlformats.org/officeDocument/2006/relationships/hyperlink" Target="https://en.wikipedia.org/wiki/Teenage_Mutant_Ninja_Turtles_(1990_film)" TargetMode="External"/><Relationship Id="rId1138" Type="http://schemas.openxmlformats.org/officeDocument/2006/relationships/hyperlink" Target="https://www.boxofficemojo.com/title/tt0177971/?ref_=bo_cso_table_134" TargetMode="External"/><Relationship Id="rId1345" Type="http://schemas.openxmlformats.org/officeDocument/2006/relationships/hyperlink" Target="https://www.the-numbers.com/movie/John-Wick-Chapter-4-(2023)" TargetMode="External"/><Relationship Id="rId147" Type="http://schemas.openxmlformats.org/officeDocument/2006/relationships/hyperlink" Target="https://www.boxofficemojo.com/year/world/2011/?ref_=bo_cso_table_176" TargetMode="External"/><Relationship Id="rId354" Type="http://schemas.openxmlformats.org/officeDocument/2006/relationships/hyperlink" Target="https://en.wikipedia.org/wiki/Home_Alone" TargetMode="External"/><Relationship Id="rId799" Type="http://schemas.openxmlformats.org/officeDocument/2006/relationships/hyperlink" Target="https://en.wikipedia.org/wiki/Seven_(1995_film)" TargetMode="External"/><Relationship Id="rId1191" Type="http://schemas.openxmlformats.org/officeDocument/2006/relationships/hyperlink" Target="https://en.wikipedia.org/wiki/The_Wolverine_(film)" TargetMode="External"/><Relationship Id="rId1205" Type="http://schemas.openxmlformats.org/officeDocument/2006/relationships/hyperlink" Target="https://www.boxofficemojo.com/year/world/2017/?ref_=bo_cso_table_84" TargetMode="External"/><Relationship Id="rId51" Type="http://schemas.openxmlformats.org/officeDocument/2006/relationships/hyperlink" Target="https://www.boxofficemojo.com/title/tt0808151/?ref_=bo_cso_table_39" TargetMode="External"/><Relationship Id="rId561" Type="http://schemas.openxmlformats.org/officeDocument/2006/relationships/hyperlink" Target="https://www.boxofficemojo.com/title/tt5028340/?ref_=bo_cso_table_97" TargetMode="External"/><Relationship Id="rId659" Type="http://schemas.openxmlformats.org/officeDocument/2006/relationships/hyperlink" Target="https://www.csmonitor.com/USA/Society/2014/0331/Noah-not-all-believers-hate-big-budget-biblical-blockbuster" TargetMode="External"/><Relationship Id="rId866" Type="http://schemas.openxmlformats.org/officeDocument/2006/relationships/hyperlink" Target="https://www.boxofficemojo.com/title/tt0316654/?ref_=bo_cso_table_102" TargetMode="External"/><Relationship Id="rId1289" Type="http://schemas.openxmlformats.org/officeDocument/2006/relationships/hyperlink" Target="https://en.wikipedia.org/wiki/WALL-E" TargetMode="External"/><Relationship Id="rId214" Type="http://schemas.openxmlformats.org/officeDocument/2006/relationships/hyperlink" Target="https://www.boxofficemojo.com/title/tt1211837/?ref_=bo_cso_table_142" TargetMode="External"/><Relationship Id="rId298" Type="http://schemas.openxmlformats.org/officeDocument/2006/relationships/hyperlink" Target="https://www.boxofficemojo.com/year/world/2019/?ref_=bo_cso_table_147" TargetMode="External"/><Relationship Id="rId421" Type="http://schemas.openxmlformats.org/officeDocument/2006/relationships/hyperlink" Target="https://www.boxofficemojo.com/title/tt0816692/?ref_=bo_cso_table_108" TargetMode="External"/><Relationship Id="rId519" Type="http://schemas.openxmlformats.org/officeDocument/2006/relationships/hyperlink" Target="https://www.boxofficemojo.com/title/tt3315342/?ref_=bo_cso_table_168" TargetMode="External"/><Relationship Id="rId1051" Type="http://schemas.openxmlformats.org/officeDocument/2006/relationships/hyperlink" Target="https://en.wikipedia.org/wiki/The_Hunger_Games_(film)" TargetMode="External"/><Relationship Id="rId1149" Type="http://schemas.openxmlformats.org/officeDocument/2006/relationships/hyperlink" Target="https://en.wikipedia.org/wiki/The_Proposal_(2009_film)" TargetMode="External"/><Relationship Id="rId158" Type="http://schemas.openxmlformats.org/officeDocument/2006/relationships/hyperlink" Target="https://www.boxofficemojo.com/year/world/2017/?ref_=bo_cso_table_153" TargetMode="External"/><Relationship Id="rId726" Type="http://schemas.openxmlformats.org/officeDocument/2006/relationships/hyperlink" Target="https://www.boxofficemojo.com/title/tt0473075/?ref_=bo_cso_table_117" TargetMode="External"/><Relationship Id="rId933" Type="http://schemas.openxmlformats.org/officeDocument/2006/relationships/hyperlink" Target="https://www.boxofficemojo.com/year/world/2015/?ref_=bo_cso_table_85" TargetMode="External"/><Relationship Id="rId1009" Type="http://schemas.openxmlformats.org/officeDocument/2006/relationships/hyperlink" Target="https://www.boxofficemojo.com/year/world/2015/?ref_=bo_cso_table_4" TargetMode="External"/><Relationship Id="rId62" Type="http://schemas.openxmlformats.org/officeDocument/2006/relationships/hyperlink" Target="https://www.boxofficemojo.com/title/tt0120591/?ref_=bo_cso_table_195" TargetMode="External"/><Relationship Id="rId365" Type="http://schemas.openxmlformats.org/officeDocument/2006/relationships/hyperlink" Target="https://www.boxofficemojo.com/year/world/2000/?ref_=bo_cso_table_107" TargetMode="External"/><Relationship Id="rId572" Type="http://schemas.openxmlformats.org/officeDocument/2006/relationships/hyperlink" Target="https://en.wikipedia.org/wiki/Meet_the_Parents" TargetMode="External"/><Relationship Id="rId1216" Type="http://schemas.openxmlformats.org/officeDocument/2006/relationships/hyperlink" Target="https://www.boxofficemojo.com/title/tt0092099/?ref_=bo_cso_table_76" TargetMode="External"/><Relationship Id="rId225" Type="http://schemas.openxmlformats.org/officeDocument/2006/relationships/hyperlink" Target="https://www.boxofficemojo.com/year/world/2017/?ref_=bo_cso_table_15" TargetMode="External"/><Relationship Id="rId432" Type="http://schemas.openxmlformats.org/officeDocument/2006/relationships/hyperlink" Target="https://en.wikipedia.org/wiki/Iron_Man_3" TargetMode="External"/><Relationship Id="rId877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1062" Type="http://schemas.openxmlformats.org/officeDocument/2006/relationships/hyperlink" Target="https://en.wikipedia.org/wiki/The_Karate_Kid_(2010_film)" TargetMode="External"/><Relationship Id="rId737" Type="http://schemas.openxmlformats.org/officeDocument/2006/relationships/hyperlink" Target="https://en.wikipedia.org/wiki/Quantum_of_Solace" TargetMode="External"/><Relationship Id="rId944" Type="http://schemas.openxmlformats.org/officeDocument/2006/relationships/hyperlink" Target="https://www.boxofficemojo.com/title/tt1872181/?ref_=bo_cso_table_133" TargetMode="External"/><Relationship Id="rId73" Type="http://schemas.openxmlformats.org/officeDocument/2006/relationships/hyperlink" Target="https://en.wikipedia.org/wiki/Austin_Powers:_The_Spy_Who_Shagged_Me" TargetMode="External"/><Relationship Id="rId169" Type="http://schemas.openxmlformats.org/officeDocument/2006/relationships/hyperlink" Target="https://www.boxofficemojo.com/year/world/2005/?ref_=bo_cso_table_49" TargetMode="External"/><Relationship Id="rId376" Type="http://schemas.openxmlformats.org/officeDocument/2006/relationships/hyperlink" Target="https://www.boxofficemojo.com/title/tt0343818/?ref_=bo_cso_table_84" TargetMode="External"/><Relationship Id="rId583" Type="http://schemas.openxmlformats.org/officeDocument/2006/relationships/hyperlink" Target="https://www.boxofficemojo.com/year/world/2002/?ref_=bo_cso_table_78" TargetMode="External"/><Relationship Id="rId790" Type="http://schemas.openxmlformats.org/officeDocument/2006/relationships/hyperlink" Target="https://en.wikipedia.org/wiki/San_Andreas_(film)" TargetMode="External"/><Relationship Id="rId804" Type="http://schemas.openxmlformats.org/officeDocument/2006/relationships/hyperlink" Target="https://www.boxofficemojo.com/year/world/2021/?ref_=bo_cso_table_91" TargetMode="External"/><Relationship Id="rId1227" Type="http://schemas.openxmlformats.org/officeDocument/2006/relationships/hyperlink" Target="https://en.wikipedia.org/wiki/Toy_Story_2" TargetMode="External"/><Relationship Id="rId4" Type="http://schemas.openxmlformats.org/officeDocument/2006/relationships/hyperlink" Target="https://www.boxofficemojo.com/year/world/2019/?ref_=bo_cso_table_150" TargetMode="External"/><Relationship Id="rId236" Type="http://schemas.openxmlformats.org/officeDocument/2006/relationships/hyperlink" Target="https://www.boxofficemojo.com/title/tt9032400/?ref_=bo_cso_table_131" TargetMode="External"/><Relationship Id="rId443" Type="http://schemas.openxmlformats.org/officeDocument/2006/relationships/hyperlink" Target="https://en.wikipedia.org/wiki/Jaws_(film)" TargetMode="External"/><Relationship Id="rId650" Type="http://schemas.openxmlformats.org/officeDocument/2006/relationships/hyperlink" Target="https://en.wikipedia.org/wiki/Night_at_the_Museum:_Battle_of_the_Smithsonian" TargetMode="External"/><Relationship Id="rId888" Type="http://schemas.openxmlformats.org/officeDocument/2006/relationships/hyperlink" Target="https://www.boxofficemojo.com/year/world/2009/?ref_=bo_cso_table_149" TargetMode="External"/><Relationship Id="rId1073" Type="http://schemas.openxmlformats.org/officeDocument/2006/relationships/hyperlink" Target="https://www.boxofficemojo.com/year/world/2003/?ref_=bo_cso_table_70" TargetMode="External"/><Relationship Id="rId1280" Type="http://schemas.openxmlformats.org/officeDocument/2006/relationships/hyperlink" Target="https://www.boxofficemojo.com/year/world/2009/?ref_=bo_cso_table_124" TargetMode="External"/><Relationship Id="rId303" Type="http://schemas.openxmlformats.org/officeDocument/2006/relationships/hyperlink" Target="https://www.boxofficemojo.com/year/world/2014/?ref_=bo_cso_table_179" TargetMode="External"/><Relationship Id="rId748" Type="http://schemas.openxmlformats.org/officeDocument/2006/relationships/hyperlink" Target="https://www.boxofficemojo.com/year/world/2018/?ref_=bo_cso_table_95" TargetMode="External"/><Relationship Id="rId955" Type="http://schemas.openxmlformats.org/officeDocument/2006/relationships/hyperlink" Target="https://en.wikipedia.org/wiki/The_Batman_(film)" TargetMode="External"/><Relationship Id="rId1140" Type="http://schemas.openxmlformats.org/officeDocument/2006/relationships/hyperlink" Target="https://en.wikipedia.org/wiki/The_Perfect_Storm_(film)" TargetMode="External"/><Relationship Id="rId84" Type="http://schemas.openxmlformats.org/officeDocument/2006/relationships/hyperlink" Target="https://www.boxofficemojo.com/title/tt4154756/?ref_=bo_cso_table_5" TargetMode="External"/><Relationship Id="rId387" Type="http://schemas.openxmlformats.org/officeDocument/2006/relationships/hyperlink" Target="https://en.wikipedia.org/wiki/Ice_Age:_Continental_Drift" TargetMode="External"/><Relationship Id="rId510" Type="http://schemas.openxmlformats.org/officeDocument/2006/relationships/hyperlink" Target="https://www.boxofficemojo.com/title/tt0454876/?ref_=bo_cso_table_173" TargetMode="External"/><Relationship Id="rId594" Type="http://schemas.openxmlformats.org/officeDocument/2006/relationships/hyperlink" Target="https://www.boxofficemojo.com/title/tt5113044/?ref_=bo_cso_table_63" TargetMode="External"/><Relationship Id="rId608" Type="http://schemas.openxmlformats.org/officeDocument/2006/relationships/hyperlink" Target="https://en.wikipedia.org/wiki/Mission:_Impossible_III" TargetMode="External"/><Relationship Id="rId815" Type="http://schemas.openxmlformats.org/officeDocument/2006/relationships/hyperlink" Target="https://www.boxofficemojo.com/title/tt1515091/?ref_=bo_cso_table_2" TargetMode="External"/><Relationship Id="rId1238" Type="http://schemas.openxmlformats.org/officeDocument/2006/relationships/hyperlink" Target="https://www.boxofficemojo.com/year/world/2014/?ref_=bo_cso_table_33" TargetMode="External"/><Relationship Id="rId247" Type="http://schemas.openxmlformats.org/officeDocument/2006/relationships/hyperlink" Target="https://www.boxofficemojo.com/title/tt1013752/?ref_=bo_cso_table_197" TargetMode="External"/><Relationship Id="rId899" Type="http://schemas.openxmlformats.org/officeDocument/2006/relationships/hyperlink" Target="https://www.boxofficemojo.com/title/tt1386697/?ref_=bo_cso_table_119" TargetMode="External"/><Relationship Id="rId1000" Type="http://schemas.openxmlformats.org/officeDocument/2006/relationships/hyperlink" Target="https://www.boxofficemojo.com/year/world/2012/?ref_=bo_cso_table_161" TargetMode="External"/><Relationship Id="rId1084" Type="http://schemas.openxmlformats.org/officeDocument/2006/relationships/hyperlink" Target="https://www.boxofficemojo.com/title/tt6105098/?ref_=bo_cso_table_8" TargetMode="External"/><Relationship Id="rId1305" Type="http://schemas.openxmlformats.org/officeDocument/2006/relationships/hyperlink" Target="https://www.boxofficemojo.com/title/tt0096438/?ref_=bo_cso_table_132" TargetMode="External"/><Relationship Id="rId107" Type="http://schemas.openxmlformats.org/officeDocument/2006/relationships/hyperlink" Target="https://www.boxofficemojo.com/title/tt2975590/?ref_=bo_cso_table_77" TargetMode="External"/><Relationship Id="rId454" Type="http://schemas.openxmlformats.org/officeDocument/2006/relationships/hyperlink" Target="https://www.boxofficemojo.com/year/world/2019/?ref_=bo_cso_table_95" TargetMode="External"/><Relationship Id="rId661" Type="http://schemas.openxmlformats.org/officeDocument/2006/relationships/hyperlink" Target="https://www.boxofficemojo.com/year/world/1999/?ref_=bo_cso_table_189" TargetMode="External"/><Relationship Id="rId759" Type="http://schemas.openxmlformats.org/officeDocument/2006/relationships/hyperlink" Target="https://www.boxofficemojo.com/year/world/2016/?ref_=bo_cso_table_166" TargetMode="External"/><Relationship Id="rId966" Type="http://schemas.openxmlformats.org/officeDocument/2006/relationships/hyperlink" Target="https://www.boxofficemojo.com/year/world/2008/?ref_=bo_cso_table_104" TargetMode="External"/><Relationship Id="rId1291" Type="http://schemas.openxmlformats.org/officeDocument/2006/relationships/hyperlink" Target="https://www.boxofficemojo.com/year/world/2008/?ref_=bo_cso_table_110" TargetMode="External"/><Relationship Id="rId11" Type="http://schemas.openxmlformats.org/officeDocument/2006/relationships/hyperlink" Target="https://www.boxofficemojo.com/title/tt2294449/?ref_=bo_cso_table_130" TargetMode="External"/><Relationship Id="rId314" Type="http://schemas.openxmlformats.org/officeDocument/2006/relationships/hyperlink" Target="https://www.boxofficemojo.com/year/world/2017/?ref_=bo_cso_table_81" TargetMode="External"/><Relationship Id="rId398" Type="http://schemas.openxmlformats.org/officeDocument/2006/relationships/hyperlink" Target="https://www.boxofficemojo.com/year/world/2018/?ref_=bo_cso_table_20" TargetMode="External"/><Relationship Id="rId521" Type="http://schemas.openxmlformats.org/officeDocument/2006/relationships/hyperlink" Target="https://en.wikipedia.org/wiki/Logan_(film)" TargetMode="External"/><Relationship Id="rId619" Type="http://schemas.openxmlformats.org/officeDocument/2006/relationships/hyperlink" Target="https://www.boxofficemojo.com/year/world/2013/?ref_=bo_cso_table_122" TargetMode="External"/><Relationship Id="rId1151" Type="http://schemas.openxmlformats.org/officeDocument/2006/relationships/hyperlink" Target="https://www.boxofficemojo.com/year/world/2015/?ref_=bo_cso_table_10" TargetMode="External"/><Relationship Id="rId1249" Type="http://schemas.openxmlformats.org/officeDocument/2006/relationships/hyperlink" Target="https://www.boxofficemojo.com/title/tt1679335/?ref_=bo_cso_table_104" TargetMode="External"/><Relationship Id="rId95" Type="http://schemas.openxmlformats.org/officeDocument/2006/relationships/hyperlink" Target="https://www.boxofficemojo.com/title/tt0103772/?ref_=bo_cso_table_85" TargetMode="External"/><Relationship Id="rId160" Type="http://schemas.openxmlformats.org/officeDocument/2006/relationships/hyperlink" Target="https://www.boxofficemojo.com/year/world/2006/?ref_=bo_cso_table_170" TargetMode="External"/><Relationship Id="rId826" Type="http://schemas.openxmlformats.org/officeDocument/2006/relationships/hyperlink" Target="https://en.wikipedia.org/wiki/Shrek_Forever_After" TargetMode="External"/><Relationship Id="rId1011" Type="http://schemas.openxmlformats.org/officeDocument/2006/relationships/hyperlink" Target="https://www.boxofficemojo.com/title/tt0106977/?ref_=bo_cso_table_180" TargetMode="External"/><Relationship Id="rId1109" Type="http://schemas.openxmlformats.org/officeDocument/2006/relationships/hyperlink" Target="https://www.boxofficemojo.com/year/world/2003/?ref_=bo_cso_table_123" TargetMode="External"/><Relationship Id="rId258" Type="http://schemas.openxmlformats.org/officeDocument/2006/relationships/hyperlink" Target="https://www.boxofficemojo.com/title/tt4465564/?ref_=bo_cso_table_156" TargetMode="External"/><Relationship Id="rId465" Type="http://schemas.openxmlformats.org/officeDocument/2006/relationships/hyperlink" Target="https://www.boxofficemojo.com/title/tt0369610/?ref_=bo_cso_table_7" TargetMode="External"/><Relationship Id="rId672" Type="http://schemas.openxmlformats.org/officeDocument/2006/relationships/hyperlink" Target="https://www.boxofficemojo.com/title/tt0496806/?ref_=bo_cso_table_169" TargetMode="External"/><Relationship Id="rId1095" Type="http://schemas.openxmlformats.org/officeDocument/2006/relationships/hyperlink" Target="https://en.wikipedia.org/wiki/The_Lorax_(film)" TargetMode="External"/><Relationship Id="rId1316" Type="http://schemas.openxmlformats.org/officeDocument/2006/relationships/hyperlink" Target="https://en.wikipedia.org/wiki/Wreck-It_Ralph" TargetMode="External"/><Relationship Id="rId22" Type="http://schemas.openxmlformats.org/officeDocument/2006/relationships/hyperlink" Target="https://www.boxofficemojo.com/year/world/2009/?ref_=bo_cso_table_142" TargetMode="External"/><Relationship Id="rId118" Type="http://schemas.openxmlformats.org/officeDocument/2006/relationships/hyperlink" Target="https://www.boxofficemojo.com/year/world/2014/?ref_=bo_cso_table_150" TargetMode="External"/><Relationship Id="rId325" Type="http://schemas.openxmlformats.org/officeDocument/2006/relationships/hyperlink" Target="https://www.statista.com/statistics/323356/harry-potter-production-costs-box-office-revenue/" TargetMode="External"/><Relationship Id="rId532" Type="http://schemas.openxmlformats.org/officeDocument/2006/relationships/hyperlink" Target="https://www.boxofficemojo.com/year/world/2014/?ref_=bo_cso_table_57" TargetMode="External"/><Relationship Id="rId977" Type="http://schemas.openxmlformats.org/officeDocument/2006/relationships/hyperlink" Target="https://www.boxofficemojo.com/year/world/2013/?ref_=bo_cso_table_180" TargetMode="External"/><Relationship Id="rId1162" Type="http://schemas.openxmlformats.org/officeDocument/2006/relationships/hyperlink" Target="https://www.boxofficemojo.com/title/tt5113040/?ref_=bo_cso_table_93" TargetMode="External"/><Relationship Id="rId171" Type="http://schemas.openxmlformats.org/officeDocument/2006/relationships/hyperlink" Target="https://www.boxofficemojo.com/title/tt0371606/?ref_=bo_cso_table_162" TargetMode="External"/><Relationship Id="rId837" Type="http://schemas.openxmlformats.org/officeDocument/2006/relationships/hyperlink" Target="https://www.boxofficemojo.com/year/world/2021/?ref_=bo_cso_table_122" TargetMode="External"/><Relationship Id="rId1022" Type="http://schemas.openxmlformats.org/officeDocument/2006/relationships/hyperlink" Target="https://en.wikipedia.org/wiki/The_Great_Gatsby_(2013_film)" TargetMode="External"/><Relationship Id="rId269" Type="http://schemas.openxmlformats.org/officeDocument/2006/relationships/hyperlink" Target="https://www.boxofficemojo.com/title/tt0109830/?ref_=bo_cso_table_141" TargetMode="External"/><Relationship Id="rId476" Type="http://schemas.openxmlformats.org/officeDocument/2006/relationships/hyperlink" Target="https://en.wikipedia.org/wiki/Justice_League_(film)" TargetMode="External"/><Relationship Id="rId683" Type="http://schemas.openxmlformats.org/officeDocument/2006/relationships/hyperlink" Target="https://en.wikipedia.org/wiki/Over_the_Hedge_(film)" TargetMode="External"/><Relationship Id="rId890" Type="http://schemas.openxmlformats.org/officeDocument/2006/relationships/hyperlink" Target="https://www.boxofficemojo.com/title/tt2660888/?ref_=bo_cso_table_108" TargetMode="External"/><Relationship Id="rId904" Type="http://schemas.openxmlformats.org/officeDocument/2006/relationships/hyperlink" Target="https://en.wikipedia.org/wiki/Superman_Returns" TargetMode="External"/><Relationship Id="rId1327" Type="http://schemas.openxmlformats.org/officeDocument/2006/relationships/hyperlink" Target="https://www.boxofficemojo.com/year/world/2011/?ref_=bo_cso_table_87" TargetMode="External"/><Relationship Id="rId33" Type="http://schemas.openxmlformats.org/officeDocument/2006/relationships/hyperlink" Target="https://www.boxofficemojo.com/year/world/1992/?ref_=bo_cso_table_27" TargetMode="External"/><Relationship Id="rId129" Type="http://schemas.openxmlformats.org/officeDocument/2006/relationships/hyperlink" Target="https://www.boxofficemojo.com/title/tt3480822/?ref_=bo_cso_table_158" TargetMode="External"/><Relationship Id="rId336" Type="http://schemas.openxmlformats.org/officeDocument/2006/relationships/hyperlink" Target="https://www.boxofficemojo.com/year/world/2007/?ref_=bo_cso_table_61" TargetMode="External"/><Relationship Id="rId543" Type="http://schemas.openxmlformats.org/officeDocument/2006/relationships/hyperlink" Target="https://www.boxofficemojo.com/title/tt0479952/?ref_=bo_cso_table_175" TargetMode="External"/><Relationship Id="rId988" Type="http://schemas.openxmlformats.org/officeDocument/2006/relationships/hyperlink" Target="https://www.boxofficemojo.com/title/tt1345836/?ref_=bo_cso_table_34" TargetMode="External"/><Relationship Id="rId1173" Type="http://schemas.openxmlformats.org/officeDocument/2006/relationships/hyperlink" Target="https://en.wikipedia.org/wiki/The_Sixth_Sense" TargetMode="External"/><Relationship Id="rId182" Type="http://schemas.openxmlformats.org/officeDocument/2006/relationships/hyperlink" Target="https://www.boxofficemojo.com/title/tt0090555/?ref_=bo_cso_table_136" TargetMode="External"/><Relationship Id="rId403" Type="http://schemas.openxmlformats.org/officeDocument/2006/relationships/hyperlink" Target="https://www.boxofficemojo.com/title/tt1628841/?ref_=bo_cso_table_143" TargetMode="External"/><Relationship Id="rId750" Type="http://schemas.openxmlformats.org/officeDocument/2006/relationships/hyperlink" Target="https://www.boxofficemojo.com/year/world/1996/?ref_=bo_cso_table_172" TargetMode="External"/><Relationship Id="rId848" Type="http://schemas.openxmlformats.org/officeDocument/2006/relationships/hyperlink" Target="https://www.boxofficemojo.com/title/tt3778644/?ref_=bo_cso_table_139" TargetMode="External"/><Relationship Id="rId1033" Type="http://schemas.openxmlformats.org/officeDocument/2006/relationships/hyperlink" Target="https://www.boxofficemojo.com/year/world/2011/?ref_=bo_cso_table_181" TargetMode="External"/><Relationship Id="rId487" Type="http://schemas.openxmlformats.org/officeDocument/2006/relationships/hyperlink" Target="https://www.boxofficemojo.com/year/world/2019/?ref_=bo_cso_table_164" TargetMode="External"/><Relationship Id="rId610" Type="http://schemas.openxmlformats.org/officeDocument/2006/relationships/hyperlink" Target="https://www.boxofficemojo.com/year/world/2016/?ref_=bo_cso_table_148" TargetMode="External"/><Relationship Id="rId694" Type="http://schemas.openxmlformats.org/officeDocument/2006/relationships/hyperlink" Target="https://www.boxofficemojo.com/year/world/2014/?ref_=bo_cso_table_170" TargetMode="External"/><Relationship Id="rId708" Type="http://schemas.openxmlformats.org/officeDocument/2006/relationships/hyperlink" Target="https://www.boxofficemojo.com/title/tt1790809/?ref_=bo_cso_table_97" TargetMode="External"/><Relationship Id="rId915" Type="http://schemas.openxmlformats.org/officeDocument/2006/relationships/hyperlink" Target="https://www.boxofficemojo.com/year/world/1999/?ref_=bo_cso_table_77" TargetMode="External"/><Relationship Id="rId1240" Type="http://schemas.openxmlformats.org/officeDocument/2006/relationships/hyperlink" Target="https://www.boxofficemojo.com/title/tt1399103/?ref_=bo_cso_table_29" TargetMode="External"/><Relationship Id="rId1338" Type="http://schemas.openxmlformats.org/officeDocument/2006/relationships/hyperlink" Target="https://www.boxofficemojo.com/title/tt2948356/?ref_=bo_cso_table_43" TargetMode="External"/><Relationship Id="rId347" Type="http://schemas.openxmlformats.org/officeDocument/2006/relationships/hyperlink" Target="https://www.boxofficemojo.com/title/tt0386588/?ref_=bo_cso_table_174" TargetMode="External"/><Relationship Id="rId999" Type="http://schemas.openxmlformats.org/officeDocument/2006/relationships/hyperlink" Target="https://www.boxofficemojo.com/title/tt1764651/?ref_=bo_cso_table_161" TargetMode="External"/><Relationship Id="rId1100" Type="http://schemas.openxmlformats.org/officeDocument/2006/relationships/hyperlink" Target="https://www.boxofficemojo.com/year/world/2015/?ref_=bo_cso_table_160" TargetMode="External"/><Relationship Id="rId1184" Type="http://schemas.openxmlformats.org/officeDocument/2006/relationships/hyperlink" Target="https://www.boxofficemojo.com/year/world/2010/?ref_=bo_cso_table_108" TargetMode="External"/><Relationship Id="rId44" Type="http://schemas.openxmlformats.org/officeDocument/2006/relationships/hyperlink" Target="https://www.boxofficemojo.com/year/world/2011/?ref_=bo_cso_table_109" TargetMode="External"/><Relationship Id="rId554" Type="http://schemas.openxmlformats.org/officeDocument/2006/relationships/hyperlink" Target="https://en.wikipedia.org/wiki/Mamma_Mia!_(film)" TargetMode="External"/><Relationship Id="rId761" Type="http://schemas.openxmlformats.org/officeDocument/2006/relationships/hyperlink" Target="https://www.boxofficemojo.com/title/tt0086190/?ref_=bo_cso_table_48" TargetMode="External"/><Relationship Id="rId859" Type="http://schemas.openxmlformats.org/officeDocument/2006/relationships/hyperlink" Target="https://en.wikipedia.org/wiki/Spectre_(2015_film)" TargetMode="External"/><Relationship Id="rId193" Type="http://schemas.openxmlformats.org/officeDocument/2006/relationships/hyperlink" Target="https://www.boxofficemojo.com/year/world/2018/?ref_=bo_cso_table_104" TargetMode="External"/><Relationship Id="rId207" Type="http://schemas.openxmlformats.org/officeDocument/2006/relationships/hyperlink" Target="https://www.boxofficemojo.com/year/world/1995/?ref_=bo_cso_table_184" TargetMode="External"/><Relationship Id="rId41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498" Type="http://schemas.openxmlformats.org/officeDocument/2006/relationships/hyperlink" Target="https://www.boxofficemojo.com/title/tt2267968/?ref_=bo_cso_table_21" TargetMode="External"/><Relationship Id="rId621" Type="http://schemas.openxmlformats.org/officeDocument/2006/relationships/hyperlink" Target="https://www.boxofficemojo.com/title/tt0892782/?ref_=bo_cso_table_157" TargetMode="External"/><Relationship Id="rId1044" Type="http://schemas.openxmlformats.org/officeDocument/2006/relationships/hyperlink" Target="https://www.boxofficemojo.com/title/tt1170358/?ref_=bo_cso_table_58" TargetMode="External"/><Relationship Id="rId1251" Type="http://schemas.openxmlformats.org/officeDocument/2006/relationships/hyperlink" Target="https://en.wikipedia.org/wiki/Trolls_(film)" TargetMode="External"/><Relationship Id="rId260" Type="http://schemas.openxmlformats.org/officeDocument/2006/relationships/hyperlink" Target="https://www.boxofficemojo.com/title/tt4477536/?ref_=bo_cso_table_173" TargetMode="External"/><Relationship Id="rId719" Type="http://schemas.openxmlformats.org/officeDocument/2006/relationships/hyperlink" Target="https://en.wikipedia.org/wiki/Pocahontas_(1995_film)" TargetMode="External"/><Relationship Id="rId926" Type="http://schemas.openxmlformats.org/officeDocument/2006/relationships/hyperlink" Target="https://www.boxofficemojo.com/title/tt0103064/?ref_=bo_cso_table_22" TargetMode="External"/><Relationship Id="rId1111" Type="http://schemas.openxmlformats.org/officeDocument/2006/relationships/hyperlink" Target="https://www.boxofficemojo.com/title/tt0242653/?ref_=bo_cso_table_97" TargetMode="External"/><Relationship Id="rId55" Type="http://schemas.openxmlformats.org/officeDocument/2006/relationships/hyperlink" Target="https://www.boxofficemojo.com/title/tt5095030/?ref_=bo_cso_table_166" TargetMode="External"/><Relationship Id="rId120" Type="http://schemas.openxmlformats.org/officeDocument/2006/relationships/hyperlink" Target="https://www.boxofficemojo.com/year/world/2022/?ref_=bo_cso_table_162" TargetMode="External"/><Relationship Id="rId358" Type="http://schemas.openxmlformats.org/officeDocument/2006/relationships/hyperlink" Target="https://www.boxofficemojo.com/title/tt0837562/?ref_=bo_cso_table_73" TargetMode="External"/><Relationship Id="rId565" Type="http://schemas.openxmlformats.org/officeDocument/2006/relationships/hyperlink" Target="https://www.boxofficemojo.com/year/world/2015/?ref_=bo_cso_table_165" TargetMode="External"/><Relationship Id="rId772" Type="http://schemas.openxmlformats.org/officeDocument/2006/relationships/hyperlink" Target="https://en.wikipedia.org/wiki/Rio_2" TargetMode="External"/><Relationship Id="rId1195" Type="http://schemas.openxmlformats.org/officeDocument/2006/relationships/hyperlink" Target="https://www.boxofficemojo.com/title/tt0129387/?ref_=bo_cso_table_178" TargetMode="External"/><Relationship Id="rId1209" Type="http://schemas.openxmlformats.org/officeDocument/2006/relationships/hyperlink" Target="https://en.wikipedia.org/wiki/Thor:_The_Dark_World" TargetMode="External"/><Relationship Id="rId218" Type="http://schemas.openxmlformats.org/officeDocument/2006/relationships/hyperlink" Target="https://en.wikipedia.org/wiki/Doctor_Strange_in_the_Multiverse_of_Madness" TargetMode="External"/><Relationship Id="rId425" Type="http://schemas.openxmlformats.org/officeDocument/2006/relationships/hyperlink" Target="https://www.boxofficemojo.com/year/world/2008/?ref_=bo_cso_table_182" TargetMode="External"/><Relationship Id="rId632" Type="http://schemas.openxmlformats.org/officeDocument/2006/relationships/hyperlink" Target="https://en.wikipedia.org/wiki/Mrs._Doubtfire" TargetMode="External"/><Relationship Id="rId1055" Type="http://schemas.openxmlformats.org/officeDocument/2006/relationships/hyperlink" Target="https://www.boxofficemojo.com/year/world/2004/?ref_=bo_cso_table_159" TargetMode="External"/><Relationship Id="rId1262" Type="http://schemas.openxmlformats.org/officeDocument/2006/relationships/hyperlink" Target="https://www.boxofficemojo.com/year/world/2008/?ref_=bo_cso_table_119" TargetMode="External"/><Relationship Id="rId271" Type="http://schemas.openxmlformats.org/officeDocument/2006/relationships/hyperlink" Target="https://en.wikipedia.org/wiki/Forrest_Gump" TargetMode="External"/><Relationship Id="rId937" Type="http://schemas.openxmlformats.org/officeDocument/2006/relationships/hyperlink" Target="https://en.wikipedia.org/wiki/Terminator_Salvation" TargetMode="External"/><Relationship Id="rId1122" Type="http://schemas.openxmlformats.org/officeDocument/2006/relationships/hyperlink" Target="https://en.wikipedia.org/wiki/The_Mummy_(1999_film)" TargetMode="External"/><Relationship Id="rId66" Type="http://schemas.openxmlformats.org/officeDocument/2006/relationships/hyperlink" Target="https://www.boxofficemojo.com/year/world/1997/?ref_=bo_cso_table_163" TargetMode="External"/><Relationship Id="rId131" Type="http://schemas.openxmlformats.org/officeDocument/2006/relationships/hyperlink" Target="https://en.wikipedia.org/wiki/Black_Widow_(2021_film)" TargetMode="External"/><Relationship Id="rId369" Type="http://schemas.openxmlformats.org/officeDocument/2006/relationships/hyperlink" Target="https://www.boxofficemojo.com/title/tt1646971/?ref_=bo_cso_table_167" TargetMode="External"/><Relationship Id="rId576" Type="http://schemas.openxmlformats.org/officeDocument/2006/relationships/hyperlink" Target="https://www.boxofficemojo.com/title/tt0119654/?ref_=bo_cso_table_179" TargetMode="External"/><Relationship Id="rId783" Type="http://schemas.openxmlformats.org/officeDocument/2006/relationships/hyperlink" Target="https://www.boxofficemojo.com/year/world/2016/?ref_=bo_cso_table_40" TargetMode="External"/><Relationship Id="rId990" Type="http://schemas.openxmlformats.org/officeDocument/2006/relationships/hyperlink" Target="https://en.wikipedia.org/wiki/The_Dark_Knight_Rises" TargetMode="External"/><Relationship Id="rId229" Type="http://schemas.openxmlformats.org/officeDocument/2006/relationships/hyperlink" Target="https://www.boxofficemojo.com/title/tt1631867/?ref_=bo_cso_table_177" TargetMode="External"/><Relationship Id="rId436" Type="http://schemas.openxmlformats.org/officeDocument/2006/relationships/hyperlink" Target="https://www.boxofficemojo.com/title/tt7349950/?ref_=bo_cso_table_52" TargetMode="External"/><Relationship Id="rId643" Type="http://schemas.openxmlformats.org/officeDocument/2006/relationships/hyperlink" Target="https://www.boxofficemojo.com/year/world/2007/?ref_=bo_cso_table_67" TargetMode="External"/><Relationship Id="rId1066" Type="http://schemas.openxmlformats.org/officeDocument/2006/relationships/hyperlink" Target="https://www.boxofficemojo.com/title/tt0938283/?ref_=bo_cso_table_155" TargetMode="External"/><Relationship Id="rId1273" Type="http://schemas.openxmlformats.org/officeDocument/2006/relationships/hyperlink" Target="https://www.boxofficemojo.com/title/tt0117998/?ref_=bo_cso_table_32" TargetMode="External"/><Relationship Id="rId850" Type="http://schemas.openxmlformats.org/officeDocument/2006/relationships/hyperlink" Target="https://en.wikipedia.org/wiki/Solo:_A_Star_Wars_Story" TargetMode="External"/><Relationship Id="rId948" Type="http://schemas.openxmlformats.org/officeDocument/2006/relationships/hyperlink" Target="https://www.boxofficemojo.com/year/world/2016/?ref_=bo_cso_table_88" TargetMode="External"/><Relationship Id="rId1133" Type="http://schemas.openxmlformats.org/officeDocument/2006/relationships/hyperlink" Target="https://www.boxofficemojo.com/year/world/2018/?ref_=bo_cso_table_186" TargetMode="External"/><Relationship Id="rId77" Type="http://schemas.openxmlformats.org/officeDocument/2006/relationships/hyperlink" Target="https://www.boxofficemojo.com/year/world/2022/?ref_=bo_cso_table_162" TargetMode="External"/><Relationship Id="rId282" Type="http://schemas.openxmlformats.org/officeDocument/2006/relationships/hyperlink" Target="https://www.boxofficemojo.com/year/world/2013/?ref_=bo_cso_table_165" TargetMode="External"/><Relationship Id="rId503" Type="http://schemas.openxmlformats.org/officeDocument/2006/relationships/hyperlink" Target="https://en.wikipedia.org/wiki/La_La_Land" TargetMode="External"/><Relationship Id="rId587" Type="http://schemas.openxmlformats.org/officeDocument/2006/relationships/hyperlink" Target="https://www.boxofficemojo.com/year/world/2011/?ref_=bo_cso_table_137" TargetMode="External"/><Relationship Id="rId710" Type="http://schemas.openxmlformats.org/officeDocument/2006/relationships/hyperlink" Target="https://en.wikipedia.org/wiki/Pirates_of_the_Caribbean:_Dead_Men_Tell_No_Tales" TargetMode="External"/><Relationship Id="rId808" Type="http://schemas.openxmlformats.org/officeDocument/2006/relationships/hyperlink" Target="https://en.wikipedia.org/wiki/Shark_Tale" TargetMode="External"/><Relationship Id="rId1340" Type="http://schemas.openxmlformats.org/officeDocument/2006/relationships/hyperlink" Target="https://en.wikipedia.org/wiki/Zootopia" TargetMode="External"/><Relationship Id="rId8" Type="http://schemas.openxmlformats.org/officeDocument/2006/relationships/hyperlink" Target="https://www.boxofficemojo.com/title/tt0115433/?ref_=bo_cso_table_151" TargetMode="External"/><Relationship Id="rId142" Type="http://schemas.openxmlformats.org/officeDocument/2006/relationships/hyperlink" Target="https://www.boxofficemojo.com/year/world/2018/?ref_=bo_cso_table_59" TargetMode="External"/><Relationship Id="rId447" Type="http://schemas.openxmlformats.org/officeDocument/2006/relationships/hyperlink" Target="https://www.boxofficemojo.com/title/tt7286456/?ref_=bo_cso_table_32" TargetMode="External"/><Relationship Id="rId794" Type="http://schemas.openxmlformats.org/officeDocument/2006/relationships/hyperlink" Target="https://www.boxofficemojo.com/title/tt0108052/?ref_=bo_cso_table_144" TargetMode="External"/><Relationship Id="rId1077" Type="http://schemas.openxmlformats.org/officeDocument/2006/relationships/hyperlink" Target="https://en.wikipedia.org/wiki/The_Legend_of_Tarzan_(film)" TargetMode="External"/><Relationship Id="rId1200" Type="http://schemas.openxmlformats.org/officeDocument/2006/relationships/hyperlink" Target="https://en.wikipedia.org/wiki/Thor_(film)" TargetMode="External"/><Relationship Id="rId654" Type="http://schemas.openxmlformats.org/officeDocument/2006/relationships/hyperlink" Target="https://www.boxofficemojo.com/title/tt2382320/?ref_=bo_cso_table_107" TargetMode="External"/><Relationship Id="rId861" Type="http://schemas.openxmlformats.org/officeDocument/2006/relationships/hyperlink" Target="https://www.boxofficemojo.com/year/world/1994/?ref_=bo_cso_table_95" TargetMode="External"/><Relationship Id="rId959" Type="http://schemas.openxmlformats.org/officeDocument/2006/relationships/hyperlink" Target="https://www.boxofficemojo.com/title/tt3874544/?ref_=bo_cso_table_14" TargetMode="External"/><Relationship Id="rId1284" Type="http://schemas.openxmlformats.org/officeDocument/2006/relationships/hyperlink" Target="https://en.wikipedia.org/wiki/Venom_(2018_film)" TargetMode="External"/><Relationship Id="rId293" Type="http://schemas.openxmlformats.org/officeDocument/2006/relationships/hyperlink" Target="https://en.wikipedia.org/wiki/Godzilla_(1998_film)" TargetMode="External"/><Relationship Id="rId307" Type="http://schemas.openxmlformats.org/officeDocument/2006/relationships/hyperlink" Target="https://www.boxofficemojo.com/year/world/1978/?ref_=bo_cso_table_137" TargetMode="External"/><Relationship Id="rId514" Type="http://schemas.openxmlformats.org/officeDocument/2006/relationships/hyperlink" Target="https://www.boxofficemojo.com/year/world/2010/?ref_=bo_cso_table_170" TargetMode="External"/><Relationship Id="rId721" Type="http://schemas.openxmlformats.org/officeDocument/2006/relationships/hyperlink" Target="https://www.boxofficemojo.com/year/world/2019/?ref_=bo_cso_table_90" TargetMode="External"/><Relationship Id="rId1144" Type="http://schemas.openxmlformats.org/officeDocument/2006/relationships/hyperlink" Target="https://www.boxofficemojo.com/title/tt0338348/?ref_=bo_cso_table_159" TargetMode="External"/><Relationship Id="rId88" Type="http://schemas.openxmlformats.org/officeDocument/2006/relationships/hyperlink" Target="https://en.wikipedia.org/wiki/Back_to_the_Future" TargetMode="External"/><Relationship Id="rId153" Type="http://schemas.openxmlformats.org/officeDocument/2006/relationships/hyperlink" Target="https://www.boxofficemojo.com/year/world/2006/?ref_=bo_cso_table_64" TargetMode="External"/><Relationship Id="rId360" Type="http://schemas.openxmlformats.org/officeDocument/2006/relationships/hyperlink" Target="https://www.boxofficemojo.com/title/tt2510894/?ref_=bo_cso_table_47" TargetMode="External"/><Relationship Id="rId598" Type="http://schemas.openxmlformats.org/officeDocument/2006/relationships/hyperlink" Target="https://www.boxofficemojo.com/year/world/2002/?ref_=bo_cso_table_74" TargetMode="External"/><Relationship Id="rId819" Type="http://schemas.openxmlformats.org/officeDocument/2006/relationships/hyperlink" Target="https://www.boxofficemojo.com/year/world/2001/?ref_=bo_cso_table_37" TargetMode="External"/><Relationship Id="rId1004" Type="http://schemas.openxmlformats.org/officeDocument/2006/relationships/hyperlink" Target="https://en.wikipedia.org/wiki/The_Fate_of_the_Furious" TargetMode="External"/><Relationship Id="rId1211" Type="http://schemas.openxmlformats.org/officeDocument/2006/relationships/hyperlink" Target="https://www.boxofficemojo.com/year/world/1997/?ref_=bo_cso_table_3" TargetMode="External"/><Relationship Id="rId220" Type="http://schemas.openxmlformats.org/officeDocument/2006/relationships/hyperlink" Target="https://www.boxofficemojo.com/year/world/2019/?ref_=bo_cso_table_83" TargetMode="External"/><Relationship Id="rId458" Type="http://schemas.openxmlformats.org/officeDocument/2006/relationships/hyperlink" Target="https://www.imdb.com/title/tt2283362/" TargetMode="External"/><Relationship Id="rId665" Type="http://schemas.openxmlformats.org/officeDocument/2006/relationships/hyperlink" Target="https://en.wikipedia.org/wiki/Now_You_See_Me_(film)" TargetMode="External"/><Relationship Id="rId872" Type="http://schemas.openxmlformats.org/officeDocument/2006/relationships/hyperlink" Target="https://www.boxofficemojo.com/title/tt6320628/?ref_=bo_cso_table_27" TargetMode="External"/><Relationship Id="rId1088" Type="http://schemas.openxmlformats.org/officeDocument/2006/relationships/hyperlink" Target="https://www.boxofficemojo.com/year/world/1994/?ref_=bo_cso_table_39" TargetMode="External"/><Relationship Id="rId1295" Type="http://schemas.openxmlformats.org/officeDocument/2006/relationships/hyperlink" Target="https://en.wikipedia.org/wiki/War_for_the_Planet_of_the_Apes" TargetMode="External"/><Relationship Id="rId1309" Type="http://schemas.openxmlformats.org/officeDocument/2006/relationships/hyperlink" Target="https://www.boxofficemojo.com/year/world/2017/?ref_=bo_cso_table_89" TargetMode="External"/><Relationship Id="rId15" Type="http://schemas.openxmlformats.org/officeDocument/2006/relationships/hyperlink" Target="https://www.boxofficemojo.com/title/tt0268978/?ref_=bo_cso_table_157" TargetMode="External"/><Relationship Id="rId318" Type="http://schemas.openxmlformats.org/officeDocument/2006/relationships/hyperlink" Target="https://www.boxofficemojo.com/year/world/2001/?ref_=bo_cso_table_92" TargetMode="External"/><Relationship Id="rId525" Type="http://schemas.openxmlformats.org/officeDocument/2006/relationships/hyperlink" Target="https://www.boxofficemojo.com/title/tt0167260/?ref_=bo_cso_table_26" TargetMode="External"/><Relationship Id="rId732" Type="http://schemas.openxmlformats.org/officeDocument/2006/relationships/hyperlink" Target="https://www.boxofficemojo.com/title/tt0448694/?ref_=bo_cso_table_193" TargetMode="External"/><Relationship Id="rId1155" Type="http://schemas.openxmlformats.org/officeDocument/2006/relationships/hyperlink" Target="https://en.wikipedia.org/wiki/Star_Wars:_The_Rise_of_Skywalker" TargetMode="External"/><Relationship Id="rId99" Type="http://schemas.openxmlformats.org/officeDocument/2006/relationships/hyperlink" Target="https://www.boxofficemojo.com/year/world/1989/?ref_=bo_cso_table_113" TargetMode="External"/><Relationship Id="rId164" Type="http://schemas.openxmlformats.org/officeDocument/2006/relationships/hyperlink" Target="https://en.wikipedia.org/wiki/Cast_Away" TargetMode="External"/><Relationship Id="rId371" Type="http://schemas.openxmlformats.org/officeDocument/2006/relationships/hyperlink" Target="https://www.boxofficemojo.com/title/tt2386490/?ref_=bo_cso_table_17" TargetMode="External"/><Relationship Id="rId1015" Type="http://schemas.openxmlformats.org/officeDocument/2006/relationships/hyperlink" Target="https://www.boxofficemojo.com/year/world/2007/?ref_=bo_cso_table_172" TargetMode="External"/><Relationship Id="rId1222" Type="http://schemas.openxmlformats.org/officeDocument/2006/relationships/hyperlink" Target="https://www.boxofficemojo.com/title/tt0114709/?ref_=bo_cso_table_138" TargetMode="External"/><Relationship Id="rId469" Type="http://schemas.openxmlformats.org/officeDocument/2006/relationships/hyperlink" Target="https://www.boxofficemojo.com/year/world/2022/?ref_=bo_cso_table_51" TargetMode="External"/><Relationship Id="rId676" Type="http://schemas.openxmlformats.org/officeDocument/2006/relationships/hyperlink" Target="https://www.boxofficemojo.com/year/world/2004/?ref_=bo_cso_table_192" TargetMode="External"/><Relationship Id="rId883" Type="http://schemas.openxmlformats.org/officeDocument/2006/relationships/hyperlink" Target="https://en.wikipedia.org/wiki/Spider-Man:_No_Way_Home" TargetMode="External"/><Relationship Id="rId1099" Type="http://schemas.openxmlformats.org/officeDocument/2006/relationships/hyperlink" Target="https://www.boxofficemojo.com/title/tt3659388/?ref_=bo_cso_table_160" TargetMode="External"/><Relationship Id="rId26" Type="http://schemas.openxmlformats.org/officeDocument/2006/relationships/hyperlink" Target="https://www.boxofficemojo.com/year/world/2018/?ref_=bo_cso_table_87" TargetMode="External"/><Relationship Id="rId231" Type="http://schemas.openxmlformats.org/officeDocument/2006/relationships/hyperlink" Target="https://www.boxofficemojo.com/title/tt0080684/?ref_=bo_cso_table_8" TargetMode="External"/><Relationship Id="rId329" Type="http://schemas.openxmlformats.org/officeDocument/2006/relationships/hyperlink" Target="https://www.boxofficemojo.com/title/tt1201607/?ref_=bo_cso_table_15" TargetMode="External"/><Relationship Id="rId536" Type="http://schemas.openxmlformats.org/officeDocument/2006/relationships/hyperlink" Target="https://en.wikipedia.org/wiki/Mad_Max:_Fury_Road" TargetMode="External"/><Relationship Id="rId1166" Type="http://schemas.openxmlformats.org/officeDocument/2006/relationships/hyperlink" Target="https://www.boxofficemojo.com/year/world/2022/?ref_=bo_cso_table_124" TargetMode="External"/><Relationship Id="rId175" Type="http://schemas.openxmlformats.org/officeDocument/2006/relationships/hyperlink" Target="https://www.boxofficemojo.com/year/world/2015/?ref_=bo_cso_table_4" TargetMode="External"/><Relationship Id="rId743" Type="http://schemas.openxmlformats.org/officeDocument/2006/relationships/hyperlink" Target="https://en.wikipedia.org/wiki/Rain_Man" TargetMode="External"/><Relationship Id="rId950" Type="http://schemas.openxmlformats.org/officeDocument/2006/relationships/hyperlink" Target="https://www.boxofficemojo.com/title/tt0848228/?ref_=bo_cso_table_9" TargetMode="External"/><Relationship Id="rId1026" Type="http://schemas.openxmlformats.org/officeDocument/2006/relationships/hyperlink" Target="https://www.boxofficemojo.com/title/tt2709692/?ref_=bo_cso_table_24" TargetMode="External"/><Relationship Id="rId382" Type="http://schemas.openxmlformats.org/officeDocument/2006/relationships/hyperlink" Target="https://www.boxofficemojo.com/title/tt3416828/?ref_=bo_cso_table_118" TargetMode="External"/><Relationship Id="rId603" Type="http://schemas.openxmlformats.org/officeDocument/2006/relationships/hyperlink" Target="https://www.boxofficemojo.com/title/tt0120755/?ref_=bo_cso_table_199" TargetMode="External"/><Relationship Id="rId687" Type="http://schemas.openxmlformats.org/officeDocument/2006/relationships/hyperlink" Target="https://www.boxofficemojo.com/title/tt1663662/?ref_=bo_cso_table_115" TargetMode="External"/><Relationship Id="rId810" Type="http://schemas.openxmlformats.org/officeDocument/2006/relationships/hyperlink" Target="https://www.boxofficemojo.com/year/world/2019/?ref_=bo_cso_table_185" TargetMode="External"/><Relationship Id="rId908" Type="http://schemas.openxmlformats.org/officeDocument/2006/relationships/hyperlink" Target="https://www.boxofficemojo.com/title/tt2446042/?ref_=bo_cso_table_140" TargetMode="External"/><Relationship Id="rId1233" Type="http://schemas.openxmlformats.org/officeDocument/2006/relationships/hyperlink" Target="https://en.wikipedia.org/wiki/Toy_Story_4" TargetMode="External"/><Relationship Id="rId242" Type="http://schemas.openxmlformats.org/officeDocument/2006/relationships/hyperlink" Target="https://www.boxofficemojo.com/title/tt3183660/?ref_=bo_cso_table_92" TargetMode="External"/><Relationship Id="rId894" Type="http://schemas.openxmlformats.org/officeDocument/2006/relationships/hyperlink" Target="https://www.boxofficemojo.com/year/world/2013/?ref_=bo_cso_table_60" TargetMode="External"/><Relationship Id="rId1177" Type="http://schemas.openxmlformats.org/officeDocument/2006/relationships/hyperlink" Target="https://www.boxofficemojo.com/title/tt2017020/?ref_=bo_cso_table_101" TargetMode="External"/><Relationship Id="rId1300" Type="http://schemas.openxmlformats.org/officeDocument/2006/relationships/hyperlink" Target="https://www.boxofficemojo.com/year/world/2016/?ref_=bo_cso_table_86" TargetMode="External"/><Relationship Id="rId37" Type="http://schemas.openxmlformats.org/officeDocument/2006/relationships/hyperlink" Target="https://www.boxofficemojo.com/title/tt0437086/?ref_=bo_cso_table_125" TargetMode="External"/><Relationship Id="rId102" Type="http://schemas.openxmlformats.org/officeDocument/2006/relationships/hyperlink" Target="https://www.boxofficemojo.com/year/world/2005/?ref_=bo_cso_table_169" TargetMode="External"/><Relationship Id="rId547" Type="http://schemas.openxmlformats.org/officeDocument/2006/relationships/hyperlink" Target="https://www.boxofficemojo.com/year/world/2014/?ref_=bo_cso_table_114" TargetMode="External"/><Relationship Id="rId754" Type="http://schemas.openxmlformats.org/officeDocument/2006/relationships/hyperlink" Target="https://en.wikipedia.org/wiki/Ratatouille_(film)" TargetMode="External"/><Relationship Id="rId961" Type="http://schemas.openxmlformats.org/officeDocument/2006/relationships/hyperlink" Target="https://en.wikipedia.org/wiki/The_Boss_Baby" TargetMode="External"/><Relationship Id="rId90" Type="http://schemas.openxmlformats.org/officeDocument/2006/relationships/hyperlink" Target="https://www.boxofficemojo.com/year/world/1989/?ref_=bo_cso_table_127" TargetMode="External"/><Relationship Id="rId186" Type="http://schemas.openxmlformats.org/officeDocument/2006/relationships/hyperlink" Target="https://www.boxofficemojo.com/year/world/1990/?ref_=bo_cso_table_102" TargetMode="External"/><Relationship Id="rId393" Type="http://schemas.openxmlformats.org/officeDocument/2006/relationships/hyperlink" Target="https://en.wikipedia.org/wiki/Ice_Age:_The_Meltdown" TargetMode="External"/><Relationship Id="rId407" Type="http://schemas.openxmlformats.org/officeDocument/2006/relationships/hyperlink" Target="https://www.boxofficemojo.com/year/world/1989/?ref_=bo_cso_table_50" TargetMode="External"/><Relationship Id="rId614" Type="http://schemas.openxmlformats.org/officeDocument/2006/relationships/hyperlink" Target="https://en.wikipedia.org/wiki/The_Hunger_Games:_Mockingjay_%E2%80%93_Part_1" TargetMode="External"/><Relationship Id="rId821" Type="http://schemas.openxmlformats.org/officeDocument/2006/relationships/hyperlink" Target="https://www.boxofficemojo.com/title/tt0298148/?ref_=bo_cso_table_65" TargetMode="External"/><Relationship Id="rId1037" Type="http://schemas.openxmlformats.org/officeDocument/2006/relationships/hyperlink" Target="https://en.wikipedia.org/wiki/The_Hangover_Part_III" TargetMode="External"/><Relationship Id="rId1244" Type="http://schemas.openxmlformats.org/officeDocument/2006/relationships/hyperlink" Target="https://www.boxofficemojo.com/year/world/2009/?ref_=bo_cso_table_87" TargetMode="External"/><Relationship Id="rId253" Type="http://schemas.openxmlformats.org/officeDocument/2006/relationships/hyperlink" Target="https://www.boxofficemojo.com/title/tt1596343/?ref_=bo_cso_table_163" TargetMode="External"/><Relationship Id="rId460" Type="http://schemas.openxmlformats.org/officeDocument/2006/relationships/hyperlink" Target="https://www.boxofficemojo.com/year/world/1993/?ref_=bo_cso_table_30" TargetMode="External"/><Relationship Id="rId698" Type="http://schemas.openxmlformats.org/officeDocument/2006/relationships/hyperlink" Target="https://en.wikipedia.org/wiki/Peter_Rabbit_(film)" TargetMode="External"/><Relationship Id="rId919" Type="http://schemas.openxmlformats.org/officeDocument/2006/relationships/hyperlink" Target="https://en.wikipedia.org/wiki/Ted_(film)" TargetMode="External"/><Relationship Id="rId1090" Type="http://schemas.openxmlformats.org/officeDocument/2006/relationships/hyperlink" Target="https://www.boxofficemojo.com/title/tt0363771/?ref_=bo_cso_table_121" TargetMode="External"/><Relationship Id="rId1104" Type="http://schemas.openxmlformats.org/officeDocument/2006/relationships/hyperlink" Target="https://en.wikipedia.org/wiki/The_Mask_(1994_film)" TargetMode="External"/><Relationship Id="rId1311" Type="http://schemas.openxmlformats.org/officeDocument/2006/relationships/hyperlink" Target="https://www.boxofficemojo.com/title/tt0816711/?ref_=bo_cso_table_6" TargetMode="External"/><Relationship Id="rId48" Type="http://schemas.openxmlformats.org/officeDocument/2006/relationships/hyperlink" Target="https://en.wikipedia.org/wiki/American_Beauty_(1999_film)" TargetMode="External"/><Relationship Id="rId113" Type="http://schemas.openxmlformats.org/officeDocument/2006/relationships/hyperlink" Target="https://en.wikipedia.org/wiki/Beauty_and_the_Beast_(1991_film)" TargetMode="External"/><Relationship Id="rId320" Type="http://schemas.openxmlformats.org/officeDocument/2006/relationships/hyperlink" Target="https://www.boxofficemojo.com/title/tt0366548/?ref_=bo_cso_table_151" TargetMode="External"/><Relationship Id="rId558" Type="http://schemas.openxmlformats.org/officeDocument/2006/relationships/hyperlink" Target="https://www.boxofficemojo.com/title/tt0770828/?ref_=bo_cso_table_145" TargetMode="External"/><Relationship Id="rId765" Type="http://schemas.openxmlformats.org/officeDocument/2006/relationships/hyperlink" Target="https://www.boxofficemojo.com/year/world/2005/?ref_=bo_cso_table_79" TargetMode="External"/><Relationship Id="rId972" Type="http://schemas.openxmlformats.org/officeDocument/2006/relationships/hyperlink" Target="https://www.boxofficemojo.com/year/world/2016/?ref_=bo_cso_table_146" TargetMode="External"/><Relationship Id="rId1188" Type="http://schemas.openxmlformats.org/officeDocument/2006/relationships/hyperlink" Target="https://www.imdb.com/title/tt0993846/" TargetMode="External"/><Relationship Id="rId197" Type="http://schemas.openxmlformats.org/officeDocument/2006/relationships/hyperlink" Target="https://www.boxofficemojo.com/title/tt1323594/?ref_=bo_cso_table_3" TargetMode="External"/><Relationship Id="rId418" Type="http://schemas.openxmlformats.org/officeDocument/2006/relationships/hyperlink" Target="https://www.boxofficemojo.com/title/tt2096673/?ref_=bo_cso_table_82" TargetMode="External"/><Relationship Id="rId625" Type="http://schemas.openxmlformats.org/officeDocument/2006/relationships/hyperlink" Target="https://www.boxofficemojo.com/year/world/2001/?ref_=bo_cso_table_185" TargetMode="External"/><Relationship Id="rId832" Type="http://schemas.openxmlformats.org/officeDocument/2006/relationships/hyperlink" Target="https://en.wikipedia.org/wiki/Signs_(2002_film)" TargetMode="External"/><Relationship Id="rId1048" Type="http://schemas.openxmlformats.org/officeDocument/2006/relationships/hyperlink" Target="https://en.wikipedia.org/wiki/The_Hunchback_of_Notre_Dame_(1996_film)" TargetMode="External"/><Relationship Id="rId1255" Type="http://schemas.openxmlformats.org/officeDocument/2006/relationships/hyperlink" Target="https://www.boxofficemojo.com/title/tt0332452/?ref_=bo_cso_table_29" TargetMode="External"/><Relationship Id="rId264" Type="http://schemas.openxmlformats.org/officeDocument/2006/relationships/hyperlink" Target="https://www.boxofficemojo.com/title/tt2277860/?ref_=bo_cso_table_45" TargetMode="External"/><Relationship Id="rId471" Type="http://schemas.openxmlformats.org/officeDocument/2006/relationships/hyperlink" Target="https://www.boxofficemojo.com/title/tt4881806/?ref_=bo_cso_table_17" TargetMode="External"/><Relationship Id="rId1115" Type="http://schemas.openxmlformats.org/officeDocument/2006/relationships/hyperlink" Target="https://www.boxofficemojo.com/year/world/2014/?ref_=bo_cso_table_100" TargetMode="External"/><Relationship Id="rId1322" Type="http://schemas.openxmlformats.org/officeDocument/2006/relationships/hyperlink" Target="https://en.wikipedia.org/wiki/X-Men:_Apocalypse" TargetMode="External"/><Relationship Id="rId59" Type="http://schemas.openxmlformats.org/officeDocument/2006/relationships/hyperlink" Target="https://en.wikipedia.org/wiki/Apollo_13_(film)" TargetMode="External"/><Relationship Id="rId124" Type="http://schemas.openxmlformats.org/officeDocument/2006/relationships/hyperlink" Target="https://www.boxofficemojo.com/title/tt9114286/?ref_=bo_cso_table_143" TargetMode="External"/><Relationship Id="rId569" Type="http://schemas.openxmlformats.org/officeDocument/2006/relationships/hyperlink" Target="https://en.wikipedia.org/wiki/Meet_the_Fockers" TargetMode="External"/><Relationship Id="rId776" Type="http://schemas.openxmlformats.org/officeDocument/2006/relationships/hyperlink" Target="https://www.boxofficemojo.com/title/tt0955308/?ref_=bo_cso_table_149" TargetMode="External"/><Relationship Id="rId983" Type="http://schemas.openxmlformats.org/officeDocument/2006/relationships/hyperlink" Target="https://www.boxofficemojo.com/year/world/2006/?ref_=bo_cso_table_113" TargetMode="External"/><Relationship Id="rId1199" Type="http://schemas.openxmlformats.org/officeDocument/2006/relationships/hyperlink" Target="https://www.boxofficemojo.com/year/world/2011/?ref_=bo_cso_table_75" TargetMode="External"/><Relationship Id="rId331" Type="http://schemas.openxmlformats.org/officeDocument/2006/relationships/hyperlink" Target="https://en.wikipedia.org/wiki/Harry_Potter_and_the_Deathly_Hallows_%E2%80%93_Part_2" TargetMode="External"/><Relationship Id="rId429" Type="http://schemas.openxmlformats.org/officeDocument/2006/relationships/hyperlink" Target="https://en.wikipedia.org/wiki/Iron_Man_2" TargetMode="External"/><Relationship Id="rId636" Type="http://schemas.openxmlformats.org/officeDocument/2006/relationships/hyperlink" Target="https://www.boxofficemojo.com/title/tt0259446/?ref_=bo_cso_table_182" TargetMode="External"/><Relationship Id="rId1059" Type="http://schemas.openxmlformats.org/officeDocument/2006/relationships/hyperlink" Target="https://en.wikipedia.org/wiki/The_Jungle_Book_(2016_film)" TargetMode="External"/><Relationship Id="rId1266" Type="http://schemas.openxmlformats.org/officeDocument/2006/relationships/hyperlink" Target="https://www.boxofficemojo.com/year/world/2012/?ref_=bo_cso_table_85" TargetMode="External"/><Relationship Id="rId843" Type="http://schemas.openxmlformats.org/officeDocument/2006/relationships/hyperlink" Target="https://www.boxofficemojo.com/year/world/2008/?ref_=bo_cso_table_161" TargetMode="External"/><Relationship Id="rId1126" Type="http://schemas.openxmlformats.org/officeDocument/2006/relationships/hyperlink" Target="https://www.boxofficemojo.com/title/tt0209163/?ref_=bo_cso_table_80" TargetMode="External"/><Relationship Id="rId275" Type="http://schemas.openxmlformats.org/officeDocument/2006/relationships/hyperlink" Target="https://www.boxofficemojo.com/title/tt2294629/?ref_=bo_cso_table_19" TargetMode="External"/><Relationship Id="rId482" Type="http://schemas.openxmlformats.org/officeDocument/2006/relationships/hyperlink" Target="https://en.wikipedia.org/wiki/Kingsman:_The_Golden_Circle" TargetMode="External"/><Relationship Id="rId703" Type="http://schemas.openxmlformats.org/officeDocument/2006/relationships/hyperlink" Target="https://www.boxofficemojo.com/year/world/2007/?ref_=bo_cso_table_57" TargetMode="External"/><Relationship Id="rId910" Type="http://schemas.openxmlformats.org/officeDocument/2006/relationships/hyperlink" Target="https://en.wikipedia.org/wiki/Taken_3" TargetMode="External"/><Relationship Id="rId1333" Type="http://schemas.openxmlformats.org/officeDocument/2006/relationships/hyperlink" Target="https://www.boxofficemojo.com/year/world/2003/?ref_=bo_cso_table_121" TargetMode="External"/><Relationship Id="rId135" Type="http://schemas.openxmlformats.org/officeDocument/2006/relationships/hyperlink" Target="https://www.boxofficemojo.com/year/world/2008/?ref_=bo_cso_table_171" TargetMode="External"/><Relationship Id="rId342" Type="http://schemas.openxmlformats.org/officeDocument/2006/relationships/hyperlink" Target="https://www.boxofficemojo.com/year/world/2001/?ref_=bo_cso_table_48" TargetMode="External"/><Relationship Id="rId787" Type="http://schemas.openxmlformats.org/officeDocument/2006/relationships/hyperlink" Target="https://en.wikipedia.org/wiki/Rush_Hour_2" TargetMode="External"/><Relationship Id="rId994" Type="http://schemas.openxmlformats.org/officeDocument/2006/relationships/hyperlink" Target="https://www.boxofficemojo.com/title/tt0458352/?ref_=bo_cso_table_139" TargetMode="External"/><Relationship Id="rId202" Type="http://schemas.openxmlformats.org/officeDocument/2006/relationships/hyperlink" Target="https://www.boxofficemojo.com/year/world/2017/?ref_=bo_cso_table_44" TargetMode="External"/><Relationship Id="rId647" Type="http://schemas.openxmlformats.org/officeDocument/2006/relationships/hyperlink" Target="https://www.imdb.com/title/tt0477347/" TargetMode="External"/><Relationship Id="rId854" Type="http://schemas.openxmlformats.org/officeDocument/2006/relationships/hyperlink" Target="https://www.boxofficemojo.com/title/tt12412888/?ref_=bo_cso_table_128" TargetMode="External"/><Relationship Id="rId1277" Type="http://schemas.openxmlformats.org/officeDocument/2006/relationships/hyperlink" Target="https://www.boxofficemojo.com/year/world/2022/?ref_=bo_cso_table_133" TargetMode="External"/><Relationship Id="rId286" Type="http://schemas.openxmlformats.org/officeDocument/2006/relationships/hyperlink" Target="https://www.boxofficemojo.com/title/tt0172495/?ref_=bo_cso_table_62" TargetMode="External"/><Relationship Id="rId493" Type="http://schemas.openxmlformats.org/officeDocument/2006/relationships/hyperlink" Target="https://www.boxofficemojo.com/year/world/2008/?ref_=bo_cso_table_158" TargetMode="External"/><Relationship Id="rId507" Type="http://schemas.openxmlformats.org/officeDocument/2006/relationships/hyperlink" Target="https://www.boxofficemojo.com/title/tt0104714/?ref_=bo_cso_table_148" TargetMode="External"/><Relationship Id="rId714" Type="http://schemas.openxmlformats.org/officeDocument/2006/relationships/hyperlink" Target="https://www.boxofficemojo.com/title/tt0325980/?ref_=bo_cso_table_152" TargetMode="External"/><Relationship Id="rId921" Type="http://schemas.openxmlformats.org/officeDocument/2006/relationships/hyperlink" Target="https://www.boxofficemojo.com/year/world/2014/?ref_=bo_cso_table_40" TargetMode="External"/><Relationship Id="rId1137" Type="http://schemas.openxmlformats.org/officeDocument/2006/relationships/hyperlink" Target="https://en.wikipedia.org/wiki/The_Passion_of_the_Christ" TargetMode="External"/><Relationship Id="rId1344" Type="http://schemas.openxmlformats.org/officeDocument/2006/relationships/hyperlink" Target="https://www.the-numbers.com/movie/Ant-Man-and-the-Wasp-Quantumania-(2023)" TargetMode="External"/><Relationship Id="rId50" Type="http://schemas.openxmlformats.org/officeDocument/2006/relationships/hyperlink" Target="https://www.boxofficemojo.com/year/world/2014/?ref_=bo_cso_table_198" TargetMode="External"/><Relationship Id="rId146" Type="http://schemas.openxmlformats.org/officeDocument/2006/relationships/hyperlink" Target="https://www.boxofficemojo.com/title/tt0458339/?ref_=bo_cso_table_176" TargetMode="External"/><Relationship Id="rId353" Type="http://schemas.openxmlformats.org/officeDocument/2006/relationships/hyperlink" Target="https://www.boxofficemojo.com/year/world/1990/?ref_=bo_cso_table_45" TargetMode="External"/><Relationship Id="rId560" Type="http://schemas.openxmlformats.org/officeDocument/2006/relationships/hyperlink" Target="https://en.wikipedia.org/wiki/Man_of_Steel_(film)" TargetMode="External"/><Relationship Id="rId798" Type="http://schemas.openxmlformats.org/officeDocument/2006/relationships/hyperlink" Target="https://www.boxofficemojo.com/year/world/1995/?ref_=bo_cso_table_138" TargetMode="External"/><Relationship Id="rId1190" Type="http://schemas.openxmlformats.org/officeDocument/2006/relationships/hyperlink" Target="https://www.boxofficemojo.com/year/world/2013/?ref_=bo_cso_table_110" TargetMode="External"/><Relationship Id="rId1204" Type="http://schemas.openxmlformats.org/officeDocument/2006/relationships/hyperlink" Target="https://www.boxofficemojo.com/title/tt3501632/?ref_=bo_cso_table_84" TargetMode="External"/><Relationship Id="rId213" Type="http://schemas.openxmlformats.org/officeDocument/2006/relationships/hyperlink" Target="https://www.boxofficemojo.com/year/world/2012/?ref_=bo_cso_table_100" TargetMode="External"/><Relationship Id="rId420" Type="http://schemas.openxmlformats.org/officeDocument/2006/relationships/hyperlink" Target="https://en.wikipedia.org/wiki/Inside_Out_(2015_film)" TargetMode="External"/><Relationship Id="rId658" Type="http://schemas.openxmlformats.org/officeDocument/2006/relationships/hyperlink" Target="https://www.boxofficemojo.com/year/world/2014/?ref_=bo_cso_table_198" TargetMode="External"/><Relationship Id="rId865" Type="http://schemas.openxmlformats.org/officeDocument/2006/relationships/hyperlink" Target="https://en.wikipedia.org/wiki/Spider-Man_(2002_film)" TargetMode="External"/><Relationship Id="rId1050" Type="http://schemas.openxmlformats.org/officeDocument/2006/relationships/hyperlink" Target="https://www.boxofficemojo.com/year/world/2012/?ref_=bo_cso_table_138" TargetMode="External"/><Relationship Id="rId1288" Type="http://schemas.openxmlformats.org/officeDocument/2006/relationships/hyperlink" Target="https://www.boxofficemojo.com/year/world/2008/?ref_=bo_cso_table_20" TargetMode="External"/><Relationship Id="rId297" Type="http://schemas.openxmlformats.org/officeDocument/2006/relationships/hyperlink" Target="https://www.boxofficemojo.com/title/tt3741700/?ref_=bo_cso_table_147" TargetMode="External"/><Relationship Id="rId518" Type="http://schemas.openxmlformats.org/officeDocument/2006/relationships/hyperlink" Target="https://en.wikipedia.org/wiki/Live_Free_or_Die_Hard" TargetMode="External"/><Relationship Id="rId725" Type="http://schemas.openxmlformats.org/officeDocument/2006/relationships/hyperlink" Target="https://en.wikipedia.org/wiki/Pretty_Woman" TargetMode="External"/><Relationship Id="rId932" Type="http://schemas.openxmlformats.org/officeDocument/2006/relationships/hyperlink" Target="https://www.boxofficemojo.com/title/tt1340138/?ref_=bo_cso_table_85" TargetMode="External"/><Relationship Id="rId1148" Type="http://schemas.openxmlformats.org/officeDocument/2006/relationships/hyperlink" Target="https://www.boxofficemojo.com/year/world/2009/?ref_=bo_cso_table_156" TargetMode="External"/><Relationship Id="rId157" Type="http://schemas.openxmlformats.org/officeDocument/2006/relationships/hyperlink" Target="https://www.boxofficemojo.com/title/tt3606752/?ref_=bo_cso_table_153" TargetMode="External"/><Relationship Id="rId364" Type="http://schemas.openxmlformats.org/officeDocument/2006/relationships/hyperlink" Target="https://www.boxofficemojo.com/title/tt0170016/?ref_=bo_cso_table_107" TargetMode="External"/><Relationship Id="rId1008" Type="http://schemas.openxmlformats.org/officeDocument/2006/relationships/hyperlink" Target="https://www.boxofficemojo.com/title/tt2488496/?ref_=bo_cso_table_4" TargetMode="External"/><Relationship Id="rId1215" Type="http://schemas.openxmlformats.org/officeDocument/2006/relationships/hyperlink" Target="https://en.wikipedia.org/wiki/Tomorrow_Never_Dies" TargetMode="External"/><Relationship Id="rId61" Type="http://schemas.openxmlformats.org/officeDocument/2006/relationships/hyperlink" Target="https://www.boxofficemojo.com/year/world/2018/?ref_=bo_cso_table_25" TargetMode="External"/><Relationship Id="rId571" Type="http://schemas.openxmlformats.org/officeDocument/2006/relationships/hyperlink" Target="https://www.boxofficemojo.com/year/world/2000/?ref_=bo_cso_table_131" TargetMode="External"/><Relationship Id="rId669" Type="http://schemas.openxmlformats.org/officeDocument/2006/relationships/hyperlink" Target="https://www.boxofficemojo.com/title/tt0240772/?ref_=bo_cso_table_73" TargetMode="External"/><Relationship Id="rId876" Type="http://schemas.openxmlformats.org/officeDocument/2006/relationships/hyperlink" Target="https://www.boxofficemojo.com/year/world/2017/?ref_=bo_cso_table_75" TargetMode="External"/><Relationship Id="rId1299" Type="http://schemas.openxmlformats.org/officeDocument/2006/relationships/hyperlink" Target="https://www.boxofficemojo.com/title/tt0803096/?ref_=bo_cso_table_86" TargetMode="External"/><Relationship Id="rId19" Type="http://schemas.openxmlformats.org/officeDocument/2006/relationships/hyperlink" Target="https://www.boxofficemojo.com/year/world/1998/?ref_=bo_cso_table_190" TargetMode="External"/><Relationship Id="rId224" Type="http://schemas.openxmlformats.org/officeDocument/2006/relationships/hyperlink" Target="https://www.boxofficemojo.com/title/tt5013056/?ref_=bo_cso_table_15" TargetMode="External"/><Relationship Id="rId431" Type="http://schemas.openxmlformats.org/officeDocument/2006/relationships/hyperlink" Target="https://www.boxofficemojo.com/year/world/2013/?ref_=bo_cso_table_22" TargetMode="External"/><Relationship Id="rId529" Type="http://schemas.openxmlformats.org/officeDocument/2006/relationships/hyperlink" Target="https://www.boxofficemojo.com/year/world/2002/?ref_=bo_cso_table_60" TargetMode="External"/><Relationship Id="rId736" Type="http://schemas.openxmlformats.org/officeDocument/2006/relationships/hyperlink" Target="https://www.boxofficemojo.com/year/world/2008/?ref_=bo_cso_table_178" TargetMode="External"/><Relationship Id="rId1061" Type="http://schemas.openxmlformats.org/officeDocument/2006/relationships/hyperlink" Target="https://www.boxofficemojo.com/year/world/2010/?ref_=bo_cso_table_199" TargetMode="External"/><Relationship Id="rId1159" Type="http://schemas.openxmlformats.org/officeDocument/2006/relationships/hyperlink" Target="https://www.boxofficemojo.com/title/tt2709768/?ref_=bo_cso_table_72" TargetMode="External"/><Relationship Id="rId168" Type="http://schemas.openxmlformats.org/officeDocument/2006/relationships/hyperlink" Target="https://www.boxofficemojo.com/title/tt0367594/?ref_=bo_cso_table_49" TargetMode="External"/><Relationship Id="rId943" Type="http://schemas.openxmlformats.org/officeDocument/2006/relationships/hyperlink" Target="https://en.wikipedia.org/wiki/The_Amazing_Spider-Man_(film)" TargetMode="External"/><Relationship Id="rId1019" Type="http://schemas.openxmlformats.org/officeDocument/2006/relationships/hyperlink" Target="https://en.wikipedia.org/wiki/The_Good_Dinosaur" TargetMode="External"/><Relationship Id="rId72" Type="http://schemas.openxmlformats.org/officeDocument/2006/relationships/hyperlink" Target="https://www.boxofficemojo.com/year/world/1999/?ref_=bo_cso_table_168" TargetMode="External"/><Relationship Id="rId375" Type="http://schemas.openxmlformats.org/officeDocument/2006/relationships/hyperlink" Target="https://en.wikipedia.org/wiki/I_Am_Legend_(film)" TargetMode="External"/><Relationship Id="rId582" Type="http://schemas.openxmlformats.org/officeDocument/2006/relationships/hyperlink" Target="https://www.boxofficemojo.com/title/tt0120912/?ref_=bo_cso_table_78" TargetMode="External"/><Relationship Id="rId803" Type="http://schemas.openxmlformats.org/officeDocument/2006/relationships/hyperlink" Target="https://www.boxofficemojo.com/title/tt9376612/?ref_=bo_cso_table_91" TargetMode="External"/><Relationship Id="rId1226" Type="http://schemas.openxmlformats.org/officeDocument/2006/relationships/hyperlink" Target="https://www.boxofficemojo.com/year/world/1999/?ref_=bo_cso_table_30" TargetMode="External"/><Relationship Id="rId3" Type="http://schemas.openxmlformats.org/officeDocument/2006/relationships/hyperlink" Target="https://www.boxofficemojo.com/title/tt8579674/?ref_=bo_cso_table_150" TargetMode="External"/><Relationship Id="rId235" Type="http://schemas.openxmlformats.org/officeDocument/2006/relationships/hyperlink" Target="https://www.boxofficemojo.com/year/world/2007/?ref_=bo_cso_table_113" TargetMode="External"/><Relationship Id="rId442" Type="http://schemas.openxmlformats.org/officeDocument/2006/relationships/hyperlink" Target="https://www.boxofficemojo.com/title/tt0073195/?ref_=bo_cso_table_46" TargetMode="External"/><Relationship Id="rId887" Type="http://schemas.openxmlformats.org/officeDocument/2006/relationships/hyperlink" Target="https://www.boxofficemojo.com/title/tt0796366/?ref_=bo_cso_table_149" TargetMode="External"/><Relationship Id="rId1072" Type="http://schemas.openxmlformats.org/officeDocument/2006/relationships/hyperlink" Target="https://www.boxofficemojo.com/title/tt0325710/?ref_=bo_cso_table_70" TargetMode="External"/><Relationship Id="rId302" Type="http://schemas.openxmlformats.org/officeDocument/2006/relationships/hyperlink" Target="https://www.boxofficemojo.com/title/tt2267998/?ref_=bo_cso_table_179" TargetMode="External"/><Relationship Id="rId747" Type="http://schemas.openxmlformats.org/officeDocument/2006/relationships/hyperlink" Target="https://www.boxofficemojo.com/title/tt2231461/?ref_=bo_cso_table_95" TargetMode="External"/><Relationship Id="rId954" Type="http://schemas.openxmlformats.org/officeDocument/2006/relationships/hyperlink" Target="https://www.boxofficemojo.com/year/world/2022/?ref_=bo_cso_table_110" TargetMode="External"/><Relationship Id="rId83" Type="http://schemas.openxmlformats.org/officeDocument/2006/relationships/hyperlink" Target="https://www.boxofficemojo.com/year/world/2019/?ref_=bo_cso_table_2" TargetMode="External"/><Relationship Id="rId179" Type="http://schemas.openxmlformats.org/officeDocument/2006/relationships/hyperlink" Target="https://www.boxofficemojo.com/title/tt2380307/?ref_=bo_cso_table_94" TargetMode="External"/><Relationship Id="rId386" Type="http://schemas.openxmlformats.org/officeDocument/2006/relationships/hyperlink" Target="https://www.boxofficemojo.com/year/world/2012/?ref_=bo_cso_table_76" TargetMode="External"/><Relationship Id="rId593" Type="http://schemas.openxmlformats.org/officeDocument/2006/relationships/hyperlink" Target="https://en.wikipedia.org/wiki/Minions_(film)" TargetMode="External"/><Relationship Id="rId607" Type="http://schemas.openxmlformats.org/officeDocument/2006/relationships/hyperlink" Target="https://www.boxofficemojo.com/year/world/2006/?ref_=bo_cso_table_135" TargetMode="External"/><Relationship Id="rId814" Type="http://schemas.openxmlformats.org/officeDocument/2006/relationships/hyperlink" Target="https://www.imdb.com/title/tt0988045/" TargetMode="External"/><Relationship Id="rId1237" Type="http://schemas.openxmlformats.org/officeDocument/2006/relationships/hyperlink" Target="https://www.boxofficemojo.com/title/tt2109248/?ref_=bo_cso_table_33" TargetMode="External"/><Relationship Id="rId246" Type="http://schemas.openxmlformats.org/officeDocument/2006/relationships/hyperlink" Target="https://www.boxofficemojo.com/year/world/2005/?ref_=bo_cso_table_124" TargetMode="External"/><Relationship Id="rId453" Type="http://schemas.openxmlformats.org/officeDocument/2006/relationships/hyperlink" Target="https://www.boxofficemojo.com/title/tt7975244/?ref_=bo_cso_table_95" TargetMode="External"/><Relationship Id="rId660" Type="http://schemas.openxmlformats.org/officeDocument/2006/relationships/hyperlink" Target="https://www.boxofficemojo.com/title/tt0125439/?ref_=bo_cso_table_189" TargetMode="External"/><Relationship Id="rId898" Type="http://schemas.openxmlformats.org/officeDocument/2006/relationships/hyperlink" Target="https://www.statista.com/statistics/311356/star-wars-production-costs-box-office-revenue/" TargetMode="External"/><Relationship Id="rId1083" Type="http://schemas.openxmlformats.org/officeDocument/2006/relationships/hyperlink" Target="https://en.wikipedia.org/wiki/The_Lego_Movie" TargetMode="External"/><Relationship Id="rId1290" Type="http://schemas.openxmlformats.org/officeDocument/2006/relationships/hyperlink" Target="https://www.boxofficemojo.com/title/tt0493464/?ref_=bo_cso_table_110" TargetMode="External"/><Relationship Id="rId1304" Type="http://schemas.openxmlformats.org/officeDocument/2006/relationships/hyperlink" Target="https://en.wikipedia.org/wiki/What_Women_Want" TargetMode="External"/><Relationship Id="rId106" Type="http://schemas.openxmlformats.org/officeDocument/2006/relationships/hyperlink" Target="https://en.wikipedia.org/wiki/Batman_Forever" TargetMode="External"/><Relationship Id="rId313" Type="http://schemas.openxmlformats.org/officeDocument/2006/relationships/hyperlink" Target="https://www.boxofficemojo.com/title/tt3896198/?ref_=bo_cso_table_81" TargetMode="External"/><Relationship Id="rId758" Type="http://schemas.openxmlformats.org/officeDocument/2006/relationships/hyperlink" Target="https://www.boxofficemojo.com/title/tt2592614/?ref_=bo_cso_table_166" TargetMode="External"/><Relationship Id="rId965" Type="http://schemas.openxmlformats.org/officeDocument/2006/relationships/hyperlink" Target="https://www.boxofficemojo.com/title/tt0499448/?ref_=bo_cso_table_104" TargetMode="External"/><Relationship Id="rId1150" Type="http://schemas.openxmlformats.org/officeDocument/2006/relationships/hyperlink" Target="https://www.boxofficemojo.com/title/tt1663202/?ref_=bo_cso_table_10" TargetMode="External"/><Relationship Id="rId10" Type="http://schemas.openxmlformats.org/officeDocument/2006/relationships/hyperlink" Target="https://en.wikipedia.org/wiki/101_Dalmatians_(1996_film)" TargetMode="External"/><Relationship Id="rId94" Type="http://schemas.openxmlformats.org/officeDocument/2006/relationships/hyperlink" Target="https://en.wikipedia.org/wiki/Bad_Boys_for_Life" TargetMode="External"/><Relationship Id="rId397" Type="http://schemas.openxmlformats.org/officeDocument/2006/relationships/hyperlink" Target="https://www.boxofficemojo.com/title/tt3606756/?ref_=bo_cso_table_20" TargetMode="External"/><Relationship Id="rId520" Type="http://schemas.openxmlformats.org/officeDocument/2006/relationships/hyperlink" Target="https://www.boxofficemojo.com/year/world/2017/?ref_=bo_cso_table_168" TargetMode="External"/><Relationship Id="rId618" Type="http://schemas.openxmlformats.org/officeDocument/2006/relationships/hyperlink" Target="https://www.boxofficemojo.com/title/tt1453405/?ref_=bo_cso_table_122" TargetMode="External"/><Relationship Id="rId825" Type="http://schemas.openxmlformats.org/officeDocument/2006/relationships/hyperlink" Target="https://www.boxofficemojo.com/year/world/2010/?ref_=bo_cso_table_117" TargetMode="External"/><Relationship Id="rId1248" Type="http://schemas.openxmlformats.org/officeDocument/2006/relationships/hyperlink" Target="https://www.imdb.com/title/tt3371366/" TargetMode="External"/><Relationship Id="rId257" Type="http://schemas.openxmlformats.org/officeDocument/2006/relationships/hyperlink" Target="https://en.wikipedia.org/wiki/Fatal_Attraction" TargetMode="External"/><Relationship Id="rId464" Type="http://schemas.openxmlformats.org/officeDocument/2006/relationships/hyperlink" Target="https://en.wikipedia.org/wiki/Jurassic_Park_III" TargetMode="External"/><Relationship Id="rId1010" Type="http://schemas.openxmlformats.org/officeDocument/2006/relationships/hyperlink" Target="https://en.wikipedia.org/wiki/Star_Wars:_The_Force_Awakens" TargetMode="External"/><Relationship Id="rId1094" Type="http://schemas.openxmlformats.org/officeDocument/2006/relationships/hyperlink" Target="https://www.boxofficemojo.com/year/world/2012/?ref_=bo_cso_table_99" TargetMode="External"/><Relationship Id="rId1108" Type="http://schemas.openxmlformats.org/officeDocument/2006/relationships/hyperlink" Target="https://www.boxofficemojo.com/title/tt0234215/?ref_=bo_cso_table_123" TargetMode="External"/><Relationship Id="rId1315" Type="http://schemas.openxmlformats.org/officeDocument/2006/relationships/hyperlink" Target="https://www.boxofficemojo.com/year/world/2012/?ref_=bo_cso_table_54" TargetMode="External"/><Relationship Id="rId117" Type="http://schemas.openxmlformats.org/officeDocument/2006/relationships/hyperlink" Target="https://www.boxofficemojo.com/title/tt2245084/?ref_=bo_cso_table_150" TargetMode="External"/><Relationship Id="rId671" Type="http://schemas.openxmlformats.org/officeDocument/2006/relationships/hyperlink" Target="https://en.wikipedia.org/wiki/Ocean%27s_Eleven" TargetMode="External"/><Relationship Id="rId769" Type="http://schemas.openxmlformats.org/officeDocument/2006/relationships/hyperlink" Target="https://en.wikipedia.org/wiki/Rio_(2011_film)" TargetMode="External"/><Relationship Id="rId976" Type="http://schemas.openxmlformats.org/officeDocument/2006/relationships/hyperlink" Target="https://www.boxofficemojo.com/title/tt0481499/?ref_=bo_cso_table_180" TargetMode="External"/><Relationship Id="rId324" Type="http://schemas.openxmlformats.org/officeDocument/2006/relationships/hyperlink" Target="https://www.boxofficemojo.com/year/world/2002/?ref_=bo_cso_table_67" TargetMode="External"/><Relationship Id="rId531" Type="http://schemas.openxmlformats.org/officeDocument/2006/relationships/hyperlink" Target="https://www.boxofficemojo.com/title/tt2872732/?ref_=bo_cso_table_57" TargetMode="External"/><Relationship Id="rId629" Type="http://schemas.openxmlformats.org/officeDocument/2006/relationships/hyperlink" Target="https://en.wikipedia.org/wiki/Mr._%26_Mrs._Smith_(2005_film)" TargetMode="External"/><Relationship Id="rId1161" Type="http://schemas.openxmlformats.org/officeDocument/2006/relationships/hyperlink" Target="https://www.imdb.com/title/tt2709768/" TargetMode="External"/><Relationship Id="rId1259" Type="http://schemas.openxmlformats.org/officeDocument/2006/relationships/hyperlink" Target="https://www.boxofficemojo.com/year/world/1994/?ref_=bo_cso_table_160" TargetMode="External"/><Relationship Id="rId836" Type="http://schemas.openxmlformats.org/officeDocument/2006/relationships/hyperlink" Target="https://www.boxofficemojo.com/title/tt6467266/?ref_=bo_cso_table_122" TargetMode="External"/><Relationship Id="rId1021" Type="http://schemas.openxmlformats.org/officeDocument/2006/relationships/hyperlink" Target="https://www.boxofficemojo.com/year/world/2013/?ref_=bo_cso_table_82" TargetMode="External"/><Relationship Id="rId1119" Type="http://schemas.openxmlformats.org/officeDocument/2006/relationships/hyperlink" Target="https://en.wikipedia.org/wiki/The_Meg" TargetMode="External"/><Relationship Id="rId903" Type="http://schemas.openxmlformats.org/officeDocument/2006/relationships/hyperlink" Target="https://www.boxofficemojo.com/year/world/2006/?ref_=bo_cso_table_140" TargetMode="External"/><Relationship Id="rId1326" Type="http://schemas.openxmlformats.org/officeDocument/2006/relationships/hyperlink" Target="https://www.boxofficemojo.com/title/tt1270798/?ref_=bo_cso_table_87" TargetMode="External"/><Relationship Id="rId32" Type="http://schemas.openxmlformats.org/officeDocument/2006/relationships/hyperlink" Target="https://www.boxofficemojo.com/title/tt0103639/?ref_=bo_cso_table_27" TargetMode="External"/><Relationship Id="rId181" Type="http://schemas.openxmlformats.org/officeDocument/2006/relationships/hyperlink" Target="https://en.wikipedia.org/wiki/Coco_(2017_film)" TargetMode="External"/><Relationship Id="rId279" Type="http://schemas.openxmlformats.org/officeDocument/2006/relationships/hyperlink" Target="https://www.boxofficemojo.com/title/tt2820852/?ref_=bo_cso_table_10" TargetMode="External"/><Relationship Id="rId486" Type="http://schemas.openxmlformats.org/officeDocument/2006/relationships/hyperlink" Target="https://www.boxofficemojo.com/title/tt8946378/?ref_=bo_cso_table_164" TargetMode="External"/><Relationship Id="rId693" Type="http://schemas.openxmlformats.org/officeDocument/2006/relationships/hyperlink" Target="https://www.boxofficemojo.com/title/tt1911658/?ref_=bo_cso_table_170" TargetMode="External"/><Relationship Id="rId139" Type="http://schemas.openxmlformats.org/officeDocument/2006/relationships/hyperlink" Target="https://www.boxofficemojo.com/year/world/2003/?ref_=bo_cso_table_41" TargetMode="External"/><Relationship Id="rId346" Type="http://schemas.openxmlformats.org/officeDocument/2006/relationships/hyperlink" Target="https://www.statista.com/statistics/323356/harry-potter-production-costs-box-office-revenue/" TargetMode="External"/><Relationship Id="rId553" Type="http://schemas.openxmlformats.org/officeDocument/2006/relationships/hyperlink" Target="https://www.boxofficemojo.com/year/world/2008/?ref_=bo_cso_table_172" TargetMode="External"/><Relationship Id="rId760" Type="http://schemas.openxmlformats.org/officeDocument/2006/relationships/hyperlink" Target="https://en.wikipedia.org/wiki/Resident_Evil:_The_Final_Chapter" TargetMode="External"/><Relationship Id="rId998" Type="http://schemas.openxmlformats.org/officeDocument/2006/relationships/hyperlink" Target="https://en.wikipedia.org/wiki/The_Exorcist" TargetMode="External"/><Relationship Id="rId1183" Type="http://schemas.openxmlformats.org/officeDocument/2006/relationships/hyperlink" Target="https://www.boxofficemojo.com/title/tt0980970/?ref_=bo_cso_table_108" TargetMode="External"/><Relationship Id="rId206" Type="http://schemas.openxmlformats.org/officeDocument/2006/relationships/hyperlink" Target="https://www.boxofficemojo.com/title/tt0112864/?ref_=bo_cso_table_184" TargetMode="External"/><Relationship Id="rId413" Type="http://schemas.openxmlformats.org/officeDocument/2006/relationships/hyperlink" Target="https://www.boxofficemojo.com/year/world/1984/?ref_=bo_cso_table_125" TargetMode="External"/><Relationship Id="rId858" Type="http://schemas.openxmlformats.org/officeDocument/2006/relationships/hyperlink" Target="https://www.boxofficemojo.com/year/world/2015/?ref_=bo_cso_table_74" TargetMode="External"/><Relationship Id="rId1043" Type="http://schemas.openxmlformats.org/officeDocument/2006/relationships/hyperlink" Target="https://en.wikipedia.org/wiki/The_Hobbit:_The_Battle_of_the_Five_Armies" TargetMode="External"/><Relationship Id="rId620" Type="http://schemas.openxmlformats.org/officeDocument/2006/relationships/hyperlink" Target="https://en.wikipedia.org/wiki/Monsters_University" TargetMode="External"/><Relationship Id="rId718" Type="http://schemas.openxmlformats.org/officeDocument/2006/relationships/hyperlink" Target="https://www.boxofficemojo.com/year/world/1995/?ref_=bo_cso_table_106" TargetMode="External"/><Relationship Id="rId925" Type="http://schemas.openxmlformats.org/officeDocument/2006/relationships/hyperlink" Target="https://en.wikipedia.org/wiki/Tenet_(film)" TargetMode="External"/><Relationship Id="rId1250" Type="http://schemas.openxmlformats.org/officeDocument/2006/relationships/hyperlink" Target="https://www.boxofficemojo.com/year/world/2016/?ref_=bo_cso_table_104" TargetMode="External"/><Relationship Id="rId1110" Type="http://schemas.openxmlformats.org/officeDocument/2006/relationships/hyperlink" Target="https://en.wikipedia.org/wiki/The_Matrix_Reloaded" TargetMode="External"/><Relationship Id="rId1208" Type="http://schemas.openxmlformats.org/officeDocument/2006/relationships/hyperlink" Target="https://www.boxofficemojo.com/year/world/2013/?ref_=bo_cso_table_156" TargetMode="External"/><Relationship Id="rId54" Type="http://schemas.openxmlformats.org/officeDocument/2006/relationships/hyperlink" Target="https://www.boxofficemojo.com/year/world/2015/?ref_=bo_cso_table_23" TargetMode="External"/><Relationship Id="rId270" Type="http://schemas.openxmlformats.org/officeDocument/2006/relationships/hyperlink" Target="https://www.boxofficemojo.com/year/world/1994/?ref_=bo_cso_table_141" TargetMode="External"/><Relationship Id="rId130" Type="http://schemas.openxmlformats.org/officeDocument/2006/relationships/hyperlink" Target="https://www.boxofficemojo.com/year/world/2021/?ref_=bo_cso_table_158" TargetMode="External"/><Relationship Id="rId368" Type="http://schemas.openxmlformats.org/officeDocument/2006/relationships/hyperlink" Target="https://www.boxofficemojo.com/year/world/2010/?ref_=bo_cso_table_31" TargetMode="External"/><Relationship Id="rId575" Type="http://schemas.openxmlformats.org/officeDocument/2006/relationships/hyperlink" Target="https://en.wikipedia.org/wiki/Megamind" TargetMode="External"/><Relationship Id="rId782" Type="http://schemas.openxmlformats.org/officeDocument/2006/relationships/hyperlink" Target="https://www.boxofficemojo.com/title/tt3748528/?ref_=bo_cso_table_40" TargetMode="External"/><Relationship Id="rId228" Type="http://schemas.openxmlformats.org/officeDocument/2006/relationships/hyperlink" Target="https://en.wikipedia.org/wiki/E.T._the_Extra-Terrestrial" TargetMode="External"/><Relationship Id="rId435" Type="http://schemas.openxmlformats.org/officeDocument/2006/relationships/hyperlink" Target="https://en.wikipedia.org/wiki/It_(2017_film)" TargetMode="External"/><Relationship Id="rId642" Type="http://schemas.openxmlformats.org/officeDocument/2006/relationships/hyperlink" Target="https://www.boxofficemojo.com/title/tt0465234/?ref_=bo_cso_table_67" TargetMode="External"/><Relationship Id="rId1065" Type="http://schemas.openxmlformats.org/officeDocument/2006/relationships/hyperlink" Target="https://en.wikipedia.org/wiki/The_King%27s_Speech" TargetMode="External"/><Relationship Id="rId1272" Type="http://schemas.openxmlformats.org/officeDocument/2006/relationships/hyperlink" Target="https://en.wikipedia.org/wiki/The_Twilight_Saga:_New_Moon" TargetMode="External"/><Relationship Id="rId502" Type="http://schemas.openxmlformats.org/officeDocument/2006/relationships/hyperlink" Target="https://www.boxofficemojo.com/year/world/2016/?ref_=bo_cso_table_53" TargetMode="External"/><Relationship Id="rId947" Type="http://schemas.openxmlformats.org/officeDocument/2006/relationships/hyperlink" Target="https://www.boxofficemojo.com/title/tt1985949/?ref_=bo_cso_table_88" TargetMode="External"/><Relationship Id="rId1132" Type="http://schemas.openxmlformats.org/officeDocument/2006/relationships/hyperlink" Target="https://www.boxofficemojo.com/title/tt5814060/?ref_=bo_cso_table_186" TargetMode="External"/><Relationship Id="rId76" Type="http://schemas.openxmlformats.org/officeDocument/2006/relationships/hyperlink" Target="https://www.boxofficemojo.com/chart/ww_top_lifetime_gross/?area=XWW&amp;offset=200" TargetMode="External"/><Relationship Id="rId807" Type="http://schemas.openxmlformats.org/officeDocument/2006/relationships/hyperlink" Target="https://www.boxofficemojo.com/year/world/2004/?ref_=bo_cso_table_166" TargetMode="External"/><Relationship Id="rId292" Type="http://schemas.openxmlformats.org/officeDocument/2006/relationships/hyperlink" Target="https://www.boxofficemojo.com/year/world/1998/?ref_=bo_cso_table_159" TargetMode="External"/><Relationship Id="rId597" Type="http://schemas.openxmlformats.org/officeDocument/2006/relationships/hyperlink" Target="https://www.boxofficemojo.com/title/tt0181689/?ref_=bo_cso_table_74" TargetMode="External"/><Relationship Id="rId152" Type="http://schemas.openxmlformats.org/officeDocument/2006/relationships/hyperlink" Target="https://www.boxofficemojo.com/title/tt0317219/?ref_=bo_cso_table_64" TargetMode="External"/><Relationship Id="rId457" Type="http://schemas.openxmlformats.org/officeDocument/2006/relationships/hyperlink" Target="https://www.boxofficemojo.com/year/world/2017/?ref_=bo_cso_table_55" TargetMode="External"/><Relationship Id="rId1087" Type="http://schemas.openxmlformats.org/officeDocument/2006/relationships/hyperlink" Target="https://www.boxofficemojo.com/title/tt0110357/?ref_=bo_cso_table_39" TargetMode="External"/><Relationship Id="rId1294" Type="http://schemas.openxmlformats.org/officeDocument/2006/relationships/hyperlink" Target="https://www.boxofficemojo.com/year/world/2017/?ref_=bo_cso_table_36" TargetMode="External"/><Relationship Id="rId664" Type="http://schemas.openxmlformats.org/officeDocument/2006/relationships/hyperlink" Target="https://www.boxofficemojo.com/year/world/2013/?ref_=bo_cso_table_91" TargetMode="External"/><Relationship Id="rId871" Type="http://schemas.openxmlformats.org/officeDocument/2006/relationships/hyperlink" Target="https://en.wikipedia.org/wiki/Spider-Man_3" TargetMode="External"/><Relationship Id="rId969" Type="http://schemas.openxmlformats.org/officeDocument/2006/relationships/hyperlink" Target="https://www.boxofficemojo.com/year/world/2013/?ref_=bo_cso_table_152" TargetMode="External"/><Relationship Id="rId317" Type="http://schemas.openxmlformats.org/officeDocument/2006/relationships/hyperlink" Target="https://www.boxofficemojo.com/title/tt0212985/?ref_=bo_cso_table_92" TargetMode="External"/><Relationship Id="rId524" Type="http://schemas.openxmlformats.org/officeDocument/2006/relationships/hyperlink" Target="https://en.wikipedia.org/wiki/The_Lord_of_the_Rings_(film_series)" TargetMode="External"/><Relationship Id="rId731" Type="http://schemas.openxmlformats.org/officeDocument/2006/relationships/hyperlink" Target="https://en.wikipedia.org/wiki/Prometheus_(2012_film)" TargetMode="External"/><Relationship Id="rId1154" Type="http://schemas.openxmlformats.org/officeDocument/2006/relationships/hyperlink" Target="https://www.boxofficemojo.com/year/world/2019/?ref_=bo_cso_table_35" TargetMode="External"/><Relationship Id="rId98" Type="http://schemas.openxmlformats.org/officeDocument/2006/relationships/hyperlink" Target="https://www.boxofficemojo.com/title/tt0096895/?ref_=bo_cso_table_113" TargetMode="External"/><Relationship Id="rId829" Type="http://schemas.openxmlformats.org/officeDocument/2006/relationships/hyperlink" Target="https://en.wikipedia.org/wiki/Shrek_the_Third" TargetMode="External"/><Relationship Id="rId1014" Type="http://schemas.openxmlformats.org/officeDocument/2006/relationships/hyperlink" Target="https://www.boxofficemojo.com/title/tt0385752/?ref_=bo_cso_table_172" TargetMode="External"/><Relationship Id="rId1221" Type="http://schemas.openxmlformats.org/officeDocument/2006/relationships/hyperlink" Target="https://www.imdb.com/title/tt1745960/" TargetMode="External"/><Relationship Id="rId1319" Type="http://schemas.openxmlformats.org/officeDocument/2006/relationships/hyperlink" Target="https://en.wikipedia.org/wiki/X-Men_Origins:_Wolverine" TargetMode="External"/><Relationship Id="rId25" Type="http://schemas.openxmlformats.org/officeDocument/2006/relationships/hyperlink" Target="https://www.boxofficemojo.com/title/tt1517451/?ref_=bo_cso_table_87" TargetMode="External"/><Relationship Id="rId174" Type="http://schemas.openxmlformats.org/officeDocument/2006/relationships/hyperlink" Target="https://www.boxofficemojo.com/title/tt1661199/?ref_=bo_cso_table_4" TargetMode="External"/><Relationship Id="rId381" Type="http://schemas.openxmlformats.org/officeDocument/2006/relationships/hyperlink" Target="https://en.wikipedia.org/wiki/Ice_Age_(2002_film)" TargetMode="External"/><Relationship Id="rId241" Type="http://schemas.openxmlformats.org/officeDocument/2006/relationships/hyperlink" Target="https://www.imdb.com/title/tt5433138/" TargetMode="External"/><Relationship Id="rId479" Type="http://schemas.openxmlformats.org/officeDocument/2006/relationships/hyperlink" Target="https://en.wikipedia.org/wiki/King_Kong_(2005_film)" TargetMode="External"/><Relationship Id="rId686" Type="http://schemas.openxmlformats.org/officeDocument/2006/relationships/hyperlink" Target="https://en.wikipedia.org/wiki/Oz_the_Great_and_Powerful" TargetMode="External"/><Relationship Id="rId893" Type="http://schemas.openxmlformats.org/officeDocument/2006/relationships/hyperlink" Target="https://www.boxofficemojo.com/title/tt1408101/?ref_=bo_cso_table_60" TargetMode="External"/><Relationship Id="rId339" Type="http://schemas.openxmlformats.org/officeDocument/2006/relationships/hyperlink" Target="https://www.boxofficemojo.com/year/world/2004/?ref_=bo_cso_table_96" TargetMode="External"/><Relationship Id="rId546" Type="http://schemas.openxmlformats.org/officeDocument/2006/relationships/hyperlink" Target="https://www.boxofficemojo.com/title/tt1587310/?ref_=bo_cso_table_114" TargetMode="External"/><Relationship Id="rId753" Type="http://schemas.openxmlformats.org/officeDocument/2006/relationships/hyperlink" Target="https://www.boxofficemojo.com/year/world/2007/?ref_=bo_cso_table_165" TargetMode="External"/><Relationship Id="rId1176" Type="http://schemas.openxmlformats.org/officeDocument/2006/relationships/hyperlink" Target="https://en.wikipedia.org/wiki/The_Smurfs_(film)" TargetMode="External"/><Relationship Id="rId101" Type="http://schemas.openxmlformats.org/officeDocument/2006/relationships/hyperlink" Target="https://www.boxofficemojo.com/title/tt0372784/?ref_=bo_cso_table_169" TargetMode="External"/><Relationship Id="rId406" Type="http://schemas.openxmlformats.org/officeDocument/2006/relationships/hyperlink" Target="https://www.boxofficemojo.com/title/tt0097576/?ref_=bo_cso_table_50" TargetMode="External"/><Relationship Id="rId960" Type="http://schemas.openxmlformats.org/officeDocument/2006/relationships/hyperlink" Target="https://www.boxofficemojo.com/year/world/2017/?ref_=bo_cso_table_14" TargetMode="External"/><Relationship Id="rId1036" Type="http://schemas.openxmlformats.org/officeDocument/2006/relationships/hyperlink" Target="https://www.boxofficemojo.com/year/world/2013/?ref_=bo_cso_table_194" TargetMode="External"/><Relationship Id="rId1243" Type="http://schemas.openxmlformats.org/officeDocument/2006/relationships/hyperlink" Target="https://www.boxofficemojo.com/title/tt1055369/?ref_=bo_cso_table_87" TargetMode="External"/><Relationship Id="rId613" Type="http://schemas.openxmlformats.org/officeDocument/2006/relationships/hyperlink" Target="https://www.boxofficemojo.com/year/world/2014/?ref_=bo_cso_table_116" TargetMode="External"/><Relationship Id="rId820" Type="http://schemas.openxmlformats.org/officeDocument/2006/relationships/hyperlink" Target="https://www.nytimes.com/2021/05/18/movies/shrek-20th-anniversary.html" TargetMode="External"/><Relationship Id="rId918" Type="http://schemas.openxmlformats.org/officeDocument/2006/relationships/hyperlink" Target="https://www.boxofficemojo.com/year/world/2012/?ref_=bo_cso_table_197" TargetMode="External"/><Relationship Id="rId1103" Type="http://schemas.openxmlformats.org/officeDocument/2006/relationships/hyperlink" Target="https://www.boxofficemojo.com/year/world/1994/?ref_=bo_cso_table_93" TargetMode="External"/><Relationship Id="rId1310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47" Type="http://schemas.openxmlformats.org/officeDocument/2006/relationships/hyperlink" Target="https://www.boxofficemojo.com/year/world/1999/?ref_=bo_cso_table_78" TargetMode="External"/><Relationship Id="rId196" Type="http://schemas.openxmlformats.org/officeDocument/2006/relationships/hyperlink" Target="https://en.wikipedia.org/wiki/Deep_Impact_(film)" TargetMode="External"/><Relationship Id="rId263" Type="http://schemas.openxmlformats.org/officeDocument/2006/relationships/hyperlink" Target="https://www.boxofficemojo.com/year/world/2015/?ref_=bo_cso_table_188" TargetMode="External"/><Relationship Id="rId470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123" Type="http://schemas.openxmlformats.org/officeDocument/2006/relationships/hyperlink" Target="https://www.boxofficemojo.com/year/world/2018/?ref_=bo_cso_table_14" TargetMode="External"/><Relationship Id="rId330" Type="http://schemas.openxmlformats.org/officeDocument/2006/relationships/hyperlink" Target="https://www.boxofficemojo.com/year/world/2011/?ref_=bo_cso_table_15" TargetMode="External"/><Relationship Id="rId568" Type="http://schemas.openxmlformats.org/officeDocument/2006/relationships/hyperlink" Target="https://www.boxofficemojo.com/year/world/2004/?ref_=bo_cso_table_19" TargetMode="External"/><Relationship Id="rId775" Type="http://schemas.openxmlformats.org/officeDocument/2006/relationships/hyperlink" Target="https://en.wikipedia.org/wiki/Rise_of_the_Planet_of_the_Apes" TargetMode="External"/><Relationship Id="rId982" Type="http://schemas.openxmlformats.org/officeDocument/2006/relationships/hyperlink" Target="https://www.boxofficemojo.com/title/tt0382625/?ref_=bo_cso_table_113" TargetMode="External"/><Relationship Id="rId1198" Type="http://schemas.openxmlformats.org/officeDocument/2006/relationships/hyperlink" Target="https://www.boxofficemojo.com/title/tt0800369/?ref_=bo_cso_table_75" TargetMode="External"/><Relationship Id="rId428" Type="http://schemas.openxmlformats.org/officeDocument/2006/relationships/hyperlink" Target="https://www.boxofficemojo.com/year/world/2010/?ref_=bo_cso_table_164" TargetMode="External"/><Relationship Id="rId635" Type="http://schemas.openxmlformats.org/officeDocument/2006/relationships/hyperlink" Target="https://en.wikipedia.org/wiki/Murder_on_the_Orient_Express_(2017_film)" TargetMode="External"/><Relationship Id="rId842" Type="http://schemas.openxmlformats.org/officeDocument/2006/relationships/hyperlink" Target="https://www.boxofficemojo.com/title/tt1010048/?ref_=bo_cso_table_161" TargetMode="External"/><Relationship Id="rId1058" Type="http://schemas.openxmlformats.org/officeDocument/2006/relationships/hyperlink" Target="https://www.boxofficemojo.com/year/world/2016/?ref_=bo_cso_table_54" TargetMode="External"/><Relationship Id="rId1265" Type="http://schemas.openxmlformats.org/officeDocument/2006/relationships/hyperlink" Target="https://en.wikipedia.org/wiki/The_Twilight_Saga:_Breaking_Dawn_%E2%80%93_Part_1" TargetMode="External"/><Relationship Id="rId702" Type="http://schemas.openxmlformats.org/officeDocument/2006/relationships/hyperlink" Target="https://www.boxofficemojo.com/title/tt0449088/?ref_=bo_cso_table_57" TargetMode="External"/><Relationship Id="rId1125" Type="http://schemas.openxmlformats.org/officeDocument/2006/relationships/hyperlink" Target="https://en.wikipedia.org/wiki/The_Mummy_(1999_film)" TargetMode="External"/><Relationship Id="rId1332" Type="http://schemas.openxmlformats.org/officeDocument/2006/relationships/hyperlink" Target="https://www.boxofficemojo.com/title/tt0290334/?ref_=bo_cso_table_121" TargetMode="External"/><Relationship Id="rId69" Type="http://schemas.openxmlformats.org/officeDocument/2006/relationships/hyperlink" Target="https://www.boxofficemojo.com/year/world/2002/?ref_=bo_cso_table_154" TargetMode="External"/><Relationship Id="rId285" Type="http://schemas.openxmlformats.org/officeDocument/2006/relationships/hyperlink" Target="https://en.wikipedia.org/wiki/Ghost_(1990_film)" TargetMode="External"/><Relationship Id="rId492" Type="http://schemas.openxmlformats.org/officeDocument/2006/relationships/hyperlink" Target="https://www.boxofficemojo.com/title/tt0441773/?ref_=bo_cso_table_158" TargetMode="External"/><Relationship Id="rId797" Type="http://schemas.openxmlformats.org/officeDocument/2006/relationships/hyperlink" Target="https://www.boxofficemojo.com/title/tt0114369/?ref_=bo_cso_table_138" TargetMode="External"/><Relationship Id="rId145" Type="http://schemas.openxmlformats.org/officeDocument/2006/relationships/hyperlink" Target="https://www.boxofficemojo.com/year/world/2016/?ref_=bo_cso_table_24" TargetMode="External"/><Relationship Id="rId352" Type="http://schemas.openxmlformats.org/officeDocument/2006/relationships/hyperlink" Target="https://www.boxofficemojo.com/title/tt0099785/?ref_=bo_cso_table_45" TargetMode="External"/><Relationship Id="rId1287" Type="http://schemas.openxmlformats.org/officeDocument/2006/relationships/hyperlink" Target="https://www.boxofficemojo.com/title/tt0910970/?ref_=bo_cso_table_20" TargetMode="External"/><Relationship Id="rId212" Type="http://schemas.openxmlformats.org/officeDocument/2006/relationships/hyperlink" Target="https://www.boxofficemojo.com/title/tt1853728/?ref_=bo_cso_table_100" TargetMode="External"/><Relationship Id="rId657" Type="http://schemas.openxmlformats.org/officeDocument/2006/relationships/hyperlink" Target="https://www.boxofficemojo.com/title/tt1959490/?ref_=bo_cso_table_198" TargetMode="External"/><Relationship Id="rId864" Type="http://schemas.openxmlformats.org/officeDocument/2006/relationships/hyperlink" Target="https://www.boxofficemojo.com/year/world/2002/?ref_=bo_cso_table_88" TargetMode="External"/><Relationship Id="rId517" Type="http://schemas.openxmlformats.org/officeDocument/2006/relationships/hyperlink" Target="https://www.boxofficemojo.com/year/world/2007/?ref_=bo_cso_table_145" TargetMode="External"/><Relationship Id="rId724" Type="http://schemas.openxmlformats.org/officeDocument/2006/relationships/hyperlink" Target="https://www.boxofficemojo.com/year/world/1990/?ref_=bo_cso_table_63" TargetMode="External"/><Relationship Id="rId931" Type="http://schemas.openxmlformats.org/officeDocument/2006/relationships/hyperlink" Target="https://en.wikipedia.org/wiki/Terminator_3:_Rise_of_the_Machines" TargetMode="External"/><Relationship Id="rId1147" Type="http://schemas.openxmlformats.org/officeDocument/2006/relationships/hyperlink" Target="https://www.boxofficemojo.com/title/tt1041829/?ref_=bo_cso_table_156" TargetMode="External"/><Relationship Id="rId60" Type="http://schemas.openxmlformats.org/officeDocument/2006/relationships/hyperlink" Target="https://www.boxofficemojo.com/title/tt1477834/?ref_=bo_cso_table_25" TargetMode="External"/><Relationship Id="rId1007" Type="http://schemas.openxmlformats.org/officeDocument/2006/relationships/hyperlink" Target="https://en.wikipedia.org/wiki/The_Flintstones_(film)" TargetMode="External"/><Relationship Id="rId1214" Type="http://schemas.openxmlformats.org/officeDocument/2006/relationships/hyperlink" Target="https://www.boxofficemojo.com/year/world/1997/?ref_=bo_cso_table_126" TargetMode="External"/><Relationship Id="rId18" Type="http://schemas.openxmlformats.org/officeDocument/2006/relationships/hyperlink" Target="https://www.boxofficemojo.com/title/tt0120623/?ref_=bo_cso_table_190" TargetMode="External"/><Relationship Id="rId167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374" Type="http://schemas.openxmlformats.org/officeDocument/2006/relationships/hyperlink" Target="https://www.boxofficemojo.com/year/world/2007/?ref_=bo_cso_table_183" TargetMode="External"/><Relationship Id="rId581" Type="http://schemas.openxmlformats.org/officeDocument/2006/relationships/hyperlink" Target="https://en.wikipedia.org/wiki/Men_in_Black_3" TargetMode="External"/><Relationship Id="rId234" Type="http://schemas.openxmlformats.org/officeDocument/2006/relationships/hyperlink" Target="https://www.boxofficemojo.com/title/tt0461770/?ref_=bo_cso_table_113" TargetMode="External"/><Relationship Id="rId679" Type="http://schemas.openxmlformats.org/officeDocument/2006/relationships/hyperlink" Target="https://www.boxofficemojo.com/year/world/2019/?ref_=bo_cso_table_163" TargetMode="External"/><Relationship Id="rId886" Type="http://schemas.openxmlformats.org/officeDocument/2006/relationships/hyperlink" Target="https://en.wikipedia.org/wiki/Spirited_Away" TargetMode="External"/><Relationship Id="rId2" Type="http://schemas.openxmlformats.org/officeDocument/2006/relationships/hyperlink" Target="https://www.boxofficemojo.com/year/world/2007/?ref_=bo_cso_table_69" TargetMode="External"/><Relationship Id="rId441" Type="http://schemas.openxmlformats.org/officeDocument/2006/relationships/hyperlink" Target="https://en.wikipedia.org/wiki/Jason_Bourne_(film)" TargetMode="External"/><Relationship Id="rId539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746" Type="http://schemas.openxmlformats.org/officeDocument/2006/relationships/hyperlink" Target="https://en.wikipedia.org/wiki/Ralph_Breaks_the_Internet" TargetMode="External"/><Relationship Id="rId1071" Type="http://schemas.openxmlformats.org/officeDocument/2006/relationships/hyperlink" Target="https://en.wikipedia.org/wiki/Star_Wars:_The_Last_Jedi" TargetMode="External"/><Relationship Id="rId1169" Type="http://schemas.openxmlformats.org/officeDocument/2006/relationships/hyperlink" Target="https://www.boxofficemojo.com/year/world/2007/?ref_=bo_cso_table_9" TargetMode="External"/><Relationship Id="rId301" Type="http://schemas.openxmlformats.org/officeDocument/2006/relationships/hyperlink" Target="https://en.wikipedia.org/wiki/Basic_Instinct" TargetMode="External"/><Relationship Id="rId953" Type="http://schemas.openxmlformats.org/officeDocument/2006/relationships/hyperlink" Target="https://www.boxofficemojo.com/title/tt1877830/?ref_=bo_cso_table_110" TargetMode="External"/><Relationship Id="rId1029" Type="http://schemas.openxmlformats.org/officeDocument/2006/relationships/hyperlink" Target="https://www.boxofficemojo.com/title/tt1119646/?ref_=bo_cso_table_56" TargetMode="External"/><Relationship Id="rId1236" Type="http://schemas.openxmlformats.org/officeDocument/2006/relationships/hyperlink" Target="https://en.wikipedia.org/wiki/Transformers_(film)" TargetMode="External"/><Relationship Id="rId82" Type="http://schemas.openxmlformats.org/officeDocument/2006/relationships/hyperlink" Target="https://www.boxofficemojo.com/title/tt4154796/?ref_=bo_cso_table_2" TargetMode="External"/><Relationship Id="rId606" Type="http://schemas.openxmlformats.org/officeDocument/2006/relationships/hyperlink" Target="https://www.boxofficemojo.com/title/tt0317919/?ref_=bo_cso_table_135" TargetMode="External"/><Relationship Id="rId813" Type="http://schemas.openxmlformats.org/officeDocument/2006/relationships/hyperlink" Target="https://www.boxofficemojo.com/year/world/2009/?ref_=bo_cso_table_18" TargetMode="External"/><Relationship Id="rId1303" Type="http://schemas.openxmlformats.org/officeDocument/2006/relationships/hyperlink" Target="https://www.boxofficemojo.com/year/world/2000/?ref_=bo_cso_table_167" TargetMode="External"/><Relationship Id="rId189" Type="http://schemas.openxmlformats.org/officeDocument/2006/relationships/hyperlink" Target="https://www.boxofficemojo.com/year/world/2014/?ref_=bo_cso_table_131" TargetMode="External"/><Relationship Id="rId396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256" Type="http://schemas.openxmlformats.org/officeDocument/2006/relationships/hyperlink" Target="https://www.boxofficemojo.com/year/world/1987/?ref_=bo_cso_table_153" TargetMode="External"/><Relationship Id="rId463" Type="http://schemas.openxmlformats.org/officeDocument/2006/relationships/hyperlink" Target="https://www.boxofficemojo.com/year/world/2001/?ref_=bo_cso_table_181" TargetMode="External"/><Relationship Id="rId670" Type="http://schemas.openxmlformats.org/officeDocument/2006/relationships/hyperlink" Target="https://www.boxofficemojo.com/year/world/2001/?ref_=bo_cso_table_73" TargetMode="External"/><Relationship Id="rId1093" Type="http://schemas.openxmlformats.org/officeDocument/2006/relationships/hyperlink" Target="https://www.boxofficemojo.com/title/tt1482459/?ref_=bo_cso_table_99" TargetMode="External"/><Relationship Id="rId116" Type="http://schemas.openxmlformats.org/officeDocument/2006/relationships/hyperlink" Target="https://en.wikipedia.org/wiki/Beverly_Hills_Cop" TargetMode="External"/><Relationship Id="rId323" Type="http://schemas.openxmlformats.org/officeDocument/2006/relationships/hyperlink" Target="https://www.boxofficemojo.com/title/tt0295297/?ref_=bo_cso_table_67" TargetMode="External"/><Relationship Id="rId530" Type="http://schemas.openxmlformats.org/officeDocument/2006/relationships/hyperlink" Target="https://en.wikipedia.org/wiki/The_Lord_of_the_Rings:_The_Two_Towers" TargetMode="External"/><Relationship Id="rId768" Type="http://schemas.openxmlformats.org/officeDocument/2006/relationships/hyperlink" Target="https://www.boxofficemojo.com/year/world/2011/?ref_=bo_cso_table_42" TargetMode="External"/><Relationship Id="rId975" Type="http://schemas.openxmlformats.org/officeDocument/2006/relationships/hyperlink" Target="https://www.boxofficemojo.com/year/world/2018/?ref_=bo_cso_table_151" TargetMode="External"/><Relationship Id="rId1160" Type="http://schemas.openxmlformats.org/officeDocument/2006/relationships/hyperlink" Target="https://www.boxofficemojo.com/year/world/2016/?ref_=bo_cso_table_72" TargetMode="External"/><Relationship Id="rId628" Type="http://schemas.openxmlformats.org/officeDocument/2006/relationships/hyperlink" Target="https://www.boxofficemojo.com/year/world/2005/?ref_=bo_cso_table_38" TargetMode="External"/><Relationship Id="rId835" Type="http://schemas.openxmlformats.org/officeDocument/2006/relationships/hyperlink" Target="https://en.wikipedia.org/wiki/Sing_(2016_American_film)" TargetMode="External"/><Relationship Id="rId1258" Type="http://schemas.openxmlformats.org/officeDocument/2006/relationships/hyperlink" Target="https://www.boxofficemojo.com/title/tt0111503/?ref_=bo_cso_table_160" TargetMode="External"/><Relationship Id="rId1020" Type="http://schemas.openxmlformats.org/officeDocument/2006/relationships/hyperlink" Target="https://www.boxofficemojo.com/title/tt1343092/?ref_=bo_cso_table_82" TargetMode="External"/><Relationship Id="rId1118" Type="http://schemas.openxmlformats.org/officeDocument/2006/relationships/hyperlink" Target="https://www.boxofficemojo.com/year/world/2018/?ref_=bo_cso_table_11" TargetMode="External"/><Relationship Id="rId1325" Type="http://schemas.openxmlformats.org/officeDocument/2006/relationships/hyperlink" Target="https://en.wikipedia.org/wiki/X-Men:_Days_of_Future_Past" TargetMode="External"/><Relationship Id="rId902" Type="http://schemas.openxmlformats.org/officeDocument/2006/relationships/hyperlink" Target="https://www.boxofficemojo.com/title/tt0348150/?ref_=bo_cso_table_140" TargetMode="External"/><Relationship Id="rId31" Type="http://schemas.openxmlformats.org/officeDocument/2006/relationships/hyperlink" Target="https://www.boxofficemojo.com/year/world/2019/?ref_=bo_cso_table_41" TargetMode="External"/><Relationship Id="rId180" Type="http://schemas.openxmlformats.org/officeDocument/2006/relationships/hyperlink" Target="https://www.boxofficemojo.com/year/world/2017/?ref_=bo_cso_table_94" TargetMode="External"/><Relationship Id="rId278" Type="http://schemas.openxmlformats.org/officeDocument/2006/relationships/hyperlink" Target="https://www.boxofficemojo.com/year/world/2019/?ref_=bo_cso_table_12" TargetMode="External"/><Relationship Id="rId485" Type="http://schemas.openxmlformats.org/officeDocument/2006/relationships/hyperlink" Target="https://en.wikipedia.org/wiki/Kingsman:_The_Secret_Service" TargetMode="External"/><Relationship Id="rId692" Type="http://schemas.openxmlformats.org/officeDocument/2006/relationships/hyperlink" Target="https://en.wikipedia.org/wiki/Pearl_Harbor_(film)" TargetMode="External"/><Relationship Id="rId138" Type="http://schemas.openxmlformats.org/officeDocument/2006/relationships/hyperlink" Target="https://www.boxofficemojo.com/title/tt0315327/?ref_=bo_cso_table_41" TargetMode="External"/><Relationship Id="rId345" Type="http://schemas.openxmlformats.org/officeDocument/2006/relationships/hyperlink" Target="https://www.boxofficemojo.com/year/world/2009/?ref_=bo_cso_table_64" TargetMode="External"/><Relationship Id="rId552" Type="http://schemas.openxmlformats.org/officeDocument/2006/relationships/hyperlink" Target="https://www.boxofficemojo.com/title/tt0795421/?ref_=bo_cso_table_172" TargetMode="External"/><Relationship Id="rId997" Type="http://schemas.openxmlformats.org/officeDocument/2006/relationships/hyperlink" Target="https://www.boxofficemojo.com/title/tt0070047/?ref_=bo_cso_table_83" TargetMode="External"/><Relationship Id="rId1182" Type="http://schemas.openxmlformats.org/officeDocument/2006/relationships/hyperlink" Target="https://en.wikipedia.org/wiki/The_SpongeBob_Movie:_Sponge_Out_of_Water" TargetMode="External"/><Relationship Id="rId205" Type="http://schemas.openxmlformats.org/officeDocument/2006/relationships/hyperlink" Target="https://en.wikipedia.org/wiki/Die_Another_Day" TargetMode="External"/><Relationship Id="rId412" Type="http://schemas.openxmlformats.org/officeDocument/2006/relationships/hyperlink" Target="https://www.boxofficemojo.com/title/tt0087469/?ref_=bo_cso_table_125" TargetMode="External"/><Relationship Id="rId857" Type="http://schemas.openxmlformats.org/officeDocument/2006/relationships/hyperlink" Target="https://www.boxofficemojo.com/title/tt2379713/?ref_=bo_cso_table_74" TargetMode="External"/><Relationship Id="rId1042" Type="http://schemas.openxmlformats.org/officeDocument/2006/relationships/hyperlink" Target="https://www.boxofficemojo.com/year/world/2014/?ref_=bo_cso_table_56" TargetMode="External"/><Relationship Id="rId717" Type="http://schemas.openxmlformats.org/officeDocument/2006/relationships/hyperlink" Target="https://www.boxofficemojo.com/title/tt0114148/?ref_=bo_cso_table_106" TargetMode="External"/><Relationship Id="rId924" Type="http://schemas.openxmlformats.org/officeDocument/2006/relationships/hyperlink" Target="https://www.boxofficemojo.com/year/world/2020/?ref_=bo_cso_table_188" TargetMode="External"/><Relationship Id="rId53" Type="http://schemas.openxmlformats.org/officeDocument/2006/relationships/hyperlink" Target="https://www.boxofficemojo.com/title/tt0478970/?ref_=bo_cso_table_23" TargetMode="External"/><Relationship Id="rId1207" Type="http://schemas.openxmlformats.org/officeDocument/2006/relationships/hyperlink" Target="https://www.boxofficemojo.com/title/tt1981115/?ref_=bo_cso_table_156" TargetMode="External"/><Relationship Id="rId367" Type="http://schemas.openxmlformats.org/officeDocument/2006/relationships/hyperlink" Target="https://www.boxofficemojo.com/title/tt0892769/?ref_=bo_cso_table_31" TargetMode="External"/><Relationship Id="rId574" Type="http://schemas.openxmlformats.org/officeDocument/2006/relationships/hyperlink" Target="https://www.boxofficemojo.com/year/world/2010/?ref_=bo_cso_table_145" TargetMode="External"/><Relationship Id="rId227" Type="http://schemas.openxmlformats.org/officeDocument/2006/relationships/hyperlink" Target="https://www.boxofficemojo.com/year/world/1982/?ref_=bo_cso_table_98" TargetMode="External"/><Relationship Id="rId781" Type="http://schemas.openxmlformats.org/officeDocument/2006/relationships/hyperlink" Target="https://www.imdb.com/title/tt0102798/" TargetMode="External"/><Relationship Id="rId879" Type="http://schemas.openxmlformats.org/officeDocument/2006/relationships/hyperlink" Target="https://www.boxofficemojo.com/year/world/2018/?ref_=bo_cso_table_152" TargetMode="External"/><Relationship Id="rId434" Type="http://schemas.openxmlformats.org/officeDocument/2006/relationships/hyperlink" Target="https://www.boxofficemojo.com/year/world/2017/?ref_=bo_cso_table_134" TargetMode="External"/><Relationship Id="rId641" Type="http://schemas.openxmlformats.org/officeDocument/2006/relationships/hyperlink" Target="https://en.wikipedia.org/wiki/National_Treasure_(film)" TargetMode="External"/><Relationship Id="rId739" Type="http://schemas.openxmlformats.org/officeDocument/2006/relationships/hyperlink" Target="https://www.boxofficemojo.com/year/world/1981/?ref_=bo_cso_table_142" TargetMode="External"/><Relationship Id="rId1064" Type="http://schemas.openxmlformats.org/officeDocument/2006/relationships/hyperlink" Target="https://www.boxofficemojo.com/year/world/2010/?ref_=bo_cso_table_96" TargetMode="External"/><Relationship Id="rId1271" Type="http://schemas.openxmlformats.org/officeDocument/2006/relationships/hyperlink" Target="https://www.boxofficemojo.com/year/world/2009/?ref_=bo_cso_table_130" TargetMode="External"/><Relationship Id="rId501" Type="http://schemas.openxmlformats.org/officeDocument/2006/relationships/hyperlink" Target="https://www.boxofficemojo.com/title/tt3783958/?ref_=bo_cso_table_53" TargetMode="External"/><Relationship Id="rId946" Type="http://schemas.openxmlformats.org/officeDocument/2006/relationships/hyperlink" Target="https://en.wikipedia.org/wiki/The_Amazing_Spider-Man_2" TargetMode="External"/><Relationship Id="rId1131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1229" Type="http://schemas.openxmlformats.org/officeDocument/2006/relationships/hyperlink" Target="https://www.boxofficemojo.com/year/world/2010/?ref_=bo_cso_table_37" TargetMode="External"/><Relationship Id="rId75" Type="http://schemas.openxmlformats.org/officeDocument/2006/relationships/hyperlink" Target="https://www.boxofficemojo.com/year/world/2009/?ref_=bo_cso_table_1" TargetMode="External"/><Relationship Id="rId806" Type="http://schemas.openxmlformats.org/officeDocument/2006/relationships/hyperlink" Target="https://www.boxofficemojo.com/title/tt0307453/?ref_=bo_cso_table_166" TargetMode="External"/><Relationship Id="rId291" Type="http://schemas.openxmlformats.org/officeDocument/2006/relationships/hyperlink" Target="https://www.boxofficemojo.com/title/tt0120685/?ref_=bo_cso_table_159" TargetMode="External"/><Relationship Id="rId151" Type="http://schemas.openxmlformats.org/officeDocument/2006/relationships/hyperlink" Target="https://www.boxofficemojo.com/year/world/2019/?ref_=bo_cso_table_28" TargetMode="External"/><Relationship Id="rId389" Type="http://schemas.openxmlformats.org/officeDocument/2006/relationships/hyperlink" Target="https://www.boxofficemojo.com/year/world/2009/?ref_=bo_cso_table_73" TargetMode="External"/><Relationship Id="rId596" Type="http://schemas.openxmlformats.org/officeDocument/2006/relationships/hyperlink" Target="https://en.wikipedia.org/wiki/Minions:_The_Rise_of_Gru" TargetMode="External"/><Relationship Id="rId249" Type="http://schemas.openxmlformats.org/officeDocument/2006/relationships/hyperlink" Target="https://www.boxofficemojo.com/title/tt1905041/?ref_=bo_cso_table_103" TargetMode="External"/><Relationship Id="rId456" Type="http://schemas.openxmlformats.org/officeDocument/2006/relationships/hyperlink" Target="https://www.boxofficemojo.com/title/tt2283362/?ref_=bo_cso_table_55" TargetMode="External"/><Relationship Id="rId663" Type="http://schemas.openxmlformats.org/officeDocument/2006/relationships/hyperlink" Target="https://www.boxofficemojo.com/title/tt1670345/?ref_=bo_cso_table_91" TargetMode="External"/><Relationship Id="rId870" Type="http://schemas.openxmlformats.org/officeDocument/2006/relationships/hyperlink" Target="https://www.boxofficemojo.com/year/world/2007/?ref_=bo_cso_table_71" TargetMode="External"/><Relationship Id="rId1086" Type="http://schemas.openxmlformats.org/officeDocument/2006/relationships/hyperlink" Target="https://en.wikipedia.org/wiki/The_Lion_King_(2019_film)" TargetMode="External"/><Relationship Id="rId1293" Type="http://schemas.openxmlformats.org/officeDocument/2006/relationships/hyperlink" Target="https://www.boxofficemojo.com/title/tt3450958/?ref_=bo_cso_table_36" TargetMode="External"/><Relationship Id="rId109" Type="http://schemas.openxmlformats.org/officeDocument/2006/relationships/hyperlink" Target="https://www.boxofficemojo.com/title/tt2771200/?ref_=bo_cso_table_18" TargetMode="External"/><Relationship Id="rId316" Type="http://schemas.openxmlformats.org/officeDocument/2006/relationships/hyperlink" Target="https://www.boxofficemojo.com/year/world/2008/?ref_=bo_cso_table_161" TargetMode="External"/><Relationship Id="rId523" Type="http://schemas.openxmlformats.org/officeDocument/2006/relationships/hyperlink" Target="https://www.boxofficemojo.com/year/world/2001/?ref_=bo_cso_table_69" TargetMode="External"/><Relationship Id="rId968" Type="http://schemas.openxmlformats.org/officeDocument/2006/relationships/hyperlink" Target="https://www.boxofficemojo.com/title/tt1457767/?ref_=bo_cso_table_152" TargetMode="External"/><Relationship Id="rId1153" Type="http://schemas.openxmlformats.org/officeDocument/2006/relationships/hyperlink" Target="https://www.boxofficemojo.com/title/tt2527338/?ref_=bo_cso_table_35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Deep_Impact_(film)" TargetMode="External"/><Relationship Id="rId671" Type="http://schemas.openxmlformats.org/officeDocument/2006/relationships/hyperlink" Target="https://www.boxofficemojo.com/year/world/2012/?ref_=bo_cso_table_49" TargetMode="External"/><Relationship Id="rId769" Type="http://schemas.openxmlformats.org/officeDocument/2006/relationships/hyperlink" Target="https://www.boxofficemojo.com/year/world/2013/?ref_=bo_cso_table_123" TargetMode="External"/><Relationship Id="rId21" Type="http://schemas.openxmlformats.org/officeDocument/2006/relationships/hyperlink" Target="https://www.boxofficemojo.com/year/world/2010/?ref_=bo_cso_table_47" TargetMode="External"/><Relationship Id="rId324" Type="http://schemas.openxmlformats.org/officeDocument/2006/relationships/hyperlink" Target="https://www.boxofficemojo.com/year/world/2003/?ref_=bo_cso_table_26" TargetMode="External"/><Relationship Id="rId531" Type="http://schemas.openxmlformats.org/officeDocument/2006/relationships/hyperlink" Target="https://en.wikipedia.org/wiki/Shrek_Forever_After" TargetMode="External"/><Relationship Id="rId629" Type="http://schemas.openxmlformats.org/officeDocument/2006/relationships/hyperlink" Target="https://en.wikipedia.org/wiki/The_Conjuring_2" TargetMode="External"/><Relationship Id="rId170" Type="http://schemas.openxmlformats.org/officeDocument/2006/relationships/hyperlink" Target="https://www.forbes.com/sites/simonthompson/2020/06/15/talking-gladiator-at-20-with-producer-douglas-wick/" TargetMode="External"/><Relationship Id="rId836" Type="http://schemas.openxmlformats.org/officeDocument/2006/relationships/hyperlink" Target="https://www.boxofficemojo.com/year/world/2021/?ref_=bo_cso_table_25" TargetMode="External"/><Relationship Id="rId268" Type="http://schemas.openxmlformats.org/officeDocument/2006/relationships/hyperlink" Target="https://en.wikipedia.org/wiki/Jason_Bourne_(film)" TargetMode="External"/><Relationship Id="rId475" Type="http://schemas.openxmlformats.org/officeDocument/2006/relationships/hyperlink" Target="https://www.boxofficemojo.com/year/world/1988/?ref_=bo_cso_table_81" TargetMode="External"/><Relationship Id="rId682" Type="http://schemas.openxmlformats.org/officeDocument/2006/relationships/hyperlink" Target="https://en.wikipedia.org/wiki/The_Incredibles" TargetMode="External"/><Relationship Id="rId32" Type="http://schemas.openxmlformats.org/officeDocument/2006/relationships/hyperlink" Target="https://www.boxofficemojo.com/year/world/2018/?ref_=bo_cso_table_166" TargetMode="External"/><Relationship Id="rId128" Type="http://schemas.openxmlformats.org/officeDocument/2006/relationships/hyperlink" Target="https://www.boxofficemojo.com/year/world/2016/?ref_=bo_cso_table_142" TargetMode="External"/><Relationship Id="rId335" Type="http://schemas.openxmlformats.org/officeDocument/2006/relationships/hyperlink" Target="https://en.wikipedia.org/wiki/Madagascar:_Escape_2_Africa" TargetMode="External"/><Relationship Id="rId542" Type="http://schemas.openxmlformats.org/officeDocument/2006/relationships/hyperlink" Target="https://www.boxofficemojo.com/year/world/2008/?ref_=bo_cso_table_161" TargetMode="External"/><Relationship Id="rId181" Type="http://schemas.openxmlformats.org/officeDocument/2006/relationships/hyperlink" Target="https://www.boxofficemojo.com/year/world/1978/?ref_=bo_cso_table_137" TargetMode="External"/><Relationship Id="rId402" Type="http://schemas.openxmlformats.org/officeDocument/2006/relationships/hyperlink" Target="https://www.boxofficemojo.com/year/world/2004/?ref_=bo_cso_table_102" TargetMode="External"/><Relationship Id="rId847" Type="http://schemas.openxmlformats.org/officeDocument/2006/relationships/hyperlink" Target="https://www.boxofficemojo.com/year/world/2000/?ref_=bo_cso_table_167" TargetMode="External"/><Relationship Id="rId279" Type="http://schemas.openxmlformats.org/officeDocument/2006/relationships/hyperlink" Target="https://www.imdb.com/title/tt2283362/" TargetMode="External"/><Relationship Id="rId486" Type="http://schemas.openxmlformats.org/officeDocument/2006/relationships/hyperlink" Target="https://www.boxofficemojo.com/year/world/2016/?ref_=bo_cso_table_166" TargetMode="External"/><Relationship Id="rId693" Type="http://schemas.openxmlformats.org/officeDocument/2006/relationships/hyperlink" Target="https://www.boxofficemojo.com/year/world/2003/?ref_=bo_cso_table_70" TargetMode="External"/><Relationship Id="rId707" Type="http://schemas.openxmlformats.org/officeDocument/2006/relationships/hyperlink" Target="https://www.boxofficemojo.com/year/world/2012/?ref_=bo_cso_table_99" TargetMode="External"/><Relationship Id="rId43" Type="http://schemas.openxmlformats.org/officeDocument/2006/relationships/hyperlink" Target="https://en.wikipedia.org/wiki/Austin_Powers:_The_Spy_Who_Shagged_Me" TargetMode="External"/><Relationship Id="rId139" Type="http://schemas.openxmlformats.org/officeDocument/2006/relationships/hyperlink" Target="https://en.wikipedia.org/wiki/The_Empire_Strikes_Back" TargetMode="External"/><Relationship Id="rId346" Type="http://schemas.openxmlformats.org/officeDocument/2006/relationships/hyperlink" Target="https://www.boxofficemojo.com/year/world/2013/?ref_=bo_cso_table_145" TargetMode="External"/><Relationship Id="rId553" Type="http://schemas.openxmlformats.org/officeDocument/2006/relationships/hyperlink" Target="https://en.wikipedia.org/wiki/Spectre_(2015_film)" TargetMode="External"/><Relationship Id="rId760" Type="http://schemas.openxmlformats.org/officeDocument/2006/relationships/hyperlink" Target="https://en.wikipedia.org/wiki/The_Sixth_Sense" TargetMode="External"/><Relationship Id="rId192" Type="http://schemas.openxmlformats.org/officeDocument/2006/relationships/hyperlink" Target="https://www.statista.com/statistics/323356/harry-potter-production-costs-box-office-revenue/" TargetMode="External"/><Relationship Id="rId206" Type="http://schemas.openxmlformats.org/officeDocument/2006/relationships/hyperlink" Target="https://www.statista.com/statistics/323356/harry-potter-production-costs-box-office-revenue/" TargetMode="External"/><Relationship Id="rId413" Type="http://schemas.openxmlformats.org/officeDocument/2006/relationships/hyperlink" Target="https://variety.com/2021/film/news/no-time-to-die-highest-grossing-movie-losing-money-blockbusters-1235111919/" TargetMode="External"/><Relationship Id="rId858" Type="http://schemas.openxmlformats.org/officeDocument/2006/relationships/hyperlink" Target="https://en.wikipedia.org/wiki/X-Men_Origins:_Wolverine" TargetMode="External"/><Relationship Id="rId497" Type="http://schemas.openxmlformats.org/officeDocument/2006/relationships/hyperlink" Target="https://en.wikipedia.org/wiki/Rise_of_the_Planet_of_the_Apes" TargetMode="External"/><Relationship Id="rId620" Type="http://schemas.openxmlformats.org/officeDocument/2006/relationships/hyperlink" Target="https://www.boxofficemojo.com/year/world/2017/?ref_=bo_cso_table_14" TargetMode="External"/><Relationship Id="rId718" Type="http://schemas.openxmlformats.org/officeDocument/2006/relationships/hyperlink" Target="https://en.wikipedia.org/wiki/The_Matrix_Reloaded" TargetMode="External"/><Relationship Id="rId357" Type="http://schemas.openxmlformats.org/officeDocument/2006/relationships/hyperlink" Target="https://en.wikipedia.org/wiki/Megamind" TargetMode="External"/><Relationship Id="rId54" Type="http://schemas.openxmlformats.org/officeDocument/2006/relationships/hyperlink" Target="https://www.boxofficemojo.com/year/world/2020/?ref_=bo_cso_table_99" TargetMode="External"/><Relationship Id="rId217" Type="http://schemas.openxmlformats.org/officeDocument/2006/relationships/hyperlink" Target="https://www.boxofficemojo.com/year/world/2018/?ref_=bo_cso_table_13" TargetMode="External"/><Relationship Id="rId564" Type="http://schemas.openxmlformats.org/officeDocument/2006/relationships/hyperlink" Target="https://www.boxofficemojo.com/year/world/2017/?ref_=bo_cso_table_75" TargetMode="External"/><Relationship Id="rId771" Type="http://schemas.openxmlformats.org/officeDocument/2006/relationships/hyperlink" Target="https://www.boxofficemojo.com/year/world/2013/?ref_=bo_cso_table_110" TargetMode="External"/><Relationship Id="rId869" Type="http://schemas.openxmlformats.org/officeDocument/2006/relationships/hyperlink" Target="https://www.boxofficemojo.com/year/world/2017/?ref_=bo_cso_table_105" TargetMode="External"/><Relationship Id="rId424" Type="http://schemas.openxmlformats.org/officeDocument/2006/relationships/hyperlink" Target="https://www.boxofficemojo.com/year/world/2007/?ref_=bo_cso_table_169" TargetMode="External"/><Relationship Id="rId631" Type="http://schemas.openxmlformats.org/officeDocument/2006/relationships/hyperlink" Target="https://www.boxofficemojo.com/year/world/2013/?ref_=bo_cso_table_180" TargetMode="External"/><Relationship Id="rId729" Type="http://schemas.openxmlformats.org/officeDocument/2006/relationships/hyperlink" Target="https://www.boxofficemojo.com/year/world/2001/?ref_=bo_cso_table_80" TargetMode="External"/><Relationship Id="rId270" Type="http://schemas.openxmlformats.org/officeDocument/2006/relationships/hyperlink" Target="https://www.boxofficemojo.com/year/world/2019/?ref_=bo_cso_table_135" TargetMode="External"/><Relationship Id="rId65" Type="http://schemas.openxmlformats.org/officeDocument/2006/relationships/hyperlink" Target="https://www.boxofficemojo.com/year/world/2017/?ref_=bo_cso_table_18" TargetMode="External"/><Relationship Id="rId130" Type="http://schemas.openxmlformats.org/officeDocument/2006/relationships/hyperlink" Target="https://en.wikipedia.org/wiki/Doctor_Strange_in_the_Multiverse_of_Madness" TargetMode="External"/><Relationship Id="rId368" Type="http://schemas.openxmlformats.org/officeDocument/2006/relationships/hyperlink" Target="https://www.boxofficemojo.com/year/world/2015/?ref_=bo_cso_table_140" TargetMode="External"/><Relationship Id="rId575" Type="http://schemas.openxmlformats.org/officeDocument/2006/relationships/hyperlink" Target="https://en.wikipedia.org/wiki/Star_Trek_Beyond" TargetMode="External"/><Relationship Id="rId782" Type="http://schemas.openxmlformats.org/officeDocument/2006/relationships/hyperlink" Target="https://en.wikipedia.org/wiki/Thor:_Ragnarok" TargetMode="External"/><Relationship Id="rId228" Type="http://schemas.openxmlformats.org/officeDocument/2006/relationships/hyperlink" Target="https://en.wikipedia.org/wiki/Ice_Age_(2002_film)" TargetMode="External"/><Relationship Id="rId435" Type="http://schemas.openxmlformats.org/officeDocument/2006/relationships/hyperlink" Target="https://en.wikipedia.org/wiki/Pacific_Rim_(film)" TargetMode="External"/><Relationship Id="rId642" Type="http://schemas.openxmlformats.org/officeDocument/2006/relationships/hyperlink" Target="https://en.wikipedia.org/wiki/The_Day_After_Tomorrow" TargetMode="External"/><Relationship Id="rId281" Type="http://schemas.openxmlformats.org/officeDocument/2006/relationships/hyperlink" Target="https://en.wikipedia.org/wiki/Jurassic_Park_(film)" TargetMode="External"/><Relationship Id="rId502" Type="http://schemas.openxmlformats.org/officeDocument/2006/relationships/hyperlink" Target="https://www.boxofficemojo.com/year/world/2016/?ref_=bo_cso_table_40" TargetMode="External"/><Relationship Id="rId76" Type="http://schemas.openxmlformats.org/officeDocument/2006/relationships/hyperlink" Target="https://www.boxofficemojo.com/year/world/2010/?ref_=bo_cso_table_133" TargetMode="External"/><Relationship Id="rId141" Type="http://schemas.openxmlformats.org/officeDocument/2006/relationships/hyperlink" Target="https://www.boxofficemojo.com/year/world/2021/?ref_=bo_cso_table_131" TargetMode="External"/><Relationship Id="rId379" Type="http://schemas.openxmlformats.org/officeDocument/2006/relationships/hyperlink" Target="https://en.wikipedia.org/wiki/Mission:_Impossible_2" TargetMode="External"/><Relationship Id="rId586" Type="http://schemas.openxmlformats.org/officeDocument/2006/relationships/hyperlink" Target="https://www.boxofficemojo.com/year/world/2015/?ref_=bo_cso_table_140" TargetMode="External"/><Relationship Id="rId793" Type="http://schemas.openxmlformats.org/officeDocument/2006/relationships/hyperlink" Target="https://en.wikipedia.org/wiki/Toy_Story" TargetMode="External"/><Relationship Id="rId807" Type="http://schemas.openxmlformats.org/officeDocument/2006/relationships/hyperlink" Target="https://en.wikipedia.org/wiki/Transformers:_Revenge_of_the_Fallen" TargetMode="External"/><Relationship Id="rId7" Type="http://schemas.openxmlformats.org/officeDocument/2006/relationships/hyperlink" Target="https://www.boxofficemojo.com/year/world/2014/?ref_=bo_cso_table_130" TargetMode="External"/><Relationship Id="rId239" Type="http://schemas.openxmlformats.org/officeDocument/2006/relationships/hyperlink" Target="https://www.boxofficemojo.com/year/world/2018/?ref_=bo_cso_table_20" TargetMode="External"/><Relationship Id="rId446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653" Type="http://schemas.openxmlformats.org/officeDocument/2006/relationships/hyperlink" Target="https://www.boxofficemojo.com/year/world/1993/?ref_=bo_cso_table_180" TargetMode="External"/><Relationship Id="rId292" Type="http://schemas.openxmlformats.org/officeDocument/2006/relationships/hyperlink" Target="https://www.boxofficemojo.com/year/world/2005/?ref_=bo_cso_table_192" TargetMode="External"/><Relationship Id="rId306" Type="http://schemas.openxmlformats.org/officeDocument/2006/relationships/hyperlink" Target="https://www.boxofficemojo.com/year/world/2016/?ref_=bo_cso_table_21" TargetMode="External"/><Relationship Id="rId860" Type="http://schemas.openxmlformats.org/officeDocument/2006/relationships/hyperlink" Target="https://en.wikipedia.org/wiki/X-Men:_Apocalypse" TargetMode="External"/><Relationship Id="rId87" Type="http://schemas.openxmlformats.org/officeDocument/2006/relationships/hyperlink" Target="https://www.boxofficemojo.com/year/world/2011/?ref_=bo_cso_table_176" TargetMode="External"/><Relationship Id="rId513" Type="http://schemas.openxmlformats.org/officeDocument/2006/relationships/hyperlink" Target="https://en.wikipedia.org/wiki/Seven_(1995_film)" TargetMode="External"/><Relationship Id="rId597" Type="http://schemas.openxmlformats.org/officeDocument/2006/relationships/hyperlink" Target="https://en.wikipedia.org/wiki/Tenet_(film)" TargetMode="External"/><Relationship Id="rId720" Type="http://schemas.openxmlformats.org/officeDocument/2006/relationships/hyperlink" Target="https://en.wikipedia.org/wiki/The_Matrix_Revolutions" TargetMode="External"/><Relationship Id="rId818" Type="http://schemas.openxmlformats.org/officeDocument/2006/relationships/hyperlink" Target="https://www.boxofficemojo.com/year/world/2008/?ref_=bo_cso_table_119" TargetMode="External"/><Relationship Id="rId152" Type="http://schemas.openxmlformats.org/officeDocument/2006/relationships/hyperlink" Target="https://en.wikipedia.org/wiki/Fatal_Attraction" TargetMode="External"/><Relationship Id="rId457" Type="http://schemas.openxmlformats.org/officeDocument/2006/relationships/hyperlink" Target="https://www.boxofficemojo.com/year/world/2003/?ref_=bo_cso_table_152" TargetMode="External"/><Relationship Id="rId664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871" Type="http://schemas.openxmlformats.org/officeDocument/2006/relationships/hyperlink" Target="https://www.boxofficemojo.com/year/world/2016/?ref_=bo_cso_table_43" TargetMode="External"/><Relationship Id="rId14" Type="http://schemas.openxmlformats.org/officeDocument/2006/relationships/hyperlink" Target="https://www.boxofficemojo.com/year/world/2018/?ref_=bo_cso_table_112" TargetMode="External"/><Relationship Id="rId317" Type="http://schemas.openxmlformats.org/officeDocument/2006/relationships/hyperlink" Target="https://en.wikipedia.org/wiki/Little_Fockers" TargetMode="External"/><Relationship Id="rId524" Type="http://schemas.openxmlformats.org/officeDocument/2006/relationships/hyperlink" Target="https://www.boxofficemojo.com/year/world/2011/?ref_=bo_cso_table_2" TargetMode="External"/><Relationship Id="rId731" Type="http://schemas.openxmlformats.org/officeDocument/2006/relationships/hyperlink" Target="https://www.boxofficemojo.com/year/world/2008/?ref_=bo_cso_table_126" TargetMode="External"/><Relationship Id="rId98" Type="http://schemas.openxmlformats.org/officeDocument/2006/relationships/hyperlink" Target="https://www.boxofficemojo.com/year/world/2002/?ref_=bo_cso_table_90" TargetMode="External"/><Relationship Id="rId163" Type="http://schemas.openxmlformats.org/officeDocument/2006/relationships/hyperlink" Target="https://www.boxofficemojo.com/year/world/2013/?ref_=bo_cso_table_19" TargetMode="External"/><Relationship Id="rId370" Type="http://schemas.openxmlformats.org/officeDocument/2006/relationships/hyperlink" Target="https://www.boxofficemojo.com/year/world/2015/?ref_=bo_cso_table_23" TargetMode="External"/><Relationship Id="rId829" Type="http://schemas.openxmlformats.org/officeDocument/2006/relationships/hyperlink" Target="https://en.wikipedia.org/wiki/Twister_(1996_film)" TargetMode="External"/><Relationship Id="rId230" Type="http://schemas.openxmlformats.org/officeDocument/2006/relationships/hyperlink" Target="https://en.wikipedia.org/wiki/Ice_Age:_Collision_Course" TargetMode="External"/><Relationship Id="rId468" Type="http://schemas.openxmlformats.org/officeDocument/2006/relationships/hyperlink" Target="https://en.wikipedia.org/wiki/Prometheus_(2012_film)" TargetMode="External"/><Relationship Id="rId675" Type="http://schemas.openxmlformats.org/officeDocument/2006/relationships/hyperlink" Target="https://www.boxofficemojo.com/year/world/2013/?ref_=bo_cso_table_58" TargetMode="External"/><Relationship Id="rId25" Type="http://schemas.openxmlformats.org/officeDocument/2006/relationships/hyperlink" Target="https://en.wikipedia.org/wiki/Alvin_and_the_Chipmunks:_Chipwrecked" TargetMode="External"/><Relationship Id="rId328" Type="http://schemas.openxmlformats.org/officeDocument/2006/relationships/hyperlink" Target="https://www.boxofficemojo.com/year/world/2014/?ref_=bo_cso_table_57" TargetMode="External"/><Relationship Id="rId535" Type="http://schemas.openxmlformats.org/officeDocument/2006/relationships/hyperlink" Target="https://en.wikipedia.org/wiki/Signs_(2002_film)" TargetMode="External"/><Relationship Id="rId742" Type="http://schemas.openxmlformats.org/officeDocument/2006/relationships/hyperlink" Target="https://en.wikipedia.org/wiki/The_Polar_Express_(film)" TargetMode="External"/><Relationship Id="rId174" Type="http://schemas.openxmlformats.org/officeDocument/2006/relationships/hyperlink" Target="https://www.boxofficemojo.com/year/world/2021/?ref_=bo_cso_table_55" TargetMode="External"/><Relationship Id="rId381" Type="http://schemas.openxmlformats.org/officeDocument/2006/relationships/hyperlink" Target="https://en.wikipedia.org/wiki/Mission:_Impossible_III" TargetMode="External"/><Relationship Id="rId602" Type="http://schemas.openxmlformats.org/officeDocument/2006/relationships/hyperlink" Target="https://www.boxofficemojo.com/year/world/2015/?ref_=bo_cso_table_85" TargetMode="External"/><Relationship Id="rId241" Type="http://schemas.openxmlformats.org/officeDocument/2006/relationships/hyperlink" Target="https://www.boxofficemojo.com/year/world/1996/?ref_=bo_cso_table_91" TargetMode="External"/><Relationship Id="rId479" Type="http://schemas.openxmlformats.org/officeDocument/2006/relationships/hyperlink" Target="https://www.boxofficemojo.com/year/world/2018/?ref_=bo_cso_table_95" TargetMode="External"/><Relationship Id="rId686" Type="http://schemas.openxmlformats.org/officeDocument/2006/relationships/hyperlink" Target="https://en.wikipedia.org/wiki/The_Karate_Kid_(2010_film)" TargetMode="External"/><Relationship Id="rId36" Type="http://schemas.openxmlformats.org/officeDocument/2006/relationships/hyperlink" Target="https://www.boxofficemojo.com/year/world/1998/?ref_=bo_cso_table_195" TargetMode="External"/><Relationship Id="rId339" Type="http://schemas.openxmlformats.org/officeDocument/2006/relationships/hyperlink" Target="https://en.wikipedia.org/wiki/Maleficent_(film)" TargetMode="External"/><Relationship Id="rId546" Type="http://schemas.openxmlformats.org/officeDocument/2006/relationships/hyperlink" Target="https://www.boxofficemojo.com/year/world/2018/?ref_=bo_cso_table_139" TargetMode="External"/><Relationship Id="rId753" Type="http://schemas.openxmlformats.org/officeDocument/2006/relationships/hyperlink" Target="https://www.boxofficemojo.com/year/world/2019/?ref_=bo_cso_table_93" TargetMode="External"/><Relationship Id="rId101" Type="http://schemas.openxmlformats.org/officeDocument/2006/relationships/hyperlink" Target="https://en.wikipedia.org/wiki/Charlie_and_the_Chocolate_Factory_(film)" TargetMode="External"/><Relationship Id="rId185" Type="http://schemas.openxmlformats.org/officeDocument/2006/relationships/hyperlink" Target="https://www.boxofficemojo.com/year/world/2017/?ref_=bo_cso_table_81" TargetMode="External"/><Relationship Id="rId406" Type="http://schemas.openxmlformats.org/officeDocument/2006/relationships/hyperlink" Target="https://www.boxofficemojo.com/year/world/2006/?ref_=bo_cso_table_187" TargetMode="External"/><Relationship Id="rId392" Type="http://schemas.openxmlformats.org/officeDocument/2006/relationships/hyperlink" Target="https://www.boxofficemojo.com/year/world/2001/?ref_=bo_cso_table_185" TargetMode="External"/><Relationship Id="rId613" Type="http://schemas.openxmlformats.org/officeDocument/2006/relationships/hyperlink" Target="https://en.wikipedia.org/wiki/The_Angry_Birds_Movie" TargetMode="External"/><Relationship Id="rId697" Type="http://schemas.openxmlformats.org/officeDocument/2006/relationships/hyperlink" Target="https://www.boxofficemojo.com/year/world/2017/?ref_=bo_cso_table_167" TargetMode="External"/><Relationship Id="rId820" Type="http://schemas.openxmlformats.org/officeDocument/2006/relationships/hyperlink" Target="https://www.boxofficemojo.com/year/world/2011/?ref_=bo_cso_table_129" TargetMode="External"/><Relationship Id="rId252" Type="http://schemas.openxmlformats.org/officeDocument/2006/relationships/hyperlink" Target="https://en.wikipedia.org/wiki/Inglourious_Basterds" TargetMode="External"/><Relationship Id="rId47" Type="http://schemas.openxmlformats.org/officeDocument/2006/relationships/hyperlink" Target="https://variety.com/2022/film/news/avatar-2-budget-expensive-2-billion-turn-profit-1235438907/" TargetMode="External"/><Relationship Id="rId112" Type="http://schemas.openxmlformats.org/officeDocument/2006/relationships/hyperlink" Target="https://en.wikipedia.org/wiki/Dances_with_Wolves" TargetMode="External"/><Relationship Id="rId557" Type="http://schemas.openxmlformats.org/officeDocument/2006/relationships/hyperlink" Target="https://en.wikipedia.org/wiki/Spider-Man_(2002_film)" TargetMode="External"/><Relationship Id="rId764" Type="http://schemas.openxmlformats.org/officeDocument/2006/relationships/hyperlink" Target="https://en.wikipedia.org/wiki/The_Smurfs_2" TargetMode="External"/><Relationship Id="rId196" Type="http://schemas.openxmlformats.org/officeDocument/2006/relationships/hyperlink" Target="https://en.wikipedia.org/wiki/Harry_Potter_and_the_Deathly_Hallows_%E2%80%93_Part_2" TargetMode="External"/><Relationship Id="rId417" Type="http://schemas.openxmlformats.org/officeDocument/2006/relationships/hyperlink" Target="https://en.wikipedia.org/wiki/Notting_Hill_(film)" TargetMode="External"/><Relationship Id="rId624" Type="http://schemas.openxmlformats.org/officeDocument/2006/relationships/hyperlink" Target="https://www.boxofficemojo.com/year/world/2008/?ref_=bo_cso_table_104" TargetMode="External"/><Relationship Id="rId831" Type="http://schemas.openxmlformats.org/officeDocument/2006/relationships/hyperlink" Target="https://en.wikipedia.org/wiki/Uncharted_(film)" TargetMode="External"/><Relationship Id="rId263" Type="http://schemas.openxmlformats.org/officeDocument/2006/relationships/hyperlink" Target="https://www.boxofficemojo.com/year/world/2017/?ref_=bo_cso_table_134" TargetMode="External"/><Relationship Id="rId470" Type="http://schemas.openxmlformats.org/officeDocument/2006/relationships/hyperlink" Target="https://edition.cnn.com/2011/10/31/showbiz/movies/puss-in-boots-box-office-ew/index.html" TargetMode="External"/><Relationship Id="rId58" Type="http://schemas.openxmlformats.org/officeDocument/2006/relationships/hyperlink" Target="https://www.boxofficemojo.com/year/world/1989/?ref_=bo_cso_table_113" TargetMode="External"/><Relationship Id="rId123" Type="http://schemas.openxmlformats.org/officeDocument/2006/relationships/hyperlink" Target="https://www.boxofficemojo.com/year/world/1995/?ref_=bo_cso_table_184" TargetMode="External"/><Relationship Id="rId330" Type="http://schemas.openxmlformats.org/officeDocument/2006/relationships/hyperlink" Target="https://www.boxofficemojo.com/year/world/2015/?ref_=bo_cso_table_144" TargetMode="External"/><Relationship Id="rId568" Type="http://schemas.openxmlformats.org/officeDocument/2006/relationships/hyperlink" Target="https://www.boxofficemojo.com/year/world/2021/?ref_=bo_cso_table_6" TargetMode="External"/><Relationship Id="rId775" Type="http://schemas.openxmlformats.org/officeDocument/2006/relationships/hyperlink" Target="https://www.boxofficemojo.com/year/world/1998/?ref_=bo_cso_table_178" TargetMode="External"/><Relationship Id="rId428" Type="http://schemas.openxmlformats.org/officeDocument/2006/relationships/hyperlink" Target="https://www.boxofficemojo.com/year/world/2019/?ref_=bo_cso_table_163" TargetMode="External"/><Relationship Id="rId635" Type="http://schemas.openxmlformats.org/officeDocument/2006/relationships/hyperlink" Target="https://www.boxofficemojo.com/year/world/2006/?ref_=bo_cso_table_113" TargetMode="External"/><Relationship Id="rId842" Type="http://schemas.openxmlformats.org/officeDocument/2006/relationships/hyperlink" Target="https://en.wikipedia.org/wiki/War_for_the_Planet_of_the_Apes" TargetMode="External"/><Relationship Id="rId274" Type="http://schemas.openxmlformats.org/officeDocument/2006/relationships/hyperlink" Target="https://www.boxofficemojo.com/year/world/2012/?ref_=bo_cso_table_119" TargetMode="External"/><Relationship Id="rId481" Type="http://schemas.openxmlformats.org/officeDocument/2006/relationships/hyperlink" Target="https://en.wikipedia.org/wiki/Ransom_(1996_film)" TargetMode="External"/><Relationship Id="rId702" Type="http://schemas.openxmlformats.org/officeDocument/2006/relationships/hyperlink" Target="https://en.wikipedia.org/wiki/The_Lion_King_(2019_film)" TargetMode="External"/><Relationship Id="rId69" Type="http://schemas.openxmlformats.org/officeDocument/2006/relationships/hyperlink" Target="https://en.wikipedia.org/wiki/Beverly_Hills_Cop" TargetMode="External"/><Relationship Id="rId134" Type="http://schemas.openxmlformats.org/officeDocument/2006/relationships/hyperlink" Target="https://www.boxofficemojo.com/year/world/2017/?ref_=bo_cso_table_15" TargetMode="External"/><Relationship Id="rId579" Type="http://schemas.openxmlformats.org/officeDocument/2006/relationships/hyperlink" Target="https://www.statista.com/statistics/311356/star-wars-production-costs-box-office-revenue/" TargetMode="External"/><Relationship Id="rId786" Type="http://schemas.openxmlformats.org/officeDocument/2006/relationships/hyperlink" Target="https://www.boxofficemojo.com/year/world/1997/?ref_=bo_cso_table_126" TargetMode="External"/><Relationship Id="rId341" Type="http://schemas.openxmlformats.org/officeDocument/2006/relationships/hyperlink" Target="https://en.wikipedia.org/wiki/Maleficent_(film)" TargetMode="External"/><Relationship Id="rId439" Type="http://schemas.openxmlformats.org/officeDocument/2006/relationships/hyperlink" Target="https://en.wikipedia.org/wiki/Penguins_of_Madagascar" TargetMode="External"/><Relationship Id="rId646" Type="http://schemas.openxmlformats.org/officeDocument/2006/relationships/hyperlink" Target="https://www.boxofficemojo.com/year/world/2012/?ref_=bo_cso_table_161" TargetMode="External"/><Relationship Id="rId201" Type="http://schemas.openxmlformats.org/officeDocument/2006/relationships/hyperlink" Target="https://www.boxofficemojo.com/year/world/2007/?ref_=bo_cso_table_61" TargetMode="External"/><Relationship Id="rId285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506" Type="http://schemas.openxmlformats.org/officeDocument/2006/relationships/hyperlink" Target="https://www.boxofficemojo.com/year/world/2015/?ref_=bo_cso_table_51" TargetMode="External"/><Relationship Id="rId853" Type="http://schemas.openxmlformats.org/officeDocument/2006/relationships/hyperlink" Target="https://www.boxofficemojo.com/year/world/2013/?ref_=bo_cso_table_6" TargetMode="External"/><Relationship Id="rId492" Type="http://schemas.openxmlformats.org/officeDocument/2006/relationships/hyperlink" Target="https://www.boxofficemojo.com/year/world/2011/?ref_=bo_cso_table_42" TargetMode="External"/><Relationship Id="rId713" Type="http://schemas.openxmlformats.org/officeDocument/2006/relationships/hyperlink" Target="https://www.boxofficemojo.com/year/world/1994/?ref_=bo_cso_table_93" TargetMode="External"/><Relationship Id="rId797" Type="http://schemas.openxmlformats.org/officeDocument/2006/relationships/hyperlink" Target="https://en.wikipedia.org/wiki/Toy_Story_3" TargetMode="External"/><Relationship Id="rId145" Type="http://schemas.openxmlformats.org/officeDocument/2006/relationships/hyperlink" Target="https://www.boxofficemojo.com/year/world/2016/?ref_=bo_cso_table_92" TargetMode="External"/><Relationship Id="rId352" Type="http://schemas.openxmlformats.org/officeDocument/2006/relationships/hyperlink" Target="https://www.boxofficemojo.com/year/world/2004/?ref_=bo_cso_table_19" TargetMode="External"/><Relationship Id="rId212" Type="http://schemas.openxmlformats.org/officeDocument/2006/relationships/hyperlink" Target="https://en.wikipedia.org/wiki/Home_Alone" TargetMode="External"/><Relationship Id="rId657" Type="http://schemas.openxmlformats.org/officeDocument/2006/relationships/hyperlink" Target="https://www.boxofficemojo.com/year/world/2015/?ref_=bo_cso_table_128" TargetMode="External"/><Relationship Id="rId864" Type="http://schemas.openxmlformats.org/officeDocument/2006/relationships/hyperlink" Target="https://www.imdb.com/title/tt1270798/" TargetMode="External"/><Relationship Id="rId296" Type="http://schemas.openxmlformats.org/officeDocument/2006/relationships/hyperlink" Target="https://www.boxofficemojo.com/year/world/2015/?ref_=bo_cso_table_111" TargetMode="External"/><Relationship Id="rId517" Type="http://schemas.openxmlformats.org/officeDocument/2006/relationships/hyperlink" Target="https://screenrant.com/shang-chi-movie-budget-cost-mcu-comparison/" TargetMode="External"/><Relationship Id="rId724" Type="http://schemas.openxmlformats.org/officeDocument/2006/relationships/hyperlink" Target="https://en.wikipedia.org/wiki/The_Meg" TargetMode="External"/><Relationship Id="rId60" Type="http://schemas.openxmlformats.org/officeDocument/2006/relationships/hyperlink" Target="https://www.boxofficemojo.com/year/world/2005/?ref_=bo_cso_table_169" TargetMode="External"/><Relationship Id="rId156" Type="http://schemas.openxmlformats.org/officeDocument/2006/relationships/hyperlink" Target="https://www.boxofficemojo.com/year/world/2016/?ref_=bo_cso_table_45" TargetMode="External"/><Relationship Id="rId363" Type="http://schemas.openxmlformats.org/officeDocument/2006/relationships/hyperlink" Target="https://en.wikipedia.org/wiki/Men_in_Black_II" TargetMode="External"/><Relationship Id="rId570" Type="http://schemas.openxmlformats.org/officeDocument/2006/relationships/hyperlink" Target="https://www.boxofficemojo.com/year/world/2001/?ref_=bo_cso_table_79" TargetMode="External"/><Relationship Id="rId223" Type="http://schemas.openxmlformats.org/officeDocument/2006/relationships/hyperlink" Target="https://www.boxofficemojo.com/year/world/2007/?ref_=bo_cso_table_183" TargetMode="External"/><Relationship Id="rId430" Type="http://schemas.openxmlformats.org/officeDocument/2006/relationships/hyperlink" Target="https://www.boxofficemojo.com/year/world/2006/?ref_=bo_cso_table_114" TargetMode="External"/><Relationship Id="rId668" Type="http://schemas.openxmlformats.org/officeDocument/2006/relationships/hyperlink" Target="https://en.wikipedia.org/wiki/The_Hangover_Part_II" TargetMode="External"/><Relationship Id="rId875" Type="http://schemas.openxmlformats.org/officeDocument/2006/relationships/hyperlink" Target="https://www.the-numbers.com/movie/Guardians-of-the-Galaxy-Vol-3-(2023)" TargetMode="External"/><Relationship Id="rId18" Type="http://schemas.openxmlformats.org/officeDocument/2006/relationships/hyperlink" Target="https://www.boxofficemojo.com/year/world/2019/?ref_=bo_cso_table_41" TargetMode="External"/><Relationship Id="rId528" Type="http://schemas.openxmlformats.org/officeDocument/2006/relationships/hyperlink" Target="https://www.boxofficemojo.com/year/world/2004/?ref_=bo_cso_table_65" TargetMode="External"/><Relationship Id="rId735" Type="http://schemas.openxmlformats.org/officeDocument/2006/relationships/hyperlink" Target="https://www.boxofficemojo.com/year/world/2004/?ref_=bo_cso_table_171" TargetMode="External"/><Relationship Id="rId167" Type="http://schemas.openxmlformats.org/officeDocument/2006/relationships/hyperlink" Target="https://www.boxofficemojo.com/year/world/1990/?ref_=bo_cso_table_26" TargetMode="External"/><Relationship Id="rId374" Type="http://schemas.openxmlformats.org/officeDocument/2006/relationships/hyperlink" Target="https://www.boxofficemojo.com/year/world/2002/?ref_=bo_cso_table_74" TargetMode="External"/><Relationship Id="rId581" Type="http://schemas.openxmlformats.org/officeDocument/2006/relationships/hyperlink" Target="https://en.wikipedia.org/wiki/Suicide_Squad_(film)" TargetMode="External"/><Relationship Id="rId71" Type="http://schemas.openxmlformats.org/officeDocument/2006/relationships/hyperlink" Target="https://www.boxofficemojo.com/year/world/2022/?ref_=bo_cso_table_162" TargetMode="External"/><Relationship Id="rId234" Type="http://schemas.openxmlformats.org/officeDocument/2006/relationships/hyperlink" Target="https://en.wikipedia.org/wiki/Ice_Age:_Dawn_of_the_Dinosaurs" TargetMode="External"/><Relationship Id="rId679" Type="http://schemas.openxmlformats.org/officeDocument/2006/relationships/hyperlink" Target="https://en.wikipedia.org/wiki/The_Hunger_Games_(film)" TargetMode="External"/><Relationship Id="rId802" Type="http://schemas.openxmlformats.org/officeDocument/2006/relationships/hyperlink" Target="https://www.boxofficemojo.com/year/world/2014/?ref_=bo_cso_table_33" TargetMode="External"/><Relationship Id="rId2" Type="http://schemas.openxmlformats.org/officeDocument/2006/relationships/hyperlink" Target="https://www.boxofficemojo.com/year/world/2019/?ref_=bo_cso_table_150" TargetMode="External"/><Relationship Id="rId29" Type="http://schemas.openxmlformats.org/officeDocument/2006/relationships/hyperlink" Target="https://www.boxofficemojo.com/year/world/2014/?ref_=bo_cso_table_198" TargetMode="External"/><Relationship Id="rId441" Type="http://schemas.openxmlformats.org/officeDocument/2006/relationships/hyperlink" Target="https://en.wikipedia.org/wiki/Peter_Rabbit_(film)" TargetMode="External"/><Relationship Id="rId539" Type="http://schemas.openxmlformats.org/officeDocument/2006/relationships/hyperlink" Target="https://en.wikipedia.org/wiki/Sing_2" TargetMode="External"/><Relationship Id="rId746" Type="http://schemas.openxmlformats.org/officeDocument/2006/relationships/hyperlink" Target="https://en.wikipedia.org/wiki/The_Revenant_(2015_film)" TargetMode="External"/><Relationship Id="rId178" Type="http://schemas.openxmlformats.org/officeDocument/2006/relationships/hyperlink" Target="https://en.wikipedia.org/wiki/Basic_Instinct" TargetMode="External"/><Relationship Id="rId301" Type="http://schemas.openxmlformats.org/officeDocument/2006/relationships/hyperlink" Target="https://en.wikipedia.org/wiki/Kong:_Skull_Island" TargetMode="External"/><Relationship Id="rId82" Type="http://schemas.openxmlformats.org/officeDocument/2006/relationships/hyperlink" Target="https://www.boxofficemojo.com/year/world/2003/?ref_=bo_cso_table_41" TargetMode="External"/><Relationship Id="rId385" Type="http://schemas.openxmlformats.org/officeDocument/2006/relationships/hyperlink" Target="https://en.wikipedia.org/wiki/The_Hunger_Games:_Mockingjay_%E2%80%93_Part_1" TargetMode="External"/><Relationship Id="rId592" Type="http://schemas.openxmlformats.org/officeDocument/2006/relationships/hyperlink" Target="https://www.boxofficemojo.com/year/world/2012/?ref_=bo_cso_table_197" TargetMode="External"/><Relationship Id="rId606" Type="http://schemas.openxmlformats.org/officeDocument/2006/relationships/hyperlink" Target="https://www.boxofficemojo.com/year/world/2011/?ref_=bo_cso_table_168" TargetMode="External"/><Relationship Id="rId813" Type="http://schemas.openxmlformats.org/officeDocument/2006/relationships/hyperlink" Target="https://en.wikipedia.org/wiki/Tron:_Legacy" TargetMode="External"/><Relationship Id="rId245" Type="http://schemas.openxmlformats.org/officeDocument/2006/relationships/hyperlink" Target="https://www.boxofficemojo.com/year/world/2008/?ref_=bo_cso_table_101" TargetMode="External"/><Relationship Id="rId452" Type="http://schemas.openxmlformats.org/officeDocument/2006/relationships/hyperlink" Target="https://en.wikipedia.org/wiki/Pirates_of_the_Caribbean:_Dead_Men_Tell_No_Tales" TargetMode="External"/><Relationship Id="rId105" Type="http://schemas.openxmlformats.org/officeDocument/2006/relationships/hyperlink" Target="https://en.wikipedia.org/wiki/Cinderella_(2015_American_film)" TargetMode="External"/><Relationship Id="rId312" Type="http://schemas.openxmlformats.org/officeDocument/2006/relationships/hyperlink" Target="https://www.boxofficemojo.com/year/world/1992/?ref_=bo_cso_table_148" TargetMode="External"/><Relationship Id="rId757" Type="http://schemas.openxmlformats.org/officeDocument/2006/relationships/hyperlink" Target="https://www.boxofficemojo.com/year/world/2007/?ref_=bo_cso_table_9" TargetMode="External"/><Relationship Id="rId93" Type="http://schemas.openxmlformats.org/officeDocument/2006/relationships/hyperlink" Target="https://www.boxofficemojo.com/year/world/2017/?ref_=bo_cso_table_153" TargetMode="External"/><Relationship Id="rId189" Type="http://schemas.openxmlformats.org/officeDocument/2006/relationships/hyperlink" Target="https://www.boxofficemojo.com/year/world/2006/?ref_=bo_cso_table_151" TargetMode="External"/><Relationship Id="rId396" Type="http://schemas.openxmlformats.org/officeDocument/2006/relationships/hyperlink" Target="https://www.boxofficemojo.com/year/world/1993/?ref_=bo_cso_table_84" TargetMode="External"/><Relationship Id="rId617" Type="http://schemas.openxmlformats.org/officeDocument/2006/relationships/hyperlink" Target="https://en.wikipedia.org/wiki/The_Batman_(film)" TargetMode="External"/><Relationship Id="rId824" Type="http://schemas.openxmlformats.org/officeDocument/2006/relationships/hyperlink" Target="https://www.boxofficemojo.com/year/world/2010/?ref_=bo_cso_table_136" TargetMode="External"/><Relationship Id="rId256" Type="http://schemas.openxmlformats.org/officeDocument/2006/relationships/hyperlink" Target="https://en.wikipedia.org/wiki/Interstellar_(film)" TargetMode="External"/><Relationship Id="rId463" Type="http://schemas.openxmlformats.org/officeDocument/2006/relationships/hyperlink" Target="https://www.boxofficemojo.com/year/world/1990/?ref_=bo_cso_table_63" TargetMode="External"/><Relationship Id="rId670" Type="http://schemas.openxmlformats.org/officeDocument/2006/relationships/hyperlink" Target="https://en.wikipedia.org/wiki/The_Hangover_Part_III" TargetMode="External"/><Relationship Id="rId116" Type="http://schemas.openxmlformats.org/officeDocument/2006/relationships/hyperlink" Target="https://www.boxofficemojo.com/year/world/1998/?ref_=bo_cso_table_98" TargetMode="External"/><Relationship Id="rId323" Type="http://schemas.openxmlformats.org/officeDocument/2006/relationships/hyperlink" Target="https://en.wikipedia.org/wiki/The_Lord_of_the_Rings_(film_series)" TargetMode="External"/><Relationship Id="rId530" Type="http://schemas.openxmlformats.org/officeDocument/2006/relationships/hyperlink" Target="https://www.boxofficemojo.com/year/world/2010/?ref_=bo_cso_table_117" TargetMode="External"/><Relationship Id="rId768" Type="http://schemas.openxmlformats.org/officeDocument/2006/relationships/hyperlink" Target="https://en.wikipedia.org/wiki/The_Chronicles_of_Narnia:_The_Voyage_of_the_Dawn_Treader" TargetMode="External"/><Relationship Id="rId20" Type="http://schemas.openxmlformats.org/officeDocument/2006/relationships/hyperlink" Target="https://en.wikipedia.org/wiki/Aladdin_(1992_Disney_film)" TargetMode="External"/><Relationship Id="rId628" Type="http://schemas.openxmlformats.org/officeDocument/2006/relationships/hyperlink" Target="https://www.boxofficemojo.com/year/world/2016/?ref_=bo_cso_table_146" TargetMode="External"/><Relationship Id="rId835" Type="http://schemas.openxmlformats.org/officeDocument/2006/relationships/hyperlink" Target="https://en.wikipedia.org/wiki/Venom_(2018_film)" TargetMode="External"/><Relationship Id="rId267" Type="http://schemas.openxmlformats.org/officeDocument/2006/relationships/hyperlink" Target="https://www.boxofficemojo.com/year/world/2016/?ref_=bo_cso_table_109" TargetMode="External"/><Relationship Id="rId474" Type="http://schemas.openxmlformats.org/officeDocument/2006/relationships/hyperlink" Target="https://en.wikipedia.org/wiki/Raiders_of_the_Lost_Ark" TargetMode="External"/><Relationship Id="rId127" Type="http://schemas.openxmlformats.org/officeDocument/2006/relationships/hyperlink" Target="https://www.boxofficemojo.com/year/world/2012/?ref_=bo_cso_table_100" TargetMode="External"/><Relationship Id="rId681" Type="http://schemas.openxmlformats.org/officeDocument/2006/relationships/hyperlink" Target="https://www.boxofficemojo.com/year/world/2004/?ref_=bo_cso_table_159" TargetMode="External"/><Relationship Id="rId779" Type="http://schemas.openxmlformats.org/officeDocument/2006/relationships/hyperlink" Target="https://www.boxofficemojo.com/year/world/2022/?ref_=bo_cso_table_111" TargetMode="External"/><Relationship Id="rId31" Type="http://schemas.openxmlformats.org/officeDocument/2006/relationships/hyperlink" Target="https://www.boxofficemojo.com/year/world/2015/?ref_=bo_cso_table_23" TargetMode="External"/><Relationship Id="rId334" Type="http://schemas.openxmlformats.org/officeDocument/2006/relationships/hyperlink" Target="https://www.boxofficemojo.com/year/world/2008/?ref_=bo_cso_table_175" TargetMode="External"/><Relationship Id="rId541" Type="http://schemas.openxmlformats.org/officeDocument/2006/relationships/hyperlink" Target="https://en.wikipedia.org/wiki/Skyfall" TargetMode="External"/><Relationship Id="rId639" Type="http://schemas.openxmlformats.org/officeDocument/2006/relationships/hyperlink" Target="https://www.boxofficemojo.com/year/world/2012/?ref_=bo_cso_table_34" TargetMode="External"/><Relationship Id="rId180" Type="http://schemas.openxmlformats.org/officeDocument/2006/relationships/hyperlink" Target="https://www.boxofficemojo.com/year/world/2013/?ref_=bo_cso_table_127" TargetMode="External"/><Relationship Id="rId278" Type="http://schemas.openxmlformats.org/officeDocument/2006/relationships/hyperlink" Target="https://www.boxofficemojo.com/year/world/2017/?ref_=bo_cso_table_55" TargetMode="External"/><Relationship Id="rId401" Type="http://schemas.openxmlformats.org/officeDocument/2006/relationships/hyperlink" Target="https://en.wikipedia.org/wiki/My_Big_Fat_Greek_Wedding" TargetMode="External"/><Relationship Id="rId846" Type="http://schemas.openxmlformats.org/officeDocument/2006/relationships/hyperlink" Target="https://en.wikipedia.org/wiki/Warcraft_(film)" TargetMode="External"/><Relationship Id="rId485" Type="http://schemas.openxmlformats.org/officeDocument/2006/relationships/hyperlink" Target="https://en.wikipedia.org/wiki/Ready_Player_One_(film)" TargetMode="External"/><Relationship Id="rId692" Type="http://schemas.openxmlformats.org/officeDocument/2006/relationships/hyperlink" Target="https://en.wikipedia.org/wiki/Star_Wars:_The_Last_Jedi" TargetMode="External"/><Relationship Id="rId706" Type="http://schemas.openxmlformats.org/officeDocument/2006/relationships/hyperlink" Target="https://en.wikipedia.org/wiki/The_Chronicles_of_Narnia:_The_Lion,_the_Witch_and_the_Wardrobe" TargetMode="External"/><Relationship Id="rId42" Type="http://schemas.openxmlformats.org/officeDocument/2006/relationships/hyperlink" Target="https://www.boxofficemojo.com/year/world/1999/?ref_=bo_cso_table_168" TargetMode="External"/><Relationship Id="rId138" Type="http://schemas.openxmlformats.org/officeDocument/2006/relationships/hyperlink" Target="https://www.boxofficemojo.com/year/world/1980/?ref_=bo_cso_table_8" TargetMode="External"/><Relationship Id="rId345" Type="http://schemas.openxmlformats.org/officeDocument/2006/relationships/hyperlink" Target="https://en.wikipedia.org/wiki/Mamma_Mia!_Here_We_Go_Again" TargetMode="External"/><Relationship Id="rId552" Type="http://schemas.openxmlformats.org/officeDocument/2006/relationships/hyperlink" Target="https://www.boxofficemojo.com/year/world/2015/?ref_=bo_cso_table_74" TargetMode="External"/><Relationship Id="rId191" Type="http://schemas.openxmlformats.org/officeDocument/2006/relationships/hyperlink" Target="https://www.boxofficemojo.com/year/world/2002/?ref_=bo_cso_table_67" TargetMode="External"/><Relationship Id="rId205" Type="http://schemas.openxmlformats.org/officeDocument/2006/relationships/hyperlink" Target="https://www.boxofficemojo.com/year/world/2001/?ref_=bo_cso_table_48" TargetMode="External"/><Relationship Id="rId412" Type="http://schemas.openxmlformats.org/officeDocument/2006/relationships/hyperlink" Target="https://www.boxofficemojo.com/year/world/2021/?ref_=bo_cso_table_107" TargetMode="External"/><Relationship Id="rId857" Type="http://schemas.openxmlformats.org/officeDocument/2006/relationships/hyperlink" Target="https://www.boxofficemojo.com/year/world/2009/?ref_=bo_cso_table_171" TargetMode="External"/><Relationship Id="rId289" Type="http://schemas.openxmlformats.org/officeDocument/2006/relationships/hyperlink" Target="https://en.wikipedia.org/wiki/Jurassic_World:_Fallen_Kingdom" TargetMode="External"/><Relationship Id="rId496" Type="http://schemas.openxmlformats.org/officeDocument/2006/relationships/hyperlink" Target="https://www.boxofficemojo.com/year/world/2011/?ref_=bo_cso_table_44" TargetMode="External"/><Relationship Id="rId717" Type="http://schemas.openxmlformats.org/officeDocument/2006/relationships/hyperlink" Target="https://www.boxofficemojo.com/year/world/2003/?ref_=bo_cso_table_123" TargetMode="External"/><Relationship Id="rId53" Type="http://schemas.openxmlformats.org/officeDocument/2006/relationships/hyperlink" Target="https://en.wikipedia.org/wiki/Back_to_the_Future_Part_II" TargetMode="External"/><Relationship Id="rId149" Type="http://schemas.openxmlformats.org/officeDocument/2006/relationships/hyperlink" Target="https://www.boxofficemojo.com/year/world/2013/?ref_=bo_cso_table_103" TargetMode="External"/><Relationship Id="rId356" Type="http://schemas.openxmlformats.org/officeDocument/2006/relationships/hyperlink" Target="https://www.boxofficemojo.com/year/world/2010/?ref_=bo_cso_table_145" TargetMode="External"/><Relationship Id="rId563" Type="http://schemas.openxmlformats.org/officeDocument/2006/relationships/hyperlink" Target="https://en.wikipedia.org/wiki/Spider-Man:_Far_From_Home" TargetMode="External"/><Relationship Id="rId770" Type="http://schemas.openxmlformats.org/officeDocument/2006/relationships/hyperlink" Target="https://www.imdb.com/title/tt0993846/" TargetMode="External"/><Relationship Id="rId216" Type="http://schemas.openxmlformats.org/officeDocument/2006/relationships/hyperlink" Target="https://www.boxofficemojo.com/year/world/2015/?ref_=bo_cso_table_47" TargetMode="External"/><Relationship Id="rId423" Type="http://schemas.openxmlformats.org/officeDocument/2006/relationships/hyperlink" Target="https://en.wikipedia.org/wiki/Ocean%27s_Eleven" TargetMode="External"/><Relationship Id="rId868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630" Type="http://schemas.openxmlformats.org/officeDocument/2006/relationships/hyperlink" Target="https://www.boxofficemojo.com/year/world/2018/?ref_=bo_cso_table_151" TargetMode="External"/><Relationship Id="rId728" Type="http://schemas.openxmlformats.org/officeDocument/2006/relationships/hyperlink" Target="https://en.wikipedia.org/wiki/The_Mummy_(1999_film)" TargetMode="External"/><Relationship Id="rId64" Type="http://schemas.openxmlformats.org/officeDocument/2006/relationships/hyperlink" Target="https://www.boxofficemojo.com/year/world/2016/?ref_=bo_cso_table_77" TargetMode="External"/><Relationship Id="rId367" Type="http://schemas.openxmlformats.org/officeDocument/2006/relationships/hyperlink" Target="https://en.wikipedia.org/wiki/Mission:_Impossible_%E2%80%93_Ghost_Protocol" TargetMode="External"/><Relationship Id="rId574" Type="http://schemas.openxmlformats.org/officeDocument/2006/relationships/hyperlink" Target="https://www.boxofficemojo.com/year/world/2016/?ref_=bo_cso_table_108" TargetMode="External"/><Relationship Id="rId227" Type="http://schemas.openxmlformats.org/officeDocument/2006/relationships/hyperlink" Target="https://www.boxofficemojo.com/year/world/2002/?ref_=bo_cso_table_155" TargetMode="External"/><Relationship Id="rId781" Type="http://schemas.openxmlformats.org/officeDocument/2006/relationships/hyperlink" Target="https://www.boxofficemojo.com/year/world/2017/?ref_=bo_cso_table_84" TargetMode="External"/><Relationship Id="rId434" Type="http://schemas.openxmlformats.org/officeDocument/2006/relationships/hyperlink" Target="https://www.boxofficemojo.com/year/world/2013/?ref_=bo_cso_table_115" TargetMode="External"/><Relationship Id="rId641" Type="http://schemas.openxmlformats.org/officeDocument/2006/relationships/hyperlink" Target="https://www.boxofficemojo.com/year/world/2004/?ref_=bo_cso_table_196" TargetMode="External"/><Relationship Id="rId739" Type="http://schemas.openxmlformats.org/officeDocument/2006/relationships/hyperlink" Target="https://www.boxofficemojo.com/year/world/1999/?ref_=bo_cso_table_46" TargetMode="External"/><Relationship Id="rId280" Type="http://schemas.openxmlformats.org/officeDocument/2006/relationships/hyperlink" Target="https://www.boxofficemojo.com/year/world/1993/?ref_=bo_cso_table_30" TargetMode="External"/><Relationship Id="rId501" Type="http://schemas.openxmlformats.org/officeDocument/2006/relationships/hyperlink" Target="https://www.imdb.com/title/tt0102798/" TargetMode="External"/><Relationship Id="rId75" Type="http://schemas.openxmlformats.org/officeDocument/2006/relationships/hyperlink" Target="https://boundingintocomics.com/2022/12/14/rumor-black-panther-wakanda-forever-needs-a-box-office-total-of-1-billion-to-break-even/" TargetMode="External"/><Relationship Id="rId140" Type="http://schemas.openxmlformats.org/officeDocument/2006/relationships/hyperlink" Target="https://www.boxofficemojo.com/year/world/2007/?ref_=bo_cso_table_113" TargetMode="External"/><Relationship Id="rId378" Type="http://schemas.openxmlformats.org/officeDocument/2006/relationships/hyperlink" Target="https://www.boxofficemojo.com/year/world/2000/?ref_=bo_cso_table_199" TargetMode="External"/><Relationship Id="rId585" Type="http://schemas.openxmlformats.org/officeDocument/2006/relationships/hyperlink" Target="https://en.wikipedia.org/wiki/Taken_2" TargetMode="External"/><Relationship Id="rId792" Type="http://schemas.openxmlformats.org/officeDocument/2006/relationships/hyperlink" Target="https://www.boxofficemojo.com/year/world/1995/?ref_=bo_cso_table_138" TargetMode="External"/><Relationship Id="rId806" Type="http://schemas.openxmlformats.org/officeDocument/2006/relationships/hyperlink" Target="https://www.boxofficemojo.com/year/world/2009/?ref_=bo_cso_table_87" TargetMode="External"/><Relationship Id="rId6" Type="http://schemas.openxmlformats.org/officeDocument/2006/relationships/hyperlink" Target="https://en.wikipedia.org/wiki/101_Dalmatians_(1996_film)" TargetMode="External"/><Relationship Id="rId238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445" Type="http://schemas.openxmlformats.org/officeDocument/2006/relationships/hyperlink" Target="https://www.boxofficemojo.com/year/world/2007/?ref_=bo_cso_table_57" TargetMode="External"/><Relationship Id="rId652" Type="http://schemas.openxmlformats.org/officeDocument/2006/relationships/hyperlink" Target="https://en.wikipedia.org/wiki/Star_Wars:_The_Force_Awakens" TargetMode="External"/><Relationship Id="rId291" Type="http://schemas.openxmlformats.org/officeDocument/2006/relationships/hyperlink" Target="https://en.wikipedia.org/wiki/Justice_League_(film)" TargetMode="External"/><Relationship Id="rId305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512" Type="http://schemas.openxmlformats.org/officeDocument/2006/relationships/hyperlink" Target="https://www.boxofficemojo.com/year/world/1995/?ref_=bo_cso_table_138" TargetMode="External"/><Relationship Id="rId86" Type="http://schemas.openxmlformats.org/officeDocument/2006/relationships/hyperlink" Target="https://www.boxofficemojo.com/year/world/2016/?ref_=bo_cso_table_24" TargetMode="External"/><Relationship Id="rId151" Type="http://schemas.openxmlformats.org/officeDocument/2006/relationships/hyperlink" Target="https://www.boxofficemojo.com/year/world/1987/?ref_=bo_cso_table_153" TargetMode="External"/><Relationship Id="rId389" Type="http://schemas.openxmlformats.org/officeDocument/2006/relationships/hyperlink" Target="https://en.wikipedia.org/wiki/Monsters_University" TargetMode="External"/><Relationship Id="rId596" Type="http://schemas.openxmlformats.org/officeDocument/2006/relationships/hyperlink" Target="https://www.boxofficemojo.com/year/world/2020/?ref_=bo_cso_table_188" TargetMode="External"/><Relationship Id="rId817" Type="http://schemas.openxmlformats.org/officeDocument/2006/relationships/hyperlink" Target="https://en.wikipedia.org/wiki/True_Lies" TargetMode="External"/><Relationship Id="rId249" Type="http://schemas.openxmlformats.org/officeDocument/2006/relationships/hyperlink" Target="https://www.boxofficemojo.com/year/world/1984/?ref_=bo_cso_table_125" TargetMode="External"/><Relationship Id="rId456" Type="http://schemas.openxmlformats.org/officeDocument/2006/relationships/hyperlink" Target="https://www.boxofficemojo.com/title/tt0325980/?ref_=bo_cso_table_152" TargetMode="External"/><Relationship Id="rId663" Type="http://schemas.openxmlformats.org/officeDocument/2006/relationships/hyperlink" Target="https://www.boxofficemojo.com/year/world/2018/?ref_=bo_cso_table_24" TargetMode="External"/><Relationship Id="rId870" Type="http://schemas.openxmlformats.org/officeDocument/2006/relationships/hyperlink" Target="https://en.wikipedia.org/wiki/XXX:_Return_of_Xander_Cage" TargetMode="External"/><Relationship Id="rId13" Type="http://schemas.openxmlformats.org/officeDocument/2006/relationships/hyperlink" Target="https://www.boxofficemojo.com/year/world/2009/?ref_=bo_cso_table_142" TargetMode="External"/><Relationship Id="rId109" Type="http://schemas.openxmlformats.org/officeDocument/2006/relationships/hyperlink" Target="https://www.boxofficemojo.com/year/world/1986/?ref_=bo_cso_table_136" TargetMode="External"/><Relationship Id="rId316" Type="http://schemas.openxmlformats.org/officeDocument/2006/relationships/hyperlink" Target="https://www.boxofficemojo.com/year/world/2010/?ref_=bo_cso_table_170" TargetMode="External"/><Relationship Id="rId523" Type="http://schemas.openxmlformats.org/officeDocument/2006/relationships/hyperlink" Target="https://www.imdb.com/title/tt0988045/" TargetMode="External"/><Relationship Id="rId97" Type="http://schemas.openxmlformats.org/officeDocument/2006/relationships/hyperlink" Target="https://en.wikipedia.org/wiki/Cast_Away" TargetMode="External"/><Relationship Id="rId730" Type="http://schemas.openxmlformats.org/officeDocument/2006/relationships/hyperlink" Target="https://en.wikipedia.org/wiki/The_Mummy_Returns" TargetMode="External"/><Relationship Id="rId828" Type="http://schemas.openxmlformats.org/officeDocument/2006/relationships/hyperlink" Target="https://www.boxofficemojo.com/year/world/1996/?ref_=bo_cso_table_32" TargetMode="External"/><Relationship Id="rId162" Type="http://schemas.openxmlformats.org/officeDocument/2006/relationships/hyperlink" Target="https://www.pagalmovie.in/2021/10/free-guy-budget-box-office-hit-or-flop-cast-crew-story-wiki.html" TargetMode="External"/><Relationship Id="rId467" Type="http://schemas.openxmlformats.org/officeDocument/2006/relationships/hyperlink" Target="https://www.boxofficemojo.com/year/world/2012/?ref_=bo_cso_table_127" TargetMode="External"/><Relationship Id="rId674" Type="http://schemas.openxmlformats.org/officeDocument/2006/relationships/hyperlink" Target="https://en.wikipedia.org/wiki/The_Hobbit:_The_Battle_of_the_Five_Armies" TargetMode="External"/><Relationship Id="rId24" Type="http://schemas.openxmlformats.org/officeDocument/2006/relationships/hyperlink" Target="https://www.boxofficemojo.com/year/world/2011/?ref_=bo_cso_table_109" TargetMode="External"/><Relationship Id="rId327" Type="http://schemas.openxmlformats.org/officeDocument/2006/relationships/hyperlink" Target="https://en.wikipedia.org/wiki/The_Lord_of_the_Rings:_The_Two_Towers" TargetMode="External"/><Relationship Id="rId534" Type="http://schemas.openxmlformats.org/officeDocument/2006/relationships/hyperlink" Target="https://www.boxofficemojo.com/year/world/2002/?ref_=bo_cso_table_120" TargetMode="External"/><Relationship Id="rId741" Type="http://schemas.openxmlformats.org/officeDocument/2006/relationships/hyperlink" Target="https://www.boxofficemojo.com/year/world/2004/?ref_=bo_cso_table_159" TargetMode="External"/><Relationship Id="rId839" Type="http://schemas.openxmlformats.org/officeDocument/2006/relationships/hyperlink" Target="https://www.boxofficemojo.com/year/world/2008/?ref_=bo_cso_table_110" TargetMode="External"/><Relationship Id="rId173" Type="http://schemas.openxmlformats.org/officeDocument/2006/relationships/hyperlink" Target="https://en.wikipedia.org/wiki/Godzilla_(1998_film)" TargetMode="External"/><Relationship Id="rId380" Type="http://schemas.openxmlformats.org/officeDocument/2006/relationships/hyperlink" Target="https://www.boxofficemojo.com/year/world/2006/?ref_=bo_cso_table_135" TargetMode="External"/><Relationship Id="rId601" Type="http://schemas.openxmlformats.org/officeDocument/2006/relationships/hyperlink" Target="https://en.wikipedia.org/wiki/Terminator_3:_Rise_of_the_Machines" TargetMode="External"/><Relationship Id="rId240" Type="http://schemas.openxmlformats.org/officeDocument/2006/relationships/hyperlink" Target="https://en.wikipedia.org/wiki/Incredibles_2" TargetMode="External"/><Relationship Id="rId478" Type="http://schemas.openxmlformats.org/officeDocument/2006/relationships/hyperlink" Target="https://en.wikipedia.org/wiki/Ralph_Breaks_the_Internet" TargetMode="External"/><Relationship Id="rId685" Type="http://schemas.openxmlformats.org/officeDocument/2006/relationships/hyperlink" Target="https://www.boxofficemojo.com/year/world/2010/?ref_=bo_cso_table_199" TargetMode="External"/><Relationship Id="rId35" Type="http://schemas.openxmlformats.org/officeDocument/2006/relationships/hyperlink" Target="https://www.boxofficemojo.com/year/world/2018/?ref_=bo_cso_table_25" TargetMode="External"/><Relationship Id="rId100" Type="http://schemas.openxmlformats.org/officeDocument/2006/relationships/hyperlink" Target="https://www.boxofficemojo.com/year/world/2005/?ref_=bo_cso_table_49" TargetMode="External"/><Relationship Id="rId338" Type="http://schemas.openxmlformats.org/officeDocument/2006/relationships/hyperlink" Target="https://www.boxofficemojo.com/year/world/2014/?ref_=bo_cso_table_114" TargetMode="External"/><Relationship Id="rId545" Type="http://schemas.openxmlformats.org/officeDocument/2006/relationships/hyperlink" Target="https://en.wikipedia.org/wiki/Snow_White_and_the_Huntsman" TargetMode="External"/><Relationship Id="rId752" Type="http://schemas.openxmlformats.org/officeDocument/2006/relationships/hyperlink" Target="https://www.imdb.com/title/tt2709768/" TargetMode="External"/><Relationship Id="rId184" Type="http://schemas.openxmlformats.org/officeDocument/2006/relationships/hyperlink" Target="https://www.boxofficemojo.com/year/world/2014/?ref_=bo_cso_table_109" TargetMode="External"/><Relationship Id="rId391" Type="http://schemas.openxmlformats.org/officeDocument/2006/relationships/hyperlink" Target="https://www.reuters.com/article/idINIndia-38768520090330" TargetMode="External"/><Relationship Id="rId405" Type="http://schemas.openxmlformats.org/officeDocument/2006/relationships/hyperlink" Target="https://en.wikipedia.org/wiki/National_Treasure:_Book_of_Secrets" TargetMode="External"/><Relationship Id="rId612" Type="http://schemas.openxmlformats.org/officeDocument/2006/relationships/hyperlink" Target="https://www.boxofficemojo.com/year/world/2016/?ref_=bo_cso_table_88" TargetMode="External"/><Relationship Id="rId251" Type="http://schemas.openxmlformats.org/officeDocument/2006/relationships/hyperlink" Target="https://www.boxofficemojo.com/year/world/2009/?ref_=bo_cso_table_150" TargetMode="External"/><Relationship Id="rId489" Type="http://schemas.openxmlformats.org/officeDocument/2006/relationships/hyperlink" Target="https://en.wikipedia.org/wiki/Return_of_the_Jedi" TargetMode="External"/><Relationship Id="rId696" Type="http://schemas.openxmlformats.org/officeDocument/2006/relationships/hyperlink" Target="https://en.wikipedia.org/wiki/The_Legend_of_Tarzan_(film)" TargetMode="External"/><Relationship Id="rId46" Type="http://schemas.openxmlformats.org/officeDocument/2006/relationships/hyperlink" Target="https://www.the-numbers.com/movie/Avatar-The-Way-of-Water-(2022)" TargetMode="External"/><Relationship Id="rId349" Type="http://schemas.openxmlformats.org/officeDocument/2006/relationships/hyperlink" Target="https://www.imdb.com/title/tt5028340/" TargetMode="External"/><Relationship Id="rId556" Type="http://schemas.openxmlformats.org/officeDocument/2006/relationships/hyperlink" Target="https://www.boxofficemojo.com/year/world/2002/?ref_=bo_cso_table_88" TargetMode="External"/><Relationship Id="rId763" Type="http://schemas.openxmlformats.org/officeDocument/2006/relationships/hyperlink" Target="https://www.boxofficemojo.com/year/world/2013/?ref_=bo_cso_table_101" TargetMode="External"/><Relationship Id="rId111" Type="http://schemas.openxmlformats.org/officeDocument/2006/relationships/hyperlink" Target="https://www.boxofficemojo.com/year/world/1990/?ref_=bo_cso_table_102" TargetMode="External"/><Relationship Id="rId195" Type="http://schemas.openxmlformats.org/officeDocument/2006/relationships/hyperlink" Target="https://www.boxofficemojo.com/year/world/2011/?ref_=bo_cso_table_15" TargetMode="External"/><Relationship Id="rId209" Type="http://schemas.openxmlformats.org/officeDocument/2006/relationships/hyperlink" Target="https://www.boxofficemojo.com/year/world/2019/?ref_=bo_cso_table_112" TargetMode="External"/><Relationship Id="rId416" Type="http://schemas.openxmlformats.org/officeDocument/2006/relationships/hyperlink" Target="https://www.boxofficemojo.com/year/world/1999/?ref_=bo_cso_table_189" TargetMode="External"/><Relationship Id="rId220" Type="http://schemas.openxmlformats.org/officeDocument/2006/relationships/hyperlink" Target="https://www.boxofficemojo.com/year/world/2010/?ref_=bo_cso_table_31" TargetMode="External"/><Relationship Id="rId458" Type="http://schemas.openxmlformats.org/officeDocument/2006/relationships/hyperlink" Target="https://en.wikipedia.org/wiki/Pirates_of_the_Caribbean:_The_Curse_of_the_Black_Pearl" TargetMode="External"/><Relationship Id="rId623" Type="http://schemas.openxmlformats.org/officeDocument/2006/relationships/hyperlink" Target="https://en.wikipedia.org/wiki/The_Bourne_Ultimatum_(film)" TargetMode="External"/><Relationship Id="rId665" Type="http://schemas.openxmlformats.org/officeDocument/2006/relationships/hyperlink" Target="https://www.boxofficemojo.com/year/world/2009/?ref_=bo_cso_table_56" TargetMode="External"/><Relationship Id="rId830" Type="http://schemas.openxmlformats.org/officeDocument/2006/relationships/hyperlink" Target="https://www.boxofficemojo.com/year/world/2022/?ref_=bo_cso_table_133" TargetMode="External"/><Relationship Id="rId872" Type="http://schemas.openxmlformats.org/officeDocument/2006/relationships/hyperlink" Target="https://en.wikipedia.org/wiki/Zootopia" TargetMode="External"/><Relationship Id="rId15" Type="http://schemas.openxmlformats.org/officeDocument/2006/relationships/hyperlink" Target="https://www.boxofficemojo.com/year/world/2018/?ref_=bo_cso_table_87" TargetMode="External"/><Relationship Id="rId57" Type="http://schemas.openxmlformats.org/officeDocument/2006/relationships/hyperlink" Target="https://en.wikipedia.org/wiki/Basic_Instinct" TargetMode="External"/><Relationship Id="rId262" Type="http://schemas.openxmlformats.org/officeDocument/2006/relationships/hyperlink" Target="https://en.wikipedia.org/wiki/Iron_Man_3" TargetMode="External"/><Relationship Id="rId318" Type="http://schemas.openxmlformats.org/officeDocument/2006/relationships/hyperlink" Target="https://www.boxofficemojo.com/year/world/2007/?ref_=bo_cso_table_145" TargetMode="External"/><Relationship Id="rId525" Type="http://schemas.openxmlformats.org/officeDocument/2006/relationships/hyperlink" Target="https://en.wikipedia.org/wiki/Sherlock_Holmes:_A_Game_of_Shadows" TargetMode="External"/><Relationship Id="rId567" Type="http://schemas.openxmlformats.org/officeDocument/2006/relationships/hyperlink" Target="https://en.wikipedia.org/wiki/Spider-Man:_Into_the_Spider-Verse" TargetMode="External"/><Relationship Id="rId732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99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122" Type="http://schemas.openxmlformats.org/officeDocument/2006/relationships/hyperlink" Target="https://en.wikipedia.org/wiki/Die_Another_Day" TargetMode="External"/><Relationship Id="rId164" Type="http://schemas.openxmlformats.org/officeDocument/2006/relationships/hyperlink" Target="https://www.boxofficemojo.com/year/world/2019/?ref_=bo_cso_table_12" TargetMode="External"/><Relationship Id="rId371" Type="http://schemas.openxmlformats.org/officeDocument/2006/relationships/hyperlink" Target="https://en.wikipedia.org/wiki/Minions_(film)" TargetMode="External"/><Relationship Id="rId774" Type="http://schemas.openxmlformats.org/officeDocument/2006/relationships/hyperlink" Target="https://en.wikipedia.org/wiki/The_World_Is_Not_Enough" TargetMode="External"/><Relationship Id="rId427" Type="http://schemas.openxmlformats.org/officeDocument/2006/relationships/hyperlink" Target="https://en.wikipedia.org/wiki/Ocean%27s_Twelve" TargetMode="External"/><Relationship Id="rId469" Type="http://schemas.openxmlformats.org/officeDocument/2006/relationships/hyperlink" Target="https://www.boxofficemojo.com/year/world/2011/?ref_=bo_cso_table_193" TargetMode="External"/><Relationship Id="rId634" Type="http://schemas.openxmlformats.org/officeDocument/2006/relationships/hyperlink" Target="https://en.wikipedia.org/wiki/The_Curious_Case_of_Benjamin_Button_(film)" TargetMode="External"/><Relationship Id="rId676" Type="http://schemas.openxmlformats.org/officeDocument/2006/relationships/hyperlink" Target="https://www.boxofficemojo.com/year/world/1996/?ref_=bo_cso_table_141" TargetMode="External"/><Relationship Id="rId841" Type="http://schemas.openxmlformats.org/officeDocument/2006/relationships/hyperlink" Target="https://www.boxofficemojo.com/year/world/2017/?ref_=bo_cso_table_36" TargetMode="External"/><Relationship Id="rId26" Type="http://schemas.openxmlformats.org/officeDocument/2006/relationships/hyperlink" Target="https://www.boxofficemojo.com/year/world/2009/?ref_=bo_cso_table_81" TargetMode="External"/><Relationship Id="rId231" Type="http://schemas.openxmlformats.org/officeDocument/2006/relationships/hyperlink" Target="https://www.boxofficemojo.com/year/world/2012/?ref_=bo_cso_table_76" TargetMode="External"/><Relationship Id="rId273" Type="http://schemas.openxmlformats.org/officeDocument/2006/relationships/hyperlink" Target="https://en.wikipedia.org/wiki/Joker_(2019_film)" TargetMode="External"/><Relationship Id="rId329" Type="http://schemas.openxmlformats.org/officeDocument/2006/relationships/hyperlink" Target="https://en.wikipedia.org/wiki/Lucy_(2014_film)" TargetMode="External"/><Relationship Id="rId480" Type="http://schemas.openxmlformats.org/officeDocument/2006/relationships/hyperlink" Target="https://www.boxofficemojo.com/year/world/1996/?ref_=bo_cso_table_172" TargetMode="External"/><Relationship Id="rId536" Type="http://schemas.openxmlformats.org/officeDocument/2006/relationships/hyperlink" Target="https://www.boxofficemojo.com/year/world/2016/?ref_=bo_cso_table_157" TargetMode="External"/><Relationship Id="rId701" Type="http://schemas.openxmlformats.org/officeDocument/2006/relationships/hyperlink" Target="https://www.boxofficemojo.com/year/world/2019/?ref_=bo_cso_table_8" TargetMode="External"/><Relationship Id="rId68" Type="http://schemas.openxmlformats.org/officeDocument/2006/relationships/hyperlink" Target="https://www.boxofficemojo.com/year/world/1984/?ref_=bo_cso_table_158" TargetMode="External"/><Relationship Id="rId133" Type="http://schemas.openxmlformats.org/officeDocument/2006/relationships/hyperlink" Target="https://en.wikipedia.org/wiki/Dune_(2021_film)" TargetMode="External"/><Relationship Id="rId175" Type="http://schemas.openxmlformats.org/officeDocument/2006/relationships/hyperlink" Target="https://en.wikipedia.org/wiki/Godzilla_vs._Kong" TargetMode="External"/><Relationship Id="rId340" Type="http://schemas.openxmlformats.org/officeDocument/2006/relationships/hyperlink" Target="https://www.boxofficemojo.com/year/world/2019/?ref_=bo_cso_table_35" TargetMode="External"/><Relationship Id="rId578" Type="http://schemas.openxmlformats.org/officeDocument/2006/relationships/hyperlink" Target="https://www.boxofficemojo.com/year/world/1977/?ref_=bo_cso_table_106" TargetMode="External"/><Relationship Id="rId743" Type="http://schemas.openxmlformats.org/officeDocument/2006/relationships/hyperlink" Target="https://www.boxofficemojo.com/year/world/2009/?ref_=bo_cso_table_156" TargetMode="External"/><Relationship Id="rId785" Type="http://schemas.openxmlformats.org/officeDocument/2006/relationships/hyperlink" Target="https://www.cbc.ca/radio/q/blog/titanic-anniversary-20-fascinating-facts-about-the-epic-blockbuster-that-almost-sank-1.4381455" TargetMode="External"/><Relationship Id="rId200" Type="http://schemas.openxmlformats.org/officeDocument/2006/relationships/hyperlink" Target="https://www.statista.com/statistics/323356/harry-potter-production-costs-box-office-revenue/" TargetMode="External"/><Relationship Id="rId382" Type="http://schemas.openxmlformats.org/officeDocument/2006/relationships/hyperlink" Target="https://www.boxofficemojo.com/year/world/2016/?ref_=bo_cso_table_148" TargetMode="External"/><Relationship Id="rId438" Type="http://schemas.openxmlformats.org/officeDocument/2006/relationships/hyperlink" Target="https://www.boxofficemojo.com/year/world/2014/?ref_=bo_cso_table_170" TargetMode="External"/><Relationship Id="rId603" Type="http://schemas.openxmlformats.org/officeDocument/2006/relationships/hyperlink" Target="https://en.wikipedia.org/wiki/Terminator_Genisys" TargetMode="External"/><Relationship Id="rId645" Type="http://schemas.openxmlformats.org/officeDocument/2006/relationships/hyperlink" Target="https://en.wikipedia.org/wiki/The_Exorcist" TargetMode="External"/><Relationship Id="rId687" Type="http://schemas.openxmlformats.org/officeDocument/2006/relationships/hyperlink" Target="https://www.boxofficemojo.com/year/world/2010/?ref_=bo_cso_table_96" TargetMode="External"/><Relationship Id="rId810" Type="http://schemas.openxmlformats.org/officeDocument/2006/relationships/hyperlink" Target="https://www.boxofficemojo.com/year/world/2016/?ref_=bo_cso_table_104" TargetMode="External"/><Relationship Id="rId852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242" Type="http://schemas.openxmlformats.org/officeDocument/2006/relationships/hyperlink" Target="https://en.wikipedia.org/wiki/Independence_Day_(1996_film)" TargetMode="External"/><Relationship Id="rId284" Type="http://schemas.openxmlformats.org/officeDocument/2006/relationships/hyperlink" Target="https://www.boxofficemojo.com/year/world/2015/?ref_=bo_cso_table_7" TargetMode="External"/><Relationship Id="rId491" Type="http://schemas.openxmlformats.org/officeDocument/2006/relationships/hyperlink" Target="https://en.wikipedia.org/wiki/Star_Wars:_Episode_III_%E2%80%93_Revenge_of_the_Sith" TargetMode="External"/><Relationship Id="rId505" Type="http://schemas.openxmlformats.org/officeDocument/2006/relationships/hyperlink" Target="https://en.wikipedia.org/wiki/Rush_Hour_2" TargetMode="External"/><Relationship Id="rId712" Type="http://schemas.openxmlformats.org/officeDocument/2006/relationships/hyperlink" Target="https://en.wikipedia.org/wiki/The_Martian_(film)" TargetMode="External"/><Relationship Id="rId37" Type="http://schemas.openxmlformats.org/officeDocument/2006/relationships/hyperlink" Target="https://en.wikipedia.org/wiki/Armageddon_(1998_film)" TargetMode="External"/><Relationship Id="rId79" Type="http://schemas.openxmlformats.org/officeDocument/2006/relationships/hyperlink" Target="https://www.boxofficemojo.com/year/world/2018/?ref_=bo_cso_table_66" TargetMode="External"/><Relationship Id="rId102" Type="http://schemas.openxmlformats.org/officeDocument/2006/relationships/hyperlink" Target="https://www.boxofficemojo.com/year/world/2005/?ref_=bo_cso_table_162" TargetMode="External"/><Relationship Id="rId144" Type="http://schemas.openxmlformats.org/officeDocument/2006/relationships/hyperlink" Target="https://www.imdb.com/title/tt5433138/" TargetMode="External"/><Relationship Id="rId547" Type="http://schemas.openxmlformats.org/officeDocument/2006/relationships/hyperlink" Target="https://en.wikipedia.org/wiki/Solo:_A_Star_Wars_Story" TargetMode="External"/><Relationship Id="rId589" Type="http://schemas.openxmlformats.org/officeDocument/2006/relationships/hyperlink" Target="https://mint.intuit.com/blog/trends/the-top-ten-most-expensive-movies-ever-made-0313/" TargetMode="External"/><Relationship Id="rId754" Type="http://schemas.openxmlformats.org/officeDocument/2006/relationships/hyperlink" Target="https://en.wikipedia.org/wiki/The_Secret_Life_of_Pets" TargetMode="External"/><Relationship Id="rId796" Type="http://schemas.openxmlformats.org/officeDocument/2006/relationships/hyperlink" Target="https://www.boxofficemojo.com/year/world/2010/?ref_=bo_cso_table_37" TargetMode="External"/><Relationship Id="rId90" Type="http://schemas.openxmlformats.org/officeDocument/2006/relationships/hyperlink" Target="https://www.boxofficemojo.com/year/world/2006/?ref_=bo_cso_table_64" TargetMode="External"/><Relationship Id="rId186" Type="http://schemas.openxmlformats.org/officeDocument/2006/relationships/hyperlink" Target="https://www.boxofficemojo.com/year/world/2008/?ref_=bo_cso_table_161" TargetMode="External"/><Relationship Id="rId351" Type="http://schemas.openxmlformats.org/officeDocument/2006/relationships/hyperlink" Target="https://en.wikipedia.org/wiki/Maze_Runner:_The_Scorch_Trials" TargetMode="External"/><Relationship Id="rId393" Type="http://schemas.openxmlformats.org/officeDocument/2006/relationships/hyperlink" Target="https://en.wikipedia.org/wiki/Monsters,_Inc." TargetMode="External"/><Relationship Id="rId407" Type="http://schemas.openxmlformats.org/officeDocument/2006/relationships/hyperlink" Target="https://www.imdb.com/title/tt0477347/" TargetMode="External"/><Relationship Id="rId449" Type="http://schemas.openxmlformats.org/officeDocument/2006/relationships/hyperlink" Target="https://en.wikipedia.org/wiki/Pirates_of_the_Caribbean:_Dead_Man%27s_Chest" TargetMode="External"/><Relationship Id="rId614" Type="http://schemas.openxmlformats.org/officeDocument/2006/relationships/hyperlink" Target="https://www.boxofficemojo.com/year/world/2012/?ref_=bo_cso_table_9" TargetMode="External"/><Relationship Id="rId656" Type="http://schemas.openxmlformats.org/officeDocument/2006/relationships/hyperlink" Target="https://en.wikipedia.org/wiki/The_Golden_Compass_(film)" TargetMode="External"/><Relationship Id="rId821" Type="http://schemas.openxmlformats.org/officeDocument/2006/relationships/hyperlink" Target="https://en.wikipedia.org/wiki/The_Twilight_Saga:_Breaking_Dawn_%E2%80%93_Part_1" TargetMode="External"/><Relationship Id="rId863" Type="http://schemas.openxmlformats.org/officeDocument/2006/relationships/hyperlink" Target="https://www.boxofficemojo.com/year/world/2011/?ref_=bo_cso_table_87" TargetMode="External"/><Relationship Id="rId211" Type="http://schemas.openxmlformats.org/officeDocument/2006/relationships/hyperlink" Target="https://www.boxofficemojo.com/year/world/1990/?ref_=bo_cso_table_45" TargetMode="External"/><Relationship Id="rId253" Type="http://schemas.openxmlformats.org/officeDocument/2006/relationships/hyperlink" Target="https://www.boxofficemojo.com/year/world/2015/?ref_=bo_cso_table_82" TargetMode="External"/><Relationship Id="rId295" Type="http://schemas.openxmlformats.org/officeDocument/2006/relationships/hyperlink" Target="https://en.wikipedia.org/wiki/Kingsman:_The_Golden_Circle" TargetMode="External"/><Relationship Id="rId309" Type="http://schemas.openxmlformats.org/officeDocument/2006/relationships/hyperlink" Target="https://en.wikipedia.org/wiki/La_La_Land" TargetMode="External"/><Relationship Id="rId460" Type="http://schemas.openxmlformats.org/officeDocument/2006/relationships/hyperlink" Target="https://en.wikipedia.org/wiki/Pocahontas_(1995_film)" TargetMode="External"/><Relationship Id="rId516" Type="http://schemas.openxmlformats.org/officeDocument/2006/relationships/hyperlink" Target="https://www.boxofficemojo.com/year/world/2021/?ref_=bo_cso_table_91" TargetMode="External"/><Relationship Id="rId698" Type="http://schemas.openxmlformats.org/officeDocument/2006/relationships/hyperlink" Target="https://en.wikipedia.org/wiki/The_Lego_Batman_Movie" TargetMode="External"/><Relationship Id="rId48" Type="http://schemas.openxmlformats.org/officeDocument/2006/relationships/hyperlink" Target="https://www.boxofficemojo.com/year/world/2015/?ref_=bo_cso_table_13" TargetMode="External"/><Relationship Id="rId113" Type="http://schemas.openxmlformats.org/officeDocument/2006/relationships/hyperlink" Target="https://www.boxofficemojo.com/year/world/2014/?ref_=bo_cso_table_131" TargetMode="External"/><Relationship Id="rId320" Type="http://schemas.openxmlformats.org/officeDocument/2006/relationships/hyperlink" Target="https://www.boxofficemojo.com/year/world/2017/?ref_=bo_cso_table_168" TargetMode="External"/><Relationship Id="rId558" Type="http://schemas.openxmlformats.org/officeDocument/2006/relationships/hyperlink" Target="https://www.boxofficemojo.com/year/world/2004/?ref_=bo_cso_table_102" TargetMode="External"/><Relationship Id="rId723" Type="http://schemas.openxmlformats.org/officeDocument/2006/relationships/hyperlink" Target="https://www.boxofficemojo.com/year/world/2018/?ref_=bo_cso_table_11" TargetMode="External"/><Relationship Id="rId765" Type="http://schemas.openxmlformats.org/officeDocument/2006/relationships/hyperlink" Target="https://www.boxofficemojo.com/year/world/2015/?ref_=bo_cso_table_143" TargetMode="External"/><Relationship Id="rId155" Type="http://schemas.openxmlformats.org/officeDocument/2006/relationships/hyperlink" Target="https://www.boxofficemojo.com/year/world/2015/?ref_=bo_cso_table_188" TargetMode="External"/><Relationship Id="rId197" Type="http://schemas.openxmlformats.org/officeDocument/2006/relationships/hyperlink" Target="https://www.boxofficemojo.com/year/world/2005/?ref_=bo_cso_table_70" TargetMode="External"/><Relationship Id="rId362" Type="http://schemas.openxmlformats.org/officeDocument/2006/relationships/hyperlink" Target="https://www.boxofficemojo.com/year/world/2002/?ref_=bo_cso_table_78" TargetMode="External"/><Relationship Id="rId418" Type="http://schemas.openxmlformats.org/officeDocument/2006/relationships/hyperlink" Target="https://www.boxofficemojo.com/year/world/2013/?ref_=bo_cso_table_91" TargetMode="External"/><Relationship Id="rId625" Type="http://schemas.openxmlformats.org/officeDocument/2006/relationships/hyperlink" Target="https://en.wikipedia.org/wiki/The_Chronicles_of_Narnia:_Prince_Caspian" TargetMode="External"/><Relationship Id="rId832" Type="http://schemas.openxmlformats.org/officeDocument/2006/relationships/hyperlink" Target="https://www.boxofficemojo.com/year/world/2009/?ref_=bo_cso_table_124" TargetMode="External"/><Relationship Id="rId222" Type="http://schemas.openxmlformats.org/officeDocument/2006/relationships/hyperlink" Target="https://www.boxofficemojo.com/year/world/2019/?ref_=bo_cso_table_17" TargetMode="External"/><Relationship Id="rId264" Type="http://schemas.openxmlformats.org/officeDocument/2006/relationships/hyperlink" Target="https://en.wikipedia.org/wiki/It_(2017_film)" TargetMode="External"/><Relationship Id="rId471" Type="http://schemas.openxmlformats.org/officeDocument/2006/relationships/hyperlink" Target="https://www.boxofficemojo.com/year/world/2008/?ref_=bo_cso_table_178" TargetMode="External"/><Relationship Id="rId667" Type="http://schemas.openxmlformats.org/officeDocument/2006/relationships/hyperlink" Target="https://www.boxofficemojo.com/year/world/2011/?ref_=bo_cso_table_181" TargetMode="External"/><Relationship Id="rId874" Type="http://schemas.openxmlformats.org/officeDocument/2006/relationships/hyperlink" Target="https://en.wikipedia.org/wiki/The_Super_Mario_Bros._Movie" TargetMode="External"/><Relationship Id="rId17" Type="http://schemas.openxmlformats.org/officeDocument/2006/relationships/hyperlink" Target="https://en.wikipedia.org/wiki/Air_Force_One_(film)" TargetMode="External"/><Relationship Id="rId59" Type="http://schemas.openxmlformats.org/officeDocument/2006/relationships/hyperlink" Target="https://en.wikipedia.org/wiki/Batman_(1989_film)" TargetMode="External"/><Relationship Id="rId124" Type="http://schemas.openxmlformats.org/officeDocument/2006/relationships/hyperlink" Target="https://www.imdb.com/title/tt0112864/" TargetMode="External"/><Relationship Id="rId527" Type="http://schemas.openxmlformats.org/officeDocument/2006/relationships/hyperlink" Target="https://www.nytimes.com/2021/05/18/movies/shrek-20th-anniversary.html" TargetMode="External"/><Relationship Id="rId569" Type="http://schemas.openxmlformats.org/officeDocument/2006/relationships/hyperlink" Target="https://en.wikipedia.org/wiki/Spider-Man:_No_Way_Home" TargetMode="External"/><Relationship Id="rId734" Type="http://schemas.openxmlformats.org/officeDocument/2006/relationships/hyperlink" Target="https://en.wikipedia.org/wiki/The_Nun_(2018_film)" TargetMode="External"/><Relationship Id="rId776" Type="http://schemas.openxmlformats.org/officeDocument/2006/relationships/hyperlink" Target="https://en.wikipedia.org/wiki/There%27s_Something_About_Mary" TargetMode="External"/><Relationship Id="rId70" Type="http://schemas.openxmlformats.org/officeDocument/2006/relationships/hyperlink" Target="https://www.boxofficemojo.com/year/world/2014/?ref_=bo_cso_table_150" TargetMode="External"/><Relationship Id="rId166" Type="http://schemas.openxmlformats.org/officeDocument/2006/relationships/hyperlink" Target="https://www.boxofficemojo.com/year/world/2013/?ref_=bo_cso_table_165" TargetMode="External"/><Relationship Id="rId331" Type="http://schemas.openxmlformats.org/officeDocument/2006/relationships/hyperlink" Target="https://en.wikipedia.org/wiki/Mad_Max:_Fury_Road" TargetMode="External"/><Relationship Id="rId373" Type="http://schemas.openxmlformats.org/officeDocument/2006/relationships/hyperlink" Target="https://en.wikipedia.org/wiki/Minions:_The_Rise_of_Gru" TargetMode="External"/><Relationship Id="rId429" Type="http://schemas.openxmlformats.org/officeDocument/2006/relationships/hyperlink" Target="https://en.wikipedia.org/wiki/Once_Upon_a_Time_in_Hollywood" TargetMode="External"/><Relationship Id="rId580" Type="http://schemas.openxmlformats.org/officeDocument/2006/relationships/hyperlink" Target="https://www.boxofficemojo.com/year/world/2016/?ref_=bo_cso_table_119" TargetMode="External"/><Relationship Id="rId636" Type="http://schemas.openxmlformats.org/officeDocument/2006/relationships/hyperlink" Target="https://en.wikipedia.org/wiki/The_Da_Vinci_Code_(film)" TargetMode="External"/><Relationship Id="rId801" Type="http://schemas.openxmlformats.org/officeDocument/2006/relationships/hyperlink" Target="https://en.wikipedia.org/wiki/Transformers_(film)" TargetMode="External"/><Relationship Id="rId1" Type="http://schemas.openxmlformats.org/officeDocument/2006/relationships/hyperlink" Target="https://www.boxofficemojo.com/year/world/2007/?ref_=bo_cso_table_69" TargetMode="External"/><Relationship Id="rId233" Type="http://schemas.openxmlformats.org/officeDocument/2006/relationships/hyperlink" Target="https://www.boxofficemojo.com/year/world/2009/?ref_=bo_cso_table_73" TargetMode="External"/><Relationship Id="rId440" Type="http://schemas.openxmlformats.org/officeDocument/2006/relationships/hyperlink" Target="https://www.boxofficemojo.com/year/world/2018/?ref_=bo_cso_table_94" TargetMode="External"/><Relationship Id="rId678" Type="http://schemas.openxmlformats.org/officeDocument/2006/relationships/hyperlink" Target="https://www.boxofficemojo.com/year/world/2012/?ref_=bo_cso_table_138" TargetMode="External"/><Relationship Id="rId843" Type="http://schemas.openxmlformats.org/officeDocument/2006/relationships/hyperlink" Target="https://www.boxofficemojo.com/year/world/2005/?ref_=bo_cso_table_176" TargetMode="External"/><Relationship Id="rId28" Type="http://schemas.openxmlformats.org/officeDocument/2006/relationships/hyperlink" Target="https://en.wikipedia.org/wiki/American_Beauty_(1999_film)" TargetMode="External"/><Relationship Id="rId275" Type="http://schemas.openxmlformats.org/officeDocument/2006/relationships/hyperlink" Target="https://en.wikipedia.org/wiki/The_Curious_Case_of_Benjamin_Button_(film)" TargetMode="External"/><Relationship Id="rId300" Type="http://schemas.openxmlformats.org/officeDocument/2006/relationships/hyperlink" Target="https://www.boxofficemojo.com/year/world/2017/?ref_=bo_cso_table_189" TargetMode="External"/><Relationship Id="rId482" Type="http://schemas.openxmlformats.org/officeDocument/2006/relationships/hyperlink" Target="https://www.boxofficemojo.com/year/world/2007/?ref_=bo_cso_table_165" TargetMode="External"/><Relationship Id="rId538" Type="http://schemas.openxmlformats.org/officeDocument/2006/relationships/hyperlink" Target="https://www.boxofficemojo.com/year/world/2021/?ref_=bo_cso_table_122" TargetMode="External"/><Relationship Id="rId703" Type="http://schemas.openxmlformats.org/officeDocument/2006/relationships/hyperlink" Target="https://www.boxofficemojo.com/year/world/1994/?ref_=bo_cso_table_39" TargetMode="External"/><Relationship Id="rId745" Type="http://schemas.openxmlformats.org/officeDocument/2006/relationships/hyperlink" Target="https://www.boxofficemojo.com/year/world/2015/?ref_=bo_cso_table_10" TargetMode="External"/><Relationship Id="rId81" Type="http://schemas.openxmlformats.org/officeDocument/2006/relationships/hyperlink" Target="https://www.boxofficemojo.com/year/world/2012/?ref_=bo_cso_table_7" TargetMode="External"/><Relationship Id="rId135" Type="http://schemas.openxmlformats.org/officeDocument/2006/relationships/hyperlink" Target="https://www.boxofficemojo.com/year/world/1982/?ref_=bo_cso_table_98" TargetMode="External"/><Relationship Id="rId177" Type="http://schemas.openxmlformats.org/officeDocument/2006/relationships/hyperlink" Target="https://www.boxofficemojo.com/year/world/1995/?ref_=bo_cso_table_89" TargetMode="External"/><Relationship Id="rId342" Type="http://schemas.openxmlformats.org/officeDocument/2006/relationships/hyperlink" Target="https://www.boxofficemojo.com/year/world/2008/?ref_=bo_cso_table_172" TargetMode="External"/><Relationship Id="rId384" Type="http://schemas.openxmlformats.org/officeDocument/2006/relationships/hyperlink" Target="https://www.boxofficemojo.com/year/world/2014/?ref_=bo_cso_table_116" TargetMode="External"/><Relationship Id="rId591" Type="http://schemas.openxmlformats.org/officeDocument/2006/relationships/hyperlink" Target="https://simple.wikipedia.org/wiki/Tarzan_(1999_movie)" TargetMode="External"/><Relationship Id="rId605" Type="http://schemas.openxmlformats.org/officeDocument/2006/relationships/hyperlink" Target="https://en.wikipedia.org/wiki/Terminator_Salvation" TargetMode="External"/><Relationship Id="rId787" Type="http://schemas.openxmlformats.org/officeDocument/2006/relationships/hyperlink" Target="https://en.wikipedia.org/wiki/Tomorrow_Never_Dies" TargetMode="External"/><Relationship Id="rId812" Type="http://schemas.openxmlformats.org/officeDocument/2006/relationships/hyperlink" Target="https://www.boxofficemojo.com/year/world/2010/?ref_=bo_cso_table_134" TargetMode="External"/><Relationship Id="rId202" Type="http://schemas.openxmlformats.org/officeDocument/2006/relationships/hyperlink" Target="https://www.statista.com/statistics/323356/harry-potter-production-costs-box-office-revenue/" TargetMode="External"/><Relationship Id="rId244" Type="http://schemas.openxmlformats.org/officeDocument/2006/relationships/hyperlink" Target="https://www.indiewire.com/2019/11/roland-emmerich-independence-day-resurgence-1202187244/" TargetMode="External"/><Relationship Id="rId647" Type="http://schemas.openxmlformats.org/officeDocument/2006/relationships/hyperlink" Target="https://en.wikipedia.org/wiki/The_Expendables_2" TargetMode="External"/><Relationship Id="rId689" Type="http://schemas.openxmlformats.org/officeDocument/2006/relationships/hyperlink" Target="https://www.boxofficemojo.com/year/world/2010/?ref_=bo_cso_table_155" TargetMode="External"/><Relationship Id="rId854" Type="http://schemas.openxmlformats.org/officeDocument/2006/relationships/hyperlink" Target="https://en.wikipedia.org/wiki/World_War_Z_(film)" TargetMode="External"/><Relationship Id="rId39" Type="http://schemas.openxmlformats.org/officeDocument/2006/relationships/hyperlink" Target="https://en.wikipedia.org/wiki/As_Good_as_It_Gets" TargetMode="External"/><Relationship Id="rId286" Type="http://schemas.openxmlformats.org/officeDocument/2006/relationships/hyperlink" Target="https://www.boxofficemojo.com/year/world/2022/?ref_=bo_cso_table_51" TargetMode="External"/><Relationship Id="rId451" Type="http://schemas.openxmlformats.org/officeDocument/2006/relationships/hyperlink" Target="https://www.boxofficemojo.com/year/world/2017/?ref_=bo_cso_table_97" TargetMode="External"/><Relationship Id="rId493" Type="http://schemas.openxmlformats.org/officeDocument/2006/relationships/hyperlink" Target="https://en.wikipedia.org/wiki/Rio_(2011_film)" TargetMode="External"/><Relationship Id="rId507" Type="http://schemas.openxmlformats.org/officeDocument/2006/relationships/hyperlink" Target="https://en.wikipedia.org/wiki/San_Andreas_(film)" TargetMode="External"/><Relationship Id="rId549" Type="http://schemas.openxmlformats.org/officeDocument/2006/relationships/hyperlink" Target="https://en.wikipedia.org/wiki/Sonic_the_Hedgehog_(film)" TargetMode="External"/><Relationship Id="rId714" Type="http://schemas.openxmlformats.org/officeDocument/2006/relationships/hyperlink" Target="https://en.wikipedia.org/wiki/The_Mask_(1994_film)" TargetMode="External"/><Relationship Id="rId756" Type="http://schemas.openxmlformats.org/officeDocument/2006/relationships/hyperlink" Target="https://en.wikipedia.org/wiki/Fantastic_Beasts:_The_Secrets_of_Dumbledore" TargetMode="External"/><Relationship Id="rId50" Type="http://schemas.openxmlformats.org/officeDocument/2006/relationships/hyperlink" Target="https://www.boxofficemojo.com/year/world/1985/?ref_=bo_cso_table_154" TargetMode="External"/><Relationship Id="rId104" Type="http://schemas.openxmlformats.org/officeDocument/2006/relationships/hyperlink" Target="https://www.boxofficemojo.com/year/world/2015/?ref_=bo_cso_table_4" TargetMode="External"/><Relationship Id="rId146" Type="http://schemas.openxmlformats.org/officeDocument/2006/relationships/hyperlink" Target="https://en.wikipedia.org/wiki/Fantastic_Beasts:_The_Secrets_of_Dumbledore" TargetMode="External"/><Relationship Id="rId188" Type="http://schemas.openxmlformats.org/officeDocument/2006/relationships/hyperlink" Target="https://en.wikipedia.org/wiki/Hannibal_(2001_film)" TargetMode="External"/><Relationship Id="rId311" Type="http://schemas.openxmlformats.org/officeDocument/2006/relationships/hyperlink" Target="https://en.wikipedia.org/wiki/Les_Mis%C3%A9rables_(2012_film)" TargetMode="External"/><Relationship Id="rId353" Type="http://schemas.openxmlformats.org/officeDocument/2006/relationships/hyperlink" Target="https://en.wikipedia.org/wiki/Meet_the_Fockers" TargetMode="External"/><Relationship Id="rId395" Type="http://schemas.openxmlformats.org/officeDocument/2006/relationships/hyperlink" Target="https://en.wikipedia.org/wiki/Mr._%26_Mrs._Smith_(2005_film)" TargetMode="External"/><Relationship Id="rId409" Type="http://schemas.openxmlformats.org/officeDocument/2006/relationships/hyperlink" Target="https://en.wikipedia.org/wiki/Night_at_the_Museum:_Battle_of_the_Smithsonian" TargetMode="External"/><Relationship Id="rId560" Type="http://schemas.openxmlformats.org/officeDocument/2006/relationships/hyperlink" Target="https://www.boxofficemojo.com/year/world/2007/?ref_=bo_cso_table_71" TargetMode="External"/><Relationship Id="rId798" Type="http://schemas.openxmlformats.org/officeDocument/2006/relationships/hyperlink" Target="https://www.boxofficemojo.com/year/world/2019/?ref_=bo_cso_table_36" TargetMode="External"/><Relationship Id="rId92" Type="http://schemas.openxmlformats.org/officeDocument/2006/relationships/hyperlink" Target="https://www.boxofficemojo.com/year/world/2011/?ref_=bo_cso_table_191" TargetMode="External"/><Relationship Id="rId213" Type="http://schemas.openxmlformats.org/officeDocument/2006/relationships/hyperlink" Target="https://www.boxofficemojo.com/year/world/1992/?ref_=bo_cso_table_200" TargetMode="External"/><Relationship Id="rId420" Type="http://schemas.openxmlformats.org/officeDocument/2006/relationships/hyperlink" Target="https://www.boxofficemojo.com/year/world/2016/?ref_=bo_cso_table_122" TargetMode="External"/><Relationship Id="rId616" Type="http://schemas.openxmlformats.org/officeDocument/2006/relationships/hyperlink" Target="https://www.boxofficemojo.com/year/world/2022/?ref_=bo_cso_table_110" TargetMode="External"/><Relationship Id="rId658" Type="http://schemas.openxmlformats.org/officeDocument/2006/relationships/hyperlink" Target="https://en.wikipedia.org/wiki/The_Good_Dinosaur" TargetMode="External"/><Relationship Id="rId823" Type="http://schemas.openxmlformats.org/officeDocument/2006/relationships/hyperlink" Target="https://en.wikipedia.org/wiki/The_Twilight_Saga:_Breaking_Dawn_%E2%80%93_Part_2" TargetMode="External"/><Relationship Id="rId865" Type="http://schemas.openxmlformats.org/officeDocument/2006/relationships/hyperlink" Target="https://www.boxofficemojo.com/year/world/2006/?ref_=bo_cso_table_66" TargetMode="External"/><Relationship Id="rId255" Type="http://schemas.openxmlformats.org/officeDocument/2006/relationships/hyperlink" Target="https://www.boxofficemojo.com/year/world/2014/?ref_=bo_cso_table_108" TargetMode="External"/><Relationship Id="rId297" Type="http://schemas.openxmlformats.org/officeDocument/2006/relationships/hyperlink" Target="https://en.wikipedia.org/wiki/Kingsman:_The_Secret_Service" TargetMode="External"/><Relationship Id="rId462" Type="http://schemas.openxmlformats.org/officeDocument/2006/relationships/hyperlink" Target="https://en.wikipedia.org/wiki/Detective_Pikachu_(film)" TargetMode="External"/><Relationship Id="rId518" Type="http://schemas.openxmlformats.org/officeDocument/2006/relationships/hyperlink" Target="https://www.boxofficemojo.com/year/world/2004/?ref_=bo_cso_table_166" TargetMode="External"/><Relationship Id="rId725" Type="http://schemas.openxmlformats.org/officeDocument/2006/relationships/hyperlink" Target="https://www.boxofficemojo.com/year/world/1999/?ref_=bo_cso_table_107" TargetMode="External"/><Relationship Id="rId115" Type="http://schemas.openxmlformats.org/officeDocument/2006/relationships/hyperlink" Target="https://www.boxofficemojo.com/year/world/2018/?ref_=bo_cso_table_104" TargetMode="External"/><Relationship Id="rId157" Type="http://schemas.openxmlformats.org/officeDocument/2006/relationships/hyperlink" Target="https://www.boxofficemojo.com/year/world/2003/?ref_=bo_cso_table_62" TargetMode="External"/><Relationship Id="rId322" Type="http://schemas.openxmlformats.org/officeDocument/2006/relationships/hyperlink" Target="https://www.boxofficemojo.com/year/world/2001/?ref_=bo_cso_table_69" TargetMode="External"/><Relationship Id="rId364" Type="http://schemas.openxmlformats.org/officeDocument/2006/relationships/hyperlink" Target="https://www.boxofficemojo.com/year/world/2018/?ref_=bo_cso_table_99" TargetMode="External"/><Relationship Id="rId767" Type="http://schemas.openxmlformats.org/officeDocument/2006/relationships/hyperlink" Target="https://www.boxofficemojo.com/year/world/2010/?ref_=bo_cso_table_108" TargetMode="External"/><Relationship Id="rId61" Type="http://schemas.openxmlformats.org/officeDocument/2006/relationships/hyperlink" Target="https://www.imdb.com/title/tt0372784/" TargetMode="External"/><Relationship Id="rId199" Type="http://schemas.openxmlformats.org/officeDocument/2006/relationships/hyperlink" Target="https://www.boxofficemojo.com/year/world/2009/?ref_=bo_cso_table_64" TargetMode="External"/><Relationship Id="rId571" Type="http://schemas.openxmlformats.org/officeDocument/2006/relationships/hyperlink" Target="https://en.wikipedia.org/wiki/Spirited_Away" TargetMode="External"/><Relationship Id="rId627" Type="http://schemas.openxmlformats.org/officeDocument/2006/relationships/hyperlink" Target="https://en.wikipedia.org/wiki/The_Conjuring" TargetMode="External"/><Relationship Id="rId669" Type="http://schemas.openxmlformats.org/officeDocument/2006/relationships/hyperlink" Target="https://www.boxofficemojo.com/year/world/2013/?ref_=bo_cso_table_194" TargetMode="External"/><Relationship Id="rId834" Type="http://schemas.openxmlformats.org/officeDocument/2006/relationships/hyperlink" Target="https://www.boxofficemojo.com/year/world/2018/?ref_=bo_cso_table_83" TargetMode="External"/><Relationship Id="rId876" Type="http://schemas.openxmlformats.org/officeDocument/2006/relationships/hyperlink" Target="https://www.the-numbers.com/movie/Ant-Man-and-the-Wasp-Quantumania-(2023)" TargetMode="External"/><Relationship Id="rId19" Type="http://schemas.openxmlformats.org/officeDocument/2006/relationships/hyperlink" Target="https://www.boxofficemojo.com/year/world/1992/?ref_=bo_cso_table_27" TargetMode="External"/><Relationship Id="rId224" Type="http://schemas.openxmlformats.org/officeDocument/2006/relationships/hyperlink" Target="https://en.wikipedia.org/wiki/I_Am_Legend_(film)" TargetMode="External"/><Relationship Id="rId266" Type="http://schemas.openxmlformats.org/officeDocument/2006/relationships/hyperlink" Target="https://en.wikipedia.org/wiki/It_Chapter_Two" TargetMode="External"/><Relationship Id="rId431" Type="http://schemas.openxmlformats.org/officeDocument/2006/relationships/hyperlink" Target="https://en.wikipedia.org/wiki/Over_the_Hedge_(film)" TargetMode="External"/><Relationship Id="rId473" Type="http://schemas.openxmlformats.org/officeDocument/2006/relationships/hyperlink" Target="https://www.boxofficemojo.com/year/world/1981/?ref_=bo_cso_table_142" TargetMode="External"/><Relationship Id="rId529" Type="http://schemas.openxmlformats.org/officeDocument/2006/relationships/hyperlink" Target="https://en.wikipedia.org/wiki/Shrek_2" TargetMode="External"/><Relationship Id="rId680" Type="http://schemas.openxmlformats.org/officeDocument/2006/relationships/hyperlink" Target="https://www.boxofficemojo.com/year/world/2013/?ref_=bo_cso_table_80" TargetMode="External"/><Relationship Id="rId736" Type="http://schemas.openxmlformats.org/officeDocument/2006/relationships/hyperlink" Target="https://en.wikipedia.org/wiki/The_Passion_of_the_Christ" TargetMode="External"/><Relationship Id="rId30" Type="http://schemas.openxmlformats.org/officeDocument/2006/relationships/hyperlink" Target="https://www.boxofficemojo.com/year/world/2009/?ref_=bo_cso_table_39" TargetMode="External"/><Relationship Id="rId126" Type="http://schemas.openxmlformats.org/officeDocument/2006/relationships/hyperlink" Target="https://en.wikipedia.org/wiki/Dinosaur_(2000_film)" TargetMode="External"/><Relationship Id="rId168" Type="http://schemas.openxmlformats.org/officeDocument/2006/relationships/hyperlink" Target="https://en.wikipedia.org/wiki/Ghost_(1990_film)" TargetMode="External"/><Relationship Id="rId333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540" Type="http://schemas.openxmlformats.org/officeDocument/2006/relationships/hyperlink" Target="https://www.boxofficemojo.com/year/world/2012/?ref_=bo_cso_table_31" TargetMode="External"/><Relationship Id="rId778" Type="http://schemas.openxmlformats.org/officeDocument/2006/relationships/hyperlink" Target="https://en.wikipedia.org/wiki/Thor_(film)" TargetMode="External"/><Relationship Id="rId72" Type="http://schemas.openxmlformats.org/officeDocument/2006/relationships/hyperlink" Target="https://en.wikipedia.org/wiki/Black_Adam_(film)" TargetMode="External"/><Relationship Id="rId375" Type="http://schemas.openxmlformats.org/officeDocument/2006/relationships/hyperlink" Target="https://en.wikipedia.org/wiki/Minority_Report_(film)" TargetMode="External"/><Relationship Id="rId582" Type="http://schemas.openxmlformats.org/officeDocument/2006/relationships/hyperlink" Target="https://www.boxofficemojo.com/year/world/2006/?ref_=bo_cso_table_140" TargetMode="External"/><Relationship Id="rId638" Type="http://schemas.openxmlformats.org/officeDocument/2006/relationships/hyperlink" Target="https://en.wikipedia.org/wiki/The_Dark_Knight" TargetMode="External"/><Relationship Id="rId803" Type="http://schemas.openxmlformats.org/officeDocument/2006/relationships/hyperlink" Target="https://en.wikipedia.org/wiki/Transformers:_Age_of_Extinction" TargetMode="External"/><Relationship Id="rId845" Type="http://schemas.openxmlformats.org/officeDocument/2006/relationships/hyperlink" Target="https://www.boxofficemojo.com/year/world/2016/?ref_=bo_cso_table_86" TargetMode="External"/><Relationship Id="rId3" Type="http://schemas.openxmlformats.org/officeDocument/2006/relationships/hyperlink" Target="https://www.nytimes.com/2020/01/12/movies/1917-box-office-no-1.html" TargetMode="External"/><Relationship Id="rId235" Type="http://schemas.openxmlformats.org/officeDocument/2006/relationships/hyperlink" Target="https://www.boxofficemojo.com/year/world/2006/?ref_=bo_cso_table_146" TargetMode="External"/><Relationship Id="rId277" Type="http://schemas.openxmlformats.org/officeDocument/2006/relationships/hyperlink" Target="https://en.wikipedia.org/wiki/Jumanji:_The_Next_Level" TargetMode="External"/><Relationship Id="rId400" Type="http://schemas.openxmlformats.org/officeDocument/2006/relationships/hyperlink" Target="https://www.boxofficemojo.com/year/world/2002/?ref_=bo_cso_table_182" TargetMode="External"/><Relationship Id="rId442" Type="http://schemas.openxmlformats.org/officeDocument/2006/relationships/hyperlink" Target="https://www.boxofficemojo.com/year/world/2001/?ref_=bo_cso_table_193" TargetMode="External"/><Relationship Id="rId484" Type="http://schemas.openxmlformats.org/officeDocument/2006/relationships/hyperlink" Target="https://www.boxofficemojo.com/year/world/2018/?ref_=bo_cso_table_184" TargetMode="External"/><Relationship Id="rId705" Type="http://schemas.openxmlformats.org/officeDocument/2006/relationships/hyperlink" Target="https://www.boxofficemojo.com/year/world/2005/?ref_=bo_cso_table_121" TargetMode="External"/><Relationship Id="rId137" Type="http://schemas.openxmlformats.org/officeDocument/2006/relationships/hyperlink" Target="https://www.boxofficemojo.com/year/world/2014/?ref_=bo_cso_table_177" TargetMode="External"/><Relationship Id="rId302" Type="http://schemas.openxmlformats.org/officeDocument/2006/relationships/hyperlink" Target="https://www.boxofficemojo.com/year/world/2008/?ref_=bo_cso_table_158" TargetMode="External"/><Relationship Id="rId344" Type="http://schemas.openxmlformats.org/officeDocument/2006/relationships/hyperlink" Target="https://www.boxofficemojo.com/year/world/2018/?ref_=bo_cso_table_130" TargetMode="External"/><Relationship Id="rId691" Type="http://schemas.openxmlformats.org/officeDocument/2006/relationships/hyperlink" Target="https://www.boxofficemojo.com/year/world/2017/?ref_=bo_cso_table_16" TargetMode="External"/><Relationship Id="rId747" Type="http://schemas.openxmlformats.org/officeDocument/2006/relationships/hyperlink" Target="https://www.boxofficemojo.com/year/world/2019/?ref_=bo_cso_table_35" TargetMode="External"/><Relationship Id="rId789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41" Type="http://schemas.openxmlformats.org/officeDocument/2006/relationships/hyperlink" Target="https://en.wikipedia.org/wiki/Star_Wars:_Episode_II_%E2%80%93_Attack_of_the_Clones" TargetMode="External"/><Relationship Id="rId83" Type="http://schemas.openxmlformats.org/officeDocument/2006/relationships/hyperlink" Target="https://en.wikipedia.org/wiki/Bruce_Almighty" TargetMode="External"/><Relationship Id="rId179" Type="http://schemas.openxmlformats.org/officeDocument/2006/relationships/hyperlink" Target="https://www.boxofficemojo.com/year/world/2014/?ref_=bo_cso_table_179" TargetMode="External"/><Relationship Id="rId386" Type="http://schemas.openxmlformats.org/officeDocument/2006/relationships/hyperlink" Target="https://www.boxofficemojo.com/year/world/2015/?ref_=bo_cso_table_155" TargetMode="External"/><Relationship Id="rId551" Type="http://schemas.openxmlformats.org/officeDocument/2006/relationships/hyperlink" Target="https://en.wikipedia.org/wiki/Sonic_the_Hedgehog_2_(film)" TargetMode="External"/><Relationship Id="rId593" Type="http://schemas.openxmlformats.org/officeDocument/2006/relationships/hyperlink" Target="https://en.wikipedia.org/wiki/Ted_(film)" TargetMode="External"/><Relationship Id="rId607" Type="http://schemas.openxmlformats.org/officeDocument/2006/relationships/hyperlink" Target="https://en.wikipedia.org/wiki/The_Adventures_of_Tintin_(film)" TargetMode="External"/><Relationship Id="rId649" Type="http://schemas.openxmlformats.org/officeDocument/2006/relationships/hyperlink" Target="https://en.wikipedia.org/wiki/The_Fate_of_the_Furious" TargetMode="External"/><Relationship Id="rId814" Type="http://schemas.openxmlformats.org/officeDocument/2006/relationships/hyperlink" Target="https://www.boxofficemojo.com/year/world/2004/?ref_=bo_cso_table_29" TargetMode="External"/><Relationship Id="rId856" Type="http://schemas.openxmlformats.org/officeDocument/2006/relationships/hyperlink" Target="https://en.wikipedia.org/wiki/Wreck-It_Ralph" TargetMode="External"/><Relationship Id="rId190" Type="http://schemas.openxmlformats.org/officeDocument/2006/relationships/hyperlink" Target="https://en.wikipedia.org/wiki/Happy_Feet" TargetMode="External"/><Relationship Id="rId204" Type="http://schemas.openxmlformats.org/officeDocument/2006/relationships/hyperlink" Target="https://www.statista.com/statistics/323356/harry-potter-production-costs-box-office-revenue/" TargetMode="External"/><Relationship Id="rId246" Type="http://schemas.openxmlformats.org/officeDocument/2006/relationships/hyperlink" Target="https://en.wikipedia.org/wiki/Indiana_Jones_and_the_Kingdom_of_the_Crystal_Skull" TargetMode="External"/><Relationship Id="rId288" Type="http://schemas.openxmlformats.org/officeDocument/2006/relationships/hyperlink" Target="https://www.boxofficemojo.com/year/world/2018/?ref_=bo_cso_table_17" TargetMode="External"/><Relationship Id="rId411" Type="http://schemas.openxmlformats.org/officeDocument/2006/relationships/hyperlink" Target="https://en.wikipedia.org/wiki/Night_at_the_Museum:_Secret_of_the_Tomb" TargetMode="External"/><Relationship Id="rId453" Type="http://schemas.openxmlformats.org/officeDocument/2006/relationships/hyperlink" Target="https://www.boxofficemojo.com/title/tt1298650/?ref_=bo_cso_table_42" TargetMode="External"/><Relationship Id="rId509" Type="http://schemas.openxmlformats.org/officeDocument/2006/relationships/hyperlink" Target="https://en.wikipedia.org/wiki/Saving_Private_Ryan" TargetMode="External"/><Relationship Id="rId660" Type="http://schemas.openxmlformats.org/officeDocument/2006/relationships/hyperlink" Target="https://en.wikipedia.org/wiki/The_Great_Gatsby_(2013_film)" TargetMode="External"/><Relationship Id="rId106" Type="http://schemas.openxmlformats.org/officeDocument/2006/relationships/hyperlink" Target="https://www.boxofficemojo.com/year/world/2010/?ref_=bo_cso_table_34" TargetMode="External"/><Relationship Id="rId313" Type="http://schemas.openxmlformats.org/officeDocument/2006/relationships/hyperlink" Target="https://en.wikipedia.org/wiki/Lethal_Weapon_3" TargetMode="External"/><Relationship Id="rId495" Type="http://schemas.openxmlformats.org/officeDocument/2006/relationships/hyperlink" Target="https://en.wikipedia.org/wiki/Rio_2" TargetMode="External"/><Relationship Id="rId716" Type="http://schemas.openxmlformats.org/officeDocument/2006/relationships/hyperlink" Target="https://en.wikipedia.org/wiki/The_Matrix" TargetMode="External"/><Relationship Id="rId758" Type="http://schemas.openxmlformats.org/officeDocument/2006/relationships/hyperlink" Target="https://en.wikipedia.org/wiki/The_Simpsons_Movie" TargetMode="External"/><Relationship Id="rId10" Type="http://schemas.openxmlformats.org/officeDocument/2006/relationships/hyperlink" Target="https://en.wikipedia.org/wiki/A_Beautiful_Mind_(film)" TargetMode="External"/><Relationship Id="rId52" Type="http://schemas.openxmlformats.org/officeDocument/2006/relationships/hyperlink" Target="https://www.boxofficemojo.com/year/world/1989/?ref_=bo_cso_table_127" TargetMode="External"/><Relationship Id="rId94" Type="http://schemas.openxmlformats.org/officeDocument/2006/relationships/hyperlink" Target="https://www.boxofficemojo.com/year/world/2006/?ref_=bo_cso_table_170" TargetMode="External"/><Relationship Id="rId148" Type="http://schemas.openxmlformats.org/officeDocument/2006/relationships/hyperlink" Target="https://www.boxofficemojo.com/year/world/2009/?ref_=bo_cso_table_197" TargetMode="External"/><Relationship Id="rId355" Type="http://schemas.openxmlformats.org/officeDocument/2006/relationships/hyperlink" Target="https://en.wikipedia.org/wiki/Meet_the_Parents" TargetMode="External"/><Relationship Id="rId397" Type="http://schemas.openxmlformats.org/officeDocument/2006/relationships/hyperlink" Target="https://en.wikipedia.org/wiki/Mrs._Doubtfire" TargetMode="External"/><Relationship Id="rId520" Type="http://schemas.openxmlformats.org/officeDocument/2006/relationships/hyperlink" Target="https://www.boxofficemojo.com/year/world/2019/?ref_=bo_cso_table_185" TargetMode="External"/><Relationship Id="rId562" Type="http://schemas.openxmlformats.org/officeDocument/2006/relationships/hyperlink" Target="https://www.boxofficemojo.com/year/world/2019/?ref_=bo_cso_table_27" TargetMode="External"/><Relationship Id="rId618" Type="http://schemas.openxmlformats.org/officeDocument/2006/relationships/hyperlink" Target="https://www.boxofficemojo.com/year/world/1992/?ref_=bo_cso_table_114" TargetMode="External"/><Relationship Id="rId825" Type="http://schemas.openxmlformats.org/officeDocument/2006/relationships/hyperlink" Target="https://en.wikipedia.org/wiki/The_Twilight_Saga:_Eclipse" TargetMode="External"/><Relationship Id="rId215" Type="http://schemas.openxmlformats.org/officeDocument/2006/relationships/hyperlink" Target="https://www.boxofficemojo.com/year/world/2012/?ref_=bo_cso_table_73" TargetMode="External"/><Relationship Id="rId257" Type="http://schemas.openxmlformats.org/officeDocument/2006/relationships/hyperlink" Target="https://www.boxofficemojo.com/year/world/2008/?ref_=bo_cso_table_182" TargetMode="External"/><Relationship Id="rId422" Type="http://schemas.openxmlformats.org/officeDocument/2006/relationships/hyperlink" Target="https://www.boxofficemojo.com/year/world/2001/?ref_=bo_cso_table_73" TargetMode="External"/><Relationship Id="rId464" Type="http://schemas.openxmlformats.org/officeDocument/2006/relationships/hyperlink" Target="https://en.wikipedia.org/wiki/Pretty_Woman" TargetMode="External"/><Relationship Id="rId867" Type="http://schemas.openxmlformats.org/officeDocument/2006/relationships/hyperlink" Target="https://www.boxofficemojo.com/year/world/2003/?ref_=bo_cso_table_121" TargetMode="External"/><Relationship Id="rId299" Type="http://schemas.openxmlformats.org/officeDocument/2006/relationships/hyperlink" Target="https://en.wikipedia.org/wiki/Knives_Out" TargetMode="External"/><Relationship Id="rId727" Type="http://schemas.openxmlformats.org/officeDocument/2006/relationships/hyperlink" Target="https://www.boxofficemojo.com/year/world/2017/?ref_=bo_cso_table_117" TargetMode="External"/><Relationship Id="rId63" Type="http://schemas.openxmlformats.org/officeDocument/2006/relationships/hyperlink" Target="https://en.wikipedia.org/wiki/Batman_Forever" TargetMode="External"/><Relationship Id="rId159" Type="http://schemas.openxmlformats.org/officeDocument/2006/relationships/hyperlink" Target="https://www.boxofficemojo.com/year/world/1994/?ref_=bo_cso_table_141" TargetMode="External"/><Relationship Id="rId366" Type="http://schemas.openxmlformats.org/officeDocument/2006/relationships/hyperlink" Target="https://www.boxofficemojo.com/year/world/2011/?ref_=bo_cso_table_137" TargetMode="External"/><Relationship Id="rId573" Type="http://schemas.openxmlformats.org/officeDocument/2006/relationships/hyperlink" Target="https://en.wikipedia.org/wiki/Star_Trek_(film)" TargetMode="External"/><Relationship Id="rId780" Type="http://schemas.openxmlformats.org/officeDocument/2006/relationships/hyperlink" Target="https://en.wikipedia.org/wiki/Thor:_Love_and_Thunder" TargetMode="External"/><Relationship Id="rId226" Type="http://schemas.openxmlformats.org/officeDocument/2006/relationships/hyperlink" Target="https://en.wikipedia.org/wiki/I,_Robot_(film)" TargetMode="External"/><Relationship Id="rId433" Type="http://schemas.openxmlformats.org/officeDocument/2006/relationships/hyperlink" Target="https://en.wikipedia.org/wiki/Oz_the_Great_and_Powerful" TargetMode="External"/><Relationship Id="rId640" Type="http://schemas.openxmlformats.org/officeDocument/2006/relationships/hyperlink" Target="https://en.wikipedia.org/wiki/The_Dark_Knight_Rises" TargetMode="External"/><Relationship Id="rId738" Type="http://schemas.openxmlformats.org/officeDocument/2006/relationships/hyperlink" Target="https://en.wikipedia.org/wiki/The_Perfect_Storm_(film)" TargetMode="External"/><Relationship Id="rId74" Type="http://schemas.openxmlformats.org/officeDocument/2006/relationships/hyperlink" Target="https://www.boxofficemojo.com/year/world/2022/?ref_=bo_cso_table_143" TargetMode="External"/><Relationship Id="rId377" Type="http://schemas.openxmlformats.org/officeDocument/2006/relationships/hyperlink" Target="https://en.wikipedia.org/wiki/Mission:_Impossible_(film_series)" TargetMode="External"/><Relationship Id="rId500" Type="http://schemas.openxmlformats.org/officeDocument/2006/relationships/hyperlink" Target="https://www.boxofficemojo.com/year/world/1991/?ref_=bo_cso_table_141" TargetMode="External"/><Relationship Id="rId584" Type="http://schemas.openxmlformats.org/officeDocument/2006/relationships/hyperlink" Target="https://www.boxofficemojo.com/year/world/2012/?ref_=bo_cso_table_164" TargetMode="External"/><Relationship Id="rId805" Type="http://schemas.openxmlformats.org/officeDocument/2006/relationships/hyperlink" Target="https://en.wikipedia.org/wiki/Captain_Marvel_(film)" TargetMode="External"/><Relationship Id="rId5" Type="http://schemas.openxmlformats.org/officeDocument/2006/relationships/hyperlink" Target="https://www.boxofficemojo.com/year/world/1996/?ref_=bo_cso_table_151" TargetMode="External"/><Relationship Id="rId237" Type="http://schemas.openxmlformats.org/officeDocument/2006/relationships/hyperlink" Target="https://www.boxofficemojo.com/year/world/2010/?ref_=bo_cso_table_86" TargetMode="External"/><Relationship Id="rId791" Type="http://schemas.openxmlformats.org/officeDocument/2006/relationships/hyperlink" Target="https://www.imdb.com/title/tt1745960/" TargetMode="External"/><Relationship Id="rId444" Type="http://schemas.openxmlformats.org/officeDocument/2006/relationships/hyperlink" Target="https://www.boxofficemojo.com/title/tt0449088/?ref_=bo_cso_table_57" TargetMode="External"/><Relationship Id="rId651" Type="http://schemas.openxmlformats.org/officeDocument/2006/relationships/hyperlink" Target="https://en.wikipedia.org/wiki/The_Flintstones_(film)" TargetMode="External"/><Relationship Id="rId749" Type="http://schemas.openxmlformats.org/officeDocument/2006/relationships/hyperlink" Target="https://www.boxofficemojo.com/year/world/1996/?ref_=bo_cso_table_120" TargetMode="External"/><Relationship Id="rId290" Type="http://schemas.openxmlformats.org/officeDocument/2006/relationships/hyperlink" Target="https://www.boxofficemojo.com/year/world/2017/?ref_=bo_cso_table_149" TargetMode="External"/><Relationship Id="rId304" Type="http://schemas.openxmlformats.org/officeDocument/2006/relationships/hyperlink" Target="https://www.boxofficemojo.com/year/world/2011/?ref_=bo_cso_table_147" TargetMode="External"/><Relationship Id="rId388" Type="http://schemas.openxmlformats.org/officeDocument/2006/relationships/hyperlink" Target="https://www.boxofficemojo.com/year/world/2013/?ref_=bo_cso_table_122" TargetMode="External"/><Relationship Id="rId511" Type="http://schemas.openxmlformats.org/officeDocument/2006/relationships/hyperlink" Target="https://en.wikipedia.org/wiki/Schindler%27s_List" TargetMode="External"/><Relationship Id="rId609" Type="http://schemas.openxmlformats.org/officeDocument/2006/relationships/hyperlink" Target="https://en.wikipedia.org/wiki/The_Amazing_Spider-Man_(film)" TargetMode="External"/><Relationship Id="rId85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150" Type="http://schemas.openxmlformats.org/officeDocument/2006/relationships/hyperlink" Target="https://www.boxofficemojo.com/year/world/2011/?ref_=bo_cso_table_163" TargetMode="External"/><Relationship Id="rId595" Type="http://schemas.openxmlformats.org/officeDocument/2006/relationships/hyperlink" Target="https://en.wikipedia.org/wiki/Teenage_Mutant_Ninja_Turtles_(1990_film)" TargetMode="External"/><Relationship Id="rId816" Type="http://schemas.openxmlformats.org/officeDocument/2006/relationships/hyperlink" Target="https://www.boxofficemojo.com/year/world/1994/?ref_=bo_cso_table_160" TargetMode="External"/><Relationship Id="rId248" Type="http://schemas.openxmlformats.org/officeDocument/2006/relationships/hyperlink" Target="https://en.wikipedia.org/wiki/Indiana_Jones_and_the_Last_Crusade" TargetMode="External"/><Relationship Id="rId455" Type="http://schemas.openxmlformats.org/officeDocument/2006/relationships/hyperlink" Target="https://en.wikipedia.org/wiki/Pirates_of_the_Caribbean:_On_Stranger_Tides" TargetMode="External"/><Relationship Id="rId662" Type="http://schemas.openxmlformats.org/officeDocument/2006/relationships/hyperlink" Target="https://en.wikipedia.org/wiki/The_Greatest_Showman" TargetMode="External"/><Relationship Id="rId12" Type="http://schemas.openxmlformats.org/officeDocument/2006/relationships/hyperlink" Target="https://en.wikipedia.org/wiki/A_Bug%27s_Life" TargetMode="External"/><Relationship Id="rId108" Type="http://schemas.openxmlformats.org/officeDocument/2006/relationships/hyperlink" Target="https://en.wikipedia.org/wiki/Coco_(2017_film)" TargetMode="External"/><Relationship Id="rId315" Type="http://schemas.openxmlformats.org/officeDocument/2006/relationships/hyperlink" Target="https://en.wikipedia.org/wiki/Life_of_Pi_(film)" TargetMode="External"/><Relationship Id="rId522" Type="http://schemas.openxmlformats.org/officeDocument/2006/relationships/hyperlink" Target="https://www.boxofficemojo.com/year/world/2009/?ref_=bo_cso_table_18" TargetMode="External"/><Relationship Id="rId96" Type="http://schemas.openxmlformats.org/officeDocument/2006/relationships/hyperlink" Target="https://www.boxofficemojo.com/year/world/2000/?ref_=bo_cso_table_94" TargetMode="External"/><Relationship Id="rId161" Type="http://schemas.openxmlformats.org/officeDocument/2006/relationships/hyperlink" Target="https://www.boxofficemojo.com/year/world/2021/?ref_=bo_cso_table_129" TargetMode="External"/><Relationship Id="rId399" Type="http://schemas.openxmlformats.org/officeDocument/2006/relationships/hyperlink" Target="https://en.wikipedia.org/wiki/Murder_on_the_Orient_Express_(2017_film)" TargetMode="External"/><Relationship Id="rId827" Type="http://schemas.openxmlformats.org/officeDocument/2006/relationships/hyperlink" Target="https://en.wikipedia.org/wiki/The_Twilight_Saga:_New_Moon" TargetMode="External"/><Relationship Id="rId259" Type="http://schemas.openxmlformats.org/officeDocument/2006/relationships/hyperlink" Target="https://www.boxofficemojo.com/year/world/2010/?ref_=bo_cso_table_164" TargetMode="External"/><Relationship Id="rId466" Type="http://schemas.openxmlformats.org/officeDocument/2006/relationships/hyperlink" Target="https://en.wikipedia.org/wiki/Prince_of_Persia:_The_Sands_of_Time_(film)" TargetMode="External"/><Relationship Id="rId673" Type="http://schemas.openxmlformats.org/officeDocument/2006/relationships/hyperlink" Target="https://www.boxofficemojo.com/year/world/2014/?ref_=bo_cso_table_56" TargetMode="External"/><Relationship Id="rId23" Type="http://schemas.openxmlformats.org/officeDocument/2006/relationships/hyperlink" Target="https://www.boxofficemojo.com/year/world/2007/?ref_=bo_cso_table_187" TargetMode="External"/><Relationship Id="rId119" Type="http://schemas.openxmlformats.org/officeDocument/2006/relationships/hyperlink" Target="https://www.boxofficemojo.com/year/world/2013/?ref_=bo_cso_table_53" TargetMode="External"/><Relationship Id="rId326" Type="http://schemas.openxmlformats.org/officeDocument/2006/relationships/hyperlink" Target="https://www.boxofficemojo.com/year/world/2002/?ref_=bo_cso_table_60" TargetMode="External"/><Relationship Id="rId533" Type="http://schemas.openxmlformats.org/officeDocument/2006/relationships/hyperlink" Target="https://en.wikipedia.org/wiki/Shrek_the_Third" TargetMode="External"/><Relationship Id="rId740" Type="http://schemas.openxmlformats.org/officeDocument/2006/relationships/hyperlink" Target="https://en.wikipedia.org/wiki/Star_Wars:_Episode_I_%E2%80%93_The_Phantom_Menace" TargetMode="External"/><Relationship Id="rId838" Type="http://schemas.openxmlformats.org/officeDocument/2006/relationships/hyperlink" Target="https://en.wikipedia.org/wiki/WALL-E" TargetMode="External"/><Relationship Id="rId172" Type="http://schemas.openxmlformats.org/officeDocument/2006/relationships/hyperlink" Target="https://www.boxofficemojo.com/year/world/1998/?ref_=bo_cso_table_159" TargetMode="External"/><Relationship Id="rId477" Type="http://schemas.openxmlformats.org/officeDocument/2006/relationships/hyperlink" Target="https://www.boxofficemojo.com/year/world/2018/?ref_=bo_cso_table_12" TargetMode="External"/><Relationship Id="rId600" Type="http://schemas.openxmlformats.org/officeDocument/2006/relationships/hyperlink" Target="https://www.boxofficemojo.com/year/world/2003/?ref_=bo_cso_table_89" TargetMode="External"/><Relationship Id="rId684" Type="http://schemas.openxmlformats.org/officeDocument/2006/relationships/hyperlink" Target="https://en.wikipedia.org/wiki/The_Jungle_Book_(2016_film)" TargetMode="External"/><Relationship Id="rId337" Type="http://schemas.openxmlformats.org/officeDocument/2006/relationships/hyperlink" Target="https://en.wikipedia.org/wiki/Madagascar_3:_Europe%27s_Most_Wanted" TargetMode="External"/><Relationship Id="rId34" Type="http://schemas.openxmlformats.org/officeDocument/2006/relationships/hyperlink" Target="https://en.wikipedia.org/wiki/Apollo_13_(film)" TargetMode="External"/><Relationship Id="rId544" Type="http://schemas.openxmlformats.org/officeDocument/2006/relationships/hyperlink" Target="https://www.boxofficemojo.com/year/world/2012/?ref_=bo_cso_table_136" TargetMode="External"/><Relationship Id="rId751" Type="http://schemas.openxmlformats.org/officeDocument/2006/relationships/hyperlink" Target="https://www.boxofficemojo.com/year/world/2016/?ref_=bo_cso_table_72" TargetMode="External"/><Relationship Id="rId849" Type="http://schemas.openxmlformats.org/officeDocument/2006/relationships/hyperlink" Target="https://www.boxofficemojo.com/year/world/1988/?ref_=bo_cso_table_132" TargetMode="External"/><Relationship Id="rId183" Type="http://schemas.openxmlformats.org/officeDocument/2006/relationships/hyperlink" Target="https://www.boxofficemojo.com/year/world/2018/?ref_=bo_cso_table_147" TargetMode="External"/><Relationship Id="rId390" Type="http://schemas.openxmlformats.org/officeDocument/2006/relationships/hyperlink" Target="https://www.boxofficemojo.com/year/world/2009/?ref_=bo_cso_table_157" TargetMode="External"/><Relationship Id="rId404" Type="http://schemas.openxmlformats.org/officeDocument/2006/relationships/hyperlink" Target="https://www.boxofficemojo.com/year/world/2007/?ref_=bo_cso_table_67" TargetMode="External"/><Relationship Id="rId611" Type="http://schemas.openxmlformats.org/officeDocument/2006/relationships/hyperlink" Target="https://en.wikipedia.org/wiki/The_Amazing_Spider-Man_2" TargetMode="External"/><Relationship Id="rId250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488" Type="http://schemas.openxmlformats.org/officeDocument/2006/relationships/hyperlink" Target="https://www.boxofficemojo.com/year/world/1983/?ref_=bo_cso_table_48" TargetMode="External"/><Relationship Id="rId695" Type="http://schemas.openxmlformats.org/officeDocument/2006/relationships/hyperlink" Target="https://www.boxofficemojo.com/year/world/2016/?ref_=bo_cso_table_77" TargetMode="External"/><Relationship Id="rId709" Type="http://schemas.openxmlformats.org/officeDocument/2006/relationships/hyperlink" Target="https://www.boxofficemojo.com/year/world/1997/?ref_=bo_cso_table_169" TargetMode="External"/><Relationship Id="rId45" Type="http://schemas.openxmlformats.org/officeDocument/2006/relationships/hyperlink" Target="https://www.boxofficemojo.com/year/world/2022/?ref_=bo_cso_table_162" TargetMode="External"/><Relationship Id="rId110" Type="http://schemas.openxmlformats.org/officeDocument/2006/relationships/hyperlink" Target="https://en.wikipedia.org/wiki/Crocodile_Dundee" TargetMode="External"/><Relationship Id="rId348" Type="http://schemas.openxmlformats.org/officeDocument/2006/relationships/hyperlink" Target="https://www.boxofficemojo.com/year/world/2018/?ref_=bo_cso_table_97" TargetMode="External"/><Relationship Id="rId555" Type="http://schemas.openxmlformats.org/officeDocument/2006/relationships/hyperlink" Target="https://en.wikipedia.org/wiki/Speed_(1994_film)" TargetMode="External"/><Relationship Id="rId762" Type="http://schemas.openxmlformats.org/officeDocument/2006/relationships/hyperlink" Target="https://en.wikipedia.org/wiki/The_Smurfs_(film)" TargetMode="External"/><Relationship Id="rId194" Type="http://schemas.openxmlformats.org/officeDocument/2006/relationships/hyperlink" Target="https://en.wikipedia.org/wiki/Harry_Potter_and_the_Deathly_Hallows_%E2%80%93_Part_2" TargetMode="External"/><Relationship Id="rId208" Type="http://schemas.openxmlformats.org/officeDocument/2006/relationships/hyperlink" Target="https://en.wikipedia.org/wiki/Hitch_(film)" TargetMode="External"/><Relationship Id="rId415" Type="http://schemas.openxmlformats.org/officeDocument/2006/relationships/hyperlink" Target="https://www.csmonitor.com/USA/Society/2014/0331/Noah-not-all-believers-hate-big-budget-biblical-blockbuster" TargetMode="External"/><Relationship Id="rId622" Type="http://schemas.openxmlformats.org/officeDocument/2006/relationships/hyperlink" Target="https://www.boxofficemojo.com/year/world/2007/?ref_=bo_cso_table_79" TargetMode="External"/><Relationship Id="rId261" Type="http://schemas.openxmlformats.org/officeDocument/2006/relationships/hyperlink" Target="https://www.boxofficemojo.com/year/world/2013/?ref_=bo_cso_table_22" TargetMode="External"/><Relationship Id="rId499" Type="http://schemas.openxmlformats.org/officeDocument/2006/relationships/hyperlink" Target="https://bombreport.com/yearly-breakdowns/2010-2/robin-hood-2010/" TargetMode="External"/><Relationship Id="rId56" Type="http://schemas.openxmlformats.org/officeDocument/2006/relationships/hyperlink" Target="https://www.boxofficemojo.com/year/world/1992/?ref_=bo_cso_table_85" TargetMode="External"/><Relationship Id="rId359" Type="http://schemas.openxmlformats.org/officeDocument/2006/relationships/hyperlink" Target="https://en.wikipedia.org/wiki/Men_in_Black_(1997_film)" TargetMode="External"/><Relationship Id="rId566" Type="http://schemas.openxmlformats.org/officeDocument/2006/relationships/hyperlink" Target="https://www.boxofficemojo.com/year/world/2018/?ref_=bo_cso_table_152" TargetMode="External"/><Relationship Id="rId773" Type="http://schemas.openxmlformats.org/officeDocument/2006/relationships/hyperlink" Target="https://www.boxofficemojo.com/year/world/1999/?ref_=bo_cso_table_195" TargetMode="External"/><Relationship Id="rId121" Type="http://schemas.openxmlformats.org/officeDocument/2006/relationships/hyperlink" Target="https://www.boxofficemojo.com/year/world/2002/?ref_=bo_cso_table_92" TargetMode="External"/><Relationship Id="rId219" Type="http://schemas.openxmlformats.org/officeDocument/2006/relationships/hyperlink" Target="https://www.imdb.com/title/tt0170016/" TargetMode="External"/><Relationship Id="rId426" Type="http://schemas.openxmlformats.org/officeDocument/2006/relationships/hyperlink" Target="https://www.boxofficemojo.com/year/world/2004/?ref_=bo_cso_table_192" TargetMode="External"/><Relationship Id="rId633" Type="http://schemas.openxmlformats.org/officeDocument/2006/relationships/hyperlink" Target="https://www.boxofficemojo.com/year/world/2008/?ref_=bo_cso_table_118" TargetMode="External"/><Relationship Id="rId840" Type="http://schemas.openxmlformats.org/officeDocument/2006/relationships/hyperlink" Target="https://en.wikipedia.org/wiki/Wanted_(2008_film)" TargetMode="External"/><Relationship Id="rId67" Type="http://schemas.openxmlformats.org/officeDocument/2006/relationships/hyperlink" Target="https://en.wikipedia.org/wiki/Beauty_and_the_Beast_(1991_film)" TargetMode="External"/><Relationship Id="rId272" Type="http://schemas.openxmlformats.org/officeDocument/2006/relationships/hyperlink" Target="https://www.boxofficemojo.com/year/world/2019/?ref_=bo_cso_table_32" TargetMode="External"/><Relationship Id="rId577" Type="http://schemas.openxmlformats.org/officeDocument/2006/relationships/hyperlink" Target="https://en.wikipedia.org/wiki/Star_Trek_Into_Darkness" TargetMode="External"/><Relationship Id="rId700" Type="http://schemas.openxmlformats.org/officeDocument/2006/relationships/hyperlink" Target="https://en.wikipedia.org/wiki/The_Lego_Movie" TargetMode="External"/><Relationship Id="rId132" Type="http://schemas.openxmlformats.org/officeDocument/2006/relationships/hyperlink" Target="https://www.boxofficemojo.com/year/world/2021/?ref_=bo_cso_table_132" TargetMode="External"/><Relationship Id="rId784" Type="http://schemas.openxmlformats.org/officeDocument/2006/relationships/hyperlink" Target="https://en.wikipedia.org/wiki/Thor:_The_Dark_World" TargetMode="External"/><Relationship Id="rId437" Type="http://schemas.openxmlformats.org/officeDocument/2006/relationships/hyperlink" Target="https://en.wikipedia.org/wiki/Pearl_Harbor_(film)" TargetMode="External"/><Relationship Id="rId644" Type="http://schemas.openxmlformats.org/officeDocument/2006/relationships/hyperlink" Target="https://en.wikipedia.org/wiki/The_Devil_Wears_Prada_(film)" TargetMode="External"/><Relationship Id="rId851" Type="http://schemas.openxmlformats.org/officeDocument/2006/relationships/hyperlink" Target="https://www.boxofficemojo.com/year/world/2017/?ref_=bo_cso_table_89" TargetMode="External"/><Relationship Id="rId283" Type="http://schemas.openxmlformats.org/officeDocument/2006/relationships/hyperlink" Target="https://en.wikipedia.org/wiki/Jurassic_Park_III" TargetMode="External"/><Relationship Id="rId490" Type="http://schemas.openxmlformats.org/officeDocument/2006/relationships/hyperlink" Target="https://www.boxofficemojo.com/year/world/2005/?ref_=bo_cso_table_79" TargetMode="External"/><Relationship Id="rId504" Type="http://schemas.openxmlformats.org/officeDocument/2006/relationships/hyperlink" Target="https://www.boxofficemojo.com/year/world/2001/?ref_=bo_cso_table_103" TargetMode="External"/><Relationship Id="rId711" Type="http://schemas.openxmlformats.org/officeDocument/2006/relationships/hyperlink" Target="https://www.boxofficemojo.com/year/world/2015/?ref_=bo_cso_table_160" TargetMode="External"/><Relationship Id="rId78" Type="http://schemas.openxmlformats.org/officeDocument/2006/relationships/hyperlink" Target="https://en.wikipedia.org/wiki/Black_Widow_(2021_film)" TargetMode="External"/><Relationship Id="rId143" Type="http://schemas.openxmlformats.org/officeDocument/2006/relationships/hyperlink" Target="https://www.boxofficemojo.com/year/world/2021/?ref_=bo_cso_table_126" TargetMode="External"/><Relationship Id="rId350" Type="http://schemas.openxmlformats.org/officeDocument/2006/relationships/hyperlink" Target="https://www.boxofficemojo.com/year/world/2015/?ref_=bo_cso_table_165" TargetMode="External"/><Relationship Id="rId588" Type="http://schemas.openxmlformats.org/officeDocument/2006/relationships/hyperlink" Target="https://www.boxofficemojo.com/year/world/2010/?ref_=bo_cso_table_177" TargetMode="External"/><Relationship Id="rId795" Type="http://schemas.openxmlformats.org/officeDocument/2006/relationships/hyperlink" Target="https://en.wikipedia.org/wiki/Toy_Story_2" TargetMode="External"/><Relationship Id="rId809" Type="http://schemas.openxmlformats.org/officeDocument/2006/relationships/hyperlink" Target="https://www.imdb.com/title/tt3371366/" TargetMode="External"/><Relationship Id="rId9" Type="http://schemas.openxmlformats.org/officeDocument/2006/relationships/hyperlink" Target="https://www.boxofficemojo.com/year/world/2001/?ref_=bo_cso_table_157" TargetMode="External"/><Relationship Id="rId210" Type="http://schemas.openxmlformats.org/officeDocument/2006/relationships/hyperlink" Target="https://www.boxofficemojo.com/year/world/2015/?ref_=bo_cso_table_148" TargetMode="External"/><Relationship Id="rId448" Type="http://schemas.openxmlformats.org/officeDocument/2006/relationships/hyperlink" Target="https://www.boxofficemojo.com/year/world/2006/?ref_=bo_cso_table_38" TargetMode="External"/><Relationship Id="rId655" Type="http://schemas.openxmlformats.org/officeDocument/2006/relationships/hyperlink" Target="https://www.boxofficemojo.com/year/world/2007/?ref_=bo_cso_table_172" TargetMode="External"/><Relationship Id="rId862" Type="http://schemas.openxmlformats.org/officeDocument/2006/relationships/hyperlink" Target="https://en.wikipedia.org/wiki/X-Men:_Days_of_Future_Past" TargetMode="External"/><Relationship Id="rId294" Type="http://schemas.openxmlformats.org/officeDocument/2006/relationships/hyperlink" Target="https://www.boxofficemojo.com/year/world/2017/?ref_=bo_cso_table_116" TargetMode="External"/><Relationship Id="rId308" Type="http://schemas.openxmlformats.org/officeDocument/2006/relationships/hyperlink" Target="https://www.boxofficemojo.com/year/world/2016/?ref_=bo_cso_table_53" TargetMode="External"/><Relationship Id="rId515" Type="http://schemas.openxmlformats.org/officeDocument/2006/relationships/hyperlink" Target="https://en.wikipedia.org/wiki/Sex_and_the_City_(film)" TargetMode="External"/><Relationship Id="rId722" Type="http://schemas.openxmlformats.org/officeDocument/2006/relationships/hyperlink" Target="https://en.wikipedia.org/wiki/The_Maze_Runner_(film)" TargetMode="External"/><Relationship Id="rId89" Type="http://schemas.openxmlformats.org/officeDocument/2006/relationships/hyperlink" Target="https://www.boxofficemojo.com/year/world/2019/?ref_=bo_cso_table_28" TargetMode="External"/><Relationship Id="rId154" Type="http://schemas.openxmlformats.org/officeDocument/2006/relationships/hyperlink" Target="https://www.boxofficemojo.com/year/world/2018/?ref_=bo_cso_table_173" TargetMode="External"/><Relationship Id="rId361" Type="http://schemas.openxmlformats.org/officeDocument/2006/relationships/hyperlink" Target="https://en.wikipedia.org/wiki/Men_in_Black_3" TargetMode="External"/><Relationship Id="rId599" Type="http://schemas.openxmlformats.org/officeDocument/2006/relationships/hyperlink" Target="https://en.wikipedia.org/wiki/Terminator_2:_Judgment_Day" TargetMode="External"/><Relationship Id="rId459" Type="http://schemas.openxmlformats.org/officeDocument/2006/relationships/hyperlink" Target="https://www.boxofficemojo.com/year/world/1995/?ref_=bo_cso_table_106" TargetMode="External"/><Relationship Id="rId666" Type="http://schemas.openxmlformats.org/officeDocument/2006/relationships/hyperlink" Target="https://en.wikipedia.org/wiki/The_Hangover" TargetMode="External"/><Relationship Id="rId873" Type="http://schemas.openxmlformats.org/officeDocument/2006/relationships/hyperlink" Target="https://www.the-numbers.com/movie/Super-Mario-Bros-Movie-The-(2022)" TargetMode="External"/><Relationship Id="rId16" Type="http://schemas.openxmlformats.org/officeDocument/2006/relationships/hyperlink" Target="https://www.boxofficemojo.com/year/world/1997/?ref_=bo_cso_table_160" TargetMode="External"/><Relationship Id="rId221" Type="http://schemas.openxmlformats.org/officeDocument/2006/relationships/hyperlink" Target="https://www.boxofficemojo.com/year/world/2014/?ref_=bo_cso_table_167" TargetMode="External"/><Relationship Id="rId319" Type="http://schemas.openxmlformats.org/officeDocument/2006/relationships/hyperlink" Target="https://en.wikipedia.org/wiki/Live_Free_or_Die_Hard" TargetMode="External"/><Relationship Id="rId526" Type="http://schemas.openxmlformats.org/officeDocument/2006/relationships/hyperlink" Target="https://www.boxofficemojo.com/year/world/2001/?ref_=bo_cso_table_37" TargetMode="External"/><Relationship Id="rId733" Type="http://schemas.openxmlformats.org/officeDocument/2006/relationships/hyperlink" Target="https://www.boxofficemojo.com/year/world/2018/?ref_=bo_cso_table_186" TargetMode="External"/><Relationship Id="rId165" Type="http://schemas.openxmlformats.org/officeDocument/2006/relationships/hyperlink" Target="https://www.boxofficemojo.com/year/world/2015/?ref_=bo_cso_table_10" TargetMode="External"/><Relationship Id="rId372" Type="http://schemas.openxmlformats.org/officeDocument/2006/relationships/hyperlink" Target="https://www.boxofficemojo.com/year/world/2022/?ref_=bo_cso_table_63" TargetMode="External"/><Relationship Id="rId677" Type="http://schemas.openxmlformats.org/officeDocument/2006/relationships/hyperlink" Target="https://en.wikipedia.org/wiki/The_Hunchback_of_Notre_Dame_(1996_film)" TargetMode="External"/><Relationship Id="rId800" Type="http://schemas.openxmlformats.org/officeDocument/2006/relationships/hyperlink" Target="https://www.boxofficemojo.com/year/world/2007/?ref_=bo_cso_table_132" TargetMode="External"/><Relationship Id="rId232" Type="http://schemas.openxmlformats.org/officeDocument/2006/relationships/hyperlink" Target="https://en.wikipedia.org/wiki/Ice_Age:_Continental_Drift" TargetMode="External"/><Relationship Id="rId27" Type="http://schemas.openxmlformats.org/officeDocument/2006/relationships/hyperlink" Target="https://www.boxofficemojo.com/year/world/1999/?ref_=bo_cso_table_78" TargetMode="External"/><Relationship Id="rId537" Type="http://schemas.openxmlformats.org/officeDocument/2006/relationships/hyperlink" Target="https://en.wikipedia.org/wiki/Sing_(2016_American_film)" TargetMode="External"/><Relationship Id="rId744" Type="http://schemas.openxmlformats.org/officeDocument/2006/relationships/hyperlink" Target="https://en.wikipedia.org/wiki/The_Proposal_(2009_film)" TargetMode="External"/><Relationship Id="rId80" Type="http://schemas.openxmlformats.org/officeDocument/2006/relationships/hyperlink" Target="https://www.boxofficemojo.com/year/world/2008/?ref_=bo_cso_table_171" TargetMode="External"/><Relationship Id="rId176" Type="http://schemas.openxmlformats.org/officeDocument/2006/relationships/hyperlink" Target="https://www.boxofficemojo.com/year/world/2019/?ref_=bo_cso_table_147" TargetMode="External"/><Relationship Id="rId383" Type="http://schemas.openxmlformats.org/officeDocument/2006/relationships/hyperlink" Target="https://en.wikipedia.org/wiki/Moana_(2016_film)" TargetMode="External"/><Relationship Id="rId590" Type="http://schemas.openxmlformats.org/officeDocument/2006/relationships/hyperlink" Target="https://www.boxofficemojo.com/year/world/1999/?ref_=bo_cso_table_77" TargetMode="External"/><Relationship Id="rId604" Type="http://schemas.openxmlformats.org/officeDocument/2006/relationships/hyperlink" Target="https://www.boxofficemojo.com/year/world/2009/?ref_=bo_cso_table_175" TargetMode="External"/><Relationship Id="rId811" Type="http://schemas.openxmlformats.org/officeDocument/2006/relationships/hyperlink" Target="https://en.wikipedia.org/wiki/Trolls_(film)" TargetMode="External"/><Relationship Id="rId243" Type="http://schemas.openxmlformats.org/officeDocument/2006/relationships/hyperlink" Target="https://www.boxofficemojo.com/year/world/2016/?ref_=bo_cso_table_143" TargetMode="External"/><Relationship Id="rId450" Type="http://schemas.openxmlformats.org/officeDocument/2006/relationships/hyperlink" Target="https://www.boxofficemojo.com/title/tt1790809/?ref_=bo_cso_table_97" TargetMode="External"/><Relationship Id="rId688" Type="http://schemas.openxmlformats.org/officeDocument/2006/relationships/hyperlink" Target="https://en.wikipedia.org/wiki/The_King%27s_Speech" TargetMode="External"/><Relationship Id="rId38" Type="http://schemas.openxmlformats.org/officeDocument/2006/relationships/hyperlink" Target="https://www.boxofficemojo.com/year/world/1997/?ref_=bo_cso_table_163" TargetMode="External"/><Relationship Id="rId103" Type="http://schemas.openxmlformats.org/officeDocument/2006/relationships/hyperlink" Target="https://en.wikipedia.org/wiki/Chicken_Little_(2005_film)" TargetMode="External"/><Relationship Id="rId310" Type="http://schemas.openxmlformats.org/officeDocument/2006/relationships/hyperlink" Target="https://www.boxofficemojo.com/year/world/2012/?ref_=bo_cso_table_82" TargetMode="External"/><Relationship Id="rId548" Type="http://schemas.openxmlformats.org/officeDocument/2006/relationships/hyperlink" Target="https://www.boxofficemojo.com/year/world/2020/?ref_=bo_cso_table_154" TargetMode="External"/><Relationship Id="rId755" Type="http://schemas.openxmlformats.org/officeDocument/2006/relationships/hyperlink" Target="https://www.boxofficemojo.com/year/world/2022/?ref_=bo_cso_table_124" TargetMode="External"/><Relationship Id="rId91" Type="http://schemas.openxmlformats.org/officeDocument/2006/relationships/hyperlink" Target="https://en.wikipedia.org/wiki/Cars_(film)" TargetMode="External"/><Relationship Id="rId187" Type="http://schemas.openxmlformats.org/officeDocument/2006/relationships/hyperlink" Target="https://www.boxofficemojo.com/year/world/2001/?ref_=bo_cso_table_92" TargetMode="External"/><Relationship Id="rId394" Type="http://schemas.openxmlformats.org/officeDocument/2006/relationships/hyperlink" Target="https://www.boxofficemojo.com/year/world/2005/?ref_=bo_cso_table_38" TargetMode="External"/><Relationship Id="rId408" Type="http://schemas.openxmlformats.org/officeDocument/2006/relationships/hyperlink" Target="https://www.boxofficemojo.com/year/world/2009/?ref_=bo_cso_table_112" TargetMode="External"/><Relationship Id="rId615" Type="http://schemas.openxmlformats.org/officeDocument/2006/relationships/hyperlink" Target="https://en.wikipedia.org/wiki/The_Avengers_(2012_film)" TargetMode="External"/><Relationship Id="rId822" Type="http://schemas.openxmlformats.org/officeDocument/2006/relationships/hyperlink" Target="https://www.boxofficemojo.com/year/world/2012/?ref_=bo_cso_table_85" TargetMode="External"/><Relationship Id="rId254" Type="http://schemas.openxmlformats.org/officeDocument/2006/relationships/hyperlink" Target="https://en.wikipedia.org/wiki/Inside_Out_(2015_film)" TargetMode="External"/><Relationship Id="rId699" Type="http://schemas.openxmlformats.org/officeDocument/2006/relationships/hyperlink" Target="https://www.boxofficemojo.com/year/world/2014/?ref_=bo_cso_table_58" TargetMode="External"/><Relationship Id="rId49" Type="http://schemas.openxmlformats.org/officeDocument/2006/relationships/hyperlink" Target="https://www.boxofficemojo.com/year/world/2018/?ref_=bo_cso_table_5" TargetMode="External"/><Relationship Id="rId114" Type="http://schemas.openxmlformats.org/officeDocument/2006/relationships/hyperlink" Target="https://www.boxofficemojo.com/year/world/2016/?ref_=bo_cso_table_105" TargetMode="External"/><Relationship Id="rId461" Type="http://schemas.openxmlformats.org/officeDocument/2006/relationships/hyperlink" Target="https://www.boxofficemojo.com/year/world/2019/?ref_=bo_cso_table_90" TargetMode="External"/><Relationship Id="rId559" Type="http://schemas.openxmlformats.org/officeDocument/2006/relationships/hyperlink" Target="https://en.wikipedia.org/wiki/Spider-Man_2" TargetMode="External"/><Relationship Id="rId766" Type="http://schemas.openxmlformats.org/officeDocument/2006/relationships/hyperlink" Target="https://en.wikipedia.org/wiki/The_SpongeBob_Movie:_Sponge_Out_of_Water" TargetMode="External"/><Relationship Id="rId198" Type="http://schemas.openxmlformats.org/officeDocument/2006/relationships/hyperlink" Target="https://www.statista.com/statistics/323356/harry-potter-production-costs-box-office-revenue/" TargetMode="External"/><Relationship Id="rId321" Type="http://schemas.openxmlformats.org/officeDocument/2006/relationships/hyperlink" Target="https://en.wikipedia.org/wiki/Logan_(film)" TargetMode="External"/><Relationship Id="rId419" Type="http://schemas.openxmlformats.org/officeDocument/2006/relationships/hyperlink" Target="https://en.wikipedia.org/wiki/Now_You_See_Me_(film)" TargetMode="External"/><Relationship Id="rId626" Type="http://schemas.openxmlformats.org/officeDocument/2006/relationships/hyperlink" Target="https://www.boxofficemojo.com/year/world/2013/?ref_=bo_cso_table_152" TargetMode="External"/><Relationship Id="rId833" Type="http://schemas.openxmlformats.org/officeDocument/2006/relationships/hyperlink" Target="https://www.the-numbers.com/movie/Up" TargetMode="External"/><Relationship Id="rId265" Type="http://schemas.openxmlformats.org/officeDocument/2006/relationships/hyperlink" Target="https://www.boxofficemojo.com/year/world/2019/?ref_=bo_cso_table_52" TargetMode="External"/><Relationship Id="rId472" Type="http://schemas.openxmlformats.org/officeDocument/2006/relationships/hyperlink" Target="https://en.wikipedia.org/wiki/Quantum_of_Solace" TargetMode="External"/><Relationship Id="rId125" Type="http://schemas.openxmlformats.org/officeDocument/2006/relationships/hyperlink" Target="https://www.boxofficemojo.com/year/world/2000/?ref_=bo_cso_table_96" TargetMode="External"/><Relationship Id="rId332" Type="http://schemas.openxmlformats.org/officeDocument/2006/relationships/hyperlink" Target="https://www.boxofficemojo.com/year/world/2005/?ref_=bo_cso_table_5" TargetMode="External"/><Relationship Id="rId777" Type="http://schemas.openxmlformats.org/officeDocument/2006/relationships/hyperlink" Target="https://www.boxofficemojo.com/year/world/2011/?ref_=bo_cso_table_75" TargetMode="External"/><Relationship Id="rId637" Type="http://schemas.openxmlformats.org/officeDocument/2006/relationships/hyperlink" Target="https://www.boxofficemojo.com/year/world/2008/?ref_=bo_cso_table_50" TargetMode="External"/><Relationship Id="rId844" Type="http://schemas.openxmlformats.org/officeDocument/2006/relationships/hyperlink" Target="https://en.wikipedia.org/wiki/War_of_the_Worlds_(2005_film)" TargetMode="External"/><Relationship Id="rId276" Type="http://schemas.openxmlformats.org/officeDocument/2006/relationships/hyperlink" Target="https://www.boxofficemojo.com/year/world/2019/?ref_=bo_cso_table_95" TargetMode="External"/><Relationship Id="rId483" Type="http://schemas.openxmlformats.org/officeDocument/2006/relationships/hyperlink" Target="https://en.wikipedia.org/wiki/Ratatouille_(film)" TargetMode="External"/><Relationship Id="rId690" Type="http://schemas.openxmlformats.org/officeDocument/2006/relationships/hyperlink" Target="https://en.wikipedia.org/wiki/The_Last_Airbender_(2010_film)" TargetMode="External"/><Relationship Id="rId704" Type="http://schemas.openxmlformats.org/officeDocument/2006/relationships/hyperlink" Target="https://en.wikipedia.org/wiki/The_Lion_King" TargetMode="External"/><Relationship Id="rId40" Type="http://schemas.openxmlformats.org/officeDocument/2006/relationships/hyperlink" Target="https://www.boxofficemojo.com/year/world/2002/?ref_=bo_cso_table_154" TargetMode="External"/><Relationship Id="rId136" Type="http://schemas.openxmlformats.org/officeDocument/2006/relationships/hyperlink" Target="https://en.wikipedia.org/wiki/E.T._the_Extra-Terrestrial" TargetMode="External"/><Relationship Id="rId343" Type="http://schemas.openxmlformats.org/officeDocument/2006/relationships/hyperlink" Target="https://en.wikipedia.org/wiki/Mamma_Mia!_(film)" TargetMode="External"/><Relationship Id="rId550" Type="http://schemas.openxmlformats.org/officeDocument/2006/relationships/hyperlink" Target="https://www.boxofficemojo.com/year/world/2022/?ref_=bo_cso_table_128" TargetMode="External"/><Relationship Id="rId788" Type="http://schemas.openxmlformats.org/officeDocument/2006/relationships/hyperlink" Target="https://www.boxofficemojo.com/year/world/1986/?ref_=bo_cso_table_76" TargetMode="External"/><Relationship Id="rId203" Type="http://schemas.openxmlformats.org/officeDocument/2006/relationships/hyperlink" Target="https://www.boxofficemojo.com/year/world/2004/?ref_=bo_cso_table_96" TargetMode="External"/><Relationship Id="rId648" Type="http://schemas.openxmlformats.org/officeDocument/2006/relationships/hyperlink" Target="https://www.boxofficemojo.com/year/world/2017/?ref_=bo_cso_table_21" TargetMode="External"/><Relationship Id="rId855" Type="http://schemas.openxmlformats.org/officeDocument/2006/relationships/hyperlink" Target="https://www.boxofficemojo.com/year/world/2012/?ref_=bo_cso_table_54" TargetMode="External"/><Relationship Id="rId287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410" Type="http://schemas.openxmlformats.org/officeDocument/2006/relationships/hyperlink" Target="https://www.boxofficemojo.com/year/world/2014/?ref_=bo_cso_table_191" TargetMode="External"/><Relationship Id="rId494" Type="http://schemas.openxmlformats.org/officeDocument/2006/relationships/hyperlink" Target="https://www.boxofficemojo.com/year/world/2014/?ref_=bo_cso_table_28" TargetMode="External"/><Relationship Id="rId508" Type="http://schemas.openxmlformats.org/officeDocument/2006/relationships/hyperlink" Target="https://www.boxofficemojo.com/year/world/1998/?ref_=bo_cso_table_43" TargetMode="External"/><Relationship Id="rId715" Type="http://schemas.openxmlformats.org/officeDocument/2006/relationships/hyperlink" Target="https://www.boxofficemojo.com/year/world/1999/?ref_=bo_cso_table_61" TargetMode="External"/><Relationship Id="rId147" Type="http://schemas.openxmlformats.org/officeDocument/2006/relationships/hyperlink" Target="https://www.boxofficemojo.com/year/world/2005/?ref_=bo_cso_table_124" TargetMode="External"/><Relationship Id="rId354" Type="http://schemas.openxmlformats.org/officeDocument/2006/relationships/hyperlink" Target="https://www.boxofficemojo.com/year/world/2000/?ref_=bo_cso_table_131" TargetMode="External"/><Relationship Id="rId799" Type="http://schemas.openxmlformats.org/officeDocument/2006/relationships/hyperlink" Target="https://en.wikipedia.org/wiki/Toy_Story_4" TargetMode="External"/><Relationship Id="rId51" Type="http://schemas.openxmlformats.org/officeDocument/2006/relationships/hyperlink" Target="https://en.wikipedia.org/wiki/Back_to_the_Future" TargetMode="External"/><Relationship Id="rId561" Type="http://schemas.openxmlformats.org/officeDocument/2006/relationships/hyperlink" Target="https://en.wikipedia.org/wiki/Spider-Man_3" TargetMode="External"/><Relationship Id="rId659" Type="http://schemas.openxmlformats.org/officeDocument/2006/relationships/hyperlink" Target="https://www.boxofficemojo.com/year/world/2013/?ref_=bo_cso_table_82" TargetMode="External"/><Relationship Id="rId866" Type="http://schemas.openxmlformats.org/officeDocument/2006/relationships/hyperlink" Target="https://en.wikipedia.org/wiki/X-Men:_The_Last_Stand" TargetMode="External"/><Relationship Id="rId214" Type="http://schemas.openxmlformats.org/officeDocument/2006/relationships/hyperlink" Target="https://en.wikipedia.org/wiki/Home_Alone_2:_Lost_in_New_York" TargetMode="External"/><Relationship Id="rId298" Type="http://schemas.openxmlformats.org/officeDocument/2006/relationships/hyperlink" Target="https://www.boxofficemojo.com/year/world/2019/?ref_=bo_cso_table_164" TargetMode="External"/><Relationship Id="rId421" Type="http://schemas.openxmlformats.org/officeDocument/2006/relationships/hyperlink" Target="https://en.wikipedia.org/wiki/Now_You_See_Me_2" TargetMode="External"/><Relationship Id="rId519" Type="http://schemas.openxmlformats.org/officeDocument/2006/relationships/hyperlink" Target="https://en.wikipedia.org/wiki/Shark_Tale" TargetMode="External"/><Relationship Id="rId158" Type="http://schemas.openxmlformats.org/officeDocument/2006/relationships/hyperlink" Target="https://en.wikipedia.org/wiki/Finding_Nemo" TargetMode="External"/><Relationship Id="rId726" Type="http://schemas.openxmlformats.org/officeDocument/2006/relationships/hyperlink" Target="https://en.wikipedia.org/wiki/The_Mummy_(1999_film)" TargetMode="External"/><Relationship Id="rId62" Type="http://schemas.openxmlformats.org/officeDocument/2006/relationships/hyperlink" Target="https://www.boxofficemojo.com/year/world/1995/?ref_=bo_cso_table_116" TargetMode="External"/><Relationship Id="rId365" Type="http://schemas.openxmlformats.org/officeDocument/2006/relationships/hyperlink" Target="https://en.wikipedia.org/wiki/Mission:_Impossible_%E2%80%93_Fallout" TargetMode="External"/><Relationship Id="rId572" Type="http://schemas.openxmlformats.org/officeDocument/2006/relationships/hyperlink" Target="https://www.boxofficemojo.com/year/world/2009/?ref_=bo_cso_table_149" TargetMode="External"/><Relationship Id="rId225" Type="http://schemas.openxmlformats.org/officeDocument/2006/relationships/hyperlink" Target="https://www.boxofficemojo.com/year/world/2004/?ref_=bo_cso_table_84" TargetMode="External"/><Relationship Id="rId432" Type="http://schemas.openxmlformats.org/officeDocument/2006/relationships/hyperlink" Target="https://www.boxofficemojo.com/year/world/2013/?ref_=bo_cso_table_33" TargetMode="External"/><Relationship Id="rId877" Type="http://schemas.openxmlformats.org/officeDocument/2006/relationships/hyperlink" Target="https://www.the-numbers.com/movie/John-Wick-Chapter-4-(2023)" TargetMode="External"/><Relationship Id="rId737" Type="http://schemas.openxmlformats.org/officeDocument/2006/relationships/hyperlink" Target="https://www.boxofficemojo.com/year/world/2000/?ref_=bo_cso_table_134" TargetMode="External"/><Relationship Id="rId73" Type="http://schemas.openxmlformats.org/officeDocument/2006/relationships/hyperlink" Target="https://www.boxofficemojo.com/year/world/2018/?ref_=bo_cso_table_14" TargetMode="External"/><Relationship Id="rId169" Type="http://schemas.openxmlformats.org/officeDocument/2006/relationships/hyperlink" Target="https://www.boxofficemojo.com/year/world/2000/?ref_=bo_cso_table_62" TargetMode="External"/><Relationship Id="rId376" Type="http://schemas.openxmlformats.org/officeDocument/2006/relationships/hyperlink" Target="https://www.boxofficemojo.com/year/world/1996/?ref_=bo_cso_table_68" TargetMode="External"/><Relationship Id="rId583" Type="http://schemas.openxmlformats.org/officeDocument/2006/relationships/hyperlink" Target="https://en.wikipedia.org/wiki/Superman_Returns" TargetMode="External"/><Relationship Id="rId790" Type="http://schemas.openxmlformats.org/officeDocument/2006/relationships/hyperlink" Target="https://www.boxofficemojo.com/year/world/2022/?ref_=bo_cso_table_11" TargetMode="External"/><Relationship Id="rId804" Type="http://schemas.openxmlformats.org/officeDocument/2006/relationships/hyperlink" Target="https://www.boxofficemojo.com/year/world/2011/?ref_=bo_cso_table_29" TargetMode="External"/><Relationship Id="rId4" Type="http://schemas.openxmlformats.org/officeDocument/2006/relationships/hyperlink" Target="https://www.boxofficemojo.com/year/world/2009/?ref_=bo_cso_table_100" TargetMode="External"/><Relationship Id="rId236" Type="http://schemas.openxmlformats.org/officeDocument/2006/relationships/hyperlink" Target="https://en.wikipedia.org/wiki/Ice_Age:_The_Meltdown" TargetMode="External"/><Relationship Id="rId443" Type="http://schemas.openxmlformats.org/officeDocument/2006/relationships/hyperlink" Target="https://en.wikipedia.org/wiki/Planet_of_the_Apes_(2001_film)" TargetMode="External"/><Relationship Id="rId650" Type="http://schemas.openxmlformats.org/officeDocument/2006/relationships/hyperlink" Target="https://www.boxofficemojo.com/year/world/1994/?ref_=bo_cso_table_111" TargetMode="External"/><Relationship Id="rId303" Type="http://schemas.openxmlformats.org/officeDocument/2006/relationships/hyperlink" Target="https://en.wikipedia.org/wiki/Kung_Fu_Panda_(film)" TargetMode="External"/><Relationship Id="rId748" Type="http://schemas.openxmlformats.org/officeDocument/2006/relationships/hyperlink" Target="https://en.wikipedia.org/wiki/Star_Wars:_The_Rise_of_Skywalker" TargetMode="External"/><Relationship Id="rId84" Type="http://schemas.openxmlformats.org/officeDocument/2006/relationships/hyperlink" Target="https://www.boxofficemojo.com/year/world/2018/?ref_=bo_cso_table_59" TargetMode="External"/><Relationship Id="rId387" Type="http://schemas.openxmlformats.org/officeDocument/2006/relationships/hyperlink" Target="https://en.wikipedia.org/wiki/The_Hunger_Games:_Mockingjay_%E2%80%93_Part_2" TargetMode="External"/><Relationship Id="rId510" Type="http://schemas.openxmlformats.org/officeDocument/2006/relationships/hyperlink" Target="https://www.boxofficemojo.com/year/world/1993/?ref_=bo_cso_table_144" TargetMode="External"/><Relationship Id="rId594" Type="http://schemas.openxmlformats.org/officeDocument/2006/relationships/hyperlink" Target="https://www.boxofficemojo.com/year/world/2014/?ref_=bo_cso_table_40" TargetMode="External"/><Relationship Id="rId608" Type="http://schemas.openxmlformats.org/officeDocument/2006/relationships/hyperlink" Target="https://www.boxofficemojo.com/year/world/2012/?ref_=bo_cso_table_115" TargetMode="External"/><Relationship Id="rId815" Type="http://schemas.openxmlformats.org/officeDocument/2006/relationships/hyperlink" Target="https://en.wikipedia.org/wiki/Troy_(film)" TargetMode="External"/><Relationship Id="rId247" Type="http://schemas.openxmlformats.org/officeDocument/2006/relationships/hyperlink" Target="https://www.boxofficemojo.com/year/world/1989/?ref_=bo_cso_table_50" TargetMode="External"/><Relationship Id="rId107" Type="http://schemas.openxmlformats.org/officeDocument/2006/relationships/hyperlink" Target="https://www.boxofficemojo.com/year/world/2017/?ref_=bo_cso_table_94" TargetMode="External"/><Relationship Id="rId454" Type="http://schemas.openxmlformats.org/officeDocument/2006/relationships/hyperlink" Target="https://www.boxofficemojo.com/year/world/2011/?ref_=bo_cso_table_42" TargetMode="External"/><Relationship Id="rId661" Type="http://schemas.openxmlformats.org/officeDocument/2006/relationships/hyperlink" Target="https://www.boxofficemojo.com/year/world/2017/?ref_=bo_cso_table_88" TargetMode="External"/><Relationship Id="rId759" Type="http://schemas.openxmlformats.org/officeDocument/2006/relationships/hyperlink" Target="https://www.boxofficemojo.com/year/world/1999/?ref_=bo_cso_table_144" TargetMode="External"/><Relationship Id="rId11" Type="http://schemas.openxmlformats.org/officeDocument/2006/relationships/hyperlink" Target="https://www.boxofficemojo.com/year/world/1998/?ref_=bo_cso_table_190" TargetMode="External"/><Relationship Id="rId314" Type="http://schemas.openxmlformats.org/officeDocument/2006/relationships/hyperlink" Target="https://www.boxofficemojo.com/year/world/2012/?ref_=bo_cso_table_173" TargetMode="External"/><Relationship Id="rId398" Type="http://schemas.openxmlformats.org/officeDocument/2006/relationships/hyperlink" Target="https://www.boxofficemojo.com/year/world/2017/?ref_=bo_cso_table_86" TargetMode="External"/><Relationship Id="rId521" Type="http://schemas.openxmlformats.org/officeDocument/2006/relationships/hyperlink" Target="https://en.wikipedia.org/wiki/Shazam!_(film)" TargetMode="External"/><Relationship Id="rId619" Type="http://schemas.openxmlformats.org/officeDocument/2006/relationships/hyperlink" Target="https://www.imdb.com/title/tt0103855/" TargetMode="External"/><Relationship Id="rId95" Type="http://schemas.openxmlformats.org/officeDocument/2006/relationships/hyperlink" Target="https://www.imdb.com/title/tt0381061/" TargetMode="External"/><Relationship Id="rId160" Type="http://schemas.openxmlformats.org/officeDocument/2006/relationships/hyperlink" Target="https://en.wikipedia.org/wiki/Forrest_Gump" TargetMode="External"/><Relationship Id="rId826" Type="http://schemas.openxmlformats.org/officeDocument/2006/relationships/hyperlink" Target="https://www.boxofficemojo.com/year/world/2009/?ref_=bo_cso_table_130" TargetMode="External"/><Relationship Id="rId258" Type="http://schemas.openxmlformats.org/officeDocument/2006/relationships/hyperlink" Target="https://en.wikipedia.org/wiki/Iron_Man_(2008_film)" TargetMode="External"/><Relationship Id="rId465" Type="http://schemas.openxmlformats.org/officeDocument/2006/relationships/hyperlink" Target="https://www.boxofficemojo.com/year/world/2009/?ref_=bo_cso_table_117" TargetMode="External"/><Relationship Id="rId672" Type="http://schemas.openxmlformats.org/officeDocument/2006/relationships/hyperlink" Target="https://en.wikipedia.org/wiki/The_Hobbit:_An_Unexpected_Journey" TargetMode="External"/><Relationship Id="rId22" Type="http://schemas.openxmlformats.org/officeDocument/2006/relationships/hyperlink" Target="https://www.boxofficemojo.com/year/world/2019/?ref_=bo_cso_table_125" TargetMode="External"/><Relationship Id="rId118" Type="http://schemas.openxmlformats.org/officeDocument/2006/relationships/hyperlink" Target="https://www.boxofficemojo.com/year/world/2010/?ref_=bo_cso_table_3" TargetMode="External"/><Relationship Id="rId325" Type="http://schemas.openxmlformats.org/officeDocument/2006/relationships/hyperlink" Target="https://en.wikipedia.org/wiki/The_Lord_of_the_Rings:_The_Return_of_the_King" TargetMode="External"/><Relationship Id="rId532" Type="http://schemas.openxmlformats.org/officeDocument/2006/relationships/hyperlink" Target="https://www.boxofficemojo.com/year/world/2007/?ref_=bo_cso_table_93" TargetMode="External"/><Relationship Id="rId171" Type="http://schemas.openxmlformats.org/officeDocument/2006/relationships/hyperlink" Target="https://www.boxofficemojo.com/year/world/2014/?ref_=bo_cso_table_16" TargetMode="External"/><Relationship Id="rId837" Type="http://schemas.openxmlformats.org/officeDocument/2006/relationships/hyperlink" Target="https://www.boxofficemojo.com/year/world/2008/?ref_=bo_cso_table_20" TargetMode="External"/><Relationship Id="rId269" Type="http://schemas.openxmlformats.org/officeDocument/2006/relationships/hyperlink" Target="https://en.wikipedia.org/wiki/Jaws_(film)" TargetMode="External"/><Relationship Id="rId476" Type="http://schemas.openxmlformats.org/officeDocument/2006/relationships/hyperlink" Target="https://en.wikipedia.org/wiki/Rain_Man" TargetMode="External"/><Relationship Id="rId683" Type="http://schemas.openxmlformats.org/officeDocument/2006/relationships/hyperlink" Target="https://www.boxofficemojo.com/year/world/2016/?ref_=bo_cso_table_54" TargetMode="External"/><Relationship Id="rId33" Type="http://schemas.openxmlformats.org/officeDocument/2006/relationships/hyperlink" Target="https://www.boxofficemojo.com/year/world/1995/?ref_=bo_cso_table_80" TargetMode="External"/><Relationship Id="rId129" Type="http://schemas.openxmlformats.org/officeDocument/2006/relationships/hyperlink" Target="https://www.boxofficemojo.com/year/world/2022/?ref_=bo_cso_table_59" TargetMode="External"/><Relationship Id="rId336" Type="http://schemas.openxmlformats.org/officeDocument/2006/relationships/hyperlink" Target="https://www.boxofficemojo.com/year/world/2012/?ref_=bo_cso_table_118" TargetMode="External"/><Relationship Id="rId543" Type="http://schemas.openxmlformats.org/officeDocument/2006/relationships/hyperlink" Target="https://en.wikipedia.org/wiki/Slumdog_Millionaire" TargetMode="External"/><Relationship Id="rId182" Type="http://schemas.openxmlformats.org/officeDocument/2006/relationships/hyperlink" Target="https://www.broadway.com/buzz/181221/happy-birthday-grease-37-fun-facts-about-the-highest-grossing-movie-musical-of-all-time/" TargetMode="External"/><Relationship Id="rId403" Type="http://schemas.openxmlformats.org/officeDocument/2006/relationships/hyperlink" Target="https://en.wikipedia.org/wiki/National_Treasure_(film)" TargetMode="External"/><Relationship Id="rId750" Type="http://schemas.openxmlformats.org/officeDocument/2006/relationships/hyperlink" Target="https://en.wikipedia.org/wiki/The_Rock_(film)" TargetMode="External"/><Relationship Id="rId848" Type="http://schemas.openxmlformats.org/officeDocument/2006/relationships/hyperlink" Target="https://en.wikipedia.org/wiki/What_Women_Want" TargetMode="External"/><Relationship Id="rId487" Type="http://schemas.openxmlformats.org/officeDocument/2006/relationships/hyperlink" Target="https://en.wikipedia.org/wiki/Resident_Evil:_The_Final_Chapter" TargetMode="External"/><Relationship Id="rId610" Type="http://schemas.openxmlformats.org/officeDocument/2006/relationships/hyperlink" Target="https://www.boxofficemojo.com/year/world/2014/?ref_=bo_cso_table_133" TargetMode="External"/><Relationship Id="rId694" Type="http://schemas.openxmlformats.org/officeDocument/2006/relationships/hyperlink" Target="https://en.wikipedia.org/wiki/The_Last_Samurai" TargetMode="External"/><Relationship Id="rId708" Type="http://schemas.openxmlformats.org/officeDocument/2006/relationships/hyperlink" Target="https://en.wikipedia.org/wiki/The_Lorax_(film)" TargetMode="External"/><Relationship Id="rId347" Type="http://schemas.openxmlformats.org/officeDocument/2006/relationships/hyperlink" Target="https://en.wikipedia.org/wiki/Man_of_Steel_(film)" TargetMode="External"/><Relationship Id="rId44" Type="http://schemas.openxmlformats.org/officeDocument/2006/relationships/hyperlink" Target="https://www.boxofficemojo.com/chart/ww_top_lifetime_gross/?area=XWW&amp;offset=200" TargetMode="External"/><Relationship Id="rId554" Type="http://schemas.openxmlformats.org/officeDocument/2006/relationships/hyperlink" Target="https://www.boxofficemojo.com/year/world/1994/?ref_=bo_cso_table_95" TargetMode="External"/><Relationship Id="rId761" Type="http://schemas.openxmlformats.org/officeDocument/2006/relationships/hyperlink" Target="https://www.boxofficemojo.com/year/world/2011/?ref_=bo_cso_table_190" TargetMode="External"/><Relationship Id="rId859" Type="http://schemas.openxmlformats.org/officeDocument/2006/relationships/hyperlink" Target="https://www.boxofficemojo.com/year/world/2016/?ref_=bo_cso_table_1" TargetMode="External"/><Relationship Id="rId193" Type="http://schemas.openxmlformats.org/officeDocument/2006/relationships/hyperlink" Target="https://www.boxofficemojo.com/year/world/2010/?ref_=bo_cso_table_52" TargetMode="External"/><Relationship Id="rId207" Type="http://schemas.openxmlformats.org/officeDocument/2006/relationships/hyperlink" Target="https://www.boxofficemojo.com/year/world/2005/?ref_=bo_cso_table_174" TargetMode="External"/><Relationship Id="rId414" Type="http://schemas.openxmlformats.org/officeDocument/2006/relationships/hyperlink" Target="https://www.boxofficemojo.com/year/world/2014/?ref_=bo_cso_table_198" TargetMode="External"/><Relationship Id="rId498" Type="http://schemas.openxmlformats.org/officeDocument/2006/relationships/hyperlink" Target="https://www.boxofficemojo.com/year/world/2010/?ref_=bo_cso_table_149" TargetMode="External"/><Relationship Id="rId621" Type="http://schemas.openxmlformats.org/officeDocument/2006/relationships/hyperlink" Target="https://en.wikipedia.org/wiki/The_Boss_Baby" TargetMode="External"/><Relationship Id="rId260" Type="http://schemas.openxmlformats.org/officeDocument/2006/relationships/hyperlink" Target="https://en.wikipedia.org/wiki/Iron_Man_2" TargetMode="External"/><Relationship Id="rId719" Type="http://schemas.openxmlformats.org/officeDocument/2006/relationships/hyperlink" Target="https://www.boxofficemojo.com/year/world/2003/?ref_=bo_cso_table_97" TargetMode="External"/><Relationship Id="rId55" Type="http://schemas.openxmlformats.org/officeDocument/2006/relationships/hyperlink" Target="https://en.wikipedia.org/wiki/Bad_Boys_for_Life" TargetMode="External"/><Relationship Id="rId120" Type="http://schemas.openxmlformats.org/officeDocument/2006/relationships/hyperlink" Target="https://www.boxofficemojo.com/year/world/2017/?ref_=bo_cso_table_44" TargetMode="External"/><Relationship Id="rId358" Type="http://schemas.openxmlformats.org/officeDocument/2006/relationships/hyperlink" Target="https://www.boxofficemojo.com/year/world/1997/?ref_=bo_cso_table_179" TargetMode="External"/><Relationship Id="rId565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772" Type="http://schemas.openxmlformats.org/officeDocument/2006/relationships/hyperlink" Target="https://en.wikipedia.org/wiki/The_Wolverine_(film)" TargetMode="External"/><Relationship Id="rId218" Type="http://schemas.openxmlformats.org/officeDocument/2006/relationships/hyperlink" Target="https://www.boxofficemojo.com/year/world/2000/?ref_=bo_cso_table_107" TargetMode="External"/><Relationship Id="rId425" Type="http://schemas.openxmlformats.org/officeDocument/2006/relationships/hyperlink" Target="https://www.imdb.com/title/tt0496806/" TargetMode="External"/><Relationship Id="rId632" Type="http://schemas.openxmlformats.org/officeDocument/2006/relationships/hyperlink" Target="https://en.wikipedia.org/wiki/The_Croods" TargetMode="External"/><Relationship Id="rId271" Type="http://schemas.openxmlformats.org/officeDocument/2006/relationships/hyperlink" Target="https://en.wikipedia.org/wiki/John_Wick:_Chapter_3_%E2%80%93_Parabellum" TargetMode="External"/><Relationship Id="rId66" Type="http://schemas.openxmlformats.org/officeDocument/2006/relationships/hyperlink" Target="https://www.boxofficemojo.com/year/world/1991/?ref_=bo_cso_table_101" TargetMode="External"/><Relationship Id="rId131" Type="http://schemas.openxmlformats.org/officeDocument/2006/relationships/hyperlink" Target="https://www.boxofficemojo.com/year/world/2019/?ref_=bo_cso_table_83" TargetMode="External"/><Relationship Id="rId369" Type="http://schemas.openxmlformats.org/officeDocument/2006/relationships/hyperlink" Target="https://en.wikipedia.org/wiki/Mission:_Impossible_%E2%80%93_Rogue_Nation" TargetMode="External"/><Relationship Id="rId576" Type="http://schemas.openxmlformats.org/officeDocument/2006/relationships/hyperlink" Target="https://www.boxofficemojo.com/year/world/2013/?ref_=bo_cso_table_60" TargetMode="External"/><Relationship Id="rId783" Type="http://schemas.openxmlformats.org/officeDocument/2006/relationships/hyperlink" Target="https://www.boxofficemojo.com/year/world/2013/?ref_=bo_cso_table_156" TargetMode="External"/><Relationship Id="rId229" Type="http://schemas.openxmlformats.org/officeDocument/2006/relationships/hyperlink" Target="https://www.boxofficemojo.com/year/world/2016/?ref_=bo_cso_table_118" TargetMode="External"/><Relationship Id="rId436" Type="http://schemas.openxmlformats.org/officeDocument/2006/relationships/hyperlink" Target="https://www.boxofficemojo.com/year/world/2001/?ref_=bo_cso_table_76" TargetMode="External"/><Relationship Id="rId643" Type="http://schemas.openxmlformats.org/officeDocument/2006/relationships/hyperlink" Target="https://www.boxofficemojo.com/year/world/2006/?ref_=bo_cso_table_139" TargetMode="External"/><Relationship Id="rId850" Type="http://schemas.openxmlformats.org/officeDocument/2006/relationships/hyperlink" Target="https://en.wikipedia.org/wiki/Who_Framed_Roger_Rabbit" TargetMode="External"/><Relationship Id="rId77" Type="http://schemas.openxmlformats.org/officeDocument/2006/relationships/hyperlink" Target="https://www.boxofficemojo.com/year/world/2021/?ref_=bo_cso_table_158" TargetMode="External"/><Relationship Id="rId282" Type="http://schemas.openxmlformats.org/officeDocument/2006/relationships/hyperlink" Target="https://www.boxofficemojo.com/year/world/2001/?ref_=bo_cso_table_181" TargetMode="External"/><Relationship Id="rId503" Type="http://schemas.openxmlformats.org/officeDocument/2006/relationships/hyperlink" Target="https://collider.com/rogue-one-star-wars-story-imax-re-release-top-ten-all-time/" TargetMode="External"/><Relationship Id="rId587" Type="http://schemas.openxmlformats.org/officeDocument/2006/relationships/hyperlink" Target="https://en.wikipedia.org/wiki/Taken_3" TargetMode="External"/><Relationship Id="rId710" Type="http://schemas.openxmlformats.org/officeDocument/2006/relationships/hyperlink" Target="https://en.wikipedia.org/wiki/The_Lost_World:_Jurassic_Park" TargetMode="External"/><Relationship Id="rId808" Type="http://schemas.openxmlformats.org/officeDocument/2006/relationships/hyperlink" Target="https://www.boxofficemojo.com/year/world/2017/?ref_=bo_cso_table_174" TargetMode="External"/><Relationship Id="rId8" Type="http://schemas.openxmlformats.org/officeDocument/2006/relationships/hyperlink" Target="https://www.boxofficemojo.com/year/world/2014/?ref_=bo_cso_table_115" TargetMode="External"/><Relationship Id="rId142" Type="http://schemas.openxmlformats.org/officeDocument/2006/relationships/hyperlink" Target="https://en.wikipedia.org/wiki/Eternals_(film)" TargetMode="External"/><Relationship Id="rId447" Type="http://schemas.openxmlformats.org/officeDocument/2006/relationships/hyperlink" Target="https://www.boxofficemojo.com/title/tt0383574/?ref_=bo_cso_table_38" TargetMode="External"/><Relationship Id="rId794" Type="http://schemas.openxmlformats.org/officeDocument/2006/relationships/hyperlink" Target="https://www.boxofficemojo.com/year/world/1999/?ref_=bo_cso_table_30" TargetMode="External"/><Relationship Id="rId654" Type="http://schemas.openxmlformats.org/officeDocument/2006/relationships/hyperlink" Target="https://en.wikipedia.org/wiki/The_Fugitive_(1993_film)" TargetMode="External"/><Relationship Id="rId861" Type="http://schemas.openxmlformats.org/officeDocument/2006/relationships/hyperlink" Target="https://www.boxofficemojo.com/year/world/2014/?ref_=bo_cso_table_120" TargetMode="External"/><Relationship Id="rId293" Type="http://schemas.openxmlformats.org/officeDocument/2006/relationships/hyperlink" Target="https://en.wikipedia.org/wiki/King_Kong_(2005_film)" TargetMode="External"/><Relationship Id="rId307" Type="http://schemas.openxmlformats.org/officeDocument/2006/relationships/hyperlink" Target="https://en.wikipedia.org/wiki/Kung_Fu_Panda_3" TargetMode="External"/><Relationship Id="rId514" Type="http://schemas.openxmlformats.org/officeDocument/2006/relationships/hyperlink" Target="https://www.boxofficemojo.com/year/world/2008/?ref_=bo_cso_table_105" TargetMode="External"/><Relationship Id="rId721" Type="http://schemas.openxmlformats.org/officeDocument/2006/relationships/hyperlink" Target="https://www.boxofficemojo.com/year/world/2014/?ref_=bo_cso_table_100" TargetMode="External"/><Relationship Id="rId88" Type="http://schemas.openxmlformats.org/officeDocument/2006/relationships/hyperlink" Target="https://www.boxofficemojo.com/year/world/2014/?ref_=bo_cso_table_128" TargetMode="External"/><Relationship Id="rId153" Type="http://schemas.openxmlformats.org/officeDocument/2006/relationships/hyperlink" Target="https://www.boxofficemojo.com/year/world/2017/?ref_=bo_cso_table_156" TargetMode="External"/><Relationship Id="rId360" Type="http://schemas.openxmlformats.org/officeDocument/2006/relationships/hyperlink" Target="https://www.boxofficemojo.com/year/world/2012/?ref_=bo_cso_table_153" TargetMode="External"/><Relationship Id="rId598" Type="http://schemas.openxmlformats.org/officeDocument/2006/relationships/hyperlink" Target="https://www.boxofficemojo.com/year/world/1991/?ref_=bo_cso_table_22" TargetMode="External"/><Relationship Id="rId819" Type="http://schemas.openxmlformats.org/officeDocument/2006/relationships/hyperlink" Target="https://independent-magazine.org/2021/12/06/from-indie-to-blockbuster-the-evolution-of-the-twilight-saga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oxofficemojo.com/year/world/1995/?ref_=bo_cso_table_138" TargetMode="External"/><Relationship Id="rId671" Type="http://schemas.openxmlformats.org/officeDocument/2006/relationships/hyperlink" Target="https://www.boxofficemojo.com/year/world/2005/?ref_=bo_cso_table_49" TargetMode="External"/><Relationship Id="rId769" Type="http://schemas.openxmlformats.org/officeDocument/2006/relationships/hyperlink" Target="https://www.boxofficemojo.com/year/world/2004/?ref_=bo_cso_table_29" TargetMode="External"/><Relationship Id="rId21" Type="http://schemas.openxmlformats.org/officeDocument/2006/relationships/hyperlink" Target="https://en.wikipedia.org/wiki/Slumdog_Millionaire" TargetMode="External"/><Relationship Id="rId324" Type="http://schemas.openxmlformats.org/officeDocument/2006/relationships/hyperlink" Target="https://www.boxofficemojo.com/year/world/2011/?ref_=bo_cso_table_129" TargetMode="External"/><Relationship Id="rId531" Type="http://schemas.openxmlformats.org/officeDocument/2006/relationships/hyperlink" Target="https://www.boxofficemojo.com/year/world/1995/?ref_=bo_cso_table_184" TargetMode="External"/><Relationship Id="rId629" Type="http://schemas.openxmlformats.org/officeDocument/2006/relationships/hyperlink" Target="https://www.boxofficemojo.com/year/world/2018/?ref_=bo_cso_table_59" TargetMode="External"/><Relationship Id="rId170" Type="http://schemas.openxmlformats.org/officeDocument/2006/relationships/hyperlink" Target="https://www.boxofficemojo.com/year/world/2016/?ref_=bo_cso_table_157" TargetMode="External"/><Relationship Id="rId836" Type="http://schemas.openxmlformats.org/officeDocument/2006/relationships/hyperlink" Target="https://en.wikipedia.org/wiki/The_Golden_Compass_(film)" TargetMode="External"/><Relationship Id="rId268" Type="http://schemas.openxmlformats.org/officeDocument/2006/relationships/hyperlink" Target="https://www.boxofficemojo.com/year/world/2018/?ref_=bo_cso_table_5" TargetMode="External"/><Relationship Id="rId475" Type="http://schemas.openxmlformats.org/officeDocument/2006/relationships/hyperlink" Target="https://en.wikipedia.org/wiki/The_Incredibles" TargetMode="External"/><Relationship Id="rId682" Type="http://schemas.openxmlformats.org/officeDocument/2006/relationships/hyperlink" Target="https://en.wikipedia.org/wiki/Little_Fockers" TargetMode="External"/><Relationship Id="rId32" Type="http://schemas.openxmlformats.org/officeDocument/2006/relationships/hyperlink" Target="https://www.boxofficemojo.com/year/world/1990/?ref_=bo_cso_table_26" TargetMode="External"/><Relationship Id="rId128" Type="http://schemas.openxmlformats.org/officeDocument/2006/relationships/hyperlink" Target="https://en.wikipedia.org/wiki/The_Maze_Runner_(film)" TargetMode="External"/><Relationship Id="rId335" Type="http://schemas.openxmlformats.org/officeDocument/2006/relationships/hyperlink" Target="https://en.wikipedia.org/wiki/The_Dark_Knight" TargetMode="External"/><Relationship Id="rId542" Type="http://schemas.openxmlformats.org/officeDocument/2006/relationships/hyperlink" Target="https://www.boxofficemojo.com/year/world/2007/?ref_=bo_cso_table_113" TargetMode="External"/><Relationship Id="rId181" Type="http://schemas.openxmlformats.org/officeDocument/2006/relationships/hyperlink" Target="https://en.wikipedia.org/wiki/Back_to_the_Future_Part_II" TargetMode="External"/><Relationship Id="rId402" Type="http://schemas.openxmlformats.org/officeDocument/2006/relationships/hyperlink" Target="https://en.wikipedia.org/wiki/Inside_Out_(2015_film)" TargetMode="External"/><Relationship Id="rId847" Type="http://schemas.openxmlformats.org/officeDocument/2006/relationships/hyperlink" Target="https://en.wikipedia.org/wiki/Black_Widow_(2021_film)" TargetMode="External"/><Relationship Id="rId279" Type="http://schemas.openxmlformats.org/officeDocument/2006/relationships/hyperlink" Target="https://www.boxofficemojo.com/year/world/2004/?ref_=bo_cso_table_65" TargetMode="External"/><Relationship Id="rId486" Type="http://schemas.openxmlformats.org/officeDocument/2006/relationships/hyperlink" Target="https://www.boxofficemojo.com/year/world/2019/?ref_=bo_cso_table_150" TargetMode="External"/><Relationship Id="rId693" Type="http://schemas.openxmlformats.org/officeDocument/2006/relationships/hyperlink" Target="https://en.wikipedia.org/wiki/Thor:_Love_and_Thunder" TargetMode="External"/><Relationship Id="rId707" Type="http://schemas.openxmlformats.org/officeDocument/2006/relationships/hyperlink" Target="https://www.boxofficemojo.com/year/world/2013/?ref_=bo_cso_table_145" TargetMode="External"/><Relationship Id="rId43" Type="http://schemas.openxmlformats.org/officeDocument/2006/relationships/hyperlink" Target="https://www.boxofficemojo.com/year/world/1990/?ref_=bo_cso_table_102" TargetMode="External"/><Relationship Id="rId139" Type="http://schemas.openxmlformats.org/officeDocument/2006/relationships/hyperlink" Target="https://www.boxofficemojo.com/year/world/2019/?ref_=bo_cso_table_12" TargetMode="External"/><Relationship Id="rId346" Type="http://schemas.openxmlformats.org/officeDocument/2006/relationships/hyperlink" Target="https://www.boxofficemojo.com/year/world/2000/?ref_=bo_cso_table_167" TargetMode="External"/><Relationship Id="rId553" Type="http://schemas.openxmlformats.org/officeDocument/2006/relationships/hyperlink" Target="https://en.wikipedia.org/wiki/The_Revenant_(2015_film)" TargetMode="External"/><Relationship Id="rId760" Type="http://schemas.openxmlformats.org/officeDocument/2006/relationships/hyperlink" Target="https://en.wikipedia.org/wiki/Warcraft_(film)" TargetMode="External"/><Relationship Id="rId192" Type="http://schemas.openxmlformats.org/officeDocument/2006/relationships/hyperlink" Target="https://www.boxofficemojo.com/year/world/2009/?ref_=bo_cso_table_156" TargetMode="External"/><Relationship Id="rId206" Type="http://schemas.openxmlformats.org/officeDocument/2006/relationships/hyperlink" Target="https://www.boxofficemojo.com/year/world/1999/?ref_=bo_cso_table_61" TargetMode="External"/><Relationship Id="rId413" Type="http://schemas.openxmlformats.org/officeDocument/2006/relationships/hyperlink" Target="https://www.boxofficemojo.com/year/world/2022/?ref_=bo_cso_table_59" TargetMode="External"/><Relationship Id="rId858" Type="http://schemas.openxmlformats.org/officeDocument/2006/relationships/hyperlink" Target="https://www.boxofficemojo.com/year/world/2020/?ref_=bo_cso_table_188" TargetMode="External"/><Relationship Id="rId497" Type="http://schemas.openxmlformats.org/officeDocument/2006/relationships/hyperlink" Target="https://en.wikipedia.org/wiki/The_Boss_Baby" TargetMode="External"/><Relationship Id="rId620" Type="http://schemas.openxmlformats.org/officeDocument/2006/relationships/hyperlink" Target="https://www.boxofficemojo.com/year/world/2007/?ref_=bo_cso_table_145" TargetMode="External"/><Relationship Id="rId718" Type="http://schemas.openxmlformats.org/officeDocument/2006/relationships/hyperlink" Target="https://www.boxofficemojo.com/year/world/2013/?ref_=bo_cso_table_165" TargetMode="External"/><Relationship Id="rId357" Type="http://schemas.openxmlformats.org/officeDocument/2006/relationships/hyperlink" Target="https://www.boxofficemojo.com/year/world/2010/?ref_=bo_cso_table_86" TargetMode="External"/><Relationship Id="rId54" Type="http://schemas.openxmlformats.org/officeDocument/2006/relationships/hyperlink" Target="https://en.wikipedia.org/wiki/It_(2017_film)" TargetMode="External"/><Relationship Id="rId217" Type="http://schemas.openxmlformats.org/officeDocument/2006/relationships/hyperlink" Target="https://www.boxofficemojo.com/year/world/2014/?ref_=bo_cso_table_58" TargetMode="External"/><Relationship Id="rId564" Type="http://schemas.openxmlformats.org/officeDocument/2006/relationships/hyperlink" Target="https://en.wikipedia.org/wiki/The_Lego_Batman_Movie" TargetMode="External"/><Relationship Id="rId771" Type="http://schemas.openxmlformats.org/officeDocument/2006/relationships/hyperlink" Target="https://www.boxofficemojo.com/year/world/2010/?ref_=bo_cso_table_108" TargetMode="External"/><Relationship Id="rId869" Type="http://schemas.openxmlformats.org/officeDocument/2006/relationships/hyperlink" Target="https://www.boxofficemojo.com/year/world/2010/?ref_=bo_cso_table_149" TargetMode="External"/><Relationship Id="rId424" Type="http://schemas.openxmlformats.org/officeDocument/2006/relationships/hyperlink" Target="https://www.boxofficemojo.com/year/world/2014/?ref_=bo_cso_table_108" TargetMode="External"/><Relationship Id="rId631" Type="http://schemas.openxmlformats.org/officeDocument/2006/relationships/hyperlink" Target="https://www.boxofficemojo.com/year/world/2016/?ref_=bo_cso_table_109" TargetMode="External"/><Relationship Id="rId729" Type="http://schemas.openxmlformats.org/officeDocument/2006/relationships/hyperlink" Target="https://en.wikipedia.org/wiki/Wreck-It_Ralph" TargetMode="External"/><Relationship Id="rId270" Type="http://schemas.openxmlformats.org/officeDocument/2006/relationships/hyperlink" Target="https://en.wikipedia.org/wiki/Pocahontas_(1995_film)" TargetMode="External"/><Relationship Id="rId65" Type="http://schemas.openxmlformats.org/officeDocument/2006/relationships/hyperlink" Target="https://www.imdb.com/title/tt0103855/" TargetMode="External"/><Relationship Id="rId130" Type="http://schemas.openxmlformats.org/officeDocument/2006/relationships/hyperlink" Target="https://en.wikipedia.org/wiki/The_Lord_of_the_Rings:_The_Two_Towers" TargetMode="External"/><Relationship Id="rId368" Type="http://schemas.openxmlformats.org/officeDocument/2006/relationships/hyperlink" Target="https://www.boxofficemojo.com/year/world/2011/?ref_=bo_cso_table_44" TargetMode="External"/><Relationship Id="rId575" Type="http://schemas.openxmlformats.org/officeDocument/2006/relationships/hyperlink" Target="https://www.boxofficemojo.com/year/world/2006/?ref_=bo_cso_table_151" TargetMode="External"/><Relationship Id="rId782" Type="http://schemas.openxmlformats.org/officeDocument/2006/relationships/hyperlink" Target="https://www.pagalmovie.in/2021/10/free-guy-budget-box-office-hit-or-flop-cast-crew-story-wiki.html" TargetMode="External"/><Relationship Id="rId228" Type="http://schemas.openxmlformats.org/officeDocument/2006/relationships/hyperlink" Target="https://en.wikipedia.org/wiki/Peter_Rabbit_(film)" TargetMode="External"/><Relationship Id="rId435" Type="http://schemas.openxmlformats.org/officeDocument/2006/relationships/hyperlink" Target="https://www.boxofficemojo.com/year/world/2009/?ref_=bo_cso_table_150" TargetMode="External"/><Relationship Id="rId642" Type="http://schemas.openxmlformats.org/officeDocument/2006/relationships/hyperlink" Target="https://www.boxofficemojo.com/year/world/2022/?ref_=bo_cso_table_133" TargetMode="External"/><Relationship Id="rId281" Type="http://schemas.openxmlformats.org/officeDocument/2006/relationships/hyperlink" Target="https://www.boxofficemojo.com/year/world/2004/?ref_=bo_cso_table_96" TargetMode="External"/><Relationship Id="rId502" Type="http://schemas.openxmlformats.org/officeDocument/2006/relationships/hyperlink" Target="https://en.wikipedia.org/wiki/Star_Wars:_The_Last_Jedi" TargetMode="External"/><Relationship Id="rId76" Type="http://schemas.openxmlformats.org/officeDocument/2006/relationships/hyperlink" Target="https://www.boxofficemojo.com/year/world/1993/?ref_=bo_cso_table_144" TargetMode="External"/><Relationship Id="rId141" Type="http://schemas.openxmlformats.org/officeDocument/2006/relationships/hyperlink" Target="https://en.wikipedia.org/wiki/The_Lord_of_the_Rings_(film_series)" TargetMode="External"/><Relationship Id="rId379" Type="http://schemas.openxmlformats.org/officeDocument/2006/relationships/hyperlink" Target="https://www.boxofficemojo.com/year/world/2011/?ref_=bo_cso_table_190" TargetMode="External"/><Relationship Id="rId586" Type="http://schemas.openxmlformats.org/officeDocument/2006/relationships/hyperlink" Target="https://www.statista.com/statistics/323356/harry-potter-production-costs-box-office-revenue/" TargetMode="External"/><Relationship Id="rId793" Type="http://schemas.openxmlformats.org/officeDocument/2006/relationships/hyperlink" Target="https://en.wikipedia.org/wiki/Megamind" TargetMode="External"/><Relationship Id="rId807" Type="http://schemas.openxmlformats.org/officeDocument/2006/relationships/hyperlink" Target="https://www.boxofficemojo.com/year/world/2021/?ref_=bo_cso_table_55" TargetMode="External"/><Relationship Id="rId7" Type="http://schemas.openxmlformats.org/officeDocument/2006/relationships/hyperlink" Target="https://www.boxofficemojo.com/year/world/1978/?ref_=bo_cso_table_137" TargetMode="External"/><Relationship Id="rId239" Type="http://schemas.openxmlformats.org/officeDocument/2006/relationships/hyperlink" Target="https://www.boxofficemojo.com/year/world/2018/?ref_=bo_cso_table_24" TargetMode="External"/><Relationship Id="rId446" Type="http://schemas.openxmlformats.org/officeDocument/2006/relationships/hyperlink" Target="https://en.wikipedia.org/wiki/Mission:_Impossible_%E2%80%93_Rogue_Nation" TargetMode="External"/><Relationship Id="rId653" Type="http://schemas.openxmlformats.org/officeDocument/2006/relationships/hyperlink" Target="https://www.boxofficemojo.com/year/world/2018/?ref_=bo_cso_table_151" TargetMode="External"/><Relationship Id="rId292" Type="http://schemas.openxmlformats.org/officeDocument/2006/relationships/hyperlink" Target="https://www.boxofficemojo.com/year/world/2000/?ref_=bo_cso_table_131" TargetMode="External"/><Relationship Id="rId306" Type="http://schemas.openxmlformats.org/officeDocument/2006/relationships/hyperlink" Target="https://www.boxofficemojo.com/year/world/2015/?ref_=bo_cso_table_160" TargetMode="External"/><Relationship Id="rId860" Type="http://schemas.openxmlformats.org/officeDocument/2006/relationships/hyperlink" Target="https://www.boxofficemojo.com/year/world/2009/?ref_=bo_cso_table_117" TargetMode="External"/><Relationship Id="rId87" Type="http://schemas.openxmlformats.org/officeDocument/2006/relationships/hyperlink" Target="https://www.boxofficemojo.com/year/world/1995/?ref_=bo_cso_table_138" TargetMode="External"/><Relationship Id="rId513" Type="http://schemas.openxmlformats.org/officeDocument/2006/relationships/hyperlink" Target="https://www.boxofficemojo.com/year/world/2014/?ref_=bo_cso_table_131" TargetMode="External"/><Relationship Id="rId597" Type="http://schemas.openxmlformats.org/officeDocument/2006/relationships/hyperlink" Target="https://www.boxofficemojo.com/year/world/2022/?ref_=bo_cso_table_128" TargetMode="External"/><Relationship Id="rId720" Type="http://schemas.openxmlformats.org/officeDocument/2006/relationships/hyperlink" Target="https://en.wikipedia.org/wiki/Detective_Pikachu_(film)" TargetMode="External"/><Relationship Id="rId818" Type="http://schemas.openxmlformats.org/officeDocument/2006/relationships/hyperlink" Target="https://www.boxofficemojo.com/year/world/2008/?ref_=bo_cso_table_118" TargetMode="External"/><Relationship Id="rId152" Type="http://schemas.openxmlformats.org/officeDocument/2006/relationships/hyperlink" Target="https://en.wikipedia.org/wiki/Lethal_Weapon_3" TargetMode="External"/><Relationship Id="rId45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664" Type="http://schemas.openxmlformats.org/officeDocument/2006/relationships/hyperlink" Target="https://en.wikipedia.org/wiki/The_Hobbit:_The_Battle_of_the_Five_Armies" TargetMode="External"/><Relationship Id="rId871" Type="http://schemas.openxmlformats.org/officeDocument/2006/relationships/hyperlink" Target="https://www.boxofficemojo.com/year/world/2018/?ref_=bo_cso_table_139" TargetMode="External"/><Relationship Id="rId14" Type="http://schemas.openxmlformats.org/officeDocument/2006/relationships/hyperlink" Target="https://en.wikipedia.org/wiki/Crocodile_Dundee" TargetMode="External"/><Relationship Id="rId317" Type="http://schemas.openxmlformats.org/officeDocument/2006/relationships/hyperlink" Target="https://www.boxofficemojo.com/year/world/2002/?ref_=bo_cso_table_154" TargetMode="External"/><Relationship Id="rId524" Type="http://schemas.openxmlformats.org/officeDocument/2006/relationships/hyperlink" Target="https://en.wikipedia.org/wiki/The_Hunger_Games:_Mockingjay_%E2%80%93_Part_2" TargetMode="External"/><Relationship Id="rId731" Type="http://schemas.openxmlformats.org/officeDocument/2006/relationships/hyperlink" Target="https://en.wikipedia.org/wiki/The_Matrix_Revolutions" TargetMode="External"/><Relationship Id="rId98" Type="http://schemas.openxmlformats.org/officeDocument/2006/relationships/hyperlink" Target="https://www.boxofficemojo.com/year/world/2018/?ref_=bo_cso_table_87" TargetMode="External"/><Relationship Id="rId163" Type="http://schemas.openxmlformats.org/officeDocument/2006/relationships/hyperlink" Target="https://www.boxofficemojo.com/year/world/2013/?ref_=bo_cso_table_19" TargetMode="External"/><Relationship Id="rId370" Type="http://schemas.openxmlformats.org/officeDocument/2006/relationships/hyperlink" Target="https://www.boxofficemojo.com/year/world/2017/?ref_=bo_cso_table_168" TargetMode="External"/><Relationship Id="rId829" Type="http://schemas.openxmlformats.org/officeDocument/2006/relationships/hyperlink" Target="https://www.boxofficemojo.com/year/world/2015/?ref_=bo_cso_table_144" TargetMode="External"/><Relationship Id="rId230" Type="http://schemas.openxmlformats.org/officeDocument/2006/relationships/hyperlink" Target="https://www.boxofficemojo.com/year/world/2018/?ref_=bo_cso_table_17" TargetMode="External"/><Relationship Id="rId468" Type="http://schemas.openxmlformats.org/officeDocument/2006/relationships/hyperlink" Target="https://www.boxofficemojo.com/year/world/2019/?ref_=bo_cso_table_135" TargetMode="External"/><Relationship Id="rId675" Type="http://schemas.openxmlformats.org/officeDocument/2006/relationships/hyperlink" Target="https://www.boxofficemojo.com/year/world/2012/?ref_=bo_cso_table_161" TargetMode="External"/><Relationship Id="rId25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328" Type="http://schemas.openxmlformats.org/officeDocument/2006/relationships/hyperlink" Target="https://www.boxofficemojo.com/year/world/1999/?ref_=bo_cso_table_30" TargetMode="External"/><Relationship Id="rId535" Type="http://schemas.openxmlformats.org/officeDocument/2006/relationships/hyperlink" Target="https://en.wikipedia.org/wiki/Hannibal_(2001_film)" TargetMode="External"/><Relationship Id="rId742" Type="http://schemas.openxmlformats.org/officeDocument/2006/relationships/hyperlink" Target="https://en.wikipedia.org/wiki/Dinosaur_(2000_film)" TargetMode="External"/><Relationship Id="rId174" Type="http://schemas.openxmlformats.org/officeDocument/2006/relationships/hyperlink" Target="https://www.boxofficemojo.com/year/world/1993/?ref_=bo_cso_table_180" TargetMode="External"/><Relationship Id="rId381" Type="http://schemas.openxmlformats.org/officeDocument/2006/relationships/hyperlink" Target="https://www.boxofficemojo.com/year/world/2015/?ref_=bo_cso_table_165" TargetMode="External"/><Relationship Id="rId602" Type="http://schemas.openxmlformats.org/officeDocument/2006/relationships/hyperlink" Target="https://www.imdb.com/title/tt5433138/" TargetMode="External"/><Relationship Id="rId241" Type="http://schemas.openxmlformats.org/officeDocument/2006/relationships/hyperlink" Target="https://www.boxofficemojo.com/year/world/1995/?ref_=bo_cso_table_80" TargetMode="External"/><Relationship Id="rId479" Type="http://schemas.openxmlformats.org/officeDocument/2006/relationships/hyperlink" Target="https://www.boxofficemojo.com/year/world/2015/?ref_=bo_cso_table_51" TargetMode="External"/><Relationship Id="rId686" Type="http://schemas.openxmlformats.org/officeDocument/2006/relationships/hyperlink" Target="https://variety.com/2021/film/news/no-time-to-die-highest-grossing-movie-losing-money-blockbusters-1235111919/" TargetMode="External"/><Relationship Id="rId36" Type="http://schemas.openxmlformats.org/officeDocument/2006/relationships/hyperlink" Target="https://www.boxofficemojo.com/year/world/1985/?ref_=bo_cso_table_154" TargetMode="External"/><Relationship Id="rId339" Type="http://schemas.openxmlformats.org/officeDocument/2006/relationships/hyperlink" Target="https://en.wikipedia.org/wiki/Rio_(2011_film)" TargetMode="External"/><Relationship Id="rId546" Type="http://schemas.openxmlformats.org/officeDocument/2006/relationships/hyperlink" Target="https://en.wikipedia.org/wiki/Jurassic_Park_III" TargetMode="External"/><Relationship Id="rId753" Type="http://schemas.openxmlformats.org/officeDocument/2006/relationships/hyperlink" Target="https://en.wikipedia.org/wiki/The_Adventures_of_Tintin_(film)" TargetMode="External"/><Relationship Id="rId101" Type="http://schemas.openxmlformats.org/officeDocument/2006/relationships/hyperlink" Target="https://www.boxofficemojo.com/year/world/2016/?ref_=bo_cso_table_72" TargetMode="External"/><Relationship Id="rId185" Type="http://schemas.openxmlformats.org/officeDocument/2006/relationships/hyperlink" Target="https://www.boxofficemojo.com/year/world/2001/?ref_=bo_cso_table_37" TargetMode="External"/><Relationship Id="rId406" Type="http://schemas.openxmlformats.org/officeDocument/2006/relationships/hyperlink" Target="https://en.wikipedia.org/wiki/The_Angry_Birds_Movie" TargetMode="External"/><Relationship Id="rId392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613" Type="http://schemas.openxmlformats.org/officeDocument/2006/relationships/hyperlink" Target="https://www.boxofficemojo.com/year/world/2018/?ref_=bo_cso_table_95" TargetMode="External"/><Relationship Id="rId697" Type="http://schemas.openxmlformats.org/officeDocument/2006/relationships/hyperlink" Target="https://en.wikipedia.org/wiki/Tomorrow_Never_Dies" TargetMode="External"/><Relationship Id="rId820" Type="http://schemas.openxmlformats.org/officeDocument/2006/relationships/hyperlink" Target="https://www.boxofficemojo.com/year/world/2011/?ref_=bo_cso_table_87" TargetMode="External"/><Relationship Id="rId252" Type="http://schemas.openxmlformats.org/officeDocument/2006/relationships/hyperlink" Target="https://www.boxofficemojo.com/year/world/1988/?ref_=bo_cso_table_132" TargetMode="External"/><Relationship Id="rId47" Type="http://schemas.openxmlformats.org/officeDocument/2006/relationships/hyperlink" Target="https://www.boxofficemojo.com/year/world/1992/?ref_=bo_cso_table_27" TargetMode="External"/><Relationship Id="rId112" Type="http://schemas.openxmlformats.org/officeDocument/2006/relationships/hyperlink" Target="https://www.boxofficemojo.com/year/world/1983/?ref_=bo_cso_table_48" TargetMode="External"/><Relationship Id="rId557" Type="http://schemas.openxmlformats.org/officeDocument/2006/relationships/hyperlink" Target="https://www.boxofficemojo.com/year/world/2019/?ref_=bo_cso_table_163" TargetMode="External"/><Relationship Id="rId764" Type="http://schemas.openxmlformats.org/officeDocument/2006/relationships/hyperlink" Target="https://boundingintocomics.com/2022/12/14/rumor-black-panther-wakanda-forever-needs-a-box-office-total-of-1-billion-to-break-even/" TargetMode="External"/><Relationship Id="rId196" Type="http://schemas.openxmlformats.org/officeDocument/2006/relationships/hyperlink" Target="https://en.wikipedia.org/wiki/Knives_Out" TargetMode="External"/><Relationship Id="rId417" Type="http://schemas.openxmlformats.org/officeDocument/2006/relationships/hyperlink" Target="https://www.boxofficemojo.com/year/world/2017/?ref_=bo_cso_table_84" TargetMode="External"/><Relationship Id="rId624" Type="http://schemas.openxmlformats.org/officeDocument/2006/relationships/hyperlink" Target="https://www.boxofficemojo.com/year/world/2002/?ref_=bo_cso_table_74" TargetMode="External"/><Relationship Id="rId831" Type="http://schemas.openxmlformats.org/officeDocument/2006/relationships/hyperlink" Target="https://www.boxofficemojo.com/year/world/2005/?ref_=bo_cso_table_162" TargetMode="External"/><Relationship Id="rId263" Type="http://schemas.openxmlformats.org/officeDocument/2006/relationships/hyperlink" Target="https://en.wikipedia.org/wiki/Murder_on_the_Orient_Express_(2017_film)" TargetMode="External"/><Relationship Id="rId470" Type="http://schemas.openxmlformats.org/officeDocument/2006/relationships/hyperlink" Target="https://www.boxofficemojo.com/year/world/2000/?ref_=bo_cso_table_199" TargetMode="External"/><Relationship Id="rId58" Type="http://schemas.openxmlformats.org/officeDocument/2006/relationships/hyperlink" Target="https://www.boxofficemojo.com/year/world/1991/?ref_=bo_cso_table_101" TargetMode="External"/><Relationship Id="rId123" Type="http://schemas.openxmlformats.org/officeDocument/2006/relationships/hyperlink" Target="https://www.boxofficemojo.com/year/world/2017/?ref_=bo_cso_table_55" TargetMode="External"/><Relationship Id="rId330" Type="http://schemas.openxmlformats.org/officeDocument/2006/relationships/hyperlink" Target="https://www.boxofficemojo.com/year/world/2001/?ref_=bo_cso_table_157" TargetMode="External"/><Relationship Id="rId568" Type="http://schemas.openxmlformats.org/officeDocument/2006/relationships/hyperlink" Target="https://en.wikipedia.org/wiki/Rush_Hour_2" TargetMode="External"/><Relationship Id="rId775" Type="http://schemas.openxmlformats.org/officeDocument/2006/relationships/hyperlink" Target="https://www.boxofficemojo.com/year/world/2008/?ref_=bo_cso_table_178" TargetMode="External"/><Relationship Id="rId428" Type="http://schemas.openxmlformats.org/officeDocument/2006/relationships/hyperlink" Target="https://www.boxofficemojo.com/title/tt0325980/?ref_=bo_cso_table_152" TargetMode="External"/><Relationship Id="rId635" Type="http://schemas.openxmlformats.org/officeDocument/2006/relationships/hyperlink" Target="https://en.wikipedia.org/wiki/Pirates_of_the_Caribbean:_Dead_Men_Tell_No_Tales" TargetMode="External"/><Relationship Id="rId842" Type="http://schemas.openxmlformats.org/officeDocument/2006/relationships/hyperlink" Target="https://www.boxofficemojo.com/year/world/2021/?ref_=bo_cso_table_131" TargetMode="External"/><Relationship Id="rId274" Type="http://schemas.openxmlformats.org/officeDocument/2006/relationships/hyperlink" Target="https://www.statista.com/statistics/323356/harry-potter-production-costs-box-office-revenue/" TargetMode="External"/><Relationship Id="rId481" Type="http://schemas.openxmlformats.org/officeDocument/2006/relationships/hyperlink" Target="https://www.boxofficemojo.com/year/world/2014/?ref_=bo_cso_table_167" TargetMode="External"/><Relationship Id="rId702" Type="http://schemas.openxmlformats.org/officeDocument/2006/relationships/hyperlink" Target="https://www.boxofficemojo.com/year/world/2010/?ref_=bo_cso_table_31" TargetMode="External"/><Relationship Id="rId69" Type="http://schemas.openxmlformats.org/officeDocument/2006/relationships/hyperlink" Target="https://en.wikipedia.org/wiki/The_Conjuring" TargetMode="External"/><Relationship Id="rId134" Type="http://schemas.openxmlformats.org/officeDocument/2006/relationships/hyperlink" Target="https://en.wikipedia.org/wiki/Indiana_Jones_and_the_Last_Crusade" TargetMode="External"/><Relationship Id="rId579" Type="http://schemas.openxmlformats.org/officeDocument/2006/relationships/hyperlink" Target="https://www.boxofficemojo.com/year/world/2013/?ref_=bo_cso_table_58" TargetMode="External"/><Relationship Id="rId786" Type="http://schemas.openxmlformats.org/officeDocument/2006/relationships/hyperlink" Target="https://www.boxofficemojo.com/year/world/1998/?ref_=bo_cso_table_159" TargetMode="External"/><Relationship Id="rId341" Type="http://schemas.openxmlformats.org/officeDocument/2006/relationships/hyperlink" Target="https://en.wikipedia.org/wiki/Twister_(1996_film)" TargetMode="External"/><Relationship Id="rId439" Type="http://schemas.openxmlformats.org/officeDocument/2006/relationships/hyperlink" Target="https://www.boxofficemojo.com/year/world/2005/?ref_=bo_cso_table_176" TargetMode="External"/><Relationship Id="rId646" Type="http://schemas.openxmlformats.org/officeDocument/2006/relationships/hyperlink" Target="https://www.boxofficemojo.com/year/world/2013/?ref_=bo_cso_table_101" TargetMode="External"/><Relationship Id="rId201" Type="http://schemas.openxmlformats.org/officeDocument/2006/relationships/hyperlink" Target="https://www.boxofficemojo.com/year/world/2005/?ref_=bo_cso_table_79" TargetMode="External"/><Relationship Id="rId285" Type="http://schemas.openxmlformats.org/officeDocument/2006/relationships/hyperlink" Target="https://www.boxofficemojo.com/year/world/2013/?ref_=bo_cso_table_22" TargetMode="External"/><Relationship Id="rId506" Type="http://schemas.openxmlformats.org/officeDocument/2006/relationships/hyperlink" Target="https://www.boxofficemojo.com/year/world/2008/?ref_=bo_cso_table_161" TargetMode="External"/><Relationship Id="rId853" Type="http://schemas.openxmlformats.org/officeDocument/2006/relationships/hyperlink" Target="https://en.wikipedia.org/wiki/Terminator_Salvation" TargetMode="External"/><Relationship Id="rId492" Type="http://schemas.openxmlformats.org/officeDocument/2006/relationships/hyperlink" Target="https://www.boxofficemojo.com/year/world/2012/?ref_=bo_cso_table_100" TargetMode="External"/><Relationship Id="rId713" Type="http://schemas.openxmlformats.org/officeDocument/2006/relationships/hyperlink" Target="https://www.boxofficemojo.com/year/world/2012/?ref_=bo_cso_table_7" TargetMode="External"/><Relationship Id="rId797" Type="http://schemas.openxmlformats.org/officeDocument/2006/relationships/hyperlink" Target="https://en.wikipedia.org/wiki/Star_Trek_Into_Darkness" TargetMode="External"/><Relationship Id="rId145" Type="http://schemas.openxmlformats.org/officeDocument/2006/relationships/hyperlink" Target="https://en.wikipedia.org/wiki/Austin_Powers:_The_Spy_Who_Shagged_Me" TargetMode="External"/><Relationship Id="rId352" Type="http://schemas.openxmlformats.org/officeDocument/2006/relationships/hyperlink" Target="https://www.boxofficemojo.com/year/world/2001/?ref_=bo_cso_table_73" TargetMode="External"/><Relationship Id="rId212" Type="http://schemas.openxmlformats.org/officeDocument/2006/relationships/hyperlink" Target="https://www.boxofficemojo.com/year/world/2012/?ref_=bo_cso_table_82" TargetMode="External"/><Relationship Id="rId657" Type="http://schemas.openxmlformats.org/officeDocument/2006/relationships/hyperlink" Target="https://www.boxofficemojo.com/year/world/2014/?ref_=bo_cso_table_40" TargetMode="External"/><Relationship Id="rId864" Type="http://schemas.openxmlformats.org/officeDocument/2006/relationships/hyperlink" Target="https://www.boxofficemojo.com/year/world/2022/?ref_=bo_cso_table_162" TargetMode="External"/><Relationship Id="rId296" Type="http://schemas.openxmlformats.org/officeDocument/2006/relationships/hyperlink" Target="https://www.boxofficemojo.com/year/world/2003/?ref_=bo_cso_table_41" TargetMode="External"/><Relationship Id="rId517" Type="http://schemas.openxmlformats.org/officeDocument/2006/relationships/hyperlink" Target="https://en.wikipedia.org/wiki/The_Chronicles_of_Narnia:_The_Lion,_the_Witch_and_the_Wardrobe" TargetMode="External"/><Relationship Id="rId724" Type="http://schemas.openxmlformats.org/officeDocument/2006/relationships/hyperlink" Target="https://www.csmonitor.com/USA/Society/2014/0331/Noah-not-all-believers-hate-big-budget-biblical-blockbuster" TargetMode="External"/><Relationship Id="rId60" Type="http://schemas.openxmlformats.org/officeDocument/2006/relationships/hyperlink" Target="https://www.boxofficemojo.com/year/world/1999/?ref_=bo_cso_table_144" TargetMode="External"/><Relationship Id="rId156" Type="http://schemas.openxmlformats.org/officeDocument/2006/relationships/hyperlink" Target="https://en.wikipedia.org/wiki/The_Karate_Kid_(2010_film)" TargetMode="External"/><Relationship Id="rId363" Type="http://schemas.openxmlformats.org/officeDocument/2006/relationships/hyperlink" Target="https://en.wikipedia.org/wiki/Terminator_2:_Judgment_Day" TargetMode="External"/><Relationship Id="rId570" Type="http://schemas.openxmlformats.org/officeDocument/2006/relationships/hyperlink" Target="https://en.wikipedia.org/wiki/The_Batman_(film)" TargetMode="External"/><Relationship Id="rId223" Type="http://schemas.openxmlformats.org/officeDocument/2006/relationships/hyperlink" Target="https://en.wikipedia.org/wiki/The_Simpsons_Movie" TargetMode="External"/><Relationship Id="rId430" Type="http://schemas.openxmlformats.org/officeDocument/2006/relationships/hyperlink" Target="https://en.wikipedia.org/wiki/Pirates_of_the_Caribbean:_The_Curse_of_the_Black_Pearl" TargetMode="External"/><Relationship Id="rId668" Type="http://schemas.openxmlformats.org/officeDocument/2006/relationships/hyperlink" Target="https://www.boxofficemojo.com/year/world/2018/?ref_=bo_cso_table_166" TargetMode="External"/><Relationship Id="rId18" Type="http://schemas.openxmlformats.org/officeDocument/2006/relationships/hyperlink" Target="https://en.wikipedia.org/wiki/Home_Alone" TargetMode="External"/><Relationship Id="rId528" Type="http://schemas.openxmlformats.org/officeDocument/2006/relationships/hyperlink" Target="https://en.wikipedia.org/wiki/Fantastic_Beasts:_The_Secrets_of_Dumbledore" TargetMode="External"/><Relationship Id="rId735" Type="http://schemas.openxmlformats.org/officeDocument/2006/relationships/hyperlink" Target="https://en.wikipedia.org/wiki/Terminator_Genisys" TargetMode="External"/><Relationship Id="rId167" Type="http://schemas.openxmlformats.org/officeDocument/2006/relationships/hyperlink" Target="https://en.wikipedia.org/wiki/Batman_(1989_film)" TargetMode="External"/><Relationship Id="rId374" Type="http://schemas.openxmlformats.org/officeDocument/2006/relationships/hyperlink" Target="https://www.boxofficemojo.com/year/world/2016/?ref_=bo_cso_table_45" TargetMode="External"/><Relationship Id="rId581" Type="http://schemas.openxmlformats.org/officeDocument/2006/relationships/hyperlink" Target="https://www.boxofficemojo.com/year/world/2013/?ref_=bo_cso_table_156" TargetMode="External"/><Relationship Id="rId71" Type="http://schemas.openxmlformats.org/officeDocument/2006/relationships/hyperlink" Target="https://en.wikipedia.org/wiki/Joker_(2019_film)" TargetMode="External"/><Relationship Id="rId234" Type="http://schemas.openxmlformats.org/officeDocument/2006/relationships/hyperlink" Target="https://www.boxofficemojo.com/year/world/2017/?ref_=bo_cso_table_156" TargetMode="External"/><Relationship Id="rId679" Type="http://schemas.openxmlformats.org/officeDocument/2006/relationships/hyperlink" Target="https://www.boxofficemojo.com/year/world/2010/?ref_=bo_cso_table_164" TargetMode="External"/><Relationship Id="rId802" Type="http://schemas.openxmlformats.org/officeDocument/2006/relationships/hyperlink" Target="https://www.boxofficemojo.com/year/world/2019/?ref_=bo_cso_table_125" TargetMode="External"/><Relationship Id="rId2" Type="http://schemas.openxmlformats.org/officeDocument/2006/relationships/hyperlink" Target="https://en.wikipedia.org/wiki/E.T._the_Extra-Terrestrial" TargetMode="External"/><Relationship Id="rId29" Type="http://schemas.openxmlformats.org/officeDocument/2006/relationships/hyperlink" Target="https://en.wikipedia.org/wiki/The_Lion_King" TargetMode="External"/><Relationship Id="rId441" Type="http://schemas.openxmlformats.org/officeDocument/2006/relationships/hyperlink" Target="https://www.boxofficemojo.com/year/world/2008/?ref_=bo_cso_table_110" TargetMode="External"/><Relationship Id="rId539" Type="http://schemas.openxmlformats.org/officeDocument/2006/relationships/hyperlink" Target="https://en.wikipedia.org/wiki/Suicide_Squad_(film)" TargetMode="External"/><Relationship Id="rId746" Type="http://schemas.openxmlformats.org/officeDocument/2006/relationships/hyperlink" Target="https://www.imdb.com/title/tt3371366/" TargetMode="External"/><Relationship Id="rId178" Type="http://schemas.openxmlformats.org/officeDocument/2006/relationships/hyperlink" Target="https://www.boxofficemojo.com/year/world/2006/?ref_=bo_cso_table_146" TargetMode="External"/><Relationship Id="rId301" Type="http://schemas.openxmlformats.org/officeDocument/2006/relationships/hyperlink" Target="https://www.boxofficemojo.com/year/world/2002/?ref_=bo_cso_table_88" TargetMode="External"/><Relationship Id="rId82" Type="http://schemas.openxmlformats.org/officeDocument/2006/relationships/hyperlink" Target="https://en.wikipedia.org/wiki/Rain_Man" TargetMode="External"/><Relationship Id="rId385" Type="http://schemas.openxmlformats.org/officeDocument/2006/relationships/hyperlink" Target="https://www.boxofficemojo.com/year/world/2007/?ref_=bo_cso_table_93" TargetMode="External"/><Relationship Id="rId592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606" Type="http://schemas.openxmlformats.org/officeDocument/2006/relationships/hyperlink" Target="https://en.wikipedia.org/wiki/The_Dark_Knight_Rises" TargetMode="External"/><Relationship Id="rId813" Type="http://schemas.openxmlformats.org/officeDocument/2006/relationships/hyperlink" Target="https://www.boxofficemojo.com/year/world/2010/?ref_=bo_cso_table_177" TargetMode="External"/><Relationship Id="rId245" Type="http://schemas.openxmlformats.org/officeDocument/2006/relationships/hyperlink" Target="https://www.boxofficemojo.com/year/world/2002/?ref_=bo_cso_table_90" TargetMode="External"/><Relationship Id="rId452" Type="http://schemas.openxmlformats.org/officeDocument/2006/relationships/hyperlink" Target="https://www.boxofficemojo.com/year/world/1996/?ref_=bo_cso_table_120" TargetMode="External"/><Relationship Id="rId105" Type="http://schemas.openxmlformats.org/officeDocument/2006/relationships/hyperlink" Target="https://www.boxofficemojo.com/year/world/2008/?ref_=bo_cso_table_172" TargetMode="External"/><Relationship Id="rId312" Type="http://schemas.openxmlformats.org/officeDocument/2006/relationships/hyperlink" Target="https://www.boxofficemojo.com/year/world/2019/?ref_=bo_cso_table_41" TargetMode="External"/><Relationship Id="rId757" Type="http://schemas.openxmlformats.org/officeDocument/2006/relationships/hyperlink" Target="https://www.boxofficemojo.com/year/world/2009/?ref_=bo_cso_table_112" TargetMode="External"/><Relationship Id="rId93" Type="http://schemas.openxmlformats.org/officeDocument/2006/relationships/hyperlink" Target="https://www.boxofficemojo.com/chart/ww_top_lifetime_gross/?area=XWW&amp;offset=200" TargetMode="External"/><Relationship Id="rId189" Type="http://schemas.openxmlformats.org/officeDocument/2006/relationships/hyperlink" Target="https://www.boxofficemojo.com/year/world/2016/?ref_=bo_cso_table_146" TargetMode="External"/><Relationship Id="rId396" Type="http://schemas.openxmlformats.org/officeDocument/2006/relationships/hyperlink" Target="https://www.boxofficemojo.com/year/world/2012/?ref_=bo_cso_table_99" TargetMode="External"/><Relationship Id="rId617" Type="http://schemas.openxmlformats.org/officeDocument/2006/relationships/hyperlink" Target="https://en.wikipedia.org/wiki/Transformers_(film)" TargetMode="External"/><Relationship Id="rId824" Type="http://schemas.openxmlformats.org/officeDocument/2006/relationships/hyperlink" Target="https://en.wikipedia.org/wiki/Justice_League_(film)" TargetMode="External"/><Relationship Id="rId256" Type="http://schemas.openxmlformats.org/officeDocument/2006/relationships/hyperlink" Target="https://www.boxofficemojo.com/year/world/2004/?ref_=bo_cso_table_19" TargetMode="External"/><Relationship Id="rId463" Type="http://schemas.openxmlformats.org/officeDocument/2006/relationships/hyperlink" Target="https://en.wikipedia.org/wiki/The_Day_After_Tomorrow" TargetMode="External"/><Relationship Id="rId670" Type="http://schemas.openxmlformats.org/officeDocument/2006/relationships/hyperlink" Target="https://en.wikipedia.org/wiki/Men_in_Black_II" TargetMode="External"/><Relationship Id="rId116" Type="http://schemas.openxmlformats.org/officeDocument/2006/relationships/hyperlink" Target="https://www.cbc.ca/radio/q/blog/titanic-anniversary-20-fascinating-facts-about-the-epic-blockbuster-that-almost-sank-1.4381455" TargetMode="External"/><Relationship Id="rId323" Type="http://schemas.openxmlformats.org/officeDocument/2006/relationships/hyperlink" Target="https://www.boxofficemojo.com/year/world/2015/?ref_=bo_cso_table_13" TargetMode="External"/><Relationship Id="rId530" Type="http://schemas.openxmlformats.org/officeDocument/2006/relationships/hyperlink" Target="https://www.imdb.com/title/tt0993846/" TargetMode="External"/><Relationship Id="rId768" Type="http://schemas.openxmlformats.org/officeDocument/2006/relationships/hyperlink" Target="https://www.imdb.com/title/tt5028340/" TargetMode="External"/><Relationship Id="rId20" Type="http://schemas.openxmlformats.org/officeDocument/2006/relationships/hyperlink" Target="https://www.boxofficemojo.com/year/world/2008/?ref_=bo_cso_table_161" TargetMode="External"/><Relationship Id="rId628" Type="http://schemas.openxmlformats.org/officeDocument/2006/relationships/hyperlink" Target="https://en.wikipedia.org/wiki/National_Treasure_(film)" TargetMode="External"/><Relationship Id="rId835" Type="http://schemas.openxmlformats.org/officeDocument/2006/relationships/hyperlink" Target="https://www.boxofficemojo.com/year/world/2007/?ref_=bo_cso_table_172" TargetMode="External"/><Relationship Id="rId267" Type="http://schemas.openxmlformats.org/officeDocument/2006/relationships/hyperlink" Target="https://en.wikipedia.org/wiki/Ice_Age_(2002_film)" TargetMode="External"/><Relationship Id="rId474" Type="http://schemas.openxmlformats.org/officeDocument/2006/relationships/hyperlink" Target="https://www.boxofficemojo.com/year/world/2004/?ref_=bo_cso_table_159" TargetMode="External"/><Relationship Id="rId127" Type="http://schemas.openxmlformats.org/officeDocument/2006/relationships/hyperlink" Target="https://www.boxofficemojo.com/year/world/2014/?ref_=bo_cso_table_100" TargetMode="External"/><Relationship Id="rId681" Type="http://schemas.openxmlformats.org/officeDocument/2006/relationships/hyperlink" Target="https://www.boxofficemojo.com/year/world/2010/?ref_=bo_cso_table_170" TargetMode="External"/><Relationship Id="rId779" Type="http://schemas.openxmlformats.org/officeDocument/2006/relationships/hyperlink" Target="https://www.boxofficemojo.com/year/world/2006/?ref_=bo_cso_table_135" TargetMode="External"/><Relationship Id="rId31" Type="http://schemas.openxmlformats.org/officeDocument/2006/relationships/hyperlink" Target="https://en.wikipedia.org/wiki/Fatal_Attraction" TargetMode="External"/><Relationship Id="rId334" Type="http://schemas.openxmlformats.org/officeDocument/2006/relationships/hyperlink" Target="https://www.boxofficemojo.com/year/world/2008/?ref_=bo_cso_table_50" TargetMode="External"/><Relationship Id="rId541" Type="http://schemas.openxmlformats.org/officeDocument/2006/relationships/hyperlink" Target="https://en.wikipedia.org/wiki/Madagascar:_Escape_2_Africa" TargetMode="External"/><Relationship Id="rId639" Type="http://schemas.openxmlformats.org/officeDocument/2006/relationships/hyperlink" Target="https://en.wikipedia.org/wiki/Batman_Forever" TargetMode="External"/><Relationship Id="rId180" Type="http://schemas.openxmlformats.org/officeDocument/2006/relationships/hyperlink" Target="https://www.boxofficemojo.com/year/world/1989/?ref_=bo_cso_table_127" TargetMode="External"/><Relationship Id="rId278" Type="http://schemas.openxmlformats.org/officeDocument/2006/relationships/hyperlink" Target="https://en.wikipedia.org/wiki/Incredibles_2" TargetMode="External"/><Relationship Id="rId401" Type="http://schemas.openxmlformats.org/officeDocument/2006/relationships/hyperlink" Target="https://www.boxofficemojo.com/year/world/2015/?ref_=bo_cso_table_82" TargetMode="External"/><Relationship Id="rId846" Type="http://schemas.openxmlformats.org/officeDocument/2006/relationships/hyperlink" Target="https://www.boxofficemojo.com/year/world/2021/?ref_=bo_cso_table_158" TargetMode="External"/><Relationship Id="rId485" Type="http://schemas.openxmlformats.org/officeDocument/2006/relationships/hyperlink" Target="https://en.wikipedia.org/wiki/Indiana_Jones_and_the_Kingdom_of_the_Crystal_Skull" TargetMode="External"/><Relationship Id="rId692" Type="http://schemas.openxmlformats.org/officeDocument/2006/relationships/hyperlink" Target="https://www.boxofficemojo.com/year/world/2022/?ref_=bo_cso_table_111" TargetMode="External"/><Relationship Id="rId706" Type="http://schemas.openxmlformats.org/officeDocument/2006/relationships/hyperlink" Target="https://en.wikipedia.org/wiki/The_Meg" TargetMode="External"/><Relationship Id="rId42" Type="http://schemas.openxmlformats.org/officeDocument/2006/relationships/hyperlink" Target="https://en.wikipedia.org/wiki/Raiders_of_the_Lost_Ark" TargetMode="External"/><Relationship Id="rId138" Type="http://schemas.openxmlformats.org/officeDocument/2006/relationships/hyperlink" Target="https://en.wikipedia.org/wiki/Ice_Age:_Dawn_of_the_Dinosaurs" TargetMode="External"/><Relationship Id="rId345" Type="http://schemas.openxmlformats.org/officeDocument/2006/relationships/hyperlink" Target="https://en.wikipedia.org/wiki/Mamma_Mia!_Here_We_Go_Again" TargetMode="External"/><Relationship Id="rId552" Type="http://schemas.openxmlformats.org/officeDocument/2006/relationships/hyperlink" Target="https://www.boxofficemojo.com/year/world/2015/?ref_=bo_cso_table_10" TargetMode="External"/><Relationship Id="rId191" Type="http://schemas.openxmlformats.org/officeDocument/2006/relationships/hyperlink" Target="https://www.boxofficemojo.com/year/world/2015/?ref_=bo_cso_table_10" TargetMode="External"/><Relationship Id="rId205" Type="http://schemas.openxmlformats.org/officeDocument/2006/relationships/hyperlink" Target="https://www.boxofficemojo.com/year/world/2019/?ref_=bo_cso_table_28" TargetMode="External"/><Relationship Id="rId412" Type="http://schemas.openxmlformats.org/officeDocument/2006/relationships/hyperlink" Target="https://en.wikipedia.org/wiki/101_Dalmatians_(1996_film)" TargetMode="External"/><Relationship Id="rId857" Type="http://schemas.openxmlformats.org/officeDocument/2006/relationships/hyperlink" Target="https://en.wikipedia.org/wiki/The_Polar_Express_(film)" TargetMode="External"/><Relationship Id="rId289" Type="http://schemas.openxmlformats.org/officeDocument/2006/relationships/hyperlink" Target="https://www.boxofficemojo.com/year/world/2014/?ref_=bo_cso_table_179" TargetMode="External"/><Relationship Id="rId496" Type="http://schemas.openxmlformats.org/officeDocument/2006/relationships/hyperlink" Target="https://www.boxofficemojo.com/year/world/2017/?ref_=bo_cso_table_14" TargetMode="External"/><Relationship Id="rId717" Type="http://schemas.openxmlformats.org/officeDocument/2006/relationships/hyperlink" Target="https://en.wikipedia.org/wiki/WALL-E" TargetMode="External"/><Relationship Id="rId53" Type="http://schemas.openxmlformats.org/officeDocument/2006/relationships/hyperlink" Target="https://www.boxofficemojo.com/year/world/2017/?ref_=bo_cso_table_134" TargetMode="External"/><Relationship Id="rId149" Type="http://schemas.openxmlformats.org/officeDocument/2006/relationships/hyperlink" Target="https://www.boxofficemojo.com/year/world/2012/?ref_=bo_cso_table_76" TargetMode="External"/><Relationship Id="rId356" Type="http://schemas.openxmlformats.org/officeDocument/2006/relationships/hyperlink" Target="https://en.wikipedia.org/wiki/Transformers:_Age_of_Extinction" TargetMode="External"/><Relationship Id="rId563" Type="http://schemas.openxmlformats.org/officeDocument/2006/relationships/hyperlink" Target="https://www.boxofficemojo.com/year/world/2017/?ref_=bo_cso_table_167" TargetMode="External"/><Relationship Id="rId770" Type="http://schemas.openxmlformats.org/officeDocument/2006/relationships/hyperlink" Target="https://en.wikipedia.org/wiki/Troy_(film)" TargetMode="External"/><Relationship Id="rId216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423" Type="http://schemas.openxmlformats.org/officeDocument/2006/relationships/hyperlink" Target="https://en.wikipedia.org/wiki/Pirates_of_the_Caribbean:_Dead_Man%27s_Chest" TargetMode="External"/><Relationship Id="rId868" Type="http://schemas.openxmlformats.org/officeDocument/2006/relationships/hyperlink" Target="https://www.boxofficemojo.com/year/world/2009/?ref_=bo_cso_table_142" TargetMode="External"/><Relationship Id="rId630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728" Type="http://schemas.openxmlformats.org/officeDocument/2006/relationships/hyperlink" Target="https://www.boxofficemojo.com/year/world/2012/?ref_=bo_cso_table_54" TargetMode="External"/><Relationship Id="rId64" Type="http://schemas.openxmlformats.org/officeDocument/2006/relationships/hyperlink" Target="https://www.boxofficemojo.com/year/world/1992/?ref_=bo_cso_table_114" TargetMode="External"/><Relationship Id="rId367" Type="http://schemas.openxmlformats.org/officeDocument/2006/relationships/hyperlink" Target="https://en.wikipedia.org/wiki/The_Greatest_Showman" TargetMode="External"/><Relationship Id="rId574" Type="http://schemas.openxmlformats.org/officeDocument/2006/relationships/hyperlink" Target="https://collider.com/rogue-one-star-wars-story-imax-re-release-top-ten-all-time/" TargetMode="External"/><Relationship Id="rId227" Type="http://schemas.openxmlformats.org/officeDocument/2006/relationships/hyperlink" Target="https://www.boxofficemojo.com/year/world/2018/?ref_=bo_cso_table_94" TargetMode="External"/><Relationship Id="rId781" Type="http://schemas.openxmlformats.org/officeDocument/2006/relationships/hyperlink" Target="https://www.boxofficemojo.com/year/world/2021/?ref_=bo_cso_table_129" TargetMode="External"/><Relationship Id="rId434" Type="http://schemas.openxmlformats.org/officeDocument/2006/relationships/hyperlink" Target="https://www.boxofficemojo.com/year/world/2021/?ref_=bo_cso_table_25" TargetMode="External"/><Relationship Id="rId641" Type="http://schemas.openxmlformats.org/officeDocument/2006/relationships/hyperlink" Target="https://en.wikipedia.org/wiki/The_Croods" TargetMode="External"/><Relationship Id="rId739" Type="http://schemas.openxmlformats.org/officeDocument/2006/relationships/hyperlink" Target="https://www.imdb.com/title/tt0170016/" TargetMode="External"/><Relationship Id="rId280" Type="http://schemas.openxmlformats.org/officeDocument/2006/relationships/hyperlink" Target="https://en.wikipedia.org/wiki/Shrek_2" TargetMode="External"/><Relationship Id="rId501" Type="http://schemas.openxmlformats.org/officeDocument/2006/relationships/hyperlink" Target="https://www.boxofficemojo.com/year/world/2017/?ref_=bo_cso_table_16" TargetMode="External"/><Relationship Id="rId75" Type="http://schemas.openxmlformats.org/officeDocument/2006/relationships/hyperlink" Target="https://en.wikipedia.org/wiki/Minions_(film)" TargetMode="External"/><Relationship Id="rId140" Type="http://schemas.openxmlformats.org/officeDocument/2006/relationships/hyperlink" Target="https://www.boxofficemojo.com/year/world/2001/?ref_=bo_cso_table_69" TargetMode="External"/><Relationship Id="rId378" Type="http://schemas.openxmlformats.org/officeDocument/2006/relationships/hyperlink" Target="https://www.boxofficemojo.com/year/world/2010/?ref_=bo_cso_table_47" TargetMode="External"/><Relationship Id="rId585" Type="http://schemas.openxmlformats.org/officeDocument/2006/relationships/hyperlink" Target="https://www.boxofficemojo.com/year/world/2009/?ref_=bo_cso_table_64" TargetMode="External"/><Relationship Id="rId792" Type="http://schemas.openxmlformats.org/officeDocument/2006/relationships/hyperlink" Target="https://www.boxofficemojo.com/year/world/2010/?ref_=bo_cso_table_145" TargetMode="External"/><Relationship Id="rId806" Type="http://schemas.openxmlformats.org/officeDocument/2006/relationships/hyperlink" Target="https://en.wikipedia.org/wiki/Tron:_Legacy" TargetMode="External"/><Relationship Id="rId6" Type="http://schemas.openxmlformats.org/officeDocument/2006/relationships/hyperlink" Target="https://www.statista.com/statistics/311356/star-wars-production-costs-box-office-revenue/" TargetMode="External"/><Relationship Id="rId238" Type="http://schemas.openxmlformats.org/officeDocument/2006/relationships/hyperlink" Target="https://en.wikipedia.org/wiki/Saving_Private_Ryan" TargetMode="External"/><Relationship Id="rId445" Type="http://schemas.openxmlformats.org/officeDocument/2006/relationships/hyperlink" Target="https://www.boxofficemojo.com/year/world/2015/?ref_=bo_cso_table_140" TargetMode="External"/><Relationship Id="rId652" Type="http://schemas.openxmlformats.org/officeDocument/2006/relationships/hyperlink" Target="https://www.boxofficemojo.com/year/world/2014/?ref_=bo_cso_table_16" TargetMode="External"/><Relationship Id="rId291" Type="http://schemas.openxmlformats.org/officeDocument/2006/relationships/hyperlink" Target="https://en.wikipedia.org/wiki/The_Hunger_Games:_Mockingjay_%E2%80%93_Part_1" TargetMode="External"/><Relationship Id="rId305" Type="http://schemas.openxmlformats.org/officeDocument/2006/relationships/hyperlink" Target="https://en.wikipedia.org/wiki/Basic_Instinct" TargetMode="External"/><Relationship Id="rId512" Type="http://schemas.openxmlformats.org/officeDocument/2006/relationships/hyperlink" Target="https://en.wikipedia.org/wiki/Transformers:_Revenge_of_the_Fallen" TargetMode="External"/><Relationship Id="rId86" Type="http://schemas.openxmlformats.org/officeDocument/2006/relationships/hyperlink" Target="https://en.wikipedia.org/wiki/The_Hangover" TargetMode="External"/><Relationship Id="rId151" Type="http://schemas.openxmlformats.org/officeDocument/2006/relationships/hyperlink" Target="https://www.boxofficemojo.com/year/world/1992/?ref_=bo_cso_table_148" TargetMode="External"/><Relationship Id="rId389" Type="http://schemas.openxmlformats.org/officeDocument/2006/relationships/hyperlink" Target="https://www.boxofficemojo.com/year/world/2001/?ref_=bo_cso_table_185" TargetMode="External"/><Relationship Id="rId596" Type="http://schemas.openxmlformats.org/officeDocument/2006/relationships/hyperlink" Target="https://en.wikipedia.org/wiki/Shazam!_(film)" TargetMode="External"/><Relationship Id="rId817" Type="http://schemas.openxmlformats.org/officeDocument/2006/relationships/hyperlink" Target="https://www.reuters.com/article/idINIndia-38768520090330" TargetMode="External"/><Relationship Id="rId249" Type="http://schemas.openxmlformats.org/officeDocument/2006/relationships/hyperlink" Target="https://www.boxofficemojo.com/year/world/2018/?ref_=bo_cso_table_14" TargetMode="External"/><Relationship Id="rId456" Type="http://schemas.openxmlformats.org/officeDocument/2006/relationships/hyperlink" Target="https://www.boxofficemojo.com/year/world/2011/?ref_=bo_cso_table_147" TargetMode="External"/><Relationship Id="rId663" Type="http://schemas.openxmlformats.org/officeDocument/2006/relationships/hyperlink" Target="https://www.boxofficemojo.com/year/world/2014/?ref_=bo_cso_table_56" TargetMode="External"/><Relationship Id="rId870" Type="http://schemas.openxmlformats.org/officeDocument/2006/relationships/hyperlink" Target="https://bombreport.com/yearly-breakdowns/2010-2/robin-hood-2010/" TargetMode="External"/><Relationship Id="rId13" Type="http://schemas.openxmlformats.org/officeDocument/2006/relationships/hyperlink" Target="https://www.boxofficemojo.com/year/world/1986/?ref_=bo_cso_table_136" TargetMode="External"/><Relationship Id="rId109" Type="http://schemas.openxmlformats.org/officeDocument/2006/relationships/hyperlink" Target="https://www.boxofficemojo.com/year/world/2015/?ref_=bo_cso_table_7" TargetMode="External"/><Relationship Id="rId316" Type="http://schemas.openxmlformats.org/officeDocument/2006/relationships/hyperlink" Target="https://en.wikipedia.org/wiki/Cinderella_(2015_American_film)" TargetMode="External"/><Relationship Id="rId523" Type="http://schemas.openxmlformats.org/officeDocument/2006/relationships/hyperlink" Target="https://www.boxofficemojo.com/year/world/2015/?ref_=bo_cso_table_155" TargetMode="External"/><Relationship Id="rId97" Type="http://schemas.openxmlformats.org/officeDocument/2006/relationships/hyperlink" Target="https://en.wikipedia.org/wiki/The_Lord_of_the_Rings:_The_Return_of_the_King" TargetMode="External"/><Relationship Id="rId730" Type="http://schemas.openxmlformats.org/officeDocument/2006/relationships/hyperlink" Target="https://www.boxofficemojo.com/year/world/2003/?ref_=bo_cso_table_97" TargetMode="External"/><Relationship Id="rId828" Type="http://schemas.openxmlformats.org/officeDocument/2006/relationships/hyperlink" Target="https://en.wikipedia.org/wiki/The_Last_Airbender_(2010_film)" TargetMode="External"/><Relationship Id="rId162" Type="http://schemas.openxmlformats.org/officeDocument/2006/relationships/hyperlink" Target="https://www.imdb.com/title/tt1745960/" TargetMode="External"/><Relationship Id="rId467" Type="http://schemas.openxmlformats.org/officeDocument/2006/relationships/hyperlink" Target="https://en.wikipedia.org/wiki/The_SpongeBob_Movie:_Sponge_Out_of_Water" TargetMode="External"/><Relationship Id="rId674" Type="http://schemas.openxmlformats.org/officeDocument/2006/relationships/hyperlink" Target="https://en.wikipedia.org/wiki/True_Lies" TargetMode="External"/><Relationship Id="rId24" Type="http://schemas.openxmlformats.org/officeDocument/2006/relationships/hyperlink" Target="https://www.boxofficemojo.com/year/world/1986/?ref_=bo_cso_table_76" TargetMode="External"/><Relationship Id="rId327" Type="http://schemas.openxmlformats.org/officeDocument/2006/relationships/hyperlink" Target="https://en.wikipedia.org/wiki/Skyfall" TargetMode="External"/><Relationship Id="rId534" Type="http://schemas.openxmlformats.org/officeDocument/2006/relationships/hyperlink" Target="https://www.boxofficemojo.com/year/world/2001/?ref_=bo_cso_table_92" TargetMode="External"/><Relationship Id="rId741" Type="http://schemas.openxmlformats.org/officeDocument/2006/relationships/hyperlink" Target="https://www.boxofficemojo.com/year/world/2000/?ref_=bo_cso_table_96" TargetMode="External"/><Relationship Id="rId839" Type="http://schemas.openxmlformats.org/officeDocument/2006/relationships/hyperlink" Target="https://en.wikipedia.org/wiki/Pacific_Rim_(film)" TargetMode="External"/><Relationship Id="rId173" Type="http://schemas.openxmlformats.org/officeDocument/2006/relationships/hyperlink" Target="https://en.wikipedia.org/wiki/Ted_(film)" TargetMode="External"/><Relationship Id="rId380" Type="http://schemas.openxmlformats.org/officeDocument/2006/relationships/hyperlink" Target="https://en.wikipedia.org/wiki/The_Smurfs_(film)" TargetMode="External"/><Relationship Id="rId601" Type="http://schemas.openxmlformats.org/officeDocument/2006/relationships/hyperlink" Target="https://www.boxofficemojo.com/year/world/2021/?ref_=bo_cso_table_126" TargetMode="External"/><Relationship Id="rId240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478" Type="http://schemas.openxmlformats.org/officeDocument/2006/relationships/hyperlink" Target="https://www.boxofficemojo.com/year/world/2017/?ref_=bo_cso_table_81" TargetMode="External"/><Relationship Id="rId685" Type="http://schemas.openxmlformats.org/officeDocument/2006/relationships/hyperlink" Target="https://www.boxofficemojo.com/year/world/2021/?ref_=bo_cso_table_107" TargetMode="External"/><Relationship Id="rId35" Type="http://schemas.openxmlformats.org/officeDocument/2006/relationships/hyperlink" Target="https://en.wikipedia.org/wiki/The_Passion_of_the_Christ" TargetMode="External"/><Relationship Id="rId100" Type="http://schemas.openxmlformats.org/officeDocument/2006/relationships/hyperlink" Target="https://en.wikipedia.org/wiki/Lucy_(2014_film)" TargetMode="External"/><Relationship Id="rId338" Type="http://schemas.openxmlformats.org/officeDocument/2006/relationships/hyperlink" Target="https://www.boxofficemojo.com/year/world/2011/?ref_=bo_cso_table_42" TargetMode="External"/><Relationship Id="rId545" Type="http://schemas.openxmlformats.org/officeDocument/2006/relationships/hyperlink" Target="https://www.boxofficemojo.com/year/world/2001/?ref_=bo_cso_table_181" TargetMode="External"/><Relationship Id="rId752" Type="http://schemas.openxmlformats.org/officeDocument/2006/relationships/hyperlink" Target="https://www.boxofficemojo.com/year/world/2011/?ref_=bo_cso_table_168" TargetMode="External"/><Relationship Id="rId184" Type="http://schemas.openxmlformats.org/officeDocument/2006/relationships/hyperlink" Target="https://www.boxofficemojo.com/year/world/2017/?ref_=bo_cso_table_18" TargetMode="External"/><Relationship Id="rId391" Type="http://schemas.openxmlformats.org/officeDocument/2006/relationships/hyperlink" Target="https://www.boxofficemojo.com/year/world/2017/?ref_=bo_cso_table_75" TargetMode="External"/><Relationship Id="rId405" Type="http://schemas.openxmlformats.org/officeDocument/2006/relationships/hyperlink" Target="https://www.boxofficemojo.com/year/world/2016/?ref_=bo_cso_table_88" TargetMode="External"/><Relationship Id="rId612" Type="http://schemas.openxmlformats.org/officeDocument/2006/relationships/hyperlink" Target="https://en.wikipedia.org/wiki/Spider-Man_3" TargetMode="External"/><Relationship Id="rId251" Type="http://schemas.openxmlformats.org/officeDocument/2006/relationships/hyperlink" Target="https://www.boxofficemojo.com/year/world/2018/?ref_=bo_cso_table_13" TargetMode="External"/><Relationship Id="rId489" Type="http://schemas.openxmlformats.org/officeDocument/2006/relationships/hyperlink" Target="https://en.wikipedia.org/wiki/Spider-Man:_Into_the_Spider-Verse" TargetMode="External"/><Relationship Id="rId696" Type="http://schemas.openxmlformats.org/officeDocument/2006/relationships/hyperlink" Target="https://www.boxofficemojo.com/year/world/1997/?ref_=bo_cso_table_126" TargetMode="External"/><Relationship Id="rId46" Type="http://schemas.openxmlformats.org/officeDocument/2006/relationships/hyperlink" Target="https://en.wikipedia.org/wiki/Spirited_Away" TargetMode="External"/><Relationship Id="rId293" Type="http://schemas.openxmlformats.org/officeDocument/2006/relationships/hyperlink" Target="https://en.wikipedia.org/wiki/Meet_the_Parents" TargetMode="External"/><Relationship Id="rId307" Type="http://schemas.openxmlformats.org/officeDocument/2006/relationships/hyperlink" Target="https://en.wikipedia.org/wiki/The_Martian_(film)" TargetMode="External"/><Relationship Id="rId349" Type="http://schemas.openxmlformats.org/officeDocument/2006/relationships/hyperlink" Target="https://en.wikipedia.org/wiki/Toy_Story_3" TargetMode="External"/><Relationship Id="rId514" Type="http://schemas.openxmlformats.org/officeDocument/2006/relationships/hyperlink" Target="https://www.boxofficemojo.com/year/world/2007/?ref_=bo_cso_table_165" TargetMode="External"/><Relationship Id="rId556" Type="http://schemas.openxmlformats.org/officeDocument/2006/relationships/hyperlink" Target="https://en.wikipedia.org/wiki/Spider-Man_2" TargetMode="External"/><Relationship Id="rId721" Type="http://schemas.openxmlformats.org/officeDocument/2006/relationships/hyperlink" Target="https://www.boxofficemojo.com/year/world/2021/?ref_=bo_cso_table_91" TargetMode="External"/><Relationship Id="rId763" Type="http://schemas.openxmlformats.org/officeDocument/2006/relationships/hyperlink" Target="https://www.boxofficemojo.com/year/world/2022/?ref_=bo_cso_table_143" TargetMode="External"/><Relationship Id="rId88" Type="http://schemas.openxmlformats.org/officeDocument/2006/relationships/hyperlink" Target="https://en.wikipedia.org/wiki/Toy_Story" TargetMode="External"/><Relationship Id="rId111" Type="http://schemas.openxmlformats.org/officeDocument/2006/relationships/hyperlink" Target="https://www.boxofficemojo.com/year/world/2013/?ref_=bo_cso_table_80" TargetMode="External"/><Relationship Id="rId153" Type="http://schemas.openxmlformats.org/officeDocument/2006/relationships/hyperlink" Target="https://www.boxofficemojo.com/year/world/2002/?ref_=bo_cso_table_67" TargetMode="External"/><Relationship Id="rId195" Type="http://schemas.openxmlformats.org/officeDocument/2006/relationships/hyperlink" Target="https://www.boxofficemojo.com/year/world/2019/?ref_=bo_cso_table_164" TargetMode="External"/><Relationship Id="rId209" Type="http://schemas.openxmlformats.org/officeDocument/2006/relationships/hyperlink" Target="https://en.wikipedia.org/wiki/Venom_(2018_film)" TargetMode="External"/><Relationship Id="rId360" Type="http://schemas.openxmlformats.org/officeDocument/2006/relationships/hyperlink" Target="https://www.imdb.com/title/tt0477347/" TargetMode="External"/><Relationship Id="rId416" Type="http://schemas.openxmlformats.org/officeDocument/2006/relationships/hyperlink" Target="https://en.wikipedia.org/wiki/Cast_Away" TargetMode="External"/><Relationship Id="rId598" Type="http://schemas.openxmlformats.org/officeDocument/2006/relationships/hyperlink" Target="https://en.wikipedia.org/wiki/Sonic_the_Hedgehog_2_(film)" TargetMode="External"/><Relationship Id="rId819" Type="http://schemas.openxmlformats.org/officeDocument/2006/relationships/hyperlink" Target="https://en.wikipedia.org/wiki/The_Curious_Case_of_Benjamin_Button_(film)" TargetMode="External"/><Relationship Id="rId220" Type="http://schemas.openxmlformats.org/officeDocument/2006/relationships/hyperlink" Target="https://en.wikipedia.org/wiki/Basic_Instinct" TargetMode="External"/><Relationship Id="rId458" Type="http://schemas.openxmlformats.org/officeDocument/2006/relationships/hyperlink" Target="https://www.boxofficemojo.com/year/world/2005/?ref_=bo_cso_table_38" TargetMode="External"/><Relationship Id="rId623" Type="http://schemas.openxmlformats.org/officeDocument/2006/relationships/hyperlink" Target="https://en.wikipedia.org/wiki/The_Hangover_Part_III" TargetMode="External"/><Relationship Id="rId665" Type="http://schemas.openxmlformats.org/officeDocument/2006/relationships/hyperlink" Target="https://www.boxofficemojo.com/title/tt0449088/?ref_=bo_cso_table_57" TargetMode="External"/><Relationship Id="rId830" Type="http://schemas.openxmlformats.org/officeDocument/2006/relationships/hyperlink" Target="https://en.wikipedia.org/wiki/Mad_Max:_Fury_Road" TargetMode="External"/><Relationship Id="rId872" Type="http://schemas.openxmlformats.org/officeDocument/2006/relationships/hyperlink" Target="https://en.wikipedia.org/wiki/Solo:_A_Star_Wars_Story" TargetMode="External"/><Relationship Id="rId15" Type="http://schemas.openxmlformats.org/officeDocument/2006/relationships/hyperlink" Target="https://www.boxofficemojo.com/year/world/2010/?ref_=bo_cso_table_96" TargetMode="External"/><Relationship Id="rId57" Type="http://schemas.openxmlformats.org/officeDocument/2006/relationships/hyperlink" Target="https://en.wikipedia.org/wiki/The_Empire_Strikes_Back" TargetMode="External"/><Relationship Id="rId262" Type="http://schemas.openxmlformats.org/officeDocument/2006/relationships/hyperlink" Target="https://www.boxofficemojo.com/year/world/2017/?ref_=bo_cso_table_86" TargetMode="External"/><Relationship Id="rId318" Type="http://schemas.openxmlformats.org/officeDocument/2006/relationships/hyperlink" Target="https://en.wikipedia.org/wiki/Star_Wars:_Episode_II_%E2%80%93_Attack_of_the_Clones" TargetMode="External"/><Relationship Id="rId525" Type="http://schemas.openxmlformats.org/officeDocument/2006/relationships/hyperlink" Target="https://www.boxofficemojo.com/year/world/2017/?ref_=bo_cso_table_105" TargetMode="External"/><Relationship Id="rId567" Type="http://schemas.openxmlformats.org/officeDocument/2006/relationships/hyperlink" Target="https://www.boxofficemojo.com/year/world/2001/?ref_=bo_cso_table_103" TargetMode="External"/><Relationship Id="rId732" Type="http://schemas.openxmlformats.org/officeDocument/2006/relationships/hyperlink" Target="https://www.boxofficemojo.com/year/world/2013/?ref_=bo_cso_table_6" TargetMode="External"/><Relationship Id="rId99" Type="http://schemas.openxmlformats.org/officeDocument/2006/relationships/hyperlink" Target="https://www.boxofficemojo.com/year/world/2014/?ref_=bo_cso_table_57" TargetMode="External"/><Relationship Id="rId122" Type="http://schemas.openxmlformats.org/officeDocument/2006/relationships/hyperlink" Target="https://en.wikipedia.org/wiki/Harry_Potter_and_the_Deathly_Hallows_%E2%80%93_Part_2" TargetMode="External"/><Relationship Id="rId164" Type="http://schemas.openxmlformats.org/officeDocument/2006/relationships/hyperlink" Target="https://www.boxofficemojo.com/year/world/1999/?ref_=bo_cso_table_189" TargetMode="External"/><Relationship Id="rId371" Type="http://schemas.openxmlformats.org/officeDocument/2006/relationships/hyperlink" Target="https://en.wikipedia.org/wiki/Logan_(film)" TargetMode="External"/><Relationship Id="rId774" Type="http://schemas.openxmlformats.org/officeDocument/2006/relationships/hyperlink" Target="https://en.wikipedia.org/wiki/The_World_Is_Not_Enough" TargetMode="External"/><Relationship Id="rId427" Type="http://schemas.openxmlformats.org/officeDocument/2006/relationships/hyperlink" Target="https://en.wikipedia.org/wiki/Now_You_See_Me_(film)" TargetMode="External"/><Relationship Id="rId469" Type="http://schemas.openxmlformats.org/officeDocument/2006/relationships/hyperlink" Target="https://en.wikipedia.org/wiki/John_Wick:_Chapter_3_%E2%80%93_Parabellum" TargetMode="External"/><Relationship Id="rId634" Type="http://schemas.openxmlformats.org/officeDocument/2006/relationships/hyperlink" Target="https://www.boxofficemojo.com/year/world/2017/?ref_=bo_cso_table_97" TargetMode="External"/><Relationship Id="rId676" Type="http://schemas.openxmlformats.org/officeDocument/2006/relationships/hyperlink" Target="https://en.wikipedia.org/wiki/The_Expendables_2" TargetMode="External"/><Relationship Id="rId841" Type="http://schemas.openxmlformats.org/officeDocument/2006/relationships/hyperlink" Target="https://en.wikipedia.org/wiki/Fantastic_Beasts:_The_Secrets_of_Dumbledore" TargetMode="External"/><Relationship Id="rId26" Type="http://schemas.openxmlformats.org/officeDocument/2006/relationships/hyperlink" Target="https://www.boxofficemojo.com/year/world/1999/?ref_=bo_cso_table_78" TargetMode="External"/><Relationship Id="rId231" Type="http://schemas.openxmlformats.org/officeDocument/2006/relationships/hyperlink" Target="https://en.wikipedia.org/wiki/Jurassic_World:_Fallen_Kingdom" TargetMode="External"/><Relationship Id="rId273" Type="http://schemas.openxmlformats.org/officeDocument/2006/relationships/hyperlink" Target="https://www.boxofficemojo.com/year/world/2007/?ref_=bo_cso_table_61" TargetMode="External"/><Relationship Id="rId329" Type="http://schemas.openxmlformats.org/officeDocument/2006/relationships/hyperlink" Target="https://en.wikipedia.org/wiki/Toy_Story_2" TargetMode="External"/><Relationship Id="rId480" Type="http://schemas.openxmlformats.org/officeDocument/2006/relationships/hyperlink" Target="https://en.wikipedia.org/wiki/San_Andreas_(film)" TargetMode="External"/><Relationship Id="rId536" Type="http://schemas.openxmlformats.org/officeDocument/2006/relationships/hyperlink" Target="https://www.boxofficemojo.com/year/world/2007/?ref_=bo_cso_table_79" TargetMode="External"/><Relationship Id="rId701" Type="http://schemas.openxmlformats.org/officeDocument/2006/relationships/hyperlink" Target="https://en.wikipedia.org/wiki/Ralph_Breaks_the_Internet" TargetMode="External"/><Relationship Id="rId68" Type="http://schemas.openxmlformats.org/officeDocument/2006/relationships/hyperlink" Target="https://www.boxofficemojo.com/year/world/2013/?ref_=bo_cso_table_152" TargetMode="External"/><Relationship Id="rId133" Type="http://schemas.openxmlformats.org/officeDocument/2006/relationships/hyperlink" Target="https://www.boxofficemojo.com/year/world/1989/?ref_=bo_cso_table_50" TargetMode="External"/><Relationship Id="rId175" Type="http://schemas.openxmlformats.org/officeDocument/2006/relationships/hyperlink" Target="https://en.wikipedia.org/wiki/The_Fugitive_(1993_film)" TargetMode="External"/><Relationship Id="rId340" Type="http://schemas.openxmlformats.org/officeDocument/2006/relationships/hyperlink" Target="https://www.boxofficemojo.com/year/world/1996/?ref_=bo_cso_table_32" TargetMode="External"/><Relationship Id="rId578" Type="http://schemas.openxmlformats.org/officeDocument/2006/relationships/hyperlink" Target="https://en.wikipedia.org/wiki/Rio_2" TargetMode="External"/><Relationship Id="rId743" Type="http://schemas.openxmlformats.org/officeDocument/2006/relationships/hyperlink" Target="https://www.boxofficemojo.com/year/world/2016/?ref_=bo_cso_table_122" TargetMode="External"/><Relationship Id="rId785" Type="http://schemas.openxmlformats.org/officeDocument/2006/relationships/hyperlink" Target="https://en.wikipedia.org/wiki/Star_Trek_(film)" TargetMode="External"/><Relationship Id="rId200" Type="http://schemas.openxmlformats.org/officeDocument/2006/relationships/hyperlink" Target="https://en.wikipedia.org/wiki/Resident_Evil:_The_Final_Chapter" TargetMode="External"/><Relationship Id="rId382" Type="http://schemas.openxmlformats.org/officeDocument/2006/relationships/hyperlink" Target="https://en.wikipedia.org/wiki/Maze_Runner:_The_Scorch_Trials" TargetMode="External"/><Relationship Id="rId438" Type="http://schemas.openxmlformats.org/officeDocument/2006/relationships/hyperlink" Target="https://en.wikipedia.org/wiki/The_Fate_of_the_Furious" TargetMode="External"/><Relationship Id="rId603" Type="http://schemas.openxmlformats.org/officeDocument/2006/relationships/hyperlink" Target="https://www.boxofficemojo.com/year/world/2001/?ref_=bo_cso_table_193" TargetMode="External"/><Relationship Id="rId645" Type="http://schemas.openxmlformats.org/officeDocument/2006/relationships/hyperlink" Target="https://en.wikipedia.org/wiki/Ready_Player_One_(film)" TargetMode="External"/><Relationship Id="rId687" Type="http://schemas.openxmlformats.org/officeDocument/2006/relationships/hyperlink" Target="https://www.boxofficemojo.com/year/world/2014/?ref_=bo_cso_table_115" TargetMode="External"/><Relationship Id="rId810" Type="http://schemas.openxmlformats.org/officeDocument/2006/relationships/hyperlink" Target="https://en.wikipedia.org/wiki/Snow_White_and_the_Huntsman" TargetMode="External"/><Relationship Id="rId852" Type="http://schemas.openxmlformats.org/officeDocument/2006/relationships/hyperlink" Target="https://www.boxofficemojo.com/year/world/2009/?ref_=bo_cso_table_175" TargetMode="External"/><Relationship Id="rId242" Type="http://schemas.openxmlformats.org/officeDocument/2006/relationships/hyperlink" Target="https://en.wikipedia.org/wiki/Apollo_13_(film)" TargetMode="External"/><Relationship Id="rId284" Type="http://schemas.openxmlformats.org/officeDocument/2006/relationships/hyperlink" Target="https://en.wikipedia.org/wiki/The_Da_Vinci_Code_(film)" TargetMode="External"/><Relationship Id="rId491" Type="http://schemas.openxmlformats.org/officeDocument/2006/relationships/hyperlink" Target="https://edition.cnn.com/2011/10/31/showbiz/movies/puss-in-boots-box-office-ew/index.html" TargetMode="External"/><Relationship Id="rId505" Type="http://schemas.openxmlformats.org/officeDocument/2006/relationships/hyperlink" Target="https://www.the-numbers.com/movie/Up" TargetMode="External"/><Relationship Id="rId712" Type="http://schemas.openxmlformats.org/officeDocument/2006/relationships/hyperlink" Target="https://en.wikipedia.org/wiki/Spectre_(2015_film)" TargetMode="External"/><Relationship Id="rId37" Type="http://schemas.openxmlformats.org/officeDocument/2006/relationships/hyperlink" Target="https://en.wikipedia.org/wiki/Back_to_the_Future" TargetMode="External"/><Relationship Id="rId79" Type="http://schemas.openxmlformats.org/officeDocument/2006/relationships/hyperlink" Target="https://www.boxofficemojo.com/year/world/2009/?ref_=bo_cso_table_130" TargetMode="External"/><Relationship Id="rId102" Type="http://schemas.openxmlformats.org/officeDocument/2006/relationships/hyperlink" Target="https://www.imdb.com/title/tt2709768/" TargetMode="External"/><Relationship Id="rId144" Type="http://schemas.openxmlformats.org/officeDocument/2006/relationships/hyperlink" Target="https://www.boxofficemojo.com/year/world/1999/?ref_=bo_cso_table_168" TargetMode="External"/><Relationship Id="rId547" Type="http://schemas.openxmlformats.org/officeDocument/2006/relationships/hyperlink" Target="https://www.boxofficemojo.com/year/world/2009/?ref_=bo_cso_table_100" TargetMode="External"/><Relationship Id="rId589" Type="http://schemas.openxmlformats.org/officeDocument/2006/relationships/hyperlink" Target="https://www.boxofficemojo.com/year/world/1997/?ref_=bo_cso_table_160" TargetMode="External"/><Relationship Id="rId754" Type="http://schemas.openxmlformats.org/officeDocument/2006/relationships/hyperlink" Target="https://www.boxofficemojo.com/title/tt1298650/?ref_=bo_cso_table_42" TargetMode="External"/><Relationship Id="rId796" Type="http://schemas.openxmlformats.org/officeDocument/2006/relationships/hyperlink" Target="https://www.boxofficemojo.com/year/world/2013/?ref_=bo_cso_table_60" TargetMode="External"/><Relationship Id="rId90" Type="http://schemas.openxmlformats.org/officeDocument/2006/relationships/hyperlink" Target="https://www.boxofficemojo.com/year/world/1992/?ref_=bo_cso_table_200" TargetMode="External"/><Relationship Id="rId186" Type="http://schemas.openxmlformats.org/officeDocument/2006/relationships/hyperlink" Target="https://www.nytimes.com/2021/05/18/movies/shrek-20th-anniversary.html" TargetMode="External"/><Relationship Id="rId351" Type="http://schemas.openxmlformats.org/officeDocument/2006/relationships/hyperlink" Target="https://en.wikipedia.org/wiki/Hitch_(film)" TargetMode="External"/><Relationship Id="rId393" Type="http://schemas.openxmlformats.org/officeDocument/2006/relationships/hyperlink" Target="https://www.boxofficemojo.com/year/world/2011/?ref_=bo_cso_table_163" TargetMode="External"/><Relationship Id="rId407" Type="http://schemas.openxmlformats.org/officeDocument/2006/relationships/hyperlink" Target="https://www.boxofficemojo.com/year/world/2021/?ref_=bo_cso_table_122" TargetMode="External"/><Relationship Id="rId449" Type="http://schemas.openxmlformats.org/officeDocument/2006/relationships/hyperlink" Target="https://en.wikipedia.org/wiki/The_Mummy_Returns" TargetMode="External"/><Relationship Id="rId614" Type="http://schemas.openxmlformats.org/officeDocument/2006/relationships/hyperlink" Target="https://www.boxofficemojo.com/year/world/2020/?ref_=bo_cso_table_154" TargetMode="External"/><Relationship Id="rId656" Type="http://schemas.openxmlformats.org/officeDocument/2006/relationships/hyperlink" Target="https://www.boxofficemojo.com/year/world/2009/?ref_=bo_cso_table_39" TargetMode="External"/><Relationship Id="rId821" Type="http://schemas.openxmlformats.org/officeDocument/2006/relationships/hyperlink" Target="https://www.imdb.com/title/tt1270798/" TargetMode="External"/><Relationship Id="rId863" Type="http://schemas.openxmlformats.org/officeDocument/2006/relationships/hyperlink" Target="https://en.wikipedia.org/wiki/Superman_Returns" TargetMode="External"/><Relationship Id="rId211" Type="http://schemas.openxmlformats.org/officeDocument/2006/relationships/hyperlink" Target="https://en.wikipedia.org/wiki/The_Hangover_Part_II" TargetMode="External"/><Relationship Id="rId253" Type="http://schemas.openxmlformats.org/officeDocument/2006/relationships/hyperlink" Target="https://en.wikipedia.org/wiki/Who_Framed_Roger_Rabbit" TargetMode="External"/><Relationship Id="rId295" Type="http://schemas.openxmlformats.org/officeDocument/2006/relationships/hyperlink" Target="https://en.wikipedia.org/wiki/It_Chapter_Two" TargetMode="External"/><Relationship Id="rId309" Type="http://schemas.openxmlformats.org/officeDocument/2006/relationships/hyperlink" Target="https://www.imdb.com/title/tt0988045/" TargetMode="External"/><Relationship Id="rId460" Type="http://schemas.openxmlformats.org/officeDocument/2006/relationships/hyperlink" Target="https://www.boxofficemojo.com/year/world/1996/?ref_=bo_cso_table_172" TargetMode="External"/><Relationship Id="rId516" Type="http://schemas.openxmlformats.org/officeDocument/2006/relationships/hyperlink" Target="https://www.boxofficemojo.com/year/world/2005/?ref_=bo_cso_table_121" TargetMode="External"/><Relationship Id="rId698" Type="http://schemas.openxmlformats.org/officeDocument/2006/relationships/hyperlink" Target="https://www.boxofficemojo.com/year/world/1998/?ref_=bo_cso_table_190" TargetMode="External"/><Relationship Id="rId48" Type="http://schemas.openxmlformats.org/officeDocument/2006/relationships/hyperlink" Target="https://en.wikipedia.org/wiki/Aladdin_(1992_Disney_film)" TargetMode="External"/><Relationship Id="rId113" Type="http://schemas.openxmlformats.org/officeDocument/2006/relationships/hyperlink" Target="https://en.wikipedia.org/wiki/Return_of_the_Jedi" TargetMode="External"/><Relationship Id="rId320" Type="http://schemas.openxmlformats.org/officeDocument/2006/relationships/hyperlink" Target="https://en.wikipedia.org/wiki/Signs_(2002_film)" TargetMode="External"/><Relationship Id="rId558" Type="http://schemas.openxmlformats.org/officeDocument/2006/relationships/hyperlink" Target="https://en.wikipedia.org/wiki/Once_Upon_a_Time_in_Hollywood" TargetMode="External"/><Relationship Id="rId723" Type="http://schemas.openxmlformats.org/officeDocument/2006/relationships/hyperlink" Target="https://www.boxofficemojo.com/year/world/2014/?ref_=bo_cso_table_198" TargetMode="External"/><Relationship Id="rId765" Type="http://schemas.openxmlformats.org/officeDocument/2006/relationships/hyperlink" Target="https://www.boxofficemojo.com/year/world/2005/?ref_=bo_cso_table_192" TargetMode="External"/><Relationship Id="rId155" Type="http://schemas.openxmlformats.org/officeDocument/2006/relationships/hyperlink" Target="https://www.boxofficemojo.com/year/world/2010/?ref_=bo_cso_table_199" TargetMode="External"/><Relationship Id="rId197" Type="http://schemas.openxmlformats.org/officeDocument/2006/relationships/hyperlink" Target="https://www.boxofficemojo.com/year/world/2010/?ref_=bo_cso_table_52" TargetMode="External"/><Relationship Id="rId362" Type="http://schemas.openxmlformats.org/officeDocument/2006/relationships/hyperlink" Target="https://www.boxofficemojo.com/year/world/1991/?ref_=bo_cso_table_22" TargetMode="External"/><Relationship Id="rId418" Type="http://schemas.openxmlformats.org/officeDocument/2006/relationships/hyperlink" Target="https://en.wikipedia.org/wiki/Thor:_Ragnarok" TargetMode="External"/><Relationship Id="rId625" Type="http://schemas.openxmlformats.org/officeDocument/2006/relationships/hyperlink" Target="https://en.wikipedia.org/wiki/Minority_Report_(film)" TargetMode="External"/><Relationship Id="rId832" Type="http://schemas.openxmlformats.org/officeDocument/2006/relationships/hyperlink" Target="https://en.wikipedia.org/wiki/Chicken_Little_(2005_film)" TargetMode="External"/><Relationship Id="rId222" Type="http://schemas.openxmlformats.org/officeDocument/2006/relationships/hyperlink" Target="https://www.boxofficemojo.com/year/world/2007/?ref_=bo_cso_table_9" TargetMode="External"/><Relationship Id="rId264" Type="http://schemas.openxmlformats.org/officeDocument/2006/relationships/hyperlink" Target="https://www.boxofficemojo.com/year/world/2019/?ref_=bo_cso_table_8" TargetMode="External"/><Relationship Id="rId471" Type="http://schemas.openxmlformats.org/officeDocument/2006/relationships/hyperlink" Target="https://en.wikipedia.org/wiki/Mission:_Impossible_2" TargetMode="External"/><Relationship Id="rId667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17" Type="http://schemas.openxmlformats.org/officeDocument/2006/relationships/hyperlink" Target="https://www.boxofficemojo.com/year/world/1990/?ref_=bo_cso_table_45" TargetMode="External"/><Relationship Id="rId59" Type="http://schemas.openxmlformats.org/officeDocument/2006/relationships/hyperlink" Target="https://en.wikipedia.org/wiki/Beauty_and_the_Beast_(1991_film)" TargetMode="External"/><Relationship Id="rId124" Type="http://schemas.openxmlformats.org/officeDocument/2006/relationships/hyperlink" Target="https://www.imdb.com/title/tt2283362/" TargetMode="External"/><Relationship Id="rId527" Type="http://schemas.openxmlformats.org/officeDocument/2006/relationships/hyperlink" Target="https://www.boxofficemojo.com/year/world/2016/?ref_=bo_cso_table_92" TargetMode="External"/><Relationship Id="rId569" Type="http://schemas.openxmlformats.org/officeDocument/2006/relationships/hyperlink" Target="https://www.boxofficemojo.com/year/world/2022/?ref_=bo_cso_table_110" TargetMode="External"/><Relationship Id="rId734" Type="http://schemas.openxmlformats.org/officeDocument/2006/relationships/hyperlink" Target="https://www.boxofficemojo.com/year/world/2015/?ref_=bo_cso_table_85" TargetMode="External"/><Relationship Id="rId776" Type="http://schemas.openxmlformats.org/officeDocument/2006/relationships/hyperlink" Target="https://en.wikipedia.org/wiki/Quantum_of_Solace" TargetMode="External"/><Relationship Id="rId70" Type="http://schemas.openxmlformats.org/officeDocument/2006/relationships/hyperlink" Target="https://www.boxofficemojo.com/year/world/2019/?ref_=bo_cso_table_32" TargetMode="External"/><Relationship Id="rId166" Type="http://schemas.openxmlformats.org/officeDocument/2006/relationships/hyperlink" Target="https://www.boxofficemojo.com/year/world/1989/?ref_=bo_cso_table_113" TargetMode="External"/><Relationship Id="rId331" Type="http://schemas.openxmlformats.org/officeDocument/2006/relationships/hyperlink" Target="https://en.wikipedia.org/wiki/A_Beautiful_Mind_(film)" TargetMode="External"/><Relationship Id="rId373" Type="http://schemas.openxmlformats.org/officeDocument/2006/relationships/hyperlink" Target="https://en.wikipedia.org/wiki/Madagascar_3:_Europe%27s_Most_Wanted" TargetMode="External"/><Relationship Id="rId429" Type="http://schemas.openxmlformats.org/officeDocument/2006/relationships/hyperlink" Target="https://www.boxofficemojo.com/year/world/2003/?ref_=bo_cso_table_152" TargetMode="External"/><Relationship Id="rId580" Type="http://schemas.openxmlformats.org/officeDocument/2006/relationships/hyperlink" Target="https://www.boxofficemojo.com/year/world/2019/?ref_=bo_cso_table_112" TargetMode="External"/><Relationship Id="rId636" Type="http://schemas.openxmlformats.org/officeDocument/2006/relationships/hyperlink" Target="https://www.boxofficemojo.com/year/world/1999/?ref_=bo_cso_table_77" TargetMode="External"/><Relationship Id="rId801" Type="http://schemas.openxmlformats.org/officeDocument/2006/relationships/hyperlink" Target="https://en.wikipedia.org/wiki/The_Amazing_Spider-Man_2" TargetMode="External"/><Relationship Id="rId1" Type="http://schemas.openxmlformats.org/officeDocument/2006/relationships/hyperlink" Target="https://www.boxofficemojo.com/year/world/1982/?ref_=bo_cso_table_98" TargetMode="External"/><Relationship Id="rId233" Type="http://schemas.openxmlformats.org/officeDocument/2006/relationships/hyperlink" Target="https://en.wikipedia.org/wiki/Zootopia" TargetMode="External"/><Relationship Id="rId440" Type="http://schemas.openxmlformats.org/officeDocument/2006/relationships/hyperlink" Target="https://en.wikipedia.org/wiki/War_of_the_Worlds_(2005_film)" TargetMode="External"/><Relationship Id="rId678" Type="http://schemas.openxmlformats.org/officeDocument/2006/relationships/hyperlink" Target="https://en.wikipedia.org/wiki/The_Wolverine_(film)" TargetMode="External"/><Relationship Id="rId843" Type="http://schemas.openxmlformats.org/officeDocument/2006/relationships/hyperlink" Target="https://en.wikipedia.org/wiki/Eternals_(film)" TargetMode="External"/><Relationship Id="rId28" Type="http://schemas.openxmlformats.org/officeDocument/2006/relationships/hyperlink" Target="https://www.boxofficemojo.com/year/world/1994/?ref_=bo_cso_table_39" TargetMode="External"/><Relationship Id="rId275" Type="http://schemas.openxmlformats.org/officeDocument/2006/relationships/hyperlink" Target="https://www.boxofficemojo.com/year/world/2012/?ref_=bo_cso_table_85" TargetMode="External"/><Relationship Id="rId300" Type="http://schemas.openxmlformats.org/officeDocument/2006/relationships/hyperlink" Target="https://www.boxofficemojo.com/year/world/2015/?ref_=bo_cso_table_47" TargetMode="External"/><Relationship Id="rId482" Type="http://schemas.openxmlformats.org/officeDocument/2006/relationships/hyperlink" Target="https://www.boxofficemojo.com/year/world/2011/?ref_=bo_cso_table_109" TargetMode="External"/><Relationship Id="rId538" Type="http://schemas.openxmlformats.org/officeDocument/2006/relationships/hyperlink" Target="https://www.boxofficemojo.com/year/world/2016/?ref_=bo_cso_table_119" TargetMode="External"/><Relationship Id="rId703" Type="http://schemas.openxmlformats.org/officeDocument/2006/relationships/hyperlink" Target="https://www.boxofficemojo.com/year/world/2011/?ref_=bo_cso_table_75" TargetMode="External"/><Relationship Id="rId745" Type="http://schemas.openxmlformats.org/officeDocument/2006/relationships/hyperlink" Target="https://www.boxofficemojo.com/year/world/2017/?ref_=bo_cso_table_174" TargetMode="External"/><Relationship Id="rId81" Type="http://schemas.openxmlformats.org/officeDocument/2006/relationships/hyperlink" Target="https://www.boxofficemojo.com/year/world/1988/?ref_=bo_cso_table_81" TargetMode="External"/><Relationship Id="rId135" Type="http://schemas.openxmlformats.org/officeDocument/2006/relationships/hyperlink" Target="https://www.boxofficemojo.com/year/world/2021/?ref_=bo_cso_table_6" TargetMode="External"/><Relationship Id="rId177" Type="http://schemas.openxmlformats.org/officeDocument/2006/relationships/hyperlink" Target="https://en.wikipedia.org/wiki/Taken_2" TargetMode="External"/><Relationship Id="rId342" Type="http://schemas.openxmlformats.org/officeDocument/2006/relationships/hyperlink" Target="https://www.boxofficemojo.com/year/world/2019/?ref_=bo_cso_table_36" TargetMode="External"/><Relationship Id="rId384" Type="http://schemas.openxmlformats.org/officeDocument/2006/relationships/hyperlink" Target="https://en.wikipedia.org/wiki/The_Mummy_(1999_film)" TargetMode="External"/><Relationship Id="rId591" Type="http://schemas.openxmlformats.org/officeDocument/2006/relationships/hyperlink" Target="https://www.boxofficemojo.com/year/world/2003/?ref_=bo_cso_table_121" TargetMode="External"/><Relationship Id="rId605" Type="http://schemas.openxmlformats.org/officeDocument/2006/relationships/hyperlink" Target="https://www.boxofficemojo.com/year/world/2012/?ref_=bo_cso_table_34" TargetMode="External"/><Relationship Id="rId787" Type="http://schemas.openxmlformats.org/officeDocument/2006/relationships/hyperlink" Target="https://en.wikipedia.org/wiki/Godzilla_(1998_film)" TargetMode="External"/><Relationship Id="rId812" Type="http://schemas.openxmlformats.org/officeDocument/2006/relationships/hyperlink" Target="https://en.wikipedia.org/wiki/Terminator_3:_Rise_of_the_Machines" TargetMode="External"/><Relationship Id="rId202" Type="http://schemas.openxmlformats.org/officeDocument/2006/relationships/hyperlink" Target="https://en.wikipedia.org/wiki/Star_Wars:_Episode_III_%E2%80%93_Revenge_of_the_Sith" TargetMode="External"/><Relationship Id="rId244" Type="http://schemas.openxmlformats.org/officeDocument/2006/relationships/hyperlink" Target="https://en.wikipedia.org/wiki/Taken_3" TargetMode="External"/><Relationship Id="rId647" Type="http://schemas.openxmlformats.org/officeDocument/2006/relationships/hyperlink" Target="https://en.wikipedia.org/wiki/The_Smurfs_2" TargetMode="External"/><Relationship Id="rId689" Type="http://schemas.openxmlformats.org/officeDocument/2006/relationships/hyperlink" Target="https://en.wikipedia.org/wiki/Kong:_Skull_Island" TargetMode="External"/><Relationship Id="rId854" Type="http://schemas.openxmlformats.org/officeDocument/2006/relationships/hyperlink" Target="https://www.boxofficemojo.com/year/world/2016/?ref_=bo_cso_table_108" TargetMode="External"/><Relationship Id="rId39" Type="http://schemas.openxmlformats.org/officeDocument/2006/relationships/hyperlink" Target="https://www.boxofficemojo.com/year/world/1994/?ref_=bo_cso_table_93" TargetMode="External"/><Relationship Id="rId286" Type="http://schemas.openxmlformats.org/officeDocument/2006/relationships/hyperlink" Target="https://en.wikipedia.org/wiki/Iron_Man_3" TargetMode="External"/><Relationship Id="rId451" Type="http://schemas.openxmlformats.org/officeDocument/2006/relationships/hyperlink" Target="https://www.forbes.com/sites/simonthompson/2020/06/15/talking-gladiator-at-20-with-producer-douglas-wick/" TargetMode="External"/><Relationship Id="rId493" Type="http://schemas.openxmlformats.org/officeDocument/2006/relationships/hyperlink" Target="https://www.boxofficemojo.com/year/world/2006/?ref_=bo_cso_table_114" TargetMode="External"/><Relationship Id="rId507" Type="http://schemas.openxmlformats.org/officeDocument/2006/relationships/hyperlink" Target="https://www.boxofficemojo.com/year/world/2012/?ref_=bo_cso_table_119" TargetMode="External"/><Relationship Id="rId549" Type="http://schemas.openxmlformats.org/officeDocument/2006/relationships/hyperlink" Target="https://en.wikipedia.org/wiki/Armageddon_(1998_film)" TargetMode="External"/><Relationship Id="rId714" Type="http://schemas.openxmlformats.org/officeDocument/2006/relationships/hyperlink" Target="https://www.boxofficemojo.com/year/world/2012/?ref_=bo_cso_table_153" TargetMode="External"/><Relationship Id="rId756" Type="http://schemas.openxmlformats.org/officeDocument/2006/relationships/hyperlink" Target="https://en.wikipedia.org/wiki/Pirates_of_the_Caribbean:_On_Stranger_Tides" TargetMode="External"/><Relationship Id="rId50" Type="http://schemas.openxmlformats.org/officeDocument/2006/relationships/hyperlink" Target="https://en.wikipedia.org/wiki/Mrs._Doubtfire" TargetMode="External"/><Relationship Id="rId10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146" Type="http://schemas.openxmlformats.org/officeDocument/2006/relationships/hyperlink" Target="https://www.boxofficemojo.com/year/world/2006/?ref_=bo_cso_table_139" TargetMode="External"/><Relationship Id="rId188" Type="http://schemas.openxmlformats.org/officeDocument/2006/relationships/hyperlink" Target="https://www.imdb.com/title/tt0102798/" TargetMode="External"/><Relationship Id="rId311" Type="http://schemas.openxmlformats.org/officeDocument/2006/relationships/hyperlink" Target="https://en.wikipedia.org/wiki/The_Secret_Life_of_Pets" TargetMode="External"/><Relationship Id="rId353" Type="http://schemas.openxmlformats.org/officeDocument/2006/relationships/hyperlink" Target="https://en.wikipedia.org/wiki/Ocean%27s_Eleven" TargetMode="External"/><Relationship Id="rId395" Type="http://schemas.openxmlformats.org/officeDocument/2006/relationships/hyperlink" Target="https://en.wikipedia.org/wiki/Shark_Tale" TargetMode="External"/><Relationship Id="rId409" Type="http://schemas.openxmlformats.org/officeDocument/2006/relationships/hyperlink" Target="https://www.boxofficemojo.com/year/world/2011/?ref_=bo_cso_table_137" TargetMode="External"/><Relationship Id="rId560" Type="http://schemas.openxmlformats.org/officeDocument/2006/relationships/hyperlink" Target="https://en.wikipedia.org/wiki/Star_Wars:_The_Rise_of_Skywalker" TargetMode="External"/><Relationship Id="rId798" Type="http://schemas.openxmlformats.org/officeDocument/2006/relationships/hyperlink" Target="https://www.boxofficemojo.com/year/world/2021/?ref_=bo_cso_table_132" TargetMode="External"/><Relationship Id="rId92" Type="http://schemas.openxmlformats.org/officeDocument/2006/relationships/hyperlink" Target="https://www.boxofficemojo.com/year/world/2013/?ref_=bo_cso_table_53" TargetMode="External"/><Relationship Id="rId213" Type="http://schemas.openxmlformats.org/officeDocument/2006/relationships/hyperlink" Target="https://en.wikipedia.org/wiki/Les_Mis%C3%A9rables_(2012_film)" TargetMode="External"/><Relationship Id="rId420" Type="http://schemas.openxmlformats.org/officeDocument/2006/relationships/hyperlink" Target="https://en.wikipedia.org/wiki/Bad_Boys_for_Life" TargetMode="External"/><Relationship Id="rId616" Type="http://schemas.openxmlformats.org/officeDocument/2006/relationships/hyperlink" Target="https://www.boxofficemojo.com/year/world/2007/?ref_=bo_cso_table_132" TargetMode="External"/><Relationship Id="rId658" Type="http://schemas.openxmlformats.org/officeDocument/2006/relationships/hyperlink" Target="https://en.wikipedia.org/wiki/Teenage_Mutant_Ninja_Turtles_(1990_film)" TargetMode="External"/><Relationship Id="rId823" Type="http://schemas.openxmlformats.org/officeDocument/2006/relationships/hyperlink" Target="https://www.boxofficemojo.com/year/world/2017/?ref_=bo_cso_table_149" TargetMode="External"/><Relationship Id="rId865" Type="http://schemas.openxmlformats.org/officeDocument/2006/relationships/hyperlink" Target="https://en.wikipedia.org/wiki/Black_Adam_(film)" TargetMode="External"/><Relationship Id="rId255" Type="http://schemas.openxmlformats.org/officeDocument/2006/relationships/hyperlink" Target="https://en.wikipedia.org/wiki/Men_in_Black_(1997_film)" TargetMode="External"/><Relationship Id="rId297" Type="http://schemas.openxmlformats.org/officeDocument/2006/relationships/hyperlink" Target="https://en.wikipedia.org/wiki/Bruce_Almighty" TargetMode="External"/><Relationship Id="rId462" Type="http://schemas.openxmlformats.org/officeDocument/2006/relationships/hyperlink" Target="https://www.boxofficemojo.com/year/world/2004/?ref_=bo_cso_table_196" TargetMode="External"/><Relationship Id="rId518" Type="http://schemas.openxmlformats.org/officeDocument/2006/relationships/hyperlink" Target="https://www.boxofficemojo.com/year/world/2017/?ref_=bo_cso_table_89" TargetMode="External"/><Relationship Id="rId725" Type="http://schemas.openxmlformats.org/officeDocument/2006/relationships/hyperlink" Target="https://www.boxofficemojo.com/year/world/2014/?ref_=bo_cso_table_191" TargetMode="External"/><Relationship Id="rId115" Type="http://schemas.openxmlformats.org/officeDocument/2006/relationships/hyperlink" Target="https://independent-magazine.org/2021/12/06/from-indie-to-blockbuster-the-evolution-of-the-twilight-saga/" TargetMode="External"/><Relationship Id="rId157" Type="http://schemas.openxmlformats.org/officeDocument/2006/relationships/hyperlink" Target="https://www.boxofficemojo.com/year/world/1999/?ref_=bo_cso_table_46" TargetMode="External"/><Relationship Id="rId322" Type="http://schemas.openxmlformats.org/officeDocument/2006/relationships/hyperlink" Target="https://en.wikipedia.org/wiki/The_Hobbit:_An_Unexpected_Journey" TargetMode="External"/><Relationship Id="rId364" Type="http://schemas.openxmlformats.org/officeDocument/2006/relationships/hyperlink" Target="https://www.boxofficemojo.com/year/world/1999/?ref_=bo_cso_table_107" TargetMode="External"/><Relationship Id="rId767" Type="http://schemas.openxmlformats.org/officeDocument/2006/relationships/hyperlink" Target="https://www.boxofficemojo.com/year/world/2018/?ref_=bo_cso_table_97" TargetMode="External"/><Relationship Id="rId61" Type="http://schemas.openxmlformats.org/officeDocument/2006/relationships/hyperlink" Target="https://en.wikipedia.org/wiki/The_Sixth_Sense" TargetMode="External"/><Relationship Id="rId199" Type="http://schemas.openxmlformats.org/officeDocument/2006/relationships/hyperlink" Target="https://www.boxofficemojo.com/year/world/2016/?ref_=bo_cso_table_166" TargetMode="External"/><Relationship Id="rId571" Type="http://schemas.openxmlformats.org/officeDocument/2006/relationships/hyperlink" Target="https://www.boxofficemojo.com/year/world/2006/?ref_=bo_cso_table_64" TargetMode="External"/><Relationship Id="rId627" Type="http://schemas.openxmlformats.org/officeDocument/2006/relationships/hyperlink" Target="https://www.boxofficemojo.com/year/world/2004/?ref_=bo_cso_table_102" TargetMode="External"/><Relationship Id="rId669" Type="http://schemas.openxmlformats.org/officeDocument/2006/relationships/hyperlink" Target="https://www.boxofficemojo.com/year/world/2002/?ref_=bo_cso_table_78" TargetMode="External"/><Relationship Id="rId834" Type="http://schemas.openxmlformats.org/officeDocument/2006/relationships/hyperlink" Target="https://www.boxofficemojo.com/year/world/2019/?ref_=bo_cso_table_83" TargetMode="External"/><Relationship Id="rId19" Type="http://schemas.openxmlformats.org/officeDocument/2006/relationships/hyperlink" Target="https://www.boxofficemojo.com/year/world/2010/?ref_=bo_cso_table_133" TargetMode="External"/><Relationship Id="rId224" Type="http://schemas.openxmlformats.org/officeDocument/2006/relationships/hyperlink" Target="https://www.boxofficemojo.com/year/world/2018/?ref_=bo_cso_table_104" TargetMode="External"/><Relationship Id="rId266" Type="http://schemas.openxmlformats.org/officeDocument/2006/relationships/hyperlink" Target="https://www.boxofficemojo.com/year/world/2002/?ref_=bo_cso_table_155" TargetMode="External"/><Relationship Id="rId431" Type="http://schemas.openxmlformats.org/officeDocument/2006/relationships/hyperlink" Target="https://www.boxofficemojo.com/year/world/1996/?ref_=bo_cso_table_141" TargetMode="External"/><Relationship Id="rId473" Type="http://schemas.openxmlformats.org/officeDocument/2006/relationships/hyperlink" Target="https://en.wikipedia.org/wiki/Deep_Impact_(film)" TargetMode="External"/><Relationship Id="rId529" Type="http://schemas.openxmlformats.org/officeDocument/2006/relationships/hyperlink" Target="https://www.boxofficemojo.com/year/world/2013/?ref_=bo_cso_table_123" TargetMode="External"/><Relationship Id="rId680" Type="http://schemas.openxmlformats.org/officeDocument/2006/relationships/hyperlink" Target="https://en.wikipedia.org/wiki/Iron_Man_2" TargetMode="External"/><Relationship Id="rId736" Type="http://schemas.openxmlformats.org/officeDocument/2006/relationships/hyperlink" Target="https://www.boxofficemojo.com/year/world/2014/?ref_=bo_cso_table_170" TargetMode="External"/><Relationship Id="rId30" Type="http://schemas.openxmlformats.org/officeDocument/2006/relationships/hyperlink" Target="https://www.boxofficemojo.com/year/world/1987/?ref_=bo_cso_table_153" TargetMode="External"/><Relationship Id="rId126" Type="http://schemas.openxmlformats.org/officeDocument/2006/relationships/hyperlink" Target="https://en.wikipedia.org/wiki/The_Twilight_Saga:_Eclipse" TargetMode="External"/><Relationship Id="rId168" Type="http://schemas.openxmlformats.org/officeDocument/2006/relationships/hyperlink" Target="https://www.boxofficemojo.com/year/world/1997/?ref_=bo_cso_table_169" TargetMode="External"/><Relationship Id="rId333" Type="http://schemas.openxmlformats.org/officeDocument/2006/relationships/hyperlink" Target="https://en.wikipedia.org/wiki/The_Jungle_Book_(2016_film)" TargetMode="External"/><Relationship Id="rId540" Type="http://schemas.openxmlformats.org/officeDocument/2006/relationships/hyperlink" Target="https://www.boxofficemojo.com/year/world/2008/?ref_=bo_cso_table_175" TargetMode="External"/><Relationship Id="rId778" Type="http://schemas.openxmlformats.org/officeDocument/2006/relationships/hyperlink" Target="https://en.wikipedia.org/wiki/Maleficent_(film)" TargetMode="External"/><Relationship Id="rId72" Type="http://schemas.openxmlformats.org/officeDocument/2006/relationships/hyperlink" Target="https://www.boxofficemojo.com/year/world/2016/?ref_=bo_cso_table_53" TargetMode="External"/><Relationship Id="rId375" Type="http://schemas.openxmlformats.org/officeDocument/2006/relationships/hyperlink" Target="https://www.boxofficemojo.com/year/world/2022/?ref_=bo_cso_table_162" TargetMode="External"/><Relationship Id="rId582" Type="http://schemas.openxmlformats.org/officeDocument/2006/relationships/hyperlink" Target="https://en.wikipedia.org/wiki/Thor:_The_Dark_World" TargetMode="External"/><Relationship Id="rId638" Type="http://schemas.openxmlformats.org/officeDocument/2006/relationships/hyperlink" Target="https://www.boxofficemojo.com/year/world/1995/?ref_=bo_cso_table_116" TargetMode="External"/><Relationship Id="rId803" Type="http://schemas.openxmlformats.org/officeDocument/2006/relationships/hyperlink" Target="https://www.boxofficemojo.com/year/world/2016/?ref_=bo_cso_table_143" TargetMode="External"/><Relationship Id="rId845" Type="http://schemas.openxmlformats.org/officeDocument/2006/relationships/hyperlink" Target="https://en.wikipedia.org/wiki/The_Legend_of_Tarzan_(film)" TargetMode="External"/><Relationship Id="rId3" Type="http://schemas.openxmlformats.org/officeDocument/2006/relationships/hyperlink" Target="https://www.boxofficemojo.com/year/world/2002/?ref_=bo_cso_table_182" TargetMode="External"/><Relationship Id="rId235" Type="http://schemas.openxmlformats.org/officeDocument/2006/relationships/hyperlink" Target="https://www.boxofficemojo.com/year/world/2012/?ref_=bo_cso_table_9" TargetMode="External"/><Relationship Id="rId277" Type="http://schemas.openxmlformats.org/officeDocument/2006/relationships/hyperlink" Target="https://www.boxofficemojo.com/year/world/2018/?ref_=bo_cso_table_20" TargetMode="External"/><Relationship Id="rId400" Type="http://schemas.openxmlformats.org/officeDocument/2006/relationships/hyperlink" Target="https://www.boxofficemojo.com/year/world/2013/?ref_=bo_cso_table_103" TargetMode="External"/><Relationship Id="rId442" Type="http://schemas.openxmlformats.org/officeDocument/2006/relationships/hyperlink" Target="https://en.wikipedia.org/wiki/Wanted_(2008_film)" TargetMode="External"/><Relationship Id="rId484" Type="http://schemas.openxmlformats.org/officeDocument/2006/relationships/hyperlink" Target="https://www.boxofficemojo.com/year/world/2008/?ref_=bo_cso_table_101" TargetMode="External"/><Relationship Id="rId705" Type="http://schemas.openxmlformats.org/officeDocument/2006/relationships/hyperlink" Target="https://www.boxofficemojo.com/year/world/2018/?ref_=bo_cso_table_11" TargetMode="External"/><Relationship Id="rId137" Type="http://schemas.openxmlformats.org/officeDocument/2006/relationships/hyperlink" Target="https://www.boxofficemojo.com/year/world/2009/?ref_=bo_cso_table_73" TargetMode="External"/><Relationship Id="rId302" Type="http://schemas.openxmlformats.org/officeDocument/2006/relationships/hyperlink" Target="https://en.wikipedia.org/wiki/Spider-Man_(2002_film)" TargetMode="External"/><Relationship Id="rId344" Type="http://schemas.openxmlformats.org/officeDocument/2006/relationships/hyperlink" Target="https://www.boxofficemojo.com/year/world/2018/?ref_=bo_cso_table_130" TargetMode="External"/><Relationship Id="rId691" Type="http://schemas.openxmlformats.org/officeDocument/2006/relationships/hyperlink" Target="https://en.wikipedia.org/wiki/X-Men:_Apocalypse" TargetMode="External"/><Relationship Id="rId747" Type="http://schemas.openxmlformats.org/officeDocument/2006/relationships/hyperlink" Target="https://www.boxofficemojo.com/year/world/2008/?ref_=bo_cso_table_126" TargetMode="External"/><Relationship Id="rId789" Type="http://schemas.openxmlformats.org/officeDocument/2006/relationships/hyperlink" Target="https://www.imdb.com/title/tt0372784/" TargetMode="External"/><Relationship Id="rId41" Type="http://schemas.openxmlformats.org/officeDocument/2006/relationships/hyperlink" Target="https://www.boxofficemojo.com/year/world/1981/?ref_=bo_cso_table_142" TargetMode="External"/><Relationship Id="rId83" Type="http://schemas.openxmlformats.org/officeDocument/2006/relationships/hyperlink" Target="https://www.boxofficemojo.com/year/world/2018/?ref_=bo_cso_table_147" TargetMode="External"/><Relationship Id="rId179" Type="http://schemas.openxmlformats.org/officeDocument/2006/relationships/hyperlink" Target="https://en.wikipedia.org/wiki/Ice_Age:_The_Meltdown" TargetMode="External"/><Relationship Id="rId386" Type="http://schemas.openxmlformats.org/officeDocument/2006/relationships/hyperlink" Target="https://en.wikipedia.org/wiki/Shrek_the_Third" TargetMode="External"/><Relationship Id="rId551" Type="http://schemas.openxmlformats.org/officeDocument/2006/relationships/hyperlink" Target="https://en.wikipedia.org/wiki/Kingsman:_The_Golden_Circle" TargetMode="External"/><Relationship Id="rId593" Type="http://schemas.openxmlformats.org/officeDocument/2006/relationships/hyperlink" Target="https://www.boxofficemojo.com/year/world/2007/?ref_=bo_cso_table_169" TargetMode="External"/><Relationship Id="rId607" Type="http://schemas.openxmlformats.org/officeDocument/2006/relationships/hyperlink" Target="https://www.boxofficemojo.com/year/world/2016/?ref_=bo_cso_table_21" TargetMode="External"/><Relationship Id="rId649" Type="http://schemas.openxmlformats.org/officeDocument/2006/relationships/hyperlink" Target="https://en.wikipedia.org/wiki/Ocean%27s_Twelve" TargetMode="External"/><Relationship Id="rId814" Type="http://schemas.openxmlformats.org/officeDocument/2006/relationships/hyperlink" Target="https://mint.intuit.com/blog/trends/the-top-ten-most-expensive-movies-ever-made-0313/" TargetMode="External"/><Relationship Id="rId856" Type="http://schemas.openxmlformats.org/officeDocument/2006/relationships/hyperlink" Target="https://www.boxofficemojo.com/year/world/2004/?ref_=bo_cso_table_159" TargetMode="External"/><Relationship Id="rId190" Type="http://schemas.openxmlformats.org/officeDocument/2006/relationships/hyperlink" Target="https://en.wikipedia.org/wiki/The_Conjuring_2" TargetMode="External"/><Relationship Id="rId204" Type="http://schemas.openxmlformats.org/officeDocument/2006/relationships/hyperlink" Target="https://en.wikipedia.org/wiki/The_Flintstones_(film)" TargetMode="External"/><Relationship Id="rId246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288" Type="http://schemas.openxmlformats.org/officeDocument/2006/relationships/hyperlink" Target="https://en.wikipedia.org/wiki/Jumanji:_The_Next_Level" TargetMode="External"/><Relationship Id="rId411" Type="http://schemas.openxmlformats.org/officeDocument/2006/relationships/hyperlink" Target="https://www.boxofficemojo.com/year/world/1996/?ref_=bo_cso_table_151" TargetMode="External"/><Relationship Id="rId453" Type="http://schemas.openxmlformats.org/officeDocument/2006/relationships/hyperlink" Target="https://en.wikipedia.org/wiki/The_Rock_(film)" TargetMode="External"/><Relationship Id="rId509" Type="http://schemas.openxmlformats.org/officeDocument/2006/relationships/hyperlink" Target="https://www.boxofficemojo.com/year/world/2008/?ref_=bo_cso_table_182" TargetMode="External"/><Relationship Id="rId660" Type="http://schemas.openxmlformats.org/officeDocument/2006/relationships/hyperlink" Target="https://en.wikipedia.org/wiki/War_for_the_Planet_of_the_Apes" TargetMode="External"/><Relationship Id="rId106" Type="http://schemas.openxmlformats.org/officeDocument/2006/relationships/hyperlink" Target="https://en.wikipedia.org/wiki/Mamma_Mia!_(film)" TargetMode="External"/><Relationship Id="rId313" Type="http://schemas.openxmlformats.org/officeDocument/2006/relationships/hyperlink" Target="https://www.boxofficemojo.com/year/world/1996/?ref_=bo_cso_table_68" TargetMode="External"/><Relationship Id="rId495" Type="http://schemas.openxmlformats.org/officeDocument/2006/relationships/hyperlink" Target="https://www.boxofficemojo.com/year/world/2009/?ref_=bo_cso_table_197" TargetMode="External"/><Relationship Id="rId716" Type="http://schemas.openxmlformats.org/officeDocument/2006/relationships/hyperlink" Target="https://www.boxofficemojo.com/year/world/2008/?ref_=bo_cso_table_20" TargetMode="External"/><Relationship Id="rId758" Type="http://schemas.openxmlformats.org/officeDocument/2006/relationships/hyperlink" Target="https://en.wikipedia.org/wiki/Night_at_the_Museum:_Battle_of_the_Smithsonian" TargetMode="External"/><Relationship Id="rId10" Type="http://schemas.openxmlformats.org/officeDocument/2006/relationships/hyperlink" Target="https://en.wikipedia.org/wiki/The_Exorcist" TargetMode="External"/><Relationship Id="rId52" Type="http://schemas.openxmlformats.org/officeDocument/2006/relationships/hyperlink" Target="https://en.wikipedia.org/wiki/Jurassic_Park_(film)" TargetMode="External"/><Relationship Id="rId94" Type="http://schemas.openxmlformats.org/officeDocument/2006/relationships/hyperlink" Target="https://www.boxofficemojo.com/year/world/1994/?ref_=bo_cso_table_141" TargetMode="External"/><Relationship Id="rId148" Type="http://schemas.openxmlformats.org/officeDocument/2006/relationships/hyperlink" Target="https://www.boxofficemojo.com/year/world/2014/?ref_=bo_cso_table_198" TargetMode="External"/><Relationship Id="rId355" Type="http://schemas.openxmlformats.org/officeDocument/2006/relationships/hyperlink" Target="https://www.boxofficemojo.com/year/world/2014/?ref_=bo_cso_table_33" TargetMode="External"/><Relationship Id="rId397" Type="http://schemas.openxmlformats.org/officeDocument/2006/relationships/hyperlink" Target="https://en.wikipedia.org/wiki/The_Lorax_(film)" TargetMode="External"/><Relationship Id="rId520" Type="http://schemas.openxmlformats.org/officeDocument/2006/relationships/hyperlink" Target="https://www.boxofficemojo.com/year/world/2006/?ref_=bo_cso_table_170" TargetMode="External"/><Relationship Id="rId562" Type="http://schemas.openxmlformats.org/officeDocument/2006/relationships/hyperlink" Target="https://en.wikipedia.org/wiki/I_Am_Legend_(film)" TargetMode="External"/><Relationship Id="rId618" Type="http://schemas.openxmlformats.org/officeDocument/2006/relationships/hyperlink" Target="https://www.boxofficemojo.com/year/world/2007/?ref_=bo_cso_table_67" TargetMode="External"/><Relationship Id="rId825" Type="http://schemas.openxmlformats.org/officeDocument/2006/relationships/hyperlink" Target="https://www.boxofficemojo.com/year/world/2006/?ref_=bo_cso_table_66" TargetMode="External"/><Relationship Id="rId215" Type="http://schemas.openxmlformats.org/officeDocument/2006/relationships/hyperlink" Target="https://www.boxofficemojo.com/year/world/2005/?ref_=bo_cso_table_5" TargetMode="External"/><Relationship Id="rId257" Type="http://schemas.openxmlformats.org/officeDocument/2006/relationships/hyperlink" Target="https://en.wikipedia.org/wiki/Meet_the_Fockers" TargetMode="External"/><Relationship Id="rId422" Type="http://schemas.openxmlformats.org/officeDocument/2006/relationships/hyperlink" Target="https://www.boxofficemojo.com/year/world/2006/?ref_=bo_cso_table_38" TargetMode="External"/><Relationship Id="rId464" Type="http://schemas.openxmlformats.org/officeDocument/2006/relationships/hyperlink" Target="https://www.boxofficemojo.com/year/world/2015/?ref_=bo_cso_table_111" TargetMode="External"/><Relationship Id="rId867" Type="http://schemas.openxmlformats.org/officeDocument/2006/relationships/hyperlink" Target="https://en.wikipedia.org/wiki/The_Good_Dinosaur" TargetMode="External"/><Relationship Id="rId299" Type="http://schemas.openxmlformats.org/officeDocument/2006/relationships/hyperlink" Target="https://www.statista.com/statistics/323356/harry-potter-production-costs-box-office-revenue/" TargetMode="External"/><Relationship Id="rId727" Type="http://schemas.openxmlformats.org/officeDocument/2006/relationships/hyperlink" Target="https://www.boxofficemojo.com/year/world/2015/?ref_=bo_cso_table_148" TargetMode="External"/><Relationship Id="rId63" Type="http://schemas.openxmlformats.org/officeDocument/2006/relationships/hyperlink" Target="https://en.wikipedia.org/wiki/The_Nun_(2018_film)" TargetMode="External"/><Relationship Id="rId159" Type="http://schemas.openxmlformats.org/officeDocument/2006/relationships/hyperlink" Target="https://www.boxofficemojo.com/year/world/2012/?ref_=bo_cso_table_138" TargetMode="External"/><Relationship Id="rId366" Type="http://schemas.openxmlformats.org/officeDocument/2006/relationships/hyperlink" Target="https://www.boxofficemojo.com/year/world/2017/?ref_=bo_cso_table_88" TargetMode="External"/><Relationship Id="rId573" Type="http://schemas.openxmlformats.org/officeDocument/2006/relationships/hyperlink" Target="https://www.boxofficemojo.com/year/world/2016/?ref_=bo_cso_table_40" TargetMode="External"/><Relationship Id="rId780" Type="http://schemas.openxmlformats.org/officeDocument/2006/relationships/hyperlink" Target="https://en.wikipedia.org/wiki/Mission:_Impossible_III" TargetMode="External"/><Relationship Id="rId226" Type="http://schemas.openxmlformats.org/officeDocument/2006/relationships/hyperlink" Target="https://en.wikipedia.org/wiki/Spider-Man:_Far_From_Home" TargetMode="External"/><Relationship Id="rId433" Type="http://schemas.openxmlformats.org/officeDocument/2006/relationships/hyperlink" Target="https://www.boxofficemojo.com/year/world/2016/?ref_=bo_cso_table_24" TargetMode="External"/><Relationship Id="rId640" Type="http://schemas.openxmlformats.org/officeDocument/2006/relationships/hyperlink" Target="https://www.boxofficemojo.com/year/world/2013/?ref_=bo_cso_table_180" TargetMode="External"/><Relationship Id="rId738" Type="http://schemas.openxmlformats.org/officeDocument/2006/relationships/hyperlink" Target="https://www.boxofficemojo.com/year/world/2000/?ref_=bo_cso_table_107" TargetMode="External"/><Relationship Id="rId74" Type="http://schemas.openxmlformats.org/officeDocument/2006/relationships/hyperlink" Target="https://www.boxofficemojo.com/year/world/2015/?ref_=bo_cso_table_23" TargetMode="External"/><Relationship Id="rId377" Type="http://schemas.openxmlformats.org/officeDocument/2006/relationships/hyperlink" Target="https://variety.com/2022/film/news/avatar-2-budget-expensive-2-billion-turn-profit-1235438907/" TargetMode="External"/><Relationship Id="rId500" Type="http://schemas.openxmlformats.org/officeDocument/2006/relationships/hyperlink" Target="https://en.wikipedia.org/wiki/Maleficent_(film)" TargetMode="External"/><Relationship Id="rId584" Type="http://schemas.openxmlformats.org/officeDocument/2006/relationships/hyperlink" Target="https://en.wikipedia.org/wiki/Moana_(2016_film)" TargetMode="External"/><Relationship Id="rId805" Type="http://schemas.openxmlformats.org/officeDocument/2006/relationships/hyperlink" Target="https://www.boxofficemojo.com/year/world/2010/?ref_=bo_cso_table_134" TargetMode="External"/><Relationship Id="rId5" Type="http://schemas.openxmlformats.org/officeDocument/2006/relationships/hyperlink" Target="https://www.boxofficemojo.com/year/world/1977/?ref_=bo_cso_table_106" TargetMode="External"/><Relationship Id="rId237" Type="http://schemas.openxmlformats.org/officeDocument/2006/relationships/hyperlink" Target="https://www.boxofficemojo.com/year/world/1998/?ref_=bo_cso_table_43" TargetMode="External"/><Relationship Id="rId791" Type="http://schemas.openxmlformats.org/officeDocument/2006/relationships/hyperlink" Target="https://en.wikipedia.org/wiki/X-Men_Origins:_Wolverine" TargetMode="External"/><Relationship Id="rId444" Type="http://schemas.openxmlformats.org/officeDocument/2006/relationships/hyperlink" Target="https://en.wikipedia.org/wiki/Shrek_Forever_After" TargetMode="External"/><Relationship Id="rId651" Type="http://schemas.openxmlformats.org/officeDocument/2006/relationships/hyperlink" Target="https://en.wikipedia.org/wiki/The_Amazing_Spider-Man_(film)" TargetMode="External"/><Relationship Id="rId749" Type="http://schemas.openxmlformats.org/officeDocument/2006/relationships/hyperlink" Target="https://www.boxofficemojo.com/year/world/2005/?ref_=bo_cso_table_124" TargetMode="External"/><Relationship Id="rId290" Type="http://schemas.openxmlformats.org/officeDocument/2006/relationships/hyperlink" Target="https://www.boxofficemojo.com/year/world/2014/?ref_=bo_cso_table_116" TargetMode="External"/><Relationship Id="rId304" Type="http://schemas.openxmlformats.org/officeDocument/2006/relationships/hyperlink" Target="https://www.boxofficemojo.com/year/world/1995/?ref_=bo_cso_table_89" TargetMode="External"/><Relationship Id="rId388" Type="http://schemas.openxmlformats.org/officeDocument/2006/relationships/hyperlink" Target="https://en.wikipedia.org/wiki/Life_of_Pi_(film)" TargetMode="External"/><Relationship Id="rId511" Type="http://schemas.openxmlformats.org/officeDocument/2006/relationships/hyperlink" Target="https://www.boxofficemojo.com/year/world/2009/?ref_=bo_cso_table_87" TargetMode="External"/><Relationship Id="rId609" Type="http://schemas.openxmlformats.org/officeDocument/2006/relationships/hyperlink" Target="https://www.boxofficemojo.com/year/world/2017/?ref_=bo_cso_table_94" TargetMode="External"/><Relationship Id="rId85" Type="http://schemas.openxmlformats.org/officeDocument/2006/relationships/hyperlink" Target="https://www.boxofficemojo.com/year/world/2009/?ref_=bo_cso_table_56" TargetMode="External"/><Relationship Id="rId150" Type="http://schemas.openxmlformats.org/officeDocument/2006/relationships/hyperlink" Target="https://en.wikipedia.org/wiki/Ice_Age:_Continental_Drift" TargetMode="External"/><Relationship Id="rId595" Type="http://schemas.openxmlformats.org/officeDocument/2006/relationships/hyperlink" Target="https://www.boxofficemojo.com/year/world/2019/?ref_=bo_cso_table_185" TargetMode="External"/><Relationship Id="rId816" Type="http://schemas.openxmlformats.org/officeDocument/2006/relationships/hyperlink" Target="https://www.boxofficemojo.com/year/world/2009/?ref_=bo_cso_table_157" TargetMode="External"/><Relationship Id="rId248" Type="http://schemas.openxmlformats.org/officeDocument/2006/relationships/hyperlink" Target="https://en.wikipedia.org/wiki/Star_Wars:_The_Force_Awakens" TargetMode="External"/><Relationship Id="rId455" Type="http://schemas.openxmlformats.org/officeDocument/2006/relationships/hyperlink" Target="https://en.wikipedia.org/wiki/Mission:_Impossible_%E2%80%93_Fallout" TargetMode="External"/><Relationship Id="rId662" Type="http://schemas.openxmlformats.org/officeDocument/2006/relationships/hyperlink" Target="https://en.wikipedia.org/wiki/Pearl_Harbor_(film)" TargetMode="External"/><Relationship Id="rId12" Type="http://schemas.openxmlformats.org/officeDocument/2006/relationships/hyperlink" Target="https://en.wikipedia.org/wiki/Pretty_Woman" TargetMode="External"/><Relationship Id="rId108" Type="http://schemas.openxmlformats.org/officeDocument/2006/relationships/hyperlink" Target="https://en.wikipedia.org/wiki/Minions:_The_Rise_of_Gru" TargetMode="External"/><Relationship Id="rId315" Type="http://schemas.openxmlformats.org/officeDocument/2006/relationships/hyperlink" Target="https://www.boxofficemojo.com/year/world/2015/?ref_=bo_cso_table_4" TargetMode="External"/><Relationship Id="rId522" Type="http://schemas.openxmlformats.org/officeDocument/2006/relationships/hyperlink" Target="https://www.boxofficemojo.com/year/world/2016/?ref_=bo_cso_table_142" TargetMode="External"/><Relationship Id="rId96" Type="http://schemas.openxmlformats.org/officeDocument/2006/relationships/hyperlink" Target="https://www.boxofficemojo.com/year/world/2003/?ref_=bo_cso_table_26" TargetMode="External"/><Relationship Id="rId161" Type="http://schemas.openxmlformats.org/officeDocument/2006/relationships/hyperlink" Target="https://www.boxofficemojo.com/year/world/2022/?ref_=bo_cso_table_11" TargetMode="External"/><Relationship Id="rId399" Type="http://schemas.openxmlformats.org/officeDocument/2006/relationships/hyperlink" Target="https://en.wikipedia.org/wiki/The_Matrix_Reloaded" TargetMode="External"/><Relationship Id="rId827" Type="http://schemas.openxmlformats.org/officeDocument/2006/relationships/hyperlink" Target="https://www.boxofficemojo.com/year/world/2010/?ref_=bo_cso_table_155" TargetMode="External"/><Relationship Id="rId259" Type="http://schemas.openxmlformats.org/officeDocument/2006/relationships/hyperlink" Target="https://en.wikipedia.org/wiki/Sex_and_the_City_(film)" TargetMode="External"/><Relationship Id="rId466" Type="http://schemas.openxmlformats.org/officeDocument/2006/relationships/hyperlink" Target="https://www.boxofficemojo.com/year/world/2015/?ref_=bo_cso_table_143" TargetMode="External"/><Relationship Id="rId673" Type="http://schemas.openxmlformats.org/officeDocument/2006/relationships/hyperlink" Target="https://www.boxofficemojo.com/year/world/1994/?ref_=bo_cso_table_160" TargetMode="External"/><Relationship Id="rId23" Type="http://schemas.openxmlformats.org/officeDocument/2006/relationships/hyperlink" Target="https://en.wikipedia.org/wiki/Beverly_Hills_Cop" TargetMode="External"/><Relationship Id="rId119" Type="http://schemas.openxmlformats.org/officeDocument/2006/relationships/hyperlink" Target="https://www.boxofficemojo.com/year/world/1996/?ref_=bo_cso_table_91" TargetMode="External"/><Relationship Id="rId326" Type="http://schemas.openxmlformats.org/officeDocument/2006/relationships/hyperlink" Target="https://www.boxofficemojo.com/year/world/2012/?ref_=bo_cso_table_31" TargetMode="External"/><Relationship Id="rId533" Type="http://schemas.openxmlformats.org/officeDocument/2006/relationships/hyperlink" Target="https://www.boxofficemojo.com/year/world/2019/?ref_=bo_cso_table_17" TargetMode="External"/><Relationship Id="rId740" Type="http://schemas.openxmlformats.org/officeDocument/2006/relationships/hyperlink" Target="https://www.boxofficemojo.com/year/world/2011/?ref_=bo_cso_table_191" TargetMode="External"/><Relationship Id="rId838" Type="http://schemas.openxmlformats.org/officeDocument/2006/relationships/hyperlink" Target="https://www.boxofficemojo.com/year/world/2013/?ref_=bo_cso_table_115" TargetMode="External"/><Relationship Id="rId172" Type="http://schemas.openxmlformats.org/officeDocument/2006/relationships/hyperlink" Target="https://www.boxofficemojo.com/year/world/2012/?ref_=bo_cso_table_197" TargetMode="External"/><Relationship Id="rId477" Type="http://schemas.openxmlformats.org/officeDocument/2006/relationships/hyperlink" Target="https://en.wikipedia.org/wiki/Sherlock_Holmes:_A_Game_of_Shadows" TargetMode="External"/><Relationship Id="rId600" Type="http://schemas.openxmlformats.org/officeDocument/2006/relationships/hyperlink" Target="https://en.wikipedia.org/wiki/X-Men:_Days_of_Future_Past" TargetMode="External"/><Relationship Id="rId684" Type="http://schemas.openxmlformats.org/officeDocument/2006/relationships/hyperlink" Target="https://en.wikipedia.org/wiki/Prometheus_(2012_film)" TargetMode="External"/><Relationship Id="rId337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34" Type="http://schemas.openxmlformats.org/officeDocument/2006/relationships/hyperlink" Target="https://www.boxofficemojo.com/year/world/2004/?ref_=bo_cso_table_171" TargetMode="External"/><Relationship Id="rId544" Type="http://schemas.openxmlformats.org/officeDocument/2006/relationships/hyperlink" Target="https://www.boxofficemojo.com/year/world/2014/?ref_=bo_cso_table_150" TargetMode="External"/><Relationship Id="rId751" Type="http://schemas.openxmlformats.org/officeDocument/2006/relationships/hyperlink" Target="https://en.wikipedia.org/wiki/Trolls_(film)" TargetMode="External"/><Relationship Id="rId849" Type="http://schemas.openxmlformats.org/officeDocument/2006/relationships/hyperlink" Target="https://en.wikipedia.org/wiki/The_Chronicles_of_Narnia:_Prince_Caspian" TargetMode="External"/><Relationship Id="rId183" Type="http://schemas.openxmlformats.org/officeDocument/2006/relationships/hyperlink" Target="https://www.statista.com/statistics/323356/harry-potter-production-costs-box-office-revenue/" TargetMode="External"/><Relationship Id="rId390" Type="http://schemas.openxmlformats.org/officeDocument/2006/relationships/hyperlink" Target="https://en.wikipedia.org/wiki/Monsters,_Inc." TargetMode="External"/><Relationship Id="rId404" Type="http://schemas.openxmlformats.org/officeDocument/2006/relationships/hyperlink" Target="https://en.wikipedia.org/wiki/Kung_Fu_Panda_(film)" TargetMode="External"/><Relationship Id="rId611" Type="http://schemas.openxmlformats.org/officeDocument/2006/relationships/hyperlink" Target="https://www.boxofficemojo.com/year/world/2007/?ref_=bo_cso_table_71" TargetMode="External"/><Relationship Id="rId250" Type="http://schemas.openxmlformats.org/officeDocument/2006/relationships/hyperlink" Target="https://www.boxofficemojo.com/year/world/2014/?ref_=bo_cso_table_130" TargetMode="External"/><Relationship Id="rId488" Type="http://schemas.openxmlformats.org/officeDocument/2006/relationships/hyperlink" Target="https://www.boxofficemojo.com/year/world/2018/?ref_=bo_cso_table_152" TargetMode="External"/><Relationship Id="rId695" Type="http://schemas.openxmlformats.org/officeDocument/2006/relationships/hyperlink" Target="https://en.wikipedia.org/wiki/Die_Another_Day" TargetMode="External"/><Relationship Id="rId709" Type="http://schemas.openxmlformats.org/officeDocument/2006/relationships/hyperlink" Target="https://www.boxofficemojo.com/year/world/2004/?ref_=bo_cso_table_84" TargetMode="External"/><Relationship Id="rId45" Type="http://schemas.openxmlformats.org/officeDocument/2006/relationships/hyperlink" Target="https://www.boxofficemojo.com/year/world/2001/?ref_=bo_cso_table_79" TargetMode="External"/><Relationship Id="rId110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348" Type="http://schemas.openxmlformats.org/officeDocument/2006/relationships/hyperlink" Target="https://www.boxofficemojo.com/year/world/2010/?ref_=bo_cso_table_37" TargetMode="External"/><Relationship Id="rId555" Type="http://schemas.openxmlformats.org/officeDocument/2006/relationships/hyperlink" Target="https://www.boxofficemojo.com/year/world/2004/?ref_=bo_cso_table_102" TargetMode="External"/><Relationship Id="rId762" Type="http://schemas.openxmlformats.org/officeDocument/2006/relationships/hyperlink" Target="https://en.wikipedia.org/wiki/The_Perfect_Storm_(film)" TargetMode="External"/><Relationship Id="rId194" Type="http://schemas.openxmlformats.org/officeDocument/2006/relationships/hyperlink" Target="https://www.boxofficemojo.com/year/world/2010/?ref_=bo_cso_table_3" TargetMode="External"/><Relationship Id="rId208" Type="http://schemas.openxmlformats.org/officeDocument/2006/relationships/hyperlink" Target="https://www.boxofficemojo.com/year/world/2018/?ref_=bo_cso_table_83" TargetMode="External"/><Relationship Id="rId415" Type="http://schemas.openxmlformats.org/officeDocument/2006/relationships/hyperlink" Target="https://www.boxofficemojo.com/year/world/2000/?ref_=bo_cso_table_94" TargetMode="External"/><Relationship Id="rId622" Type="http://schemas.openxmlformats.org/officeDocument/2006/relationships/hyperlink" Target="https://www.boxofficemojo.com/year/world/2013/?ref_=bo_cso_table_194" TargetMode="External"/><Relationship Id="rId261" Type="http://schemas.openxmlformats.org/officeDocument/2006/relationships/hyperlink" Target="https://en.wikipedia.org/wiki/Captain_Marvel_(film)" TargetMode="External"/><Relationship Id="rId499" Type="http://schemas.openxmlformats.org/officeDocument/2006/relationships/hyperlink" Target="https://www.boxofficemojo.com/year/world/2014/?ref_=bo_cso_table_114" TargetMode="External"/><Relationship Id="rId56" Type="http://schemas.openxmlformats.org/officeDocument/2006/relationships/hyperlink" Target="https://www.boxofficemojo.com/year/world/1980/?ref_=bo_cso_table_8" TargetMode="External"/><Relationship Id="rId359" Type="http://schemas.openxmlformats.org/officeDocument/2006/relationships/hyperlink" Target="https://www.boxofficemojo.com/year/world/2006/?ref_=bo_cso_table_187" TargetMode="External"/><Relationship Id="rId566" Type="http://schemas.openxmlformats.org/officeDocument/2006/relationships/hyperlink" Target="https://en.wikipedia.org/wiki/Ice_Age:_Collision_Course" TargetMode="External"/><Relationship Id="rId773" Type="http://schemas.openxmlformats.org/officeDocument/2006/relationships/hyperlink" Target="https://www.boxofficemojo.com/year/world/1999/?ref_=bo_cso_table_195" TargetMode="External"/><Relationship Id="rId121" Type="http://schemas.openxmlformats.org/officeDocument/2006/relationships/hyperlink" Target="https://www.boxofficemojo.com/year/world/2011/?ref_=bo_cso_table_15" TargetMode="External"/><Relationship Id="rId219" Type="http://schemas.openxmlformats.org/officeDocument/2006/relationships/hyperlink" Target="https://www.boxofficemojo.com/year/world/1992/?ref_=bo_cso_table_85" TargetMode="External"/><Relationship Id="rId426" Type="http://schemas.openxmlformats.org/officeDocument/2006/relationships/hyperlink" Target="https://www.boxofficemojo.com/year/world/2013/?ref_=bo_cso_table_91" TargetMode="External"/><Relationship Id="rId633" Type="http://schemas.openxmlformats.org/officeDocument/2006/relationships/hyperlink" Target="https://www.boxofficemojo.com/title/tt1790809/?ref_=bo_cso_table_97" TargetMode="External"/><Relationship Id="rId840" Type="http://schemas.openxmlformats.org/officeDocument/2006/relationships/hyperlink" Target="https://www.boxofficemojo.com/year/world/2022/?ref_=bo_cso_table_124" TargetMode="External"/><Relationship Id="rId67" Type="http://schemas.openxmlformats.org/officeDocument/2006/relationships/hyperlink" Target="https://en.wikipedia.org/wiki/There%27s_Something_About_Mary" TargetMode="External"/><Relationship Id="rId272" Type="http://schemas.openxmlformats.org/officeDocument/2006/relationships/hyperlink" Target="https://en.wikipedia.org/wiki/As_Good_as_It_Gets" TargetMode="External"/><Relationship Id="rId577" Type="http://schemas.openxmlformats.org/officeDocument/2006/relationships/hyperlink" Target="https://www.boxofficemojo.com/year/world/2014/?ref_=bo_cso_table_28" TargetMode="External"/><Relationship Id="rId700" Type="http://schemas.openxmlformats.org/officeDocument/2006/relationships/hyperlink" Target="https://www.boxofficemojo.com/year/world/2018/?ref_=bo_cso_table_12" TargetMode="External"/><Relationship Id="rId132" Type="http://schemas.openxmlformats.org/officeDocument/2006/relationships/hyperlink" Target="https://en.wikipedia.org/wiki/Finding_Nemo" TargetMode="External"/><Relationship Id="rId784" Type="http://schemas.openxmlformats.org/officeDocument/2006/relationships/hyperlink" Target="https://www.boxofficemojo.com/year/world/2009/?ref_=bo_cso_table_149" TargetMode="External"/><Relationship Id="rId437" Type="http://schemas.openxmlformats.org/officeDocument/2006/relationships/hyperlink" Target="https://www.boxofficemojo.com/year/world/2017/?ref_=bo_cso_table_21" TargetMode="External"/><Relationship Id="rId644" Type="http://schemas.openxmlformats.org/officeDocument/2006/relationships/hyperlink" Target="https://www.boxofficemojo.com/year/world/2018/?ref_=bo_cso_table_184" TargetMode="External"/><Relationship Id="rId851" Type="http://schemas.openxmlformats.org/officeDocument/2006/relationships/hyperlink" Target="https://en.wikipedia.org/wiki/The_Great_Gatsby_(2013_film)" TargetMode="External"/><Relationship Id="rId283" Type="http://schemas.openxmlformats.org/officeDocument/2006/relationships/hyperlink" Target="https://www.boxofficemojo.com/year/world/2006/?ref_=bo_cso_table_113" TargetMode="External"/><Relationship Id="rId490" Type="http://schemas.openxmlformats.org/officeDocument/2006/relationships/hyperlink" Target="https://www.boxofficemojo.com/year/world/2011/?ref_=bo_cso_table_193" TargetMode="External"/><Relationship Id="rId504" Type="http://schemas.openxmlformats.org/officeDocument/2006/relationships/hyperlink" Target="https://www.boxofficemojo.com/year/world/2009/?ref_=bo_cso_table_124" TargetMode="External"/><Relationship Id="rId711" Type="http://schemas.openxmlformats.org/officeDocument/2006/relationships/hyperlink" Target="https://www.boxofficemojo.com/year/world/2015/?ref_=bo_cso_table_74" TargetMode="External"/><Relationship Id="rId78" Type="http://schemas.openxmlformats.org/officeDocument/2006/relationships/hyperlink" Target="https://www.boxofficemojo.com/year/world/2015/?ref_=bo_cso_table_188" TargetMode="External"/><Relationship Id="rId143" Type="http://schemas.openxmlformats.org/officeDocument/2006/relationships/hyperlink" Target="https://en.wikipedia.org/wiki/Speed_(1994_film)" TargetMode="External"/><Relationship Id="rId350" Type="http://schemas.openxmlformats.org/officeDocument/2006/relationships/hyperlink" Target="https://www.boxofficemojo.com/year/world/2005/?ref_=bo_cso_table_174" TargetMode="External"/><Relationship Id="rId588" Type="http://schemas.openxmlformats.org/officeDocument/2006/relationships/hyperlink" Target="https://en.wikipedia.org/wiki/Monsters_University" TargetMode="External"/><Relationship Id="rId795" Type="http://schemas.openxmlformats.org/officeDocument/2006/relationships/hyperlink" Target="https://en.wikipedia.org/wiki/Oz_the_Great_and_Powerful" TargetMode="External"/><Relationship Id="rId809" Type="http://schemas.openxmlformats.org/officeDocument/2006/relationships/hyperlink" Target="https://www.boxofficemojo.com/year/world/2012/?ref_=bo_cso_table_136" TargetMode="External"/><Relationship Id="rId9" Type="http://schemas.openxmlformats.org/officeDocument/2006/relationships/hyperlink" Target="https://en.wikipedia.org/wiki/Jaws_(film)" TargetMode="External"/><Relationship Id="rId210" Type="http://schemas.openxmlformats.org/officeDocument/2006/relationships/hyperlink" Target="https://www.boxofficemojo.com/year/world/2011/?ref_=bo_cso_table_181" TargetMode="External"/><Relationship Id="rId448" Type="http://schemas.openxmlformats.org/officeDocument/2006/relationships/hyperlink" Target="https://www.boxofficemojo.com/year/world/2001/?ref_=bo_cso_table_80" TargetMode="External"/><Relationship Id="rId655" Type="http://schemas.openxmlformats.org/officeDocument/2006/relationships/hyperlink" Target="https://en.wikipedia.org/wiki/The_Last_Samurai" TargetMode="External"/><Relationship Id="rId862" Type="http://schemas.openxmlformats.org/officeDocument/2006/relationships/hyperlink" Target="https://www.boxofficemojo.com/year/world/2006/?ref_=bo_cso_table_140" TargetMode="External"/><Relationship Id="rId294" Type="http://schemas.openxmlformats.org/officeDocument/2006/relationships/hyperlink" Target="https://www.boxofficemojo.com/year/world/2019/?ref_=bo_cso_table_52" TargetMode="External"/><Relationship Id="rId308" Type="http://schemas.openxmlformats.org/officeDocument/2006/relationships/hyperlink" Target="https://www.boxofficemojo.com/year/world/2009/?ref_=bo_cso_table_18" TargetMode="External"/><Relationship Id="rId515" Type="http://schemas.openxmlformats.org/officeDocument/2006/relationships/hyperlink" Target="https://en.wikipedia.org/wiki/Ratatouille_(film)" TargetMode="External"/><Relationship Id="rId722" Type="http://schemas.openxmlformats.org/officeDocument/2006/relationships/hyperlink" Target="https://screenrant.com/shang-chi-movie-budget-cost-mcu-comparison/" TargetMode="External"/><Relationship Id="rId89" Type="http://schemas.openxmlformats.org/officeDocument/2006/relationships/hyperlink" Target="https://www.boxofficemojo.com/year/world/2017/?ref_=bo_cso_table_44" TargetMode="External"/><Relationship Id="rId154" Type="http://schemas.openxmlformats.org/officeDocument/2006/relationships/hyperlink" Target="https://www.statista.com/statistics/323356/harry-potter-production-costs-box-office-revenue/" TargetMode="External"/><Relationship Id="rId361" Type="http://schemas.openxmlformats.org/officeDocument/2006/relationships/hyperlink" Target="https://www.boxofficemojo.com/year/world/2007/?ref_=bo_cso_table_187" TargetMode="External"/><Relationship Id="rId599" Type="http://schemas.openxmlformats.org/officeDocument/2006/relationships/hyperlink" Target="https://www.boxofficemojo.com/year/world/2014/?ref_=bo_cso_table_120" TargetMode="External"/><Relationship Id="rId459" Type="http://schemas.openxmlformats.org/officeDocument/2006/relationships/hyperlink" Target="https://en.wikipedia.org/wiki/Mr._%26_Mrs._Smith_(2005_film)" TargetMode="External"/><Relationship Id="rId666" Type="http://schemas.openxmlformats.org/officeDocument/2006/relationships/hyperlink" Target="https://www.boxofficemojo.com/year/world/2007/?ref_=bo_cso_table_57" TargetMode="External"/><Relationship Id="rId16" Type="http://schemas.openxmlformats.org/officeDocument/2006/relationships/hyperlink" Target="https://en.wikipedia.org/wiki/The_King%27s_Speech" TargetMode="External"/><Relationship Id="rId221" Type="http://schemas.openxmlformats.org/officeDocument/2006/relationships/hyperlink" Target="https://www.boxofficemojo.com/year/world/2018/?ref_=bo_cso_table_25" TargetMode="External"/><Relationship Id="rId319" Type="http://schemas.openxmlformats.org/officeDocument/2006/relationships/hyperlink" Target="https://www.boxofficemojo.com/year/world/2002/?ref_=bo_cso_table_120" TargetMode="External"/><Relationship Id="rId526" Type="http://schemas.openxmlformats.org/officeDocument/2006/relationships/hyperlink" Target="https://en.wikipedia.org/wiki/XXX:_Return_of_Xander_Cage" TargetMode="External"/><Relationship Id="rId733" Type="http://schemas.openxmlformats.org/officeDocument/2006/relationships/hyperlink" Target="https://en.wikipedia.org/wiki/World_War_Z_(film)" TargetMode="External"/><Relationship Id="rId165" Type="http://schemas.openxmlformats.org/officeDocument/2006/relationships/hyperlink" Target="https://en.wikipedia.org/wiki/Notting_Hill_(film)" TargetMode="External"/><Relationship Id="rId372" Type="http://schemas.openxmlformats.org/officeDocument/2006/relationships/hyperlink" Target="https://www.boxofficemojo.com/year/world/2012/?ref_=bo_cso_table_118" TargetMode="External"/><Relationship Id="rId677" Type="http://schemas.openxmlformats.org/officeDocument/2006/relationships/hyperlink" Target="https://www.boxofficemojo.com/year/world/2013/?ref_=bo_cso_table_110" TargetMode="External"/><Relationship Id="rId800" Type="http://schemas.openxmlformats.org/officeDocument/2006/relationships/hyperlink" Target="https://www.boxofficemojo.com/year/world/2014/?ref_=bo_cso_table_133" TargetMode="External"/><Relationship Id="rId232" Type="http://schemas.openxmlformats.org/officeDocument/2006/relationships/hyperlink" Target="https://www.boxofficemojo.com/year/world/2016/?ref_=bo_cso_table_43" TargetMode="External"/><Relationship Id="rId27" Type="http://schemas.openxmlformats.org/officeDocument/2006/relationships/hyperlink" Target="https://en.wikipedia.org/wiki/American_Beauty_(1999_film)" TargetMode="External"/><Relationship Id="rId537" Type="http://schemas.openxmlformats.org/officeDocument/2006/relationships/hyperlink" Target="https://en.wikipedia.org/wiki/The_Bourne_Ultimatum_(film)" TargetMode="External"/><Relationship Id="rId744" Type="http://schemas.openxmlformats.org/officeDocument/2006/relationships/hyperlink" Target="https://en.wikipedia.org/wiki/Now_You_See_Me_2" TargetMode="External"/><Relationship Id="rId80" Type="http://schemas.openxmlformats.org/officeDocument/2006/relationships/hyperlink" Target="https://en.wikipedia.org/wiki/The_Twilight_Saga:_New_Moon" TargetMode="External"/><Relationship Id="rId176" Type="http://schemas.openxmlformats.org/officeDocument/2006/relationships/hyperlink" Target="https://www.boxofficemojo.com/year/world/2012/?ref_=bo_cso_table_164" TargetMode="External"/><Relationship Id="rId383" Type="http://schemas.openxmlformats.org/officeDocument/2006/relationships/hyperlink" Target="https://www.boxofficemojo.com/year/world/2017/?ref_=bo_cso_table_117" TargetMode="External"/><Relationship Id="rId590" Type="http://schemas.openxmlformats.org/officeDocument/2006/relationships/hyperlink" Target="https://en.wikipedia.org/wiki/Air_Force_One_(film)" TargetMode="External"/><Relationship Id="rId604" Type="http://schemas.openxmlformats.org/officeDocument/2006/relationships/hyperlink" Target="https://en.wikipedia.org/wiki/Planet_of_the_Apes_(2001_film)" TargetMode="External"/><Relationship Id="rId811" Type="http://schemas.openxmlformats.org/officeDocument/2006/relationships/hyperlink" Target="https://www.boxofficemojo.com/year/world/2003/?ref_=bo_cso_table_89" TargetMode="External"/><Relationship Id="rId243" Type="http://schemas.openxmlformats.org/officeDocument/2006/relationships/hyperlink" Target="https://www.boxofficemojo.com/year/world/2015/?ref_=bo_cso_table_140" TargetMode="External"/><Relationship Id="rId450" Type="http://schemas.openxmlformats.org/officeDocument/2006/relationships/hyperlink" Target="https://www.boxofficemojo.com/year/world/2000/?ref_=bo_cso_table_62" TargetMode="External"/><Relationship Id="rId688" Type="http://schemas.openxmlformats.org/officeDocument/2006/relationships/hyperlink" Target="https://www.boxofficemojo.com/year/world/2017/?ref_=bo_cso_table_189" TargetMode="External"/><Relationship Id="rId38" Type="http://schemas.openxmlformats.org/officeDocument/2006/relationships/hyperlink" Target="https://www.boxofficemojo.com/year/world/2018/?ref_=bo_cso_table_112" TargetMode="External"/><Relationship Id="rId103" Type="http://schemas.openxmlformats.org/officeDocument/2006/relationships/hyperlink" Target="https://www.boxofficemojo.com/year/world/1984/?ref_=bo_cso_table_125" TargetMode="External"/><Relationship Id="rId310" Type="http://schemas.openxmlformats.org/officeDocument/2006/relationships/hyperlink" Target="https://www.boxofficemojo.com/year/world/2019/?ref_=bo_cso_table_93" TargetMode="External"/><Relationship Id="rId548" Type="http://schemas.openxmlformats.org/officeDocument/2006/relationships/hyperlink" Target="https://www.boxofficemojo.com/year/world/1998/?ref_=bo_cso_table_195" TargetMode="External"/><Relationship Id="rId755" Type="http://schemas.openxmlformats.org/officeDocument/2006/relationships/hyperlink" Target="https://www.boxofficemojo.com/year/world/2011/?ref_=bo_cso_table_42" TargetMode="External"/><Relationship Id="rId91" Type="http://schemas.openxmlformats.org/officeDocument/2006/relationships/hyperlink" Target="https://en.wikipedia.org/wiki/Home_Alone_2:_Lost_in_New_York" TargetMode="External"/><Relationship Id="rId187" Type="http://schemas.openxmlformats.org/officeDocument/2006/relationships/hyperlink" Target="https://www.boxofficemojo.com/year/world/1991/?ref_=bo_cso_table_141" TargetMode="External"/><Relationship Id="rId394" Type="http://schemas.openxmlformats.org/officeDocument/2006/relationships/hyperlink" Target="https://www.boxofficemojo.com/year/world/2004/?ref_=bo_cso_table_166" TargetMode="External"/><Relationship Id="rId408" Type="http://schemas.openxmlformats.org/officeDocument/2006/relationships/hyperlink" Target="https://en.wikipedia.org/wiki/Sing_2" TargetMode="External"/><Relationship Id="rId615" Type="http://schemas.openxmlformats.org/officeDocument/2006/relationships/hyperlink" Target="https://en.wikipedia.org/wiki/Sonic_the_Hedgehog_(film)" TargetMode="External"/><Relationship Id="rId822" Type="http://schemas.openxmlformats.org/officeDocument/2006/relationships/hyperlink" Target="https://www.boxofficemojo.com/year/world/2017/?ref_=bo_cso_table_153" TargetMode="External"/><Relationship Id="rId254" Type="http://schemas.openxmlformats.org/officeDocument/2006/relationships/hyperlink" Target="https://www.boxofficemojo.com/year/world/1997/?ref_=bo_cso_table_179" TargetMode="External"/><Relationship Id="rId699" Type="http://schemas.openxmlformats.org/officeDocument/2006/relationships/hyperlink" Target="https://en.wikipedia.org/wiki/A_Bug%27s_Life" TargetMode="External"/><Relationship Id="rId49" Type="http://schemas.openxmlformats.org/officeDocument/2006/relationships/hyperlink" Target="https://www.boxofficemojo.com/year/world/1993/?ref_=bo_cso_table_84" TargetMode="External"/><Relationship Id="rId114" Type="http://schemas.openxmlformats.org/officeDocument/2006/relationships/hyperlink" Target="https://www.boxofficemojo.com/year/world/2008/?ref_=bo_cso_table_119" TargetMode="External"/><Relationship Id="rId461" Type="http://schemas.openxmlformats.org/officeDocument/2006/relationships/hyperlink" Target="https://en.wikipedia.org/wiki/Ransom_(1996_film)" TargetMode="External"/><Relationship Id="rId559" Type="http://schemas.openxmlformats.org/officeDocument/2006/relationships/hyperlink" Target="https://www.boxofficemojo.com/year/world/2019/?ref_=bo_cso_table_35" TargetMode="External"/><Relationship Id="rId766" Type="http://schemas.openxmlformats.org/officeDocument/2006/relationships/hyperlink" Target="https://en.wikipedia.org/wiki/King_Kong_(2005_film)" TargetMode="External"/><Relationship Id="rId198" Type="http://schemas.openxmlformats.org/officeDocument/2006/relationships/hyperlink" Target="https://en.wikipedia.org/wiki/Harry_Potter_and_the_Deathly_Hallows_%E2%80%93_Part_2" TargetMode="External"/><Relationship Id="rId321" Type="http://schemas.openxmlformats.org/officeDocument/2006/relationships/hyperlink" Target="https://www.boxofficemojo.com/year/world/2012/?ref_=bo_cso_table_49" TargetMode="External"/><Relationship Id="rId419" Type="http://schemas.openxmlformats.org/officeDocument/2006/relationships/hyperlink" Target="https://www.boxofficemojo.com/year/world/2020/?ref_=bo_cso_table_99" TargetMode="External"/><Relationship Id="rId626" Type="http://schemas.openxmlformats.org/officeDocument/2006/relationships/hyperlink" Target="https://www.boxofficemojo.com/year/world/2016/?ref_=bo_cso_table_77" TargetMode="External"/><Relationship Id="rId833" Type="http://schemas.openxmlformats.org/officeDocument/2006/relationships/hyperlink" Target="https://www.boxofficemojo.com/year/world/2014/?ref_=bo_cso_table_177" TargetMode="External"/><Relationship Id="rId265" Type="http://schemas.openxmlformats.org/officeDocument/2006/relationships/hyperlink" Target="https://en.wikipedia.org/wiki/The_Lion_King_(2019_film)" TargetMode="External"/><Relationship Id="rId472" Type="http://schemas.openxmlformats.org/officeDocument/2006/relationships/hyperlink" Target="https://www.boxofficemojo.com/year/world/1998/?ref_=bo_cso_table_98" TargetMode="External"/><Relationship Id="rId125" Type="http://schemas.openxmlformats.org/officeDocument/2006/relationships/hyperlink" Target="https://www.boxofficemojo.com/year/world/2010/?ref_=bo_cso_table_136" TargetMode="External"/><Relationship Id="rId332" Type="http://schemas.openxmlformats.org/officeDocument/2006/relationships/hyperlink" Target="https://www.boxofficemojo.com/year/world/2016/?ref_=bo_cso_table_54" TargetMode="External"/><Relationship Id="rId777" Type="http://schemas.openxmlformats.org/officeDocument/2006/relationships/hyperlink" Target="https://www.boxofficemojo.com/year/world/2019/?ref_=bo_cso_table_35" TargetMode="External"/><Relationship Id="rId637" Type="http://schemas.openxmlformats.org/officeDocument/2006/relationships/hyperlink" Target="https://simple.wikipedia.org/wiki/Tarzan_(1999_movie)" TargetMode="External"/><Relationship Id="rId844" Type="http://schemas.openxmlformats.org/officeDocument/2006/relationships/hyperlink" Target="https://www.boxofficemojo.com/year/world/2016/?ref_=bo_cso_table_77" TargetMode="External"/><Relationship Id="rId276" Type="http://schemas.openxmlformats.org/officeDocument/2006/relationships/hyperlink" Target="https://en.wikipedia.org/wiki/The_Twilight_Saga:_Breaking_Dawn_%E2%80%93_Part_2" TargetMode="External"/><Relationship Id="rId483" Type="http://schemas.openxmlformats.org/officeDocument/2006/relationships/hyperlink" Target="https://en.wikipedia.org/wiki/Alvin_and_the_Chipmunks:_Chipwrecked" TargetMode="External"/><Relationship Id="rId690" Type="http://schemas.openxmlformats.org/officeDocument/2006/relationships/hyperlink" Target="https://www.boxofficemojo.com/year/world/2016/?ref_=bo_cso_table_1" TargetMode="External"/><Relationship Id="rId704" Type="http://schemas.openxmlformats.org/officeDocument/2006/relationships/hyperlink" Target="https://en.wikipedia.org/wiki/Thor_(film)" TargetMode="External"/><Relationship Id="rId40" Type="http://schemas.openxmlformats.org/officeDocument/2006/relationships/hyperlink" Target="https://en.wikipedia.org/wiki/The_Mask_(1994_film)" TargetMode="External"/><Relationship Id="rId136" Type="http://schemas.openxmlformats.org/officeDocument/2006/relationships/hyperlink" Target="https://en.wikipedia.org/wiki/Spider-Man:_No_Way_Home" TargetMode="External"/><Relationship Id="rId343" Type="http://schemas.openxmlformats.org/officeDocument/2006/relationships/hyperlink" Target="https://en.wikipedia.org/wiki/Toy_Story_4" TargetMode="External"/><Relationship Id="rId550" Type="http://schemas.openxmlformats.org/officeDocument/2006/relationships/hyperlink" Target="https://www.boxofficemojo.com/year/world/2017/?ref_=bo_cso_table_116" TargetMode="External"/><Relationship Id="rId788" Type="http://schemas.openxmlformats.org/officeDocument/2006/relationships/hyperlink" Target="https://www.boxofficemojo.com/year/world/2005/?ref_=bo_cso_table_169" TargetMode="External"/><Relationship Id="rId203" Type="http://schemas.openxmlformats.org/officeDocument/2006/relationships/hyperlink" Target="https://www.boxofficemojo.com/year/world/1994/?ref_=bo_cso_table_111" TargetMode="External"/><Relationship Id="rId648" Type="http://schemas.openxmlformats.org/officeDocument/2006/relationships/hyperlink" Target="https://www.boxofficemojo.com/year/world/2004/?ref_=bo_cso_table_192" TargetMode="External"/><Relationship Id="rId855" Type="http://schemas.openxmlformats.org/officeDocument/2006/relationships/hyperlink" Target="https://en.wikipedia.org/wiki/Star_Trek_Beyond" TargetMode="External"/><Relationship Id="rId287" Type="http://schemas.openxmlformats.org/officeDocument/2006/relationships/hyperlink" Target="https://www.boxofficemojo.com/year/world/2019/?ref_=bo_cso_table_95" TargetMode="External"/><Relationship Id="rId410" Type="http://schemas.openxmlformats.org/officeDocument/2006/relationships/hyperlink" Target="https://en.wikipedia.org/wiki/Mission:_Impossible_%E2%80%93_Ghost_Protocol" TargetMode="External"/><Relationship Id="rId494" Type="http://schemas.openxmlformats.org/officeDocument/2006/relationships/hyperlink" Target="https://en.wikipedia.org/wiki/Over_the_Hedge_(film)" TargetMode="External"/><Relationship Id="rId508" Type="http://schemas.openxmlformats.org/officeDocument/2006/relationships/hyperlink" Target="https://en.wikipedia.org/wiki/The_Curious_Case_of_Benjamin_Button_(film)" TargetMode="External"/><Relationship Id="rId715" Type="http://schemas.openxmlformats.org/officeDocument/2006/relationships/hyperlink" Target="https://en.wikipedia.org/wiki/Men_in_Black_3" TargetMode="External"/><Relationship Id="rId147" Type="http://schemas.openxmlformats.org/officeDocument/2006/relationships/hyperlink" Target="https://en.wikipedia.org/wiki/The_Devil_Wears_Prada_(film)" TargetMode="External"/><Relationship Id="rId354" Type="http://schemas.openxmlformats.org/officeDocument/2006/relationships/hyperlink" Target="https://www.boxofficemojo.com/year/world/2017/?ref_=bo_cso_table_15" TargetMode="External"/><Relationship Id="rId799" Type="http://schemas.openxmlformats.org/officeDocument/2006/relationships/hyperlink" Target="https://en.wikipedia.org/wiki/Dune_(2021_film)" TargetMode="External"/><Relationship Id="rId51" Type="http://schemas.openxmlformats.org/officeDocument/2006/relationships/hyperlink" Target="https://www.boxofficemojo.com/year/world/1993/?ref_=bo_cso_table_30" TargetMode="External"/><Relationship Id="rId561" Type="http://schemas.openxmlformats.org/officeDocument/2006/relationships/hyperlink" Target="https://www.boxofficemojo.com/year/world/2007/?ref_=bo_cso_table_183" TargetMode="External"/><Relationship Id="rId659" Type="http://schemas.openxmlformats.org/officeDocument/2006/relationships/hyperlink" Target="https://www.boxofficemojo.com/year/world/2017/?ref_=bo_cso_table_36" TargetMode="External"/><Relationship Id="rId866" Type="http://schemas.openxmlformats.org/officeDocument/2006/relationships/hyperlink" Target="https://www.boxofficemojo.com/year/world/2015/?ref_=bo_cso_table_128" TargetMode="External"/><Relationship Id="rId214" Type="http://schemas.openxmlformats.org/officeDocument/2006/relationships/hyperlink" Target="https://www.boxofficemojo.com/year/world/2013/?ref_=bo_cso_table_127" TargetMode="External"/><Relationship Id="rId298" Type="http://schemas.openxmlformats.org/officeDocument/2006/relationships/hyperlink" Target="https://www.boxofficemojo.com/year/world/2005/?ref_=bo_cso_table_70" TargetMode="External"/><Relationship Id="rId421" Type="http://schemas.openxmlformats.org/officeDocument/2006/relationships/hyperlink" Target="https://www.boxofficemojo.com/title/tt0383574/?ref_=bo_cso_table_38" TargetMode="External"/><Relationship Id="rId519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158" Type="http://schemas.openxmlformats.org/officeDocument/2006/relationships/hyperlink" Target="https://en.wikipedia.org/wiki/Star_Wars:_Episode_I_%E2%80%93_The_Phantom_Menace" TargetMode="External"/><Relationship Id="rId726" Type="http://schemas.openxmlformats.org/officeDocument/2006/relationships/hyperlink" Target="https://en.wikipedia.org/wiki/Night_at_the_Museum:_Secret_of_the_Tomb" TargetMode="External"/><Relationship Id="rId62" Type="http://schemas.openxmlformats.org/officeDocument/2006/relationships/hyperlink" Target="https://www.boxofficemojo.com/year/world/2018/?ref_=bo_cso_table_186" TargetMode="External"/><Relationship Id="rId365" Type="http://schemas.openxmlformats.org/officeDocument/2006/relationships/hyperlink" Target="https://en.wikipedia.org/wiki/The_Mummy_(1999_film)" TargetMode="External"/><Relationship Id="rId572" Type="http://schemas.openxmlformats.org/officeDocument/2006/relationships/hyperlink" Target="https://en.wikipedia.org/wiki/Cars_(film)" TargetMode="External"/><Relationship Id="rId225" Type="http://schemas.openxmlformats.org/officeDocument/2006/relationships/hyperlink" Target="https://www.boxofficemojo.com/year/world/2019/?ref_=bo_cso_table_27" TargetMode="External"/><Relationship Id="rId432" Type="http://schemas.openxmlformats.org/officeDocument/2006/relationships/hyperlink" Target="https://en.wikipedia.org/wiki/The_Hunchback_of_Notre_Dame_(1996_film)" TargetMode="External"/><Relationship Id="rId737" Type="http://schemas.openxmlformats.org/officeDocument/2006/relationships/hyperlink" Target="https://en.wikipedia.org/wiki/Penguins_of_Madagascar" TargetMode="External"/><Relationship Id="rId73" Type="http://schemas.openxmlformats.org/officeDocument/2006/relationships/hyperlink" Target="https://en.wikipedia.org/wiki/La_La_Land" TargetMode="External"/><Relationship Id="rId169" Type="http://schemas.openxmlformats.org/officeDocument/2006/relationships/hyperlink" Target="https://en.wikipedia.org/wiki/The_Lost_World:_Jurassic_Park" TargetMode="External"/><Relationship Id="rId376" Type="http://schemas.openxmlformats.org/officeDocument/2006/relationships/hyperlink" Target="https://www.the-numbers.com/movie/Avatar-The-Way-of-Water-(2022)" TargetMode="External"/><Relationship Id="rId583" Type="http://schemas.openxmlformats.org/officeDocument/2006/relationships/hyperlink" Target="https://www.boxofficemojo.com/year/world/2016/?ref_=bo_cso_table_148" TargetMode="External"/><Relationship Id="rId790" Type="http://schemas.openxmlformats.org/officeDocument/2006/relationships/hyperlink" Target="https://www.boxofficemojo.com/year/world/2009/?ref_=bo_cso_table_171" TargetMode="External"/><Relationship Id="rId804" Type="http://schemas.openxmlformats.org/officeDocument/2006/relationships/hyperlink" Target="https://www.indiewire.com/2019/11/roland-emmerich-independence-day-resurgence-1202187244/" TargetMode="External"/><Relationship Id="rId4" Type="http://schemas.openxmlformats.org/officeDocument/2006/relationships/hyperlink" Target="https://en.wikipedia.org/wiki/My_Big_Fat_Greek_Wedding" TargetMode="External"/><Relationship Id="rId236" Type="http://schemas.openxmlformats.org/officeDocument/2006/relationships/hyperlink" Target="https://en.wikipedia.org/wiki/The_Avengers_(2012_film)" TargetMode="External"/><Relationship Id="rId443" Type="http://schemas.openxmlformats.org/officeDocument/2006/relationships/hyperlink" Target="https://www.boxofficemojo.com/year/world/2010/?ref_=bo_cso_table_117" TargetMode="External"/><Relationship Id="rId650" Type="http://schemas.openxmlformats.org/officeDocument/2006/relationships/hyperlink" Target="https://www.boxofficemojo.com/year/world/2012/?ref_=bo_cso_table_115" TargetMode="External"/><Relationship Id="rId303" Type="http://schemas.openxmlformats.org/officeDocument/2006/relationships/hyperlink" Target="https://www.boxofficemojo.com/year/world/2009/?ref_=bo_cso_table_81" TargetMode="External"/><Relationship Id="rId748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84" Type="http://schemas.openxmlformats.org/officeDocument/2006/relationships/hyperlink" Target="https://www.boxofficemojo.com/year/world/2016/?ref_=bo_cso_table_105" TargetMode="External"/><Relationship Id="rId387" Type="http://schemas.openxmlformats.org/officeDocument/2006/relationships/hyperlink" Target="https://www.boxofficemojo.com/year/world/2012/?ref_=bo_cso_table_173" TargetMode="External"/><Relationship Id="rId510" Type="http://schemas.openxmlformats.org/officeDocument/2006/relationships/hyperlink" Target="https://en.wikipedia.org/wiki/Iron_Man_(2008_film)" TargetMode="External"/><Relationship Id="rId594" Type="http://schemas.openxmlformats.org/officeDocument/2006/relationships/hyperlink" Target="https://www.imdb.com/title/tt0496806/" TargetMode="External"/><Relationship Id="rId608" Type="http://schemas.openxmlformats.org/officeDocument/2006/relationships/hyperlink" Target="https://en.wikipedia.org/wiki/Kung_Fu_Panda_3" TargetMode="External"/><Relationship Id="rId815" Type="http://schemas.openxmlformats.org/officeDocument/2006/relationships/hyperlink" Target="https://www.boxofficemojo.com/year/world/2019/?ref_=bo_cso_table_147" TargetMode="External"/><Relationship Id="rId247" Type="http://schemas.openxmlformats.org/officeDocument/2006/relationships/hyperlink" Target="https://www.boxofficemojo.com/year/world/2018/?ref_=bo_cso_table_173" TargetMode="External"/><Relationship Id="rId107" Type="http://schemas.openxmlformats.org/officeDocument/2006/relationships/hyperlink" Target="https://www.boxofficemojo.com/year/world/2022/?ref_=bo_cso_table_63" TargetMode="External"/><Relationship Id="rId454" Type="http://schemas.openxmlformats.org/officeDocument/2006/relationships/hyperlink" Target="https://www.boxofficemojo.com/year/world/2018/?ref_=bo_cso_table_99" TargetMode="External"/><Relationship Id="rId661" Type="http://schemas.openxmlformats.org/officeDocument/2006/relationships/hyperlink" Target="https://www.boxofficemojo.com/year/world/2001/?ref_=bo_cso_table_76" TargetMode="External"/><Relationship Id="rId759" Type="http://schemas.openxmlformats.org/officeDocument/2006/relationships/hyperlink" Target="https://www.boxofficemojo.com/year/world/2016/?ref_=bo_cso_table_86" TargetMode="External"/><Relationship Id="rId11" Type="http://schemas.openxmlformats.org/officeDocument/2006/relationships/hyperlink" Target="https://www.boxofficemojo.com/year/world/1990/?ref_=bo_cso_table_63" TargetMode="External"/><Relationship Id="rId314" Type="http://schemas.openxmlformats.org/officeDocument/2006/relationships/hyperlink" Target="https://en.wikipedia.org/wiki/Mission:_Impossible_(film_series)" TargetMode="External"/><Relationship Id="rId398" Type="http://schemas.openxmlformats.org/officeDocument/2006/relationships/hyperlink" Target="https://www.boxofficemojo.com/year/world/2003/?ref_=bo_cso_table_123" TargetMode="External"/><Relationship Id="rId521" Type="http://schemas.openxmlformats.org/officeDocument/2006/relationships/hyperlink" Target="https://www.imdb.com/title/tt0381061/" TargetMode="External"/><Relationship Id="rId619" Type="http://schemas.openxmlformats.org/officeDocument/2006/relationships/hyperlink" Target="https://en.wikipedia.org/wiki/National_Treasure:_Book_of_Secrets" TargetMode="External"/><Relationship Id="rId95" Type="http://schemas.openxmlformats.org/officeDocument/2006/relationships/hyperlink" Target="https://en.wikipedia.org/wiki/Forrest_Gump" TargetMode="External"/><Relationship Id="rId160" Type="http://schemas.openxmlformats.org/officeDocument/2006/relationships/hyperlink" Target="https://en.wikipedia.org/wiki/The_Hunger_Games_(film)" TargetMode="External"/><Relationship Id="rId826" Type="http://schemas.openxmlformats.org/officeDocument/2006/relationships/hyperlink" Target="https://en.wikipedia.org/wiki/X-Men:_The_Last_Stand" TargetMode="External"/><Relationship Id="rId258" Type="http://schemas.openxmlformats.org/officeDocument/2006/relationships/hyperlink" Target="https://www.boxofficemojo.com/year/world/2008/?ref_=bo_cso_table_105" TargetMode="External"/><Relationship Id="rId465" Type="http://schemas.openxmlformats.org/officeDocument/2006/relationships/hyperlink" Target="https://en.wikipedia.org/wiki/Kingsman:_The_Secret_Service" TargetMode="External"/><Relationship Id="rId672" Type="http://schemas.openxmlformats.org/officeDocument/2006/relationships/hyperlink" Target="https://en.wikipedia.org/wiki/Charlie_and_the_Chocolate_Factory_(film)" TargetMode="External"/><Relationship Id="rId22" Type="http://schemas.openxmlformats.org/officeDocument/2006/relationships/hyperlink" Target="https://www.boxofficemojo.com/year/world/1984/?ref_=bo_cso_table_158" TargetMode="External"/><Relationship Id="rId118" Type="http://schemas.openxmlformats.org/officeDocument/2006/relationships/hyperlink" Target="https://en.wikipedia.org/wiki/Seven_(1995_film)" TargetMode="External"/><Relationship Id="rId325" Type="http://schemas.openxmlformats.org/officeDocument/2006/relationships/hyperlink" Target="https://en.wikipedia.org/wiki/The_Twilight_Saga:_Breaking_Dawn_%E2%80%93_Part_1" TargetMode="External"/><Relationship Id="rId532" Type="http://schemas.openxmlformats.org/officeDocument/2006/relationships/hyperlink" Target="https://www.imdb.com/title/tt0112864/" TargetMode="External"/><Relationship Id="rId171" Type="http://schemas.openxmlformats.org/officeDocument/2006/relationships/hyperlink" Target="https://en.wikipedia.org/wiki/Sing_(2016_American_film)" TargetMode="External"/><Relationship Id="rId837" Type="http://schemas.openxmlformats.org/officeDocument/2006/relationships/hyperlink" Target="https://www.boxofficemojo.com/year/world/2008/?ref_=bo_cso_table_171" TargetMode="External"/><Relationship Id="rId269" Type="http://schemas.openxmlformats.org/officeDocument/2006/relationships/hyperlink" Target="https://www.boxofficemojo.com/year/world/1995/?ref_=bo_cso_table_106" TargetMode="External"/><Relationship Id="rId476" Type="http://schemas.openxmlformats.org/officeDocument/2006/relationships/hyperlink" Target="https://www.boxofficemojo.com/year/world/2011/?ref_=bo_cso_table_2" TargetMode="External"/><Relationship Id="rId683" Type="http://schemas.openxmlformats.org/officeDocument/2006/relationships/hyperlink" Target="https://www.boxofficemojo.com/year/world/2012/?ref_=bo_cso_table_127" TargetMode="External"/><Relationship Id="rId33" Type="http://schemas.openxmlformats.org/officeDocument/2006/relationships/hyperlink" Target="https://en.wikipedia.org/wiki/Ghost_(1990_film)" TargetMode="External"/><Relationship Id="rId129" Type="http://schemas.openxmlformats.org/officeDocument/2006/relationships/hyperlink" Target="https://www.boxofficemojo.com/year/world/2002/?ref_=bo_cso_table_60" TargetMode="External"/><Relationship Id="rId336" Type="http://schemas.openxmlformats.org/officeDocument/2006/relationships/hyperlink" Target="https://www.boxofficemojo.com/year/world/2022/?ref_=bo_cso_table_51" TargetMode="External"/><Relationship Id="rId543" Type="http://schemas.openxmlformats.org/officeDocument/2006/relationships/hyperlink" Target="https://www.boxofficemojo.com/year/world/2015/?ref_=bo_cso_table_23" TargetMode="External"/><Relationship Id="rId182" Type="http://schemas.openxmlformats.org/officeDocument/2006/relationships/hyperlink" Target="https://www.boxofficemojo.com/year/world/2001/?ref_=bo_cso_table_48" TargetMode="External"/><Relationship Id="rId403" Type="http://schemas.openxmlformats.org/officeDocument/2006/relationships/hyperlink" Target="https://www.boxofficemojo.com/year/world/2008/?ref_=bo_cso_table_158" TargetMode="External"/><Relationship Id="rId750" Type="http://schemas.openxmlformats.org/officeDocument/2006/relationships/hyperlink" Target="https://www.boxofficemojo.com/year/world/2016/?ref_=bo_cso_table_104" TargetMode="External"/><Relationship Id="rId848" Type="http://schemas.openxmlformats.org/officeDocument/2006/relationships/hyperlink" Target="https://www.boxofficemojo.com/year/world/2008/?ref_=bo_cso_table_104" TargetMode="External"/><Relationship Id="rId487" Type="http://schemas.openxmlformats.org/officeDocument/2006/relationships/hyperlink" Target="https://www.nytimes.com/2020/01/12/movies/1917-box-office-no-1.html" TargetMode="External"/><Relationship Id="rId610" Type="http://schemas.openxmlformats.org/officeDocument/2006/relationships/hyperlink" Target="https://en.wikipedia.org/wiki/Coco_(2017_film)" TargetMode="External"/><Relationship Id="rId694" Type="http://schemas.openxmlformats.org/officeDocument/2006/relationships/hyperlink" Target="https://www.boxofficemojo.com/year/world/2002/?ref_=bo_cso_table_92" TargetMode="External"/><Relationship Id="rId708" Type="http://schemas.openxmlformats.org/officeDocument/2006/relationships/hyperlink" Target="https://en.wikipedia.org/wiki/Man_of_Steel_(film)" TargetMode="External"/><Relationship Id="rId347" Type="http://schemas.openxmlformats.org/officeDocument/2006/relationships/hyperlink" Target="https://en.wikipedia.org/wiki/What_Women_Want" TargetMode="External"/><Relationship Id="rId44" Type="http://schemas.openxmlformats.org/officeDocument/2006/relationships/hyperlink" Target="https://en.wikipedia.org/wiki/Dances_with_Wolves" TargetMode="External"/><Relationship Id="rId554" Type="http://schemas.openxmlformats.org/officeDocument/2006/relationships/hyperlink" Target="https://www.boxofficemojo.com/year/world/2010/?ref_=bo_cso_table_34" TargetMode="External"/><Relationship Id="rId761" Type="http://schemas.openxmlformats.org/officeDocument/2006/relationships/hyperlink" Target="https://www.boxofficemojo.com/year/world/2000/?ref_=bo_cso_table_134" TargetMode="External"/><Relationship Id="rId859" Type="http://schemas.openxmlformats.org/officeDocument/2006/relationships/hyperlink" Target="https://en.wikipedia.org/wiki/Tenet_(film)" TargetMode="External"/><Relationship Id="rId193" Type="http://schemas.openxmlformats.org/officeDocument/2006/relationships/hyperlink" Target="https://en.wikipedia.org/wiki/The_Proposal_(2009_film)" TargetMode="External"/><Relationship Id="rId207" Type="http://schemas.openxmlformats.org/officeDocument/2006/relationships/hyperlink" Target="https://en.wikipedia.org/wiki/The_Matrix" TargetMode="External"/><Relationship Id="rId414" Type="http://schemas.openxmlformats.org/officeDocument/2006/relationships/hyperlink" Target="https://en.wikipedia.org/wiki/Doctor_Strange_in_the_Multiverse_of_Madness" TargetMode="External"/><Relationship Id="rId498" Type="http://schemas.openxmlformats.org/officeDocument/2006/relationships/hyperlink" Target="https://www.boxofficemojo.com/year/world/2012/?ref_=bo_cso_table_73" TargetMode="External"/><Relationship Id="rId621" Type="http://schemas.openxmlformats.org/officeDocument/2006/relationships/hyperlink" Target="https://en.wikipedia.org/wiki/Live_Free_or_Die_Hard" TargetMode="External"/><Relationship Id="rId260" Type="http://schemas.openxmlformats.org/officeDocument/2006/relationships/hyperlink" Target="https://www.boxofficemojo.com/year/world/2011/?ref_=bo_cso_table_29" TargetMode="External"/><Relationship Id="rId719" Type="http://schemas.openxmlformats.org/officeDocument/2006/relationships/hyperlink" Target="https://www.boxofficemojo.com/year/world/2019/?ref_=bo_cso_table_90" TargetMode="External"/><Relationship Id="rId55" Type="http://schemas.openxmlformats.org/officeDocument/2006/relationships/hyperlink" Target="https://www.boxofficemojo.com/year/world/2018/?ref_=bo_cso_table_66" TargetMode="External"/><Relationship Id="rId120" Type="http://schemas.openxmlformats.org/officeDocument/2006/relationships/hyperlink" Target="https://en.wikipedia.org/wiki/Independence_Day_(1996_film)" TargetMode="External"/><Relationship Id="rId358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565" Type="http://schemas.openxmlformats.org/officeDocument/2006/relationships/hyperlink" Target="https://www.boxofficemojo.com/year/world/2016/?ref_=bo_cso_table_118" TargetMode="External"/><Relationship Id="rId772" Type="http://schemas.openxmlformats.org/officeDocument/2006/relationships/hyperlink" Target="https://en.wikipedia.org/wiki/The_Chronicles_of_Narnia:_The_Voyage_of_the_Dawn_Treader" TargetMode="External"/><Relationship Id="rId218" Type="http://schemas.openxmlformats.org/officeDocument/2006/relationships/hyperlink" Target="https://en.wikipedia.org/wiki/The_Lego_Movie" TargetMode="External"/><Relationship Id="rId425" Type="http://schemas.openxmlformats.org/officeDocument/2006/relationships/hyperlink" Target="https://en.wikipedia.org/wiki/Interstellar_(film)" TargetMode="External"/><Relationship Id="rId632" Type="http://schemas.openxmlformats.org/officeDocument/2006/relationships/hyperlink" Target="https://en.wikipedia.org/wiki/Jason_Bourne_(film)" TargetMode="External"/><Relationship Id="rId271" Type="http://schemas.openxmlformats.org/officeDocument/2006/relationships/hyperlink" Target="https://www.boxofficemojo.com/year/world/1997/?ref_=bo_cso_table_163" TargetMode="External"/><Relationship Id="rId66" Type="http://schemas.openxmlformats.org/officeDocument/2006/relationships/hyperlink" Target="https://www.boxofficemojo.com/year/world/1998/?ref_=bo_cso_table_178" TargetMode="External"/><Relationship Id="rId131" Type="http://schemas.openxmlformats.org/officeDocument/2006/relationships/hyperlink" Target="https://www.boxofficemojo.com/year/world/2003/?ref_=bo_cso_table_62" TargetMode="External"/><Relationship Id="rId369" Type="http://schemas.openxmlformats.org/officeDocument/2006/relationships/hyperlink" Target="https://en.wikipedia.org/wiki/Rise_of_the_Planet_of_the_Apes" TargetMode="External"/><Relationship Id="rId576" Type="http://schemas.openxmlformats.org/officeDocument/2006/relationships/hyperlink" Target="https://en.wikipedia.org/wiki/Happy_Feet" TargetMode="External"/><Relationship Id="rId783" Type="http://schemas.openxmlformats.org/officeDocument/2006/relationships/hyperlink" Target="https://www.boxofficemojo.com/year/world/2011/?ref_=bo_cso_table_176" TargetMode="External"/><Relationship Id="rId229" Type="http://schemas.openxmlformats.org/officeDocument/2006/relationships/hyperlink" Target="https://www.boxofficemojo.com/year/world/2007/?ref_=bo_cso_table_69" TargetMode="External"/><Relationship Id="rId436" Type="http://schemas.openxmlformats.org/officeDocument/2006/relationships/hyperlink" Target="https://en.wikipedia.org/wiki/Inglourious_Basterds" TargetMode="External"/><Relationship Id="rId643" Type="http://schemas.openxmlformats.org/officeDocument/2006/relationships/hyperlink" Target="https://en.wikipedia.org/wiki/Uncharted_(film)" TargetMode="External"/><Relationship Id="rId850" Type="http://schemas.openxmlformats.org/officeDocument/2006/relationships/hyperlink" Target="https://www.boxofficemojo.com/year/world/2013/?ref_=bo_cso_table_82" TargetMode="External"/><Relationship Id="rId77" Type="http://schemas.openxmlformats.org/officeDocument/2006/relationships/hyperlink" Target="https://en.wikipedia.org/wiki/Schindler%27s_List" TargetMode="External"/><Relationship Id="rId282" Type="http://schemas.openxmlformats.org/officeDocument/2006/relationships/hyperlink" Target="https://www.statista.com/statistics/323356/harry-potter-production-costs-box-office-revenue/" TargetMode="External"/><Relationship Id="rId503" Type="http://schemas.openxmlformats.org/officeDocument/2006/relationships/hyperlink" Target="https://www.boxofficemojo.com/year/world/2014/?ref_=bo_cso_table_128" TargetMode="External"/><Relationship Id="rId587" Type="http://schemas.openxmlformats.org/officeDocument/2006/relationships/hyperlink" Target="https://www.boxofficemojo.com/year/world/2013/?ref_=bo_cso_table_122" TargetMode="External"/><Relationship Id="rId710" Type="http://schemas.openxmlformats.org/officeDocument/2006/relationships/hyperlink" Target="https://en.wikipedia.org/wiki/I,_Robot_(film)" TargetMode="External"/><Relationship Id="rId808" Type="http://schemas.openxmlformats.org/officeDocument/2006/relationships/hyperlink" Target="https://en.wikipedia.org/wiki/Godzilla_vs._Kong" TargetMode="External"/><Relationship Id="rId8" Type="http://schemas.openxmlformats.org/officeDocument/2006/relationships/hyperlink" Target="https://www.broadway.com/buzz/181221/happy-birthday-grease-37-fun-facts-about-the-highest-grossing-movie-musical-of-all-time/" TargetMode="External"/><Relationship Id="rId142" Type="http://schemas.openxmlformats.org/officeDocument/2006/relationships/hyperlink" Target="https://www.boxofficemojo.com/year/world/1994/?ref_=bo_cso_table_95" TargetMode="External"/><Relationship Id="rId447" Type="http://schemas.openxmlformats.org/officeDocument/2006/relationships/hyperlink" Target="https://www.boxofficemojo.com/year/world/2014/?ref_=bo_cso_table_109" TargetMode="External"/><Relationship Id="rId794" Type="http://schemas.openxmlformats.org/officeDocument/2006/relationships/hyperlink" Target="https://www.boxofficemojo.com/year/world/2013/?ref_=bo_cso_table_33" TargetMode="External"/><Relationship Id="rId654" Type="http://schemas.openxmlformats.org/officeDocument/2006/relationships/hyperlink" Target="https://www.boxofficemojo.com/year/world/2003/?ref_=bo_cso_table_70" TargetMode="External"/><Relationship Id="rId861" Type="http://schemas.openxmlformats.org/officeDocument/2006/relationships/hyperlink" Target="https://en.wikipedia.org/wiki/Prince_of_Persia:_The_Sands_of_Time_(film)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The_Hunger_Games:_Mockingjay_%E2%80%93_Part_1" TargetMode="External"/><Relationship Id="rId671" Type="http://schemas.openxmlformats.org/officeDocument/2006/relationships/hyperlink" Target="https://en.wikipedia.org/wiki/Deep_Impact_(film)" TargetMode="External"/><Relationship Id="rId769" Type="http://schemas.openxmlformats.org/officeDocument/2006/relationships/hyperlink" Target="https://www.imdb.com/title/tt0496806/" TargetMode="External"/><Relationship Id="rId21" Type="http://schemas.openxmlformats.org/officeDocument/2006/relationships/hyperlink" Target="https://variety.com/2022/film/news/avatar-2-budget-expensive-2-billion-turn-profit-1235438907/" TargetMode="External"/><Relationship Id="rId324" Type="http://schemas.openxmlformats.org/officeDocument/2006/relationships/hyperlink" Target="https://www.boxofficemojo.com/year/world/2012/?ref_=bo_cso_table_197" TargetMode="External"/><Relationship Id="rId531" Type="http://schemas.openxmlformats.org/officeDocument/2006/relationships/hyperlink" Target="https://www.boxofficemojo.com/year/world/2018/?ref_=bo_cso_table_97" TargetMode="External"/><Relationship Id="rId629" Type="http://schemas.openxmlformats.org/officeDocument/2006/relationships/hyperlink" Target="https://www.boxofficemojo.com/year/world/1997/?ref_=bo_cso_table_163" TargetMode="External"/><Relationship Id="rId170" Type="http://schemas.openxmlformats.org/officeDocument/2006/relationships/hyperlink" Target="https://www.statista.com/statistics/323356/harry-potter-production-costs-box-office-revenue/" TargetMode="External"/><Relationship Id="rId836" Type="http://schemas.openxmlformats.org/officeDocument/2006/relationships/hyperlink" Target="https://en.wikipedia.org/wiki/Terminator_Genisys" TargetMode="External"/><Relationship Id="rId268" Type="http://schemas.openxmlformats.org/officeDocument/2006/relationships/hyperlink" Target="https://en.wikipedia.org/wiki/Pirates_of_the_Caribbean:_On_Stranger_Tides" TargetMode="External"/><Relationship Id="rId475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682" Type="http://schemas.openxmlformats.org/officeDocument/2006/relationships/hyperlink" Target="https://en.wikipedia.org/wiki/Ready_Player_One_(film)" TargetMode="External"/><Relationship Id="rId32" Type="http://schemas.openxmlformats.org/officeDocument/2006/relationships/hyperlink" Target="https://www.boxofficemojo.com/year/world/2019/?ref_=bo_cso_table_12" TargetMode="External"/><Relationship Id="rId128" Type="http://schemas.openxmlformats.org/officeDocument/2006/relationships/hyperlink" Target="https://www.boxofficemojo.com/year/world/2014/?ref_=bo_cso_table_109" TargetMode="External"/><Relationship Id="rId335" Type="http://schemas.openxmlformats.org/officeDocument/2006/relationships/hyperlink" Target="https://www.boxofficemojo.com/year/world/2007/?ref_=bo_cso_table_187" TargetMode="External"/><Relationship Id="rId542" Type="http://schemas.openxmlformats.org/officeDocument/2006/relationships/hyperlink" Target="https://www.boxofficemojo.com/year/world/2017/?ref_=bo_cso_table_189" TargetMode="External"/><Relationship Id="rId181" Type="http://schemas.openxmlformats.org/officeDocument/2006/relationships/hyperlink" Target="https://www.boxofficemojo.com/year/world/1980/?ref_=bo_cso_table_8" TargetMode="External"/><Relationship Id="rId402" Type="http://schemas.openxmlformats.org/officeDocument/2006/relationships/hyperlink" Target="https://www.boxofficemojo.com/year/world/2001/?ref_=bo_cso_table_76" TargetMode="External"/><Relationship Id="rId847" Type="http://schemas.openxmlformats.org/officeDocument/2006/relationships/hyperlink" Target="https://www.boxofficemojo.com/year/world/2017/?ref_=bo_cso_table_117" TargetMode="External"/><Relationship Id="rId279" Type="http://schemas.openxmlformats.org/officeDocument/2006/relationships/hyperlink" Target="https://www.boxofficemojo.com/year/world/2005/?ref_=bo_cso_table_176" TargetMode="External"/><Relationship Id="rId486" Type="http://schemas.openxmlformats.org/officeDocument/2006/relationships/hyperlink" Target="https://en.wikipedia.org/wiki/Hitch_(film)" TargetMode="External"/><Relationship Id="rId693" Type="http://schemas.openxmlformats.org/officeDocument/2006/relationships/hyperlink" Target="https://www.boxofficemojo.com/year/world/2007/?ref_=bo_cso_table_145" TargetMode="External"/><Relationship Id="rId707" Type="http://schemas.openxmlformats.org/officeDocument/2006/relationships/hyperlink" Target="https://en.wikipedia.org/wiki/The_Wolverine_(film)" TargetMode="External"/><Relationship Id="rId43" Type="http://schemas.openxmlformats.org/officeDocument/2006/relationships/hyperlink" Target="https://en.wikipedia.org/wiki/E.T._the_Extra-Terrestrial" TargetMode="External"/><Relationship Id="rId139" Type="http://schemas.openxmlformats.org/officeDocument/2006/relationships/hyperlink" Target="https://www.boxofficemojo.com/year/world/2019/?ref_=bo_cso_table_95" TargetMode="External"/><Relationship Id="rId346" Type="http://schemas.openxmlformats.org/officeDocument/2006/relationships/hyperlink" Target="https://www.boxofficemojo.com/year/world/2018/?ref_=bo_cso_table_87" TargetMode="External"/><Relationship Id="rId553" Type="http://schemas.openxmlformats.org/officeDocument/2006/relationships/hyperlink" Target="https://www.imdb.com/title/tt0102798/" TargetMode="External"/><Relationship Id="rId760" Type="http://schemas.openxmlformats.org/officeDocument/2006/relationships/hyperlink" Target="https://www.boxofficemojo.com/year/world/1989/?ref_=bo_cso_table_127" TargetMode="External"/><Relationship Id="rId192" Type="http://schemas.openxmlformats.org/officeDocument/2006/relationships/hyperlink" Target="https://en.wikipedia.org/wiki/Man_of_Steel_(film)" TargetMode="External"/><Relationship Id="rId206" Type="http://schemas.openxmlformats.org/officeDocument/2006/relationships/hyperlink" Target="https://en.wikipedia.org/wiki/Meet_the_Fockers" TargetMode="External"/><Relationship Id="rId413" Type="http://schemas.openxmlformats.org/officeDocument/2006/relationships/hyperlink" Target="https://en.wikipedia.org/wiki/Ice_Age:_The_Meltdown" TargetMode="External"/><Relationship Id="rId858" Type="http://schemas.openxmlformats.org/officeDocument/2006/relationships/hyperlink" Target="https://en.wikipedia.org/wiki/Ice_Age:_Collision_Course" TargetMode="External"/><Relationship Id="rId497" Type="http://schemas.openxmlformats.org/officeDocument/2006/relationships/hyperlink" Target="https://www.boxofficemojo.com/year/world/2011/?ref_=bo_cso_table_176" TargetMode="External"/><Relationship Id="rId620" Type="http://schemas.openxmlformats.org/officeDocument/2006/relationships/hyperlink" Target="https://en.wikipedia.org/wiki/Terminator_3:_Rise_of_the_Machines" TargetMode="External"/><Relationship Id="rId718" Type="http://schemas.openxmlformats.org/officeDocument/2006/relationships/hyperlink" Target="https://www.boxofficemojo.com/year/world/1999/?ref_=bo_cso_table_78" TargetMode="External"/><Relationship Id="rId357" Type="http://schemas.openxmlformats.org/officeDocument/2006/relationships/hyperlink" Target="https://en.wikipedia.org/wiki/Back_to_the_Future" TargetMode="External"/><Relationship Id="rId54" Type="http://schemas.openxmlformats.org/officeDocument/2006/relationships/hyperlink" Target="https://www.boxofficemojo.com/year/world/2010/?ref_=bo_cso_table_37" TargetMode="External"/><Relationship Id="rId217" Type="http://schemas.openxmlformats.org/officeDocument/2006/relationships/hyperlink" Target="https://www.nytimes.com/2021/05/18/movies/shrek-20th-anniversary.html" TargetMode="External"/><Relationship Id="rId564" Type="http://schemas.openxmlformats.org/officeDocument/2006/relationships/hyperlink" Target="https://www.boxofficemojo.com/year/world/2009/?ref_=bo_cso_table_156" TargetMode="External"/><Relationship Id="rId771" Type="http://schemas.openxmlformats.org/officeDocument/2006/relationships/hyperlink" Target="https://www.imdb.com/title/tt0993846/" TargetMode="External"/><Relationship Id="rId424" Type="http://schemas.openxmlformats.org/officeDocument/2006/relationships/hyperlink" Target="https://www.boxofficemojo.com/year/world/2014/?ref_=bo_cso_table_40" TargetMode="External"/><Relationship Id="rId631" Type="http://schemas.openxmlformats.org/officeDocument/2006/relationships/hyperlink" Target="https://www.boxofficemojo.com/year/world/2010/?ref_=bo_cso_table_170" TargetMode="External"/><Relationship Id="rId729" Type="http://schemas.openxmlformats.org/officeDocument/2006/relationships/hyperlink" Target="https://www.boxofficemojo.com/year/world/2014/?ref_=bo_cso_table_57" TargetMode="External"/><Relationship Id="rId270" Type="http://schemas.openxmlformats.org/officeDocument/2006/relationships/hyperlink" Target="https://en.wikipedia.org/wiki/Shrek_Forever_After" TargetMode="External"/><Relationship Id="rId65" Type="http://schemas.openxmlformats.org/officeDocument/2006/relationships/hyperlink" Target="https://www.boxofficemojo.com/year/world/2002/?ref_=bo_cso_table_88" TargetMode="External"/><Relationship Id="rId130" Type="http://schemas.openxmlformats.org/officeDocument/2006/relationships/hyperlink" Target="https://en.wikipedia.org/wiki/Forrest_Gump" TargetMode="External"/><Relationship Id="rId368" Type="http://schemas.openxmlformats.org/officeDocument/2006/relationships/hyperlink" Target="https://www.boxofficemojo.com/year/world/2014/?ref_=bo_cso_table_131" TargetMode="External"/><Relationship Id="rId575" Type="http://schemas.openxmlformats.org/officeDocument/2006/relationships/hyperlink" Target="https://en.wikipedia.org/wiki/Sing_2" TargetMode="External"/><Relationship Id="rId782" Type="http://schemas.openxmlformats.org/officeDocument/2006/relationships/hyperlink" Target="https://en.wikipedia.org/wiki/Night_at_the_Museum:_Secret_of_the_Tomb" TargetMode="External"/><Relationship Id="rId228" Type="http://schemas.openxmlformats.org/officeDocument/2006/relationships/hyperlink" Target="https://www.boxofficemojo.com/year/world/2014/?ref_=bo_cso_table_128" TargetMode="External"/><Relationship Id="rId435" Type="http://schemas.openxmlformats.org/officeDocument/2006/relationships/hyperlink" Target="https://www.boxofficemojo.com/year/world/2004/?ref_=bo_cso_table_159" TargetMode="External"/><Relationship Id="rId642" Type="http://schemas.openxmlformats.org/officeDocument/2006/relationships/hyperlink" Target="https://www.boxofficemojo.com/year/world/2018/?ref_=bo_cso_table_11" TargetMode="External"/><Relationship Id="rId281" Type="http://schemas.openxmlformats.org/officeDocument/2006/relationships/hyperlink" Target="https://www.boxofficemojo.com/year/world/2016/?ref_=bo_cso_table_92" TargetMode="External"/><Relationship Id="rId502" Type="http://schemas.openxmlformats.org/officeDocument/2006/relationships/hyperlink" Target="https://www.boxofficemojo.com/year/world/2002/?ref_=bo_cso_table_155" TargetMode="External"/><Relationship Id="rId76" Type="http://schemas.openxmlformats.org/officeDocument/2006/relationships/hyperlink" Target="https://www.boxofficemojo.com/year/world/2017/?ref_=bo_cso_table_81" TargetMode="External"/><Relationship Id="rId141" Type="http://schemas.openxmlformats.org/officeDocument/2006/relationships/hyperlink" Target="https://www.boxofficemojo.com/year/world/2007/?ref_=bo_cso_table_132" TargetMode="External"/><Relationship Id="rId379" Type="http://schemas.openxmlformats.org/officeDocument/2006/relationships/hyperlink" Target="https://www.boxofficemojo.com/year/world/1999/?ref_=bo_cso_table_168" TargetMode="External"/><Relationship Id="rId586" Type="http://schemas.openxmlformats.org/officeDocument/2006/relationships/hyperlink" Target="https://en.wikipedia.org/wiki/Shark_Tale" TargetMode="External"/><Relationship Id="rId793" Type="http://schemas.openxmlformats.org/officeDocument/2006/relationships/hyperlink" Target="https://www.boxofficemojo.com/year/world/2014/?ref_=bo_cso_table_115" TargetMode="External"/><Relationship Id="rId807" Type="http://schemas.openxmlformats.org/officeDocument/2006/relationships/hyperlink" Target="https://en.wikipedia.org/wiki/The_Conjuring_2" TargetMode="External"/><Relationship Id="rId7" Type="http://schemas.openxmlformats.org/officeDocument/2006/relationships/hyperlink" Target="https://www.imdb.com/title/tt1745960/" TargetMode="External"/><Relationship Id="rId239" Type="http://schemas.openxmlformats.org/officeDocument/2006/relationships/hyperlink" Target="https://en.wikipedia.org/wiki/The_Hangover_Part_II" TargetMode="External"/><Relationship Id="rId446" Type="http://schemas.openxmlformats.org/officeDocument/2006/relationships/hyperlink" Target="https://www.boxofficemojo.com/year/world/2004/?ref_=bo_cso_table_196" TargetMode="External"/><Relationship Id="rId653" Type="http://schemas.openxmlformats.org/officeDocument/2006/relationships/hyperlink" Target="https://en.wikipedia.org/wiki/Mamma_Mia!_(film)" TargetMode="External"/><Relationship Id="rId292" Type="http://schemas.openxmlformats.org/officeDocument/2006/relationships/hyperlink" Target="https://en.wikipedia.org/wiki/Justice_League_(film)" TargetMode="External"/><Relationship Id="rId306" Type="http://schemas.openxmlformats.org/officeDocument/2006/relationships/hyperlink" Target="https://www.boxofficemojo.com/year/world/2017/?ref_=bo_cso_table_21" TargetMode="External"/><Relationship Id="rId860" Type="http://schemas.openxmlformats.org/officeDocument/2006/relationships/hyperlink" Target="https://en.wikipedia.org/wiki/Tenet_(film)" TargetMode="External"/><Relationship Id="rId87" Type="http://schemas.openxmlformats.org/officeDocument/2006/relationships/hyperlink" Target="https://www.boxofficemojo.com/year/world/2004/?ref_=bo_cso_table_102" TargetMode="External"/><Relationship Id="rId513" Type="http://schemas.openxmlformats.org/officeDocument/2006/relationships/hyperlink" Target="https://www.boxofficemojo.com/year/world/1995/?ref_=bo_cso_table_80" TargetMode="External"/><Relationship Id="rId597" Type="http://schemas.openxmlformats.org/officeDocument/2006/relationships/hyperlink" Target="https://en.wikipedia.org/wiki/Who_Framed_Roger_Rabbit" TargetMode="External"/><Relationship Id="rId720" Type="http://schemas.openxmlformats.org/officeDocument/2006/relationships/hyperlink" Target="https://www.boxofficemojo.com/year/world/2015/?ref_=bo_cso_table_111" TargetMode="External"/><Relationship Id="rId818" Type="http://schemas.openxmlformats.org/officeDocument/2006/relationships/hyperlink" Target="https://en.wikipedia.org/wiki/Godzilla_vs._Kong" TargetMode="External"/><Relationship Id="rId152" Type="http://schemas.openxmlformats.org/officeDocument/2006/relationships/hyperlink" Target="https://en.wikipedia.org/wiki/Thor:_Ragnarok" TargetMode="External"/><Relationship Id="rId457" Type="http://schemas.openxmlformats.org/officeDocument/2006/relationships/hyperlink" Target="https://en.wikipedia.org/wiki/Black_Widow_(2021_film)" TargetMode="External"/><Relationship Id="rId664" Type="http://schemas.openxmlformats.org/officeDocument/2006/relationships/hyperlink" Target="https://www.boxofficemojo.com/year/world/1995/?ref_=bo_cso_table_106" TargetMode="External"/><Relationship Id="rId14" Type="http://schemas.openxmlformats.org/officeDocument/2006/relationships/hyperlink" Target="https://en.wikipedia.org/wiki/The_Avengers_(2012_film)" TargetMode="External"/><Relationship Id="rId317" Type="http://schemas.openxmlformats.org/officeDocument/2006/relationships/hyperlink" Target="https://www.boxofficemojo.com/year/world/2007/?ref_=bo_cso_table_67" TargetMode="External"/><Relationship Id="rId524" Type="http://schemas.openxmlformats.org/officeDocument/2006/relationships/hyperlink" Target="https://en.wikipedia.org/wiki/Rain_Man" TargetMode="External"/><Relationship Id="rId731" Type="http://schemas.openxmlformats.org/officeDocument/2006/relationships/hyperlink" Target="https://www.boxofficemojo.com/year/world/2016/?ref_=bo_cso_table_77" TargetMode="External"/><Relationship Id="rId98" Type="http://schemas.openxmlformats.org/officeDocument/2006/relationships/hyperlink" Target="https://www.boxofficemojo.com/year/world/2022/?ref_=bo_cso_table_143" TargetMode="External"/><Relationship Id="rId163" Type="http://schemas.openxmlformats.org/officeDocument/2006/relationships/hyperlink" Target="https://www.boxofficemojo.com/year/world/2003/?ref_=bo_cso_table_152" TargetMode="External"/><Relationship Id="rId370" Type="http://schemas.openxmlformats.org/officeDocument/2006/relationships/hyperlink" Target="https://www.imdb.com/title/tt0372784/" TargetMode="External"/><Relationship Id="rId829" Type="http://schemas.openxmlformats.org/officeDocument/2006/relationships/hyperlink" Target="https://www.boxofficemojo.com/year/world/1993/?ref_=bo_cso_table_144" TargetMode="External"/><Relationship Id="rId230" Type="http://schemas.openxmlformats.org/officeDocument/2006/relationships/hyperlink" Target="https://www.boxofficemojo.com/year/world/2014/?ref_=bo_cso_table_58" TargetMode="External"/><Relationship Id="rId468" Type="http://schemas.openxmlformats.org/officeDocument/2006/relationships/hyperlink" Target="https://www.boxofficemojo.com/year/world/2001/?ref_=bo_cso_table_181" TargetMode="External"/><Relationship Id="rId675" Type="http://schemas.openxmlformats.org/officeDocument/2006/relationships/hyperlink" Target="https://en.wikipedia.org/wiki/The_Matrix_Revolutions" TargetMode="External"/><Relationship Id="rId25" Type="http://schemas.openxmlformats.org/officeDocument/2006/relationships/hyperlink" Target="https://en.wikipedia.org/wiki/The_Dark_Knight" TargetMode="External"/><Relationship Id="rId328" Type="http://schemas.openxmlformats.org/officeDocument/2006/relationships/hyperlink" Target="https://www.boxofficemojo.com/year/world/1990/?ref_=bo_cso_table_26" TargetMode="External"/><Relationship Id="rId535" Type="http://schemas.openxmlformats.org/officeDocument/2006/relationships/hyperlink" Target="https://www.boxofficemojo.com/year/world/2019/?ref_=bo_cso_table_135" TargetMode="External"/><Relationship Id="rId742" Type="http://schemas.openxmlformats.org/officeDocument/2006/relationships/hyperlink" Target="https://en.wikipedia.org/wiki/Life_of_Pi_(film)" TargetMode="External"/><Relationship Id="rId174" Type="http://schemas.openxmlformats.org/officeDocument/2006/relationships/hyperlink" Target="https://en.wikipedia.org/wiki/The_Twilight_Saga:_New_Moon" TargetMode="External"/><Relationship Id="rId381" Type="http://schemas.openxmlformats.org/officeDocument/2006/relationships/hyperlink" Target="https://www.boxofficemojo.com/year/world/1991/?ref_=bo_cso_table_22" TargetMode="External"/><Relationship Id="rId602" Type="http://schemas.openxmlformats.org/officeDocument/2006/relationships/hyperlink" Target="https://www.boxofficemojo.com/year/world/2012/?ref_=bo_cso_table_136" TargetMode="External"/><Relationship Id="rId241" Type="http://schemas.openxmlformats.org/officeDocument/2006/relationships/hyperlink" Target="https://www.boxofficemojo.com/year/world/1989/?ref_=bo_cso_table_113" TargetMode="External"/><Relationship Id="rId479" Type="http://schemas.openxmlformats.org/officeDocument/2006/relationships/hyperlink" Target="https://www.boxofficemojo.com/year/world/2008/?ref_=bo_cso_table_175" TargetMode="External"/><Relationship Id="rId686" Type="http://schemas.openxmlformats.org/officeDocument/2006/relationships/hyperlink" Target="https://en.wikipedia.org/wiki/Ransom_(1996_film)" TargetMode="External"/><Relationship Id="rId36" Type="http://schemas.openxmlformats.org/officeDocument/2006/relationships/hyperlink" Target="https://www.statista.com/statistics/311356/star-wars-production-costs-box-office-revenue/" TargetMode="External"/><Relationship Id="rId339" Type="http://schemas.openxmlformats.org/officeDocument/2006/relationships/hyperlink" Target="https://www.boxofficemojo.com/year/world/2018/?ref_=bo_cso_table_166" TargetMode="External"/><Relationship Id="rId546" Type="http://schemas.openxmlformats.org/officeDocument/2006/relationships/hyperlink" Target="https://www.boxofficemojo.com/year/world/2006/?ref_=bo_cso_table_170" TargetMode="External"/><Relationship Id="rId753" Type="http://schemas.openxmlformats.org/officeDocument/2006/relationships/hyperlink" Target="https://en.wikipedia.org/wiki/Speed_(1994_film)" TargetMode="External"/><Relationship Id="rId101" Type="http://schemas.openxmlformats.org/officeDocument/2006/relationships/hyperlink" Target="https://en.wikipedia.org/wiki/The_Jungle_Book_(2016_film)" TargetMode="External"/><Relationship Id="rId185" Type="http://schemas.openxmlformats.org/officeDocument/2006/relationships/hyperlink" Target="https://www.boxofficemojo.com/year/world/2007/?ref_=bo_cso_table_61" TargetMode="External"/><Relationship Id="rId406" Type="http://schemas.openxmlformats.org/officeDocument/2006/relationships/hyperlink" Target="https://www.boxofficemojo.com/year/world/2006/?ref_=bo_cso_table_151" TargetMode="External"/><Relationship Id="rId392" Type="http://schemas.openxmlformats.org/officeDocument/2006/relationships/hyperlink" Target="https://en.wikipedia.org/wiki/Cinderella_(2015_American_film)" TargetMode="External"/><Relationship Id="rId613" Type="http://schemas.openxmlformats.org/officeDocument/2006/relationships/hyperlink" Target="https://en.wikipedia.org/wiki/Trolls_(film)" TargetMode="External"/><Relationship Id="rId697" Type="http://schemas.openxmlformats.org/officeDocument/2006/relationships/hyperlink" Target="https://www.boxofficemojo.com/year/world/1996/?ref_=bo_cso_table_120" TargetMode="External"/><Relationship Id="rId820" Type="http://schemas.openxmlformats.org/officeDocument/2006/relationships/hyperlink" Target="https://www.boxofficemojo.com/year/world/2017/?ref_=bo_cso_table_116" TargetMode="External"/><Relationship Id="rId252" Type="http://schemas.openxmlformats.org/officeDocument/2006/relationships/hyperlink" Target="https://en.wikipedia.org/wiki/Raiders_of_the_Lost_Ark" TargetMode="External"/><Relationship Id="rId47" Type="http://schemas.openxmlformats.org/officeDocument/2006/relationships/hyperlink" Target="https://www.boxofficemojo.com/year/world/2013/?ref_=bo_cso_table_80" TargetMode="External"/><Relationship Id="rId112" Type="http://schemas.openxmlformats.org/officeDocument/2006/relationships/hyperlink" Target="https://www.boxofficemojo.com/year/world/2002/?ref_=bo_cso_table_60" TargetMode="External"/><Relationship Id="rId55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764" Type="http://schemas.openxmlformats.org/officeDocument/2006/relationships/hyperlink" Target="https://www.boxofficemojo.com/year/world/2013/?ref_=bo_cso_table_91" TargetMode="External"/><Relationship Id="rId196" Type="http://schemas.openxmlformats.org/officeDocument/2006/relationships/hyperlink" Target="https://www.statista.com/statistics/323356/harry-potter-production-costs-box-office-revenue/" TargetMode="External"/><Relationship Id="rId417" Type="http://schemas.openxmlformats.org/officeDocument/2006/relationships/hyperlink" Target="https://independent-magazine.org/2021/12/06/from-indie-to-blockbuster-the-evolution-of-the-twilight-saga/" TargetMode="External"/><Relationship Id="rId624" Type="http://schemas.openxmlformats.org/officeDocument/2006/relationships/hyperlink" Target="https://en.wikipedia.org/wiki/Sonic_the_Hedgehog_(film)" TargetMode="External"/><Relationship Id="rId831" Type="http://schemas.openxmlformats.org/officeDocument/2006/relationships/hyperlink" Target="https://www.boxofficemojo.com/year/world/2022/?ref_=bo_cso_table_124" TargetMode="External"/><Relationship Id="rId263" Type="http://schemas.openxmlformats.org/officeDocument/2006/relationships/hyperlink" Target="https://www.boxofficemojo.com/year/world/2002/?ref_=bo_cso_table_182" TargetMode="External"/><Relationship Id="rId470" Type="http://schemas.openxmlformats.org/officeDocument/2006/relationships/hyperlink" Target="https://www.boxofficemojo.com/year/world/2011/?ref_=bo_cso_table_75" TargetMode="External"/><Relationship Id="rId58" Type="http://schemas.openxmlformats.org/officeDocument/2006/relationships/hyperlink" Target="https://www.boxofficemojo.com/year/world/2022/?ref_=bo_cso_table_59" TargetMode="External"/><Relationship Id="rId123" Type="http://schemas.openxmlformats.org/officeDocument/2006/relationships/hyperlink" Target="https://en.wikipedia.org/wiki/Joker_(2019_film)" TargetMode="External"/><Relationship Id="rId330" Type="http://schemas.openxmlformats.org/officeDocument/2006/relationships/hyperlink" Target="https://www.boxofficemojo.com/year/world/2010/?ref_=bo_cso_table_31" TargetMode="External"/><Relationship Id="rId568" Type="http://schemas.openxmlformats.org/officeDocument/2006/relationships/hyperlink" Target="https://en.wikipedia.org/wiki/The_SpongeBob_Movie:_Sponge_Out_of_Water" TargetMode="External"/><Relationship Id="rId775" Type="http://schemas.openxmlformats.org/officeDocument/2006/relationships/hyperlink" Target="https://en.wikipedia.org/wiki/Peter_Rabbit_(film)" TargetMode="External"/><Relationship Id="rId428" Type="http://schemas.openxmlformats.org/officeDocument/2006/relationships/hyperlink" Target="https://www.boxofficemojo.com/year/world/2018/?ref_=bo_cso_table_152" TargetMode="External"/><Relationship Id="rId635" Type="http://schemas.openxmlformats.org/officeDocument/2006/relationships/hyperlink" Target="https://www.boxofficemojo.com/year/world/2012/?ref_=bo_cso_table_73" TargetMode="External"/><Relationship Id="rId842" Type="http://schemas.openxmlformats.org/officeDocument/2006/relationships/hyperlink" Target="https://en.wikipedia.org/wiki/The_Expendables_2" TargetMode="External"/><Relationship Id="rId274" Type="http://schemas.openxmlformats.org/officeDocument/2006/relationships/hyperlink" Target="https://en.wikipedia.org/wiki/Oz_the_Great_and_Powerful" TargetMode="External"/><Relationship Id="rId481" Type="http://schemas.openxmlformats.org/officeDocument/2006/relationships/hyperlink" Target="https://www.boxofficemojo.com/year/world/2009/?ref_=bo_cso_table_171" TargetMode="External"/><Relationship Id="rId702" Type="http://schemas.openxmlformats.org/officeDocument/2006/relationships/hyperlink" Target="https://en.wikipedia.org/wiki/Troy_(film)" TargetMode="External"/><Relationship Id="rId69" Type="http://schemas.openxmlformats.org/officeDocument/2006/relationships/hyperlink" Target="https://www.boxofficemojo.com/year/world/1993/?ref_=bo_cso_table_30" TargetMode="External"/><Relationship Id="rId134" Type="http://schemas.openxmlformats.org/officeDocument/2006/relationships/hyperlink" Target="https://www.boxofficemojo.com/year/world/2016/?ref_=bo_cso_table_119" TargetMode="External"/><Relationship Id="rId579" Type="http://schemas.openxmlformats.org/officeDocument/2006/relationships/hyperlink" Target="https://en.wikipedia.org/wiki/Ice_Age:_Continental_Drift" TargetMode="External"/><Relationship Id="rId786" Type="http://schemas.openxmlformats.org/officeDocument/2006/relationships/hyperlink" Target="https://en.wikipedia.org/wiki/The_Last_Samurai" TargetMode="External"/><Relationship Id="rId341" Type="http://schemas.openxmlformats.org/officeDocument/2006/relationships/hyperlink" Target="https://en.wikipedia.org/wiki/Madagascar_3:_Europe%27s_Most_Wanted" TargetMode="External"/><Relationship Id="rId439" Type="http://schemas.openxmlformats.org/officeDocument/2006/relationships/hyperlink" Target="https://en.wikipedia.org/wiki/Interstellar_(film)" TargetMode="External"/><Relationship Id="rId646" Type="http://schemas.openxmlformats.org/officeDocument/2006/relationships/hyperlink" Target="https://www.boxofficemojo.com/year/world/2004/?ref_=bo_cso_table_84" TargetMode="External"/><Relationship Id="rId201" Type="http://schemas.openxmlformats.org/officeDocument/2006/relationships/hyperlink" Target="https://www.boxofficemojo.com/year/world/2003/?ref_=bo_cso_table_123" TargetMode="External"/><Relationship Id="rId285" Type="http://schemas.openxmlformats.org/officeDocument/2006/relationships/hyperlink" Target="https://www.boxofficemojo.com/year/world/2000/?ref_=bo_cso_table_94" TargetMode="External"/><Relationship Id="rId506" Type="http://schemas.openxmlformats.org/officeDocument/2006/relationships/hyperlink" Target="https://www.boxofficemojo.com/year/world/2017/?ref_=bo_cso_table_14" TargetMode="External"/><Relationship Id="rId853" Type="http://schemas.openxmlformats.org/officeDocument/2006/relationships/hyperlink" Target="https://www.boxofficemojo.com/year/world/2007/?ref_=bo_cso_table_172" TargetMode="External"/><Relationship Id="rId492" Type="http://schemas.openxmlformats.org/officeDocument/2006/relationships/hyperlink" Target="https://www.boxofficemojo.com/year/world/2009/?ref_=bo_cso_table_112" TargetMode="External"/><Relationship Id="rId713" Type="http://schemas.openxmlformats.org/officeDocument/2006/relationships/hyperlink" Target="https://en.wikipedia.org/wiki/Rio_2" TargetMode="External"/><Relationship Id="rId797" Type="http://schemas.openxmlformats.org/officeDocument/2006/relationships/hyperlink" Target="https://bombreport.com/yearly-breakdowns/2010-2/robin-hood-2010/" TargetMode="External"/><Relationship Id="rId145" Type="http://schemas.openxmlformats.org/officeDocument/2006/relationships/hyperlink" Target="https://www.boxofficemojo.com/year/world/2001/?ref_=bo_cso_table_48" TargetMode="External"/><Relationship Id="rId352" Type="http://schemas.openxmlformats.org/officeDocument/2006/relationships/hyperlink" Target="https://en.wikipedia.org/wiki/Solo:_A_Star_Wars_Story" TargetMode="External"/><Relationship Id="rId212" Type="http://schemas.openxmlformats.org/officeDocument/2006/relationships/hyperlink" Target="https://www.boxofficemojo.com/year/world/2016/?ref_=bo_cso_table_157" TargetMode="External"/><Relationship Id="rId657" Type="http://schemas.openxmlformats.org/officeDocument/2006/relationships/hyperlink" Target="https://en.wikipedia.org/wiki/Kung_Fu_Panda_3" TargetMode="External"/><Relationship Id="rId864" Type="http://schemas.openxmlformats.org/officeDocument/2006/relationships/hyperlink" Target="https://en.wikipedia.org/wiki/XXX:_Return_of_Xander_Cage" TargetMode="External"/><Relationship Id="rId296" Type="http://schemas.openxmlformats.org/officeDocument/2006/relationships/hyperlink" Target="https://en.wikipedia.org/wiki/The_Martian_(film)" TargetMode="External"/><Relationship Id="rId517" Type="http://schemas.openxmlformats.org/officeDocument/2006/relationships/hyperlink" Target="https://www.boxofficemojo.com/year/world/2004/?ref_=bo_cso_table_102" TargetMode="External"/><Relationship Id="rId724" Type="http://schemas.openxmlformats.org/officeDocument/2006/relationships/hyperlink" Target="https://en.wikipedia.org/wiki/The_Curious_Case_of_Benjamin_Button_(film)" TargetMode="External"/><Relationship Id="rId60" Type="http://schemas.openxmlformats.org/officeDocument/2006/relationships/hyperlink" Target="https://www.boxofficemojo.com/year/world/2013/?ref_=bo_cso_table_22" TargetMode="External"/><Relationship Id="rId156" Type="http://schemas.openxmlformats.org/officeDocument/2006/relationships/hyperlink" Target="https://en.wikipedia.org/wiki/Star_Wars:_Episode_II_%E2%80%93_Attack_of_the_Clones" TargetMode="External"/><Relationship Id="rId363" Type="http://schemas.openxmlformats.org/officeDocument/2006/relationships/hyperlink" Target="https://www.boxofficemojo.com/year/world/2011/?ref_=bo_cso_table_163" TargetMode="External"/><Relationship Id="rId570" Type="http://schemas.openxmlformats.org/officeDocument/2006/relationships/hyperlink" Target="https://en.wikipedia.org/wiki/Black_Adam_(film)" TargetMode="External"/><Relationship Id="rId223" Type="http://schemas.openxmlformats.org/officeDocument/2006/relationships/hyperlink" Target="https://en.wikipedia.org/wiki/The_Amazing_Spider-Man_(film)" TargetMode="External"/><Relationship Id="rId430" Type="http://schemas.openxmlformats.org/officeDocument/2006/relationships/hyperlink" Target="https://www.boxofficemojo.com/year/world/1978/?ref_=bo_cso_table_137" TargetMode="External"/><Relationship Id="rId668" Type="http://schemas.openxmlformats.org/officeDocument/2006/relationships/hyperlink" Target="https://www.boxofficemojo.com/year/world/2019/?ref_=bo_cso_table_185" TargetMode="External"/><Relationship Id="rId18" Type="http://schemas.openxmlformats.org/officeDocument/2006/relationships/hyperlink" Target="https://en.wikipedia.org/wiki/Incredibles_2" TargetMode="External"/><Relationship Id="rId528" Type="http://schemas.openxmlformats.org/officeDocument/2006/relationships/hyperlink" Target="https://en.wikipedia.org/wiki/The_Matrix" TargetMode="External"/><Relationship Id="rId735" Type="http://schemas.openxmlformats.org/officeDocument/2006/relationships/hyperlink" Target="https://www.boxofficemojo.com/year/world/2004/?ref_=bo_cso_table_192" TargetMode="External"/><Relationship Id="rId167" Type="http://schemas.openxmlformats.org/officeDocument/2006/relationships/hyperlink" Target="https://www.boxofficemojo.com/year/world/2012/?ref_=bo_cso_table_49" TargetMode="External"/><Relationship Id="rId374" Type="http://schemas.openxmlformats.org/officeDocument/2006/relationships/hyperlink" Target="https://en.wikipedia.org/wiki/Ratatouille_(film)" TargetMode="External"/><Relationship Id="rId581" Type="http://schemas.openxmlformats.org/officeDocument/2006/relationships/hyperlink" Target="https://www.boxofficemojo.com/year/world/2002/?ref_=bo_cso_table_92" TargetMode="External"/><Relationship Id="rId71" Type="http://schemas.openxmlformats.org/officeDocument/2006/relationships/hyperlink" Target="https://www.boxofficemojo.com/year/world/2009/?ref_=bo_cso_table_87" TargetMode="External"/><Relationship Id="rId234" Type="http://schemas.openxmlformats.org/officeDocument/2006/relationships/hyperlink" Target="https://www.boxofficemojo.com/year/world/2007/?ref_=bo_cso_table_183" TargetMode="External"/><Relationship Id="rId679" Type="http://schemas.openxmlformats.org/officeDocument/2006/relationships/hyperlink" Target="https://www.boxofficemojo.com/year/world/2000/?ref_=bo_cso_table_96" TargetMode="External"/><Relationship Id="rId802" Type="http://schemas.openxmlformats.org/officeDocument/2006/relationships/hyperlink" Target="https://www.boxofficemojo.com/year/world/2016/?ref_=bo_cso_table_143" TargetMode="External"/><Relationship Id="rId2" Type="http://schemas.openxmlformats.org/officeDocument/2006/relationships/hyperlink" Target="https://en.wikipedia.org/wiki/Star_Wars:_The_Force_Awakens" TargetMode="External"/><Relationship Id="rId29" Type="http://schemas.openxmlformats.org/officeDocument/2006/relationships/hyperlink" Target="https://en.wikipedia.org/wiki/Star_Wars:_The_Rise_of_Skywalker" TargetMode="External"/><Relationship Id="rId441" Type="http://schemas.openxmlformats.org/officeDocument/2006/relationships/hyperlink" Target="https://www.forbes.com/sites/simonthompson/2020/06/15/talking-gladiator-at-20-with-producer-douglas-wick/" TargetMode="External"/><Relationship Id="rId539" Type="http://schemas.openxmlformats.org/officeDocument/2006/relationships/hyperlink" Target="https://www.boxofficemojo.com/year/world/2015/?ref_=bo_cso_table_47" TargetMode="External"/><Relationship Id="rId746" Type="http://schemas.openxmlformats.org/officeDocument/2006/relationships/hyperlink" Target="https://en.wikipedia.org/wiki/The_Good_Dinosaur" TargetMode="External"/><Relationship Id="rId178" Type="http://schemas.openxmlformats.org/officeDocument/2006/relationships/hyperlink" Target="https://en.wikipedia.org/wiki/The_Sixth_Sense" TargetMode="External"/><Relationship Id="rId301" Type="http://schemas.openxmlformats.org/officeDocument/2006/relationships/hyperlink" Target="https://en.wikipedia.org/wiki/The_Bourne_Ultimatum_(film)" TargetMode="External"/><Relationship Id="rId82" Type="http://schemas.openxmlformats.org/officeDocument/2006/relationships/hyperlink" Target="https://en.wikipedia.org/wiki/Star_Wars:_Episode_III_%E2%80%93_Revenge_of_the_Sith" TargetMode="External"/><Relationship Id="rId385" Type="http://schemas.openxmlformats.org/officeDocument/2006/relationships/hyperlink" Target="https://www.boxofficemojo.com/year/world/2013/?ref_=bo_cso_table_6" TargetMode="External"/><Relationship Id="rId592" Type="http://schemas.openxmlformats.org/officeDocument/2006/relationships/hyperlink" Target="https://www.boxofficemojo.com/year/world/2016/?ref_=bo_cso_table_108" TargetMode="External"/><Relationship Id="rId606" Type="http://schemas.openxmlformats.org/officeDocument/2006/relationships/hyperlink" Target="https://www.boxofficemojo.com/year/world/2009/?ref_=bo_cso_table_197" TargetMode="External"/><Relationship Id="rId813" Type="http://schemas.openxmlformats.org/officeDocument/2006/relationships/hyperlink" Target="https://en.wikipedia.org/wiki/Pacific_Rim_(film)" TargetMode="External"/><Relationship Id="rId245" Type="http://schemas.openxmlformats.org/officeDocument/2006/relationships/hyperlink" Target="https://www.boxofficemojo.com/year/world/1997/?ref_=bo_cso_table_179" TargetMode="External"/><Relationship Id="rId452" Type="http://schemas.openxmlformats.org/officeDocument/2006/relationships/hyperlink" Target="https://www.boxofficemojo.com/year/world/1995/?ref_=bo_cso_table_116" TargetMode="External"/><Relationship Id="rId105" Type="http://schemas.openxmlformats.org/officeDocument/2006/relationships/hyperlink" Target="https://www.boxofficemojo.com/year/world/2019/?ref_=bo_cso_table_41" TargetMode="External"/><Relationship Id="rId312" Type="http://schemas.openxmlformats.org/officeDocument/2006/relationships/hyperlink" Target="https://www.boxofficemojo.com/year/world/1995/?ref_=bo_cso_table_138" TargetMode="External"/><Relationship Id="rId757" Type="http://schemas.openxmlformats.org/officeDocument/2006/relationships/hyperlink" Target="https://en.wikipedia.org/wiki/Inglourious_Basterds" TargetMode="External"/><Relationship Id="rId93" Type="http://schemas.openxmlformats.org/officeDocument/2006/relationships/hyperlink" Target="https://www.boxofficemojo.com/year/world/2022/?ref_=bo_cso_table_110" TargetMode="External"/><Relationship Id="rId189" Type="http://schemas.openxmlformats.org/officeDocument/2006/relationships/hyperlink" Target="https://www.boxofficemojo.com/year/world/2005/?ref_=bo_cso_table_121" TargetMode="External"/><Relationship Id="rId396" Type="http://schemas.openxmlformats.org/officeDocument/2006/relationships/hyperlink" Target="https://mint.intuit.com/blog/trends/the-top-ten-most-expensive-movies-ever-made-0313/" TargetMode="External"/><Relationship Id="rId617" Type="http://schemas.openxmlformats.org/officeDocument/2006/relationships/hyperlink" Target="https://www.boxofficemojo.com/year/world/2016/?ref_=bo_cso_table_53" TargetMode="External"/><Relationship Id="rId824" Type="http://schemas.openxmlformats.org/officeDocument/2006/relationships/hyperlink" Target="https://en.wikipedia.org/wiki/The_Hunchback_of_Notre_Dame_(1996_film)" TargetMode="External"/><Relationship Id="rId256" Type="http://schemas.openxmlformats.org/officeDocument/2006/relationships/hyperlink" Target="https://en.wikipedia.org/wiki/Transformers:_Age_of_Extinction" TargetMode="External"/><Relationship Id="rId463" Type="http://schemas.openxmlformats.org/officeDocument/2006/relationships/hyperlink" Target="https://en.wikipedia.org/wiki/The_Simpsons_Movie" TargetMode="External"/><Relationship Id="rId670" Type="http://schemas.openxmlformats.org/officeDocument/2006/relationships/hyperlink" Target="https://www.boxofficemojo.com/year/world/1998/?ref_=bo_cso_table_98" TargetMode="External"/><Relationship Id="rId116" Type="http://schemas.openxmlformats.org/officeDocument/2006/relationships/hyperlink" Target="https://www.boxofficemojo.com/year/world/2014/?ref_=bo_cso_table_116" TargetMode="External"/><Relationship Id="rId323" Type="http://schemas.openxmlformats.org/officeDocument/2006/relationships/hyperlink" Target="https://en.wikipedia.org/wiki/Beauty_and_the_Beast_(1991_film)" TargetMode="External"/><Relationship Id="rId530" Type="http://schemas.openxmlformats.org/officeDocument/2006/relationships/hyperlink" Target="https://en.wikipedia.org/wiki/Tron:_Legacy" TargetMode="External"/><Relationship Id="rId768" Type="http://schemas.openxmlformats.org/officeDocument/2006/relationships/hyperlink" Target="https://www.boxofficemojo.com/year/world/2007/?ref_=bo_cso_table_169" TargetMode="External"/><Relationship Id="rId20" Type="http://schemas.openxmlformats.org/officeDocument/2006/relationships/hyperlink" Target="https://www.the-numbers.com/movie/Avatar-The-Way-of-Water-(2022)" TargetMode="External"/><Relationship Id="rId628" Type="http://schemas.openxmlformats.org/officeDocument/2006/relationships/hyperlink" Target="https://en.wikipedia.org/wiki/Uncharted_(film)" TargetMode="External"/><Relationship Id="rId835" Type="http://schemas.openxmlformats.org/officeDocument/2006/relationships/hyperlink" Target="https://www.boxofficemojo.com/year/world/2015/?ref_=bo_cso_table_85" TargetMode="External"/><Relationship Id="rId267" Type="http://schemas.openxmlformats.org/officeDocument/2006/relationships/hyperlink" Target="https://www.boxofficemojo.com/year/world/2011/?ref_=bo_cso_table_42" TargetMode="External"/><Relationship Id="rId474" Type="http://schemas.openxmlformats.org/officeDocument/2006/relationships/hyperlink" Target="https://www.boxofficemojo.com/year/world/1986/?ref_=bo_cso_table_76" TargetMode="External"/><Relationship Id="rId127" Type="http://schemas.openxmlformats.org/officeDocument/2006/relationships/hyperlink" Target="https://www.boxofficemojo.com/year/world/2010/?ref_=bo_cso_table_47" TargetMode="External"/><Relationship Id="rId681" Type="http://schemas.openxmlformats.org/officeDocument/2006/relationships/hyperlink" Target="https://www.boxofficemojo.com/year/world/2018/?ref_=bo_cso_table_184" TargetMode="External"/><Relationship Id="rId779" Type="http://schemas.openxmlformats.org/officeDocument/2006/relationships/hyperlink" Target="https://www.boxofficemojo.com/year/world/2019/?ref_=bo_cso_table_35" TargetMode="External"/><Relationship Id="rId31" Type="http://schemas.openxmlformats.org/officeDocument/2006/relationships/hyperlink" Target="https://www.boxofficemojo.com/year/world/2016/?ref_=bo_cso_table_45" TargetMode="External"/><Relationship Id="rId334" Type="http://schemas.openxmlformats.org/officeDocument/2006/relationships/hyperlink" Target="https://en.wikipedia.org/wiki/Aladdin_(1992_Disney_film)" TargetMode="External"/><Relationship Id="rId541" Type="http://schemas.openxmlformats.org/officeDocument/2006/relationships/hyperlink" Target="https://en.wikipedia.org/wiki/Quantum_of_Solace" TargetMode="External"/><Relationship Id="rId639" Type="http://schemas.openxmlformats.org/officeDocument/2006/relationships/hyperlink" Target="https://www.imdb.com/title/tt1270798/" TargetMode="External"/><Relationship Id="rId180" Type="http://schemas.openxmlformats.org/officeDocument/2006/relationships/hyperlink" Target="https://www.the-numbers.com/movie/Up" TargetMode="External"/><Relationship Id="rId278" Type="http://schemas.openxmlformats.org/officeDocument/2006/relationships/hyperlink" Target="https://en.wikipedia.org/wiki/X-Men:_The_Last_Stand" TargetMode="External"/><Relationship Id="rId401" Type="http://schemas.openxmlformats.org/officeDocument/2006/relationships/hyperlink" Target="https://en.wikipedia.org/wiki/Spectre_(2015_film)" TargetMode="External"/><Relationship Id="rId846" Type="http://schemas.openxmlformats.org/officeDocument/2006/relationships/hyperlink" Target="https://en.wikipedia.org/wiki/Maze_Runner:_The_Scorch_Trials" TargetMode="External"/><Relationship Id="rId485" Type="http://schemas.openxmlformats.org/officeDocument/2006/relationships/hyperlink" Target="https://www.boxofficemojo.com/year/world/2005/?ref_=bo_cso_table_174" TargetMode="External"/><Relationship Id="rId692" Type="http://schemas.openxmlformats.org/officeDocument/2006/relationships/hyperlink" Target="https://en.wikipedia.org/wiki/Chicken_Little_(2005_film)" TargetMode="External"/><Relationship Id="rId706" Type="http://schemas.openxmlformats.org/officeDocument/2006/relationships/hyperlink" Target="https://www.boxofficemojo.com/year/world/2013/?ref_=bo_cso_table_110" TargetMode="External"/><Relationship Id="rId42" Type="http://schemas.openxmlformats.org/officeDocument/2006/relationships/hyperlink" Target="https://www.boxofficemojo.com/year/world/1982/?ref_=bo_cso_table_98" TargetMode="External"/><Relationship Id="rId138" Type="http://schemas.openxmlformats.org/officeDocument/2006/relationships/hyperlink" Target="https://en.wikipedia.org/wiki/Shrek_the_Third" TargetMode="External"/><Relationship Id="rId345" Type="http://schemas.openxmlformats.org/officeDocument/2006/relationships/hyperlink" Target="https://en.wikipedia.org/wiki/Mission:_Impossible_2" TargetMode="External"/><Relationship Id="rId552" Type="http://schemas.openxmlformats.org/officeDocument/2006/relationships/hyperlink" Target="https://www.boxofficemojo.com/year/world/1991/?ref_=bo_cso_table_141" TargetMode="External"/><Relationship Id="rId191" Type="http://schemas.openxmlformats.org/officeDocument/2006/relationships/hyperlink" Target="https://www.boxofficemojo.com/year/world/2013/?ref_=bo_cso_table_145" TargetMode="External"/><Relationship Id="rId205" Type="http://schemas.openxmlformats.org/officeDocument/2006/relationships/hyperlink" Target="https://www.boxofficemojo.com/year/world/2004/?ref_=bo_cso_table_19" TargetMode="External"/><Relationship Id="rId412" Type="http://schemas.openxmlformats.org/officeDocument/2006/relationships/hyperlink" Target="https://www.boxofficemojo.com/year/world/2006/?ref_=bo_cso_table_146" TargetMode="External"/><Relationship Id="rId857" Type="http://schemas.openxmlformats.org/officeDocument/2006/relationships/hyperlink" Target="https://www.boxofficemojo.com/year/world/2016/?ref_=bo_cso_table_118" TargetMode="External"/><Relationship Id="rId289" Type="http://schemas.openxmlformats.org/officeDocument/2006/relationships/hyperlink" Target="https://www.boxofficemojo.com/year/world/1997/?ref_=bo_cso_table_169" TargetMode="External"/><Relationship Id="rId496" Type="http://schemas.openxmlformats.org/officeDocument/2006/relationships/hyperlink" Target="https://en.wikipedia.org/wiki/Rise_of_the_Planet_of_the_Apes" TargetMode="External"/><Relationship Id="rId717" Type="http://schemas.openxmlformats.org/officeDocument/2006/relationships/hyperlink" Target="https://www.imdb.com/title/tt3371366/" TargetMode="External"/><Relationship Id="rId53" Type="http://schemas.openxmlformats.org/officeDocument/2006/relationships/hyperlink" Target="https://en.wikipedia.org/wiki/Jurassic_World:_Fallen_Kingdom" TargetMode="External"/><Relationship Id="rId149" Type="http://schemas.openxmlformats.org/officeDocument/2006/relationships/hyperlink" Target="https://www.boxofficemojo.com/year/world/2001/?ref_=bo_cso_table_69" TargetMode="External"/><Relationship Id="rId356" Type="http://schemas.openxmlformats.org/officeDocument/2006/relationships/hyperlink" Target="https://www.boxofficemojo.com/year/world/1985/?ref_=bo_cso_table_154" TargetMode="External"/><Relationship Id="rId563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770" Type="http://schemas.openxmlformats.org/officeDocument/2006/relationships/hyperlink" Target="https://www.boxofficemojo.com/year/world/2013/?ref_=bo_cso_table_123" TargetMode="External"/><Relationship Id="rId216" Type="http://schemas.openxmlformats.org/officeDocument/2006/relationships/hyperlink" Target="https://www.boxofficemojo.com/year/world/2001/?ref_=bo_cso_table_37" TargetMode="External"/><Relationship Id="rId423" Type="http://schemas.openxmlformats.org/officeDocument/2006/relationships/hyperlink" Target="https://www.boxofficemojo.com/year/world/2011/?ref_=bo_cso_table_191" TargetMode="External"/><Relationship Id="rId868" Type="http://schemas.openxmlformats.org/officeDocument/2006/relationships/hyperlink" Target="https://en.wikipedia.org/wiki/Spirited_Away" TargetMode="External"/><Relationship Id="rId630" Type="http://schemas.openxmlformats.org/officeDocument/2006/relationships/hyperlink" Target="https://en.wikipedia.org/wiki/As_Good_as_It_Gets" TargetMode="External"/><Relationship Id="rId728" Type="http://schemas.openxmlformats.org/officeDocument/2006/relationships/hyperlink" Target="https://en.wikipedia.org/wiki/The_World_Is_Not_Enough" TargetMode="External"/><Relationship Id="rId64" Type="http://schemas.openxmlformats.org/officeDocument/2006/relationships/hyperlink" Target="https://en.wikipedia.org/wiki/The_Hunger_Games_(film)" TargetMode="External"/><Relationship Id="rId367" Type="http://schemas.openxmlformats.org/officeDocument/2006/relationships/hyperlink" Target="https://www.imdb.com/title/tt0988045/" TargetMode="External"/><Relationship Id="rId574" Type="http://schemas.openxmlformats.org/officeDocument/2006/relationships/hyperlink" Target="https://www.boxofficemojo.com/year/world/2021/?ref_=bo_cso_table_122" TargetMode="External"/><Relationship Id="rId227" Type="http://schemas.openxmlformats.org/officeDocument/2006/relationships/hyperlink" Target="https://www.imdb.com/title/tt0170016/" TargetMode="External"/><Relationship Id="rId781" Type="http://schemas.openxmlformats.org/officeDocument/2006/relationships/hyperlink" Target="https://www.boxofficemojo.com/year/world/2014/?ref_=bo_cso_table_191" TargetMode="External"/><Relationship Id="rId434" Type="http://schemas.openxmlformats.org/officeDocument/2006/relationships/hyperlink" Target="https://en.wikipedia.org/wiki/Wreck-It_Ralph" TargetMode="External"/><Relationship Id="rId641" Type="http://schemas.openxmlformats.org/officeDocument/2006/relationships/hyperlink" Target="https://en.wikipedia.org/wiki/True_Lies" TargetMode="External"/><Relationship Id="rId739" Type="http://schemas.openxmlformats.org/officeDocument/2006/relationships/hyperlink" Target="https://www.boxofficemojo.com/year/world/1997/?ref_=bo_cso_table_126" TargetMode="External"/><Relationship Id="rId280" Type="http://schemas.openxmlformats.org/officeDocument/2006/relationships/hyperlink" Target="https://en.wikipedia.org/wiki/War_of_the_Worlds_(2005_film)" TargetMode="External"/><Relationship Id="rId501" Type="http://schemas.openxmlformats.org/officeDocument/2006/relationships/hyperlink" Target="https://en.wikipedia.org/wiki/There%27s_Something_About_Mary" TargetMode="External"/><Relationship Id="rId75" Type="http://schemas.openxmlformats.org/officeDocument/2006/relationships/hyperlink" Target="https://en.wikipedia.org/wiki/Spider-Man:_Far_From_Home" TargetMode="External"/><Relationship Id="rId140" Type="http://schemas.openxmlformats.org/officeDocument/2006/relationships/hyperlink" Target="https://en.wikipedia.org/wiki/Jumanji:_The_Next_Level" TargetMode="External"/><Relationship Id="rId378" Type="http://schemas.openxmlformats.org/officeDocument/2006/relationships/hyperlink" Target="https://en.wikipedia.org/wiki/Bad_Boys_for_Life" TargetMode="External"/><Relationship Id="rId585" Type="http://schemas.openxmlformats.org/officeDocument/2006/relationships/hyperlink" Target="https://www.boxofficemojo.com/year/world/2004/?ref_=bo_cso_table_166" TargetMode="External"/><Relationship Id="rId792" Type="http://schemas.openxmlformats.org/officeDocument/2006/relationships/hyperlink" Target="https://www.boxofficemojo.com/year/world/2010/?ref_=bo_cso_table_133" TargetMode="External"/><Relationship Id="rId806" Type="http://schemas.openxmlformats.org/officeDocument/2006/relationships/hyperlink" Target="https://www.boxofficemojo.com/year/world/2016/?ref_=bo_cso_table_146" TargetMode="External"/><Relationship Id="rId6" Type="http://schemas.openxmlformats.org/officeDocument/2006/relationships/hyperlink" Target="https://www.boxofficemojo.com/year/world/2022/?ref_=bo_cso_table_11" TargetMode="External"/><Relationship Id="rId238" Type="http://schemas.openxmlformats.org/officeDocument/2006/relationships/hyperlink" Target="https://www.boxofficemojo.com/year/world/2011/?ref_=bo_cso_table_181" TargetMode="External"/><Relationship Id="rId445" Type="http://schemas.openxmlformats.org/officeDocument/2006/relationships/hyperlink" Target="https://en.wikipedia.org/wiki/Sherlock_Holmes:_A_Game_of_Shadows" TargetMode="External"/><Relationship Id="rId652" Type="http://schemas.openxmlformats.org/officeDocument/2006/relationships/hyperlink" Target="https://www.boxofficemojo.com/year/world/2008/?ref_=bo_cso_table_172" TargetMode="External"/><Relationship Id="rId291" Type="http://schemas.openxmlformats.org/officeDocument/2006/relationships/hyperlink" Target="https://www.boxofficemojo.com/year/world/2017/?ref_=bo_cso_table_149" TargetMode="External"/><Relationship Id="rId305" Type="http://schemas.openxmlformats.org/officeDocument/2006/relationships/hyperlink" Target="https://en.wikipedia.org/wiki/Rush_Hour_2" TargetMode="External"/><Relationship Id="rId512" Type="http://schemas.openxmlformats.org/officeDocument/2006/relationships/hyperlink" Target="https://www.boxofficemojo.com/year/world/2019/?ref_=bo_cso_table_112" TargetMode="External"/><Relationship Id="rId86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151" Type="http://schemas.openxmlformats.org/officeDocument/2006/relationships/hyperlink" Target="https://www.boxofficemojo.com/year/world/2017/?ref_=bo_cso_table_84" TargetMode="External"/><Relationship Id="rId389" Type="http://schemas.openxmlformats.org/officeDocument/2006/relationships/hyperlink" Target="https://www.boxofficemojo.com/year/world/1998/?ref_=bo_cso_table_195" TargetMode="External"/><Relationship Id="rId596" Type="http://schemas.openxmlformats.org/officeDocument/2006/relationships/hyperlink" Target="https://www.boxofficemojo.com/year/world/1988/?ref_=bo_cso_table_132" TargetMode="External"/><Relationship Id="rId817" Type="http://schemas.openxmlformats.org/officeDocument/2006/relationships/hyperlink" Target="https://www.boxofficemojo.com/year/world/2021/?ref_=bo_cso_table_55" TargetMode="External"/><Relationship Id="rId249" Type="http://schemas.openxmlformats.org/officeDocument/2006/relationships/hyperlink" Target="https://www.boxofficemojo.com/year/world/2016/?ref_=bo_cso_table_148" TargetMode="External"/><Relationship Id="rId456" Type="http://schemas.openxmlformats.org/officeDocument/2006/relationships/hyperlink" Target="https://www.boxofficemojo.com/year/world/2021/?ref_=bo_cso_table_158" TargetMode="External"/><Relationship Id="rId663" Type="http://schemas.openxmlformats.org/officeDocument/2006/relationships/hyperlink" Target="https://en.wikipedia.org/wiki/The_Chronicles_of_Narnia:_Prince_Caspian" TargetMode="External"/><Relationship Id="rId13" Type="http://schemas.openxmlformats.org/officeDocument/2006/relationships/hyperlink" Target="https://www.boxofficemojo.com/year/world/2012/?ref_=bo_cso_table_9" TargetMode="External"/><Relationship Id="rId109" Type="http://schemas.openxmlformats.org/officeDocument/2006/relationships/hyperlink" Target="https://www.boxofficemojo.com/year/world/2014/?ref_=bo_cso_table_198" TargetMode="External"/><Relationship Id="rId316" Type="http://schemas.openxmlformats.org/officeDocument/2006/relationships/hyperlink" Target="https://en.wikipedia.org/wiki/Mission:_Impossible_%E2%80%93_Fallout" TargetMode="External"/><Relationship Id="rId523" Type="http://schemas.openxmlformats.org/officeDocument/2006/relationships/hyperlink" Target="https://www.boxofficemojo.com/year/world/1988/?ref_=bo_cso_table_81" TargetMode="External"/><Relationship Id="rId97" Type="http://schemas.openxmlformats.org/officeDocument/2006/relationships/hyperlink" Target="https://www.boxofficemojo.com/year/world/2013/?ref_=bo_cso_table_53" TargetMode="External"/><Relationship Id="rId730" Type="http://schemas.openxmlformats.org/officeDocument/2006/relationships/hyperlink" Target="https://en.wikipedia.org/wiki/Lucy_(2014_film)" TargetMode="External"/><Relationship Id="rId828" Type="http://schemas.openxmlformats.org/officeDocument/2006/relationships/hyperlink" Target="https://www.imdb.com/title/tt0112864/" TargetMode="External"/><Relationship Id="rId162" Type="http://schemas.openxmlformats.org/officeDocument/2006/relationships/hyperlink" Target="https://en.wikipedia.org/wiki/Independence_Day_(1996_film)" TargetMode="External"/><Relationship Id="rId467" Type="http://schemas.openxmlformats.org/officeDocument/2006/relationships/hyperlink" Target="https://en.wikipedia.org/wiki/The_Perfect_Storm_(film)" TargetMode="External"/><Relationship Id="rId674" Type="http://schemas.openxmlformats.org/officeDocument/2006/relationships/hyperlink" Target="https://www.boxofficemojo.com/year/world/2003/?ref_=bo_cso_table_97" TargetMode="External"/><Relationship Id="rId24" Type="http://schemas.openxmlformats.org/officeDocument/2006/relationships/hyperlink" Target="https://www.boxofficemojo.com/year/world/2008/?ref_=bo_cso_table_50" TargetMode="External"/><Relationship Id="rId327" Type="http://schemas.openxmlformats.org/officeDocument/2006/relationships/hyperlink" Target="https://en.wikipedia.org/wiki/King_Kong_(2005_film)" TargetMode="External"/><Relationship Id="rId534" Type="http://schemas.openxmlformats.org/officeDocument/2006/relationships/hyperlink" Target="https://simple.wikipedia.org/wiki/Tarzan_(1999_movie)" TargetMode="External"/><Relationship Id="rId741" Type="http://schemas.openxmlformats.org/officeDocument/2006/relationships/hyperlink" Target="https://www.boxofficemojo.com/year/world/2012/?ref_=bo_cso_table_173" TargetMode="External"/><Relationship Id="rId839" Type="http://schemas.openxmlformats.org/officeDocument/2006/relationships/hyperlink" Target="https://www.boxofficemojo.com/year/world/2019/?ref_=bo_cso_table_125" TargetMode="External"/><Relationship Id="rId173" Type="http://schemas.openxmlformats.org/officeDocument/2006/relationships/hyperlink" Target="https://www.boxofficemojo.com/year/world/2009/?ref_=bo_cso_table_130" TargetMode="External"/><Relationship Id="rId380" Type="http://schemas.openxmlformats.org/officeDocument/2006/relationships/hyperlink" Target="https://en.wikipedia.org/wiki/Austin_Powers:_The_Spy_Who_Shagged_Me" TargetMode="External"/><Relationship Id="rId601" Type="http://schemas.openxmlformats.org/officeDocument/2006/relationships/hyperlink" Target="https://en.wikipedia.org/wiki/The_Mummy_(1999_film)" TargetMode="External"/><Relationship Id="rId240" Type="http://schemas.openxmlformats.org/officeDocument/2006/relationships/hyperlink" Target="https://www.boxofficemojo.com/year/world/2010/?ref_=bo_cso_table_3" TargetMode="External"/><Relationship Id="rId478" Type="http://schemas.openxmlformats.org/officeDocument/2006/relationships/hyperlink" Target="https://en.wikipedia.org/wiki/Planet_of_the_Apes_(2001_film)" TargetMode="External"/><Relationship Id="rId685" Type="http://schemas.openxmlformats.org/officeDocument/2006/relationships/hyperlink" Target="https://www.boxofficemojo.com/year/world/1996/?ref_=bo_cso_table_172" TargetMode="External"/><Relationship Id="rId35" Type="http://schemas.openxmlformats.org/officeDocument/2006/relationships/hyperlink" Target="https://www.boxofficemojo.com/year/world/1977/?ref_=bo_cso_table_106" TargetMode="External"/><Relationship Id="rId100" Type="http://schemas.openxmlformats.org/officeDocument/2006/relationships/hyperlink" Target="https://www.boxofficemojo.com/year/world/2016/?ref_=bo_cso_table_54" TargetMode="External"/><Relationship Id="rId338" Type="http://schemas.openxmlformats.org/officeDocument/2006/relationships/hyperlink" Target="https://www.boxofficemojo.com/year/world/2018/?ref_=bo_cso_table_66" TargetMode="External"/><Relationship Id="rId545" Type="http://schemas.openxmlformats.org/officeDocument/2006/relationships/hyperlink" Target="https://www.boxofficemojo.com/year/world/2018/?ref_=bo_cso_table_13" TargetMode="External"/><Relationship Id="rId752" Type="http://schemas.openxmlformats.org/officeDocument/2006/relationships/hyperlink" Target="https://www.boxofficemojo.com/year/world/1994/?ref_=bo_cso_table_95" TargetMode="External"/><Relationship Id="rId184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391" Type="http://schemas.openxmlformats.org/officeDocument/2006/relationships/hyperlink" Target="https://www.boxofficemojo.com/year/world/2015/?ref_=bo_cso_table_4" TargetMode="External"/><Relationship Id="rId405" Type="http://schemas.openxmlformats.org/officeDocument/2006/relationships/hyperlink" Target="https://www.reuters.com/article/idINIndia-38768520090330" TargetMode="External"/><Relationship Id="rId612" Type="http://schemas.openxmlformats.org/officeDocument/2006/relationships/hyperlink" Target="https://www.boxofficemojo.com/year/world/2016/?ref_=bo_cso_table_104" TargetMode="External"/><Relationship Id="rId251" Type="http://schemas.openxmlformats.org/officeDocument/2006/relationships/hyperlink" Target="https://www.boxofficemojo.com/year/world/1981/?ref_=bo_cso_table_142" TargetMode="External"/><Relationship Id="rId489" Type="http://schemas.openxmlformats.org/officeDocument/2006/relationships/hyperlink" Target="https://www.boxofficemojo.com/year/world/1990/?ref_=bo_cso_table_63" TargetMode="External"/><Relationship Id="rId654" Type="http://schemas.openxmlformats.org/officeDocument/2006/relationships/hyperlink" Target="https://www.boxofficemojo.com/year/world/2011/?ref_=bo_cso_table_42" TargetMode="External"/><Relationship Id="rId696" Type="http://schemas.openxmlformats.org/officeDocument/2006/relationships/hyperlink" Target="https://en.wikipedia.org/wiki/Wanted_(2008_film)" TargetMode="External"/><Relationship Id="rId861" Type="http://schemas.openxmlformats.org/officeDocument/2006/relationships/hyperlink" Target="https://www.boxofficemojo.com/year/world/2016/?ref_=bo_cso_table_86" TargetMode="External"/><Relationship Id="rId46" Type="http://schemas.openxmlformats.org/officeDocument/2006/relationships/hyperlink" Target="https://www.boxofficemojo.com/year/world/2019/?ref_=bo_cso_table_28" TargetMode="External"/><Relationship Id="rId293" Type="http://schemas.openxmlformats.org/officeDocument/2006/relationships/hyperlink" Target="https://www.boxofficemojo.com/year/world/2013/?ref_=bo_cso_table_60" TargetMode="External"/><Relationship Id="rId307" Type="http://schemas.openxmlformats.org/officeDocument/2006/relationships/hyperlink" Target="https://en.wikipedia.org/wiki/The_Fate_of_the_Furious" TargetMode="External"/><Relationship Id="rId349" Type="http://schemas.openxmlformats.org/officeDocument/2006/relationships/hyperlink" Target="https://www.boxofficemojo.com/year/world/2012/?ref_=bo_cso_table_99" TargetMode="External"/><Relationship Id="rId514" Type="http://schemas.openxmlformats.org/officeDocument/2006/relationships/hyperlink" Target="https://en.wikipedia.org/wiki/Apollo_13_(film)" TargetMode="External"/><Relationship Id="rId556" Type="http://schemas.openxmlformats.org/officeDocument/2006/relationships/hyperlink" Target="https://www.boxofficemojo.com/year/world/2011/?ref_=bo_cso_table_147" TargetMode="External"/><Relationship Id="rId721" Type="http://schemas.openxmlformats.org/officeDocument/2006/relationships/hyperlink" Target="https://en.wikipedia.org/wiki/Kingsman:_The_Secret_Service" TargetMode="External"/><Relationship Id="rId763" Type="http://schemas.openxmlformats.org/officeDocument/2006/relationships/hyperlink" Target="https://en.wikipedia.org/wiki/Basic_Instinct" TargetMode="External"/><Relationship Id="rId88" Type="http://schemas.openxmlformats.org/officeDocument/2006/relationships/hyperlink" Target="https://en.wikipedia.org/wiki/Spider-Man_2" TargetMode="External"/><Relationship Id="rId111" Type="http://schemas.openxmlformats.org/officeDocument/2006/relationships/hyperlink" Target="https://en.wikipedia.org/wiki/Thor:_Love_and_Thunder" TargetMode="External"/><Relationship Id="rId153" Type="http://schemas.openxmlformats.org/officeDocument/2006/relationships/hyperlink" Target="https://www.boxofficemojo.com/year/world/2010/?ref_=bo_cso_table_164" TargetMode="External"/><Relationship Id="rId195" Type="http://schemas.openxmlformats.org/officeDocument/2006/relationships/hyperlink" Target="https://www.boxofficemojo.com/year/world/2005/?ref_=bo_cso_table_70" TargetMode="External"/><Relationship Id="rId209" Type="http://schemas.openxmlformats.org/officeDocument/2006/relationships/hyperlink" Target="https://www.boxofficemojo.com/year/world/2013/?ref_=bo_cso_table_127" TargetMode="External"/><Relationship Id="rId360" Type="http://schemas.openxmlformats.org/officeDocument/2006/relationships/hyperlink" Target="https://www.boxofficemojo.com/year/world/2007/?ref_=bo_cso_table_69" TargetMode="External"/><Relationship Id="rId416" Type="http://schemas.openxmlformats.org/officeDocument/2006/relationships/hyperlink" Target="https://www.boxofficemojo.com/year/world/2008/?ref_=bo_cso_table_119" TargetMode="External"/><Relationship Id="rId598" Type="http://schemas.openxmlformats.org/officeDocument/2006/relationships/hyperlink" Target="https://www.boxofficemojo.com/year/world/2016/?ref_=bo_cso_table_1" TargetMode="External"/><Relationship Id="rId819" Type="http://schemas.openxmlformats.org/officeDocument/2006/relationships/hyperlink" Target="https://www.boxofficemojo.com/year/world/2018/?ref_=bo_cso_table_173" TargetMode="External"/><Relationship Id="rId220" Type="http://schemas.openxmlformats.org/officeDocument/2006/relationships/hyperlink" Target="https://www.boxofficemojo.com/year/world/2002/?ref_=bo_cso_table_67" TargetMode="External"/><Relationship Id="rId458" Type="http://schemas.openxmlformats.org/officeDocument/2006/relationships/hyperlink" Target="https://www.boxofficemojo.com/year/world/2015/?ref_=bo_cso_table_10" TargetMode="External"/><Relationship Id="rId623" Type="http://schemas.openxmlformats.org/officeDocument/2006/relationships/hyperlink" Target="https://www.boxofficemojo.com/year/world/2020/?ref_=bo_cso_table_154" TargetMode="External"/><Relationship Id="rId665" Type="http://schemas.openxmlformats.org/officeDocument/2006/relationships/hyperlink" Target="https://en.wikipedia.org/wiki/Pocahontas_(1995_film)" TargetMode="External"/><Relationship Id="rId830" Type="http://schemas.openxmlformats.org/officeDocument/2006/relationships/hyperlink" Target="https://en.wikipedia.org/wiki/Schindler%27s_List" TargetMode="External"/><Relationship Id="rId15" Type="http://schemas.openxmlformats.org/officeDocument/2006/relationships/hyperlink" Target="https://www.boxofficemojo.com/year/world/2017/?ref_=bo_cso_table_16" TargetMode="External"/><Relationship Id="rId57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262" Type="http://schemas.openxmlformats.org/officeDocument/2006/relationships/hyperlink" Target="https://en.wikipedia.org/wiki/Twister_(1996_film)" TargetMode="External"/><Relationship Id="rId318" Type="http://schemas.openxmlformats.org/officeDocument/2006/relationships/hyperlink" Target="https://en.wikipedia.org/wiki/National_Treasure:_Book_of_Secrets" TargetMode="External"/><Relationship Id="rId525" Type="http://schemas.openxmlformats.org/officeDocument/2006/relationships/hyperlink" Target="https://www.boxofficemojo.com/year/world/2017/?ref_=bo_cso_table_97" TargetMode="External"/><Relationship Id="rId567" Type="http://schemas.openxmlformats.org/officeDocument/2006/relationships/hyperlink" Target="https://www.boxofficemojo.com/year/world/2015/?ref_=bo_cso_table_143" TargetMode="External"/><Relationship Id="rId732" Type="http://schemas.openxmlformats.org/officeDocument/2006/relationships/hyperlink" Target="https://en.wikipedia.org/wiki/The_Legend_of_Tarzan_(film)" TargetMode="External"/><Relationship Id="rId99" Type="http://schemas.openxmlformats.org/officeDocument/2006/relationships/hyperlink" Target="https://boundingintocomics.com/2022/12/14/rumor-black-panther-wakanda-forever-needs-a-box-office-total-of-1-billion-to-break-even/" TargetMode="External"/><Relationship Id="rId122" Type="http://schemas.openxmlformats.org/officeDocument/2006/relationships/hyperlink" Target="https://www.boxofficemojo.com/year/world/2019/?ref_=bo_cso_table_32" TargetMode="External"/><Relationship Id="rId164" Type="http://schemas.openxmlformats.org/officeDocument/2006/relationships/hyperlink" Target="https://en.wikipedia.org/wiki/Pirates_of_the_Caribbean:_The_Curse_of_the_Black_Pearl" TargetMode="External"/><Relationship Id="rId371" Type="http://schemas.openxmlformats.org/officeDocument/2006/relationships/hyperlink" Target="https://www.boxofficemojo.com/year/world/2005/?ref_=bo_cso_table_49" TargetMode="External"/><Relationship Id="rId774" Type="http://schemas.openxmlformats.org/officeDocument/2006/relationships/hyperlink" Target="https://www.boxofficemojo.com/year/world/2018/?ref_=bo_cso_table_94" TargetMode="External"/><Relationship Id="rId427" Type="http://schemas.openxmlformats.org/officeDocument/2006/relationships/hyperlink" Target="https://en.wikipedia.org/wiki/Sonic_the_Hedgehog_2_(film)" TargetMode="External"/><Relationship Id="rId469" Type="http://schemas.openxmlformats.org/officeDocument/2006/relationships/hyperlink" Target="https://en.wikipedia.org/wiki/Jurassic_Park_III" TargetMode="External"/><Relationship Id="rId634" Type="http://schemas.openxmlformats.org/officeDocument/2006/relationships/hyperlink" Target="https://en.wikipedia.org/wiki/Megamind" TargetMode="External"/><Relationship Id="rId676" Type="http://schemas.openxmlformats.org/officeDocument/2006/relationships/hyperlink" Target="https://www.boxofficemojo.com/year/world/2010/?ref_=bo_cso_table_96" TargetMode="External"/><Relationship Id="rId841" Type="http://schemas.openxmlformats.org/officeDocument/2006/relationships/hyperlink" Target="https://www.boxofficemojo.com/year/world/2012/?ref_=bo_cso_table_161" TargetMode="External"/><Relationship Id="rId26" Type="http://schemas.openxmlformats.org/officeDocument/2006/relationships/hyperlink" Target="https://www.boxofficemojo.com/year/world/2016/?ref_=bo_cso_table_40" TargetMode="External"/><Relationship Id="rId231" Type="http://schemas.openxmlformats.org/officeDocument/2006/relationships/hyperlink" Target="https://en.wikipedia.org/wiki/The_Lego_Movie" TargetMode="External"/><Relationship Id="rId273" Type="http://schemas.openxmlformats.org/officeDocument/2006/relationships/hyperlink" Target="https://www.boxofficemojo.com/year/world/2013/?ref_=bo_cso_table_33" TargetMode="External"/><Relationship Id="rId329" Type="http://schemas.openxmlformats.org/officeDocument/2006/relationships/hyperlink" Target="https://en.wikipedia.org/wiki/Ghost_(1990_film)" TargetMode="External"/><Relationship Id="rId480" Type="http://schemas.openxmlformats.org/officeDocument/2006/relationships/hyperlink" Target="https://en.wikipedia.org/wiki/Madagascar:_Escape_2_Africa" TargetMode="External"/><Relationship Id="rId536" Type="http://schemas.openxmlformats.org/officeDocument/2006/relationships/hyperlink" Target="https://en.wikipedia.org/wiki/John_Wick:_Chapter_3_%E2%80%93_Parabellum" TargetMode="External"/><Relationship Id="rId701" Type="http://schemas.openxmlformats.org/officeDocument/2006/relationships/hyperlink" Target="https://www.boxofficemojo.com/year/world/2004/?ref_=bo_cso_table_29" TargetMode="External"/><Relationship Id="rId68" Type="http://schemas.openxmlformats.org/officeDocument/2006/relationships/hyperlink" Target="https://www.imdb.com/title/tt2283362/" TargetMode="External"/><Relationship Id="rId133" Type="http://schemas.openxmlformats.org/officeDocument/2006/relationships/hyperlink" Target="https://en.wikipedia.org/wiki/It_(2017_film)" TargetMode="External"/><Relationship Id="rId175" Type="http://schemas.openxmlformats.org/officeDocument/2006/relationships/hyperlink" Target="https://www.boxofficemojo.com/year/world/2010/?ref_=bo_cso_table_52" TargetMode="External"/><Relationship Id="rId340" Type="http://schemas.openxmlformats.org/officeDocument/2006/relationships/hyperlink" Target="https://www.boxofficemojo.com/year/world/2012/?ref_=bo_cso_table_118" TargetMode="External"/><Relationship Id="rId578" Type="http://schemas.openxmlformats.org/officeDocument/2006/relationships/hyperlink" Target="https://www.boxofficemojo.com/year/world/2012/?ref_=bo_cso_table_76" TargetMode="External"/><Relationship Id="rId743" Type="http://schemas.openxmlformats.org/officeDocument/2006/relationships/hyperlink" Target="https://www.boxofficemojo.com/year/world/2006/?ref_=bo_cso_table_139" TargetMode="External"/><Relationship Id="rId785" Type="http://schemas.openxmlformats.org/officeDocument/2006/relationships/hyperlink" Target="https://www.boxofficemojo.com/year/world/2003/?ref_=bo_cso_table_70" TargetMode="External"/><Relationship Id="rId200" Type="http://schemas.openxmlformats.org/officeDocument/2006/relationships/hyperlink" Target="https://en.wikipedia.org/wiki/The_Hunger_Games:_Mockingjay_%E2%80%93_Part_2" TargetMode="External"/><Relationship Id="rId382" Type="http://schemas.openxmlformats.org/officeDocument/2006/relationships/hyperlink" Target="https://en.wikipedia.org/wiki/Terminator_2:_Judgment_Day" TargetMode="External"/><Relationship Id="rId438" Type="http://schemas.openxmlformats.org/officeDocument/2006/relationships/hyperlink" Target="https://www.boxofficemojo.com/year/world/2014/?ref_=bo_cso_table_108" TargetMode="External"/><Relationship Id="rId603" Type="http://schemas.openxmlformats.org/officeDocument/2006/relationships/hyperlink" Target="https://en.wikipedia.org/wiki/Snow_White_and_the_Huntsman" TargetMode="External"/><Relationship Id="rId645" Type="http://schemas.openxmlformats.org/officeDocument/2006/relationships/hyperlink" Target="https://en.wikipedia.org/wiki/The_Great_Gatsby_(2013_film)" TargetMode="External"/><Relationship Id="rId687" Type="http://schemas.openxmlformats.org/officeDocument/2006/relationships/hyperlink" Target="https://www.boxofficemojo.com/year/world/1998/?ref_=bo_cso_table_159" TargetMode="External"/><Relationship Id="rId810" Type="http://schemas.openxmlformats.org/officeDocument/2006/relationships/hyperlink" Target="https://www.boxofficemojo.com/year/world/2014/?ref_=bo_cso_table_100" TargetMode="External"/><Relationship Id="rId852" Type="http://schemas.openxmlformats.org/officeDocument/2006/relationships/hyperlink" Target="https://en.wikipedia.org/wiki/The_Smurfs_2" TargetMode="External"/><Relationship Id="rId242" Type="http://schemas.openxmlformats.org/officeDocument/2006/relationships/hyperlink" Target="https://en.wikipedia.org/wiki/Batman_(1989_film)" TargetMode="External"/><Relationship Id="rId284" Type="http://schemas.openxmlformats.org/officeDocument/2006/relationships/hyperlink" Target="https://en.wikipedia.org/wiki/X-Men:_Days_of_Future_Past" TargetMode="External"/><Relationship Id="rId491" Type="http://schemas.openxmlformats.org/officeDocument/2006/relationships/hyperlink" Target="https://www.boxofficemojo.com/year/world/2015/?ref_=bo_cso_table_148" TargetMode="External"/><Relationship Id="rId505" Type="http://schemas.openxmlformats.org/officeDocument/2006/relationships/hyperlink" Target="https://en.wikipedia.org/wiki/The_Lego_Batman_Movie" TargetMode="External"/><Relationship Id="rId712" Type="http://schemas.openxmlformats.org/officeDocument/2006/relationships/hyperlink" Target="https://www.boxofficemojo.com/year/world/2014/?ref_=bo_cso_table_28" TargetMode="External"/><Relationship Id="rId37" Type="http://schemas.openxmlformats.org/officeDocument/2006/relationships/hyperlink" Target="https://www.boxofficemojo.com/year/world/2015/?ref_=bo_cso_table_13" TargetMode="External"/><Relationship Id="rId79" Type="http://schemas.openxmlformats.org/officeDocument/2006/relationships/hyperlink" Target="https://www.boxofficemojo.com/year/world/2003/?ref_=bo_cso_table_62" TargetMode="External"/><Relationship Id="rId102" Type="http://schemas.openxmlformats.org/officeDocument/2006/relationships/hyperlink" Target="https://www.boxofficemojo.com/year/world/2016/?ref_=bo_cso_table_105" TargetMode="External"/><Relationship Id="rId144" Type="http://schemas.openxmlformats.org/officeDocument/2006/relationships/hyperlink" Target="https://en.wikipedia.org/wiki/Iron_Man_(2008_film)" TargetMode="External"/><Relationship Id="rId547" Type="http://schemas.openxmlformats.org/officeDocument/2006/relationships/hyperlink" Target="https://www.imdb.com/title/tt0381061/" TargetMode="External"/><Relationship Id="rId589" Type="http://schemas.openxmlformats.org/officeDocument/2006/relationships/hyperlink" Target="https://www.nytimes.com/2020/01/12/movies/1917-box-office-no-1.html" TargetMode="External"/><Relationship Id="rId754" Type="http://schemas.openxmlformats.org/officeDocument/2006/relationships/hyperlink" Target="https://www.boxofficemojo.com/year/world/2018/?ref_=bo_cso_table_130" TargetMode="External"/><Relationship Id="rId796" Type="http://schemas.openxmlformats.org/officeDocument/2006/relationships/hyperlink" Target="https://www.boxofficemojo.com/year/world/2010/?ref_=bo_cso_table_149" TargetMode="External"/><Relationship Id="rId90" Type="http://schemas.openxmlformats.org/officeDocument/2006/relationships/hyperlink" Target="https://en.wikipedia.org/wiki/The_Passion_of_the_Christ" TargetMode="External"/><Relationship Id="rId186" Type="http://schemas.openxmlformats.org/officeDocument/2006/relationships/hyperlink" Target="https://www.statista.com/statistics/323356/harry-potter-production-costs-box-office-revenue/" TargetMode="External"/><Relationship Id="rId351" Type="http://schemas.openxmlformats.org/officeDocument/2006/relationships/hyperlink" Target="https://www.boxofficemojo.com/year/world/2018/?ref_=bo_cso_table_139" TargetMode="External"/><Relationship Id="rId393" Type="http://schemas.openxmlformats.org/officeDocument/2006/relationships/hyperlink" Target="https://www.boxofficemojo.com/year/world/2018/?ref_=bo_cso_table_12" TargetMode="External"/><Relationship Id="rId407" Type="http://schemas.openxmlformats.org/officeDocument/2006/relationships/hyperlink" Target="https://en.wikipedia.org/wiki/Happy_Feet" TargetMode="External"/><Relationship Id="rId449" Type="http://schemas.openxmlformats.org/officeDocument/2006/relationships/hyperlink" Target="https://en.wikipedia.org/wiki/Mr._%26_Mrs._Smith_(2005_film)" TargetMode="External"/><Relationship Id="rId614" Type="http://schemas.openxmlformats.org/officeDocument/2006/relationships/hyperlink" Target="https://www.boxofficemojo.com/year/world/2017/?ref_=bo_cso_table_153" TargetMode="External"/><Relationship Id="rId656" Type="http://schemas.openxmlformats.org/officeDocument/2006/relationships/hyperlink" Target="https://www.boxofficemojo.com/year/world/2016/?ref_=bo_cso_table_21" TargetMode="External"/><Relationship Id="rId821" Type="http://schemas.openxmlformats.org/officeDocument/2006/relationships/hyperlink" Target="https://en.wikipedia.org/wiki/Kingsman:_The_Golden_Circle" TargetMode="External"/><Relationship Id="rId863" Type="http://schemas.openxmlformats.org/officeDocument/2006/relationships/hyperlink" Target="https://www.boxofficemojo.com/year/world/2017/?ref_=bo_cso_table_105" TargetMode="External"/><Relationship Id="rId211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253" Type="http://schemas.openxmlformats.org/officeDocument/2006/relationships/hyperlink" Target="https://www.boxofficemojo.com/year/world/1999/?ref_=bo_cso_table_30" TargetMode="External"/><Relationship Id="rId295" Type="http://schemas.openxmlformats.org/officeDocument/2006/relationships/hyperlink" Target="https://www.boxofficemojo.com/year/world/2015/?ref_=bo_cso_table_160" TargetMode="External"/><Relationship Id="rId309" Type="http://schemas.openxmlformats.org/officeDocument/2006/relationships/hyperlink" Target="https://screenrant.com/shang-chi-movie-budget-cost-mcu-comparison/" TargetMode="External"/><Relationship Id="rId460" Type="http://schemas.openxmlformats.org/officeDocument/2006/relationships/hyperlink" Target="https://www.boxofficemojo.com/year/world/2001/?ref_=bo_cso_table_73" TargetMode="External"/><Relationship Id="rId516" Type="http://schemas.openxmlformats.org/officeDocument/2006/relationships/hyperlink" Target="https://en.wikipedia.org/wiki/Home_Alone_2:_Lost_in_New_York" TargetMode="External"/><Relationship Id="rId698" Type="http://schemas.openxmlformats.org/officeDocument/2006/relationships/hyperlink" Target="https://en.wikipedia.org/wiki/The_Rock_(film)" TargetMode="External"/><Relationship Id="rId48" Type="http://schemas.openxmlformats.org/officeDocument/2006/relationships/hyperlink" Target="https://www.boxofficemojo.com/year/world/2006/?ref_=bo_cso_table_38" TargetMode="External"/><Relationship Id="rId113" Type="http://schemas.openxmlformats.org/officeDocument/2006/relationships/hyperlink" Target="https://en.wikipedia.org/wiki/The_Lord_of_the_Rings:_The_Two_Towers" TargetMode="External"/><Relationship Id="rId320" Type="http://schemas.openxmlformats.org/officeDocument/2006/relationships/hyperlink" Target="https://www.boxofficemojo.com/year/world/1993/?ref_=bo_cso_table_84" TargetMode="External"/><Relationship Id="rId558" Type="http://schemas.openxmlformats.org/officeDocument/2006/relationships/hyperlink" Target="https://www.boxofficemojo.com/year/world/2001/?ref_=bo_cso_table_92" TargetMode="External"/><Relationship Id="rId723" Type="http://schemas.openxmlformats.org/officeDocument/2006/relationships/hyperlink" Target="https://www.boxofficemojo.com/year/world/2008/?ref_=bo_cso_table_118" TargetMode="External"/><Relationship Id="rId765" Type="http://schemas.openxmlformats.org/officeDocument/2006/relationships/hyperlink" Target="https://en.wikipedia.org/wiki/Now_You_See_Me_(film)" TargetMode="External"/><Relationship Id="rId155" Type="http://schemas.openxmlformats.org/officeDocument/2006/relationships/hyperlink" Target="https://www.boxofficemojo.com/year/world/2002/?ref_=bo_cso_table_154" TargetMode="External"/><Relationship Id="rId197" Type="http://schemas.openxmlformats.org/officeDocument/2006/relationships/hyperlink" Target="https://www.boxofficemojo.com/year/world/1990/?ref_=bo_cso_table_45" TargetMode="External"/><Relationship Id="rId362" Type="http://schemas.openxmlformats.org/officeDocument/2006/relationships/hyperlink" Target="https://en.wikipedia.org/wiki/Coco_(2017_film)" TargetMode="External"/><Relationship Id="rId418" Type="http://schemas.openxmlformats.org/officeDocument/2006/relationships/hyperlink" Target="https://www.boxofficemojo.com/year/world/2002/?ref_=bo_cso_table_78" TargetMode="External"/><Relationship Id="rId625" Type="http://schemas.openxmlformats.org/officeDocument/2006/relationships/hyperlink" Target="https://www.boxofficemojo.com/year/world/2012/?ref_=bo_cso_table_82" TargetMode="External"/><Relationship Id="rId832" Type="http://schemas.openxmlformats.org/officeDocument/2006/relationships/hyperlink" Target="https://en.wikipedia.org/wiki/Fantastic_Beasts:_The_Secrets_of_Dumbledore" TargetMode="External"/><Relationship Id="rId222" Type="http://schemas.openxmlformats.org/officeDocument/2006/relationships/hyperlink" Target="https://www.boxofficemojo.com/year/world/2012/?ref_=bo_cso_table_115" TargetMode="External"/><Relationship Id="rId264" Type="http://schemas.openxmlformats.org/officeDocument/2006/relationships/hyperlink" Target="https://en.wikipedia.org/wiki/My_Big_Fat_Greek_Wedding" TargetMode="External"/><Relationship Id="rId471" Type="http://schemas.openxmlformats.org/officeDocument/2006/relationships/hyperlink" Target="https://en.wikipedia.org/wiki/Thor_(film)" TargetMode="External"/><Relationship Id="rId667" Type="http://schemas.openxmlformats.org/officeDocument/2006/relationships/hyperlink" Target="https://en.wikipedia.org/wiki/Slumdog_Millionaire" TargetMode="External"/><Relationship Id="rId17" Type="http://schemas.openxmlformats.org/officeDocument/2006/relationships/hyperlink" Target="https://www.boxofficemojo.com/year/world/2018/?ref_=bo_cso_table_20" TargetMode="External"/><Relationship Id="rId59" Type="http://schemas.openxmlformats.org/officeDocument/2006/relationships/hyperlink" Target="https://en.wikipedia.org/wiki/Doctor_Strange_in_the_Multiverse_of_Madness" TargetMode="External"/><Relationship Id="rId124" Type="http://schemas.openxmlformats.org/officeDocument/2006/relationships/hyperlink" Target="https://www.boxofficemojo.com/year/world/2018/?ref_=bo_cso_table_25" TargetMode="External"/><Relationship Id="rId527" Type="http://schemas.openxmlformats.org/officeDocument/2006/relationships/hyperlink" Target="https://www.boxofficemojo.com/year/world/1999/?ref_=bo_cso_table_61" TargetMode="External"/><Relationship Id="rId569" Type="http://schemas.openxmlformats.org/officeDocument/2006/relationships/hyperlink" Target="https://www.boxofficemojo.com/year/world/2022/?ref_=bo_cso_table_162" TargetMode="External"/><Relationship Id="rId734" Type="http://schemas.openxmlformats.org/officeDocument/2006/relationships/hyperlink" Target="https://en.wikipedia.org/wiki/Prometheus_(2012_film)" TargetMode="External"/><Relationship Id="rId776" Type="http://schemas.openxmlformats.org/officeDocument/2006/relationships/hyperlink" Target="https://www.boxofficemojo.com/year/world/2019/?ref_=bo_cso_table_83" TargetMode="External"/><Relationship Id="rId70" Type="http://schemas.openxmlformats.org/officeDocument/2006/relationships/hyperlink" Target="https://en.wikipedia.org/wiki/Jurassic_Park_(film)" TargetMode="External"/><Relationship Id="rId166" Type="http://schemas.openxmlformats.org/officeDocument/2006/relationships/hyperlink" Target="https://en.wikipedia.org/wiki/Skyfall" TargetMode="External"/><Relationship Id="rId331" Type="http://schemas.openxmlformats.org/officeDocument/2006/relationships/hyperlink" Target="https://www.boxofficemojo.com/year/world/2006/?ref_=bo_cso_table_113" TargetMode="External"/><Relationship Id="rId373" Type="http://schemas.openxmlformats.org/officeDocument/2006/relationships/hyperlink" Target="https://www.boxofficemojo.com/year/world/2007/?ref_=bo_cso_table_165" TargetMode="External"/><Relationship Id="rId429" Type="http://schemas.openxmlformats.org/officeDocument/2006/relationships/hyperlink" Target="https://en.wikipedia.org/wiki/Spider-Man:_Into_the_Spider-Verse" TargetMode="External"/><Relationship Id="rId580" Type="http://schemas.openxmlformats.org/officeDocument/2006/relationships/hyperlink" Target="https://www.boxofficemojo.com/year/world/2019/?ref_=bo_cso_table_17" TargetMode="External"/><Relationship Id="rId636" Type="http://schemas.openxmlformats.org/officeDocument/2006/relationships/hyperlink" Target="https://www.boxofficemojo.com/year/world/2017/?ref_=bo_cso_table_36" TargetMode="External"/><Relationship Id="rId801" Type="http://schemas.openxmlformats.org/officeDocument/2006/relationships/hyperlink" Target="https://en.wikipedia.org/wiki/The_Curious_Case_of_Benjamin_Button_(film)" TargetMode="External"/><Relationship Id="rId1" Type="http://schemas.openxmlformats.org/officeDocument/2006/relationships/hyperlink" Target="https://www.the-numbers.com/movie/Blair-Witch-Project-The" TargetMode="External"/><Relationship Id="rId233" Type="http://schemas.openxmlformats.org/officeDocument/2006/relationships/hyperlink" Target="https://en.wikipedia.org/wiki/Star_Trek_(film)" TargetMode="External"/><Relationship Id="rId440" Type="http://schemas.openxmlformats.org/officeDocument/2006/relationships/hyperlink" Target="https://www.boxofficemojo.com/year/world/2000/?ref_=bo_cso_table_62" TargetMode="External"/><Relationship Id="rId678" Type="http://schemas.openxmlformats.org/officeDocument/2006/relationships/hyperlink" Target="https://www.boxofficemojo.com/year/world/2009/?ref_=bo_cso_table_142" TargetMode="External"/><Relationship Id="rId843" Type="http://schemas.openxmlformats.org/officeDocument/2006/relationships/hyperlink" Target="https://www.boxofficemojo.com/year/world/2014/?ref_=bo_cso_table_170" TargetMode="External"/><Relationship Id="rId28" Type="http://schemas.openxmlformats.org/officeDocument/2006/relationships/hyperlink" Target="https://www.boxofficemojo.com/year/world/2019/?ref_=bo_cso_table_35" TargetMode="External"/><Relationship Id="rId275" Type="http://schemas.openxmlformats.org/officeDocument/2006/relationships/hyperlink" Target="https://www.boxofficemojo.com/year/world/1984/?ref_=bo_cso_table_158" TargetMode="External"/><Relationship Id="rId300" Type="http://schemas.openxmlformats.org/officeDocument/2006/relationships/hyperlink" Target="https://www.boxofficemojo.com/year/world/2007/?ref_=bo_cso_table_79" TargetMode="External"/><Relationship Id="rId482" Type="http://schemas.openxmlformats.org/officeDocument/2006/relationships/hyperlink" Target="https://en.wikipedia.org/wiki/X-Men_Origins:_Wolverine" TargetMode="External"/><Relationship Id="rId538" Type="http://schemas.openxmlformats.org/officeDocument/2006/relationships/hyperlink" Target="https://en.wikipedia.org/wiki/A_Beautiful_Mind_(film)" TargetMode="External"/><Relationship Id="rId703" Type="http://schemas.openxmlformats.org/officeDocument/2006/relationships/hyperlink" Target="https://www.boxofficemojo.com/year/world/2009/?ref_=bo_cso_table_39" TargetMode="External"/><Relationship Id="rId745" Type="http://schemas.openxmlformats.org/officeDocument/2006/relationships/hyperlink" Target="https://www.boxofficemojo.com/year/world/2015/?ref_=bo_cso_table_128" TargetMode="External"/><Relationship Id="rId81" Type="http://schemas.openxmlformats.org/officeDocument/2006/relationships/hyperlink" Target="https://www.boxofficemojo.com/year/world/2005/?ref_=bo_cso_table_79" TargetMode="External"/><Relationship Id="rId135" Type="http://schemas.openxmlformats.org/officeDocument/2006/relationships/hyperlink" Target="https://en.wikipedia.org/wiki/Suicide_Squad_(film)" TargetMode="External"/><Relationship Id="rId177" Type="http://schemas.openxmlformats.org/officeDocument/2006/relationships/hyperlink" Target="https://www.boxofficemojo.com/year/world/1999/?ref_=bo_cso_table_144" TargetMode="External"/><Relationship Id="rId342" Type="http://schemas.openxmlformats.org/officeDocument/2006/relationships/hyperlink" Target="https://www.boxofficemojo.com/year/world/2008/?ref_=bo_cso_table_158" TargetMode="External"/><Relationship Id="rId384" Type="http://schemas.openxmlformats.org/officeDocument/2006/relationships/hyperlink" Target="https://en.wikipedia.org/wiki/The_Amazing_Spider-Man_2" TargetMode="External"/><Relationship Id="rId591" Type="http://schemas.openxmlformats.org/officeDocument/2006/relationships/hyperlink" Target="https://en.wikipedia.org/wiki/The_Secret_Life_of_Pets" TargetMode="External"/><Relationship Id="rId605" Type="http://schemas.openxmlformats.org/officeDocument/2006/relationships/hyperlink" Target="https://en.wikipedia.org/wiki/San_Andreas_(film)" TargetMode="External"/><Relationship Id="rId787" Type="http://schemas.openxmlformats.org/officeDocument/2006/relationships/hyperlink" Target="https://www.boxofficemojo.com/year/world/2019/?ref_=bo_cso_table_147" TargetMode="External"/><Relationship Id="rId812" Type="http://schemas.openxmlformats.org/officeDocument/2006/relationships/hyperlink" Target="https://www.boxofficemojo.com/year/world/2013/?ref_=bo_cso_table_115" TargetMode="External"/><Relationship Id="rId202" Type="http://schemas.openxmlformats.org/officeDocument/2006/relationships/hyperlink" Target="https://en.wikipedia.org/wiki/The_Matrix_Reloaded" TargetMode="External"/><Relationship Id="rId244" Type="http://schemas.openxmlformats.org/officeDocument/2006/relationships/hyperlink" Target="https://www.imdb.com/title/tt0477347/" TargetMode="External"/><Relationship Id="rId647" Type="http://schemas.openxmlformats.org/officeDocument/2006/relationships/hyperlink" Target="https://en.wikipedia.org/wiki/I,_Robot_(film)" TargetMode="External"/><Relationship Id="rId689" Type="http://schemas.openxmlformats.org/officeDocument/2006/relationships/hyperlink" Target="https://www.boxofficemojo.com/year/world/1996/?ref_=bo_cso_table_151" TargetMode="External"/><Relationship Id="rId854" Type="http://schemas.openxmlformats.org/officeDocument/2006/relationships/hyperlink" Target="https://en.wikipedia.org/wiki/The_Golden_Compass_(film)" TargetMode="External"/><Relationship Id="rId39" Type="http://schemas.openxmlformats.org/officeDocument/2006/relationships/hyperlink" Target="https://en.wikipedia.org/wiki/The_Dark_Knight_Rises" TargetMode="External"/><Relationship Id="rId286" Type="http://schemas.openxmlformats.org/officeDocument/2006/relationships/hyperlink" Target="https://en.wikipedia.org/wiki/Cast_Away" TargetMode="External"/><Relationship Id="rId451" Type="http://schemas.openxmlformats.org/officeDocument/2006/relationships/hyperlink" Target="https://en.wikipedia.org/wiki/Dances_with_Wolves" TargetMode="External"/><Relationship Id="rId493" Type="http://schemas.openxmlformats.org/officeDocument/2006/relationships/hyperlink" Target="https://en.wikipedia.org/wiki/Night_at_the_Museum:_Battle_of_the_Smithsonian" TargetMode="External"/><Relationship Id="rId507" Type="http://schemas.openxmlformats.org/officeDocument/2006/relationships/hyperlink" Target="https://en.wikipedia.org/wiki/The_Boss_Baby" TargetMode="External"/><Relationship Id="rId549" Type="http://schemas.openxmlformats.org/officeDocument/2006/relationships/hyperlink" Target="https://en.wikipedia.org/wiki/Meet_the_Parents" TargetMode="External"/><Relationship Id="rId714" Type="http://schemas.openxmlformats.org/officeDocument/2006/relationships/hyperlink" Target="https://www.boxofficemojo.com/year/world/1994/?ref_=bo_cso_table_111" TargetMode="External"/><Relationship Id="rId756" Type="http://schemas.openxmlformats.org/officeDocument/2006/relationships/hyperlink" Target="https://www.boxofficemojo.com/year/world/2009/?ref_=bo_cso_table_150" TargetMode="External"/><Relationship Id="rId50" Type="http://schemas.openxmlformats.org/officeDocument/2006/relationships/hyperlink" Target="https://www.boxofficemojo.com/year/world/1994/?ref_=bo_cso_table_39" TargetMode="External"/><Relationship Id="rId104" Type="http://schemas.openxmlformats.org/officeDocument/2006/relationships/hyperlink" Target="https://en.wikipedia.org/wiki/Inside_Out_(2015_film)" TargetMode="External"/><Relationship Id="rId146" Type="http://schemas.openxmlformats.org/officeDocument/2006/relationships/hyperlink" Target="https://www.statista.com/statistics/323356/harry-potter-production-costs-box-office-revenue/" TargetMode="External"/><Relationship Id="rId188" Type="http://schemas.openxmlformats.org/officeDocument/2006/relationships/hyperlink" Target="https://en.wikipedia.org/wiki/The_Twilight_Saga:_Breaking_Dawn_%E2%80%93_Part_2" TargetMode="External"/><Relationship Id="rId311" Type="http://schemas.openxmlformats.org/officeDocument/2006/relationships/hyperlink" Target="https://en.wikipedia.org/wiki/WALL-E" TargetMode="External"/><Relationship Id="rId353" Type="http://schemas.openxmlformats.org/officeDocument/2006/relationships/hyperlink" Target="https://www.boxofficemojo.com/year/world/2021/?ref_=bo_cso_table_25" TargetMode="External"/><Relationship Id="rId395" Type="http://schemas.openxmlformats.org/officeDocument/2006/relationships/hyperlink" Target="https://www.boxofficemojo.com/year/world/2010/?ref_=bo_cso_table_177" TargetMode="External"/><Relationship Id="rId409" Type="http://schemas.openxmlformats.org/officeDocument/2006/relationships/hyperlink" Target="https://en.wikipedia.org/wiki/Indiana_Jones_and_the_Last_Crusade" TargetMode="External"/><Relationship Id="rId560" Type="http://schemas.openxmlformats.org/officeDocument/2006/relationships/hyperlink" Target="https://www.boxofficemojo.com/year/world/2021/?ref_=bo_cso_table_131" TargetMode="External"/><Relationship Id="rId798" Type="http://schemas.openxmlformats.org/officeDocument/2006/relationships/hyperlink" Target="https://www.boxofficemojo.com/year/world/2010/?ref_=bo_cso_table_108" TargetMode="External"/><Relationship Id="rId92" Type="http://schemas.openxmlformats.org/officeDocument/2006/relationships/hyperlink" Target="https://en.wikipedia.org/wiki/Minions:_The_Rise_of_Gru" TargetMode="External"/><Relationship Id="rId213" Type="http://schemas.openxmlformats.org/officeDocument/2006/relationships/hyperlink" Target="https://en.wikipedia.org/wiki/Sing_(2016_American_film)" TargetMode="External"/><Relationship Id="rId420" Type="http://schemas.openxmlformats.org/officeDocument/2006/relationships/hyperlink" Target="https://www.boxofficemojo.com/year/world/2005/?ref_=bo_cso_table_5" TargetMode="External"/><Relationship Id="rId616" Type="http://schemas.openxmlformats.org/officeDocument/2006/relationships/hyperlink" Target="https://en.wikipedia.org/wiki/Sex_and_the_City_(film)" TargetMode="External"/><Relationship Id="rId658" Type="http://schemas.openxmlformats.org/officeDocument/2006/relationships/hyperlink" Target="https://www.boxofficemojo.com/year/world/2011/?ref_=bo_cso_table_190" TargetMode="External"/><Relationship Id="rId823" Type="http://schemas.openxmlformats.org/officeDocument/2006/relationships/hyperlink" Target="https://www.boxofficemojo.com/year/world/1996/?ref_=bo_cso_table_141" TargetMode="External"/><Relationship Id="rId865" Type="http://schemas.openxmlformats.org/officeDocument/2006/relationships/hyperlink" Target="https://www.boxofficemojo.com/year/world/2016/?ref_=bo_cso_table_166" TargetMode="External"/><Relationship Id="rId255" Type="http://schemas.openxmlformats.org/officeDocument/2006/relationships/hyperlink" Target="https://www.boxofficemojo.com/year/world/2014/?ref_=bo_cso_table_33" TargetMode="External"/><Relationship Id="rId297" Type="http://schemas.openxmlformats.org/officeDocument/2006/relationships/hyperlink" Target="https://www.boxofficemojo.com/year/world/2002/?ref_=bo_cso_table_120" TargetMode="External"/><Relationship Id="rId462" Type="http://schemas.openxmlformats.org/officeDocument/2006/relationships/hyperlink" Target="https://www.boxofficemojo.com/year/world/2007/?ref_=bo_cso_table_9" TargetMode="External"/><Relationship Id="rId518" Type="http://schemas.openxmlformats.org/officeDocument/2006/relationships/hyperlink" Target="https://en.wikipedia.org/wiki/National_Treasure_(film)" TargetMode="External"/><Relationship Id="rId725" Type="http://schemas.openxmlformats.org/officeDocument/2006/relationships/hyperlink" Target="https://www.boxofficemojo.com/year/world/2018/?ref_=bo_cso_table_59" TargetMode="External"/><Relationship Id="rId115" Type="http://schemas.openxmlformats.org/officeDocument/2006/relationships/hyperlink" Target="https://en.wikipedia.org/wiki/Zootopia" TargetMode="External"/><Relationship Id="rId157" Type="http://schemas.openxmlformats.org/officeDocument/2006/relationships/hyperlink" Target="https://www.boxofficemojo.com/year/world/2007/?ref_=bo_cso_table_57" TargetMode="External"/><Relationship Id="rId322" Type="http://schemas.openxmlformats.org/officeDocument/2006/relationships/hyperlink" Target="https://www.boxofficemojo.com/year/world/1991/?ref_=bo_cso_table_101" TargetMode="External"/><Relationship Id="rId364" Type="http://schemas.openxmlformats.org/officeDocument/2006/relationships/hyperlink" Target="https://www.boxofficemojo.com/year/world/2011/?ref_=bo_cso_table_137" TargetMode="External"/><Relationship Id="rId767" Type="http://schemas.openxmlformats.org/officeDocument/2006/relationships/hyperlink" Target="https://en.wikipedia.org/wiki/The_Nun_(2018_film)" TargetMode="External"/><Relationship Id="rId61" Type="http://schemas.openxmlformats.org/officeDocument/2006/relationships/hyperlink" Target="https://en.wikipedia.org/wiki/Iron_Man_3" TargetMode="External"/><Relationship Id="rId199" Type="http://schemas.openxmlformats.org/officeDocument/2006/relationships/hyperlink" Target="https://www.boxofficemojo.com/year/world/2015/?ref_=bo_cso_table_155" TargetMode="External"/><Relationship Id="rId571" Type="http://schemas.openxmlformats.org/officeDocument/2006/relationships/hyperlink" Target="https://www.boxofficemojo.com/year/world/2012/?ref_=bo_cso_table_100" TargetMode="External"/><Relationship Id="rId627" Type="http://schemas.openxmlformats.org/officeDocument/2006/relationships/hyperlink" Target="https://www.boxofficemojo.com/year/world/2022/?ref_=bo_cso_table_133" TargetMode="External"/><Relationship Id="rId669" Type="http://schemas.openxmlformats.org/officeDocument/2006/relationships/hyperlink" Target="https://en.wikipedia.org/wiki/Shazam!_(film)" TargetMode="External"/><Relationship Id="rId834" Type="http://schemas.openxmlformats.org/officeDocument/2006/relationships/hyperlink" Target="https://en.wikipedia.org/wiki/Prince_of_Persia:_The_Sands_of_Time_(film)" TargetMode="External"/><Relationship Id="rId19" Type="http://schemas.openxmlformats.org/officeDocument/2006/relationships/hyperlink" Target="https://www.boxofficemojo.com/year/world/2022/?ref_=bo_cso_table_162" TargetMode="External"/><Relationship Id="rId224" Type="http://schemas.openxmlformats.org/officeDocument/2006/relationships/hyperlink" Target="https://www.boxofficemojo.com/year/world/2004/?ref_=bo_cso_table_159" TargetMode="External"/><Relationship Id="rId266" Type="http://schemas.openxmlformats.org/officeDocument/2006/relationships/hyperlink" Target="https://en.wikipedia.org/wiki/Maleficent_(film)" TargetMode="External"/><Relationship Id="rId431" Type="http://schemas.openxmlformats.org/officeDocument/2006/relationships/hyperlink" Target="https://www.broadway.com/buzz/181221/happy-birthday-grease-37-fun-facts-about-the-highest-grossing-movie-musical-of-all-time/" TargetMode="External"/><Relationship Id="rId473" Type="http://schemas.openxmlformats.org/officeDocument/2006/relationships/hyperlink" Target="https://en.wikipedia.org/wiki/Mission:_Impossible_(film_series)" TargetMode="External"/><Relationship Id="rId529" Type="http://schemas.openxmlformats.org/officeDocument/2006/relationships/hyperlink" Target="https://www.boxofficemojo.com/year/world/2010/?ref_=bo_cso_table_134" TargetMode="External"/><Relationship Id="rId680" Type="http://schemas.openxmlformats.org/officeDocument/2006/relationships/hyperlink" Target="https://en.wikipedia.org/wiki/Dinosaur_(2000_film)" TargetMode="External"/><Relationship Id="rId736" Type="http://schemas.openxmlformats.org/officeDocument/2006/relationships/hyperlink" Target="https://en.wikipedia.org/wiki/Ocean%27s_Twelve" TargetMode="External"/><Relationship Id="rId30" Type="http://schemas.openxmlformats.org/officeDocument/2006/relationships/hyperlink" Target="https://www.boxofficemojo.com/year/world/2017/?ref_=bo_cso_table_18" TargetMode="External"/><Relationship Id="rId126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168" Type="http://schemas.openxmlformats.org/officeDocument/2006/relationships/hyperlink" Target="https://en.wikipedia.org/wiki/The_Hobbit:_An_Unexpected_Journey" TargetMode="External"/><Relationship Id="rId333" Type="http://schemas.openxmlformats.org/officeDocument/2006/relationships/hyperlink" Target="https://www.boxofficemojo.com/year/world/1992/?ref_=bo_cso_table_27" TargetMode="External"/><Relationship Id="rId540" Type="http://schemas.openxmlformats.org/officeDocument/2006/relationships/hyperlink" Target="https://www.boxofficemojo.com/year/world/2008/?ref_=bo_cso_table_178" TargetMode="External"/><Relationship Id="rId778" Type="http://schemas.openxmlformats.org/officeDocument/2006/relationships/hyperlink" Target="https://www.boxofficemojo.com/year/world/2008/?ref_=bo_cso_table_171" TargetMode="External"/><Relationship Id="rId72" Type="http://schemas.openxmlformats.org/officeDocument/2006/relationships/hyperlink" Target="https://en.wikipedia.org/wiki/Transformers:_Revenge_of_the_Fallen" TargetMode="External"/><Relationship Id="rId375" Type="http://schemas.openxmlformats.org/officeDocument/2006/relationships/hyperlink" Target="https://www.boxofficemojo.com/year/world/2013/?ref_=bo_cso_table_156" TargetMode="External"/><Relationship Id="rId582" Type="http://schemas.openxmlformats.org/officeDocument/2006/relationships/hyperlink" Target="https://en.wikipedia.org/wiki/Die_Another_Day" TargetMode="External"/><Relationship Id="rId638" Type="http://schemas.openxmlformats.org/officeDocument/2006/relationships/hyperlink" Target="https://www.boxofficemojo.com/year/world/2011/?ref_=bo_cso_table_87" TargetMode="External"/><Relationship Id="rId803" Type="http://schemas.openxmlformats.org/officeDocument/2006/relationships/hyperlink" Target="https://www.indiewire.com/2019/11/roland-emmerich-independence-day-resurgence-1202187244/" TargetMode="External"/><Relationship Id="rId845" Type="http://schemas.openxmlformats.org/officeDocument/2006/relationships/hyperlink" Target="https://www.boxofficemojo.com/year/world/2015/?ref_=bo_cso_table_165" TargetMode="External"/><Relationship Id="rId3" Type="http://schemas.openxmlformats.org/officeDocument/2006/relationships/hyperlink" Target="https://www.boxofficemojo.com/year/world/2021/?ref_=bo_cso_table_6" TargetMode="External"/><Relationship Id="rId235" Type="http://schemas.openxmlformats.org/officeDocument/2006/relationships/hyperlink" Target="https://en.wikipedia.org/wiki/I_Am_Legend_(film)" TargetMode="External"/><Relationship Id="rId277" Type="http://schemas.openxmlformats.org/officeDocument/2006/relationships/hyperlink" Target="https://www.boxofficemojo.com/year/world/2006/?ref_=bo_cso_table_66" TargetMode="External"/><Relationship Id="rId400" Type="http://schemas.openxmlformats.org/officeDocument/2006/relationships/hyperlink" Target="https://www.boxofficemojo.com/year/world/2015/?ref_=bo_cso_table_74" TargetMode="External"/><Relationship Id="rId442" Type="http://schemas.openxmlformats.org/officeDocument/2006/relationships/hyperlink" Target="https://www.boxofficemojo.com/year/world/2013/?ref_=bo_cso_table_180" TargetMode="External"/><Relationship Id="rId48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705" Type="http://schemas.openxmlformats.org/officeDocument/2006/relationships/hyperlink" Target="https://en.wikipedia.org/wiki/Alvin_and_the_Chipmunks:_Chipwrecked" TargetMode="External"/><Relationship Id="rId137" Type="http://schemas.openxmlformats.org/officeDocument/2006/relationships/hyperlink" Target="https://www.boxofficemojo.com/year/world/2007/?ref_=bo_cso_table_93" TargetMode="External"/><Relationship Id="rId302" Type="http://schemas.openxmlformats.org/officeDocument/2006/relationships/hyperlink" Target="https://www.boxofficemojo.com/year/world/2017/?ref_=bo_cso_table_168" TargetMode="External"/><Relationship Id="rId344" Type="http://schemas.openxmlformats.org/officeDocument/2006/relationships/hyperlink" Target="https://www.boxofficemojo.com/year/world/2000/?ref_=bo_cso_table_199" TargetMode="External"/><Relationship Id="rId691" Type="http://schemas.openxmlformats.org/officeDocument/2006/relationships/hyperlink" Target="https://www.boxofficemojo.com/year/world/2005/?ref_=bo_cso_table_162" TargetMode="External"/><Relationship Id="rId747" Type="http://schemas.openxmlformats.org/officeDocument/2006/relationships/hyperlink" Target="https://www.boxofficemojo.com/year/world/2013/?ref_=bo_cso_table_165" TargetMode="External"/><Relationship Id="rId789" Type="http://schemas.openxmlformats.org/officeDocument/2006/relationships/hyperlink" Target="https://en.wikipedia.org/wiki/Dune_(2021_film)" TargetMode="External"/><Relationship Id="rId41" Type="http://schemas.openxmlformats.org/officeDocument/2006/relationships/hyperlink" Target="https://en.wikipedia.org/wiki/Shrek_2" TargetMode="External"/><Relationship Id="rId83" Type="http://schemas.openxmlformats.org/officeDocument/2006/relationships/hyperlink" Target="https://www.boxofficemojo.com/year/world/2003/?ref_=bo_cso_table_26" TargetMode="External"/><Relationship Id="rId179" Type="http://schemas.openxmlformats.org/officeDocument/2006/relationships/hyperlink" Target="https://www.boxofficemojo.com/year/world/2009/?ref_=bo_cso_table_124" TargetMode="External"/><Relationship Id="rId386" Type="http://schemas.openxmlformats.org/officeDocument/2006/relationships/hyperlink" Target="https://en.wikipedia.org/wiki/World_War_Z_(film)" TargetMode="External"/><Relationship Id="rId551" Type="http://schemas.openxmlformats.org/officeDocument/2006/relationships/hyperlink" Target="https://www.boxofficemojo.com/year/world/2009/?ref_=bo_cso_table_100" TargetMode="External"/><Relationship Id="rId593" Type="http://schemas.openxmlformats.org/officeDocument/2006/relationships/hyperlink" Target="https://en.wikipedia.org/wiki/Star_Trek_Beyond" TargetMode="External"/><Relationship Id="rId607" Type="http://schemas.openxmlformats.org/officeDocument/2006/relationships/hyperlink" Target="https://www.boxofficemojo.com/year/world/2006/?ref_=bo_cso_table_114" TargetMode="External"/><Relationship Id="rId649" Type="http://schemas.openxmlformats.org/officeDocument/2006/relationships/hyperlink" Target="https://en.wikipedia.org/wiki/Lethal_Weapon_3" TargetMode="External"/><Relationship Id="rId814" Type="http://schemas.openxmlformats.org/officeDocument/2006/relationships/hyperlink" Target="https://www.boxofficemojo.com/year/world/2014/?ref_=bo_cso_table_198" TargetMode="External"/><Relationship Id="rId856" Type="http://schemas.openxmlformats.org/officeDocument/2006/relationships/hyperlink" Target="https://en.wikipedia.org/wiki/Now_You_See_Me_2" TargetMode="External"/><Relationship Id="rId190" Type="http://schemas.openxmlformats.org/officeDocument/2006/relationships/hyperlink" Target="https://en.wikipedia.org/wiki/The_Chronicles_of_Narnia:_The_Lion,_the_Witch_and_the_Wardrobe" TargetMode="External"/><Relationship Id="rId204" Type="http://schemas.openxmlformats.org/officeDocument/2006/relationships/hyperlink" Target="https://en.wikipedia.org/wiki/The_Twilight_Saga:_Breaking_Dawn_%E2%80%93_Part_1" TargetMode="External"/><Relationship Id="rId246" Type="http://schemas.openxmlformats.org/officeDocument/2006/relationships/hyperlink" Target="https://en.wikipedia.org/wiki/Men_in_Black_(1997_film)" TargetMode="External"/><Relationship Id="rId288" Type="http://schemas.openxmlformats.org/officeDocument/2006/relationships/hyperlink" Target="https://www.boxofficemojo.com/year/world/2016/?ref_=bo_cso_table_142" TargetMode="External"/><Relationship Id="rId411" Type="http://schemas.openxmlformats.org/officeDocument/2006/relationships/hyperlink" Target="https://en.wikipedia.org/wiki/Ice_Age:_Dawn_of_the_Dinosaurs" TargetMode="External"/><Relationship Id="rId453" Type="http://schemas.openxmlformats.org/officeDocument/2006/relationships/hyperlink" Target="https://en.wikipedia.org/wiki/Batman_Forever" TargetMode="External"/><Relationship Id="rId509" Type="http://schemas.openxmlformats.org/officeDocument/2006/relationships/hyperlink" Target="https://en.wikipedia.org/wiki/Crocodile_Dundee" TargetMode="External"/><Relationship Id="rId660" Type="http://schemas.openxmlformats.org/officeDocument/2006/relationships/hyperlink" Target="https://www.boxofficemojo.com/year/world/2019/?ref_=bo_cso_table_163" TargetMode="External"/><Relationship Id="rId106" Type="http://schemas.openxmlformats.org/officeDocument/2006/relationships/hyperlink" Target="https://www.boxofficemojo.com/year/world/2015/?ref_=bo_cso_table_10" TargetMode="External"/><Relationship Id="rId313" Type="http://schemas.openxmlformats.org/officeDocument/2006/relationships/hyperlink" Target="https://en.wikipedia.org/wiki/Toy_Story" TargetMode="External"/><Relationship Id="rId495" Type="http://schemas.openxmlformats.org/officeDocument/2006/relationships/hyperlink" Target="https://www.boxofficemojo.com/year/world/2011/?ref_=bo_cso_table_44" TargetMode="External"/><Relationship Id="rId716" Type="http://schemas.openxmlformats.org/officeDocument/2006/relationships/hyperlink" Target="https://www.boxofficemojo.com/year/world/2017/?ref_=bo_cso_table_174" TargetMode="External"/><Relationship Id="rId758" Type="http://schemas.openxmlformats.org/officeDocument/2006/relationships/hyperlink" Target="https://www.boxofficemojo.com/year/world/1994/?ref_=bo_cso_table_93" TargetMode="External"/><Relationship Id="rId10" Type="http://schemas.openxmlformats.org/officeDocument/2006/relationships/hyperlink" Target="https://www.cbc.ca/radio/q/blog/titanic-anniversary-20-fascinating-facts-about-the-epic-blockbuster-that-almost-sank-1.4381455" TargetMode="External"/><Relationship Id="rId52" Type="http://schemas.openxmlformats.org/officeDocument/2006/relationships/hyperlink" Target="https://www.boxofficemojo.com/year/world/2018/?ref_=bo_cso_table_17" TargetMode="External"/><Relationship Id="rId94" Type="http://schemas.openxmlformats.org/officeDocument/2006/relationships/hyperlink" Target="https://en.wikipedia.org/wiki/The_Batman_(film)" TargetMode="External"/><Relationship Id="rId148" Type="http://schemas.openxmlformats.org/officeDocument/2006/relationships/hyperlink" Target="https://en.wikipedia.org/wiki/Indiana_Jones_and_the_Kingdom_of_the_Crystal_Skull" TargetMode="External"/><Relationship Id="rId355" Type="http://schemas.openxmlformats.org/officeDocument/2006/relationships/hyperlink" Target="https://en.wikipedia.org/wiki/Venom_(2018_film)" TargetMode="External"/><Relationship Id="rId397" Type="http://schemas.openxmlformats.org/officeDocument/2006/relationships/hyperlink" Target="https://www.boxofficemojo.com/year/world/2014/?ref_=bo_cso_table_16" TargetMode="External"/><Relationship Id="rId520" Type="http://schemas.openxmlformats.org/officeDocument/2006/relationships/hyperlink" Target="https://www.imdb.com/title/tt5433138/" TargetMode="External"/><Relationship Id="rId562" Type="http://schemas.openxmlformats.org/officeDocument/2006/relationships/hyperlink" Target="https://www.boxofficemojo.com/year/world/2002/?ref_=bo_cso_table_90" TargetMode="External"/><Relationship Id="rId618" Type="http://schemas.openxmlformats.org/officeDocument/2006/relationships/hyperlink" Target="https://en.wikipedia.org/wiki/La_La_Land" TargetMode="External"/><Relationship Id="rId825" Type="http://schemas.openxmlformats.org/officeDocument/2006/relationships/hyperlink" Target="https://www.boxofficemojo.com/year/world/1995/?ref_=bo_cso_table_138" TargetMode="External"/><Relationship Id="rId215" Type="http://schemas.openxmlformats.org/officeDocument/2006/relationships/hyperlink" Target="https://en.wikipedia.org/wiki/Monsters_University" TargetMode="External"/><Relationship Id="rId257" Type="http://schemas.openxmlformats.org/officeDocument/2006/relationships/hyperlink" Target="https://www.boxofficemojo.com/year/world/2006/?ref_=bo_cso_table_64" TargetMode="External"/><Relationship Id="rId422" Type="http://schemas.openxmlformats.org/officeDocument/2006/relationships/hyperlink" Target="https://www.boxofficemojo.com/year/world/2014/?ref_=bo_cso_table_130" TargetMode="External"/><Relationship Id="rId464" Type="http://schemas.openxmlformats.org/officeDocument/2006/relationships/hyperlink" Target="https://www.boxofficemojo.com/year/world/2000/?ref_=bo_cso_table_167" TargetMode="External"/><Relationship Id="rId867" Type="http://schemas.openxmlformats.org/officeDocument/2006/relationships/hyperlink" Target="https://www.boxofficemojo.com/year/world/2001/?ref_=bo_cso_table_79" TargetMode="External"/><Relationship Id="rId299" Type="http://schemas.openxmlformats.org/officeDocument/2006/relationships/hyperlink" Target="https://www.boxofficemojo.com/year/world/2008/?ref_=bo_cso_table_161" TargetMode="External"/><Relationship Id="rId727" Type="http://schemas.openxmlformats.org/officeDocument/2006/relationships/hyperlink" Target="https://www.boxofficemojo.com/year/world/1999/?ref_=bo_cso_table_195" TargetMode="External"/><Relationship Id="rId63" Type="http://schemas.openxmlformats.org/officeDocument/2006/relationships/hyperlink" Target="https://www.boxofficemojo.com/year/world/2012/?ref_=bo_cso_table_138" TargetMode="External"/><Relationship Id="rId159" Type="http://schemas.openxmlformats.org/officeDocument/2006/relationships/hyperlink" Target="https://www.boxofficemojo.com/year/world/1983/?ref_=bo_cso_table_48" TargetMode="External"/><Relationship Id="rId366" Type="http://schemas.openxmlformats.org/officeDocument/2006/relationships/hyperlink" Target="https://www.boxofficemojo.com/year/world/2009/?ref_=bo_cso_table_18" TargetMode="External"/><Relationship Id="rId573" Type="http://schemas.openxmlformats.org/officeDocument/2006/relationships/hyperlink" Target="https://en.wikipedia.org/wiki/A_Bug%27s_Life" TargetMode="External"/><Relationship Id="rId780" Type="http://schemas.openxmlformats.org/officeDocument/2006/relationships/hyperlink" Target="https://en.wikipedia.org/wiki/Maleficent_(film)" TargetMode="External"/><Relationship Id="rId226" Type="http://schemas.openxmlformats.org/officeDocument/2006/relationships/hyperlink" Target="https://www.boxofficemojo.com/year/world/2000/?ref_=bo_cso_table_107" TargetMode="External"/><Relationship Id="rId433" Type="http://schemas.openxmlformats.org/officeDocument/2006/relationships/hyperlink" Target="https://www.boxofficemojo.com/year/world/2012/?ref_=bo_cso_table_54" TargetMode="External"/><Relationship Id="rId640" Type="http://schemas.openxmlformats.org/officeDocument/2006/relationships/hyperlink" Target="https://www.boxofficemojo.com/year/world/1994/?ref_=bo_cso_table_160" TargetMode="External"/><Relationship Id="rId738" Type="http://schemas.openxmlformats.org/officeDocument/2006/relationships/hyperlink" Target="https://en.wikipedia.org/wiki/Terminator_Salvation" TargetMode="External"/><Relationship Id="rId74" Type="http://schemas.openxmlformats.org/officeDocument/2006/relationships/hyperlink" Target="https://www.boxofficemojo.com/year/world/2019/?ref_=bo_cso_table_27" TargetMode="External"/><Relationship Id="rId377" Type="http://schemas.openxmlformats.org/officeDocument/2006/relationships/hyperlink" Target="https://www.boxofficemojo.com/year/world/2020/?ref_=bo_cso_table_99" TargetMode="External"/><Relationship Id="rId500" Type="http://schemas.openxmlformats.org/officeDocument/2006/relationships/hyperlink" Target="https://www.boxofficemojo.com/year/world/1998/?ref_=bo_cso_table_178" TargetMode="External"/><Relationship Id="rId584" Type="http://schemas.openxmlformats.org/officeDocument/2006/relationships/hyperlink" Target="https://variety.com/2021/film/news/no-time-to-die-highest-grossing-movie-losing-money-blockbusters-1235111919/" TargetMode="External"/><Relationship Id="rId805" Type="http://schemas.openxmlformats.org/officeDocument/2006/relationships/hyperlink" Target="https://en.wikipedia.org/wiki/Murder_on_the_Orient_Express_(2017_film)" TargetMode="External"/><Relationship Id="rId5" Type="http://schemas.openxmlformats.org/officeDocument/2006/relationships/hyperlink" Target="https://www.boxofficemojo.com/chart/ww_top_lifetime_gross/?area=XWW&amp;offset=200" TargetMode="External"/><Relationship Id="rId237" Type="http://schemas.openxmlformats.org/officeDocument/2006/relationships/hyperlink" Target="https://en.wikipedia.org/wiki/The_Hobbit:_The_Battle_of_the_Five_Armies" TargetMode="External"/><Relationship Id="rId791" Type="http://schemas.openxmlformats.org/officeDocument/2006/relationships/hyperlink" Target="https://en.wikipedia.org/wiki/The_Angry_Birds_Movie" TargetMode="External"/><Relationship Id="rId444" Type="http://schemas.openxmlformats.org/officeDocument/2006/relationships/hyperlink" Target="https://www.boxofficemojo.com/year/world/2011/?ref_=bo_cso_table_2" TargetMode="External"/><Relationship Id="rId651" Type="http://schemas.openxmlformats.org/officeDocument/2006/relationships/hyperlink" Target="https://en.wikipedia.org/wiki/Detective_Pikachu_(film)" TargetMode="External"/><Relationship Id="rId749" Type="http://schemas.openxmlformats.org/officeDocument/2006/relationships/hyperlink" Target="https://www.imdb.com/title/tt0103855/" TargetMode="External"/><Relationship Id="rId290" Type="http://schemas.openxmlformats.org/officeDocument/2006/relationships/hyperlink" Target="https://en.wikipedia.org/wiki/The_Lost_World:_Jurassic_Park" TargetMode="External"/><Relationship Id="rId304" Type="http://schemas.openxmlformats.org/officeDocument/2006/relationships/hyperlink" Target="https://www.boxofficemojo.com/year/world/2001/?ref_=bo_cso_table_103" TargetMode="External"/><Relationship Id="rId388" Type="http://schemas.openxmlformats.org/officeDocument/2006/relationships/hyperlink" Target="https://en.wikipedia.org/wiki/The_Mummy_Returns" TargetMode="External"/><Relationship Id="rId511" Type="http://schemas.openxmlformats.org/officeDocument/2006/relationships/hyperlink" Target="https://en.wikipedia.org/wiki/The_Greatest_Showman" TargetMode="External"/><Relationship Id="rId609" Type="http://schemas.openxmlformats.org/officeDocument/2006/relationships/hyperlink" Target="https://www.boxofficemojo.com/year/world/2005/?ref_=bo_cso_table_124" TargetMode="External"/><Relationship Id="rId85" Type="http://schemas.openxmlformats.org/officeDocument/2006/relationships/hyperlink" Target="https://www.boxofficemojo.com/year/world/2022/?ref_=bo_cso_table_51" TargetMode="External"/><Relationship Id="rId150" Type="http://schemas.openxmlformats.org/officeDocument/2006/relationships/hyperlink" Target="https://en.wikipedia.org/wiki/The_Lord_of_the_Rings_(film_series)" TargetMode="External"/><Relationship Id="rId595" Type="http://schemas.openxmlformats.org/officeDocument/2006/relationships/hyperlink" Target="https://en.wikipedia.org/wiki/Fatal_Attraction" TargetMode="External"/><Relationship Id="rId816" Type="http://schemas.openxmlformats.org/officeDocument/2006/relationships/hyperlink" Target="https://www.boxofficemojo.com/year/world/2018/?ref_=bo_cso_table_95" TargetMode="External"/><Relationship Id="rId248" Type="http://schemas.openxmlformats.org/officeDocument/2006/relationships/hyperlink" Target="https://www.statista.com/statistics/323356/harry-potter-production-costs-box-office-revenue/" TargetMode="External"/><Relationship Id="rId455" Type="http://schemas.openxmlformats.org/officeDocument/2006/relationships/hyperlink" Target="https://en.wikipedia.org/wiki/The_Fugitive_(1993_film)" TargetMode="External"/><Relationship Id="rId662" Type="http://schemas.openxmlformats.org/officeDocument/2006/relationships/hyperlink" Target="https://www.boxofficemojo.com/year/world/2008/?ref_=bo_cso_table_104" TargetMode="External"/><Relationship Id="rId12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108" Type="http://schemas.openxmlformats.org/officeDocument/2006/relationships/hyperlink" Target="https://en.wikipedia.org/wiki/Captain_Marvel_(film)" TargetMode="External"/><Relationship Id="rId315" Type="http://schemas.openxmlformats.org/officeDocument/2006/relationships/hyperlink" Target="https://www.boxofficemojo.com/year/world/2018/?ref_=bo_cso_table_99" TargetMode="External"/><Relationship Id="rId522" Type="http://schemas.openxmlformats.org/officeDocument/2006/relationships/hyperlink" Target="https://en.wikipedia.org/wiki/Air_Force_One_(film)" TargetMode="External"/><Relationship Id="rId96" Type="http://schemas.openxmlformats.org/officeDocument/2006/relationships/hyperlink" Target="https://www.imdb.com/title/tt2709768/" TargetMode="External"/><Relationship Id="rId161" Type="http://schemas.openxmlformats.org/officeDocument/2006/relationships/hyperlink" Target="https://www.boxofficemojo.com/year/world/1996/?ref_=bo_cso_table_91" TargetMode="External"/><Relationship Id="rId399" Type="http://schemas.openxmlformats.org/officeDocument/2006/relationships/hyperlink" Target="https://en.wikipedia.org/wiki/Superman_Returns" TargetMode="External"/><Relationship Id="rId827" Type="http://schemas.openxmlformats.org/officeDocument/2006/relationships/hyperlink" Target="https://www.boxofficemojo.com/year/world/1995/?ref_=bo_cso_table_184" TargetMode="External"/><Relationship Id="rId259" Type="http://schemas.openxmlformats.org/officeDocument/2006/relationships/hyperlink" Target="https://www.boxofficemojo.com/year/world/2003/?ref_=bo_cso_table_41" TargetMode="External"/><Relationship Id="rId466" Type="http://schemas.openxmlformats.org/officeDocument/2006/relationships/hyperlink" Target="https://www.boxofficemojo.com/year/world/2000/?ref_=bo_cso_table_134" TargetMode="External"/><Relationship Id="rId673" Type="http://schemas.openxmlformats.org/officeDocument/2006/relationships/hyperlink" Target="https://en.wikipedia.org/wiki/Taken_2" TargetMode="External"/><Relationship Id="rId23" Type="http://schemas.openxmlformats.org/officeDocument/2006/relationships/hyperlink" Target="https://en.wikipedia.org/wiki/The_Lion_King_(2019_film)" TargetMode="External"/><Relationship Id="rId119" Type="http://schemas.openxmlformats.org/officeDocument/2006/relationships/hyperlink" Target="https://en.wikipedia.org/wiki/Spider-Man_3" TargetMode="External"/><Relationship Id="rId326" Type="http://schemas.openxmlformats.org/officeDocument/2006/relationships/hyperlink" Target="https://www.boxofficemojo.com/year/world/2005/?ref_=bo_cso_table_192" TargetMode="External"/><Relationship Id="rId533" Type="http://schemas.openxmlformats.org/officeDocument/2006/relationships/hyperlink" Target="https://www.boxofficemojo.com/year/world/1999/?ref_=bo_cso_table_77" TargetMode="External"/><Relationship Id="rId740" Type="http://schemas.openxmlformats.org/officeDocument/2006/relationships/hyperlink" Target="https://en.wikipedia.org/wiki/Tomorrow_Never_Dies" TargetMode="External"/><Relationship Id="rId838" Type="http://schemas.openxmlformats.org/officeDocument/2006/relationships/hyperlink" Target="https://en.wikipedia.org/wiki/Taken_3" TargetMode="External"/><Relationship Id="rId172" Type="http://schemas.openxmlformats.org/officeDocument/2006/relationships/hyperlink" Target="https://en.wikipedia.org/wiki/The_Twilight_Saga:_Eclipse" TargetMode="External"/><Relationship Id="rId477" Type="http://schemas.openxmlformats.org/officeDocument/2006/relationships/hyperlink" Target="https://www.boxofficemojo.com/year/world/2001/?ref_=bo_cso_table_193" TargetMode="External"/><Relationship Id="rId600" Type="http://schemas.openxmlformats.org/officeDocument/2006/relationships/hyperlink" Target="https://www.boxofficemojo.com/year/world/1999/?ref_=bo_cso_table_107" TargetMode="External"/><Relationship Id="rId684" Type="http://schemas.openxmlformats.org/officeDocument/2006/relationships/hyperlink" Target="https://en.wikipedia.org/wiki/The_Conjuring" TargetMode="External"/><Relationship Id="rId337" Type="http://schemas.openxmlformats.org/officeDocument/2006/relationships/hyperlink" Target="https://en.wikipedia.org/wiki/Saving_Private_Ryan" TargetMode="External"/><Relationship Id="rId34" Type="http://schemas.openxmlformats.org/officeDocument/2006/relationships/hyperlink" Target="https://en.wikipedia.org/wiki/Star_Wars:_Episode_I_%E2%80%93_The_Phantom_Menace" TargetMode="External"/><Relationship Id="rId544" Type="http://schemas.openxmlformats.org/officeDocument/2006/relationships/hyperlink" Target="https://www.boxofficemojo.com/year/world/2014/?ref_=bo_cso_table_179" TargetMode="External"/><Relationship Id="rId751" Type="http://schemas.openxmlformats.org/officeDocument/2006/relationships/hyperlink" Target="https://www.pagalmovie.in/2021/10/free-guy-budget-box-office-hit-or-flop-cast-crew-story-wiki.html" TargetMode="External"/><Relationship Id="rId849" Type="http://schemas.openxmlformats.org/officeDocument/2006/relationships/hyperlink" Target="https://www.boxofficemojo.com/year/world/2011/?ref_=bo_cso_table_168" TargetMode="External"/><Relationship Id="rId183" Type="http://schemas.openxmlformats.org/officeDocument/2006/relationships/hyperlink" Target="https://www.boxofficemojo.com/year/world/2010/?ref_=bo_cso_table_86" TargetMode="External"/><Relationship Id="rId390" Type="http://schemas.openxmlformats.org/officeDocument/2006/relationships/hyperlink" Target="https://en.wikipedia.org/wiki/Armageddon_(1998_film)" TargetMode="External"/><Relationship Id="rId404" Type="http://schemas.openxmlformats.org/officeDocument/2006/relationships/hyperlink" Target="https://www.boxofficemojo.com/year/world/2009/?ref_=bo_cso_table_157" TargetMode="External"/><Relationship Id="rId611" Type="http://schemas.openxmlformats.org/officeDocument/2006/relationships/hyperlink" Target="https://en.wikipedia.org/wiki/Mad_Max:_Fury_Road" TargetMode="External"/><Relationship Id="rId250" Type="http://schemas.openxmlformats.org/officeDocument/2006/relationships/hyperlink" Target="https://en.wikipedia.org/wiki/Moana_(2016_film)" TargetMode="External"/><Relationship Id="rId488" Type="http://schemas.openxmlformats.org/officeDocument/2006/relationships/hyperlink" Target="https://en.wikipedia.org/wiki/Men_in_Black_3" TargetMode="External"/><Relationship Id="rId695" Type="http://schemas.openxmlformats.org/officeDocument/2006/relationships/hyperlink" Target="https://www.boxofficemojo.com/year/world/2008/?ref_=bo_cso_table_110" TargetMode="External"/><Relationship Id="rId709" Type="http://schemas.openxmlformats.org/officeDocument/2006/relationships/hyperlink" Target="https://en.wikipedia.org/wiki/Minority_Report_(film)" TargetMode="External"/><Relationship Id="rId45" Type="http://schemas.openxmlformats.org/officeDocument/2006/relationships/hyperlink" Target="https://en.wikipedia.org/wiki/Toy_Story_4" TargetMode="External"/><Relationship Id="rId110" Type="http://schemas.openxmlformats.org/officeDocument/2006/relationships/hyperlink" Target="https://www.boxofficemojo.com/year/world/2022/?ref_=bo_cso_table_111" TargetMode="External"/><Relationship Id="rId348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555" Type="http://schemas.openxmlformats.org/officeDocument/2006/relationships/hyperlink" Target="https://en.wikipedia.org/wiki/Knives_Out" TargetMode="External"/><Relationship Id="rId762" Type="http://schemas.openxmlformats.org/officeDocument/2006/relationships/hyperlink" Target="https://www.boxofficemojo.com/year/world/1992/?ref_=bo_cso_table_85" TargetMode="External"/><Relationship Id="rId194" Type="http://schemas.openxmlformats.org/officeDocument/2006/relationships/hyperlink" Target="https://en.wikipedia.org/wiki/Monsters,_Inc." TargetMode="External"/><Relationship Id="rId208" Type="http://schemas.openxmlformats.org/officeDocument/2006/relationships/hyperlink" Target="https://en.wikipedia.org/wiki/The_Hangover" TargetMode="External"/><Relationship Id="rId415" Type="http://schemas.openxmlformats.org/officeDocument/2006/relationships/hyperlink" Target="https://en.wikipedia.org/wiki/Mission:_Impossible_%E2%80%93_Rogue_Nation" TargetMode="External"/><Relationship Id="rId622" Type="http://schemas.openxmlformats.org/officeDocument/2006/relationships/hyperlink" Target="https://edition.cnn.com/2011/10/31/showbiz/movies/puss-in-boots-box-office-ew/index.html" TargetMode="External"/><Relationship Id="rId261" Type="http://schemas.openxmlformats.org/officeDocument/2006/relationships/hyperlink" Target="https://www.boxofficemojo.com/year/world/1996/?ref_=bo_cso_table_32" TargetMode="External"/><Relationship Id="rId499" Type="http://schemas.openxmlformats.org/officeDocument/2006/relationships/hyperlink" Target="https://en.wikipedia.org/wiki/The_Karate_Kid_(2010_film)" TargetMode="External"/><Relationship Id="rId56" Type="http://schemas.openxmlformats.org/officeDocument/2006/relationships/hyperlink" Target="https://www.boxofficemojo.com/year/world/2017/?ref_=bo_cso_table_89" TargetMode="External"/><Relationship Id="rId359" Type="http://schemas.openxmlformats.org/officeDocument/2006/relationships/hyperlink" Target="https://en.wikipedia.org/wiki/It_Chapter_Two" TargetMode="External"/><Relationship Id="rId566" Type="http://schemas.openxmlformats.org/officeDocument/2006/relationships/hyperlink" Target="https://www.boxofficemojo.com/year/world/2010/?ref_=bo_cso_table_34" TargetMode="External"/><Relationship Id="rId773" Type="http://schemas.openxmlformats.org/officeDocument/2006/relationships/hyperlink" Target="https://en.wikipedia.org/wiki/Notting_Hill_(film)" TargetMode="External"/><Relationship Id="rId121" Type="http://schemas.openxmlformats.org/officeDocument/2006/relationships/hyperlink" Target="https://en.wikipedia.org/wiki/Minions_(film)" TargetMode="External"/><Relationship Id="rId219" Type="http://schemas.openxmlformats.org/officeDocument/2006/relationships/hyperlink" Target="https://www.boxofficemojo.com/year/world/2017/?ref_=bo_cso_table_44" TargetMode="External"/><Relationship Id="rId426" Type="http://schemas.openxmlformats.org/officeDocument/2006/relationships/hyperlink" Target="https://www.boxofficemojo.com/year/world/2022/?ref_=bo_cso_table_128" TargetMode="External"/><Relationship Id="rId633" Type="http://schemas.openxmlformats.org/officeDocument/2006/relationships/hyperlink" Target="https://www.boxofficemojo.com/year/world/2010/?ref_=bo_cso_table_145" TargetMode="External"/><Relationship Id="rId840" Type="http://schemas.openxmlformats.org/officeDocument/2006/relationships/hyperlink" Target="https://www.boxofficemojo.com/year/world/2018/?ref_=bo_cso_table_147" TargetMode="External"/><Relationship Id="rId67" Type="http://schemas.openxmlformats.org/officeDocument/2006/relationships/hyperlink" Target="https://www.boxofficemojo.com/year/world/2017/?ref_=bo_cso_table_55" TargetMode="External"/><Relationship Id="rId272" Type="http://schemas.openxmlformats.org/officeDocument/2006/relationships/hyperlink" Target="https://www.boxofficemojo.com/year/world/2012/?ref_=bo_cso_table_7" TargetMode="External"/><Relationship Id="rId577" Type="http://schemas.openxmlformats.org/officeDocument/2006/relationships/hyperlink" Target="https://en.wikipedia.org/wiki/Jason_Bourne_(film)" TargetMode="External"/><Relationship Id="rId700" Type="http://schemas.openxmlformats.org/officeDocument/2006/relationships/hyperlink" Target="https://en.wikipedia.org/wiki/Mission:_Impossible_III" TargetMode="External"/><Relationship Id="rId132" Type="http://schemas.openxmlformats.org/officeDocument/2006/relationships/hyperlink" Target="https://www.boxofficemojo.com/year/world/2017/?ref_=bo_cso_table_134" TargetMode="External"/><Relationship Id="rId784" Type="http://schemas.openxmlformats.org/officeDocument/2006/relationships/hyperlink" Target="https://en.wikipedia.org/wiki/The_Hangover_Part_III" TargetMode="External"/><Relationship Id="rId437" Type="http://schemas.openxmlformats.org/officeDocument/2006/relationships/hyperlink" Target="https://www.boxofficemojo.com/year/world/2018/?ref_=bo_cso_table_112" TargetMode="External"/><Relationship Id="rId644" Type="http://schemas.openxmlformats.org/officeDocument/2006/relationships/hyperlink" Target="https://www.boxofficemojo.com/year/world/2013/?ref_=bo_cso_table_82" TargetMode="External"/><Relationship Id="rId851" Type="http://schemas.openxmlformats.org/officeDocument/2006/relationships/hyperlink" Target="https://www.boxofficemojo.com/year/world/2013/?ref_=bo_cso_table_101" TargetMode="External"/><Relationship Id="rId283" Type="http://schemas.openxmlformats.org/officeDocument/2006/relationships/hyperlink" Target="https://www.boxofficemojo.com/year/world/2014/?ref_=bo_cso_table_120" TargetMode="External"/><Relationship Id="rId490" Type="http://schemas.openxmlformats.org/officeDocument/2006/relationships/hyperlink" Target="https://en.wikipedia.org/wiki/Pretty_Woman" TargetMode="External"/><Relationship Id="rId504" Type="http://schemas.openxmlformats.org/officeDocument/2006/relationships/hyperlink" Target="https://www.boxofficemojo.com/year/world/2017/?ref_=bo_cso_table_167" TargetMode="External"/><Relationship Id="rId711" Type="http://schemas.openxmlformats.org/officeDocument/2006/relationships/hyperlink" Target="https://en.wikipedia.org/wiki/The_Last_Airbender_(2010_film)" TargetMode="External"/><Relationship Id="rId78" Type="http://schemas.openxmlformats.org/officeDocument/2006/relationships/hyperlink" Target="https://en.wikipedia.org/wiki/Harry_Potter_and_the_Deathly_Hallows_%E2%80%93_Part_2" TargetMode="External"/><Relationship Id="rId143" Type="http://schemas.openxmlformats.org/officeDocument/2006/relationships/hyperlink" Target="https://www.boxofficemojo.com/year/world/2008/?ref_=bo_cso_table_182" TargetMode="External"/><Relationship Id="rId350" Type="http://schemas.openxmlformats.org/officeDocument/2006/relationships/hyperlink" Target="https://en.wikipedia.org/wiki/The_Lorax_(film)" TargetMode="External"/><Relationship Id="rId588" Type="http://schemas.openxmlformats.org/officeDocument/2006/relationships/hyperlink" Target="https://www.boxofficemojo.com/year/world/2019/?ref_=bo_cso_table_150" TargetMode="External"/><Relationship Id="rId795" Type="http://schemas.openxmlformats.org/officeDocument/2006/relationships/hyperlink" Target="https://en.wikipedia.org/wiki/Basic_Instinct" TargetMode="External"/><Relationship Id="rId809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9" Type="http://schemas.openxmlformats.org/officeDocument/2006/relationships/hyperlink" Target="https://www.boxofficemojo.com/year/world/2018/?ref_=bo_cso_table_5" TargetMode="External"/><Relationship Id="rId210" Type="http://schemas.openxmlformats.org/officeDocument/2006/relationships/hyperlink" Target="https://www.boxofficemojo.com/year/world/2018/?ref_=bo_cso_table_24" TargetMode="External"/><Relationship Id="rId448" Type="http://schemas.openxmlformats.org/officeDocument/2006/relationships/hyperlink" Target="https://www.boxofficemojo.com/year/world/2005/?ref_=bo_cso_table_38" TargetMode="External"/><Relationship Id="rId655" Type="http://schemas.openxmlformats.org/officeDocument/2006/relationships/hyperlink" Target="https://en.wikipedia.org/wiki/Rio_(2011_film)" TargetMode="External"/><Relationship Id="rId862" Type="http://schemas.openxmlformats.org/officeDocument/2006/relationships/hyperlink" Target="https://en.wikipedia.org/wiki/Warcraft_(film)" TargetMode="External"/><Relationship Id="rId294" Type="http://schemas.openxmlformats.org/officeDocument/2006/relationships/hyperlink" Target="https://en.wikipedia.org/wiki/Star_Trek_Into_Darkness" TargetMode="External"/><Relationship Id="rId308" Type="http://schemas.openxmlformats.org/officeDocument/2006/relationships/hyperlink" Target="https://www.boxofficemojo.com/year/world/2021/?ref_=bo_cso_table_91" TargetMode="External"/><Relationship Id="rId515" Type="http://schemas.openxmlformats.org/officeDocument/2006/relationships/hyperlink" Target="https://www.boxofficemojo.com/year/world/1992/?ref_=bo_cso_table_200" TargetMode="External"/><Relationship Id="rId722" Type="http://schemas.openxmlformats.org/officeDocument/2006/relationships/hyperlink" Target="https://www.boxofficemojo.com/year/world/2007/?ref_=bo_cso_table_113" TargetMode="External"/><Relationship Id="rId89" Type="http://schemas.openxmlformats.org/officeDocument/2006/relationships/hyperlink" Target="https://www.boxofficemojo.com/year/world/2004/?ref_=bo_cso_table_171" TargetMode="External"/><Relationship Id="rId154" Type="http://schemas.openxmlformats.org/officeDocument/2006/relationships/hyperlink" Target="https://en.wikipedia.org/wiki/Iron_Man_2" TargetMode="External"/><Relationship Id="rId361" Type="http://schemas.openxmlformats.org/officeDocument/2006/relationships/hyperlink" Target="https://www.boxofficemojo.com/year/world/2017/?ref_=bo_cso_table_94" TargetMode="External"/><Relationship Id="rId599" Type="http://schemas.openxmlformats.org/officeDocument/2006/relationships/hyperlink" Target="https://en.wikipedia.org/wiki/X-Men:_Apocalypse" TargetMode="External"/><Relationship Id="rId459" Type="http://schemas.openxmlformats.org/officeDocument/2006/relationships/hyperlink" Target="https://en.wikipedia.org/wiki/The_Revenant_(2015_film)" TargetMode="External"/><Relationship Id="rId666" Type="http://schemas.openxmlformats.org/officeDocument/2006/relationships/hyperlink" Target="https://www.boxofficemojo.com/year/world/2008/?ref_=bo_cso_table_161" TargetMode="External"/><Relationship Id="rId16" Type="http://schemas.openxmlformats.org/officeDocument/2006/relationships/hyperlink" Target="https://en.wikipedia.org/wiki/Star_Wars:_The_Last_Jedi" TargetMode="External"/><Relationship Id="rId221" Type="http://schemas.openxmlformats.org/officeDocument/2006/relationships/hyperlink" Target="https://www.statista.com/statistics/323356/harry-potter-production-costs-box-office-revenue/" TargetMode="External"/><Relationship Id="rId319" Type="http://schemas.openxmlformats.org/officeDocument/2006/relationships/hyperlink" Target="https://www.boxofficemojo.com/year/world/2009/?ref_=bo_cso_table_81" TargetMode="External"/><Relationship Id="rId526" Type="http://schemas.openxmlformats.org/officeDocument/2006/relationships/hyperlink" Target="https://en.wikipedia.org/wiki/Pirates_of_the_Caribbean:_Dead_Men_Tell_No_Tales" TargetMode="External"/><Relationship Id="rId733" Type="http://schemas.openxmlformats.org/officeDocument/2006/relationships/hyperlink" Target="https://www.boxofficemojo.com/year/world/2012/?ref_=bo_cso_table_127" TargetMode="External"/><Relationship Id="rId165" Type="http://schemas.openxmlformats.org/officeDocument/2006/relationships/hyperlink" Target="https://www.boxofficemojo.com/year/world/2012/?ref_=bo_cso_table_31" TargetMode="External"/><Relationship Id="rId372" Type="http://schemas.openxmlformats.org/officeDocument/2006/relationships/hyperlink" Target="https://en.wikipedia.org/wiki/Charlie_and_the_Chocolate_Factory_(film)" TargetMode="External"/><Relationship Id="rId677" Type="http://schemas.openxmlformats.org/officeDocument/2006/relationships/hyperlink" Target="https://en.wikipedia.org/wiki/The_King%27s_Speech" TargetMode="External"/><Relationship Id="rId800" Type="http://schemas.openxmlformats.org/officeDocument/2006/relationships/hyperlink" Target="https://www.boxofficemojo.com/year/world/2012/?ref_=bo_cso_table_119" TargetMode="External"/><Relationship Id="rId232" Type="http://schemas.openxmlformats.org/officeDocument/2006/relationships/hyperlink" Target="https://www.boxofficemojo.com/year/world/2009/?ref_=bo_cso_table_149" TargetMode="External"/><Relationship Id="rId27" Type="http://schemas.openxmlformats.org/officeDocument/2006/relationships/hyperlink" Target="https://collider.com/rogue-one-star-wars-story-imax-re-release-top-ten-all-time/" TargetMode="External"/><Relationship Id="rId537" Type="http://schemas.openxmlformats.org/officeDocument/2006/relationships/hyperlink" Target="https://www.boxofficemojo.com/year/world/2001/?ref_=bo_cso_table_157" TargetMode="External"/><Relationship Id="rId744" Type="http://schemas.openxmlformats.org/officeDocument/2006/relationships/hyperlink" Target="https://en.wikipedia.org/wiki/The_Devil_Wears_Prada_(film)" TargetMode="External"/><Relationship Id="rId80" Type="http://schemas.openxmlformats.org/officeDocument/2006/relationships/hyperlink" Target="https://en.wikipedia.org/wiki/Finding_Nemo" TargetMode="External"/><Relationship Id="rId176" Type="http://schemas.openxmlformats.org/officeDocument/2006/relationships/hyperlink" Target="https://en.wikipedia.org/wiki/Harry_Potter_and_the_Deathly_Hallows_%E2%80%93_Part_2" TargetMode="External"/><Relationship Id="rId383" Type="http://schemas.openxmlformats.org/officeDocument/2006/relationships/hyperlink" Target="https://www.boxofficemojo.com/year/world/2014/?ref_=bo_cso_table_133" TargetMode="External"/><Relationship Id="rId590" Type="http://schemas.openxmlformats.org/officeDocument/2006/relationships/hyperlink" Target="https://www.boxofficemojo.com/year/world/2019/?ref_=bo_cso_table_93" TargetMode="External"/><Relationship Id="rId604" Type="http://schemas.openxmlformats.org/officeDocument/2006/relationships/hyperlink" Target="https://www.boxofficemojo.com/year/world/2015/?ref_=bo_cso_table_51" TargetMode="External"/><Relationship Id="rId811" Type="http://schemas.openxmlformats.org/officeDocument/2006/relationships/hyperlink" Target="https://en.wikipedia.org/wiki/The_Maze_Runner_(film)" TargetMode="External"/><Relationship Id="rId243" Type="http://schemas.openxmlformats.org/officeDocument/2006/relationships/hyperlink" Target="https://www.boxofficemojo.com/year/world/2006/?ref_=bo_cso_table_187" TargetMode="External"/><Relationship Id="rId450" Type="http://schemas.openxmlformats.org/officeDocument/2006/relationships/hyperlink" Target="https://www.boxofficemojo.com/year/world/1990/?ref_=bo_cso_table_102" TargetMode="External"/><Relationship Id="rId688" Type="http://schemas.openxmlformats.org/officeDocument/2006/relationships/hyperlink" Target="https://en.wikipedia.org/wiki/Godzilla_(1998_film)" TargetMode="External"/><Relationship Id="rId38" Type="http://schemas.openxmlformats.org/officeDocument/2006/relationships/hyperlink" Target="https://www.boxofficemojo.com/year/world/2012/?ref_=bo_cso_table_34" TargetMode="External"/><Relationship Id="rId103" Type="http://schemas.openxmlformats.org/officeDocument/2006/relationships/hyperlink" Target="https://www.boxofficemojo.com/year/world/2015/?ref_=bo_cso_table_82" TargetMode="External"/><Relationship Id="rId310" Type="http://schemas.openxmlformats.org/officeDocument/2006/relationships/hyperlink" Target="https://www.boxofficemojo.com/year/world/2008/?ref_=bo_cso_table_20" TargetMode="External"/><Relationship Id="rId548" Type="http://schemas.openxmlformats.org/officeDocument/2006/relationships/hyperlink" Target="https://www.boxofficemojo.com/year/world/2000/?ref_=bo_cso_table_131" TargetMode="External"/><Relationship Id="rId755" Type="http://schemas.openxmlformats.org/officeDocument/2006/relationships/hyperlink" Target="https://en.wikipedia.org/wiki/Mamma_Mia!_Here_We_Go_Again" TargetMode="External"/><Relationship Id="rId91" Type="http://schemas.openxmlformats.org/officeDocument/2006/relationships/hyperlink" Target="https://www.boxofficemojo.com/year/world/2022/?ref_=bo_cso_table_63" TargetMode="External"/><Relationship Id="rId187" Type="http://schemas.openxmlformats.org/officeDocument/2006/relationships/hyperlink" Target="https://www.boxofficemojo.com/year/world/2012/?ref_=bo_cso_table_85" TargetMode="External"/><Relationship Id="rId394" Type="http://schemas.openxmlformats.org/officeDocument/2006/relationships/hyperlink" Target="https://en.wikipedia.org/wiki/Ralph_Breaks_the_Internet" TargetMode="External"/><Relationship Id="rId408" Type="http://schemas.openxmlformats.org/officeDocument/2006/relationships/hyperlink" Target="https://www.boxofficemojo.com/year/world/1989/?ref_=bo_cso_table_50" TargetMode="External"/><Relationship Id="rId615" Type="http://schemas.openxmlformats.org/officeDocument/2006/relationships/hyperlink" Target="https://www.boxofficemojo.com/year/world/2008/?ref_=bo_cso_table_105" TargetMode="External"/><Relationship Id="rId822" Type="http://schemas.openxmlformats.org/officeDocument/2006/relationships/hyperlink" Target="https://www.boxofficemojo.com/year/world/2014/?ref_=bo_cso_table_177" TargetMode="External"/><Relationship Id="rId254" Type="http://schemas.openxmlformats.org/officeDocument/2006/relationships/hyperlink" Target="https://en.wikipedia.org/wiki/Toy_Story_2" TargetMode="External"/><Relationship Id="rId699" Type="http://schemas.openxmlformats.org/officeDocument/2006/relationships/hyperlink" Target="https://www.boxofficemojo.com/year/world/2006/?ref_=bo_cso_table_135" TargetMode="External"/><Relationship Id="rId49" Type="http://schemas.openxmlformats.org/officeDocument/2006/relationships/hyperlink" Target="https://en.wikipedia.org/wiki/Pirates_of_the_Caribbean:_Dead_Man%27s_Chest" TargetMode="External"/><Relationship Id="rId114" Type="http://schemas.openxmlformats.org/officeDocument/2006/relationships/hyperlink" Target="https://www.boxofficemojo.com/year/world/2016/?ref_=bo_cso_table_43" TargetMode="External"/><Relationship Id="rId461" Type="http://schemas.openxmlformats.org/officeDocument/2006/relationships/hyperlink" Target="https://en.wikipedia.org/wiki/Ocean%27s_Eleven" TargetMode="External"/><Relationship Id="rId559" Type="http://schemas.openxmlformats.org/officeDocument/2006/relationships/hyperlink" Target="https://en.wikipedia.org/wiki/Hannibal_(2001_film)" TargetMode="External"/><Relationship Id="rId766" Type="http://schemas.openxmlformats.org/officeDocument/2006/relationships/hyperlink" Target="https://www.boxofficemojo.com/year/world/2018/?ref_=bo_cso_table_186" TargetMode="External"/><Relationship Id="rId198" Type="http://schemas.openxmlformats.org/officeDocument/2006/relationships/hyperlink" Target="https://en.wikipedia.org/wiki/Home_Alone" TargetMode="External"/><Relationship Id="rId321" Type="http://schemas.openxmlformats.org/officeDocument/2006/relationships/hyperlink" Target="https://en.wikipedia.org/wiki/Mrs._Doubtfire" TargetMode="External"/><Relationship Id="rId419" Type="http://schemas.openxmlformats.org/officeDocument/2006/relationships/hyperlink" Target="https://en.wikipedia.org/wiki/Men_in_Black_II" TargetMode="External"/><Relationship Id="rId626" Type="http://schemas.openxmlformats.org/officeDocument/2006/relationships/hyperlink" Target="https://en.wikipedia.org/wiki/Les_Mis%C3%A9rables_(2012_film)" TargetMode="External"/><Relationship Id="rId833" Type="http://schemas.openxmlformats.org/officeDocument/2006/relationships/hyperlink" Target="https://www.boxofficemojo.com/year/world/2009/?ref_=bo_cso_table_117" TargetMode="External"/><Relationship Id="rId265" Type="http://schemas.openxmlformats.org/officeDocument/2006/relationships/hyperlink" Target="https://www.boxofficemojo.com/year/world/2014/?ref_=bo_cso_table_114" TargetMode="External"/><Relationship Id="rId472" Type="http://schemas.openxmlformats.org/officeDocument/2006/relationships/hyperlink" Target="https://www.boxofficemojo.com/year/world/1996/?ref_=bo_cso_table_68" TargetMode="External"/><Relationship Id="rId125" Type="http://schemas.openxmlformats.org/officeDocument/2006/relationships/hyperlink" Target="https://www.boxofficemojo.com/year/world/2017/?ref_=bo_cso_table_75" TargetMode="External"/><Relationship Id="rId332" Type="http://schemas.openxmlformats.org/officeDocument/2006/relationships/hyperlink" Target="https://en.wikipedia.org/wiki/The_Da_Vinci_Code_(film)" TargetMode="External"/><Relationship Id="rId777" Type="http://schemas.openxmlformats.org/officeDocument/2006/relationships/hyperlink" Target="https://www.boxofficemojo.com/year/world/2017/?ref_=bo_cso_table_156" TargetMode="External"/><Relationship Id="rId637" Type="http://schemas.openxmlformats.org/officeDocument/2006/relationships/hyperlink" Target="https://en.wikipedia.org/wiki/War_for_the_Planet_of_the_Apes" TargetMode="External"/><Relationship Id="rId844" Type="http://schemas.openxmlformats.org/officeDocument/2006/relationships/hyperlink" Target="https://en.wikipedia.org/wiki/Penguins_of_Madagascar" TargetMode="External"/><Relationship Id="rId276" Type="http://schemas.openxmlformats.org/officeDocument/2006/relationships/hyperlink" Target="https://en.wikipedia.org/wiki/Beverly_Hills_Cop" TargetMode="External"/><Relationship Id="rId483" Type="http://schemas.openxmlformats.org/officeDocument/2006/relationships/hyperlink" Target="https://www.boxofficemojo.com/year/world/1984/?ref_=bo_cso_table_125" TargetMode="External"/><Relationship Id="rId690" Type="http://schemas.openxmlformats.org/officeDocument/2006/relationships/hyperlink" Target="https://en.wikipedia.org/wiki/101_Dalmatians_(1996_film)" TargetMode="External"/><Relationship Id="rId704" Type="http://schemas.openxmlformats.org/officeDocument/2006/relationships/hyperlink" Target="https://www.boxofficemojo.com/year/world/2011/?ref_=bo_cso_table_109" TargetMode="External"/><Relationship Id="rId40" Type="http://schemas.openxmlformats.org/officeDocument/2006/relationships/hyperlink" Target="https://www.boxofficemojo.com/year/world/2004/?ref_=bo_cso_table_65" TargetMode="External"/><Relationship Id="rId136" Type="http://schemas.openxmlformats.org/officeDocument/2006/relationships/hyperlink" Target="https://www.boxofficemojo.com/year/world/2018/?ref_=bo_cso_table_104" TargetMode="External"/><Relationship Id="rId343" Type="http://schemas.openxmlformats.org/officeDocument/2006/relationships/hyperlink" Target="https://en.wikipedia.org/wiki/Kung_Fu_Panda_(film)" TargetMode="External"/><Relationship Id="rId550" Type="http://schemas.openxmlformats.org/officeDocument/2006/relationships/hyperlink" Target="https://www.boxofficemojo.com/year/world/2015/?ref_=bo_cso_table_188" TargetMode="External"/><Relationship Id="rId788" Type="http://schemas.openxmlformats.org/officeDocument/2006/relationships/hyperlink" Target="https://www.boxofficemojo.com/year/world/2021/?ref_=bo_cso_table_132" TargetMode="External"/><Relationship Id="rId203" Type="http://schemas.openxmlformats.org/officeDocument/2006/relationships/hyperlink" Target="https://www.boxofficemojo.com/year/world/2011/?ref_=bo_cso_table_129" TargetMode="External"/><Relationship Id="rId648" Type="http://schemas.openxmlformats.org/officeDocument/2006/relationships/hyperlink" Target="https://www.boxofficemojo.com/year/world/1992/?ref_=bo_cso_table_148" TargetMode="External"/><Relationship Id="rId855" Type="http://schemas.openxmlformats.org/officeDocument/2006/relationships/hyperlink" Target="https://www.boxofficemojo.com/year/world/2016/?ref_=bo_cso_table_122" TargetMode="External"/><Relationship Id="rId287" Type="http://schemas.openxmlformats.org/officeDocument/2006/relationships/hyperlink" Target="https://en.wikipedia.org/wiki/The_Exorcist" TargetMode="External"/><Relationship Id="rId410" Type="http://schemas.openxmlformats.org/officeDocument/2006/relationships/hyperlink" Target="https://www.boxofficemojo.com/year/world/2009/?ref_=bo_cso_table_73" TargetMode="External"/><Relationship Id="rId494" Type="http://schemas.openxmlformats.org/officeDocument/2006/relationships/hyperlink" Target="https://www.boxofficemojo.com/year/world/2014/?ref_=bo_cso_table_167" TargetMode="External"/><Relationship Id="rId508" Type="http://schemas.openxmlformats.org/officeDocument/2006/relationships/hyperlink" Target="https://www.boxofficemojo.com/year/world/1986/?ref_=bo_cso_table_136" TargetMode="External"/><Relationship Id="rId715" Type="http://schemas.openxmlformats.org/officeDocument/2006/relationships/hyperlink" Target="https://en.wikipedia.org/wiki/The_Flintstones_(film)" TargetMode="External"/><Relationship Id="rId147" Type="http://schemas.openxmlformats.org/officeDocument/2006/relationships/hyperlink" Target="https://www.boxofficemojo.com/year/world/2008/?ref_=bo_cso_table_101" TargetMode="External"/><Relationship Id="rId354" Type="http://schemas.openxmlformats.org/officeDocument/2006/relationships/hyperlink" Target="https://www.boxofficemojo.com/year/world/2018/?ref_=bo_cso_table_83" TargetMode="External"/><Relationship Id="rId799" Type="http://schemas.openxmlformats.org/officeDocument/2006/relationships/hyperlink" Target="https://en.wikipedia.org/wiki/The_Chronicles_of_Narnia:_The_Voyage_of_the_Dawn_Treader" TargetMode="External"/><Relationship Id="rId51" Type="http://schemas.openxmlformats.org/officeDocument/2006/relationships/hyperlink" Target="https://en.wikipedia.org/wiki/The_Lion_King" TargetMode="External"/><Relationship Id="rId561" Type="http://schemas.openxmlformats.org/officeDocument/2006/relationships/hyperlink" Target="https://en.wikipedia.org/wiki/Eternals_(film)" TargetMode="External"/><Relationship Id="rId659" Type="http://schemas.openxmlformats.org/officeDocument/2006/relationships/hyperlink" Target="https://en.wikipedia.org/wiki/The_Smurfs_(film)" TargetMode="External"/><Relationship Id="rId866" Type="http://schemas.openxmlformats.org/officeDocument/2006/relationships/hyperlink" Target="https://en.wikipedia.org/wiki/Resident_Evil:_The_Final_Chapter" TargetMode="External"/><Relationship Id="rId214" Type="http://schemas.openxmlformats.org/officeDocument/2006/relationships/hyperlink" Target="https://www.boxofficemojo.com/year/world/2013/?ref_=bo_cso_table_122" TargetMode="External"/><Relationship Id="rId298" Type="http://schemas.openxmlformats.org/officeDocument/2006/relationships/hyperlink" Target="https://en.wikipedia.org/wiki/Signs_(2002_film)" TargetMode="External"/><Relationship Id="rId421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519" Type="http://schemas.openxmlformats.org/officeDocument/2006/relationships/hyperlink" Target="https://www.boxofficemojo.com/year/world/2021/?ref_=bo_cso_table_126" TargetMode="External"/><Relationship Id="rId158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726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62" Type="http://schemas.openxmlformats.org/officeDocument/2006/relationships/hyperlink" Target="https://www.boxofficemojo.com/year/world/2016/?ref_=bo_cso_table_24" TargetMode="External"/><Relationship Id="rId365" Type="http://schemas.openxmlformats.org/officeDocument/2006/relationships/hyperlink" Target="https://en.wikipedia.org/wiki/Mission:_Impossible_%E2%80%93_Ghost_Protocol" TargetMode="External"/><Relationship Id="rId572" Type="http://schemas.openxmlformats.org/officeDocument/2006/relationships/hyperlink" Target="https://www.boxofficemojo.com/year/world/1998/?ref_=bo_cso_table_190" TargetMode="External"/><Relationship Id="rId225" Type="http://schemas.openxmlformats.org/officeDocument/2006/relationships/hyperlink" Target="https://en.wikipedia.org/wiki/The_Incredibles" TargetMode="External"/><Relationship Id="rId432" Type="http://schemas.openxmlformats.org/officeDocument/2006/relationships/hyperlink" Target="https://www.boxofficemojo.com/year/world/2017/?ref_=bo_cso_table_15" TargetMode="External"/><Relationship Id="rId737" Type="http://schemas.openxmlformats.org/officeDocument/2006/relationships/hyperlink" Target="https://www.boxofficemojo.com/year/world/2009/?ref_=bo_cso_table_175" TargetMode="External"/><Relationship Id="rId73" Type="http://schemas.openxmlformats.org/officeDocument/2006/relationships/hyperlink" Target="https://www.boxofficemojo.com/year/world/2013/?ref_=bo_cso_table_19" TargetMode="External"/><Relationship Id="rId169" Type="http://schemas.openxmlformats.org/officeDocument/2006/relationships/hyperlink" Target="https://www.boxofficemojo.com/year/world/2009/?ref_=bo_cso_table_64" TargetMode="External"/><Relationship Id="rId376" Type="http://schemas.openxmlformats.org/officeDocument/2006/relationships/hyperlink" Target="https://en.wikipedia.org/wiki/Thor:_The_Dark_World" TargetMode="External"/><Relationship Id="rId583" Type="http://schemas.openxmlformats.org/officeDocument/2006/relationships/hyperlink" Target="https://www.boxofficemojo.com/year/world/2021/?ref_=bo_cso_table_107" TargetMode="External"/><Relationship Id="rId790" Type="http://schemas.openxmlformats.org/officeDocument/2006/relationships/hyperlink" Target="https://www.boxofficemojo.com/year/world/2016/?ref_=bo_cso_table_88" TargetMode="External"/><Relationship Id="rId804" Type="http://schemas.openxmlformats.org/officeDocument/2006/relationships/hyperlink" Target="https://www.boxofficemojo.com/year/world/2017/?ref_=bo_cso_table_86" TargetMode="External"/><Relationship Id="rId4" Type="http://schemas.openxmlformats.org/officeDocument/2006/relationships/hyperlink" Target="https://en.wikipedia.org/wiki/Spider-Man:_No_Way_Home" TargetMode="External"/><Relationship Id="rId236" Type="http://schemas.openxmlformats.org/officeDocument/2006/relationships/hyperlink" Target="https://www.boxofficemojo.com/year/world/2014/?ref_=bo_cso_table_56" TargetMode="External"/><Relationship Id="rId443" Type="http://schemas.openxmlformats.org/officeDocument/2006/relationships/hyperlink" Target="https://en.wikipedia.org/wiki/The_Croods" TargetMode="External"/><Relationship Id="rId650" Type="http://schemas.openxmlformats.org/officeDocument/2006/relationships/hyperlink" Target="https://www.boxofficemojo.com/year/world/2019/?ref_=bo_cso_table_90" TargetMode="External"/><Relationship Id="rId303" Type="http://schemas.openxmlformats.org/officeDocument/2006/relationships/hyperlink" Target="https://en.wikipedia.org/wiki/Logan_(film)" TargetMode="External"/><Relationship Id="rId748" Type="http://schemas.openxmlformats.org/officeDocument/2006/relationships/hyperlink" Target="https://www.boxofficemojo.com/year/world/1992/?ref_=bo_cso_table_114" TargetMode="External"/><Relationship Id="rId84" Type="http://schemas.openxmlformats.org/officeDocument/2006/relationships/hyperlink" Target="https://en.wikipedia.org/wiki/The_Lord_of_the_Rings:_The_Return_of_the_King" TargetMode="External"/><Relationship Id="rId387" Type="http://schemas.openxmlformats.org/officeDocument/2006/relationships/hyperlink" Target="https://www.boxofficemojo.com/year/world/2001/?ref_=bo_cso_table_80" TargetMode="External"/><Relationship Id="rId510" Type="http://schemas.openxmlformats.org/officeDocument/2006/relationships/hyperlink" Target="https://www.boxofficemojo.com/year/world/2017/?ref_=bo_cso_table_88" TargetMode="External"/><Relationship Id="rId594" Type="http://schemas.openxmlformats.org/officeDocument/2006/relationships/hyperlink" Target="https://www.boxofficemojo.com/year/world/1987/?ref_=bo_cso_table_153" TargetMode="External"/><Relationship Id="rId608" Type="http://schemas.openxmlformats.org/officeDocument/2006/relationships/hyperlink" Target="https://en.wikipedia.org/wiki/Over_the_Hedge_(film)" TargetMode="External"/><Relationship Id="rId815" Type="http://schemas.openxmlformats.org/officeDocument/2006/relationships/hyperlink" Target="https://www.csmonitor.com/USA/Society/2014/0331/Noah-not-all-believers-hate-big-budget-biblical-blockbuster" TargetMode="External"/><Relationship Id="rId247" Type="http://schemas.openxmlformats.org/officeDocument/2006/relationships/hyperlink" Target="https://www.boxofficemojo.com/year/world/2004/?ref_=bo_cso_table_96" TargetMode="External"/><Relationship Id="rId107" Type="http://schemas.openxmlformats.org/officeDocument/2006/relationships/hyperlink" Target="https://www.boxofficemojo.com/year/world/2011/?ref_=bo_cso_table_29" TargetMode="External"/><Relationship Id="rId454" Type="http://schemas.openxmlformats.org/officeDocument/2006/relationships/hyperlink" Target="https://www.boxofficemojo.com/year/world/1993/?ref_=bo_cso_table_180" TargetMode="External"/><Relationship Id="rId661" Type="http://schemas.openxmlformats.org/officeDocument/2006/relationships/hyperlink" Target="https://en.wikipedia.org/wiki/Once_Upon_a_Time_in_Hollywood" TargetMode="External"/><Relationship Id="rId759" Type="http://schemas.openxmlformats.org/officeDocument/2006/relationships/hyperlink" Target="https://en.wikipedia.org/wiki/The_Mask_(1994_film)" TargetMode="External"/><Relationship Id="rId11" Type="http://schemas.openxmlformats.org/officeDocument/2006/relationships/hyperlink" Target="https://www.boxofficemojo.com/year/world/2015/?ref_=bo_cso_table_7" TargetMode="External"/><Relationship Id="rId314" Type="http://schemas.openxmlformats.org/officeDocument/2006/relationships/hyperlink" Target="https://www.boxofficemojo.com/year/world/2014/?ref_=bo_cso_table_150" TargetMode="External"/><Relationship Id="rId398" Type="http://schemas.openxmlformats.org/officeDocument/2006/relationships/hyperlink" Target="https://www.boxofficemojo.com/year/world/2006/?ref_=bo_cso_table_140" TargetMode="External"/><Relationship Id="rId521" Type="http://schemas.openxmlformats.org/officeDocument/2006/relationships/hyperlink" Target="https://www.boxofficemojo.com/year/world/1997/?ref_=bo_cso_table_160" TargetMode="External"/><Relationship Id="rId619" Type="http://schemas.openxmlformats.org/officeDocument/2006/relationships/hyperlink" Target="https://www.boxofficemojo.com/year/world/2003/?ref_=bo_cso_table_89" TargetMode="External"/><Relationship Id="rId95" Type="http://schemas.openxmlformats.org/officeDocument/2006/relationships/hyperlink" Target="https://www.boxofficemojo.com/year/world/2016/?ref_=bo_cso_table_72" TargetMode="External"/><Relationship Id="rId160" Type="http://schemas.openxmlformats.org/officeDocument/2006/relationships/hyperlink" Target="https://en.wikipedia.org/wiki/Return_of_the_Jedi" TargetMode="External"/><Relationship Id="rId826" Type="http://schemas.openxmlformats.org/officeDocument/2006/relationships/hyperlink" Target="https://en.wikipedia.org/wiki/Seven_(1995_film)" TargetMode="External"/><Relationship Id="rId258" Type="http://schemas.openxmlformats.org/officeDocument/2006/relationships/hyperlink" Target="https://en.wikipedia.org/wiki/Cars_(film)" TargetMode="External"/><Relationship Id="rId465" Type="http://schemas.openxmlformats.org/officeDocument/2006/relationships/hyperlink" Target="https://en.wikipedia.org/wiki/What_Women_Want" TargetMode="External"/><Relationship Id="rId672" Type="http://schemas.openxmlformats.org/officeDocument/2006/relationships/hyperlink" Target="https://www.boxofficemojo.com/year/world/2012/?ref_=bo_cso_table_164" TargetMode="External"/><Relationship Id="rId22" Type="http://schemas.openxmlformats.org/officeDocument/2006/relationships/hyperlink" Target="https://www.boxofficemojo.com/year/world/2019/?ref_=bo_cso_table_8" TargetMode="External"/><Relationship Id="rId118" Type="http://schemas.openxmlformats.org/officeDocument/2006/relationships/hyperlink" Target="https://www.boxofficemojo.com/year/world/2007/?ref_=bo_cso_table_71" TargetMode="External"/><Relationship Id="rId325" Type="http://schemas.openxmlformats.org/officeDocument/2006/relationships/hyperlink" Target="https://en.wikipedia.org/wiki/Ted_(film)" TargetMode="External"/><Relationship Id="rId532" Type="http://schemas.openxmlformats.org/officeDocument/2006/relationships/hyperlink" Target="https://www.imdb.com/title/tt5028340/" TargetMode="External"/><Relationship Id="rId171" Type="http://schemas.openxmlformats.org/officeDocument/2006/relationships/hyperlink" Target="https://www.boxofficemojo.com/year/world/2010/?ref_=bo_cso_table_136" TargetMode="External"/><Relationship Id="rId837" Type="http://schemas.openxmlformats.org/officeDocument/2006/relationships/hyperlink" Target="https://www.boxofficemojo.com/year/world/2015/?ref_=bo_cso_table_140" TargetMode="External"/><Relationship Id="rId269" Type="http://schemas.openxmlformats.org/officeDocument/2006/relationships/hyperlink" Target="https://www.boxofficemojo.com/year/world/2010/?ref_=bo_cso_table_117" TargetMode="External"/><Relationship Id="rId476" Type="http://schemas.openxmlformats.org/officeDocument/2006/relationships/hyperlink" Target="https://www.boxofficemojo.com/year/world/2015/?ref_=bo_cso_table_23" TargetMode="External"/><Relationship Id="rId683" Type="http://schemas.openxmlformats.org/officeDocument/2006/relationships/hyperlink" Target="https://www.boxofficemojo.com/year/world/2013/?ref_=bo_cso_table_152" TargetMode="External"/><Relationship Id="rId33" Type="http://schemas.openxmlformats.org/officeDocument/2006/relationships/hyperlink" Target="https://www.boxofficemojo.com/year/world/1999/?ref_=bo_cso_table_46" TargetMode="External"/><Relationship Id="rId129" Type="http://schemas.openxmlformats.org/officeDocument/2006/relationships/hyperlink" Target="https://www.boxofficemojo.com/year/world/1994/?ref_=bo_cso_table_141" TargetMode="External"/><Relationship Id="rId336" Type="http://schemas.openxmlformats.org/officeDocument/2006/relationships/hyperlink" Target="https://www.boxofficemojo.com/year/world/1998/?ref_=bo_cso_table_43" TargetMode="External"/><Relationship Id="rId543" Type="http://schemas.openxmlformats.org/officeDocument/2006/relationships/hyperlink" Target="https://en.wikipedia.org/wiki/Kong:_Skull_Island" TargetMode="External"/><Relationship Id="rId182" Type="http://schemas.openxmlformats.org/officeDocument/2006/relationships/hyperlink" Target="https://en.wikipedia.org/wiki/The_Empire_Strikes_Back" TargetMode="External"/><Relationship Id="rId403" Type="http://schemas.openxmlformats.org/officeDocument/2006/relationships/hyperlink" Target="https://en.wikipedia.org/wiki/Pearl_Harbor_(film)" TargetMode="External"/><Relationship Id="rId750" Type="http://schemas.openxmlformats.org/officeDocument/2006/relationships/hyperlink" Target="https://www.boxofficemojo.com/year/world/2021/?ref_=bo_cso_table_129" TargetMode="External"/><Relationship Id="rId848" Type="http://schemas.openxmlformats.org/officeDocument/2006/relationships/hyperlink" Target="https://en.wikipedia.org/wiki/The_Mummy_(1999_film)" TargetMode="External"/><Relationship Id="rId487" Type="http://schemas.openxmlformats.org/officeDocument/2006/relationships/hyperlink" Target="https://www.boxofficemojo.com/year/world/2012/?ref_=bo_cso_table_153" TargetMode="External"/><Relationship Id="rId610" Type="http://schemas.openxmlformats.org/officeDocument/2006/relationships/hyperlink" Target="https://www.boxofficemojo.com/year/world/2015/?ref_=bo_cso_table_144" TargetMode="External"/><Relationship Id="rId694" Type="http://schemas.openxmlformats.org/officeDocument/2006/relationships/hyperlink" Target="https://en.wikipedia.org/wiki/Live_Free_or_Die_Hard" TargetMode="External"/><Relationship Id="rId708" Type="http://schemas.openxmlformats.org/officeDocument/2006/relationships/hyperlink" Target="https://www.boxofficemojo.com/year/world/2002/?ref_=bo_cso_table_74" TargetMode="External"/><Relationship Id="rId347" Type="http://schemas.openxmlformats.org/officeDocument/2006/relationships/hyperlink" Target="https://www.boxofficemojo.com/year/world/2003/?ref_=bo_cso_table_121" TargetMode="External"/><Relationship Id="rId44" Type="http://schemas.openxmlformats.org/officeDocument/2006/relationships/hyperlink" Target="https://www.boxofficemojo.com/year/world/2019/?ref_=bo_cso_table_36" TargetMode="External"/><Relationship Id="rId554" Type="http://schemas.openxmlformats.org/officeDocument/2006/relationships/hyperlink" Target="https://www.boxofficemojo.com/year/world/2019/?ref_=bo_cso_table_164" TargetMode="External"/><Relationship Id="rId761" Type="http://schemas.openxmlformats.org/officeDocument/2006/relationships/hyperlink" Target="https://en.wikipedia.org/wiki/Back_to_the_Future_Part_II" TargetMode="External"/><Relationship Id="rId859" Type="http://schemas.openxmlformats.org/officeDocument/2006/relationships/hyperlink" Target="https://www.boxofficemojo.com/year/world/2020/?ref_=bo_cso_table_188" TargetMode="External"/><Relationship Id="rId193" Type="http://schemas.openxmlformats.org/officeDocument/2006/relationships/hyperlink" Target="https://www.boxofficemojo.com/year/world/2001/?ref_=bo_cso_table_185" TargetMode="External"/><Relationship Id="rId207" Type="http://schemas.openxmlformats.org/officeDocument/2006/relationships/hyperlink" Target="https://www.boxofficemojo.com/year/world/2009/?ref_=bo_cso_table_56" TargetMode="External"/><Relationship Id="rId414" Type="http://schemas.openxmlformats.org/officeDocument/2006/relationships/hyperlink" Target="https://www.boxofficemojo.com/year/world/2015/?ref_=bo_cso_table_140" TargetMode="External"/><Relationship Id="rId498" Type="http://schemas.openxmlformats.org/officeDocument/2006/relationships/hyperlink" Target="https://www.boxofficemojo.com/year/world/2010/?ref_=bo_cso_table_199" TargetMode="External"/><Relationship Id="rId621" Type="http://schemas.openxmlformats.org/officeDocument/2006/relationships/hyperlink" Target="https://www.boxofficemojo.com/year/world/2011/?ref_=bo_cso_table_193" TargetMode="External"/><Relationship Id="rId260" Type="http://schemas.openxmlformats.org/officeDocument/2006/relationships/hyperlink" Target="https://en.wikipedia.org/wiki/Bruce_Almighty" TargetMode="External"/><Relationship Id="rId719" Type="http://schemas.openxmlformats.org/officeDocument/2006/relationships/hyperlink" Target="https://en.wikipedia.org/wiki/American_Beauty_(1999_film)" TargetMode="External"/><Relationship Id="rId55" Type="http://schemas.openxmlformats.org/officeDocument/2006/relationships/hyperlink" Target="https://en.wikipedia.org/wiki/Toy_Story_3" TargetMode="External"/><Relationship Id="rId120" Type="http://schemas.openxmlformats.org/officeDocument/2006/relationships/hyperlink" Target="https://www.boxofficemojo.com/year/world/2015/?ref_=bo_cso_table_23" TargetMode="External"/><Relationship Id="rId358" Type="http://schemas.openxmlformats.org/officeDocument/2006/relationships/hyperlink" Target="https://www.boxofficemojo.com/year/world/2019/?ref_=bo_cso_table_52" TargetMode="External"/><Relationship Id="rId565" Type="http://schemas.openxmlformats.org/officeDocument/2006/relationships/hyperlink" Target="https://en.wikipedia.org/wiki/The_Proposal_(2009_film)" TargetMode="External"/><Relationship Id="rId772" Type="http://schemas.openxmlformats.org/officeDocument/2006/relationships/hyperlink" Target="https://www.boxofficemojo.com/year/world/1999/?ref_=bo_cso_table_189" TargetMode="External"/><Relationship Id="rId218" Type="http://schemas.openxmlformats.org/officeDocument/2006/relationships/hyperlink" Target="https://en.wikipedia.org/wiki/Jaws_(film)" TargetMode="External"/><Relationship Id="rId425" Type="http://schemas.openxmlformats.org/officeDocument/2006/relationships/hyperlink" Target="https://en.wikipedia.org/wiki/Teenage_Mutant_Ninja_Turtles_(1990_film)" TargetMode="External"/><Relationship Id="rId632" Type="http://schemas.openxmlformats.org/officeDocument/2006/relationships/hyperlink" Target="https://en.wikipedia.org/wiki/Little_Fockers" TargetMode="External"/><Relationship Id="rId271" Type="http://schemas.openxmlformats.org/officeDocument/2006/relationships/hyperlink" Target="https://www.boxofficemojo.com/year/world/2013/?ref_=bo_cso_table_103" TargetMode="External"/><Relationship Id="rId66" Type="http://schemas.openxmlformats.org/officeDocument/2006/relationships/hyperlink" Target="https://en.wikipedia.org/wiki/Spider-Man_(2002_film)" TargetMode="External"/><Relationship Id="rId131" Type="http://schemas.openxmlformats.org/officeDocument/2006/relationships/hyperlink" Target="https://www.boxofficemojo.com/year/world/2016/?ref_=bo_cso_table_77" TargetMode="External"/><Relationship Id="rId369" Type="http://schemas.openxmlformats.org/officeDocument/2006/relationships/hyperlink" Target="https://www.boxofficemojo.com/year/world/2005/?ref_=bo_cso_table_169" TargetMode="External"/><Relationship Id="rId576" Type="http://schemas.openxmlformats.org/officeDocument/2006/relationships/hyperlink" Target="https://www.boxofficemojo.com/year/world/2016/?ref_=bo_cso_table_109" TargetMode="External"/><Relationship Id="rId783" Type="http://schemas.openxmlformats.org/officeDocument/2006/relationships/hyperlink" Target="https://www.boxofficemojo.com/year/world/2013/?ref_=bo_cso_table_194" TargetMode="External"/><Relationship Id="rId229" Type="http://schemas.openxmlformats.org/officeDocument/2006/relationships/hyperlink" Target="https://www.boxofficemojo.com/year/world/2013/?ref_=bo_cso_table_58" TargetMode="External"/><Relationship Id="rId436" Type="http://schemas.openxmlformats.org/officeDocument/2006/relationships/hyperlink" Target="https://en.wikipedia.org/wiki/The_Polar_Express_(film)" TargetMode="External"/><Relationship Id="rId643" Type="http://schemas.openxmlformats.org/officeDocument/2006/relationships/hyperlink" Target="https://en.wikipedia.org/wiki/The_Meg" TargetMode="External"/><Relationship Id="rId850" Type="http://schemas.openxmlformats.org/officeDocument/2006/relationships/hyperlink" Target="https://en.wikipedia.org/wiki/The_Adventures_of_Tintin_(film)" TargetMode="External"/><Relationship Id="rId77" Type="http://schemas.openxmlformats.org/officeDocument/2006/relationships/hyperlink" Target="https://www.boxofficemojo.com/year/world/2011/?ref_=bo_cso_table_15" TargetMode="External"/><Relationship Id="rId282" Type="http://schemas.openxmlformats.org/officeDocument/2006/relationships/hyperlink" Target="https://en.wikipedia.org/wiki/Fantastic_Beasts:_The_Secrets_of_Dumbledore" TargetMode="External"/><Relationship Id="rId503" Type="http://schemas.openxmlformats.org/officeDocument/2006/relationships/hyperlink" Target="https://en.wikipedia.org/wiki/Ice_Age_(2002_film)" TargetMode="External"/><Relationship Id="rId587" Type="http://schemas.openxmlformats.org/officeDocument/2006/relationships/hyperlink" Target="https://www.boxofficemojo.com/year/world/2018/?ref_=bo_cso_table_151" TargetMode="External"/><Relationship Id="rId710" Type="http://schemas.openxmlformats.org/officeDocument/2006/relationships/hyperlink" Target="https://www.boxofficemojo.com/year/world/2010/?ref_=bo_cso_table_155" TargetMode="External"/><Relationship Id="rId808" Type="http://schemas.openxmlformats.org/officeDocument/2006/relationships/hyperlink" Target="https://www.boxofficemojo.com/year/world/2008/?ref_=bo_cso_table_126" TargetMode="External"/><Relationship Id="rId8" Type="http://schemas.openxmlformats.org/officeDocument/2006/relationships/hyperlink" Target="https://www.boxofficemojo.com/year/world/2018/?ref_=bo_cso_table_14" TargetMode="External"/><Relationship Id="rId142" Type="http://schemas.openxmlformats.org/officeDocument/2006/relationships/hyperlink" Target="https://en.wikipedia.org/wiki/Transformers_(film)" TargetMode="External"/><Relationship Id="rId447" Type="http://schemas.openxmlformats.org/officeDocument/2006/relationships/hyperlink" Target="https://en.wikipedia.org/wiki/The_Day_After_Tomorrow" TargetMode="External"/><Relationship Id="rId794" Type="http://schemas.openxmlformats.org/officeDocument/2006/relationships/hyperlink" Target="https://www.boxofficemojo.com/year/world/1995/?ref_=bo_cso_table_89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boxofficemojo.com/title/tt1067106/?ref_=bo_cso_table_142" TargetMode="External"/><Relationship Id="rId170" Type="http://schemas.openxmlformats.org/officeDocument/2006/relationships/hyperlink" Target="https://www.boxofficemojo.com/year/world/2000/?ref_=bo_cso_table_94" TargetMode="External"/><Relationship Id="rId268" Type="http://schemas.openxmlformats.org/officeDocument/2006/relationships/hyperlink" Target="https://www.boxofficemojo.com/title/tt0093010/?ref_=bo_cso_table_153" TargetMode="External"/><Relationship Id="rId475" Type="http://schemas.openxmlformats.org/officeDocument/2006/relationships/hyperlink" Target="https://www.boxofficemojo.com/year/world/2017/?ref_=bo_cso_table_55" TargetMode="External"/><Relationship Id="rId682" Type="http://schemas.openxmlformats.org/officeDocument/2006/relationships/hyperlink" Target="https://www.boxofficemojo.com/year/world/1999/?ref_=bo_cso_table_189" TargetMode="External"/><Relationship Id="rId128" Type="http://schemas.openxmlformats.org/officeDocument/2006/relationships/hyperlink" Target="https://www.boxofficemojo.com/year/world/2010/?ref_=bo_cso_table_133" TargetMode="External"/><Relationship Id="rId335" Type="http://schemas.openxmlformats.org/officeDocument/2006/relationships/hyperlink" Target="https://www.boxofficemojo.com/year/world/2006/?ref_=bo_cso_table_151" TargetMode="External"/><Relationship Id="rId542" Type="http://schemas.openxmlformats.org/officeDocument/2006/relationships/hyperlink" Target="https://en.wikipedia.org/wiki/The_Lord_of_the_Rings_(film_series)" TargetMode="External"/><Relationship Id="rId987" Type="http://schemas.openxmlformats.org/officeDocument/2006/relationships/hyperlink" Target="https://www.boxofficemojo.com/title/tt0440963/?ref_=bo_cso_table_79" TargetMode="External"/><Relationship Id="rId1172" Type="http://schemas.openxmlformats.org/officeDocument/2006/relationships/hyperlink" Target="https://www.boxofficemojo.com/title/tt1663202/?ref_=bo_cso_table_10" TargetMode="External"/><Relationship Id="rId402" Type="http://schemas.openxmlformats.org/officeDocument/2006/relationships/hyperlink" Target="https://www.boxofficemojo.com/title/tt1667889/?ref_=bo_cso_table_76" TargetMode="External"/><Relationship Id="rId847" Type="http://schemas.openxmlformats.org/officeDocument/2006/relationships/hyperlink" Target="https://www.boxofficemojo.com/year/world/2004/?ref_=bo_cso_table_65" TargetMode="External"/><Relationship Id="rId1032" Type="http://schemas.openxmlformats.org/officeDocument/2006/relationships/hyperlink" Target="https://en.wikipedia.org/wiki/Star_Wars:_The_Force_Awakens" TargetMode="External"/><Relationship Id="rId707" Type="http://schemas.openxmlformats.org/officeDocument/2006/relationships/hyperlink" Target="https://en.wikipedia.org/wiki/Oz_the_Great_and_Powerful" TargetMode="External"/><Relationship Id="rId914" Type="http://schemas.openxmlformats.org/officeDocument/2006/relationships/hyperlink" Target="https://en.wikipedia.org/wiki/Star_Trek_(film)" TargetMode="External"/><Relationship Id="rId1337" Type="http://schemas.openxmlformats.org/officeDocument/2006/relationships/hyperlink" Target="https://en.wikipedia.org/wiki/X-Men_Origins:_Wolverine" TargetMode="External"/><Relationship Id="rId43" Type="http://schemas.openxmlformats.org/officeDocument/2006/relationships/hyperlink" Target="https://www.boxofficemojo.com/title/tt1615918/?ref_=bo_cso_table_109" TargetMode="External"/><Relationship Id="rId192" Type="http://schemas.openxmlformats.org/officeDocument/2006/relationships/hyperlink" Target="https://www.boxofficemojo.com/title/tt0099348/?ref_=bo_cso_table_102" TargetMode="External"/><Relationship Id="rId497" Type="http://schemas.openxmlformats.org/officeDocument/2006/relationships/hyperlink" Target="https://en.wikipedia.org/wiki/King_Kong_(2005_film)" TargetMode="External"/><Relationship Id="rId357" Type="http://schemas.openxmlformats.org/officeDocument/2006/relationships/hyperlink" Target="https://en.wikipedia.org/wiki/Harry_Potter_and_the_Deathly_Hallows_%E2%80%93_Part_2" TargetMode="External"/><Relationship Id="rId1194" Type="http://schemas.openxmlformats.org/officeDocument/2006/relationships/hyperlink" Target="https://www.boxofficemojo.com/year/world/2011/?ref_=bo_cso_table_190" TargetMode="External"/><Relationship Id="rId217" Type="http://schemas.openxmlformats.org/officeDocument/2006/relationships/hyperlink" Target="https://www.boxofficemojo.com/year/world/2000/?ref_=bo_cso_table_96" TargetMode="External"/><Relationship Id="rId564" Type="http://schemas.openxmlformats.org/officeDocument/2006/relationships/hyperlink" Target="https://www.boxofficemojo.com/title/tt1587310/?ref_=bo_cso_table_114" TargetMode="External"/><Relationship Id="rId771" Type="http://schemas.openxmlformats.org/officeDocument/2006/relationships/hyperlink" Target="https://en.wikipedia.org/wiki/Ralph_Breaks_the_Internet" TargetMode="External"/><Relationship Id="rId869" Type="http://schemas.openxmlformats.org/officeDocument/2006/relationships/hyperlink" Target="https://en.wikipedia.org/wiki/Slumdog_Millionaire" TargetMode="External"/><Relationship Id="rId424" Type="http://schemas.openxmlformats.org/officeDocument/2006/relationships/hyperlink" Target="https://www.boxofficemojo.com/year/world/1989/?ref_=bo_cso_table_50" TargetMode="External"/><Relationship Id="rId631" Type="http://schemas.openxmlformats.org/officeDocument/2006/relationships/hyperlink" Target="https://www.boxofficemojo.com/year/world/2016/?ref_=bo_cso_table_148" TargetMode="External"/><Relationship Id="rId729" Type="http://schemas.openxmlformats.org/officeDocument/2006/relationships/hyperlink" Target="https://en.wikipedia.org/wiki/Pirates_of_the_Caribbean:_Dead_Men_Tell_No_Tales" TargetMode="External"/><Relationship Id="rId1054" Type="http://schemas.openxmlformats.org/officeDocument/2006/relationships/hyperlink" Target="https://www.boxofficemojo.com/title/tt1411697/?ref_=bo_cso_table_181" TargetMode="External"/><Relationship Id="rId1261" Type="http://schemas.openxmlformats.org/officeDocument/2006/relationships/hyperlink" Target="https://en.wikipedia.org/wiki/Transformers:_Age_of_Extinction" TargetMode="External"/><Relationship Id="rId1359" Type="http://schemas.openxmlformats.org/officeDocument/2006/relationships/hyperlink" Target="https://www.the-numbers.com/movie/Super-Mario-Bros-Movie-The-(2022)" TargetMode="External"/><Relationship Id="rId936" Type="http://schemas.openxmlformats.org/officeDocument/2006/relationships/hyperlink" Target="https://www.boxofficemojo.com/title/tt0398286/?ref_=bo_cso_table_177" TargetMode="External"/><Relationship Id="rId1121" Type="http://schemas.openxmlformats.org/officeDocument/2006/relationships/hyperlink" Target="https://www.boxofficemojo.com/title/tt3659388/?ref_=bo_cso_table_160" TargetMode="External"/><Relationship Id="rId1219" Type="http://schemas.openxmlformats.org/officeDocument/2006/relationships/hyperlink" Target="https://en.wikipedia.org/wiki/There%27s_Something_About_Mary" TargetMode="External"/><Relationship Id="rId65" Type="http://schemas.openxmlformats.org/officeDocument/2006/relationships/hyperlink" Target="https://www.boxofficemojo.com/title/tt0119822/?ref_=bo_cso_table_163" TargetMode="External"/><Relationship Id="rId281" Type="http://schemas.openxmlformats.org/officeDocument/2006/relationships/hyperlink" Target="https://en.wikipedia.org/wiki/Finding_Nemo" TargetMode="External"/><Relationship Id="rId141" Type="http://schemas.openxmlformats.org/officeDocument/2006/relationships/hyperlink" Target="https://en.wikipedia.org/wiki/The_Twilight_Saga:_Breaking_Dawn_%E2%80%93_Part_1" TargetMode="External"/><Relationship Id="rId379" Type="http://schemas.openxmlformats.org/officeDocument/2006/relationships/hyperlink" Target="https://www.boxofficemojo.com/year/world/2018/?ref_=bo_cso_table_13" TargetMode="External"/><Relationship Id="rId586" Type="http://schemas.openxmlformats.org/officeDocument/2006/relationships/hyperlink" Target="https://www.boxofficemojo.com/year/world/2004/?ref_=bo_cso_table_19" TargetMode="External"/><Relationship Id="rId793" Type="http://schemas.openxmlformats.org/officeDocument/2006/relationships/hyperlink" Target="https://www.boxofficemojo.com/year/world/2011/?ref_=bo_cso_table_42" TargetMode="External"/><Relationship Id="rId7" Type="http://schemas.openxmlformats.org/officeDocument/2006/relationships/hyperlink" Target="https://www.boxofficemojo.com/year/world/2009/?ref_=bo_cso_table_100" TargetMode="External"/><Relationship Id="rId239" Type="http://schemas.openxmlformats.org/officeDocument/2006/relationships/hyperlink" Target="https://www.boxofficemojo.com/year/world/2014/?ref_=bo_cso_table_177" TargetMode="External"/><Relationship Id="rId446" Type="http://schemas.openxmlformats.org/officeDocument/2006/relationships/hyperlink" Target="https://www.boxofficemojo.com/year/world/2010/?ref_=bo_cso_table_164" TargetMode="External"/><Relationship Id="rId653" Type="http://schemas.openxmlformats.org/officeDocument/2006/relationships/hyperlink" Target="https://en.wikipedia.org/wiki/Mrs._Doubtfire" TargetMode="External"/><Relationship Id="rId1076" Type="http://schemas.openxmlformats.org/officeDocument/2006/relationships/hyperlink" Target="https://www.boxofficemojo.com/title/tt0317705/?ref_=bo_cso_table_159" TargetMode="External"/><Relationship Id="rId1283" Type="http://schemas.openxmlformats.org/officeDocument/2006/relationships/hyperlink" Target="https://www.the-numbers.com/movie/Truth-or-Dare-(2018)" TargetMode="External"/><Relationship Id="rId306" Type="http://schemas.openxmlformats.org/officeDocument/2006/relationships/hyperlink" Target="https://www.boxofficemojo.com/year/world/1998/?ref_=bo_cso_table_159" TargetMode="External"/><Relationship Id="rId860" Type="http://schemas.openxmlformats.org/officeDocument/2006/relationships/hyperlink" Target="https://en.wikipedia.org/wiki/Sing_(2016_American_film)" TargetMode="External"/><Relationship Id="rId958" Type="http://schemas.openxmlformats.org/officeDocument/2006/relationships/hyperlink" Target="https://www.boxofficemojo.com/year/world/2015/?ref_=bo_cso_table_85" TargetMode="External"/><Relationship Id="rId1143" Type="http://schemas.openxmlformats.org/officeDocument/2006/relationships/hyperlink" Target="https://www.boxofficemojo.com/year/world/1999/?ref_=bo_cso_table_107" TargetMode="External"/><Relationship Id="rId87" Type="http://schemas.openxmlformats.org/officeDocument/2006/relationships/hyperlink" Target="https://www.boxofficemojo.com/year/world/1985/?ref_=bo_cso_table_154" TargetMode="External"/><Relationship Id="rId513" Type="http://schemas.openxmlformats.org/officeDocument/2006/relationships/hyperlink" Target="https://www.boxofficemojo.com/title/tt1302011/?ref_=bo_cso_table_147" TargetMode="External"/><Relationship Id="rId720" Type="http://schemas.openxmlformats.org/officeDocument/2006/relationships/hyperlink" Target="https://en.wikipedia.org/wiki/Peter_Rabbit_(film)" TargetMode="External"/><Relationship Id="rId818" Type="http://schemas.openxmlformats.org/officeDocument/2006/relationships/hyperlink" Target="https://en.wikipedia.org/wiki/Saving_Private_Ryan" TargetMode="External"/><Relationship Id="rId1350" Type="http://schemas.openxmlformats.org/officeDocument/2006/relationships/hyperlink" Target="https://www.boxofficemojo.com/title/tt0290334/?ref_=bo_cso_table_121" TargetMode="External"/><Relationship Id="rId1003" Type="http://schemas.openxmlformats.org/officeDocument/2006/relationships/hyperlink" Target="https://www.boxofficemojo.com/title/tt0382625/?ref_=bo_cso_table_113" TargetMode="External"/><Relationship Id="rId1210" Type="http://schemas.openxmlformats.org/officeDocument/2006/relationships/hyperlink" Target="https://www.imdb.com/title/tt0993846/" TargetMode="External"/><Relationship Id="rId1308" Type="http://schemas.openxmlformats.org/officeDocument/2006/relationships/hyperlink" Target="https://www.boxofficemojo.com/title/tt0493464/?ref_=bo_cso_table_110" TargetMode="External"/><Relationship Id="rId14" Type="http://schemas.openxmlformats.org/officeDocument/2006/relationships/hyperlink" Target="https://www.boxofficemojo.com/year/world/2014/?ref_=bo_cso_table_115" TargetMode="External"/><Relationship Id="rId163" Type="http://schemas.openxmlformats.org/officeDocument/2006/relationships/hyperlink" Target="https://www.boxofficemojo.com/year/world/2011/?ref_=bo_cso_table_191" TargetMode="External"/><Relationship Id="rId370" Type="http://schemas.openxmlformats.org/officeDocument/2006/relationships/hyperlink" Target="https://en.wikipedia.org/wiki/Home_Alone" TargetMode="External"/><Relationship Id="rId230" Type="http://schemas.openxmlformats.org/officeDocument/2006/relationships/hyperlink" Target="https://www.boxofficemojo.com/title/tt1160419/?ref_=bo_cso_table_132" TargetMode="External"/><Relationship Id="rId468" Type="http://schemas.openxmlformats.org/officeDocument/2006/relationships/hyperlink" Target="https://www.boxofficemojo.com/title/tt1397514/?ref_=bo_cso_table_119" TargetMode="External"/><Relationship Id="rId675" Type="http://schemas.openxmlformats.org/officeDocument/2006/relationships/hyperlink" Target="https://www.boxofficemojo.com/title/tt2382320/?ref_=bo_cso_table_107" TargetMode="External"/><Relationship Id="rId882" Type="http://schemas.openxmlformats.org/officeDocument/2006/relationships/hyperlink" Target="https://www.boxofficemojo.com/title/tt2379713/?ref_=bo_cso_table_74" TargetMode="External"/><Relationship Id="rId1098" Type="http://schemas.openxmlformats.org/officeDocument/2006/relationships/hyperlink" Target="https://www.boxofficemojo.com/year/world/2016/?ref_=bo_cso_table_77" TargetMode="External"/><Relationship Id="rId328" Type="http://schemas.openxmlformats.org/officeDocument/2006/relationships/hyperlink" Target="https://www.boxofficemojo.com/year/world/2017/?ref_=bo_cso_table_81" TargetMode="External"/><Relationship Id="rId535" Type="http://schemas.openxmlformats.org/officeDocument/2006/relationships/hyperlink" Target="https://www.boxofficemojo.com/year/world/2007/?ref_=bo_cso_table_145" TargetMode="External"/><Relationship Id="rId742" Type="http://schemas.openxmlformats.org/officeDocument/2006/relationships/hyperlink" Target="https://www.boxofficemojo.com/title/tt5884052/?ref_=bo_cso_table_90" TargetMode="External"/><Relationship Id="rId1165" Type="http://schemas.openxmlformats.org/officeDocument/2006/relationships/hyperlink" Target="https://en.wikipedia.org/wiki/Star_Wars:_Episode_I_%E2%80%93_The_Phantom_Menace" TargetMode="External"/><Relationship Id="rId602" Type="http://schemas.openxmlformats.org/officeDocument/2006/relationships/hyperlink" Target="https://en.wikipedia.org/wiki/Men_in_Black_II" TargetMode="External"/><Relationship Id="rId1025" Type="http://schemas.openxmlformats.org/officeDocument/2006/relationships/hyperlink" Target="https://en.wikipedia.org/wiki/The_Fate_of_the_Furious" TargetMode="External"/><Relationship Id="rId1232" Type="http://schemas.openxmlformats.org/officeDocument/2006/relationships/hyperlink" Target="https://www.boxofficemojo.com/title/tt0120338/?ref_=bo_cso_table_3" TargetMode="External"/><Relationship Id="rId907" Type="http://schemas.openxmlformats.org/officeDocument/2006/relationships/hyperlink" Target="https://www.boxofficemojo.com/year/world/2021/?ref_=bo_cso_table_6" TargetMode="External"/><Relationship Id="rId36" Type="http://schemas.openxmlformats.org/officeDocument/2006/relationships/hyperlink" Target="https://www.boxofficemojo.com/year/world/2010/?ref_=bo_cso_table_47" TargetMode="External"/><Relationship Id="rId185" Type="http://schemas.openxmlformats.org/officeDocument/2006/relationships/hyperlink" Target="https://www.boxofficemojo.com/year/world/2010/?ref_=bo_cso_table_34" TargetMode="External"/><Relationship Id="rId392" Type="http://schemas.openxmlformats.org/officeDocument/2006/relationships/hyperlink" Target="https://www.the-numbers.com/movie/I-Can-Only-Imagine" TargetMode="External"/><Relationship Id="rId697" Type="http://schemas.openxmlformats.org/officeDocument/2006/relationships/hyperlink" Target="https://www.boxofficemojo.com/year/world/2004/?ref_=bo_cso_table_192" TargetMode="External"/><Relationship Id="rId252" Type="http://schemas.openxmlformats.org/officeDocument/2006/relationships/hyperlink" Target="https://www.boxofficemojo.com/title/tt3183660/?ref_=bo_cso_table_92" TargetMode="External"/><Relationship Id="rId1187" Type="http://schemas.openxmlformats.org/officeDocument/2006/relationships/hyperlink" Target="https://www.boxofficemojo.com/title/tt0462538/?ref_=bo_cso_table_9" TargetMode="External"/><Relationship Id="rId112" Type="http://schemas.openxmlformats.org/officeDocument/2006/relationships/hyperlink" Target="https://www.boxofficemojo.com/year/world/1991/?ref_=bo_cso_table_101" TargetMode="External"/><Relationship Id="rId557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764" Type="http://schemas.openxmlformats.org/officeDocument/2006/relationships/hyperlink" Target="https://www.boxofficemojo.com/year/world/1981/?ref_=bo_cso_table_142" TargetMode="External"/><Relationship Id="rId971" Type="http://schemas.openxmlformats.org/officeDocument/2006/relationships/hyperlink" Target="https://en.wikipedia.org/wiki/The_Amazing_Spider-Man_2" TargetMode="External"/><Relationship Id="rId417" Type="http://schemas.openxmlformats.org/officeDocument/2006/relationships/hyperlink" Target="https://www.boxofficemojo.com/title/tt0116629/?ref_=bo_cso_table_91" TargetMode="External"/><Relationship Id="rId624" Type="http://schemas.openxmlformats.org/officeDocument/2006/relationships/hyperlink" Target="https://www.boxofficemojo.com/title/tt0120755/?ref_=bo_cso_table_199" TargetMode="External"/><Relationship Id="rId831" Type="http://schemas.openxmlformats.org/officeDocument/2006/relationships/hyperlink" Target="https://www.boxofficemojo.com/title/tt0307453/?ref_=bo_cso_table_166" TargetMode="External"/><Relationship Id="rId1047" Type="http://schemas.openxmlformats.org/officeDocument/2006/relationships/hyperlink" Target="https://en.wikipedia.org/wiki/The_Greatest_Showman" TargetMode="External"/><Relationship Id="rId1254" Type="http://schemas.openxmlformats.org/officeDocument/2006/relationships/hyperlink" Target="https://www.boxofficemojo.com/year/world/2019/?ref_=bo_cso_table_36" TargetMode="External"/><Relationship Id="rId929" Type="http://schemas.openxmlformats.org/officeDocument/2006/relationships/hyperlink" Target="https://en.wikipedia.org/wiki/Superman_Returns" TargetMode="External"/><Relationship Id="rId1114" Type="http://schemas.openxmlformats.org/officeDocument/2006/relationships/hyperlink" Target="https://en.wikipedia.org/wiki/The_Chronicles_of_Narnia:_The_Lion,_the_Witch_and_the_Wardrobe" TargetMode="External"/><Relationship Id="rId1321" Type="http://schemas.openxmlformats.org/officeDocument/2006/relationships/hyperlink" Target="https://www.boxofficemojo.com/year/world/2000/?ref_=bo_cso_table_167" TargetMode="External"/><Relationship Id="rId58" Type="http://schemas.openxmlformats.org/officeDocument/2006/relationships/hyperlink" Target="https://www.boxofficemojo.com/year/world/1995/?ref_=bo_cso_table_80" TargetMode="External"/><Relationship Id="rId274" Type="http://schemas.openxmlformats.org/officeDocument/2006/relationships/hyperlink" Target="https://www.boxofficemojo.com/year/world/2018/?ref_=bo_cso_table_173" TargetMode="External"/><Relationship Id="rId481" Type="http://schemas.openxmlformats.org/officeDocument/2006/relationships/hyperlink" Target="https://www.boxofficemojo.com/year/world/2001/?ref_=bo_cso_table_181" TargetMode="External"/><Relationship Id="rId134" Type="http://schemas.openxmlformats.org/officeDocument/2006/relationships/hyperlink" Target="https://www.boxofficemojo.com/year/world/2018/?ref_=bo_cso_table_66" TargetMode="External"/><Relationship Id="rId579" Type="http://schemas.openxmlformats.org/officeDocument/2006/relationships/hyperlink" Target="https://www.boxofficemojo.com/title/tt5028340/?ref_=bo_cso_table_97" TargetMode="External"/><Relationship Id="rId786" Type="http://schemas.openxmlformats.org/officeDocument/2006/relationships/hyperlink" Target="https://www.boxofficemojo.com/title/tt0086190/?ref_=bo_cso_table_48" TargetMode="External"/><Relationship Id="rId993" Type="http://schemas.openxmlformats.org/officeDocument/2006/relationships/hyperlink" Target="https://www.boxofficemojo.com/title/tt3065204/?ref_=bo_cso_table_146" TargetMode="External"/><Relationship Id="rId341" Type="http://schemas.openxmlformats.org/officeDocument/2006/relationships/hyperlink" Target="https://www.boxofficemojo.com/year/world/2007/?ref_=bo_cso_table_61" TargetMode="External"/><Relationship Id="rId439" Type="http://schemas.openxmlformats.org/officeDocument/2006/relationships/hyperlink" Target="https://www.boxofficemojo.com/title/tt0816692/?ref_=bo_cso_table_108" TargetMode="External"/><Relationship Id="rId646" Type="http://schemas.openxmlformats.org/officeDocument/2006/relationships/hyperlink" Target="https://www.boxofficemojo.com/year/world/2001/?ref_=bo_cso_table_185" TargetMode="External"/><Relationship Id="rId1069" Type="http://schemas.openxmlformats.org/officeDocument/2006/relationships/hyperlink" Target="https://www.boxofficemojo.com/year/world/1996/?ref_=bo_cso_table_141" TargetMode="External"/><Relationship Id="rId1276" Type="http://schemas.openxmlformats.org/officeDocument/2006/relationships/hyperlink" Target="https://en.wikipedia.org/wiki/Tron:_Legacy" TargetMode="External"/><Relationship Id="rId201" Type="http://schemas.openxmlformats.org/officeDocument/2006/relationships/hyperlink" Target="https://www.boxofficemojo.com/title/tt0120647/?ref_=bo_cso_table_98" TargetMode="External"/><Relationship Id="rId506" Type="http://schemas.openxmlformats.org/officeDocument/2006/relationships/hyperlink" Target="https://en.wikipedia.org/wiki/Knives_Out" TargetMode="External"/><Relationship Id="rId853" Type="http://schemas.openxmlformats.org/officeDocument/2006/relationships/hyperlink" Target="https://www.boxofficemojo.com/year/world/2007/?ref_=bo_cso_table_93" TargetMode="External"/><Relationship Id="rId1136" Type="http://schemas.openxmlformats.org/officeDocument/2006/relationships/hyperlink" Target="https://www.boxofficemojo.com/title/tt1790864/?ref_=bo_cso_table_100" TargetMode="External"/><Relationship Id="rId713" Type="http://schemas.openxmlformats.org/officeDocument/2006/relationships/hyperlink" Target="https://www.boxofficemojo.com/year/world/2001/?ref_=bo_cso_table_76" TargetMode="External"/><Relationship Id="rId920" Type="http://schemas.openxmlformats.org/officeDocument/2006/relationships/hyperlink" Target="https://en.wikipedia.org/wiki/Star_Trek_Into_Darkness" TargetMode="External"/><Relationship Id="rId1343" Type="http://schemas.openxmlformats.org/officeDocument/2006/relationships/hyperlink" Target="https://en.wikipedia.org/wiki/X-Men:_Days_of_Future_Past" TargetMode="External"/><Relationship Id="rId1203" Type="http://schemas.openxmlformats.org/officeDocument/2006/relationships/hyperlink" Target="https://www.boxofficemojo.com/year/world/2010/?ref_=bo_cso_table_136" TargetMode="External"/><Relationship Id="rId296" Type="http://schemas.openxmlformats.org/officeDocument/2006/relationships/hyperlink" Target="https://www.boxofficemojo.com/title/tt0099653/?ref_=bo_cso_table_26" TargetMode="External"/><Relationship Id="rId156" Type="http://schemas.openxmlformats.org/officeDocument/2006/relationships/hyperlink" Target="https://www.boxofficemojo.com/year/world/2014/?ref_=bo_cso_table_128" TargetMode="External"/><Relationship Id="rId363" Type="http://schemas.openxmlformats.org/officeDocument/2006/relationships/hyperlink" Target="https://en.wikipedia.org/wiki/Hitch_(film)" TargetMode="External"/><Relationship Id="rId570" Type="http://schemas.openxmlformats.org/officeDocument/2006/relationships/hyperlink" Target="https://www.boxofficemojo.com/title/tt0795421/?ref_=bo_cso_table_172" TargetMode="External"/><Relationship Id="rId223" Type="http://schemas.openxmlformats.org/officeDocument/2006/relationships/hyperlink" Target="https://www.boxofficemojo.com/year/world/2016/?ref_=bo_cso_table_142" TargetMode="External"/><Relationship Id="rId430" Type="http://schemas.openxmlformats.org/officeDocument/2006/relationships/hyperlink" Target="https://www.boxofficemojo.com/year/world/1984/?ref_=bo_cso_table_125" TargetMode="External"/><Relationship Id="rId668" Type="http://schemas.openxmlformats.org/officeDocument/2006/relationships/hyperlink" Target="https://www.imdb.com/title/tt0477347/" TargetMode="External"/><Relationship Id="rId875" Type="http://schemas.openxmlformats.org/officeDocument/2006/relationships/hyperlink" Target="https://en.wikipedia.org/wiki/Solo:_A_Star_Wars_Story" TargetMode="External"/><Relationship Id="rId1060" Type="http://schemas.openxmlformats.org/officeDocument/2006/relationships/hyperlink" Target="https://www.boxofficemojo.com/title/tt0903624/?ref_=bo_cso_table_49" TargetMode="External"/><Relationship Id="rId1298" Type="http://schemas.openxmlformats.org/officeDocument/2006/relationships/hyperlink" Target="https://www.the-numbers.com/movie/Up" TargetMode="External"/><Relationship Id="rId528" Type="http://schemas.openxmlformats.org/officeDocument/2006/relationships/hyperlink" Target="https://www.boxofficemojo.com/title/tt0454876/?ref_=bo_cso_table_173" TargetMode="External"/><Relationship Id="rId735" Type="http://schemas.openxmlformats.org/officeDocument/2006/relationships/hyperlink" Target="https://en.wikipedia.org/wiki/Pirates_of_the_Caribbean:_The_Curse_of_the_Black_Pearl" TargetMode="External"/><Relationship Id="rId942" Type="http://schemas.openxmlformats.org/officeDocument/2006/relationships/hyperlink" Target="https://www.boxofficemojo.com/title/tt1637725/?ref_=bo_cso_table_197" TargetMode="External"/><Relationship Id="rId1158" Type="http://schemas.openxmlformats.org/officeDocument/2006/relationships/hyperlink" Target="https://www.boxofficemojo.com/year/world/2004/?ref_=bo_cso_table_171" TargetMode="External"/><Relationship Id="rId1018" Type="http://schemas.openxmlformats.org/officeDocument/2006/relationships/hyperlink" Target="https://www.boxofficemojo.com/title/tt0070047/?ref_=bo_cso_table_83" TargetMode="External"/><Relationship Id="rId1225" Type="http://schemas.openxmlformats.org/officeDocument/2006/relationships/hyperlink" Target="https://en.wikipedia.org/wiki/Thor:_Love_and_Thunder" TargetMode="External"/><Relationship Id="rId71" Type="http://schemas.openxmlformats.org/officeDocument/2006/relationships/hyperlink" Target="https://www.boxofficemojo.com/title/tt0145660/?ref_=bo_cso_table_168" TargetMode="External"/><Relationship Id="rId802" Type="http://schemas.openxmlformats.org/officeDocument/2006/relationships/hyperlink" Target="https://www.boxofficemojo.com/year/world/2010/?ref_=bo_cso_table_149" TargetMode="External"/><Relationship Id="rId29" Type="http://schemas.openxmlformats.org/officeDocument/2006/relationships/hyperlink" Target="https://en.wikipedia.org/wiki/Air_Force_One_(film)" TargetMode="External"/><Relationship Id="rId178" Type="http://schemas.openxmlformats.org/officeDocument/2006/relationships/hyperlink" Target="https://www.boxofficemojo.com/title/tt0371606/?ref_=bo_cso_table_162" TargetMode="External"/><Relationship Id="rId385" Type="http://schemas.openxmlformats.org/officeDocument/2006/relationships/hyperlink" Target="https://www.boxofficemojo.com/title/tt1646971/?ref_=bo_cso_table_167" TargetMode="External"/><Relationship Id="rId592" Type="http://schemas.openxmlformats.org/officeDocument/2006/relationships/hyperlink" Target="https://www.boxofficemojo.com/year/world/2010/?ref_=bo_cso_table_145" TargetMode="External"/><Relationship Id="rId245" Type="http://schemas.openxmlformats.org/officeDocument/2006/relationships/hyperlink" Target="https://www.boxofficemojo.com/movies/?id=escaperoom.htm" TargetMode="External"/><Relationship Id="rId452" Type="http://schemas.openxmlformats.org/officeDocument/2006/relationships/hyperlink" Target="https://www.boxofficemojo.com/year/world/2017/?ref_=bo_cso_table_134" TargetMode="External"/><Relationship Id="rId897" Type="http://schemas.openxmlformats.org/officeDocument/2006/relationships/hyperlink" Target="https://www.boxofficemojo.com/title/tt6320628/?ref_=bo_cso_table_27" TargetMode="External"/><Relationship Id="rId1082" Type="http://schemas.openxmlformats.org/officeDocument/2006/relationships/hyperlink" Target="https://www.boxofficemojo.com/title/tt1155076/?ref_=bo_cso_table_199" TargetMode="External"/><Relationship Id="rId105" Type="http://schemas.openxmlformats.org/officeDocument/2006/relationships/hyperlink" Target="https://www.boxofficemojo.com/year/world/1995/?ref_=bo_cso_table_116" TargetMode="External"/><Relationship Id="rId312" Type="http://schemas.openxmlformats.org/officeDocument/2006/relationships/hyperlink" Target="https://www.boxofficemojo.com/year/world/2019/?ref_=bo_cso_table_147" TargetMode="External"/><Relationship Id="rId757" Type="http://schemas.openxmlformats.org/officeDocument/2006/relationships/hyperlink" Target="https://www.boxofficemojo.com/title/tt0448694/?ref_=bo_cso_table_193" TargetMode="External"/><Relationship Id="rId964" Type="http://schemas.openxmlformats.org/officeDocument/2006/relationships/hyperlink" Target="https://www.boxofficemojo.com/year/world/2011/?ref_=bo_cso_table_168" TargetMode="External"/><Relationship Id="rId93" Type="http://schemas.openxmlformats.org/officeDocument/2006/relationships/hyperlink" Target="https://www.boxofficemojo.com/year/world/2020/?ref_=bo_cso_table_99" TargetMode="External"/><Relationship Id="rId617" Type="http://schemas.openxmlformats.org/officeDocument/2006/relationships/hyperlink" Target="https://en.wikipedia.org/wiki/Mission:_Impossible_%E2%80%93_Fallout" TargetMode="External"/><Relationship Id="rId824" Type="http://schemas.openxmlformats.org/officeDocument/2006/relationships/hyperlink" Target="https://en.wikipedia.org/wiki/Seven_(1995_film)" TargetMode="External"/><Relationship Id="rId1247" Type="http://schemas.openxmlformats.org/officeDocument/2006/relationships/hyperlink" Target="https://www.boxofficemojo.com/title/tt0120363/?ref_=bo_cso_table_30" TargetMode="External"/><Relationship Id="rId1107" Type="http://schemas.openxmlformats.org/officeDocument/2006/relationships/hyperlink" Target="https://www.boxofficemojo.com/year/world/2019/?ref_=bo_cso_table_8" TargetMode="External"/><Relationship Id="rId1314" Type="http://schemas.openxmlformats.org/officeDocument/2006/relationships/hyperlink" Target="https://www.boxofficemojo.com/title/tt0407304/?ref_=bo_cso_table_176" TargetMode="External"/><Relationship Id="rId20" Type="http://schemas.openxmlformats.org/officeDocument/2006/relationships/hyperlink" Target="https://en.wikipedia.org/wiki/A_Bug%27s_Life" TargetMode="External"/><Relationship Id="rId267" Type="http://schemas.openxmlformats.org/officeDocument/2006/relationships/hyperlink" Target="https://www.boxofficemojo.com/year/world/2011/?ref_=bo_cso_table_163" TargetMode="External"/><Relationship Id="rId474" Type="http://schemas.openxmlformats.org/officeDocument/2006/relationships/hyperlink" Target="https://www.boxofficemojo.com/title/tt2283362/?ref_=bo_cso_table_55" TargetMode="External"/><Relationship Id="rId127" Type="http://schemas.openxmlformats.org/officeDocument/2006/relationships/hyperlink" Target="https://www.boxofficemojo.com/title/tt0947798/?ref_=bo_cso_table_133" TargetMode="External"/><Relationship Id="rId681" Type="http://schemas.openxmlformats.org/officeDocument/2006/relationships/hyperlink" Target="https://www.boxofficemojo.com/title/tt0125439/?ref_=bo_cso_table_189" TargetMode="External"/><Relationship Id="rId779" Type="http://schemas.openxmlformats.org/officeDocument/2006/relationships/hyperlink" Target="https://en.wikipedia.org/wiki/Ratatouille_(film)" TargetMode="External"/><Relationship Id="rId986" Type="http://schemas.openxmlformats.org/officeDocument/2006/relationships/hyperlink" Target="https://en.wikipedia.org/wiki/The_Boss_Baby" TargetMode="External"/><Relationship Id="rId334" Type="http://schemas.openxmlformats.org/officeDocument/2006/relationships/hyperlink" Target="https://www.boxofficemojo.com/title/tt0366548/?ref_=bo_cso_table_151" TargetMode="External"/><Relationship Id="rId541" Type="http://schemas.openxmlformats.org/officeDocument/2006/relationships/hyperlink" Target="https://www.boxofficemojo.com/year/world/2001/?ref_=bo_cso_table_69" TargetMode="External"/><Relationship Id="rId639" Type="http://schemas.openxmlformats.org/officeDocument/2006/relationships/hyperlink" Target="https://www.boxofficemojo.com/title/tt1453405/?ref_=bo_cso_table_122" TargetMode="External"/><Relationship Id="rId1171" Type="http://schemas.openxmlformats.org/officeDocument/2006/relationships/hyperlink" Target="https://en.wikipedia.org/wiki/The_Proposal_(2009_film)" TargetMode="External"/><Relationship Id="rId1269" Type="http://schemas.openxmlformats.org/officeDocument/2006/relationships/hyperlink" Target="https://www.boxofficemojo.com/year/world/2017/?ref_=bo_cso_table_174" TargetMode="External"/><Relationship Id="rId401" Type="http://schemas.openxmlformats.org/officeDocument/2006/relationships/hyperlink" Target="https://en.wikipedia.org/wiki/Ice_Age:_Collision_Course" TargetMode="External"/><Relationship Id="rId846" Type="http://schemas.openxmlformats.org/officeDocument/2006/relationships/hyperlink" Target="https://www.boxofficemojo.com/title/tt0298148/?ref_=bo_cso_table_65" TargetMode="External"/><Relationship Id="rId1031" Type="http://schemas.openxmlformats.org/officeDocument/2006/relationships/hyperlink" Target="https://www.boxofficemojo.com/year/world/2015/?ref_=bo_cso_table_4" TargetMode="External"/><Relationship Id="rId1129" Type="http://schemas.openxmlformats.org/officeDocument/2006/relationships/hyperlink" Target="https://en.wikipedia.org/wiki/The_Matrix" TargetMode="External"/><Relationship Id="rId706" Type="http://schemas.openxmlformats.org/officeDocument/2006/relationships/hyperlink" Target="https://www.boxofficemojo.com/year/world/2013/?ref_=bo_cso_table_33" TargetMode="External"/><Relationship Id="rId913" Type="http://schemas.openxmlformats.org/officeDocument/2006/relationships/hyperlink" Target="https://www.boxofficemojo.com/year/world/2009/?ref_=bo_cso_table_149" TargetMode="External"/><Relationship Id="rId1336" Type="http://schemas.openxmlformats.org/officeDocument/2006/relationships/hyperlink" Target="https://www.boxofficemojo.com/year/world/2009/?ref_=bo_cso_table_171" TargetMode="External"/><Relationship Id="rId42" Type="http://schemas.openxmlformats.org/officeDocument/2006/relationships/hyperlink" Target="https://www.boxofficemojo.com/year/world/2007/?ref_=bo_cso_table_187" TargetMode="External"/><Relationship Id="rId191" Type="http://schemas.openxmlformats.org/officeDocument/2006/relationships/hyperlink" Target="https://en.wikipedia.org/wiki/Crocodile_Dundee" TargetMode="External"/><Relationship Id="rId289" Type="http://schemas.openxmlformats.org/officeDocument/2006/relationships/hyperlink" Target="https://www.boxofficemojo.com/year/world/2013/?ref_=bo_cso_table_19" TargetMode="External"/><Relationship Id="rId496" Type="http://schemas.openxmlformats.org/officeDocument/2006/relationships/hyperlink" Target="https://www.boxofficemojo.com/year/world/2005/?ref_=bo_cso_table_192" TargetMode="External"/><Relationship Id="rId149" Type="http://schemas.openxmlformats.org/officeDocument/2006/relationships/hyperlink" Target="https://www.boxofficemojo.com/year/world/2018/?ref_=bo_cso_table_59" TargetMode="External"/><Relationship Id="rId356" Type="http://schemas.openxmlformats.org/officeDocument/2006/relationships/hyperlink" Target="https://www.boxofficemojo.com/year/world/2011/?ref_=bo_cso_table_15" TargetMode="External"/><Relationship Id="rId563" Type="http://schemas.openxmlformats.org/officeDocument/2006/relationships/hyperlink" Target="https://en.wikipedia.org/wiki/Madagascar:_Escape_2_Africa" TargetMode="External"/><Relationship Id="rId770" Type="http://schemas.openxmlformats.org/officeDocument/2006/relationships/hyperlink" Target="https://www.boxofficemojo.com/year/world/2018/?ref_=bo_cso_table_12" TargetMode="External"/><Relationship Id="rId1193" Type="http://schemas.openxmlformats.org/officeDocument/2006/relationships/hyperlink" Target="https://www.boxofficemojo.com/title/tt0472181/?ref_=bo_cso_table_190" TargetMode="External"/><Relationship Id="rId216" Type="http://schemas.openxmlformats.org/officeDocument/2006/relationships/hyperlink" Target="https://www.boxofficemojo.com/title/tt0130623/?ref_=bo_cso_table_96" TargetMode="External"/><Relationship Id="rId423" Type="http://schemas.openxmlformats.org/officeDocument/2006/relationships/hyperlink" Target="https://www.boxofficemojo.com/title/tt0097576/?ref_=bo_cso_table_50" TargetMode="External"/><Relationship Id="rId868" Type="http://schemas.openxmlformats.org/officeDocument/2006/relationships/hyperlink" Target="https://www.boxofficemojo.com/year/world/2008/?ref_=bo_cso_table_161" TargetMode="External"/><Relationship Id="rId1053" Type="http://schemas.openxmlformats.org/officeDocument/2006/relationships/hyperlink" Target="https://en.wikipedia.org/wiki/The_Hangover" TargetMode="External"/><Relationship Id="rId1260" Type="http://schemas.openxmlformats.org/officeDocument/2006/relationships/hyperlink" Target="https://www.boxofficemojo.com/year/world/2014/?ref_=bo_cso_table_33" TargetMode="External"/><Relationship Id="rId630" Type="http://schemas.openxmlformats.org/officeDocument/2006/relationships/hyperlink" Target="https://www.boxofficemojo.com/title/tt3521164/?ref_=bo_cso_table_148" TargetMode="External"/><Relationship Id="rId728" Type="http://schemas.openxmlformats.org/officeDocument/2006/relationships/hyperlink" Target="https://www.boxofficemojo.com/year/world/2017/?ref_=bo_cso_table_97" TargetMode="External"/><Relationship Id="rId935" Type="http://schemas.openxmlformats.org/officeDocument/2006/relationships/hyperlink" Target="https://en.wikipedia.org/wiki/Taken_3" TargetMode="External"/><Relationship Id="rId1358" Type="http://schemas.openxmlformats.org/officeDocument/2006/relationships/hyperlink" Target="https://en.wikipedia.org/wiki/Zootopia" TargetMode="External"/><Relationship Id="rId64" Type="http://schemas.openxmlformats.org/officeDocument/2006/relationships/hyperlink" Target="https://en.wikipedia.org/wiki/Armageddon_(1998_film)" TargetMode="External"/><Relationship Id="rId1120" Type="http://schemas.openxmlformats.org/officeDocument/2006/relationships/hyperlink" Target="https://en.wikipedia.org/wiki/The_Lost_World:_Jurassic_Park" TargetMode="External"/><Relationship Id="rId1218" Type="http://schemas.openxmlformats.org/officeDocument/2006/relationships/hyperlink" Target="https://www.boxofficemojo.com/year/world/1998/?ref_=bo_cso_table_178" TargetMode="External"/><Relationship Id="rId280" Type="http://schemas.openxmlformats.org/officeDocument/2006/relationships/hyperlink" Target="https://www.boxofficemojo.com/year/world/2003/?ref_=bo_cso_table_62" TargetMode="External"/><Relationship Id="rId140" Type="http://schemas.openxmlformats.org/officeDocument/2006/relationships/hyperlink" Target="https://www.boxofficemojo.com/year/world/2011/?ref_=bo_cso_table_129" TargetMode="External"/><Relationship Id="rId378" Type="http://schemas.openxmlformats.org/officeDocument/2006/relationships/hyperlink" Target="https://www.boxofficemojo.com/title/tt5220122/?ref_=bo_cso_table_13" TargetMode="External"/><Relationship Id="rId585" Type="http://schemas.openxmlformats.org/officeDocument/2006/relationships/hyperlink" Target="https://www.boxofficemojo.com/title/tt0290002/?ref_=bo_cso_table_19" TargetMode="External"/><Relationship Id="rId792" Type="http://schemas.openxmlformats.org/officeDocument/2006/relationships/hyperlink" Target="https://www.boxofficemojo.com/title/tt1436562/?ref_=bo_cso_table_42" TargetMode="External"/><Relationship Id="rId6" Type="http://schemas.openxmlformats.org/officeDocument/2006/relationships/hyperlink" Target="https://www.boxofficemojo.com/title/tt1190080/?ref_=bo_cso_table_100" TargetMode="External"/><Relationship Id="rId238" Type="http://schemas.openxmlformats.org/officeDocument/2006/relationships/hyperlink" Target="https://www.boxofficemojo.com/title/tt1631867/?ref_=bo_cso_table_177" TargetMode="External"/><Relationship Id="rId445" Type="http://schemas.openxmlformats.org/officeDocument/2006/relationships/hyperlink" Target="https://www.boxofficemojo.com/title/tt1228705/?ref_=bo_cso_table_164" TargetMode="External"/><Relationship Id="rId652" Type="http://schemas.openxmlformats.org/officeDocument/2006/relationships/hyperlink" Target="https://www.boxofficemojo.com/year/world/1993/?ref_=bo_cso_table_84" TargetMode="External"/><Relationship Id="rId1075" Type="http://schemas.openxmlformats.org/officeDocument/2006/relationships/hyperlink" Target="https://www.boxofficemojo.com/year/world/2013/?ref_=bo_cso_table_80" TargetMode="External"/><Relationship Id="rId1282" Type="http://schemas.openxmlformats.org/officeDocument/2006/relationships/hyperlink" Target="https://en.wikipedia.org/wiki/True_Lies" TargetMode="External"/><Relationship Id="rId305" Type="http://schemas.openxmlformats.org/officeDocument/2006/relationships/hyperlink" Target="https://www.boxofficemojo.com/title/tt0120685/?ref_=bo_cso_table_159" TargetMode="External"/><Relationship Id="rId512" Type="http://schemas.openxmlformats.org/officeDocument/2006/relationships/hyperlink" Target="https://en.wikipedia.org/wiki/Kung_Fu_Panda_(film)" TargetMode="External"/><Relationship Id="rId957" Type="http://schemas.openxmlformats.org/officeDocument/2006/relationships/hyperlink" Target="https://www.boxofficemojo.com/title/tt1340138/?ref_=bo_cso_table_85" TargetMode="External"/><Relationship Id="rId1142" Type="http://schemas.openxmlformats.org/officeDocument/2006/relationships/hyperlink" Target="https://www.boxofficemojo.com/title/tt0120616/?ref_=bo_cso_table_107" TargetMode="External"/><Relationship Id="rId86" Type="http://schemas.openxmlformats.org/officeDocument/2006/relationships/hyperlink" Target="https://www.boxofficemojo.com/title/tt0088763/?ref_=bo_cso_table_154" TargetMode="External"/><Relationship Id="rId817" Type="http://schemas.openxmlformats.org/officeDocument/2006/relationships/hyperlink" Target="https://www.boxofficemojo.com/year/world/1998/?ref_=bo_cso_table_43" TargetMode="External"/><Relationship Id="rId1002" Type="http://schemas.openxmlformats.org/officeDocument/2006/relationships/hyperlink" Target="https://www.the-numbers.com/movie/Curse-of-La-Llorona-The-(2019)" TargetMode="External"/><Relationship Id="rId1307" Type="http://schemas.openxmlformats.org/officeDocument/2006/relationships/hyperlink" Target="https://en.wikipedia.org/wiki/WALL-E" TargetMode="External"/><Relationship Id="rId13" Type="http://schemas.openxmlformats.org/officeDocument/2006/relationships/hyperlink" Target="https://www.boxofficemojo.com/title/tt1253863/?ref_=bo_cso_table_115" TargetMode="External"/><Relationship Id="rId162" Type="http://schemas.openxmlformats.org/officeDocument/2006/relationships/hyperlink" Target="https://www.boxofficemojo.com/title/tt1216475/?ref_=bo_cso_table_191" TargetMode="External"/><Relationship Id="rId467" Type="http://schemas.openxmlformats.org/officeDocument/2006/relationships/hyperlink" Target="https://en.wikipedia.org/wiki/Joker_(2019_film)" TargetMode="External"/><Relationship Id="rId1097" Type="http://schemas.openxmlformats.org/officeDocument/2006/relationships/hyperlink" Target="https://www.boxofficemojo.com/title/tt0918940/?ref_=bo_cso_table_77" TargetMode="External"/><Relationship Id="rId674" Type="http://schemas.openxmlformats.org/officeDocument/2006/relationships/hyperlink" Target="https://en.wikipedia.org/wiki/Night_at_the_Museum:_Secret_of_the_Tomb" TargetMode="External"/><Relationship Id="rId881" Type="http://schemas.openxmlformats.org/officeDocument/2006/relationships/hyperlink" Target="https://en.wikipedia.org/wiki/Sonic_the_Hedgehog_2_(film)" TargetMode="External"/><Relationship Id="rId979" Type="http://schemas.openxmlformats.org/officeDocument/2006/relationships/hyperlink" Target="https://www.boxofficemojo.com/year/world/2022/?ref_=bo_cso_table_110" TargetMode="External"/><Relationship Id="rId327" Type="http://schemas.openxmlformats.org/officeDocument/2006/relationships/hyperlink" Target="https://www.boxofficemojo.com/title/tt3896198/?ref_=bo_cso_table_81" TargetMode="External"/><Relationship Id="rId534" Type="http://schemas.openxmlformats.org/officeDocument/2006/relationships/hyperlink" Target="https://www.boxofficemojo.com/title/tt0337978/?ref_=bo_cso_table_145" TargetMode="External"/><Relationship Id="rId741" Type="http://schemas.openxmlformats.org/officeDocument/2006/relationships/hyperlink" Target="https://en.wikipedia.org/wiki/Pocahontas_(1995_film)" TargetMode="External"/><Relationship Id="rId839" Type="http://schemas.openxmlformats.org/officeDocument/2006/relationships/hyperlink" Target="https://www.imdb.com/title/tt0988045/" TargetMode="External"/><Relationship Id="rId1164" Type="http://schemas.openxmlformats.org/officeDocument/2006/relationships/hyperlink" Target="https://www.boxofficemojo.com/year/world/1999/?ref_=bo_cso_table_46" TargetMode="External"/><Relationship Id="rId173" Type="http://schemas.openxmlformats.org/officeDocument/2006/relationships/hyperlink" Target="https://www.boxofficemojo.com/year/world/2002/?ref_=bo_cso_table_90" TargetMode="External"/><Relationship Id="rId380" Type="http://schemas.openxmlformats.org/officeDocument/2006/relationships/hyperlink" Target="https://www.boxofficemojo.com/title/tt0170016/?ref_=bo_cso_table_107" TargetMode="External"/><Relationship Id="rId601" Type="http://schemas.openxmlformats.org/officeDocument/2006/relationships/hyperlink" Target="https://www.boxofficemojo.com/year/world/2002/?ref_=bo_cso_table_78" TargetMode="External"/><Relationship Id="rId1024" Type="http://schemas.openxmlformats.org/officeDocument/2006/relationships/hyperlink" Target="https://www.boxofficemojo.com/year/world/2017/?ref_=bo_cso_table_21" TargetMode="External"/><Relationship Id="rId1231" Type="http://schemas.openxmlformats.org/officeDocument/2006/relationships/hyperlink" Target="https://en.wikipedia.org/wiki/Thor:_The_Dark_World" TargetMode="External"/><Relationship Id="rId240" Type="http://schemas.openxmlformats.org/officeDocument/2006/relationships/hyperlink" Target="https://www.boxofficemojo.com/title/tt0080684/?ref_=bo_cso_table_8" TargetMode="External"/><Relationship Id="rId478" Type="http://schemas.openxmlformats.org/officeDocument/2006/relationships/hyperlink" Target="https://www.boxofficemojo.com/year/world/1993/?ref_=bo_cso_table_30" TargetMode="External"/><Relationship Id="rId685" Type="http://schemas.openxmlformats.org/officeDocument/2006/relationships/hyperlink" Target="https://www.boxofficemojo.com/year/world/2013/?ref_=bo_cso_table_91" TargetMode="External"/><Relationship Id="rId892" Type="http://schemas.openxmlformats.org/officeDocument/2006/relationships/hyperlink" Target="https://www.boxofficemojo.com/year/world/2004/?ref_=bo_cso_table_102" TargetMode="External"/><Relationship Id="rId906" Type="http://schemas.openxmlformats.org/officeDocument/2006/relationships/hyperlink" Target="https://www.boxofficemojo.com/title/tt10872600/?ref_=bo_cso_table_6" TargetMode="External"/><Relationship Id="rId1329" Type="http://schemas.openxmlformats.org/officeDocument/2006/relationships/hyperlink" Target="https://www.boxofficemojo.com/title/tt0816711/?ref_=bo_cso_table_6" TargetMode="External"/><Relationship Id="rId35" Type="http://schemas.openxmlformats.org/officeDocument/2006/relationships/hyperlink" Target="https://www.boxofficemojo.com/title/tt1014759/?ref_=bo_cso_table_47" TargetMode="External"/><Relationship Id="rId100" Type="http://schemas.openxmlformats.org/officeDocument/2006/relationships/hyperlink" Target="https://en.wikipedia.org/wiki/Batman_(1989_film)" TargetMode="External"/><Relationship Id="rId338" Type="http://schemas.openxmlformats.org/officeDocument/2006/relationships/hyperlink" Target="https://www.boxofficemojo.com/year/world/2005/?ref_=bo_cso_table_70" TargetMode="External"/><Relationship Id="rId545" Type="http://schemas.openxmlformats.org/officeDocument/2006/relationships/hyperlink" Target="https://en.wikipedia.org/wiki/The_Lord_of_the_Rings:_The_Return_of_the_King" TargetMode="External"/><Relationship Id="rId752" Type="http://schemas.openxmlformats.org/officeDocument/2006/relationships/hyperlink" Target="https://www.boxofficemojo.com/year/world/2009/?ref_=bo_cso_table_117" TargetMode="External"/><Relationship Id="rId1175" Type="http://schemas.openxmlformats.org/officeDocument/2006/relationships/hyperlink" Target="https://www.boxofficemojo.com/title/tt2527338/?ref_=bo_cso_table_35" TargetMode="External"/><Relationship Id="rId184" Type="http://schemas.openxmlformats.org/officeDocument/2006/relationships/hyperlink" Target="https://www.boxofficemojo.com/title/tt0800320/?ref_=bo_cso_table_34" TargetMode="External"/><Relationship Id="rId391" Type="http://schemas.openxmlformats.org/officeDocument/2006/relationships/hyperlink" Target="https://en.wikipedia.org/wiki/I_Am_Legend_(film)" TargetMode="External"/><Relationship Id="rId405" Type="http://schemas.openxmlformats.org/officeDocument/2006/relationships/hyperlink" Target="https://www.boxofficemojo.com/title/tt1080016/?ref_=bo_cso_table_73" TargetMode="External"/><Relationship Id="rId612" Type="http://schemas.openxmlformats.org/officeDocument/2006/relationships/hyperlink" Target="https://www.boxofficemojo.com/title/tt0117060/?ref_=bo_cso_table_68" TargetMode="External"/><Relationship Id="rId1035" Type="http://schemas.openxmlformats.org/officeDocument/2006/relationships/hyperlink" Target="https://en.wikipedia.org/wiki/The_Fugitive_(1993_film)" TargetMode="External"/><Relationship Id="rId1242" Type="http://schemas.openxmlformats.org/officeDocument/2006/relationships/hyperlink" Target="https://www.boxofficemojo.com/year/world/2022/?ref_=bo_cso_table_11" TargetMode="External"/><Relationship Id="rId251" Type="http://schemas.openxmlformats.org/officeDocument/2006/relationships/hyperlink" Target="https://www.imdb.com/title/tt5433138/" TargetMode="External"/><Relationship Id="rId489" Type="http://schemas.openxmlformats.org/officeDocument/2006/relationships/hyperlink" Target="https://www.boxofficemojo.com/title/tt4881806/?ref_=bo_cso_table_17" TargetMode="External"/><Relationship Id="rId696" Type="http://schemas.openxmlformats.org/officeDocument/2006/relationships/hyperlink" Target="https://www.boxofficemojo.com/title/tt0349903/?ref_=bo_cso_table_192" TargetMode="External"/><Relationship Id="rId917" Type="http://schemas.openxmlformats.org/officeDocument/2006/relationships/hyperlink" Target="https://en.wikipedia.org/wiki/Star_Trek_Beyond" TargetMode="External"/><Relationship Id="rId1102" Type="http://schemas.openxmlformats.org/officeDocument/2006/relationships/hyperlink" Target="https://en.wikipedia.org/wiki/The_Lego_Batman_Movie" TargetMode="External"/><Relationship Id="rId46" Type="http://schemas.openxmlformats.org/officeDocument/2006/relationships/hyperlink" Target="https://www.boxofficemojo.com/title/tt0169547/?ref_=bo_cso_table_78" TargetMode="External"/><Relationship Id="rId349" Type="http://schemas.openxmlformats.org/officeDocument/2006/relationships/hyperlink" Target="https://www.boxofficemojo.com/title/tt0295297/?ref_=bo_cso_table_67" TargetMode="External"/><Relationship Id="rId556" Type="http://schemas.openxmlformats.org/officeDocument/2006/relationships/hyperlink" Target="https://www.boxofficemojo.com/year/world/2005/?ref_=bo_cso_table_5" TargetMode="External"/><Relationship Id="rId763" Type="http://schemas.openxmlformats.org/officeDocument/2006/relationships/hyperlink" Target="https://www.boxofficemojo.com/title/tt0082971/?ref_=bo_cso_table_142" TargetMode="External"/><Relationship Id="rId1186" Type="http://schemas.openxmlformats.org/officeDocument/2006/relationships/hyperlink" Target="https://en.wikipedia.org/wiki/The_Secret_Life_of_Pets" TargetMode="External"/><Relationship Id="rId111" Type="http://schemas.openxmlformats.org/officeDocument/2006/relationships/hyperlink" Target="https://www.boxofficemojo.com/title/tt0101414/?ref_=bo_cso_table_101" TargetMode="External"/><Relationship Id="rId195" Type="http://schemas.openxmlformats.org/officeDocument/2006/relationships/hyperlink" Target="https://www.boxofficemojo.com/title/tt2103281/?ref_=bo_cso_table_131" TargetMode="External"/><Relationship Id="rId209" Type="http://schemas.openxmlformats.org/officeDocument/2006/relationships/hyperlink" Target="https://www.boxofficemojo.com/year/world/2017/?ref_=bo_cso_table_44" TargetMode="External"/><Relationship Id="rId416" Type="http://schemas.openxmlformats.org/officeDocument/2006/relationships/hyperlink" Target="https://en.wikipedia.org/wiki/Incredibles_2" TargetMode="External"/><Relationship Id="rId970" Type="http://schemas.openxmlformats.org/officeDocument/2006/relationships/hyperlink" Target="https://www.boxofficemojo.com/year/world/2014/?ref_=bo_cso_table_133" TargetMode="External"/><Relationship Id="rId1046" Type="http://schemas.openxmlformats.org/officeDocument/2006/relationships/hyperlink" Target="https://www.boxofficemojo.com/year/world/2017/?ref_=bo_cso_table_88" TargetMode="External"/><Relationship Id="rId1253" Type="http://schemas.openxmlformats.org/officeDocument/2006/relationships/hyperlink" Target="https://www.boxofficemojo.com/title/tt1979376/?ref_=bo_cso_table_36" TargetMode="External"/><Relationship Id="rId623" Type="http://schemas.openxmlformats.org/officeDocument/2006/relationships/hyperlink" Target="https://en.wikipedia.org/wiki/Mission:_Impossible_%E2%80%93_Rogue_Nation" TargetMode="External"/><Relationship Id="rId830" Type="http://schemas.openxmlformats.org/officeDocument/2006/relationships/hyperlink" Target="https://screenrant.com/shang-chi-movie-budget-cost-mcu-comparison/" TargetMode="External"/><Relationship Id="rId928" Type="http://schemas.openxmlformats.org/officeDocument/2006/relationships/hyperlink" Target="https://www.boxofficemojo.com/year/world/2006/?ref_=bo_cso_table_140" TargetMode="External"/><Relationship Id="rId57" Type="http://schemas.openxmlformats.org/officeDocument/2006/relationships/hyperlink" Target="https://www.boxofficemojo.com/title/tt0112384/?ref_=bo_cso_table_80" TargetMode="External"/><Relationship Id="rId262" Type="http://schemas.openxmlformats.org/officeDocument/2006/relationships/hyperlink" Target="https://www.boxofficemojo.com/title/tt1013752/?ref_=bo_cso_table_197" TargetMode="External"/><Relationship Id="rId567" Type="http://schemas.openxmlformats.org/officeDocument/2006/relationships/hyperlink" Target="https://www.boxofficemojo.com/title/tt4777008/?ref_=bo_cso_table_35" TargetMode="External"/><Relationship Id="rId1113" Type="http://schemas.openxmlformats.org/officeDocument/2006/relationships/hyperlink" Target="https://www.boxofficemojo.com/year/world/2005/?ref_=bo_cso_table_121" TargetMode="External"/><Relationship Id="rId1197" Type="http://schemas.openxmlformats.org/officeDocument/2006/relationships/hyperlink" Target="https://www.boxofficemojo.com/year/world/2013/?ref_=bo_cso_table_101" TargetMode="External"/><Relationship Id="rId1320" Type="http://schemas.openxmlformats.org/officeDocument/2006/relationships/hyperlink" Target="https://www.boxofficemojo.com/title/tt0207201/?ref_=bo_cso_table_167" TargetMode="External"/><Relationship Id="rId122" Type="http://schemas.openxmlformats.org/officeDocument/2006/relationships/hyperlink" Target="https://www.boxofficemojo.com/title/tt1825683/?ref_=bo_cso_table_14" TargetMode="External"/><Relationship Id="rId774" Type="http://schemas.openxmlformats.org/officeDocument/2006/relationships/hyperlink" Target="https://www.boxofficemojo.com/title/tt0117438/?ref_=bo_cso_table_172" TargetMode="External"/><Relationship Id="rId981" Type="http://schemas.openxmlformats.org/officeDocument/2006/relationships/hyperlink" Target="https://www.boxofficemojo.com/title/tt0103855/?ref_=bo_cso_table_114" TargetMode="External"/><Relationship Id="rId1057" Type="http://schemas.openxmlformats.org/officeDocument/2006/relationships/hyperlink" Target="https://www.boxofficemojo.com/title/tt1951261/?ref_=bo_cso_table_194" TargetMode="External"/><Relationship Id="rId427" Type="http://schemas.openxmlformats.org/officeDocument/2006/relationships/hyperlink" Target="https://www.boxofficemojo.com/year/world/2008/?ref_=bo_cso_table_101" TargetMode="External"/><Relationship Id="rId634" Type="http://schemas.openxmlformats.org/officeDocument/2006/relationships/hyperlink" Target="https://www.boxofficemojo.com/year/world/2014/?ref_=bo_cso_table_116" TargetMode="External"/><Relationship Id="rId841" Type="http://schemas.openxmlformats.org/officeDocument/2006/relationships/hyperlink" Target="https://www.boxofficemojo.com/year/world/2011/?ref_=bo_cso_table_2" TargetMode="External"/><Relationship Id="rId1264" Type="http://schemas.openxmlformats.org/officeDocument/2006/relationships/hyperlink" Target="https://en.wikipedia.org/wiki/Captain_Marvel_(film)" TargetMode="External"/><Relationship Id="rId273" Type="http://schemas.openxmlformats.org/officeDocument/2006/relationships/hyperlink" Target="https://www.boxofficemojo.com/title/tt4477536/?ref_=bo_cso_table_173" TargetMode="External"/><Relationship Id="rId480" Type="http://schemas.openxmlformats.org/officeDocument/2006/relationships/hyperlink" Target="https://www.boxofficemojo.com/title/tt0163025/?ref_=bo_cso_table_181" TargetMode="External"/><Relationship Id="rId701" Type="http://schemas.openxmlformats.org/officeDocument/2006/relationships/hyperlink" Target="https://en.wikipedia.org/wiki/Once_Upon_a_Time_in_Hollywood" TargetMode="External"/><Relationship Id="rId939" Type="http://schemas.openxmlformats.org/officeDocument/2006/relationships/hyperlink" Target="https://www.boxofficemojo.com/title/tt0120855/?ref_=bo_cso_table_77" TargetMode="External"/><Relationship Id="rId1124" Type="http://schemas.openxmlformats.org/officeDocument/2006/relationships/hyperlink" Target="https://www.boxofficemojo.com/title/tt0110475/?ref_=bo_cso_table_93" TargetMode="External"/><Relationship Id="rId1331" Type="http://schemas.openxmlformats.org/officeDocument/2006/relationships/hyperlink" Target="https://en.wikipedia.org/wiki/World_War_Z_(film)" TargetMode="External"/><Relationship Id="rId68" Type="http://schemas.openxmlformats.org/officeDocument/2006/relationships/hyperlink" Target="https://www.boxofficemojo.com/title/tt0121765/?ref_=bo_cso_table_154" TargetMode="External"/><Relationship Id="rId133" Type="http://schemas.openxmlformats.org/officeDocument/2006/relationships/hyperlink" Target="https://www.boxofficemojo.com/title/tt1727824/?ref_=bo_cso_table_66" TargetMode="External"/><Relationship Id="rId340" Type="http://schemas.openxmlformats.org/officeDocument/2006/relationships/hyperlink" Target="https://www.boxofficemojo.com/title/tt0373889/?ref_=bo_cso_table_61" TargetMode="External"/><Relationship Id="rId578" Type="http://schemas.openxmlformats.org/officeDocument/2006/relationships/hyperlink" Target="https://en.wikipedia.org/wiki/Man_of_Steel_(film)" TargetMode="External"/><Relationship Id="rId785" Type="http://schemas.openxmlformats.org/officeDocument/2006/relationships/hyperlink" Target="https://en.wikipedia.org/wiki/Resident_Evil:_The_Final_Chapter" TargetMode="External"/><Relationship Id="rId992" Type="http://schemas.openxmlformats.org/officeDocument/2006/relationships/hyperlink" Target="https://en.wikipedia.org/wiki/The_Conjuring" TargetMode="External"/><Relationship Id="rId200" Type="http://schemas.openxmlformats.org/officeDocument/2006/relationships/hyperlink" Target="https://www.boxofficemojo.com/year/world/2018/?ref_=bo_cso_table_104" TargetMode="External"/><Relationship Id="rId438" Type="http://schemas.openxmlformats.org/officeDocument/2006/relationships/hyperlink" Target="https://www.the-numbers.com/movie/Insidious-The-Last-Key" TargetMode="External"/><Relationship Id="rId645" Type="http://schemas.openxmlformats.org/officeDocument/2006/relationships/hyperlink" Target="https://www.boxofficemojo.com/title/tt0198781/?ref_=bo_cso_table_185" TargetMode="External"/><Relationship Id="rId852" Type="http://schemas.openxmlformats.org/officeDocument/2006/relationships/hyperlink" Target="https://www.boxofficemojo.com/title/tt0413267/?ref_=bo_cso_table_93" TargetMode="External"/><Relationship Id="rId1068" Type="http://schemas.openxmlformats.org/officeDocument/2006/relationships/hyperlink" Target="https://www.boxofficemojo.com/title/tt0116583/?ref_=bo_cso_table_141" TargetMode="External"/><Relationship Id="rId1275" Type="http://schemas.openxmlformats.org/officeDocument/2006/relationships/hyperlink" Target="https://www.boxofficemojo.com/year/world/2010/?ref_=bo_cso_table_134" TargetMode="External"/><Relationship Id="rId284" Type="http://schemas.openxmlformats.org/officeDocument/2006/relationships/hyperlink" Target="https://en.wikipedia.org/wiki/Forrest_Gump" TargetMode="External"/><Relationship Id="rId491" Type="http://schemas.openxmlformats.org/officeDocument/2006/relationships/hyperlink" Target="https://en.wikipedia.org/wiki/Jurassic_World:_Fallen_Kingdom" TargetMode="External"/><Relationship Id="rId505" Type="http://schemas.openxmlformats.org/officeDocument/2006/relationships/hyperlink" Target="https://www.boxofficemojo.com/year/world/2019/?ref_=bo_cso_table_164" TargetMode="External"/><Relationship Id="rId712" Type="http://schemas.openxmlformats.org/officeDocument/2006/relationships/hyperlink" Target="https://www.boxofficemojo.com/title/tt0213149/?ref_=bo_cso_table_76" TargetMode="External"/><Relationship Id="rId1135" Type="http://schemas.openxmlformats.org/officeDocument/2006/relationships/hyperlink" Target="https://en.wikipedia.org/wiki/The_Matrix_Revolutions" TargetMode="External"/><Relationship Id="rId1342" Type="http://schemas.openxmlformats.org/officeDocument/2006/relationships/hyperlink" Target="https://www.boxofficemojo.com/year/world/2014/?ref_=bo_cso_table_120" TargetMode="External"/><Relationship Id="rId79" Type="http://schemas.openxmlformats.org/officeDocument/2006/relationships/hyperlink" Target="https://variety.com/2022/film/news/avatar-2-budget-expensive-2-billion-turn-profit-1235438907/" TargetMode="External"/><Relationship Id="rId144" Type="http://schemas.openxmlformats.org/officeDocument/2006/relationships/hyperlink" Target="https://en.wikipedia.org/wiki/The_Twilight_Saga:_Breaking_Dawn_%E2%80%93_Part_2" TargetMode="External"/><Relationship Id="rId589" Type="http://schemas.openxmlformats.org/officeDocument/2006/relationships/hyperlink" Target="https://www.boxofficemojo.com/year/world/2000/?ref_=bo_cso_table_131" TargetMode="External"/><Relationship Id="rId796" Type="http://schemas.openxmlformats.org/officeDocument/2006/relationships/hyperlink" Target="https://www.boxofficemojo.com/year/world/2014/?ref_=bo_cso_table_28" TargetMode="External"/><Relationship Id="rId1202" Type="http://schemas.openxmlformats.org/officeDocument/2006/relationships/hyperlink" Target="https://www.boxofficemojo.com/title/tt1325004/?ref_=bo_cso_table_136" TargetMode="External"/><Relationship Id="rId351" Type="http://schemas.openxmlformats.org/officeDocument/2006/relationships/hyperlink" Target="https://www.statista.com/statistics/323356/harry-potter-production-costs-box-office-revenue/" TargetMode="External"/><Relationship Id="rId449" Type="http://schemas.openxmlformats.org/officeDocument/2006/relationships/hyperlink" Target="https://www.boxofficemojo.com/year/world/2013/?ref_=bo_cso_table_22" TargetMode="External"/><Relationship Id="rId656" Type="http://schemas.openxmlformats.org/officeDocument/2006/relationships/hyperlink" Target="https://en.wikipedia.org/wiki/Murder_on_the_Orient_Express_(2017_film)" TargetMode="External"/><Relationship Id="rId863" Type="http://schemas.openxmlformats.org/officeDocument/2006/relationships/hyperlink" Target="https://en.wikipedia.org/wiki/Sing_2" TargetMode="External"/><Relationship Id="rId1079" Type="http://schemas.openxmlformats.org/officeDocument/2006/relationships/hyperlink" Target="https://www.boxofficemojo.com/title/tt3040964/?ref_=bo_cso_table_54" TargetMode="External"/><Relationship Id="rId1286" Type="http://schemas.openxmlformats.org/officeDocument/2006/relationships/hyperlink" Target="https://independent-magazine.org/2021/12/06/from-indie-to-blockbuster-the-evolution-of-the-twilight-saga/" TargetMode="External"/><Relationship Id="rId211" Type="http://schemas.openxmlformats.org/officeDocument/2006/relationships/hyperlink" Target="https://www.boxofficemojo.com/year/world/2002/?ref_=bo_cso_table_92" TargetMode="External"/><Relationship Id="rId295" Type="http://schemas.openxmlformats.org/officeDocument/2006/relationships/hyperlink" Target="https://www.boxofficemojo.com/year/world/2013/?ref_=bo_cso_table_165" TargetMode="External"/><Relationship Id="rId309" Type="http://schemas.openxmlformats.org/officeDocument/2006/relationships/hyperlink" Target="https://www.boxofficemojo.com/year/world/2021/?ref_=bo_cso_table_55" TargetMode="External"/><Relationship Id="rId516" Type="http://schemas.openxmlformats.org/officeDocument/2006/relationships/hyperlink" Target="https://www.boxofficemojo.com/title/tt2267968/?ref_=bo_cso_table_21" TargetMode="External"/><Relationship Id="rId1146" Type="http://schemas.openxmlformats.org/officeDocument/2006/relationships/hyperlink" Target="https://www.boxofficemojo.com/year/world/2017/?ref_=bo_cso_table_117" TargetMode="External"/><Relationship Id="rId723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930" Type="http://schemas.openxmlformats.org/officeDocument/2006/relationships/hyperlink" Target="https://www.boxofficemojo.com/title/tt1397280/?ref_=bo_cso_table_164" TargetMode="External"/><Relationship Id="rId1006" Type="http://schemas.openxmlformats.org/officeDocument/2006/relationships/hyperlink" Target="https://www.boxofficemojo.com/title/tt0468569/?ref_=bo_cso_table_50" TargetMode="External"/><Relationship Id="rId1353" Type="http://schemas.openxmlformats.org/officeDocument/2006/relationships/hyperlink" Target="https://www.boxofficemojo.com/title/tt1293847/?ref_=bo_cso_table_105" TargetMode="External"/><Relationship Id="rId155" Type="http://schemas.openxmlformats.org/officeDocument/2006/relationships/hyperlink" Target="https://www.boxofficemojo.com/title/tt1843866/?ref_=bo_cso_table_128" TargetMode="External"/><Relationship Id="rId362" Type="http://schemas.openxmlformats.org/officeDocument/2006/relationships/hyperlink" Target="https://www.boxofficemojo.com/year/world/2005/?ref_=bo_cso_table_174" TargetMode="External"/><Relationship Id="rId1213" Type="http://schemas.openxmlformats.org/officeDocument/2006/relationships/hyperlink" Target="https://en.wikipedia.org/wiki/The_Wolverine_(film)" TargetMode="External"/><Relationship Id="rId1297" Type="http://schemas.openxmlformats.org/officeDocument/2006/relationships/hyperlink" Target="https://www.boxofficemojo.com/year/world/2009/?ref_=bo_cso_table_124" TargetMode="External"/><Relationship Id="rId222" Type="http://schemas.openxmlformats.org/officeDocument/2006/relationships/hyperlink" Target="https://www.boxofficemojo.com/title/tt1211837/?ref_=bo_cso_table_142" TargetMode="External"/><Relationship Id="rId667" Type="http://schemas.openxmlformats.org/officeDocument/2006/relationships/hyperlink" Target="https://www.boxofficemojo.com/year/world/2006/?ref_=bo_cso_table_187" TargetMode="External"/><Relationship Id="rId874" Type="http://schemas.openxmlformats.org/officeDocument/2006/relationships/hyperlink" Target="https://www.boxofficemojo.com/year/world/2018/?ref_=bo_cso_table_139" TargetMode="External"/><Relationship Id="rId17" Type="http://schemas.openxmlformats.org/officeDocument/2006/relationships/hyperlink" Target="https://en.wikipedia.org/wiki/A_Beautiful_Mind_(film)" TargetMode="External"/><Relationship Id="rId527" Type="http://schemas.openxmlformats.org/officeDocument/2006/relationships/hyperlink" Target="https://en.wikipedia.org/wiki/Lethal_Weapon_3" TargetMode="External"/><Relationship Id="rId734" Type="http://schemas.openxmlformats.org/officeDocument/2006/relationships/hyperlink" Target="https://www.boxofficemojo.com/year/world/2003/?ref_=bo_cso_table_152" TargetMode="External"/><Relationship Id="rId941" Type="http://schemas.openxmlformats.org/officeDocument/2006/relationships/hyperlink" Target="https://simple.wikipedia.org/wiki/Tarzan_(1999_movie)" TargetMode="External"/><Relationship Id="rId1157" Type="http://schemas.openxmlformats.org/officeDocument/2006/relationships/hyperlink" Target="https://www.boxofficemojo.com/title/tt0335345/?ref_=bo_cso_table_171" TargetMode="External"/><Relationship Id="rId70" Type="http://schemas.openxmlformats.org/officeDocument/2006/relationships/hyperlink" Target="https://en.wikipedia.org/wiki/Star_Wars:_Episode_II_%E2%80%93_Attack_of_the_Clones" TargetMode="External"/><Relationship Id="rId166" Type="http://schemas.openxmlformats.org/officeDocument/2006/relationships/hyperlink" Target="https://www.boxofficemojo.com/title/tt0381061/?ref_=bo_cso_table_170" TargetMode="External"/><Relationship Id="rId373" Type="http://schemas.openxmlformats.org/officeDocument/2006/relationships/hyperlink" Target="https://en.wikipedia.org/wiki/Home_Alone_2:_Lost_in_New_York" TargetMode="External"/><Relationship Id="rId580" Type="http://schemas.openxmlformats.org/officeDocument/2006/relationships/hyperlink" Target="https://www.boxofficemojo.com/year/world/2018/?ref_=bo_cso_table_97" TargetMode="External"/><Relationship Id="rId801" Type="http://schemas.openxmlformats.org/officeDocument/2006/relationships/hyperlink" Target="https://www.boxofficemojo.com/title/tt0955308/?ref_=bo_cso_table_149" TargetMode="External"/><Relationship Id="rId1017" Type="http://schemas.openxmlformats.org/officeDocument/2006/relationships/hyperlink" Target="https://en.wikipedia.org/wiki/The_Devil_Wears_Prada_(film)" TargetMode="External"/><Relationship Id="rId1224" Type="http://schemas.openxmlformats.org/officeDocument/2006/relationships/hyperlink" Target="https://www.boxofficemojo.com/year/world/2022/?ref_=bo_cso_table_111" TargetMode="External"/><Relationship Id="rId1" Type="http://schemas.openxmlformats.org/officeDocument/2006/relationships/hyperlink" Target="https://www.boxofficemojo.com/title/tt0416449/?ref_=bo_cso_table_69" TargetMode="External"/><Relationship Id="rId233" Type="http://schemas.openxmlformats.org/officeDocument/2006/relationships/hyperlink" Target="https://www.boxofficemojo.com/title/tt5013056/?ref_=bo_cso_table_15" TargetMode="External"/><Relationship Id="rId440" Type="http://schemas.openxmlformats.org/officeDocument/2006/relationships/hyperlink" Target="https://www.boxofficemojo.com/year/world/2014/?ref_=bo_cso_table_108" TargetMode="External"/><Relationship Id="rId678" Type="http://schemas.openxmlformats.org/officeDocument/2006/relationships/hyperlink" Target="https://www.boxofficemojo.com/title/tt1959490/?ref_=bo_cso_table_198" TargetMode="External"/><Relationship Id="rId885" Type="http://schemas.openxmlformats.org/officeDocument/2006/relationships/hyperlink" Target="https://www.boxofficemojo.com/title/tt0111257/?ref_=bo_cso_table_95" TargetMode="External"/><Relationship Id="rId1070" Type="http://schemas.openxmlformats.org/officeDocument/2006/relationships/hyperlink" Target="https://en.wikipedia.org/wiki/The_Hunchback_of_Notre_Dame_(1996_film)" TargetMode="External"/><Relationship Id="rId28" Type="http://schemas.openxmlformats.org/officeDocument/2006/relationships/hyperlink" Target="https://www.boxofficemojo.com/year/world/1997/?ref_=bo_cso_table_160" TargetMode="External"/><Relationship Id="rId300" Type="http://schemas.openxmlformats.org/officeDocument/2006/relationships/hyperlink" Target="https://www.boxofficemojo.com/year/world/2000/?ref_=bo_cso_table_62" TargetMode="External"/><Relationship Id="rId538" Type="http://schemas.openxmlformats.org/officeDocument/2006/relationships/hyperlink" Target="https://www.boxofficemojo.com/year/world/2017/?ref_=bo_cso_table_168" TargetMode="External"/><Relationship Id="rId745" Type="http://schemas.openxmlformats.org/officeDocument/2006/relationships/hyperlink" Target="https://www.boxofficemojo.com/title/tt0100405/?ref_=bo_cso_table_63" TargetMode="External"/><Relationship Id="rId952" Type="http://schemas.openxmlformats.org/officeDocument/2006/relationships/hyperlink" Target="https://www.boxofficemojo.com/year/world/1991/?ref_=bo_cso_table_22" TargetMode="External"/><Relationship Id="rId1168" Type="http://schemas.openxmlformats.org/officeDocument/2006/relationships/hyperlink" Target="https://en.wikipedia.org/wiki/The_Polar_Express_(film)" TargetMode="External"/><Relationship Id="rId81" Type="http://schemas.openxmlformats.org/officeDocument/2006/relationships/hyperlink" Target="https://www.boxofficemojo.com/year/world/2015/?ref_=bo_cso_table_13" TargetMode="External"/><Relationship Id="rId177" Type="http://schemas.openxmlformats.org/officeDocument/2006/relationships/hyperlink" Target="https://en.wikipedia.org/wiki/Charlie_and_the_Chocolate_Factory_(film)" TargetMode="External"/><Relationship Id="rId384" Type="http://schemas.openxmlformats.org/officeDocument/2006/relationships/hyperlink" Target="https://www.boxofficemojo.com/year/world/2010/?ref_=bo_cso_table_31" TargetMode="External"/><Relationship Id="rId591" Type="http://schemas.openxmlformats.org/officeDocument/2006/relationships/hyperlink" Target="https://www.boxofficemojo.com/title/tt1001526/?ref_=bo_cso_table_145" TargetMode="External"/><Relationship Id="rId605" Type="http://schemas.openxmlformats.org/officeDocument/2006/relationships/hyperlink" Target="https://en.wikipedia.org/wiki/Minions_(film)" TargetMode="External"/><Relationship Id="rId812" Type="http://schemas.openxmlformats.org/officeDocument/2006/relationships/hyperlink" Target="https://en.wikipedia.org/wiki/Rush_Hour_2" TargetMode="External"/><Relationship Id="rId1028" Type="http://schemas.openxmlformats.org/officeDocument/2006/relationships/hyperlink" Target="https://www.boxofficemojo.com/year/world/1994/?ref_=bo_cso_table_111" TargetMode="External"/><Relationship Id="rId1235" Type="http://schemas.openxmlformats.org/officeDocument/2006/relationships/hyperlink" Target="https://www.boxofficemojo.com/title/tt0120347/?ref_=bo_cso_table_126" TargetMode="External"/><Relationship Id="rId244" Type="http://schemas.openxmlformats.org/officeDocument/2006/relationships/hyperlink" Target="https://www.boxofficemojo.com/year/world/2007/?ref_=bo_cso_table_113" TargetMode="External"/><Relationship Id="rId689" Type="http://schemas.openxmlformats.org/officeDocument/2006/relationships/hyperlink" Target="https://en.wikipedia.org/wiki/Now_You_See_Me_2" TargetMode="External"/><Relationship Id="rId896" Type="http://schemas.openxmlformats.org/officeDocument/2006/relationships/hyperlink" Target="https://en.wikipedia.org/wiki/Spider-Man_3" TargetMode="External"/><Relationship Id="rId1081" Type="http://schemas.openxmlformats.org/officeDocument/2006/relationships/hyperlink" Target="https://en.wikipedia.org/wiki/The_Jungle_Book_(2016_film)" TargetMode="External"/><Relationship Id="rId1302" Type="http://schemas.openxmlformats.org/officeDocument/2006/relationships/hyperlink" Target="https://en.wikipedia.org/wiki/Venom_(2018_film)" TargetMode="External"/><Relationship Id="rId39" Type="http://schemas.openxmlformats.org/officeDocument/2006/relationships/hyperlink" Target="https://www.boxofficemojo.com/title/tt1231580/?ref_=bo_cso_table_81" TargetMode="External"/><Relationship Id="rId451" Type="http://schemas.openxmlformats.org/officeDocument/2006/relationships/hyperlink" Target="https://www.boxofficemojo.com/title/tt1396484/?ref_=bo_cso_table_134" TargetMode="External"/><Relationship Id="rId549" Type="http://schemas.openxmlformats.org/officeDocument/2006/relationships/hyperlink" Target="https://www.boxofficemojo.com/title/tt2872732/?ref_=bo_cso_table_57" TargetMode="External"/><Relationship Id="rId756" Type="http://schemas.openxmlformats.org/officeDocument/2006/relationships/hyperlink" Target="https://en.wikipedia.org/wiki/Prometheus_(2012_film)" TargetMode="External"/><Relationship Id="rId1179" Type="http://schemas.openxmlformats.org/officeDocument/2006/relationships/hyperlink" Target="https://www.boxofficemojo.com/year/world/1996/?ref_=bo_cso_table_120" TargetMode="External"/><Relationship Id="rId104" Type="http://schemas.openxmlformats.org/officeDocument/2006/relationships/hyperlink" Target="https://www.boxofficemojo.com/title/tt0112462/?ref_=bo_cso_table_116" TargetMode="External"/><Relationship Id="rId188" Type="http://schemas.openxmlformats.org/officeDocument/2006/relationships/hyperlink" Target="https://en.wikipedia.org/wiki/Coco_(2017_film)" TargetMode="External"/><Relationship Id="rId311" Type="http://schemas.openxmlformats.org/officeDocument/2006/relationships/hyperlink" Target="https://www.boxofficemojo.com/title/tt3741700/?ref_=bo_cso_table_147" TargetMode="External"/><Relationship Id="rId395" Type="http://schemas.openxmlformats.org/officeDocument/2006/relationships/hyperlink" Target="https://en.wikipedia.org/wiki/I,_Robot_(film)" TargetMode="External"/><Relationship Id="rId409" Type="http://schemas.openxmlformats.org/officeDocument/2006/relationships/hyperlink" Target="https://www.boxofficemojo.com/year/world/2006/?ref_=bo_cso_table_146" TargetMode="External"/><Relationship Id="rId963" Type="http://schemas.openxmlformats.org/officeDocument/2006/relationships/hyperlink" Target="https://www.boxofficemojo.com/title/tt0983193/?ref_=bo_cso_table_168" TargetMode="External"/><Relationship Id="rId1039" Type="http://schemas.openxmlformats.org/officeDocument/2006/relationships/hyperlink" Target="https://www.boxofficemojo.com/title/tt1979388/?ref_=bo_cso_table_128" TargetMode="External"/><Relationship Id="rId1246" Type="http://schemas.openxmlformats.org/officeDocument/2006/relationships/hyperlink" Target="https://en.wikipedia.org/wiki/Toy_Story" TargetMode="External"/><Relationship Id="rId92" Type="http://schemas.openxmlformats.org/officeDocument/2006/relationships/hyperlink" Target="https://www.boxofficemojo.com/title/tt1502397/?ref_=bo_cso_table_99" TargetMode="External"/><Relationship Id="rId616" Type="http://schemas.openxmlformats.org/officeDocument/2006/relationships/hyperlink" Target="https://www.boxofficemojo.com/year/world/2018/?ref_=bo_cso_table_99" TargetMode="External"/><Relationship Id="rId823" Type="http://schemas.openxmlformats.org/officeDocument/2006/relationships/hyperlink" Target="https://www.boxofficemojo.com/year/world/1995/?ref_=bo_cso_table_138" TargetMode="External"/><Relationship Id="rId255" Type="http://schemas.openxmlformats.org/officeDocument/2006/relationships/hyperlink" Target="https://www.boxofficemojo.com/title/tt4123430/?ref_=bo_cso_table_151" TargetMode="External"/><Relationship Id="rId462" Type="http://schemas.openxmlformats.org/officeDocument/2006/relationships/hyperlink" Target="https://www.boxofficemojo.com/title/tt6146586/?ref_=bo_cso_table_135" TargetMode="External"/><Relationship Id="rId1092" Type="http://schemas.openxmlformats.org/officeDocument/2006/relationships/hyperlink" Target="https://www.boxofficemojo.com/year/world/2017/?ref_=bo_cso_table_16" TargetMode="External"/><Relationship Id="rId1106" Type="http://schemas.openxmlformats.org/officeDocument/2006/relationships/hyperlink" Target="https://www.boxofficemojo.com/title/tt6105098/?ref_=bo_cso_table_8" TargetMode="External"/><Relationship Id="rId1313" Type="http://schemas.openxmlformats.org/officeDocument/2006/relationships/hyperlink" Target="https://en.wikipedia.org/wiki/War_for_the_Planet_of_the_Apes" TargetMode="External"/><Relationship Id="rId115" Type="http://schemas.openxmlformats.org/officeDocument/2006/relationships/hyperlink" Target="https://www.boxofficemojo.com/year/world/1984/?ref_=bo_cso_table_158" TargetMode="External"/><Relationship Id="rId322" Type="http://schemas.openxmlformats.org/officeDocument/2006/relationships/hyperlink" Target="https://www.broadway.com/buzz/181221/happy-birthday-grease-37-fun-facts-about-the-highest-grossing-movie-musical-of-all-time/" TargetMode="External"/><Relationship Id="rId767" Type="http://schemas.openxmlformats.org/officeDocument/2006/relationships/hyperlink" Target="https://www.boxofficemojo.com/year/world/1988/?ref_=bo_cso_table_81" TargetMode="External"/><Relationship Id="rId974" Type="http://schemas.openxmlformats.org/officeDocument/2006/relationships/hyperlink" Target="https://en.wikipedia.org/wiki/The_Angry_Birds_Movie" TargetMode="External"/><Relationship Id="rId199" Type="http://schemas.openxmlformats.org/officeDocument/2006/relationships/hyperlink" Target="https://www.boxofficemojo.com/title/tt5463162/?ref_=bo_cso_table_104" TargetMode="External"/><Relationship Id="rId627" Type="http://schemas.openxmlformats.org/officeDocument/2006/relationships/hyperlink" Target="https://www.boxofficemojo.com/title/tt0317919/?ref_=bo_cso_table_135" TargetMode="External"/><Relationship Id="rId834" Type="http://schemas.openxmlformats.org/officeDocument/2006/relationships/hyperlink" Target="https://www.boxofficemojo.com/title/tt0448115/?ref_=bo_cso_table_185" TargetMode="External"/><Relationship Id="rId1257" Type="http://schemas.openxmlformats.org/officeDocument/2006/relationships/hyperlink" Target="https://www.boxofficemojo.com/year/world/2007/?ref_=bo_cso_table_132" TargetMode="External"/><Relationship Id="rId266" Type="http://schemas.openxmlformats.org/officeDocument/2006/relationships/hyperlink" Target="https://www.boxofficemojo.com/title/tt1596343/?ref_=bo_cso_table_163" TargetMode="External"/><Relationship Id="rId473" Type="http://schemas.openxmlformats.org/officeDocument/2006/relationships/hyperlink" Target="https://en.wikipedia.org/wiki/Jumanji:_The_Next_Level" TargetMode="External"/><Relationship Id="rId680" Type="http://schemas.openxmlformats.org/officeDocument/2006/relationships/hyperlink" Target="https://www.csmonitor.com/USA/Society/2014/0331/Noah-not-all-believers-hate-big-budget-biblical-blockbuster" TargetMode="External"/><Relationship Id="rId901" Type="http://schemas.openxmlformats.org/officeDocument/2006/relationships/hyperlink" Target="https://www.boxofficemojo.com/year/world/2017/?ref_=bo_cso_table_75" TargetMode="External"/><Relationship Id="rId1117" Type="http://schemas.openxmlformats.org/officeDocument/2006/relationships/hyperlink" Target="https://en.wikipedia.org/wiki/The_Lorax_(film)" TargetMode="External"/><Relationship Id="rId1324" Type="http://schemas.openxmlformats.org/officeDocument/2006/relationships/hyperlink" Target="https://www.boxofficemojo.com/year/world/1988/?ref_=bo_cso_table_132" TargetMode="External"/><Relationship Id="rId30" Type="http://schemas.openxmlformats.org/officeDocument/2006/relationships/hyperlink" Target="https://www.boxofficemojo.com/title/tt6139732/?ref_=bo_cso_table_41" TargetMode="External"/><Relationship Id="rId126" Type="http://schemas.openxmlformats.org/officeDocument/2006/relationships/hyperlink" Target="https://boundingintocomics.com/2022/12/14/rumor-black-panther-wakanda-forever-needs-a-box-office-total-of-1-billion-to-break-even/" TargetMode="External"/><Relationship Id="rId333" Type="http://schemas.openxmlformats.org/officeDocument/2006/relationships/hyperlink" Target="https://en.wikipedia.org/wiki/Hannibal_(2001_film)" TargetMode="External"/><Relationship Id="rId540" Type="http://schemas.openxmlformats.org/officeDocument/2006/relationships/hyperlink" Target="https://www.boxofficemojo.com/title/tt0120737/?ref_=bo_cso_table_69" TargetMode="External"/><Relationship Id="rId778" Type="http://schemas.openxmlformats.org/officeDocument/2006/relationships/hyperlink" Target="https://www.boxofficemojo.com/year/world/2007/?ref_=bo_cso_table_165" TargetMode="External"/><Relationship Id="rId985" Type="http://schemas.openxmlformats.org/officeDocument/2006/relationships/hyperlink" Target="https://www.boxofficemojo.com/year/world/2017/?ref_=bo_cso_table_14" TargetMode="External"/><Relationship Id="rId1170" Type="http://schemas.openxmlformats.org/officeDocument/2006/relationships/hyperlink" Target="https://www.boxofficemojo.com/year/world/2009/?ref_=bo_cso_table_156" TargetMode="External"/><Relationship Id="rId638" Type="http://schemas.openxmlformats.org/officeDocument/2006/relationships/hyperlink" Target="https://en.wikipedia.org/wiki/The_Hunger_Games:_Mockingjay_%E2%80%93_Part_2" TargetMode="External"/><Relationship Id="rId845" Type="http://schemas.openxmlformats.org/officeDocument/2006/relationships/hyperlink" Target="https://www.nytimes.com/2021/05/18/movies/shrek-20th-anniversary.html" TargetMode="External"/><Relationship Id="rId1030" Type="http://schemas.openxmlformats.org/officeDocument/2006/relationships/hyperlink" Target="https://www.boxofficemojo.com/title/tt2488496/?ref_=bo_cso_table_4" TargetMode="External"/><Relationship Id="rId1268" Type="http://schemas.openxmlformats.org/officeDocument/2006/relationships/hyperlink" Target="https://www.boxofficemojo.com/title/tt3371366/?ref_=bo_cso_table_174" TargetMode="External"/><Relationship Id="rId277" Type="http://schemas.openxmlformats.org/officeDocument/2006/relationships/hyperlink" Target="https://www.boxofficemojo.com/title/tt2277860/?ref_=bo_cso_table_45" TargetMode="External"/><Relationship Id="rId400" Type="http://schemas.openxmlformats.org/officeDocument/2006/relationships/hyperlink" Target="https://www.boxofficemojo.com/year/world/2016/?ref_=bo_cso_table_118" TargetMode="External"/><Relationship Id="rId484" Type="http://schemas.openxmlformats.org/officeDocument/2006/relationships/hyperlink" Target="https://www.boxofficemojo.com/year/world/2015/?ref_=bo_cso_table_7" TargetMode="External"/><Relationship Id="rId705" Type="http://schemas.openxmlformats.org/officeDocument/2006/relationships/hyperlink" Target="https://www.boxofficemojo.com/title/tt1623205/?ref_=bo_cso_table_33" TargetMode="External"/><Relationship Id="rId1128" Type="http://schemas.openxmlformats.org/officeDocument/2006/relationships/hyperlink" Target="https://www.boxofficemojo.com/year/world/1999/?ref_=bo_cso_table_61" TargetMode="External"/><Relationship Id="rId1335" Type="http://schemas.openxmlformats.org/officeDocument/2006/relationships/hyperlink" Target="https://www.boxofficemojo.com/title/tt0458525/?ref_=bo_cso_table_171" TargetMode="External"/><Relationship Id="rId137" Type="http://schemas.openxmlformats.org/officeDocument/2006/relationships/hyperlink" Target="https://www.boxofficemojo.com/title/tt1217209/?ref_=bo_cso_table_7" TargetMode="External"/><Relationship Id="rId344" Type="http://schemas.openxmlformats.org/officeDocument/2006/relationships/hyperlink" Target="https://www.boxofficemojo.com/year/world/2004/?ref_=bo_cso_table_96" TargetMode="External"/><Relationship Id="rId691" Type="http://schemas.openxmlformats.org/officeDocument/2006/relationships/hyperlink" Target="https://www.boxofficemojo.com/year/world/2001/?ref_=bo_cso_table_73" TargetMode="External"/><Relationship Id="rId789" Type="http://schemas.openxmlformats.org/officeDocument/2006/relationships/hyperlink" Target="https://www.boxofficemojo.com/title/tt0121766/?ref_=bo_cso_table_79" TargetMode="External"/><Relationship Id="rId912" Type="http://schemas.openxmlformats.org/officeDocument/2006/relationships/hyperlink" Target="https://www.boxofficemojo.com/title/tt0796366/?ref_=bo_cso_table_149" TargetMode="External"/><Relationship Id="rId996" Type="http://schemas.openxmlformats.org/officeDocument/2006/relationships/hyperlink" Target="https://www.boxofficemojo.com/title/tt0481499/?ref_=bo_cso_table_180" TargetMode="External"/><Relationship Id="rId41" Type="http://schemas.openxmlformats.org/officeDocument/2006/relationships/hyperlink" Target="https://www.boxofficemojo.com/title/tt0952640/?ref_=bo_cso_table_187" TargetMode="External"/><Relationship Id="rId551" Type="http://schemas.openxmlformats.org/officeDocument/2006/relationships/hyperlink" Target="https://en.wikipedia.org/wiki/Lucy_(2014_film)" TargetMode="External"/><Relationship Id="rId649" Type="http://schemas.openxmlformats.org/officeDocument/2006/relationships/hyperlink" Target="https://www.boxofficemojo.com/year/world/2005/?ref_=bo_cso_table_38" TargetMode="External"/><Relationship Id="rId856" Type="http://schemas.openxmlformats.org/officeDocument/2006/relationships/hyperlink" Target="https://www.boxofficemojo.com/year/world/2002/?ref_=bo_cso_table_120" TargetMode="External"/><Relationship Id="rId1181" Type="http://schemas.openxmlformats.org/officeDocument/2006/relationships/hyperlink" Target="https://www.boxofficemojo.com/title/tt2709768/?ref_=bo_cso_table_72" TargetMode="External"/><Relationship Id="rId1279" Type="http://schemas.openxmlformats.org/officeDocument/2006/relationships/hyperlink" Target="https://en.wikipedia.org/wiki/Troy_(film)" TargetMode="External"/><Relationship Id="rId190" Type="http://schemas.openxmlformats.org/officeDocument/2006/relationships/hyperlink" Target="https://www.boxofficemojo.com/year/world/1986/?ref_=bo_cso_table_136" TargetMode="External"/><Relationship Id="rId204" Type="http://schemas.openxmlformats.org/officeDocument/2006/relationships/hyperlink" Target="https://www.boxofficemojo.com/title/tt1323594/?ref_=bo_cso_table_3" TargetMode="External"/><Relationship Id="rId288" Type="http://schemas.openxmlformats.org/officeDocument/2006/relationships/hyperlink" Target="https://www.boxofficemojo.com/title/tt2294629/?ref_=bo_cso_table_19" TargetMode="External"/><Relationship Id="rId411" Type="http://schemas.openxmlformats.org/officeDocument/2006/relationships/hyperlink" Target="https://www.boxofficemojo.com/title/tt1375666/?ref_=bo_cso_table_86" TargetMode="External"/><Relationship Id="rId509" Type="http://schemas.openxmlformats.org/officeDocument/2006/relationships/hyperlink" Target="https://en.wikipedia.org/wiki/Kong:_Skull_Island" TargetMode="External"/><Relationship Id="rId1041" Type="http://schemas.openxmlformats.org/officeDocument/2006/relationships/hyperlink" Target="https://en.wikipedia.org/wiki/The_Good_Dinosaur" TargetMode="External"/><Relationship Id="rId1139" Type="http://schemas.openxmlformats.org/officeDocument/2006/relationships/hyperlink" Target="https://www.boxofficemojo.com/title/tt4779682/?ref_=bo_cso_table_11" TargetMode="External"/><Relationship Id="rId1346" Type="http://schemas.openxmlformats.org/officeDocument/2006/relationships/hyperlink" Target="https://www.imdb.com/title/tt1270798/" TargetMode="External"/><Relationship Id="rId495" Type="http://schemas.openxmlformats.org/officeDocument/2006/relationships/hyperlink" Target="https://www.boxofficemojo.com/title/tt0360717/?ref_=bo_cso_table_192" TargetMode="External"/><Relationship Id="rId716" Type="http://schemas.openxmlformats.org/officeDocument/2006/relationships/hyperlink" Target="https://www.boxofficemojo.com/year/world/2014/?ref_=bo_cso_table_170" TargetMode="External"/><Relationship Id="rId923" Type="http://schemas.openxmlformats.org/officeDocument/2006/relationships/hyperlink" Target="https://www.statista.com/statistics/311356/star-wars-production-costs-box-office-revenue/" TargetMode="External"/><Relationship Id="rId52" Type="http://schemas.openxmlformats.org/officeDocument/2006/relationships/hyperlink" Target="https://www.boxofficemojo.com/year/world/2009/?ref_=bo_cso_table_39" TargetMode="External"/><Relationship Id="rId148" Type="http://schemas.openxmlformats.org/officeDocument/2006/relationships/hyperlink" Target="https://www.boxofficemojo.com/title/tt4701182/?ref_=bo_cso_table_59" TargetMode="External"/><Relationship Id="rId355" Type="http://schemas.openxmlformats.org/officeDocument/2006/relationships/hyperlink" Target="https://www.boxofficemojo.com/title/tt1201607/?ref_=bo_cso_table_15" TargetMode="External"/><Relationship Id="rId562" Type="http://schemas.openxmlformats.org/officeDocument/2006/relationships/hyperlink" Target="https://www.boxofficemojo.com/year/world/2008/?ref_=bo_cso_table_175" TargetMode="External"/><Relationship Id="rId1192" Type="http://schemas.openxmlformats.org/officeDocument/2006/relationships/hyperlink" Target="https://en.wikipedia.org/wiki/The_Sixth_Sense" TargetMode="External"/><Relationship Id="rId1206" Type="http://schemas.openxmlformats.org/officeDocument/2006/relationships/hyperlink" Target="https://www.boxofficemojo.com/year/world/2010/?ref_=bo_cso_table_108" TargetMode="External"/><Relationship Id="rId215" Type="http://schemas.openxmlformats.org/officeDocument/2006/relationships/hyperlink" Target="https://www.imdb.com/title/tt0112864/" TargetMode="External"/><Relationship Id="rId422" Type="http://schemas.openxmlformats.org/officeDocument/2006/relationships/hyperlink" Target="https://www.indiewire.com/2019/11/roland-emmerich-independence-day-resurgence-1202187244/" TargetMode="External"/><Relationship Id="rId867" Type="http://schemas.openxmlformats.org/officeDocument/2006/relationships/hyperlink" Target="https://www.boxofficemojo.com/title/tt1010048/?ref_=bo_cso_table_161" TargetMode="External"/><Relationship Id="rId1052" Type="http://schemas.openxmlformats.org/officeDocument/2006/relationships/hyperlink" Target="https://www.boxofficemojo.com/year/world/2009/?ref_=bo_cso_table_56" TargetMode="External"/><Relationship Id="rId299" Type="http://schemas.openxmlformats.org/officeDocument/2006/relationships/hyperlink" Target="https://www.boxofficemojo.com/title/tt0172495/?ref_=bo_cso_table_62" TargetMode="External"/><Relationship Id="rId727" Type="http://schemas.openxmlformats.org/officeDocument/2006/relationships/hyperlink" Target="https://www.boxofficemojo.com/title/tt1790809/?ref_=bo_cso_table_97" TargetMode="External"/><Relationship Id="rId934" Type="http://schemas.openxmlformats.org/officeDocument/2006/relationships/hyperlink" Target="https://www.boxofficemojo.com/year/world/2015/?ref_=bo_cso_table_140" TargetMode="External"/><Relationship Id="rId1357" Type="http://schemas.openxmlformats.org/officeDocument/2006/relationships/hyperlink" Target="https://www.boxofficemojo.com/year/world/2016/?ref_=bo_cso_table_43" TargetMode="External"/><Relationship Id="rId63" Type="http://schemas.openxmlformats.org/officeDocument/2006/relationships/hyperlink" Target="https://www.boxofficemojo.com/year/world/1998/?ref_=bo_cso_table_195" TargetMode="External"/><Relationship Id="rId159" Type="http://schemas.openxmlformats.org/officeDocument/2006/relationships/hyperlink" Target="https://www.boxofficemojo.com/title/tt0317219/?ref_=bo_cso_table_64" TargetMode="External"/><Relationship Id="rId366" Type="http://schemas.openxmlformats.org/officeDocument/2006/relationships/hyperlink" Target="https://www.boxofficemojo.com/title/tt2224026/?ref_=bo_cso_table_148" TargetMode="External"/><Relationship Id="rId573" Type="http://schemas.openxmlformats.org/officeDocument/2006/relationships/hyperlink" Target="https://www.boxofficemojo.com/title/tt6911608/?ref_=bo_cso_table_130" TargetMode="External"/><Relationship Id="rId780" Type="http://schemas.openxmlformats.org/officeDocument/2006/relationships/hyperlink" Target="https://www.boxofficemojo.com/title/tt1677720/?ref_=bo_cso_table_184" TargetMode="External"/><Relationship Id="rId1217" Type="http://schemas.openxmlformats.org/officeDocument/2006/relationships/hyperlink" Target="https://www.boxofficemojo.com/title/tt0129387/?ref_=bo_cso_table_178" TargetMode="External"/><Relationship Id="rId226" Type="http://schemas.openxmlformats.org/officeDocument/2006/relationships/hyperlink" Target="https://en.wikipedia.org/wiki/Doctor_Strange_in_the_Multiverse_of_Madness" TargetMode="External"/><Relationship Id="rId433" Type="http://schemas.openxmlformats.org/officeDocument/2006/relationships/hyperlink" Target="https://www.boxofficemojo.com/year/world/2009/?ref_=bo_cso_table_150" TargetMode="External"/><Relationship Id="rId878" Type="http://schemas.openxmlformats.org/officeDocument/2006/relationships/hyperlink" Target="https://en.wikipedia.org/wiki/Sonic_the_Hedgehog_(film)" TargetMode="External"/><Relationship Id="rId1063" Type="http://schemas.openxmlformats.org/officeDocument/2006/relationships/hyperlink" Target="https://www.boxofficemojo.com/title/tt2310332/?ref_=bo_cso_table_56" TargetMode="External"/><Relationship Id="rId1270" Type="http://schemas.openxmlformats.org/officeDocument/2006/relationships/hyperlink" Target="https://www.imdb.com/title/tt3371366/" TargetMode="External"/><Relationship Id="rId640" Type="http://schemas.openxmlformats.org/officeDocument/2006/relationships/hyperlink" Target="https://www.boxofficemojo.com/year/world/2013/?ref_=bo_cso_table_122" TargetMode="External"/><Relationship Id="rId738" Type="http://schemas.openxmlformats.org/officeDocument/2006/relationships/hyperlink" Target="https://en.wikipedia.org/wiki/Planet_of_the_Apes_(2001_film)" TargetMode="External"/><Relationship Id="rId945" Type="http://schemas.openxmlformats.org/officeDocument/2006/relationships/hyperlink" Target="https://www.boxofficemojo.com/title/tt1291150/?ref_=bo_cso_table_40" TargetMode="External"/><Relationship Id="rId74" Type="http://schemas.openxmlformats.org/officeDocument/2006/relationships/hyperlink" Target="https://www.boxofficemojo.com/title/tt0499549/?ref_=bo_cso_table_1" TargetMode="External"/><Relationship Id="rId377" Type="http://schemas.openxmlformats.org/officeDocument/2006/relationships/hyperlink" Target="https://www.boxofficemojo.com/year/world/2015/?ref_=bo_cso_table_47" TargetMode="External"/><Relationship Id="rId500" Type="http://schemas.openxmlformats.org/officeDocument/2006/relationships/hyperlink" Target="https://en.wikipedia.org/wiki/Kingsman:_The_Golden_Circle" TargetMode="External"/><Relationship Id="rId584" Type="http://schemas.openxmlformats.org/officeDocument/2006/relationships/hyperlink" Target="https://en.wikipedia.org/wiki/Maze_Runner:_The_Scorch_Trials" TargetMode="External"/><Relationship Id="rId805" Type="http://schemas.openxmlformats.org/officeDocument/2006/relationships/hyperlink" Target="https://www.boxofficemojo.com/year/world/1991/?ref_=bo_cso_table_141" TargetMode="External"/><Relationship Id="rId1130" Type="http://schemas.openxmlformats.org/officeDocument/2006/relationships/hyperlink" Target="https://www.boxofficemojo.com/title/tt0234215/?ref_=bo_cso_table_123" TargetMode="External"/><Relationship Id="rId1228" Type="http://schemas.openxmlformats.org/officeDocument/2006/relationships/hyperlink" Target="https://en.wikipedia.org/wiki/Thor:_Ragnarok" TargetMode="External"/><Relationship Id="rId5" Type="http://schemas.openxmlformats.org/officeDocument/2006/relationships/hyperlink" Target="https://www.nytimes.com/2020/01/12/movies/1917-box-office-no-1.html" TargetMode="External"/><Relationship Id="rId237" Type="http://schemas.openxmlformats.org/officeDocument/2006/relationships/hyperlink" Target="https://en.wikipedia.org/wiki/E.T._the_Extra-Terrestrial" TargetMode="External"/><Relationship Id="rId791" Type="http://schemas.openxmlformats.org/officeDocument/2006/relationships/hyperlink" Target="https://en.wikipedia.org/wiki/Star_Wars:_Episode_III_%E2%80%93_Revenge_of_the_Sith" TargetMode="External"/><Relationship Id="rId889" Type="http://schemas.openxmlformats.org/officeDocument/2006/relationships/hyperlink" Target="https://www.boxofficemojo.com/year/world/2002/?ref_=bo_cso_table_88" TargetMode="External"/><Relationship Id="rId1074" Type="http://schemas.openxmlformats.org/officeDocument/2006/relationships/hyperlink" Target="https://www.boxofficemojo.com/title/tt1951264/?ref_=bo_cso_table_80" TargetMode="External"/><Relationship Id="rId444" Type="http://schemas.openxmlformats.org/officeDocument/2006/relationships/hyperlink" Target="https://en.wikipedia.org/wiki/Iron_Man_(2008_film)" TargetMode="External"/><Relationship Id="rId651" Type="http://schemas.openxmlformats.org/officeDocument/2006/relationships/hyperlink" Target="https://www.boxofficemojo.com/title/tt0107614/?ref_=bo_cso_table_84" TargetMode="External"/><Relationship Id="rId749" Type="http://schemas.openxmlformats.org/officeDocument/2006/relationships/hyperlink" Target="https://www.boxofficemojo.com/year/world/2008/?ref_=bo_cso_table_104" TargetMode="External"/><Relationship Id="rId1281" Type="http://schemas.openxmlformats.org/officeDocument/2006/relationships/hyperlink" Target="https://www.boxofficemojo.com/year/world/1994/?ref_=bo_cso_table_160" TargetMode="External"/><Relationship Id="rId290" Type="http://schemas.openxmlformats.org/officeDocument/2006/relationships/hyperlink" Target="https://www.boxofficemojo.com/title/tt4520988/?ref_=bo_cso_table_12" TargetMode="External"/><Relationship Id="rId304" Type="http://schemas.openxmlformats.org/officeDocument/2006/relationships/hyperlink" Target="https://www.boxofficemojo.com/year/world/2014/?ref_=bo_cso_table_16" TargetMode="External"/><Relationship Id="rId388" Type="http://schemas.openxmlformats.org/officeDocument/2006/relationships/hyperlink" Target="https://www.boxofficemojo.com/year/world/2019/?ref_=bo_cso_table_17" TargetMode="External"/><Relationship Id="rId511" Type="http://schemas.openxmlformats.org/officeDocument/2006/relationships/hyperlink" Target="https://www.boxofficemojo.com/year/world/2008/?ref_=bo_cso_table_158" TargetMode="External"/><Relationship Id="rId609" Type="http://schemas.openxmlformats.org/officeDocument/2006/relationships/hyperlink" Target="https://www.boxofficemojo.com/title/tt0181689/?ref_=bo_cso_table_74" TargetMode="External"/><Relationship Id="rId956" Type="http://schemas.openxmlformats.org/officeDocument/2006/relationships/hyperlink" Target="https://en.wikipedia.org/wiki/Terminator_3:_Rise_of_the_Machines" TargetMode="External"/><Relationship Id="rId1141" Type="http://schemas.openxmlformats.org/officeDocument/2006/relationships/hyperlink" Target="https://en.wikipedia.org/wiki/The_Meg" TargetMode="External"/><Relationship Id="rId1239" Type="http://schemas.openxmlformats.org/officeDocument/2006/relationships/hyperlink" Target="https://www.boxofficemojo.com/year/world/1986/?ref_=bo_cso_table_76" TargetMode="External"/><Relationship Id="rId85" Type="http://schemas.openxmlformats.org/officeDocument/2006/relationships/hyperlink" Target="https://www.boxofficemojo.com/year/world/2018/?ref_=bo_cso_table_5" TargetMode="External"/><Relationship Id="rId150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595" Type="http://schemas.openxmlformats.org/officeDocument/2006/relationships/hyperlink" Target="https://www.boxofficemojo.com/year/world/1997/?ref_=bo_cso_table_179" TargetMode="External"/><Relationship Id="rId816" Type="http://schemas.openxmlformats.org/officeDocument/2006/relationships/hyperlink" Target="https://www.boxofficemojo.com/title/tt0120815/?ref_=bo_cso_table_43" TargetMode="External"/><Relationship Id="rId1001" Type="http://schemas.openxmlformats.org/officeDocument/2006/relationships/hyperlink" Target="https://en.wikipedia.org/wiki/The_Curious_Case_of_Benjamin_Button_(film)" TargetMode="External"/><Relationship Id="rId248" Type="http://schemas.openxmlformats.org/officeDocument/2006/relationships/hyperlink" Target="https://en.wikipedia.org/wiki/Eternals_(film)" TargetMode="External"/><Relationship Id="rId455" Type="http://schemas.openxmlformats.org/officeDocument/2006/relationships/hyperlink" Target="https://www.boxofficemojo.com/year/world/2019/?ref_=bo_cso_table_52" TargetMode="External"/><Relationship Id="rId662" Type="http://schemas.openxmlformats.org/officeDocument/2006/relationships/hyperlink" Target="https://en.wikipedia.org/wiki/National_Treasure_(film)" TargetMode="External"/><Relationship Id="rId1085" Type="http://schemas.openxmlformats.org/officeDocument/2006/relationships/hyperlink" Target="https://www.boxofficemojo.com/title/tt1504320/?ref_=bo_cso_table_96" TargetMode="External"/><Relationship Id="rId1292" Type="http://schemas.openxmlformats.org/officeDocument/2006/relationships/hyperlink" Target="https://en.wikipedia.org/wiki/Twister_(1996_film)" TargetMode="External"/><Relationship Id="rId1306" Type="http://schemas.openxmlformats.org/officeDocument/2006/relationships/hyperlink" Target="https://www.boxofficemojo.com/year/world/2008/?ref_=bo_cso_table_20" TargetMode="External"/><Relationship Id="rId12" Type="http://schemas.openxmlformats.org/officeDocument/2006/relationships/hyperlink" Target="https://www.boxofficemojo.com/year/world/2014/?ref_=bo_cso_table_130" TargetMode="External"/><Relationship Id="rId108" Type="http://schemas.openxmlformats.org/officeDocument/2006/relationships/hyperlink" Target="https://www.boxofficemojo.com/year/world/2016/?ref_=bo_cso_table_77" TargetMode="External"/><Relationship Id="rId315" Type="http://schemas.openxmlformats.org/officeDocument/2006/relationships/hyperlink" Target="https://en.wikipedia.org/wiki/Basic_Instinct" TargetMode="External"/><Relationship Id="rId522" Type="http://schemas.openxmlformats.org/officeDocument/2006/relationships/hyperlink" Target="https://www.boxofficemojo.com/title/tt1707386/?ref_=bo_cso_table_82" TargetMode="External"/><Relationship Id="rId967" Type="http://schemas.openxmlformats.org/officeDocument/2006/relationships/hyperlink" Target="https://www.boxofficemojo.com/year/world/2012/?ref_=bo_cso_table_115" TargetMode="External"/><Relationship Id="rId1152" Type="http://schemas.openxmlformats.org/officeDocument/2006/relationships/hyperlink" Target="https://www.boxofficemojo.com/year/world/2008/?ref_=bo_cso_table_126" TargetMode="External"/><Relationship Id="rId96" Type="http://schemas.openxmlformats.org/officeDocument/2006/relationships/hyperlink" Target="https://www.boxofficemojo.com/year/world/1992/?ref_=bo_cso_table_85" TargetMode="External"/><Relationship Id="rId161" Type="http://schemas.openxmlformats.org/officeDocument/2006/relationships/hyperlink" Target="https://en.wikipedia.org/wiki/Cars_(film)" TargetMode="External"/><Relationship Id="rId399" Type="http://schemas.openxmlformats.org/officeDocument/2006/relationships/hyperlink" Target="https://www.boxofficemojo.com/title/tt3416828/?ref_=bo_cso_table_118" TargetMode="External"/><Relationship Id="rId827" Type="http://schemas.openxmlformats.org/officeDocument/2006/relationships/hyperlink" Target="https://en.wikipedia.org/wiki/Sex_and_the_City_(film)" TargetMode="External"/><Relationship Id="rId1012" Type="http://schemas.openxmlformats.org/officeDocument/2006/relationships/hyperlink" Target="https://www.boxofficemojo.com/title/tt0319262/?ref_=bo_cso_table_196" TargetMode="External"/><Relationship Id="rId259" Type="http://schemas.openxmlformats.org/officeDocument/2006/relationships/hyperlink" Target="https://en.wikipedia.org/wiki/Fantastic_Beasts:_The_Secrets_of_Dumbledore" TargetMode="External"/><Relationship Id="rId466" Type="http://schemas.openxmlformats.org/officeDocument/2006/relationships/hyperlink" Target="https://www.boxofficemojo.com/year/world/2019/?ref_=bo_cso_table_32" TargetMode="External"/><Relationship Id="rId673" Type="http://schemas.openxmlformats.org/officeDocument/2006/relationships/hyperlink" Target="https://www.boxofficemojo.com/year/world/2014/?ref_=bo_cso_table_191" TargetMode="External"/><Relationship Id="rId880" Type="http://schemas.openxmlformats.org/officeDocument/2006/relationships/hyperlink" Target="https://www.boxofficemojo.com/year/world/2022/?ref_=bo_cso_table_128" TargetMode="External"/><Relationship Id="rId1096" Type="http://schemas.openxmlformats.org/officeDocument/2006/relationships/hyperlink" Target="https://en.wikipedia.org/wiki/The_Last_Samurai" TargetMode="External"/><Relationship Id="rId1317" Type="http://schemas.openxmlformats.org/officeDocument/2006/relationships/hyperlink" Target="https://www.boxofficemojo.com/title/tt0803096/?ref_=bo_cso_table_86" TargetMode="External"/><Relationship Id="rId23" Type="http://schemas.openxmlformats.org/officeDocument/2006/relationships/hyperlink" Target="https://www.boxofficemojo.com/title/tt6644200/?ref_=bo_cso_table_112" TargetMode="External"/><Relationship Id="rId119" Type="http://schemas.openxmlformats.org/officeDocument/2006/relationships/hyperlink" Target="https://www.boxofficemojo.com/title/tt6443346/?ref_=bo_cso_table_162" TargetMode="External"/><Relationship Id="rId326" Type="http://schemas.openxmlformats.org/officeDocument/2006/relationships/hyperlink" Target="https://www.boxofficemojo.com/year/world/2014/?ref_=bo_cso_table_109" TargetMode="External"/><Relationship Id="rId533" Type="http://schemas.openxmlformats.org/officeDocument/2006/relationships/hyperlink" Target="https://en.wikipedia.org/wiki/Little_Fockers" TargetMode="External"/><Relationship Id="rId978" Type="http://schemas.openxmlformats.org/officeDocument/2006/relationships/hyperlink" Target="https://www.boxofficemojo.com/title/tt1877830/?ref_=bo_cso_table_110" TargetMode="External"/><Relationship Id="rId1163" Type="http://schemas.openxmlformats.org/officeDocument/2006/relationships/hyperlink" Target="https://www.boxofficemojo.com/title/tt0120915/?ref_=bo_cso_table_46" TargetMode="External"/><Relationship Id="rId740" Type="http://schemas.openxmlformats.org/officeDocument/2006/relationships/hyperlink" Target="https://www.boxofficemojo.com/year/world/1995/?ref_=bo_cso_table_106" TargetMode="External"/><Relationship Id="rId838" Type="http://schemas.openxmlformats.org/officeDocument/2006/relationships/hyperlink" Target="https://www.boxofficemojo.com/year/world/2009/?ref_=bo_cso_table_18" TargetMode="External"/><Relationship Id="rId1023" Type="http://schemas.openxmlformats.org/officeDocument/2006/relationships/hyperlink" Target="https://www.boxofficemojo.com/title/tt4630562/?ref_=bo_cso_table_21" TargetMode="External"/><Relationship Id="rId172" Type="http://schemas.openxmlformats.org/officeDocument/2006/relationships/hyperlink" Target="https://www.boxofficemojo.com/title/tt0264464/?ref_=bo_cso_table_90" TargetMode="External"/><Relationship Id="rId477" Type="http://schemas.openxmlformats.org/officeDocument/2006/relationships/hyperlink" Target="https://www.boxofficemojo.com/title/tt0107290/?ref_=bo_cso_table_30" TargetMode="External"/><Relationship Id="rId600" Type="http://schemas.openxmlformats.org/officeDocument/2006/relationships/hyperlink" Target="https://www.boxofficemojo.com/title/tt0120912/?ref_=bo_cso_table_78" TargetMode="External"/><Relationship Id="rId684" Type="http://schemas.openxmlformats.org/officeDocument/2006/relationships/hyperlink" Target="https://www.boxofficemojo.com/title/tt1670345/?ref_=bo_cso_table_91" TargetMode="External"/><Relationship Id="rId1230" Type="http://schemas.openxmlformats.org/officeDocument/2006/relationships/hyperlink" Target="https://www.boxofficemojo.com/year/world/2013/?ref_=bo_cso_table_156" TargetMode="External"/><Relationship Id="rId1328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337" Type="http://schemas.openxmlformats.org/officeDocument/2006/relationships/hyperlink" Target="https://www.boxofficemojo.com/title/tt0330373/?ref_=bo_cso_table_70" TargetMode="External"/><Relationship Id="rId891" Type="http://schemas.openxmlformats.org/officeDocument/2006/relationships/hyperlink" Target="https://www.boxofficemojo.com/title/tt0316654/?ref_=bo_cso_table_102" TargetMode="External"/><Relationship Id="rId905" Type="http://schemas.openxmlformats.org/officeDocument/2006/relationships/hyperlink" Target="https://en.wikipedia.org/wiki/Spider-Man:_Into_the_Spider-Verse" TargetMode="External"/><Relationship Id="rId989" Type="http://schemas.openxmlformats.org/officeDocument/2006/relationships/hyperlink" Target="https://en.wikipedia.org/wiki/The_Bourne_Ultimatum_(film)" TargetMode="External"/><Relationship Id="rId34" Type="http://schemas.openxmlformats.org/officeDocument/2006/relationships/hyperlink" Target="https://en.wikipedia.org/wiki/Aladdin_(1992_Disney_film)" TargetMode="External"/><Relationship Id="rId544" Type="http://schemas.openxmlformats.org/officeDocument/2006/relationships/hyperlink" Target="https://www.boxofficemojo.com/year/world/2003/?ref_=bo_cso_table_26" TargetMode="External"/><Relationship Id="rId751" Type="http://schemas.openxmlformats.org/officeDocument/2006/relationships/hyperlink" Target="https://www.boxofficemojo.com/title/tt0473075/?ref_=bo_cso_table_117" TargetMode="External"/><Relationship Id="rId849" Type="http://schemas.openxmlformats.org/officeDocument/2006/relationships/hyperlink" Target="https://www.boxofficemojo.com/title/tt0892791/?ref_=bo_cso_table_117" TargetMode="External"/><Relationship Id="rId1174" Type="http://schemas.openxmlformats.org/officeDocument/2006/relationships/hyperlink" Target="https://en.wikipedia.org/wiki/The_Revenant_(2015_film)" TargetMode="External"/><Relationship Id="rId183" Type="http://schemas.openxmlformats.org/officeDocument/2006/relationships/hyperlink" Target="https://en.wikipedia.org/wiki/Cinderella_(2015_American_film)" TargetMode="External"/><Relationship Id="rId390" Type="http://schemas.openxmlformats.org/officeDocument/2006/relationships/hyperlink" Target="https://www.boxofficemojo.com/year/world/2007/?ref_=bo_cso_table_183" TargetMode="External"/><Relationship Id="rId404" Type="http://schemas.openxmlformats.org/officeDocument/2006/relationships/hyperlink" Target="https://en.wikipedia.org/wiki/Ice_Age:_Continental_Drift" TargetMode="External"/><Relationship Id="rId611" Type="http://schemas.openxmlformats.org/officeDocument/2006/relationships/hyperlink" Target="https://en.wikipedia.org/wiki/Minority_Report_(film)" TargetMode="External"/><Relationship Id="rId1034" Type="http://schemas.openxmlformats.org/officeDocument/2006/relationships/hyperlink" Target="https://www.boxofficemojo.com/year/world/1993/?ref_=bo_cso_table_180" TargetMode="External"/><Relationship Id="rId1241" Type="http://schemas.openxmlformats.org/officeDocument/2006/relationships/hyperlink" Target="https://www.boxofficemojo.com/title/tt1745960/?ref_=bo_cso_table_11" TargetMode="External"/><Relationship Id="rId1339" Type="http://schemas.openxmlformats.org/officeDocument/2006/relationships/hyperlink" Target="https://www.boxofficemojo.com/year/world/2016/?ref_=bo_cso_table_1" TargetMode="External"/><Relationship Id="rId250" Type="http://schemas.openxmlformats.org/officeDocument/2006/relationships/hyperlink" Target="https://www.boxofficemojo.com/year/world/2021/?ref_=bo_cso_table_126" TargetMode="External"/><Relationship Id="rId488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695" Type="http://schemas.openxmlformats.org/officeDocument/2006/relationships/hyperlink" Target="https://www.imdb.com/title/tt0496806/" TargetMode="External"/><Relationship Id="rId709" Type="http://schemas.openxmlformats.org/officeDocument/2006/relationships/hyperlink" Target="https://www.boxofficemojo.com/year/world/2013/?ref_=bo_cso_table_115" TargetMode="External"/><Relationship Id="rId916" Type="http://schemas.openxmlformats.org/officeDocument/2006/relationships/hyperlink" Target="https://www.boxofficemojo.com/year/world/2016/?ref_=bo_cso_table_108" TargetMode="External"/><Relationship Id="rId1101" Type="http://schemas.openxmlformats.org/officeDocument/2006/relationships/hyperlink" Target="https://www.boxofficemojo.com/year/world/2017/?ref_=bo_cso_table_167" TargetMode="External"/><Relationship Id="rId45" Type="http://schemas.openxmlformats.org/officeDocument/2006/relationships/hyperlink" Target="https://en.wikipedia.org/wiki/Alvin_and_the_Chipmunks:_Chipwrecked" TargetMode="External"/><Relationship Id="rId110" Type="http://schemas.openxmlformats.org/officeDocument/2006/relationships/hyperlink" Target="https://www.boxofficemojo.com/year/world/2017/?ref_=bo_cso_table_18" TargetMode="External"/><Relationship Id="rId348" Type="http://schemas.openxmlformats.org/officeDocument/2006/relationships/hyperlink" Target="https://www.statista.com/statistics/323356/harry-potter-production-costs-box-office-revenue/" TargetMode="External"/><Relationship Id="rId555" Type="http://schemas.openxmlformats.org/officeDocument/2006/relationships/hyperlink" Target="https://www.boxofficemojo.com/title/tt0351283/?ref_=bo_cso_table_5" TargetMode="External"/><Relationship Id="rId762" Type="http://schemas.openxmlformats.org/officeDocument/2006/relationships/hyperlink" Target="https://en.wikipedia.org/wiki/Quantum_of_Solace" TargetMode="External"/><Relationship Id="rId1185" Type="http://schemas.openxmlformats.org/officeDocument/2006/relationships/hyperlink" Target="https://www.boxofficemojo.com/year/world/2019/?ref_=bo_cso_table_93" TargetMode="External"/><Relationship Id="rId194" Type="http://schemas.openxmlformats.org/officeDocument/2006/relationships/hyperlink" Target="https://en.wikipedia.org/wiki/Dances_with_Wolves" TargetMode="External"/><Relationship Id="rId208" Type="http://schemas.openxmlformats.org/officeDocument/2006/relationships/hyperlink" Target="https://www.boxofficemojo.com/title/tt3469046/?ref_=bo_cso_table_44" TargetMode="External"/><Relationship Id="rId415" Type="http://schemas.openxmlformats.org/officeDocument/2006/relationships/hyperlink" Target="https://www.boxofficemojo.com/year/world/2018/?ref_=bo_cso_table_20" TargetMode="External"/><Relationship Id="rId622" Type="http://schemas.openxmlformats.org/officeDocument/2006/relationships/hyperlink" Target="https://www.boxofficemojo.com/year/world/2015/?ref_=bo_cso_table_140" TargetMode="External"/><Relationship Id="rId1045" Type="http://schemas.openxmlformats.org/officeDocument/2006/relationships/hyperlink" Target="https://www.boxofficemojo.com/title/tt1485796/?ref_=bo_cso_table_88" TargetMode="External"/><Relationship Id="rId1252" Type="http://schemas.openxmlformats.org/officeDocument/2006/relationships/hyperlink" Target="https://en.wikipedia.org/wiki/Toy_Story_3" TargetMode="External"/><Relationship Id="rId261" Type="http://schemas.openxmlformats.org/officeDocument/2006/relationships/hyperlink" Target="https://www.boxofficemojo.com/year/world/2005/?ref_=bo_cso_table_124" TargetMode="External"/><Relationship Id="rId499" Type="http://schemas.openxmlformats.org/officeDocument/2006/relationships/hyperlink" Target="https://www.boxofficemojo.com/year/world/2017/?ref_=bo_cso_table_116" TargetMode="External"/><Relationship Id="rId927" Type="http://schemas.openxmlformats.org/officeDocument/2006/relationships/hyperlink" Target="https://www.boxofficemojo.com/title/tt0348150/?ref_=bo_cso_table_140" TargetMode="External"/><Relationship Id="rId1112" Type="http://schemas.openxmlformats.org/officeDocument/2006/relationships/hyperlink" Target="https://www.boxofficemojo.com/title/tt0363771/?ref_=bo_cso_table_121" TargetMode="External"/><Relationship Id="rId56" Type="http://schemas.openxmlformats.org/officeDocument/2006/relationships/hyperlink" Target="https://www.boxofficemojo.com/year/world/2018/?ref_=bo_cso_table_166" TargetMode="External"/><Relationship Id="rId359" Type="http://schemas.openxmlformats.org/officeDocument/2006/relationships/hyperlink" Target="https://www.boxofficemojo.com/year/world/2009/?ref_=bo_cso_table_64" TargetMode="External"/><Relationship Id="rId566" Type="http://schemas.openxmlformats.org/officeDocument/2006/relationships/hyperlink" Target="https://en.wikipedia.org/wiki/Maleficent_(film)" TargetMode="External"/><Relationship Id="rId773" Type="http://schemas.openxmlformats.org/officeDocument/2006/relationships/hyperlink" Target="https://www.boxofficemojo.com/year/world/2018/?ref_=bo_cso_table_95" TargetMode="External"/><Relationship Id="rId1196" Type="http://schemas.openxmlformats.org/officeDocument/2006/relationships/hyperlink" Target="https://www.boxofficemojo.com/title/tt2017020/?ref_=bo_cso_table_101" TargetMode="External"/><Relationship Id="rId121" Type="http://schemas.openxmlformats.org/officeDocument/2006/relationships/hyperlink" Target="https://en.wikipedia.org/wiki/Black_Adam_(film)" TargetMode="External"/><Relationship Id="rId219" Type="http://schemas.openxmlformats.org/officeDocument/2006/relationships/hyperlink" Target="https://www.boxofficemojo.com/title/tt1853728/?ref_=bo_cso_table_100" TargetMode="External"/><Relationship Id="rId426" Type="http://schemas.openxmlformats.org/officeDocument/2006/relationships/hyperlink" Target="https://www.boxofficemojo.com/title/tt0367882/?ref_=bo_cso_table_101" TargetMode="External"/><Relationship Id="rId633" Type="http://schemas.openxmlformats.org/officeDocument/2006/relationships/hyperlink" Target="https://www.boxofficemojo.com/title/tt1951265/?ref_=bo_cso_table_116" TargetMode="External"/><Relationship Id="rId980" Type="http://schemas.openxmlformats.org/officeDocument/2006/relationships/hyperlink" Target="https://en.wikipedia.org/wiki/The_Batman_(film)" TargetMode="External"/><Relationship Id="rId1056" Type="http://schemas.openxmlformats.org/officeDocument/2006/relationships/hyperlink" Target="https://en.wikipedia.org/wiki/The_Hangover_Part_II" TargetMode="External"/><Relationship Id="rId1263" Type="http://schemas.openxmlformats.org/officeDocument/2006/relationships/hyperlink" Target="https://www.boxofficemojo.com/year/world/2011/?ref_=bo_cso_table_29" TargetMode="External"/><Relationship Id="rId840" Type="http://schemas.openxmlformats.org/officeDocument/2006/relationships/hyperlink" Target="https://www.boxofficemojo.com/title/tt1515091/?ref_=bo_cso_table_2" TargetMode="External"/><Relationship Id="rId938" Type="http://schemas.openxmlformats.org/officeDocument/2006/relationships/hyperlink" Target="https://mint.intuit.com/blog/trends/the-top-ten-most-expensive-movies-ever-made-0313/" TargetMode="External"/><Relationship Id="rId67" Type="http://schemas.openxmlformats.org/officeDocument/2006/relationships/hyperlink" Target="https://en.wikipedia.org/wiki/As_Good_as_It_Gets" TargetMode="External"/><Relationship Id="rId272" Type="http://schemas.openxmlformats.org/officeDocument/2006/relationships/hyperlink" Target="https://www.boxofficemojo.com/year/world/2017/?ref_=bo_cso_table_156" TargetMode="External"/><Relationship Id="rId577" Type="http://schemas.openxmlformats.org/officeDocument/2006/relationships/hyperlink" Target="https://www.boxofficemojo.com/year/world/2013/?ref_=bo_cso_table_145" TargetMode="External"/><Relationship Id="rId700" Type="http://schemas.openxmlformats.org/officeDocument/2006/relationships/hyperlink" Target="https://www.boxofficemojo.com/year/world/2019/?ref_=bo_cso_table_163" TargetMode="External"/><Relationship Id="rId1123" Type="http://schemas.openxmlformats.org/officeDocument/2006/relationships/hyperlink" Target="https://en.wikipedia.org/wiki/The_Martian_(film)" TargetMode="External"/><Relationship Id="rId1330" Type="http://schemas.openxmlformats.org/officeDocument/2006/relationships/hyperlink" Target="https://www.boxofficemojo.com/year/world/2013/?ref_=bo_cso_table_6" TargetMode="External"/><Relationship Id="rId132" Type="http://schemas.openxmlformats.org/officeDocument/2006/relationships/hyperlink" Target="https://www.the-numbers.com/movie/Blair-Witch-Project-The" TargetMode="External"/><Relationship Id="rId784" Type="http://schemas.openxmlformats.org/officeDocument/2006/relationships/hyperlink" Target="https://www.boxofficemojo.com/year/world/2016/?ref_=bo_cso_table_166" TargetMode="External"/><Relationship Id="rId991" Type="http://schemas.openxmlformats.org/officeDocument/2006/relationships/hyperlink" Target="https://www.boxofficemojo.com/year/world/2013/?ref_=bo_cso_table_152" TargetMode="External"/><Relationship Id="rId1067" Type="http://schemas.openxmlformats.org/officeDocument/2006/relationships/hyperlink" Target="https://www.boxofficemojo.com/year/world/2013/?ref_=bo_cso_table_58" TargetMode="External"/><Relationship Id="rId437" Type="http://schemas.openxmlformats.org/officeDocument/2006/relationships/hyperlink" Target="https://en.wikipedia.org/wiki/Inside_Out_(2015_film)" TargetMode="External"/><Relationship Id="rId644" Type="http://schemas.openxmlformats.org/officeDocument/2006/relationships/hyperlink" Target="https://www.reuters.com/article/idINIndia-38768520090330" TargetMode="External"/><Relationship Id="rId851" Type="http://schemas.openxmlformats.org/officeDocument/2006/relationships/hyperlink" Target="https://en.wikipedia.org/wiki/Shrek_Forever_After" TargetMode="External"/><Relationship Id="rId1274" Type="http://schemas.openxmlformats.org/officeDocument/2006/relationships/hyperlink" Target="https://www.boxofficemojo.com/title/tt1104001/?ref_=bo_cso_table_134" TargetMode="External"/><Relationship Id="rId283" Type="http://schemas.openxmlformats.org/officeDocument/2006/relationships/hyperlink" Target="https://www.boxofficemojo.com/year/world/1994/?ref_=bo_cso_table_141" TargetMode="External"/><Relationship Id="rId490" Type="http://schemas.openxmlformats.org/officeDocument/2006/relationships/hyperlink" Target="https://www.boxofficemojo.com/year/world/2018/?ref_=bo_cso_table_17" TargetMode="External"/><Relationship Id="rId504" Type="http://schemas.openxmlformats.org/officeDocument/2006/relationships/hyperlink" Target="https://www.boxofficemojo.com/title/tt8946378/?ref_=bo_cso_table_164" TargetMode="External"/><Relationship Id="rId711" Type="http://schemas.openxmlformats.org/officeDocument/2006/relationships/hyperlink" Target="https://www.the-numbers.com/movie/gi-saeng-chung-(South-Korea)-(2019)" TargetMode="External"/><Relationship Id="rId949" Type="http://schemas.openxmlformats.org/officeDocument/2006/relationships/hyperlink" Target="https://www.boxofficemojo.com/year/world/2020/?ref_=bo_cso_table_188" TargetMode="External"/><Relationship Id="rId1134" Type="http://schemas.openxmlformats.org/officeDocument/2006/relationships/hyperlink" Target="https://www.boxofficemojo.com/year/world/2003/?ref_=bo_cso_table_97" TargetMode="External"/><Relationship Id="rId1341" Type="http://schemas.openxmlformats.org/officeDocument/2006/relationships/hyperlink" Target="https://www.boxofficemojo.com/title/tt1877832/?ref_=bo_cso_table_120" TargetMode="External"/><Relationship Id="rId78" Type="http://schemas.openxmlformats.org/officeDocument/2006/relationships/hyperlink" Target="https://www.the-numbers.com/movie/Avatar-The-Way-of-Water-(2022)" TargetMode="External"/><Relationship Id="rId143" Type="http://schemas.openxmlformats.org/officeDocument/2006/relationships/hyperlink" Target="https://www.boxofficemojo.com/year/world/2012/?ref_=bo_cso_table_85" TargetMode="External"/><Relationship Id="rId350" Type="http://schemas.openxmlformats.org/officeDocument/2006/relationships/hyperlink" Target="https://www.boxofficemojo.com/year/world/2002/?ref_=bo_cso_table_67" TargetMode="External"/><Relationship Id="rId588" Type="http://schemas.openxmlformats.org/officeDocument/2006/relationships/hyperlink" Target="https://www.boxofficemojo.com/title/tt0212338/?ref_=bo_cso_table_131" TargetMode="External"/><Relationship Id="rId795" Type="http://schemas.openxmlformats.org/officeDocument/2006/relationships/hyperlink" Target="https://www.boxofficemojo.com/title/tt2357291/?ref_=bo_cso_table_28" TargetMode="External"/><Relationship Id="rId809" Type="http://schemas.openxmlformats.org/officeDocument/2006/relationships/hyperlink" Target="https://collider.com/rogue-one-star-wars-story-imax-re-release-top-ten-all-time/" TargetMode="External"/><Relationship Id="rId1201" Type="http://schemas.openxmlformats.org/officeDocument/2006/relationships/hyperlink" Target="https://en.wikipedia.org/wiki/The_SpongeBob_Movie:_Sponge_Out_of_Water" TargetMode="External"/><Relationship Id="rId9" Type="http://schemas.openxmlformats.org/officeDocument/2006/relationships/hyperlink" Target="https://www.boxofficemojo.com/year/world/1996/?ref_=bo_cso_table_151" TargetMode="External"/><Relationship Id="rId210" Type="http://schemas.openxmlformats.org/officeDocument/2006/relationships/hyperlink" Target="https://www.boxofficemojo.com/title/tt0246460/?ref_=bo_cso_table_92" TargetMode="External"/><Relationship Id="rId448" Type="http://schemas.openxmlformats.org/officeDocument/2006/relationships/hyperlink" Target="https://www.boxofficemojo.com/title/tt1300854/?ref_=bo_cso_table_22" TargetMode="External"/><Relationship Id="rId655" Type="http://schemas.openxmlformats.org/officeDocument/2006/relationships/hyperlink" Target="https://www.boxofficemojo.com/year/world/2017/?ref_=bo_cso_table_86" TargetMode="External"/><Relationship Id="rId862" Type="http://schemas.openxmlformats.org/officeDocument/2006/relationships/hyperlink" Target="https://www.boxofficemojo.com/year/world/2021/?ref_=bo_cso_table_122" TargetMode="External"/><Relationship Id="rId1078" Type="http://schemas.openxmlformats.org/officeDocument/2006/relationships/hyperlink" Target="https://en.wikipedia.org/wiki/The_Incredibles" TargetMode="External"/><Relationship Id="rId1285" Type="http://schemas.openxmlformats.org/officeDocument/2006/relationships/hyperlink" Target="https://www.boxofficemojo.com/year/world/2008/?ref_=bo_cso_table_119" TargetMode="External"/><Relationship Id="rId294" Type="http://schemas.openxmlformats.org/officeDocument/2006/relationships/hyperlink" Target="https://www.boxofficemojo.com/title/tt1583421/?ref_=bo_cso_table_165" TargetMode="External"/><Relationship Id="rId308" Type="http://schemas.openxmlformats.org/officeDocument/2006/relationships/hyperlink" Target="https://www.boxofficemojo.com/title/tt5034838/?ref_=bo_cso_table_55" TargetMode="External"/><Relationship Id="rId515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722" Type="http://schemas.openxmlformats.org/officeDocument/2006/relationships/hyperlink" Target="https://www.boxofficemojo.com/year/world/2007/?ref_=bo_cso_table_57" TargetMode="External"/><Relationship Id="rId1145" Type="http://schemas.openxmlformats.org/officeDocument/2006/relationships/hyperlink" Target="https://www.boxofficemojo.com/title/tt2345759/?ref_=bo_cso_table_117" TargetMode="External"/><Relationship Id="rId1352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89" Type="http://schemas.openxmlformats.org/officeDocument/2006/relationships/hyperlink" Target="https://www.boxofficemojo.com/title/tt0096874/?ref_=bo_cso_table_127" TargetMode="External"/><Relationship Id="rId154" Type="http://schemas.openxmlformats.org/officeDocument/2006/relationships/hyperlink" Target="https://www.boxofficemojo.com/year/world/2011/?ref_=bo_cso_table_176" TargetMode="External"/><Relationship Id="rId361" Type="http://schemas.openxmlformats.org/officeDocument/2006/relationships/hyperlink" Target="https://www.boxofficemojo.com/title/tt0386588/?ref_=bo_cso_table_174" TargetMode="External"/><Relationship Id="rId599" Type="http://schemas.openxmlformats.org/officeDocument/2006/relationships/hyperlink" Target="https://en.wikipedia.org/wiki/Men_in_Black_3" TargetMode="External"/><Relationship Id="rId1005" Type="http://schemas.openxmlformats.org/officeDocument/2006/relationships/hyperlink" Target="https://en.wikipedia.org/wiki/The_Da_Vinci_Code_(film)" TargetMode="External"/><Relationship Id="rId1212" Type="http://schemas.openxmlformats.org/officeDocument/2006/relationships/hyperlink" Target="https://www.boxofficemojo.com/year/world/2013/?ref_=bo_cso_table_110" TargetMode="External"/><Relationship Id="rId459" Type="http://schemas.openxmlformats.org/officeDocument/2006/relationships/hyperlink" Target="https://en.wikipedia.org/wiki/Jason_Bourne_(film)" TargetMode="External"/><Relationship Id="rId666" Type="http://schemas.openxmlformats.org/officeDocument/2006/relationships/hyperlink" Target="https://www.boxofficemojo.com/title/tt0477347/?ref_=bo_cso_table_187" TargetMode="External"/><Relationship Id="rId873" Type="http://schemas.openxmlformats.org/officeDocument/2006/relationships/hyperlink" Target="https://www.boxofficemojo.com/title/tt3778644/?ref_=bo_cso_table_139" TargetMode="External"/><Relationship Id="rId1089" Type="http://schemas.openxmlformats.org/officeDocument/2006/relationships/hyperlink" Target="https://www.boxofficemojo.com/year/world/2010/?ref_=bo_cso_table_155" TargetMode="External"/><Relationship Id="rId1296" Type="http://schemas.openxmlformats.org/officeDocument/2006/relationships/hyperlink" Target="https://www.boxofficemojo.com/title/tt1049413/?ref_=bo_cso_table_124" TargetMode="External"/><Relationship Id="rId16" Type="http://schemas.openxmlformats.org/officeDocument/2006/relationships/hyperlink" Target="https://www.boxofficemojo.com/year/world/2001/?ref_=bo_cso_table_157" TargetMode="External"/><Relationship Id="rId221" Type="http://schemas.openxmlformats.org/officeDocument/2006/relationships/hyperlink" Target="https://www.the-numbers.com/movie/Downton-Abbey-(UK)-(2019)" TargetMode="External"/><Relationship Id="rId319" Type="http://schemas.openxmlformats.org/officeDocument/2006/relationships/hyperlink" Target="https://www.boxofficemojo.com/year/world/2013/?ref_=bo_cso_table_127" TargetMode="External"/><Relationship Id="rId526" Type="http://schemas.openxmlformats.org/officeDocument/2006/relationships/hyperlink" Target="https://www.boxofficemojo.com/year/world/1992/?ref_=bo_cso_table_148" TargetMode="External"/><Relationship Id="rId1156" Type="http://schemas.openxmlformats.org/officeDocument/2006/relationships/hyperlink" Target="https://en.wikipedia.org/wiki/The_Nun_(2018_film)" TargetMode="External"/><Relationship Id="rId1363" Type="http://schemas.openxmlformats.org/officeDocument/2006/relationships/hyperlink" Target="https://www.the-numbers.com/movie/John-Wick-Chapter-4-(2023)" TargetMode="External"/><Relationship Id="rId733" Type="http://schemas.openxmlformats.org/officeDocument/2006/relationships/hyperlink" Target="https://www.boxofficemojo.com/title/tt0325980/?ref_=bo_cso_table_152" TargetMode="External"/><Relationship Id="rId940" Type="http://schemas.openxmlformats.org/officeDocument/2006/relationships/hyperlink" Target="https://www.boxofficemojo.com/year/world/1999/?ref_=bo_cso_table_77" TargetMode="External"/><Relationship Id="rId1016" Type="http://schemas.openxmlformats.org/officeDocument/2006/relationships/hyperlink" Target="https://www.boxofficemojo.com/year/world/2006/?ref_=bo_cso_table_139" TargetMode="External"/><Relationship Id="rId165" Type="http://schemas.openxmlformats.org/officeDocument/2006/relationships/hyperlink" Target="https://www.boxofficemojo.com/year/world/2017/?ref_=bo_cso_table_153" TargetMode="External"/><Relationship Id="rId372" Type="http://schemas.openxmlformats.org/officeDocument/2006/relationships/hyperlink" Target="https://www.boxofficemojo.com/year/world/1992/?ref_=bo_cso_table_200" TargetMode="External"/><Relationship Id="rId677" Type="http://schemas.openxmlformats.org/officeDocument/2006/relationships/hyperlink" Target="https://variety.com/2021/film/news/no-time-to-die-highest-grossing-movie-losing-money-blockbusters-1235111919/" TargetMode="External"/><Relationship Id="rId800" Type="http://schemas.openxmlformats.org/officeDocument/2006/relationships/hyperlink" Target="https://en.wikipedia.org/wiki/Rise_of_the_Planet_of_the_Apes" TargetMode="External"/><Relationship Id="rId1223" Type="http://schemas.openxmlformats.org/officeDocument/2006/relationships/hyperlink" Target="https://www.boxofficemojo.com/title/tt10648342/?ref_=bo_cso_table_111" TargetMode="External"/><Relationship Id="rId232" Type="http://schemas.openxmlformats.org/officeDocument/2006/relationships/hyperlink" Target="https://en.wikipedia.org/wiki/Dune_(2021_film)" TargetMode="External"/><Relationship Id="rId884" Type="http://schemas.openxmlformats.org/officeDocument/2006/relationships/hyperlink" Target="https://en.wikipedia.org/wiki/Spectre_(2015_film)" TargetMode="External"/><Relationship Id="rId27" Type="http://schemas.openxmlformats.org/officeDocument/2006/relationships/hyperlink" Target="https://www.boxofficemojo.com/title/tt0118571/?ref_=bo_cso_table_160" TargetMode="External"/><Relationship Id="rId537" Type="http://schemas.openxmlformats.org/officeDocument/2006/relationships/hyperlink" Target="https://www.boxofficemojo.com/title/tt3315342/?ref_=bo_cso_table_168" TargetMode="External"/><Relationship Id="rId744" Type="http://schemas.openxmlformats.org/officeDocument/2006/relationships/hyperlink" Target="https://en.wikipedia.org/wiki/Detective_Pikachu_(film)" TargetMode="External"/><Relationship Id="rId951" Type="http://schemas.openxmlformats.org/officeDocument/2006/relationships/hyperlink" Target="https://www.boxofficemojo.com/title/tt0103064/?ref_=bo_cso_table_22" TargetMode="External"/><Relationship Id="rId1167" Type="http://schemas.openxmlformats.org/officeDocument/2006/relationships/hyperlink" Target="https://www.boxofficemojo.com/year/world/2004/?ref_=bo_cso_table_159" TargetMode="External"/><Relationship Id="rId80" Type="http://schemas.openxmlformats.org/officeDocument/2006/relationships/hyperlink" Target="https://www.boxofficemojo.com/title/tt2395427/?ref_=bo_cso_table_13" TargetMode="External"/><Relationship Id="rId176" Type="http://schemas.openxmlformats.org/officeDocument/2006/relationships/hyperlink" Target="https://www.boxofficemojo.com/year/world/2005/?ref_=bo_cso_table_49" TargetMode="External"/><Relationship Id="rId383" Type="http://schemas.openxmlformats.org/officeDocument/2006/relationships/hyperlink" Target="https://www.boxofficemojo.com/title/tt0892769/?ref_=bo_cso_table_31" TargetMode="External"/><Relationship Id="rId590" Type="http://schemas.openxmlformats.org/officeDocument/2006/relationships/hyperlink" Target="https://en.wikipedia.org/wiki/Meet_the_Parents" TargetMode="External"/><Relationship Id="rId604" Type="http://schemas.openxmlformats.org/officeDocument/2006/relationships/hyperlink" Target="https://www.boxofficemojo.com/year/world/2015/?ref_=bo_cso_table_23" TargetMode="External"/><Relationship Id="rId811" Type="http://schemas.openxmlformats.org/officeDocument/2006/relationships/hyperlink" Target="https://www.boxofficemojo.com/year/world/2001/?ref_=bo_cso_table_103" TargetMode="External"/><Relationship Id="rId1027" Type="http://schemas.openxmlformats.org/officeDocument/2006/relationships/hyperlink" Target="https://www.boxofficemojo.com/title/tt0109813/?ref_=bo_cso_table_111" TargetMode="External"/><Relationship Id="rId1234" Type="http://schemas.openxmlformats.org/officeDocument/2006/relationships/hyperlink" Target="https://www.cbc.ca/radio/q/blog/titanic-anniversary-20-fascinating-facts-about-the-epic-blockbuster-that-almost-sank-1.4381455" TargetMode="External"/><Relationship Id="rId243" Type="http://schemas.openxmlformats.org/officeDocument/2006/relationships/hyperlink" Target="https://www.boxofficemojo.com/title/tt0461770/?ref_=bo_cso_table_113" TargetMode="External"/><Relationship Id="rId450" Type="http://schemas.openxmlformats.org/officeDocument/2006/relationships/hyperlink" Target="https://en.wikipedia.org/wiki/Iron_Man_3" TargetMode="External"/><Relationship Id="rId688" Type="http://schemas.openxmlformats.org/officeDocument/2006/relationships/hyperlink" Target="https://www.boxofficemojo.com/year/world/2016/?ref_=bo_cso_table_122" TargetMode="External"/><Relationship Id="rId895" Type="http://schemas.openxmlformats.org/officeDocument/2006/relationships/hyperlink" Target="https://www.boxofficemojo.com/year/world/2007/?ref_=bo_cso_table_71" TargetMode="External"/><Relationship Id="rId909" Type="http://schemas.openxmlformats.org/officeDocument/2006/relationships/hyperlink" Target="https://www.boxofficemojo.com/title/tt0245429/?ref_=bo_cso_table_79" TargetMode="External"/><Relationship Id="rId1080" Type="http://schemas.openxmlformats.org/officeDocument/2006/relationships/hyperlink" Target="https://www.boxofficemojo.com/year/world/2016/?ref_=bo_cso_table_54" TargetMode="External"/><Relationship Id="rId1301" Type="http://schemas.openxmlformats.org/officeDocument/2006/relationships/hyperlink" Target="https://www.boxofficemojo.com/year/world/2018/?ref_=bo_cso_table_83" TargetMode="External"/><Relationship Id="rId38" Type="http://schemas.openxmlformats.org/officeDocument/2006/relationships/hyperlink" Target="https://www.boxofficemojo.com/year/world/2019/?ref_=bo_cso_table_125" TargetMode="External"/><Relationship Id="rId103" Type="http://schemas.openxmlformats.org/officeDocument/2006/relationships/hyperlink" Target="https://www.imdb.com/title/tt0372784/" TargetMode="External"/><Relationship Id="rId310" Type="http://schemas.openxmlformats.org/officeDocument/2006/relationships/hyperlink" Target="https://en.wikipedia.org/wiki/Godzilla_vs._Kong" TargetMode="External"/><Relationship Id="rId548" Type="http://schemas.openxmlformats.org/officeDocument/2006/relationships/hyperlink" Target="https://en.wikipedia.org/wiki/The_Lord_of_the_Rings:_The_Two_Towers" TargetMode="External"/><Relationship Id="rId755" Type="http://schemas.openxmlformats.org/officeDocument/2006/relationships/hyperlink" Target="https://www.boxofficemojo.com/year/world/2012/?ref_=bo_cso_table_127" TargetMode="External"/><Relationship Id="rId962" Type="http://schemas.openxmlformats.org/officeDocument/2006/relationships/hyperlink" Target="https://en.wikipedia.org/wiki/Terminator_Salvation" TargetMode="External"/><Relationship Id="rId1178" Type="http://schemas.openxmlformats.org/officeDocument/2006/relationships/hyperlink" Target="https://www.boxofficemojo.com/title/tt0117500/?ref_=bo_cso_table_120" TargetMode="External"/><Relationship Id="rId91" Type="http://schemas.openxmlformats.org/officeDocument/2006/relationships/hyperlink" Target="https://en.wikipedia.org/wiki/Back_to_the_Future_Part_II" TargetMode="External"/><Relationship Id="rId187" Type="http://schemas.openxmlformats.org/officeDocument/2006/relationships/hyperlink" Target="https://www.boxofficemojo.com/year/world/2017/?ref_=bo_cso_table_94" TargetMode="External"/><Relationship Id="rId394" Type="http://schemas.openxmlformats.org/officeDocument/2006/relationships/hyperlink" Target="https://www.boxofficemojo.com/year/world/2004/?ref_=bo_cso_table_84" TargetMode="External"/><Relationship Id="rId408" Type="http://schemas.openxmlformats.org/officeDocument/2006/relationships/hyperlink" Target="https://www.boxofficemojo.com/title/tt0438097/?ref_=bo_cso_table_146" TargetMode="External"/><Relationship Id="rId615" Type="http://schemas.openxmlformats.org/officeDocument/2006/relationships/hyperlink" Target="https://www.boxofficemojo.com/title/tt4912910/?ref_=bo_cso_table_99" TargetMode="External"/><Relationship Id="rId822" Type="http://schemas.openxmlformats.org/officeDocument/2006/relationships/hyperlink" Target="https://www.boxofficemojo.com/title/tt0114369/?ref_=bo_cso_table_138" TargetMode="External"/><Relationship Id="rId1038" Type="http://schemas.openxmlformats.org/officeDocument/2006/relationships/hyperlink" Target="https://en.wikipedia.org/wiki/The_Golden_Compass_(film)" TargetMode="External"/><Relationship Id="rId1245" Type="http://schemas.openxmlformats.org/officeDocument/2006/relationships/hyperlink" Target="https://www.boxofficemojo.com/year/world/1995/?ref_=bo_cso_table_138" TargetMode="External"/><Relationship Id="rId254" Type="http://schemas.openxmlformats.org/officeDocument/2006/relationships/hyperlink" Target="https://en.wikipedia.org/wiki/Fantastic_Beasts:_The_Secrets_of_Dumbledore" TargetMode="External"/><Relationship Id="rId699" Type="http://schemas.openxmlformats.org/officeDocument/2006/relationships/hyperlink" Target="https://www.boxofficemojo.com/title/tt7131622/?ref_=bo_cso_table_163" TargetMode="External"/><Relationship Id="rId1091" Type="http://schemas.openxmlformats.org/officeDocument/2006/relationships/hyperlink" Target="https://www.boxofficemojo.com/title/tt2527336/?ref_=bo_cso_table_16" TargetMode="External"/><Relationship Id="rId1105" Type="http://schemas.openxmlformats.org/officeDocument/2006/relationships/hyperlink" Target="https://en.wikipedia.org/wiki/The_Lego_Movie" TargetMode="External"/><Relationship Id="rId1312" Type="http://schemas.openxmlformats.org/officeDocument/2006/relationships/hyperlink" Target="https://www.boxofficemojo.com/year/world/2017/?ref_=bo_cso_table_36" TargetMode="External"/><Relationship Id="rId49" Type="http://schemas.openxmlformats.org/officeDocument/2006/relationships/hyperlink" Target="https://www.boxofficemojo.com/title/tt2179136/?ref_=bo_cso_table_198" TargetMode="External"/><Relationship Id="rId114" Type="http://schemas.openxmlformats.org/officeDocument/2006/relationships/hyperlink" Target="https://www.boxofficemojo.com/title/tt0086960/?ref_=bo_cso_table_158" TargetMode="External"/><Relationship Id="rId461" Type="http://schemas.openxmlformats.org/officeDocument/2006/relationships/hyperlink" Target="https://en.wikipedia.org/wiki/Jaws_(film)" TargetMode="External"/><Relationship Id="rId559" Type="http://schemas.openxmlformats.org/officeDocument/2006/relationships/hyperlink" Target="https://www.boxofficemojo.com/year/world/2012/?ref_=bo_cso_table_118" TargetMode="External"/><Relationship Id="rId766" Type="http://schemas.openxmlformats.org/officeDocument/2006/relationships/hyperlink" Target="https://www.boxofficemojo.com/title/tt0095953/?ref_=bo_cso_table_81" TargetMode="External"/><Relationship Id="rId1189" Type="http://schemas.openxmlformats.org/officeDocument/2006/relationships/hyperlink" Target="https://en.wikipedia.org/wiki/The_Simpsons_Movie" TargetMode="External"/><Relationship Id="rId198" Type="http://schemas.openxmlformats.org/officeDocument/2006/relationships/hyperlink" Target="https://www.boxofficemojo.com/year/world/2016/?ref_=bo_cso_table_105" TargetMode="External"/><Relationship Id="rId321" Type="http://schemas.openxmlformats.org/officeDocument/2006/relationships/hyperlink" Target="https://www.boxofficemojo.com/year/world/1978/?ref_=bo_cso_table_137" TargetMode="External"/><Relationship Id="rId419" Type="http://schemas.openxmlformats.org/officeDocument/2006/relationships/hyperlink" Target="https://en.wikipedia.org/wiki/Independence_Day_(1996_film)" TargetMode="External"/><Relationship Id="rId626" Type="http://schemas.openxmlformats.org/officeDocument/2006/relationships/hyperlink" Target="https://en.wikipedia.org/wiki/Mission:_Impossible_2" TargetMode="External"/><Relationship Id="rId973" Type="http://schemas.openxmlformats.org/officeDocument/2006/relationships/hyperlink" Target="https://www.boxofficemojo.com/year/world/2016/?ref_=bo_cso_table_88" TargetMode="External"/><Relationship Id="rId1049" Type="http://schemas.openxmlformats.org/officeDocument/2006/relationships/hyperlink" Target="https://www.boxofficemojo.com/year/world/2018/?ref_=bo_cso_table_24" TargetMode="External"/><Relationship Id="rId1256" Type="http://schemas.openxmlformats.org/officeDocument/2006/relationships/hyperlink" Target="https://www.boxofficemojo.com/title/tt0418279/?ref_=bo_cso_table_132" TargetMode="External"/><Relationship Id="rId833" Type="http://schemas.openxmlformats.org/officeDocument/2006/relationships/hyperlink" Target="https://en.wikipedia.org/wiki/Shark_Tale" TargetMode="External"/><Relationship Id="rId1116" Type="http://schemas.openxmlformats.org/officeDocument/2006/relationships/hyperlink" Target="https://www.boxofficemojo.com/year/world/2012/?ref_=bo_cso_table_99" TargetMode="External"/><Relationship Id="rId265" Type="http://schemas.openxmlformats.org/officeDocument/2006/relationships/hyperlink" Target="https://www.boxofficemojo.com/year/world/2013/?ref_=bo_cso_table_103" TargetMode="External"/><Relationship Id="rId472" Type="http://schemas.openxmlformats.org/officeDocument/2006/relationships/hyperlink" Target="https://www.boxofficemojo.com/year/world/2019/?ref_=bo_cso_table_95" TargetMode="External"/><Relationship Id="rId900" Type="http://schemas.openxmlformats.org/officeDocument/2006/relationships/hyperlink" Target="https://www.boxofficemojo.com/title/tt2250912/?ref_=bo_cso_table_75" TargetMode="External"/><Relationship Id="rId1323" Type="http://schemas.openxmlformats.org/officeDocument/2006/relationships/hyperlink" Target="https://www.boxofficemojo.com/title/tt0096438/?ref_=bo_cso_table_132" TargetMode="External"/><Relationship Id="rId125" Type="http://schemas.openxmlformats.org/officeDocument/2006/relationships/hyperlink" Target="https://www.boxofficemojo.com/year/world/2022/?ref_=bo_cso_table_143" TargetMode="External"/><Relationship Id="rId332" Type="http://schemas.openxmlformats.org/officeDocument/2006/relationships/hyperlink" Target="https://www.boxofficemojo.com/year/world/2001/?ref_=bo_cso_table_92" TargetMode="External"/><Relationship Id="rId777" Type="http://schemas.openxmlformats.org/officeDocument/2006/relationships/hyperlink" Target="https://www.boxofficemojo.com/title/tt0382932/?ref_=bo_cso_table_165" TargetMode="External"/><Relationship Id="rId984" Type="http://schemas.openxmlformats.org/officeDocument/2006/relationships/hyperlink" Target="https://www.boxofficemojo.com/title/tt3874544/?ref_=bo_cso_table_14" TargetMode="External"/><Relationship Id="rId637" Type="http://schemas.openxmlformats.org/officeDocument/2006/relationships/hyperlink" Target="https://www.boxofficemojo.com/year/world/2015/?ref_=bo_cso_table_155" TargetMode="External"/><Relationship Id="rId844" Type="http://schemas.openxmlformats.org/officeDocument/2006/relationships/hyperlink" Target="https://www.boxofficemojo.com/year/world/2001/?ref_=bo_cso_table_37" TargetMode="External"/><Relationship Id="rId1267" Type="http://schemas.openxmlformats.org/officeDocument/2006/relationships/hyperlink" Target="https://en.wikipedia.org/wiki/Transformers:_Revenge_of_the_Fallen" TargetMode="External"/><Relationship Id="rId276" Type="http://schemas.openxmlformats.org/officeDocument/2006/relationships/hyperlink" Target="https://www.boxofficemojo.com/year/world/2015/?ref_=bo_cso_table_188" TargetMode="External"/><Relationship Id="rId483" Type="http://schemas.openxmlformats.org/officeDocument/2006/relationships/hyperlink" Target="https://www.boxofficemojo.com/title/tt0369610/?ref_=bo_cso_table_7" TargetMode="External"/><Relationship Id="rId690" Type="http://schemas.openxmlformats.org/officeDocument/2006/relationships/hyperlink" Target="https://www.boxofficemojo.com/title/tt0240772/?ref_=bo_cso_table_73" TargetMode="External"/><Relationship Id="rId704" Type="http://schemas.openxmlformats.org/officeDocument/2006/relationships/hyperlink" Target="https://en.wikipedia.org/wiki/Over_the_Hedge_(film)" TargetMode="External"/><Relationship Id="rId911" Type="http://schemas.openxmlformats.org/officeDocument/2006/relationships/hyperlink" Target="https://en.wikipedia.org/wiki/Spirited_Away" TargetMode="External"/><Relationship Id="rId1127" Type="http://schemas.openxmlformats.org/officeDocument/2006/relationships/hyperlink" Target="https://www.boxofficemojo.com/title/tt0133093/?ref_=bo_cso_table_61" TargetMode="External"/><Relationship Id="rId1334" Type="http://schemas.openxmlformats.org/officeDocument/2006/relationships/hyperlink" Target="https://en.wikipedia.org/wiki/Wreck-It_Ralph" TargetMode="External"/><Relationship Id="rId40" Type="http://schemas.openxmlformats.org/officeDocument/2006/relationships/hyperlink" Target="https://www.boxofficemojo.com/year/world/2009/?ref_=bo_cso_table_81" TargetMode="External"/><Relationship Id="rId136" Type="http://schemas.openxmlformats.org/officeDocument/2006/relationships/hyperlink" Target="https://www.boxofficemojo.com/year/world/2008/?ref_=bo_cso_table_171" TargetMode="External"/><Relationship Id="rId343" Type="http://schemas.openxmlformats.org/officeDocument/2006/relationships/hyperlink" Target="https://www.boxofficemojo.com/title/tt0304141/?ref_=bo_cso_table_96" TargetMode="External"/><Relationship Id="rId550" Type="http://schemas.openxmlformats.org/officeDocument/2006/relationships/hyperlink" Target="https://www.boxofficemojo.com/year/world/2014/?ref_=bo_cso_table_57" TargetMode="External"/><Relationship Id="rId788" Type="http://schemas.openxmlformats.org/officeDocument/2006/relationships/hyperlink" Target="https://en.wikipedia.org/wiki/Return_of_the_Jedi" TargetMode="External"/><Relationship Id="rId995" Type="http://schemas.openxmlformats.org/officeDocument/2006/relationships/hyperlink" Target="https://en.wikipedia.org/wiki/The_Conjuring_2" TargetMode="External"/><Relationship Id="rId1180" Type="http://schemas.openxmlformats.org/officeDocument/2006/relationships/hyperlink" Target="https://en.wikipedia.org/wiki/The_Rock_(film)" TargetMode="External"/><Relationship Id="rId203" Type="http://schemas.openxmlformats.org/officeDocument/2006/relationships/hyperlink" Target="https://en.wikipedia.org/wiki/Deep_Impact_(film)" TargetMode="External"/><Relationship Id="rId648" Type="http://schemas.openxmlformats.org/officeDocument/2006/relationships/hyperlink" Target="https://www.boxofficemojo.com/title/tt0356910/?ref_=bo_cso_table_38" TargetMode="External"/><Relationship Id="rId855" Type="http://schemas.openxmlformats.org/officeDocument/2006/relationships/hyperlink" Target="https://www.boxofficemojo.com/title/tt0286106/?ref_=bo_cso_table_120" TargetMode="External"/><Relationship Id="rId1040" Type="http://schemas.openxmlformats.org/officeDocument/2006/relationships/hyperlink" Target="https://www.boxofficemojo.com/year/world/2015/?ref_=bo_cso_table_128" TargetMode="External"/><Relationship Id="rId1278" Type="http://schemas.openxmlformats.org/officeDocument/2006/relationships/hyperlink" Target="https://www.boxofficemojo.com/year/world/2004/?ref_=bo_cso_table_29" TargetMode="External"/><Relationship Id="rId287" Type="http://schemas.openxmlformats.org/officeDocument/2006/relationships/hyperlink" Target="https://www.pagalmovie.in/2021/10/free-guy-budget-box-office-hit-or-flop-cast-crew-story-wiki.html" TargetMode="External"/><Relationship Id="rId410" Type="http://schemas.openxmlformats.org/officeDocument/2006/relationships/hyperlink" Target="https://en.wikipedia.org/wiki/Ice_Age:_The_Meltdown" TargetMode="External"/><Relationship Id="rId494" Type="http://schemas.openxmlformats.org/officeDocument/2006/relationships/hyperlink" Target="https://en.wikipedia.org/wiki/Justice_League_(film)" TargetMode="External"/><Relationship Id="rId508" Type="http://schemas.openxmlformats.org/officeDocument/2006/relationships/hyperlink" Target="https://www.boxofficemojo.com/year/world/2017/?ref_=bo_cso_table_189" TargetMode="External"/><Relationship Id="rId715" Type="http://schemas.openxmlformats.org/officeDocument/2006/relationships/hyperlink" Target="https://www.boxofficemojo.com/title/tt1911658/?ref_=bo_cso_table_170" TargetMode="External"/><Relationship Id="rId922" Type="http://schemas.openxmlformats.org/officeDocument/2006/relationships/hyperlink" Target="https://www.boxofficemojo.com/year/world/1977/?ref_=bo_cso_table_106" TargetMode="External"/><Relationship Id="rId1138" Type="http://schemas.openxmlformats.org/officeDocument/2006/relationships/hyperlink" Target="https://en.wikipedia.org/wiki/The_Maze_Runner_(film)" TargetMode="External"/><Relationship Id="rId1345" Type="http://schemas.openxmlformats.org/officeDocument/2006/relationships/hyperlink" Target="https://www.boxofficemojo.com/year/world/2011/?ref_=bo_cso_table_87" TargetMode="External"/><Relationship Id="rId147" Type="http://schemas.openxmlformats.org/officeDocument/2006/relationships/hyperlink" Target="https://en.wikipedia.org/wiki/Bruce_Almighty" TargetMode="External"/><Relationship Id="rId354" Type="http://schemas.openxmlformats.org/officeDocument/2006/relationships/hyperlink" Target="https://en.wikipedia.org/wiki/Harry_Potter_and_the_Deathly_Hallows_%E2%80%93_Part_2" TargetMode="External"/><Relationship Id="rId799" Type="http://schemas.openxmlformats.org/officeDocument/2006/relationships/hyperlink" Target="https://www.boxofficemojo.com/year/world/2011/?ref_=bo_cso_table_44" TargetMode="External"/><Relationship Id="rId1191" Type="http://schemas.openxmlformats.org/officeDocument/2006/relationships/hyperlink" Target="https://www.boxofficemojo.com/year/world/1999/?ref_=bo_cso_table_144" TargetMode="External"/><Relationship Id="rId1205" Type="http://schemas.openxmlformats.org/officeDocument/2006/relationships/hyperlink" Target="https://www.boxofficemojo.com/title/tt0980970/?ref_=bo_cso_table_108" TargetMode="External"/><Relationship Id="rId51" Type="http://schemas.openxmlformats.org/officeDocument/2006/relationships/hyperlink" Target="https://www.boxofficemojo.com/title/tt0808151/?ref_=bo_cso_table_39" TargetMode="External"/><Relationship Id="rId561" Type="http://schemas.openxmlformats.org/officeDocument/2006/relationships/hyperlink" Target="https://www.boxofficemojo.com/title/tt0479952/?ref_=bo_cso_table_175" TargetMode="External"/><Relationship Id="rId659" Type="http://schemas.openxmlformats.org/officeDocument/2006/relationships/hyperlink" Target="https://en.wikipedia.org/wiki/My_Big_Fat_Greek_Wedding" TargetMode="External"/><Relationship Id="rId866" Type="http://schemas.openxmlformats.org/officeDocument/2006/relationships/hyperlink" Target="https://en.wikipedia.org/wiki/Skyfall" TargetMode="External"/><Relationship Id="rId1289" Type="http://schemas.openxmlformats.org/officeDocument/2006/relationships/hyperlink" Target="https://en.wikipedia.org/wiki/The_Twilight_Saga:_New_Moon" TargetMode="External"/><Relationship Id="rId214" Type="http://schemas.openxmlformats.org/officeDocument/2006/relationships/hyperlink" Target="https://www.boxofficemojo.com/year/world/1995/?ref_=bo_cso_table_184" TargetMode="External"/><Relationship Id="rId298" Type="http://schemas.openxmlformats.org/officeDocument/2006/relationships/hyperlink" Target="https://en.wikipedia.org/wiki/Ghost_(1990_film)" TargetMode="External"/><Relationship Id="rId421" Type="http://schemas.openxmlformats.org/officeDocument/2006/relationships/hyperlink" Target="https://www.boxofficemojo.com/year/world/2016/?ref_=bo_cso_table_143" TargetMode="External"/><Relationship Id="rId519" Type="http://schemas.openxmlformats.org/officeDocument/2006/relationships/hyperlink" Target="https://www.boxofficemojo.com/title/tt3783958/?ref_=bo_cso_table_53" TargetMode="External"/><Relationship Id="rId1051" Type="http://schemas.openxmlformats.org/officeDocument/2006/relationships/hyperlink" Target="https://www.boxofficemojo.com/title/tt1119646/?ref_=bo_cso_table_56" TargetMode="External"/><Relationship Id="rId1149" Type="http://schemas.openxmlformats.org/officeDocument/2006/relationships/hyperlink" Target="https://www.boxofficemojo.com/year/world/2001/?ref_=bo_cso_table_80" TargetMode="External"/><Relationship Id="rId1356" Type="http://schemas.openxmlformats.org/officeDocument/2006/relationships/hyperlink" Target="https://www.boxofficemojo.com/title/tt2948356/?ref_=bo_cso_table_43" TargetMode="External"/><Relationship Id="rId158" Type="http://schemas.openxmlformats.org/officeDocument/2006/relationships/hyperlink" Target="https://www.boxofficemojo.com/year/world/2019/?ref_=bo_cso_table_28" TargetMode="External"/><Relationship Id="rId726" Type="http://schemas.openxmlformats.org/officeDocument/2006/relationships/hyperlink" Target="https://en.wikipedia.org/wiki/Pirates_of_the_Caribbean:_Dead_Man%27s_Chest" TargetMode="External"/><Relationship Id="rId933" Type="http://schemas.openxmlformats.org/officeDocument/2006/relationships/hyperlink" Target="https://www.boxofficemojo.com/title/tt2446042/?ref_=bo_cso_table_140" TargetMode="External"/><Relationship Id="rId1009" Type="http://schemas.openxmlformats.org/officeDocument/2006/relationships/hyperlink" Target="https://www.boxofficemojo.com/title/tt1345836/?ref_=bo_cso_table_34" TargetMode="External"/><Relationship Id="rId62" Type="http://schemas.openxmlformats.org/officeDocument/2006/relationships/hyperlink" Target="https://www.boxofficemojo.com/title/tt0120591/?ref_=bo_cso_table_195" TargetMode="External"/><Relationship Id="rId365" Type="http://schemas.openxmlformats.org/officeDocument/2006/relationships/hyperlink" Target="https://www.boxofficemojo.com/year/world/2019/?ref_=bo_cso_table_112" TargetMode="External"/><Relationship Id="rId572" Type="http://schemas.openxmlformats.org/officeDocument/2006/relationships/hyperlink" Target="https://en.wikipedia.org/wiki/Mamma_Mia!_(film)" TargetMode="External"/><Relationship Id="rId1216" Type="http://schemas.openxmlformats.org/officeDocument/2006/relationships/hyperlink" Target="https://en.wikipedia.org/wiki/The_World_Is_Not_Enough" TargetMode="External"/><Relationship Id="rId225" Type="http://schemas.openxmlformats.org/officeDocument/2006/relationships/hyperlink" Target="https://www.boxofficemojo.com/year/world/2022/?ref_=bo_cso_table_59" TargetMode="External"/><Relationship Id="rId432" Type="http://schemas.openxmlformats.org/officeDocument/2006/relationships/hyperlink" Target="https://www.boxofficemojo.com/title/tt0361748/?ref_=bo_cso_table_150" TargetMode="External"/><Relationship Id="rId877" Type="http://schemas.openxmlformats.org/officeDocument/2006/relationships/hyperlink" Target="https://www.boxofficemojo.com/year/world/2020/?ref_=bo_cso_table_154" TargetMode="External"/><Relationship Id="rId1062" Type="http://schemas.openxmlformats.org/officeDocument/2006/relationships/hyperlink" Target="https://en.wikipedia.org/wiki/The_Hobbit:_An_Unexpected_Journey" TargetMode="External"/><Relationship Id="rId737" Type="http://schemas.openxmlformats.org/officeDocument/2006/relationships/hyperlink" Target="https://www.boxofficemojo.com/year/world/2001/?ref_=bo_cso_table_193" TargetMode="External"/><Relationship Id="rId944" Type="http://schemas.openxmlformats.org/officeDocument/2006/relationships/hyperlink" Target="https://en.wikipedia.org/wiki/Ted_(film)" TargetMode="External"/><Relationship Id="rId73" Type="http://schemas.openxmlformats.org/officeDocument/2006/relationships/hyperlink" Target="https://en.wikipedia.org/wiki/Austin_Powers:_The_Spy_Who_Shagged_Me" TargetMode="External"/><Relationship Id="rId169" Type="http://schemas.openxmlformats.org/officeDocument/2006/relationships/hyperlink" Target="https://www.boxofficemojo.com/title/tt0162222/?ref_=bo_cso_table_94" TargetMode="External"/><Relationship Id="rId376" Type="http://schemas.openxmlformats.org/officeDocument/2006/relationships/hyperlink" Target="https://www.boxofficemojo.com/title/tt2510894/?ref_=bo_cso_table_47" TargetMode="External"/><Relationship Id="rId583" Type="http://schemas.openxmlformats.org/officeDocument/2006/relationships/hyperlink" Target="https://www.boxofficemojo.com/year/world/2015/?ref_=bo_cso_table_165" TargetMode="External"/><Relationship Id="rId790" Type="http://schemas.openxmlformats.org/officeDocument/2006/relationships/hyperlink" Target="https://www.boxofficemojo.com/year/world/2005/?ref_=bo_cso_table_79" TargetMode="External"/><Relationship Id="rId804" Type="http://schemas.openxmlformats.org/officeDocument/2006/relationships/hyperlink" Target="https://www.boxofficemojo.com/title/tt0102798/?ref_=bo_cso_table_141" TargetMode="External"/><Relationship Id="rId1227" Type="http://schemas.openxmlformats.org/officeDocument/2006/relationships/hyperlink" Target="https://www.boxofficemojo.com/year/world/2017/?ref_=bo_cso_table_84" TargetMode="External"/><Relationship Id="rId4" Type="http://schemas.openxmlformats.org/officeDocument/2006/relationships/hyperlink" Target="https://www.boxofficemojo.com/year/world/2019/?ref_=bo_cso_table_150" TargetMode="External"/><Relationship Id="rId236" Type="http://schemas.openxmlformats.org/officeDocument/2006/relationships/hyperlink" Target="https://www.boxofficemojo.com/year/world/1982/?ref_=bo_cso_table_98" TargetMode="External"/><Relationship Id="rId443" Type="http://schemas.openxmlformats.org/officeDocument/2006/relationships/hyperlink" Target="https://www.boxofficemojo.com/year/world/2008/?ref_=bo_cso_table_182" TargetMode="External"/><Relationship Id="rId650" Type="http://schemas.openxmlformats.org/officeDocument/2006/relationships/hyperlink" Target="https://en.wikipedia.org/wiki/Mr._%26_Mrs._Smith_(2005_film)" TargetMode="External"/><Relationship Id="rId888" Type="http://schemas.openxmlformats.org/officeDocument/2006/relationships/hyperlink" Target="https://www.boxofficemojo.com/title/tt0145487/?ref_=bo_cso_table_88" TargetMode="External"/><Relationship Id="rId1073" Type="http://schemas.openxmlformats.org/officeDocument/2006/relationships/hyperlink" Target="https://en.wikipedia.org/wiki/The_Hunger_Games_(film)" TargetMode="External"/><Relationship Id="rId1280" Type="http://schemas.openxmlformats.org/officeDocument/2006/relationships/hyperlink" Target="https://www.boxofficemojo.com/title/tt0111503/?ref_=bo_cso_table_160" TargetMode="External"/><Relationship Id="rId303" Type="http://schemas.openxmlformats.org/officeDocument/2006/relationships/hyperlink" Target="https://www.boxofficemojo.com/title/tt0831387/?ref_=bo_cso_table_16" TargetMode="External"/><Relationship Id="rId748" Type="http://schemas.openxmlformats.org/officeDocument/2006/relationships/hyperlink" Target="https://www.boxofficemojo.com/title/tt0499448/?ref_=bo_cso_table_104" TargetMode="External"/><Relationship Id="rId955" Type="http://schemas.openxmlformats.org/officeDocument/2006/relationships/hyperlink" Target="https://www.boxofficemojo.com/year/world/2003/?ref_=bo_cso_table_89" TargetMode="External"/><Relationship Id="rId1140" Type="http://schemas.openxmlformats.org/officeDocument/2006/relationships/hyperlink" Target="https://www.boxofficemojo.com/year/world/2018/?ref_=bo_cso_table_11" TargetMode="External"/><Relationship Id="rId84" Type="http://schemas.openxmlformats.org/officeDocument/2006/relationships/hyperlink" Target="https://www.boxofficemojo.com/title/tt4154756/?ref_=bo_cso_table_5" TargetMode="External"/><Relationship Id="rId387" Type="http://schemas.openxmlformats.org/officeDocument/2006/relationships/hyperlink" Target="https://www.boxofficemojo.com/title/tt2386490/?ref_=bo_cso_table_17" TargetMode="External"/><Relationship Id="rId510" Type="http://schemas.openxmlformats.org/officeDocument/2006/relationships/hyperlink" Target="https://www.boxofficemojo.com/title/tt0441773/?ref_=bo_cso_table_158" TargetMode="External"/><Relationship Id="rId594" Type="http://schemas.openxmlformats.org/officeDocument/2006/relationships/hyperlink" Target="https://www.boxofficemojo.com/title/tt0119654/?ref_=bo_cso_table_179" TargetMode="External"/><Relationship Id="rId608" Type="http://schemas.openxmlformats.org/officeDocument/2006/relationships/hyperlink" Target="https://en.wikipedia.org/wiki/Minions:_The_Rise_of_Gru" TargetMode="External"/><Relationship Id="rId815" Type="http://schemas.openxmlformats.org/officeDocument/2006/relationships/hyperlink" Target="https://en.wikipedia.org/wiki/San_Andreas_(film)" TargetMode="External"/><Relationship Id="rId1238" Type="http://schemas.openxmlformats.org/officeDocument/2006/relationships/hyperlink" Target="https://www.boxofficemojo.com/title/tt0092099/?ref_=bo_cso_table_76" TargetMode="External"/><Relationship Id="rId247" Type="http://schemas.openxmlformats.org/officeDocument/2006/relationships/hyperlink" Target="https://www.boxofficemojo.com/year/world/2021/?ref_=bo_cso_table_131" TargetMode="External"/><Relationship Id="rId899" Type="http://schemas.openxmlformats.org/officeDocument/2006/relationships/hyperlink" Target="https://en.wikipedia.org/wiki/Spider-Man:_Far_From_Home" TargetMode="External"/><Relationship Id="rId1000" Type="http://schemas.openxmlformats.org/officeDocument/2006/relationships/hyperlink" Target="https://www.boxofficemojo.com/year/world/2008/?ref_=bo_cso_table_118" TargetMode="External"/><Relationship Id="rId1084" Type="http://schemas.openxmlformats.org/officeDocument/2006/relationships/hyperlink" Target="https://en.wikipedia.org/wiki/The_Karate_Kid_(2010_film)" TargetMode="External"/><Relationship Id="rId1305" Type="http://schemas.openxmlformats.org/officeDocument/2006/relationships/hyperlink" Target="https://www.boxofficemojo.com/title/tt0910970/?ref_=bo_cso_table_20" TargetMode="External"/><Relationship Id="rId107" Type="http://schemas.openxmlformats.org/officeDocument/2006/relationships/hyperlink" Target="https://www.boxofficemojo.com/title/tt2975590/?ref_=bo_cso_table_77" TargetMode="External"/><Relationship Id="rId454" Type="http://schemas.openxmlformats.org/officeDocument/2006/relationships/hyperlink" Target="https://www.boxofficemojo.com/title/tt7349950/?ref_=bo_cso_table_52" TargetMode="External"/><Relationship Id="rId661" Type="http://schemas.openxmlformats.org/officeDocument/2006/relationships/hyperlink" Target="https://www.boxofficemojo.com/year/world/2004/?ref_=bo_cso_table_102" TargetMode="External"/><Relationship Id="rId759" Type="http://schemas.openxmlformats.org/officeDocument/2006/relationships/hyperlink" Target="https://edition.cnn.com/2011/10/31/showbiz/movies/puss-in-boots-box-office-ew/index.html" TargetMode="External"/><Relationship Id="rId966" Type="http://schemas.openxmlformats.org/officeDocument/2006/relationships/hyperlink" Target="https://www.boxofficemojo.com/title/tt0948470/?ref_=bo_cso_table_115" TargetMode="External"/><Relationship Id="rId1291" Type="http://schemas.openxmlformats.org/officeDocument/2006/relationships/hyperlink" Target="https://www.boxofficemojo.com/year/world/1996/?ref_=bo_cso_table_32" TargetMode="External"/><Relationship Id="rId11" Type="http://schemas.openxmlformats.org/officeDocument/2006/relationships/hyperlink" Target="https://www.boxofficemojo.com/title/tt2294449/?ref_=bo_cso_table_130" TargetMode="External"/><Relationship Id="rId314" Type="http://schemas.openxmlformats.org/officeDocument/2006/relationships/hyperlink" Target="https://www.boxofficemojo.com/year/world/1995/?ref_=bo_cso_table_89" TargetMode="External"/><Relationship Id="rId398" Type="http://schemas.openxmlformats.org/officeDocument/2006/relationships/hyperlink" Target="https://en.wikipedia.org/wiki/Ice_Age_(2002_film)" TargetMode="External"/><Relationship Id="rId521" Type="http://schemas.openxmlformats.org/officeDocument/2006/relationships/hyperlink" Target="https://en.wikipedia.org/wiki/La_La_Land" TargetMode="External"/><Relationship Id="rId619" Type="http://schemas.openxmlformats.org/officeDocument/2006/relationships/hyperlink" Target="https://www.boxofficemojo.com/year/world/2011/?ref_=bo_cso_table_137" TargetMode="External"/><Relationship Id="rId1151" Type="http://schemas.openxmlformats.org/officeDocument/2006/relationships/hyperlink" Target="https://www.boxofficemojo.com/title/tt0859163/?ref_=bo_cso_table_126" TargetMode="External"/><Relationship Id="rId1249" Type="http://schemas.openxmlformats.org/officeDocument/2006/relationships/hyperlink" Target="https://en.wikipedia.org/wiki/Toy_Story_2" TargetMode="External"/><Relationship Id="rId95" Type="http://schemas.openxmlformats.org/officeDocument/2006/relationships/hyperlink" Target="https://www.boxofficemojo.com/title/tt0103772/?ref_=bo_cso_table_85" TargetMode="External"/><Relationship Id="rId160" Type="http://schemas.openxmlformats.org/officeDocument/2006/relationships/hyperlink" Target="https://www.boxofficemojo.com/year/world/2006/?ref_=bo_cso_table_64" TargetMode="External"/><Relationship Id="rId826" Type="http://schemas.openxmlformats.org/officeDocument/2006/relationships/hyperlink" Target="https://www.boxofficemojo.com/year/world/2008/?ref_=bo_cso_table_105" TargetMode="External"/><Relationship Id="rId1011" Type="http://schemas.openxmlformats.org/officeDocument/2006/relationships/hyperlink" Target="https://en.wikipedia.org/wiki/The_Dark_Knight_Rises" TargetMode="External"/><Relationship Id="rId1109" Type="http://schemas.openxmlformats.org/officeDocument/2006/relationships/hyperlink" Target="https://www.boxofficemojo.com/title/tt0110357/?ref_=bo_cso_table_39" TargetMode="External"/><Relationship Id="rId258" Type="http://schemas.openxmlformats.org/officeDocument/2006/relationships/hyperlink" Target="https://www.boxofficemojo.com/year/world/2022/?ref_=bo_cso_table_124" TargetMode="External"/><Relationship Id="rId465" Type="http://schemas.openxmlformats.org/officeDocument/2006/relationships/hyperlink" Target="https://www.boxofficemojo.com/title/tt7286456/?ref_=bo_cso_table_32" TargetMode="External"/><Relationship Id="rId672" Type="http://schemas.openxmlformats.org/officeDocument/2006/relationships/hyperlink" Target="https://www.boxofficemojo.com/title/tt2692250/?ref_=bo_cso_table_191" TargetMode="External"/><Relationship Id="rId1095" Type="http://schemas.openxmlformats.org/officeDocument/2006/relationships/hyperlink" Target="https://www.boxofficemojo.com/year/world/2003/?ref_=bo_cso_table_70" TargetMode="External"/><Relationship Id="rId1316" Type="http://schemas.openxmlformats.org/officeDocument/2006/relationships/hyperlink" Target="https://en.wikipedia.org/wiki/War_of_the_Worlds_(2005_film)" TargetMode="External"/><Relationship Id="rId22" Type="http://schemas.openxmlformats.org/officeDocument/2006/relationships/hyperlink" Target="https://www.boxofficemojo.com/year/world/2009/?ref_=bo_cso_table_142" TargetMode="External"/><Relationship Id="rId118" Type="http://schemas.openxmlformats.org/officeDocument/2006/relationships/hyperlink" Target="https://www.boxofficemojo.com/year/world/2014/?ref_=bo_cso_table_150" TargetMode="External"/><Relationship Id="rId325" Type="http://schemas.openxmlformats.org/officeDocument/2006/relationships/hyperlink" Target="https://www.boxofficemojo.com/title/tt2015381/?ref_=bo_cso_table_109" TargetMode="External"/><Relationship Id="rId532" Type="http://schemas.openxmlformats.org/officeDocument/2006/relationships/hyperlink" Target="https://www.boxofficemojo.com/year/world/2010/?ref_=bo_cso_table_170" TargetMode="External"/><Relationship Id="rId977" Type="http://schemas.openxmlformats.org/officeDocument/2006/relationships/hyperlink" Target="https://en.wikipedia.org/wiki/The_Avengers_(2012_film)" TargetMode="External"/><Relationship Id="rId1162" Type="http://schemas.openxmlformats.org/officeDocument/2006/relationships/hyperlink" Target="https://en.wikipedia.org/wiki/The_Perfect_Storm_(film)" TargetMode="External"/><Relationship Id="rId171" Type="http://schemas.openxmlformats.org/officeDocument/2006/relationships/hyperlink" Target="https://en.wikipedia.org/wiki/Cast_Away" TargetMode="External"/><Relationship Id="rId837" Type="http://schemas.openxmlformats.org/officeDocument/2006/relationships/hyperlink" Target="https://www.boxofficemojo.com/title/tt0988045/?ref_=bo_cso_table_18" TargetMode="External"/><Relationship Id="rId1022" Type="http://schemas.openxmlformats.org/officeDocument/2006/relationships/hyperlink" Target="https://en.wikipedia.org/wiki/The_Expendables_2" TargetMode="External"/><Relationship Id="rId269" Type="http://schemas.openxmlformats.org/officeDocument/2006/relationships/hyperlink" Target="https://www.boxofficemojo.com/year/world/1987/?ref_=bo_cso_table_153" TargetMode="External"/><Relationship Id="rId476" Type="http://schemas.openxmlformats.org/officeDocument/2006/relationships/hyperlink" Target="https://www.imdb.com/title/tt2283362/" TargetMode="External"/><Relationship Id="rId683" Type="http://schemas.openxmlformats.org/officeDocument/2006/relationships/hyperlink" Target="https://en.wikipedia.org/wiki/Notting_Hill_(film)" TargetMode="External"/><Relationship Id="rId890" Type="http://schemas.openxmlformats.org/officeDocument/2006/relationships/hyperlink" Target="https://en.wikipedia.org/wiki/Spider-Man_(2002_film)" TargetMode="External"/><Relationship Id="rId904" Type="http://schemas.openxmlformats.org/officeDocument/2006/relationships/hyperlink" Target="https://www.boxofficemojo.com/year/world/2018/?ref_=bo_cso_table_152" TargetMode="External"/><Relationship Id="rId1327" Type="http://schemas.openxmlformats.org/officeDocument/2006/relationships/hyperlink" Target="https://www.boxofficemojo.com/year/world/2017/?ref_=bo_cso_table_89" TargetMode="External"/><Relationship Id="rId33" Type="http://schemas.openxmlformats.org/officeDocument/2006/relationships/hyperlink" Target="https://www.boxofficemojo.com/year/world/1992/?ref_=bo_cso_table_27" TargetMode="External"/><Relationship Id="rId129" Type="http://schemas.openxmlformats.org/officeDocument/2006/relationships/hyperlink" Target="https://www.boxofficemojo.com/title/tt3480822/?ref_=bo_cso_table_158" TargetMode="External"/><Relationship Id="rId336" Type="http://schemas.openxmlformats.org/officeDocument/2006/relationships/hyperlink" Target="https://en.wikipedia.org/wiki/Happy_Feet" TargetMode="External"/><Relationship Id="rId543" Type="http://schemas.openxmlformats.org/officeDocument/2006/relationships/hyperlink" Target="https://www.boxofficemojo.com/title/tt0167260/?ref_=bo_cso_table_26" TargetMode="External"/><Relationship Id="rId988" Type="http://schemas.openxmlformats.org/officeDocument/2006/relationships/hyperlink" Target="https://www.boxofficemojo.com/year/world/2007/?ref_=bo_cso_table_79" TargetMode="External"/><Relationship Id="rId1173" Type="http://schemas.openxmlformats.org/officeDocument/2006/relationships/hyperlink" Target="https://www.boxofficemojo.com/year/world/2015/?ref_=bo_cso_table_10" TargetMode="External"/><Relationship Id="rId182" Type="http://schemas.openxmlformats.org/officeDocument/2006/relationships/hyperlink" Target="https://www.boxofficemojo.com/year/world/2015/?ref_=bo_cso_table_4" TargetMode="External"/><Relationship Id="rId403" Type="http://schemas.openxmlformats.org/officeDocument/2006/relationships/hyperlink" Target="https://www.boxofficemojo.com/year/world/2012/?ref_=bo_cso_table_76" TargetMode="External"/><Relationship Id="rId750" Type="http://schemas.openxmlformats.org/officeDocument/2006/relationships/hyperlink" Target="https://en.wikipedia.org/wiki/The_Chronicles_of_Narnia:_Prince_Caspian" TargetMode="External"/><Relationship Id="rId848" Type="http://schemas.openxmlformats.org/officeDocument/2006/relationships/hyperlink" Target="https://en.wikipedia.org/wiki/Shrek_2" TargetMode="External"/><Relationship Id="rId1033" Type="http://schemas.openxmlformats.org/officeDocument/2006/relationships/hyperlink" Target="https://www.boxofficemojo.com/title/tt0106977/?ref_=bo_cso_table_180" TargetMode="External"/><Relationship Id="rId487" Type="http://schemas.openxmlformats.org/officeDocument/2006/relationships/hyperlink" Target="https://www.boxofficemojo.com/year/world/2022/?ref_=bo_cso_table_51" TargetMode="External"/><Relationship Id="rId610" Type="http://schemas.openxmlformats.org/officeDocument/2006/relationships/hyperlink" Target="https://www.boxofficemojo.com/year/world/2002/?ref_=bo_cso_table_74" TargetMode="External"/><Relationship Id="rId694" Type="http://schemas.openxmlformats.org/officeDocument/2006/relationships/hyperlink" Target="https://www.boxofficemojo.com/year/world/2007/?ref_=bo_cso_table_169" TargetMode="External"/><Relationship Id="rId708" Type="http://schemas.openxmlformats.org/officeDocument/2006/relationships/hyperlink" Target="https://www.boxofficemojo.com/title/tt1663662/?ref_=bo_cso_table_115" TargetMode="External"/><Relationship Id="rId915" Type="http://schemas.openxmlformats.org/officeDocument/2006/relationships/hyperlink" Target="https://www.boxofficemojo.com/title/tt2660888/?ref_=bo_cso_table_108" TargetMode="External"/><Relationship Id="rId1240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1338" Type="http://schemas.openxmlformats.org/officeDocument/2006/relationships/hyperlink" Target="https://www.boxofficemojo.com/title/tt3385516/?ref_=bo_cso_table_1" TargetMode="External"/><Relationship Id="rId347" Type="http://schemas.openxmlformats.org/officeDocument/2006/relationships/hyperlink" Target="https://www.boxofficemojo.com/year/world/2001/?ref_=bo_cso_table_48" TargetMode="External"/><Relationship Id="rId999" Type="http://schemas.openxmlformats.org/officeDocument/2006/relationships/hyperlink" Target="https://www.boxofficemojo.com/title/tt0421715/?ref_=bo_cso_table_118" TargetMode="External"/><Relationship Id="rId1100" Type="http://schemas.openxmlformats.org/officeDocument/2006/relationships/hyperlink" Target="https://www.boxofficemojo.com/title/tt4116284/?ref_=bo_cso_table_167" TargetMode="External"/><Relationship Id="rId1184" Type="http://schemas.openxmlformats.org/officeDocument/2006/relationships/hyperlink" Target="https://www.boxofficemojo.com/title/tt5113040/?ref_=bo_cso_table_93" TargetMode="External"/><Relationship Id="rId44" Type="http://schemas.openxmlformats.org/officeDocument/2006/relationships/hyperlink" Target="https://www.boxofficemojo.com/year/world/2011/?ref_=bo_cso_table_109" TargetMode="External"/><Relationship Id="rId554" Type="http://schemas.openxmlformats.org/officeDocument/2006/relationships/hyperlink" Target="https://en.wikipedia.org/wiki/Mad_Max:_Fury_Road" TargetMode="External"/><Relationship Id="rId761" Type="http://schemas.openxmlformats.org/officeDocument/2006/relationships/hyperlink" Target="https://www.boxofficemojo.com/year/world/2008/?ref_=bo_cso_table_178" TargetMode="External"/><Relationship Id="rId859" Type="http://schemas.openxmlformats.org/officeDocument/2006/relationships/hyperlink" Target="https://www.boxofficemojo.com/year/world/2016/?ref_=bo_cso_table_157" TargetMode="External"/><Relationship Id="rId193" Type="http://schemas.openxmlformats.org/officeDocument/2006/relationships/hyperlink" Target="https://www.boxofficemojo.com/year/world/1990/?ref_=bo_cso_table_102" TargetMode="External"/><Relationship Id="rId207" Type="http://schemas.openxmlformats.org/officeDocument/2006/relationships/hyperlink" Target="https://www.boxofficemojo.com/year/world/2013/?ref_=bo_cso_table_53" TargetMode="External"/><Relationship Id="rId414" Type="http://schemas.openxmlformats.org/officeDocument/2006/relationships/hyperlink" Target="https://www.boxofficemojo.com/title/tt3606756/?ref_=bo_cso_table_20" TargetMode="External"/><Relationship Id="rId498" Type="http://schemas.openxmlformats.org/officeDocument/2006/relationships/hyperlink" Target="https://www.boxofficemojo.com/title/tt4649466/?ref_=bo_cso_table_116" TargetMode="External"/><Relationship Id="rId621" Type="http://schemas.openxmlformats.org/officeDocument/2006/relationships/hyperlink" Target="https://www.boxofficemojo.com/title/tt2381249/?ref_=bo_cso_table_140" TargetMode="External"/><Relationship Id="rId1044" Type="http://schemas.openxmlformats.org/officeDocument/2006/relationships/hyperlink" Target="https://en.wikipedia.org/wiki/The_Great_Gatsby_(2013_film)" TargetMode="External"/><Relationship Id="rId1251" Type="http://schemas.openxmlformats.org/officeDocument/2006/relationships/hyperlink" Target="https://www.boxofficemojo.com/year/world/2010/?ref_=bo_cso_table_37" TargetMode="External"/><Relationship Id="rId1349" Type="http://schemas.openxmlformats.org/officeDocument/2006/relationships/hyperlink" Target="https://en.wikipedia.org/wiki/X-Men:_The_Last_Stand" TargetMode="External"/><Relationship Id="rId260" Type="http://schemas.openxmlformats.org/officeDocument/2006/relationships/hyperlink" Target="https://www.boxofficemojo.com/title/tt0120667/?ref_=bo_cso_table_124" TargetMode="External"/><Relationship Id="rId719" Type="http://schemas.openxmlformats.org/officeDocument/2006/relationships/hyperlink" Target="https://www.boxofficemojo.com/year/world/2018/?ref_=bo_cso_table_94" TargetMode="External"/><Relationship Id="rId926" Type="http://schemas.openxmlformats.org/officeDocument/2006/relationships/hyperlink" Target="https://en.wikipedia.org/wiki/Suicide_Squad_(film)" TargetMode="External"/><Relationship Id="rId1111" Type="http://schemas.openxmlformats.org/officeDocument/2006/relationships/hyperlink" Target="https://en.wikipedia.org/wiki/The_Lion_King" TargetMode="External"/><Relationship Id="rId55" Type="http://schemas.openxmlformats.org/officeDocument/2006/relationships/hyperlink" Target="https://www.boxofficemojo.com/title/tt5095030/?ref_=bo_cso_table_166" TargetMode="External"/><Relationship Id="rId120" Type="http://schemas.openxmlformats.org/officeDocument/2006/relationships/hyperlink" Target="https://www.boxofficemojo.com/year/world/2022/?ref_=bo_cso_table_162" TargetMode="External"/><Relationship Id="rId358" Type="http://schemas.openxmlformats.org/officeDocument/2006/relationships/hyperlink" Target="https://www.boxofficemojo.com/title/tt0417741/?ref_=bo_cso_table_64" TargetMode="External"/><Relationship Id="rId565" Type="http://schemas.openxmlformats.org/officeDocument/2006/relationships/hyperlink" Target="https://www.boxofficemojo.com/year/world/2014/?ref_=bo_cso_table_114" TargetMode="External"/><Relationship Id="rId772" Type="http://schemas.openxmlformats.org/officeDocument/2006/relationships/hyperlink" Target="https://www.boxofficemojo.com/title/tt2231461/?ref_=bo_cso_table_95" TargetMode="External"/><Relationship Id="rId1195" Type="http://schemas.openxmlformats.org/officeDocument/2006/relationships/hyperlink" Target="https://en.wikipedia.org/wiki/The_Smurfs_(film)" TargetMode="External"/><Relationship Id="rId1209" Type="http://schemas.openxmlformats.org/officeDocument/2006/relationships/hyperlink" Target="https://www.boxofficemojo.com/year/world/2013/?ref_=bo_cso_table_123" TargetMode="External"/><Relationship Id="rId218" Type="http://schemas.openxmlformats.org/officeDocument/2006/relationships/hyperlink" Target="https://en.wikipedia.org/wiki/Dinosaur_(2000_film)" TargetMode="External"/><Relationship Id="rId425" Type="http://schemas.openxmlformats.org/officeDocument/2006/relationships/hyperlink" Target="https://en.wikipedia.org/wiki/Indiana_Jones_and_the_Last_Crusade" TargetMode="External"/><Relationship Id="rId632" Type="http://schemas.openxmlformats.org/officeDocument/2006/relationships/hyperlink" Target="https://en.wikipedia.org/wiki/Moana_(2016_film)" TargetMode="External"/><Relationship Id="rId1055" Type="http://schemas.openxmlformats.org/officeDocument/2006/relationships/hyperlink" Target="https://www.boxofficemojo.com/year/world/2011/?ref_=bo_cso_table_181" TargetMode="External"/><Relationship Id="rId1262" Type="http://schemas.openxmlformats.org/officeDocument/2006/relationships/hyperlink" Target="https://www.boxofficemojo.com/title/tt1399103/?ref_=bo_cso_table_29" TargetMode="External"/><Relationship Id="rId271" Type="http://schemas.openxmlformats.org/officeDocument/2006/relationships/hyperlink" Target="https://www.boxofficemojo.com/title/tt4465564/?ref_=bo_cso_table_156" TargetMode="External"/><Relationship Id="rId937" Type="http://schemas.openxmlformats.org/officeDocument/2006/relationships/hyperlink" Target="https://www.boxofficemojo.com/year/world/2010/?ref_=bo_cso_table_177" TargetMode="External"/><Relationship Id="rId1122" Type="http://schemas.openxmlformats.org/officeDocument/2006/relationships/hyperlink" Target="https://www.boxofficemojo.com/year/world/2015/?ref_=bo_cso_table_160" TargetMode="External"/><Relationship Id="rId66" Type="http://schemas.openxmlformats.org/officeDocument/2006/relationships/hyperlink" Target="https://www.boxofficemojo.com/year/world/1997/?ref_=bo_cso_table_163" TargetMode="External"/><Relationship Id="rId131" Type="http://schemas.openxmlformats.org/officeDocument/2006/relationships/hyperlink" Target="https://en.wikipedia.org/wiki/Black_Widow_(2021_film)" TargetMode="External"/><Relationship Id="rId369" Type="http://schemas.openxmlformats.org/officeDocument/2006/relationships/hyperlink" Target="https://www.boxofficemojo.com/year/world/1990/?ref_=bo_cso_table_45" TargetMode="External"/><Relationship Id="rId576" Type="http://schemas.openxmlformats.org/officeDocument/2006/relationships/hyperlink" Target="https://www.boxofficemojo.com/title/tt0770828/?ref_=bo_cso_table_145" TargetMode="External"/><Relationship Id="rId783" Type="http://schemas.openxmlformats.org/officeDocument/2006/relationships/hyperlink" Target="https://www.boxofficemojo.com/title/tt2592614/?ref_=bo_cso_table_166" TargetMode="External"/><Relationship Id="rId990" Type="http://schemas.openxmlformats.org/officeDocument/2006/relationships/hyperlink" Target="https://www.boxofficemojo.com/title/tt1457767/?ref_=bo_cso_table_152" TargetMode="External"/><Relationship Id="rId229" Type="http://schemas.openxmlformats.org/officeDocument/2006/relationships/hyperlink" Target="https://www.boxofficemojo.com/year/world/2019/?ref_=bo_cso_table_83" TargetMode="External"/><Relationship Id="rId436" Type="http://schemas.openxmlformats.org/officeDocument/2006/relationships/hyperlink" Target="https://www.boxofficemojo.com/year/world/2015/?ref_=bo_cso_table_82" TargetMode="External"/><Relationship Id="rId643" Type="http://schemas.openxmlformats.org/officeDocument/2006/relationships/hyperlink" Target="https://www.boxofficemojo.com/year/world/2009/?ref_=bo_cso_table_157" TargetMode="External"/><Relationship Id="rId1066" Type="http://schemas.openxmlformats.org/officeDocument/2006/relationships/hyperlink" Target="https://www.boxofficemojo.com/title/tt1170358/?ref_=bo_cso_table_58" TargetMode="External"/><Relationship Id="rId1273" Type="http://schemas.openxmlformats.org/officeDocument/2006/relationships/hyperlink" Target="https://en.wikipedia.org/wiki/Trolls_(film)" TargetMode="External"/><Relationship Id="rId850" Type="http://schemas.openxmlformats.org/officeDocument/2006/relationships/hyperlink" Target="https://www.boxofficemojo.com/year/world/2010/?ref_=bo_cso_table_117" TargetMode="External"/><Relationship Id="rId948" Type="http://schemas.openxmlformats.org/officeDocument/2006/relationships/hyperlink" Target="https://www.boxofficemojo.com/title/tt6723592/?ref_=bo_cso_table_188" TargetMode="External"/><Relationship Id="rId1133" Type="http://schemas.openxmlformats.org/officeDocument/2006/relationships/hyperlink" Target="https://www.boxofficemojo.com/title/tt0242653/?ref_=bo_cso_table_97" TargetMode="External"/><Relationship Id="rId77" Type="http://schemas.openxmlformats.org/officeDocument/2006/relationships/hyperlink" Target="https://www.boxofficemojo.com/year/world/2022/?ref_=bo_cso_table_162" TargetMode="External"/><Relationship Id="rId282" Type="http://schemas.openxmlformats.org/officeDocument/2006/relationships/hyperlink" Target="https://www.boxofficemojo.com/title/tt0109830/?ref_=bo_cso_table_141" TargetMode="External"/><Relationship Id="rId503" Type="http://schemas.openxmlformats.org/officeDocument/2006/relationships/hyperlink" Target="https://en.wikipedia.org/wiki/Kingsman:_The_Secret_Service" TargetMode="External"/><Relationship Id="rId587" Type="http://schemas.openxmlformats.org/officeDocument/2006/relationships/hyperlink" Target="https://en.wikipedia.org/wiki/Meet_the_Fockers" TargetMode="External"/><Relationship Id="rId710" Type="http://schemas.openxmlformats.org/officeDocument/2006/relationships/hyperlink" Target="https://en.wikipedia.org/wiki/Pacific_Rim_(film)" TargetMode="External"/><Relationship Id="rId808" Type="http://schemas.openxmlformats.org/officeDocument/2006/relationships/hyperlink" Target="https://www.boxofficemojo.com/year/world/2016/?ref_=bo_cso_table_40" TargetMode="External"/><Relationship Id="rId1340" Type="http://schemas.openxmlformats.org/officeDocument/2006/relationships/hyperlink" Target="https://en.wikipedia.org/wiki/X-Men:_Apocalypse" TargetMode="External"/><Relationship Id="rId8" Type="http://schemas.openxmlformats.org/officeDocument/2006/relationships/hyperlink" Target="https://www.boxofficemojo.com/title/tt0115433/?ref_=bo_cso_table_151" TargetMode="External"/><Relationship Id="rId142" Type="http://schemas.openxmlformats.org/officeDocument/2006/relationships/hyperlink" Target="https://www.boxofficemojo.com/title/tt1673434/?ref_=bo_cso_table_85" TargetMode="External"/><Relationship Id="rId447" Type="http://schemas.openxmlformats.org/officeDocument/2006/relationships/hyperlink" Target="https://en.wikipedia.org/wiki/Iron_Man_2" TargetMode="External"/><Relationship Id="rId794" Type="http://schemas.openxmlformats.org/officeDocument/2006/relationships/hyperlink" Target="https://en.wikipedia.org/wiki/Rio_(2011_film)" TargetMode="External"/><Relationship Id="rId1077" Type="http://schemas.openxmlformats.org/officeDocument/2006/relationships/hyperlink" Target="https://www.boxofficemojo.com/year/world/2004/?ref_=bo_cso_table_159" TargetMode="External"/><Relationship Id="rId1200" Type="http://schemas.openxmlformats.org/officeDocument/2006/relationships/hyperlink" Target="https://www.boxofficemojo.com/year/world/2015/?ref_=bo_cso_table_143" TargetMode="External"/><Relationship Id="rId654" Type="http://schemas.openxmlformats.org/officeDocument/2006/relationships/hyperlink" Target="https://www.boxofficemojo.com/title/tt3402236/?ref_=bo_cso_table_86" TargetMode="External"/><Relationship Id="rId861" Type="http://schemas.openxmlformats.org/officeDocument/2006/relationships/hyperlink" Target="https://www.boxofficemojo.com/title/tt6467266/?ref_=bo_cso_table_122" TargetMode="External"/><Relationship Id="rId959" Type="http://schemas.openxmlformats.org/officeDocument/2006/relationships/hyperlink" Target="https://en.wikipedia.org/wiki/Terminator_Genisys" TargetMode="External"/><Relationship Id="rId1284" Type="http://schemas.openxmlformats.org/officeDocument/2006/relationships/hyperlink" Target="https://www.boxofficemojo.com/title/tt1099212/?ref_=bo_cso_table_119" TargetMode="External"/><Relationship Id="rId293" Type="http://schemas.openxmlformats.org/officeDocument/2006/relationships/hyperlink" Target="https://www.boxofficemojo.com/year/world/2015/?ref_=bo_cso_table_10" TargetMode="External"/><Relationship Id="rId307" Type="http://schemas.openxmlformats.org/officeDocument/2006/relationships/hyperlink" Target="https://en.wikipedia.org/wiki/Godzilla_(1998_film)" TargetMode="External"/><Relationship Id="rId514" Type="http://schemas.openxmlformats.org/officeDocument/2006/relationships/hyperlink" Target="https://www.boxofficemojo.com/year/world/2011/?ref_=bo_cso_table_147" TargetMode="External"/><Relationship Id="rId721" Type="http://schemas.openxmlformats.org/officeDocument/2006/relationships/hyperlink" Target="https://www.boxofficemojo.com/title/tt0449088/?ref_=bo_cso_table_57" TargetMode="External"/><Relationship Id="rId1144" Type="http://schemas.openxmlformats.org/officeDocument/2006/relationships/hyperlink" Target="https://en.wikipedia.org/wiki/The_Mummy_(1999_film)" TargetMode="External"/><Relationship Id="rId1351" Type="http://schemas.openxmlformats.org/officeDocument/2006/relationships/hyperlink" Target="https://www.boxofficemojo.com/year/world/2003/?ref_=bo_cso_table_121" TargetMode="External"/><Relationship Id="rId88" Type="http://schemas.openxmlformats.org/officeDocument/2006/relationships/hyperlink" Target="https://en.wikipedia.org/wiki/Back_to_the_Future" TargetMode="External"/><Relationship Id="rId153" Type="http://schemas.openxmlformats.org/officeDocument/2006/relationships/hyperlink" Target="https://www.boxofficemojo.com/title/tt0458339/?ref_=bo_cso_table_176" TargetMode="External"/><Relationship Id="rId360" Type="http://schemas.openxmlformats.org/officeDocument/2006/relationships/hyperlink" Target="https://www.statista.com/statistics/323356/harry-potter-production-costs-box-office-revenue/" TargetMode="External"/><Relationship Id="rId598" Type="http://schemas.openxmlformats.org/officeDocument/2006/relationships/hyperlink" Target="https://www.boxofficemojo.com/year/world/2012/?ref_=bo_cso_table_153" TargetMode="External"/><Relationship Id="rId819" Type="http://schemas.openxmlformats.org/officeDocument/2006/relationships/hyperlink" Target="https://www.boxofficemojo.com/title/tt0108052/?ref_=bo_cso_table_144" TargetMode="External"/><Relationship Id="rId1004" Type="http://schemas.openxmlformats.org/officeDocument/2006/relationships/hyperlink" Target="https://www.boxofficemojo.com/year/world/2006/?ref_=bo_cso_table_113" TargetMode="External"/><Relationship Id="rId1211" Type="http://schemas.openxmlformats.org/officeDocument/2006/relationships/hyperlink" Target="https://www.boxofficemojo.com/title/tt1430132/?ref_=bo_cso_table_110" TargetMode="External"/><Relationship Id="rId220" Type="http://schemas.openxmlformats.org/officeDocument/2006/relationships/hyperlink" Target="https://www.boxofficemojo.com/year/world/2012/?ref_=bo_cso_table_100" TargetMode="External"/><Relationship Id="rId458" Type="http://schemas.openxmlformats.org/officeDocument/2006/relationships/hyperlink" Target="https://www.boxofficemojo.com/year/world/2016/?ref_=bo_cso_table_109" TargetMode="External"/><Relationship Id="rId665" Type="http://schemas.openxmlformats.org/officeDocument/2006/relationships/hyperlink" Target="https://en.wikipedia.org/wiki/National_Treasure:_Book_of_Secrets" TargetMode="External"/><Relationship Id="rId872" Type="http://schemas.openxmlformats.org/officeDocument/2006/relationships/hyperlink" Target="https://en.wikipedia.org/wiki/Snow_White_and_the_Huntsman" TargetMode="External"/><Relationship Id="rId1088" Type="http://schemas.openxmlformats.org/officeDocument/2006/relationships/hyperlink" Target="https://www.boxofficemojo.com/title/tt0938283/?ref_=bo_cso_table_155" TargetMode="External"/><Relationship Id="rId1295" Type="http://schemas.openxmlformats.org/officeDocument/2006/relationships/hyperlink" Target="https://en.wikipedia.org/wiki/Uncharted_(film)" TargetMode="External"/><Relationship Id="rId1309" Type="http://schemas.openxmlformats.org/officeDocument/2006/relationships/hyperlink" Target="https://www.boxofficemojo.com/year/world/2008/?ref_=bo_cso_table_110" TargetMode="External"/><Relationship Id="rId15" Type="http://schemas.openxmlformats.org/officeDocument/2006/relationships/hyperlink" Target="https://www.boxofficemojo.com/title/tt0268978/?ref_=bo_cso_table_157" TargetMode="External"/><Relationship Id="rId318" Type="http://schemas.openxmlformats.org/officeDocument/2006/relationships/hyperlink" Target="https://www.boxofficemojo.com/title/tt1454468/?ref_=bo_cso_table_127" TargetMode="External"/><Relationship Id="rId525" Type="http://schemas.openxmlformats.org/officeDocument/2006/relationships/hyperlink" Target="https://www.boxofficemojo.com/title/tt0104714/?ref_=bo_cso_table_148" TargetMode="External"/><Relationship Id="rId732" Type="http://schemas.openxmlformats.org/officeDocument/2006/relationships/hyperlink" Target="https://en.wikipedia.org/wiki/Pirates_of_the_Caribbean:_On_Stranger_Tides" TargetMode="External"/><Relationship Id="rId1155" Type="http://schemas.openxmlformats.org/officeDocument/2006/relationships/hyperlink" Target="https://www.boxofficemojo.com/year/world/2018/?ref_=bo_cso_table_186" TargetMode="External"/><Relationship Id="rId1362" Type="http://schemas.openxmlformats.org/officeDocument/2006/relationships/hyperlink" Target="https://www.the-numbers.com/movie/Ant-Man-and-the-Wasp-Quantumania-(2023)" TargetMode="External"/><Relationship Id="rId99" Type="http://schemas.openxmlformats.org/officeDocument/2006/relationships/hyperlink" Target="https://www.boxofficemojo.com/year/world/1989/?ref_=bo_cso_table_113" TargetMode="External"/><Relationship Id="rId164" Type="http://schemas.openxmlformats.org/officeDocument/2006/relationships/hyperlink" Target="https://www.boxofficemojo.com/title/tt3606752/?ref_=bo_cso_table_153" TargetMode="External"/><Relationship Id="rId371" Type="http://schemas.openxmlformats.org/officeDocument/2006/relationships/hyperlink" Target="https://www.boxofficemojo.com/title/tt0104431/?ref_=bo_cso_table_200" TargetMode="External"/><Relationship Id="rId1015" Type="http://schemas.openxmlformats.org/officeDocument/2006/relationships/hyperlink" Target="https://www.boxofficemojo.com/title/tt0458352/?ref_=bo_cso_table_139" TargetMode="External"/><Relationship Id="rId1222" Type="http://schemas.openxmlformats.org/officeDocument/2006/relationships/hyperlink" Target="https://en.wikipedia.org/wiki/Thor_(film)" TargetMode="External"/><Relationship Id="rId469" Type="http://schemas.openxmlformats.org/officeDocument/2006/relationships/hyperlink" Target="https://www.boxofficemojo.com/year/world/2012/?ref_=bo_cso_table_119" TargetMode="External"/><Relationship Id="rId676" Type="http://schemas.openxmlformats.org/officeDocument/2006/relationships/hyperlink" Target="https://www.boxofficemojo.com/year/world/2021/?ref_=bo_cso_table_107" TargetMode="External"/><Relationship Id="rId883" Type="http://schemas.openxmlformats.org/officeDocument/2006/relationships/hyperlink" Target="https://www.boxofficemojo.com/year/world/2015/?ref_=bo_cso_table_74" TargetMode="External"/><Relationship Id="rId1099" Type="http://schemas.openxmlformats.org/officeDocument/2006/relationships/hyperlink" Target="https://en.wikipedia.org/wiki/The_Legend_of_Tarzan_(film)" TargetMode="External"/><Relationship Id="rId26" Type="http://schemas.openxmlformats.org/officeDocument/2006/relationships/hyperlink" Target="https://www.boxofficemojo.com/year/world/2018/?ref_=bo_cso_table_87" TargetMode="External"/><Relationship Id="rId231" Type="http://schemas.openxmlformats.org/officeDocument/2006/relationships/hyperlink" Target="https://www.boxofficemojo.com/year/world/2021/?ref_=bo_cso_table_132" TargetMode="External"/><Relationship Id="rId329" Type="http://schemas.openxmlformats.org/officeDocument/2006/relationships/hyperlink" Target="https://www.boxofficemojo.com/title/tt0448157/?ref_=bo_cso_table_161" TargetMode="External"/><Relationship Id="rId536" Type="http://schemas.openxmlformats.org/officeDocument/2006/relationships/hyperlink" Target="https://en.wikipedia.org/wiki/Live_Free_or_Die_Hard" TargetMode="External"/><Relationship Id="rId1166" Type="http://schemas.openxmlformats.org/officeDocument/2006/relationships/hyperlink" Target="https://www.boxofficemojo.com/title/tt0338348/?ref_=bo_cso_table_159" TargetMode="External"/><Relationship Id="rId175" Type="http://schemas.openxmlformats.org/officeDocument/2006/relationships/hyperlink" Target="https://www.boxofficemojo.com/title/tt0367594/?ref_=bo_cso_table_49" TargetMode="External"/><Relationship Id="rId743" Type="http://schemas.openxmlformats.org/officeDocument/2006/relationships/hyperlink" Target="https://www.boxofficemojo.com/year/world/2019/?ref_=bo_cso_table_90" TargetMode="External"/><Relationship Id="rId950" Type="http://schemas.openxmlformats.org/officeDocument/2006/relationships/hyperlink" Target="https://en.wikipedia.org/wiki/Tenet_(film)" TargetMode="External"/><Relationship Id="rId1026" Type="http://schemas.openxmlformats.org/officeDocument/2006/relationships/hyperlink" Target="https://www.the-numbers.com/movie/First-Purge-The" TargetMode="External"/><Relationship Id="rId382" Type="http://schemas.openxmlformats.org/officeDocument/2006/relationships/hyperlink" Target="https://www.imdb.com/title/tt0170016/" TargetMode="External"/><Relationship Id="rId603" Type="http://schemas.openxmlformats.org/officeDocument/2006/relationships/hyperlink" Target="https://www.boxofficemojo.com/title/tt2293640/?ref_=bo_cso_table_23" TargetMode="External"/><Relationship Id="rId687" Type="http://schemas.openxmlformats.org/officeDocument/2006/relationships/hyperlink" Target="https://www.boxofficemojo.com/title/tt3110958/?ref_=bo_cso_table_122" TargetMode="External"/><Relationship Id="rId810" Type="http://schemas.openxmlformats.org/officeDocument/2006/relationships/hyperlink" Target="https://www.boxofficemojo.com/title/tt0266915/?ref_=bo_cso_table_103" TargetMode="External"/><Relationship Id="rId908" Type="http://schemas.openxmlformats.org/officeDocument/2006/relationships/hyperlink" Target="https://en.wikipedia.org/wiki/Spider-Man:_No_Way_Home" TargetMode="External"/><Relationship Id="rId1233" Type="http://schemas.openxmlformats.org/officeDocument/2006/relationships/hyperlink" Target="https://www.boxofficemojo.com/year/world/1997/?ref_=bo_cso_table_3" TargetMode="External"/><Relationship Id="rId242" Type="http://schemas.openxmlformats.org/officeDocument/2006/relationships/hyperlink" Target="https://en.wikipedia.org/wiki/The_Empire_Strikes_Back" TargetMode="External"/><Relationship Id="rId894" Type="http://schemas.openxmlformats.org/officeDocument/2006/relationships/hyperlink" Target="https://www.boxofficemojo.com/title/tt0413300/?ref_=bo_cso_table_71" TargetMode="External"/><Relationship Id="rId1177" Type="http://schemas.openxmlformats.org/officeDocument/2006/relationships/hyperlink" Target="https://en.wikipedia.org/wiki/Star_Wars:_The_Rise_of_Skywalker" TargetMode="External"/><Relationship Id="rId1300" Type="http://schemas.openxmlformats.org/officeDocument/2006/relationships/hyperlink" Target="https://www.boxofficemojo.com/title/tt1270797/?ref_=bo_cso_table_83" TargetMode="External"/><Relationship Id="rId37" Type="http://schemas.openxmlformats.org/officeDocument/2006/relationships/hyperlink" Target="https://www.boxofficemojo.com/title/tt0437086/?ref_=bo_cso_table_125" TargetMode="External"/><Relationship Id="rId102" Type="http://schemas.openxmlformats.org/officeDocument/2006/relationships/hyperlink" Target="https://www.boxofficemojo.com/year/world/2005/?ref_=bo_cso_table_169" TargetMode="External"/><Relationship Id="rId547" Type="http://schemas.openxmlformats.org/officeDocument/2006/relationships/hyperlink" Target="https://www.boxofficemojo.com/year/world/2002/?ref_=bo_cso_table_60" TargetMode="External"/><Relationship Id="rId754" Type="http://schemas.openxmlformats.org/officeDocument/2006/relationships/hyperlink" Target="https://www.boxofficemojo.com/title/tt1446714/?ref_=bo_cso_table_127" TargetMode="External"/><Relationship Id="rId961" Type="http://schemas.openxmlformats.org/officeDocument/2006/relationships/hyperlink" Target="https://www.boxofficemojo.com/year/world/2009/?ref_=bo_cso_table_175" TargetMode="External"/><Relationship Id="rId90" Type="http://schemas.openxmlformats.org/officeDocument/2006/relationships/hyperlink" Target="https://www.boxofficemojo.com/year/world/1989/?ref_=bo_cso_table_127" TargetMode="External"/><Relationship Id="rId186" Type="http://schemas.openxmlformats.org/officeDocument/2006/relationships/hyperlink" Target="https://www.boxofficemojo.com/title/tt2380307/?ref_=bo_cso_table_94" TargetMode="External"/><Relationship Id="rId393" Type="http://schemas.openxmlformats.org/officeDocument/2006/relationships/hyperlink" Target="https://www.boxofficemojo.com/title/tt0343818/?ref_=bo_cso_table_84" TargetMode="External"/><Relationship Id="rId407" Type="http://schemas.openxmlformats.org/officeDocument/2006/relationships/hyperlink" Target="https://en.wikipedia.org/wiki/Ice_Age:_Dawn_of_the_Dinosaurs" TargetMode="External"/><Relationship Id="rId614" Type="http://schemas.openxmlformats.org/officeDocument/2006/relationships/hyperlink" Target="https://en.wikipedia.org/wiki/Mission:_Impossible_(film_series)" TargetMode="External"/><Relationship Id="rId821" Type="http://schemas.openxmlformats.org/officeDocument/2006/relationships/hyperlink" Target="https://en.wikipedia.org/wiki/Schindler%27s_List" TargetMode="External"/><Relationship Id="rId1037" Type="http://schemas.openxmlformats.org/officeDocument/2006/relationships/hyperlink" Target="https://www.boxofficemojo.com/year/world/2007/?ref_=bo_cso_table_172" TargetMode="External"/><Relationship Id="rId1244" Type="http://schemas.openxmlformats.org/officeDocument/2006/relationships/hyperlink" Target="https://www.boxofficemojo.com/title/tt0114709/?ref_=bo_cso_table_138" TargetMode="External"/><Relationship Id="rId253" Type="http://schemas.openxmlformats.org/officeDocument/2006/relationships/hyperlink" Target="https://www.boxofficemojo.com/year/world/2016/?ref_=bo_cso_table_92" TargetMode="External"/><Relationship Id="rId460" Type="http://schemas.openxmlformats.org/officeDocument/2006/relationships/hyperlink" Target="https://www.boxofficemojo.com/title/tt0073195/?ref_=bo_cso_table_46" TargetMode="External"/><Relationship Id="rId698" Type="http://schemas.openxmlformats.org/officeDocument/2006/relationships/hyperlink" Target="https://en.wikipedia.org/wiki/Ocean%27s_Twelve" TargetMode="External"/><Relationship Id="rId919" Type="http://schemas.openxmlformats.org/officeDocument/2006/relationships/hyperlink" Target="https://www.boxofficemojo.com/year/world/2013/?ref_=bo_cso_table_60" TargetMode="External"/><Relationship Id="rId1090" Type="http://schemas.openxmlformats.org/officeDocument/2006/relationships/hyperlink" Target="https://en.wikipedia.org/wiki/The_Last_Airbender_(2010_film)" TargetMode="External"/><Relationship Id="rId1104" Type="http://schemas.openxmlformats.org/officeDocument/2006/relationships/hyperlink" Target="https://www.boxofficemojo.com/year/world/2014/?ref_=bo_cso_table_58" TargetMode="External"/><Relationship Id="rId1311" Type="http://schemas.openxmlformats.org/officeDocument/2006/relationships/hyperlink" Target="https://www.boxofficemojo.com/title/tt3450958/?ref_=bo_cso_table_36" TargetMode="External"/><Relationship Id="rId48" Type="http://schemas.openxmlformats.org/officeDocument/2006/relationships/hyperlink" Target="https://en.wikipedia.org/wiki/American_Beauty_(1999_film)" TargetMode="External"/><Relationship Id="rId113" Type="http://schemas.openxmlformats.org/officeDocument/2006/relationships/hyperlink" Target="https://en.wikipedia.org/wiki/Beauty_and_the_Beast_(1991_film)" TargetMode="External"/><Relationship Id="rId320" Type="http://schemas.openxmlformats.org/officeDocument/2006/relationships/hyperlink" Target="https://www.boxofficemojo.com/title/tt0077631/?ref_=bo_cso_table_137" TargetMode="External"/><Relationship Id="rId558" Type="http://schemas.openxmlformats.org/officeDocument/2006/relationships/hyperlink" Target="https://www.boxofficemojo.com/title/tt1277953/?ref_=bo_cso_table_118" TargetMode="External"/><Relationship Id="rId765" Type="http://schemas.openxmlformats.org/officeDocument/2006/relationships/hyperlink" Target="https://en.wikipedia.org/wiki/Raiders_of_the_Lost_Ark" TargetMode="External"/><Relationship Id="rId972" Type="http://schemas.openxmlformats.org/officeDocument/2006/relationships/hyperlink" Target="https://www.boxofficemojo.com/title/tt1985949/?ref_=bo_cso_table_88" TargetMode="External"/><Relationship Id="rId1188" Type="http://schemas.openxmlformats.org/officeDocument/2006/relationships/hyperlink" Target="https://www.boxofficemojo.com/year/world/2007/?ref_=bo_cso_table_9" TargetMode="External"/><Relationship Id="rId197" Type="http://schemas.openxmlformats.org/officeDocument/2006/relationships/hyperlink" Target="https://www.boxofficemojo.com/title/tt1431045/?ref_=bo_cso_table_105" TargetMode="External"/><Relationship Id="rId418" Type="http://schemas.openxmlformats.org/officeDocument/2006/relationships/hyperlink" Target="https://www.boxofficemojo.com/year/world/1996/?ref_=bo_cso_table_91" TargetMode="External"/><Relationship Id="rId625" Type="http://schemas.openxmlformats.org/officeDocument/2006/relationships/hyperlink" Target="https://www.boxofficemojo.com/year/world/2000/?ref_=bo_cso_table_199" TargetMode="External"/><Relationship Id="rId832" Type="http://schemas.openxmlformats.org/officeDocument/2006/relationships/hyperlink" Target="https://www.boxofficemojo.com/year/world/2004/?ref_=bo_cso_table_166" TargetMode="External"/><Relationship Id="rId1048" Type="http://schemas.openxmlformats.org/officeDocument/2006/relationships/hyperlink" Target="https://www.boxofficemojo.com/title/tt2709692/?ref_=bo_cso_table_24" TargetMode="External"/><Relationship Id="rId1255" Type="http://schemas.openxmlformats.org/officeDocument/2006/relationships/hyperlink" Target="https://en.wikipedia.org/wiki/Toy_Story_4" TargetMode="External"/><Relationship Id="rId264" Type="http://schemas.openxmlformats.org/officeDocument/2006/relationships/hyperlink" Target="https://www.boxofficemojo.com/title/tt1905041/?ref_=bo_cso_table_103" TargetMode="External"/><Relationship Id="rId471" Type="http://schemas.openxmlformats.org/officeDocument/2006/relationships/hyperlink" Target="https://www.boxofficemojo.com/title/tt7975244/?ref_=bo_cso_table_95" TargetMode="External"/><Relationship Id="rId1115" Type="http://schemas.openxmlformats.org/officeDocument/2006/relationships/hyperlink" Target="https://www.boxofficemojo.com/title/tt1482459/?ref_=bo_cso_table_99" TargetMode="External"/><Relationship Id="rId1322" Type="http://schemas.openxmlformats.org/officeDocument/2006/relationships/hyperlink" Target="https://en.wikipedia.org/wiki/What_Women_Want" TargetMode="External"/><Relationship Id="rId59" Type="http://schemas.openxmlformats.org/officeDocument/2006/relationships/hyperlink" Target="https://en.wikipedia.org/wiki/Apollo_13_(film)" TargetMode="External"/><Relationship Id="rId124" Type="http://schemas.openxmlformats.org/officeDocument/2006/relationships/hyperlink" Target="https://www.boxofficemojo.com/title/tt9114286/?ref_=bo_cso_table_143" TargetMode="External"/><Relationship Id="rId569" Type="http://schemas.openxmlformats.org/officeDocument/2006/relationships/hyperlink" Target="https://en.wikipedia.org/wiki/Maleficent_(film)" TargetMode="External"/><Relationship Id="rId776" Type="http://schemas.openxmlformats.org/officeDocument/2006/relationships/hyperlink" Target="https://en.wikipedia.org/wiki/Ransom_(1996_film)" TargetMode="External"/><Relationship Id="rId983" Type="http://schemas.openxmlformats.org/officeDocument/2006/relationships/hyperlink" Target="https://www.imdb.com/title/tt0103855/" TargetMode="External"/><Relationship Id="rId1199" Type="http://schemas.openxmlformats.org/officeDocument/2006/relationships/hyperlink" Target="https://www.boxofficemojo.com/title/tt2279373/?ref_=bo_cso_table_143" TargetMode="External"/><Relationship Id="rId331" Type="http://schemas.openxmlformats.org/officeDocument/2006/relationships/hyperlink" Target="https://www.boxofficemojo.com/title/tt0212985/?ref_=bo_cso_table_92" TargetMode="External"/><Relationship Id="rId429" Type="http://schemas.openxmlformats.org/officeDocument/2006/relationships/hyperlink" Target="https://www.boxofficemojo.com/title/tt0087469/?ref_=bo_cso_table_125" TargetMode="External"/><Relationship Id="rId636" Type="http://schemas.openxmlformats.org/officeDocument/2006/relationships/hyperlink" Target="https://www.boxofficemojo.com/title/tt1951266/?ref_=bo_cso_table_155" TargetMode="External"/><Relationship Id="rId1059" Type="http://schemas.openxmlformats.org/officeDocument/2006/relationships/hyperlink" Target="https://en.wikipedia.org/wiki/The_Hangover_Part_III" TargetMode="External"/><Relationship Id="rId1266" Type="http://schemas.openxmlformats.org/officeDocument/2006/relationships/hyperlink" Target="https://www.boxofficemojo.com/year/world/2009/?ref_=bo_cso_table_87" TargetMode="External"/><Relationship Id="rId843" Type="http://schemas.openxmlformats.org/officeDocument/2006/relationships/hyperlink" Target="https://www.boxofficemojo.com/title/tt0126029/?ref_=bo_cso_table_37" TargetMode="External"/><Relationship Id="rId1126" Type="http://schemas.openxmlformats.org/officeDocument/2006/relationships/hyperlink" Target="https://en.wikipedia.org/wiki/The_Mask_(1994_film)" TargetMode="External"/><Relationship Id="rId275" Type="http://schemas.openxmlformats.org/officeDocument/2006/relationships/hyperlink" Target="https://www.boxofficemojo.com/title/tt2322441/?ref_=bo_cso_table_188" TargetMode="External"/><Relationship Id="rId482" Type="http://schemas.openxmlformats.org/officeDocument/2006/relationships/hyperlink" Target="https://en.wikipedia.org/wiki/Jurassic_Park_III" TargetMode="External"/><Relationship Id="rId703" Type="http://schemas.openxmlformats.org/officeDocument/2006/relationships/hyperlink" Target="https://www.boxofficemojo.com/year/world/2006/?ref_=bo_cso_table_114" TargetMode="External"/><Relationship Id="rId910" Type="http://schemas.openxmlformats.org/officeDocument/2006/relationships/hyperlink" Target="https://www.boxofficemojo.com/year/world/2001/?ref_=bo_cso_table_79" TargetMode="External"/><Relationship Id="rId1333" Type="http://schemas.openxmlformats.org/officeDocument/2006/relationships/hyperlink" Target="https://www.boxofficemojo.com/year/world/2012/?ref_=bo_cso_table_54" TargetMode="External"/><Relationship Id="rId135" Type="http://schemas.openxmlformats.org/officeDocument/2006/relationships/hyperlink" Target="https://www.boxofficemojo.com/title/tt0397892/?ref_=bo_cso_table_171" TargetMode="External"/><Relationship Id="rId342" Type="http://schemas.openxmlformats.org/officeDocument/2006/relationships/hyperlink" Target="https://www.statista.com/statistics/323356/harry-potter-production-costs-box-office-revenue/" TargetMode="External"/><Relationship Id="rId787" Type="http://schemas.openxmlformats.org/officeDocument/2006/relationships/hyperlink" Target="https://www.boxofficemojo.com/year/world/1983/?ref_=bo_cso_table_48" TargetMode="External"/><Relationship Id="rId994" Type="http://schemas.openxmlformats.org/officeDocument/2006/relationships/hyperlink" Target="https://www.boxofficemojo.com/year/world/2016/?ref_=bo_cso_table_146" TargetMode="External"/><Relationship Id="rId202" Type="http://schemas.openxmlformats.org/officeDocument/2006/relationships/hyperlink" Target="https://www.boxofficemojo.com/year/world/1998/?ref_=bo_cso_table_98" TargetMode="External"/><Relationship Id="rId647" Type="http://schemas.openxmlformats.org/officeDocument/2006/relationships/hyperlink" Target="https://en.wikipedia.org/wiki/Monsters,_Inc." TargetMode="External"/><Relationship Id="rId854" Type="http://schemas.openxmlformats.org/officeDocument/2006/relationships/hyperlink" Target="https://en.wikipedia.org/wiki/Shrek_the_Third" TargetMode="External"/><Relationship Id="rId1277" Type="http://schemas.openxmlformats.org/officeDocument/2006/relationships/hyperlink" Target="https://www.boxofficemojo.com/title/tt0332452/?ref_=bo_cso_table_29" TargetMode="External"/><Relationship Id="rId286" Type="http://schemas.openxmlformats.org/officeDocument/2006/relationships/hyperlink" Target="https://www.boxofficemojo.com/year/world/2021/?ref_=bo_cso_table_129" TargetMode="External"/><Relationship Id="rId493" Type="http://schemas.openxmlformats.org/officeDocument/2006/relationships/hyperlink" Target="https://www.boxofficemojo.com/year/world/2017/?ref_=bo_cso_table_149" TargetMode="External"/><Relationship Id="rId507" Type="http://schemas.openxmlformats.org/officeDocument/2006/relationships/hyperlink" Target="https://www.boxofficemojo.com/title/tt3731562/?ref_=bo_cso_table_189" TargetMode="External"/><Relationship Id="rId714" Type="http://schemas.openxmlformats.org/officeDocument/2006/relationships/hyperlink" Target="https://en.wikipedia.org/wiki/Pearl_Harbor_(film)" TargetMode="External"/><Relationship Id="rId921" Type="http://schemas.openxmlformats.org/officeDocument/2006/relationships/hyperlink" Target="https://www.boxofficemojo.com/title/tt0076759/?ref_=bo_cso_table_106" TargetMode="External"/><Relationship Id="rId1137" Type="http://schemas.openxmlformats.org/officeDocument/2006/relationships/hyperlink" Target="https://www.boxofficemojo.com/year/world/2014/?ref_=bo_cso_table_100" TargetMode="External"/><Relationship Id="rId1344" Type="http://schemas.openxmlformats.org/officeDocument/2006/relationships/hyperlink" Target="https://www.boxofficemojo.com/title/tt1270798/?ref_=bo_cso_table_87" TargetMode="External"/><Relationship Id="rId50" Type="http://schemas.openxmlformats.org/officeDocument/2006/relationships/hyperlink" Target="https://www.boxofficemojo.com/year/world/2014/?ref_=bo_cso_table_198" TargetMode="External"/><Relationship Id="rId146" Type="http://schemas.openxmlformats.org/officeDocument/2006/relationships/hyperlink" Target="https://www.boxofficemojo.com/year/world/2003/?ref_=bo_cso_table_41" TargetMode="External"/><Relationship Id="rId353" Type="http://schemas.openxmlformats.org/officeDocument/2006/relationships/hyperlink" Target="https://www.boxofficemojo.com/year/world/2010/?ref_=bo_cso_table_52" TargetMode="External"/><Relationship Id="rId560" Type="http://schemas.openxmlformats.org/officeDocument/2006/relationships/hyperlink" Target="https://en.wikipedia.org/wiki/Madagascar_3:_Europe%27s_Most_Wanted" TargetMode="External"/><Relationship Id="rId798" Type="http://schemas.openxmlformats.org/officeDocument/2006/relationships/hyperlink" Target="https://www.boxofficemojo.com/title/tt1318514/?ref_=bo_cso_table_44" TargetMode="External"/><Relationship Id="rId1190" Type="http://schemas.openxmlformats.org/officeDocument/2006/relationships/hyperlink" Target="https://www.boxofficemojo.com/title/tt0167404/?ref_=bo_cso_table_144" TargetMode="External"/><Relationship Id="rId1204" Type="http://schemas.openxmlformats.org/officeDocument/2006/relationships/hyperlink" Target="https://en.wikipedia.org/wiki/The_Twilight_Saga:_Eclipse" TargetMode="External"/><Relationship Id="rId213" Type="http://schemas.openxmlformats.org/officeDocument/2006/relationships/hyperlink" Target="https://www.boxofficemojo.com/title/tt0112864/?ref_=bo_cso_table_184" TargetMode="External"/><Relationship Id="rId420" Type="http://schemas.openxmlformats.org/officeDocument/2006/relationships/hyperlink" Target="https://www.boxofficemojo.com/title/tt1628841/?ref_=bo_cso_table_143" TargetMode="External"/><Relationship Id="rId658" Type="http://schemas.openxmlformats.org/officeDocument/2006/relationships/hyperlink" Target="https://www.boxofficemojo.com/year/world/2002/?ref_=bo_cso_table_182" TargetMode="External"/><Relationship Id="rId865" Type="http://schemas.openxmlformats.org/officeDocument/2006/relationships/hyperlink" Target="https://www.boxofficemojo.com/year/world/2012/?ref_=bo_cso_table_31" TargetMode="External"/><Relationship Id="rId1050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1288" Type="http://schemas.openxmlformats.org/officeDocument/2006/relationships/hyperlink" Target="https://www.boxofficemojo.com/year/world/2009/?ref_=bo_cso_table_130" TargetMode="External"/><Relationship Id="rId297" Type="http://schemas.openxmlformats.org/officeDocument/2006/relationships/hyperlink" Target="https://www.boxofficemojo.com/year/world/1990/?ref_=bo_cso_table_26" TargetMode="External"/><Relationship Id="rId518" Type="http://schemas.openxmlformats.org/officeDocument/2006/relationships/hyperlink" Target="https://en.wikipedia.org/wiki/Kung_Fu_Panda_3" TargetMode="External"/><Relationship Id="rId725" Type="http://schemas.openxmlformats.org/officeDocument/2006/relationships/hyperlink" Target="https://www.boxofficemojo.com/year/world/2006/?ref_=bo_cso_table_38" TargetMode="External"/><Relationship Id="rId932" Type="http://schemas.openxmlformats.org/officeDocument/2006/relationships/hyperlink" Target="https://en.wikipedia.org/wiki/Taken_2" TargetMode="External"/><Relationship Id="rId1148" Type="http://schemas.openxmlformats.org/officeDocument/2006/relationships/hyperlink" Target="https://www.boxofficemojo.com/title/tt0209163/?ref_=bo_cso_table_80" TargetMode="External"/><Relationship Id="rId1355" Type="http://schemas.openxmlformats.org/officeDocument/2006/relationships/hyperlink" Target="https://en.wikipedia.org/wiki/XXX:_Return_of_Xander_Cage" TargetMode="External"/><Relationship Id="rId157" Type="http://schemas.openxmlformats.org/officeDocument/2006/relationships/hyperlink" Target="https://www.boxofficemojo.com/title/tt4154664/?ref_=bo_cso_table_28" TargetMode="External"/><Relationship Id="rId364" Type="http://schemas.openxmlformats.org/officeDocument/2006/relationships/hyperlink" Target="https://www.boxofficemojo.com/title/tt6806448/?ref_=bo_cso_table_112" TargetMode="External"/><Relationship Id="rId1008" Type="http://schemas.openxmlformats.org/officeDocument/2006/relationships/hyperlink" Target="https://en.wikipedia.org/wiki/The_Dark_Knight" TargetMode="External"/><Relationship Id="rId1215" Type="http://schemas.openxmlformats.org/officeDocument/2006/relationships/hyperlink" Target="https://www.boxofficemojo.com/year/world/1999/?ref_=bo_cso_table_195" TargetMode="External"/><Relationship Id="rId61" Type="http://schemas.openxmlformats.org/officeDocument/2006/relationships/hyperlink" Target="https://www.boxofficemojo.com/year/world/2018/?ref_=bo_cso_table_25" TargetMode="External"/><Relationship Id="rId571" Type="http://schemas.openxmlformats.org/officeDocument/2006/relationships/hyperlink" Target="https://www.boxofficemojo.com/year/world/2008/?ref_=bo_cso_table_172" TargetMode="External"/><Relationship Id="rId669" Type="http://schemas.openxmlformats.org/officeDocument/2006/relationships/hyperlink" Target="https://www.boxofficemojo.com/title/tt1078912/?ref_=bo_cso_table_112" TargetMode="External"/><Relationship Id="rId876" Type="http://schemas.openxmlformats.org/officeDocument/2006/relationships/hyperlink" Target="https://www.boxofficemojo.com/title/tt3794354/?ref_=bo_cso_table_154" TargetMode="External"/><Relationship Id="rId1299" Type="http://schemas.openxmlformats.org/officeDocument/2006/relationships/hyperlink" Target="https://www.boxofficemojo.com/movies/?id=untitledjordanpeele.htm" TargetMode="External"/><Relationship Id="rId19" Type="http://schemas.openxmlformats.org/officeDocument/2006/relationships/hyperlink" Target="https://www.boxofficemojo.com/year/world/1998/?ref_=bo_cso_table_190" TargetMode="External"/><Relationship Id="rId224" Type="http://schemas.openxmlformats.org/officeDocument/2006/relationships/hyperlink" Target="https://www.boxofficemojo.com/title/tt9419884/?ref_=bo_cso_table_59" TargetMode="External"/><Relationship Id="rId431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529" Type="http://schemas.openxmlformats.org/officeDocument/2006/relationships/hyperlink" Target="https://www.boxofficemojo.com/year/world/2012/?ref_=bo_cso_table_173" TargetMode="External"/><Relationship Id="rId736" Type="http://schemas.openxmlformats.org/officeDocument/2006/relationships/hyperlink" Target="https://www.boxofficemojo.com/title/tt0133152/?ref_=bo_cso_table_193" TargetMode="External"/><Relationship Id="rId1061" Type="http://schemas.openxmlformats.org/officeDocument/2006/relationships/hyperlink" Target="https://www.boxofficemojo.com/year/world/2012/?ref_=bo_cso_table_49" TargetMode="External"/><Relationship Id="rId1159" Type="http://schemas.openxmlformats.org/officeDocument/2006/relationships/hyperlink" Target="https://en.wikipedia.org/wiki/The_Passion_of_the_Christ" TargetMode="External"/><Relationship Id="rId168" Type="http://schemas.openxmlformats.org/officeDocument/2006/relationships/hyperlink" Target="https://www.imdb.com/title/tt0381061/" TargetMode="External"/><Relationship Id="rId943" Type="http://schemas.openxmlformats.org/officeDocument/2006/relationships/hyperlink" Target="https://www.boxofficemojo.com/year/world/2012/?ref_=bo_cso_table_197" TargetMode="External"/><Relationship Id="rId1019" Type="http://schemas.openxmlformats.org/officeDocument/2006/relationships/hyperlink" Target="https://en.wikipedia.org/wiki/The_Exorcist" TargetMode="External"/><Relationship Id="rId72" Type="http://schemas.openxmlformats.org/officeDocument/2006/relationships/hyperlink" Target="https://www.boxofficemojo.com/year/world/1999/?ref_=bo_cso_table_168" TargetMode="External"/><Relationship Id="rId375" Type="http://schemas.openxmlformats.org/officeDocument/2006/relationships/hyperlink" Target="https://www.boxofficemojo.com/year/world/2012/?ref_=bo_cso_table_73" TargetMode="External"/><Relationship Id="rId582" Type="http://schemas.openxmlformats.org/officeDocument/2006/relationships/hyperlink" Target="https://www.boxofficemojo.com/title/tt4046784/?ref_=bo_cso_table_165" TargetMode="External"/><Relationship Id="rId803" Type="http://schemas.openxmlformats.org/officeDocument/2006/relationships/hyperlink" Target="https://bombreport.com/yearly-breakdowns/2010-2/robin-hood-2010/" TargetMode="External"/><Relationship Id="rId1226" Type="http://schemas.openxmlformats.org/officeDocument/2006/relationships/hyperlink" Target="https://www.boxofficemojo.com/title/tt3501632/?ref_=bo_cso_table_84" TargetMode="External"/><Relationship Id="rId3" Type="http://schemas.openxmlformats.org/officeDocument/2006/relationships/hyperlink" Target="https://www.boxofficemojo.com/title/tt8579674/?ref_=bo_cso_table_150" TargetMode="External"/><Relationship Id="rId235" Type="http://schemas.openxmlformats.org/officeDocument/2006/relationships/hyperlink" Target="https://www.boxofficemojo.com/title/tt0083866/?ref_=bo_cso_table_98" TargetMode="External"/><Relationship Id="rId442" Type="http://schemas.openxmlformats.org/officeDocument/2006/relationships/hyperlink" Target="https://www.boxofficemojo.com/title/tt0371746/?ref_=bo_cso_table_182" TargetMode="External"/><Relationship Id="rId887" Type="http://schemas.openxmlformats.org/officeDocument/2006/relationships/hyperlink" Target="https://en.wikipedia.org/wiki/Speed_(1994_film)" TargetMode="External"/><Relationship Id="rId1072" Type="http://schemas.openxmlformats.org/officeDocument/2006/relationships/hyperlink" Target="https://www.boxofficemojo.com/year/world/2012/?ref_=bo_cso_table_138" TargetMode="External"/><Relationship Id="rId302" Type="http://schemas.openxmlformats.org/officeDocument/2006/relationships/hyperlink" Target="https://www.boxofficemojo.com/movies/?id=universalevent2019.htm" TargetMode="External"/><Relationship Id="rId747" Type="http://schemas.openxmlformats.org/officeDocument/2006/relationships/hyperlink" Target="https://en.wikipedia.org/wiki/Pretty_Woman" TargetMode="External"/><Relationship Id="rId954" Type="http://schemas.openxmlformats.org/officeDocument/2006/relationships/hyperlink" Target="https://www.boxofficemojo.com/title/tt0181852/?ref_=bo_cso_table_89" TargetMode="External"/><Relationship Id="rId83" Type="http://schemas.openxmlformats.org/officeDocument/2006/relationships/hyperlink" Target="https://www.boxofficemojo.com/year/world/2019/?ref_=bo_cso_table_2" TargetMode="External"/><Relationship Id="rId179" Type="http://schemas.openxmlformats.org/officeDocument/2006/relationships/hyperlink" Target="https://www.boxofficemojo.com/year/world/2005/?ref_=bo_cso_table_162" TargetMode="External"/><Relationship Id="rId386" Type="http://schemas.openxmlformats.org/officeDocument/2006/relationships/hyperlink" Target="https://www.boxofficemojo.com/year/world/2014/?ref_=bo_cso_table_167" TargetMode="External"/><Relationship Id="rId593" Type="http://schemas.openxmlformats.org/officeDocument/2006/relationships/hyperlink" Target="https://en.wikipedia.org/wiki/Megamind" TargetMode="External"/><Relationship Id="rId607" Type="http://schemas.openxmlformats.org/officeDocument/2006/relationships/hyperlink" Target="https://www.boxofficemojo.com/year/world/2022/?ref_=bo_cso_table_63" TargetMode="External"/><Relationship Id="rId814" Type="http://schemas.openxmlformats.org/officeDocument/2006/relationships/hyperlink" Target="https://www.boxofficemojo.com/year/world/2015/?ref_=bo_cso_table_51" TargetMode="External"/><Relationship Id="rId1237" Type="http://schemas.openxmlformats.org/officeDocument/2006/relationships/hyperlink" Target="https://en.wikipedia.org/wiki/Tomorrow_Never_Dies" TargetMode="External"/><Relationship Id="rId246" Type="http://schemas.openxmlformats.org/officeDocument/2006/relationships/hyperlink" Target="https://www.boxofficemojo.com/title/tt9032400/?ref_=bo_cso_table_131" TargetMode="External"/><Relationship Id="rId453" Type="http://schemas.openxmlformats.org/officeDocument/2006/relationships/hyperlink" Target="https://en.wikipedia.org/wiki/It_(2017_film)" TargetMode="External"/><Relationship Id="rId660" Type="http://schemas.openxmlformats.org/officeDocument/2006/relationships/hyperlink" Target="https://www.boxofficemojo.com/title/tt0368891/?ref_=bo_cso_table_102" TargetMode="External"/><Relationship Id="rId898" Type="http://schemas.openxmlformats.org/officeDocument/2006/relationships/hyperlink" Target="https://www.boxofficemojo.com/year/world/2019/?ref_=bo_cso_table_27" TargetMode="External"/><Relationship Id="rId1083" Type="http://schemas.openxmlformats.org/officeDocument/2006/relationships/hyperlink" Target="https://www.boxofficemojo.com/year/world/2010/?ref_=bo_cso_table_199" TargetMode="External"/><Relationship Id="rId1290" Type="http://schemas.openxmlformats.org/officeDocument/2006/relationships/hyperlink" Target="https://www.boxofficemojo.com/title/tt0117998/?ref_=bo_cso_table_32" TargetMode="External"/><Relationship Id="rId1304" Type="http://schemas.openxmlformats.org/officeDocument/2006/relationships/hyperlink" Target="https://www.boxofficemojo.com/year/world/2021/?ref_=bo_cso_table_25" TargetMode="External"/><Relationship Id="rId106" Type="http://schemas.openxmlformats.org/officeDocument/2006/relationships/hyperlink" Target="https://en.wikipedia.org/wiki/Batman_Forever" TargetMode="External"/><Relationship Id="rId313" Type="http://schemas.openxmlformats.org/officeDocument/2006/relationships/hyperlink" Target="https://www.boxofficemojo.com/title/tt0113189/?ref_=bo_cso_table_89" TargetMode="External"/><Relationship Id="rId758" Type="http://schemas.openxmlformats.org/officeDocument/2006/relationships/hyperlink" Target="https://www.boxofficemojo.com/year/world/2011/?ref_=bo_cso_table_193" TargetMode="External"/><Relationship Id="rId965" Type="http://schemas.openxmlformats.org/officeDocument/2006/relationships/hyperlink" Target="https://en.wikipedia.org/wiki/The_Adventures_of_Tintin_(film)" TargetMode="External"/><Relationship Id="rId1150" Type="http://schemas.openxmlformats.org/officeDocument/2006/relationships/hyperlink" Target="https://en.wikipedia.org/wiki/The_Mummy_Returns" TargetMode="External"/><Relationship Id="rId10" Type="http://schemas.openxmlformats.org/officeDocument/2006/relationships/hyperlink" Target="https://en.wikipedia.org/wiki/101_Dalmatians_(1996_film)" TargetMode="External"/><Relationship Id="rId94" Type="http://schemas.openxmlformats.org/officeDocument/2006/relationships/hyperlink" Target="https://en.wikipedia.org/wiki/Bad_Boys_for_Life" TargetMode="External"/><Relationship Id="rId397" Type="http://schemas.openxmlformats.org/officeDocument/2006/relationships/hyperlink" Target="https://www.boxofficemojo.com/year/world/2002/?ref_=bo_cso_table_155" TargetMode="External"/><Relationship Id="rId520" Type="http://schemas.openxmlformats.org/officeDocument/2006/relationships/hyperlink" Target="https://www.boxofficemojo.com/year/world/2016/?ref_=bo_cso_table_53" TargetMode="External"/><Relationship Id="rId618" Type="http://schemas.openxmlformats.org/officeDocument/2006/relationships/hyperlink" Target="https://www.boxofficemojo.com/title/tt1229238/?ref_=bo_cso_table_137" TargetMode="External"/><Relationship Id="rId825" Type="http://schemas.openxmlformats.org/officeDocument/2006/relationships/hyperlink" Target="https://www.boxofficemojo.com/title/tt1000774/?ref_=bo_cso_table_105" TargetMode="External"/><Relationship Id="rId1248" Type="http://schemas.openxmlformats.org/officeDocument/2006/relationships/hyperlink" Target="https://www.boxofficemojo.com/year/world/1999/?ref_=bo_cso_table_30" TargetMode="External"/><Relationship Id="rId257" Type="http://schemas.openxmlformats.org/officeDocument/2006/relationships/hyperlink" Target="https://www.boxofficemojo.com/title/tt4123432/?ref_=bo_cso_table_124" TargetMode="External"/><Relationship Id="rId464" Type="http://schemas.openxmlformats.org/officeDocument/2006/relationships/hyperlink" Target="https://en.wikipedia.org/wiki/John_Wick:_Chapter_3_%E2%80%93_Parabellum" TargetMode="External"/><Relationship Id="rId1010" Type="http://schemas.openxmlformats.org/officeDocument/2006/relationships/hyperlink" Target="https://www.boxofficemojo.com/year/world/2012/?ref_=bo_cso_table_34" TargetMode="External"/><Relationship Id="rId1094" Type="http://schemas.openxmlformats.org/officeDocument/2006/relationships/hyperlink" Target="https://www.boxofficemojo.com/title/tt0325710/?ref_=bo_cso_table_70" TargetMode="External"/><Relationship Id="rId1108" Type="http://schemas.openxmlformats.org/officeDocument/2006/relationships/hyperlink" Target="https://en.wikipedia.org/wiki/The_Lion_King_(2019_film)" TargetMode="External"/><Relationship Id="rId1315" Type="http://schemas.openxmlformats.org/officeDocument/2006/relationships/hyperlink" Target="https://www.boxofficemojo.com/year/world/2005/?ref_=bo_cso_table_176" TargetMode="External"/><Relationship Id="rId117" Type="http://schemas.openxmlformats.org/officeDocument/2006/relationships/hyperlink" Target="https://www.boxofficemojo.com/title/tt2245084/?ref_=bo_cso_table_150" TargetMode="External"/><Relationship Id="rId671" Type="http://schemas.openxmlformats.org/officeDocument/2006/relationships/hyperlink" Target="https://en.wikipedia.org/wiki/Night_at_the_Museum:_Battle_of_the_Smithsonian" TargetMode="External"/><Relationship Id="rId769" Type="http://schemas.openxmlformats.org/officeDocument/2006/relationships/hyperlink" Target="https://www.boxofficemojo.com/title/tt5848272/?ref_=bo_cso_table_12" TargetMode="External"/><Relationship Id="rId976" Type="http://schemas.openxmlformats.org/officeDocument/2006/relationships/hyperlink" Target="https://www.boxofficemojo.com/year/world/2012/?ref_=bo_cso_table_9" TargetMode="External"/><Relationship Id="rId324" Type="http://schemas.openxmlformats.org/officeDocument/2006/relationships/hyperlink" Target="https://www.boxofficemojo.com/year/world/2018/?ref_=bo_cso_table_147" TargetMode="External"/><Relationship Id="rId531" Type="http://schemas.openxmlformats.org/officeDocument/2006/relationships/hyperlink" Target="https://www.boxofficemojo.com/title/tt0970866/?ref_=bo_cso_table_170" TargetMode="External"/><Relationship Id="rId629" Type="http://schemas.openxmlformats.org/officeDocument/2006/relationships/hyperlink" Target="https://en.wikipedia.org/wiki/Mission:_Impossible_III" TargetMode="External"/><Relationship Id="rId1161" Type="http://schemas.openxmlformats.org/officeDocument/2006/relationships/hyperlink" Target="https://www.boxofficemojo.com/year/world/2000/?ref_=bo_cso_table_134" TargetMode="External"/><Relationship Id="rId1259" Type="http://schemas.openxmlformats.org/officeDocument/2006/relationships/hyperlink" Target="https://www.boxofficemojo.com/title/tt2109248/?ref_=bo_cso_table_33" TargetMode="External"/><Relationship Id="rId836" Type="http://schemas.openxmlformats.org/officeDocument/2006/relationships/hyperlink" Target="https://en.wikipedia.org/wiki/Shazam!_(film)" TargetMode="External"/><Relationship Id="rId1021" Type="http://schemas.openxmlformats.org/officeDocument/2006/relationships/hyperlink" Target="https://www.boxofficemojo.com/year/world/2012/?ref_=bo_cso_table_161" TargetMode="External"/><Relationship Id="rId1119" Type="http://schemas.openxmlformats.org/officeDocument/2006/relationships/hyperlink" Target="https://www.boxofficemojo.com/year/world/1997/?ref_=bo_cso_table_169" TargetMode="External"/><Relationship Id="rId903" Type="http://schemas.openxmlformats.org/officeDocument/2006/relationships/hyperlink" Target="https://www.boxofficemojo.com/title/tt4633694/?ref_=bo_cso_table_152" TargetMode="External"/><Relationship Id="rId1326" Type="http://schemas.openxmlformats.org/officeDocument/2006/relationships/hyperlink" Target="https://www.boxofficemojo.com/title/tt0451279/?ref_=bo_cso_table_89" TargetMode="External"/><Relationship Id="rId32" Type="http://schemas.openxmlformats.org/officeDocument/2006/relationships/hyperlink" Target="https://www.boxofficemojo.com/title/tt0103639/?ref_=bo_cso_table_27" TargetMode="External"/><Relationship Id="rId181" Type="http://schemas.openxmlformats.org/officeDocument/2006/relationships/hyperlink" Target="https://www.boxofficemojo.com/title/tt1661199/?ref_=bo_cso_table_4" TargetMode="External"/><Relationship Id="rId279" Type="http://schemas.openxmlformats.org/officeDocument/2006/relationships/hyperlink" Target="https://www.boxofficemojo.com/title/tt0266543/?ref_=bo_cso_table_62" TargetMode="External"/><Relationship Id="rId486" Type="http://schemas.openxmlformats.org/officeDocument/2006/relationships/hyperlink" Target="https://www.boxofficemojo.com/title/tt8041270/?ref_=bo_cso_table_51" TargetMode="External"/><Relationship Id="rId693" Type="http://schemas.openxmlformats.org/officeDocument/2006/relationships/hyperlink" Target="https://www.boxofficemojo.com/title/tt0496806/?ref_=bo_cso_table_169" TargetMode="External"/><Relationship Id="rId139" Type="http://schemas.openxmlformats.org/officeDocument/2006/relationships/hyperlink" Target="https://www.boxofficemojo.com/title/tt1324999/?ref_=bo_cso_table_129" TargetMode="External"/><Relationship Id="rId346" Type="http://schemas.openxmlformats.org/officeDocument/2006/relationships/hyperlink" Target="https://www.boxofficemojo.com/title/tt0241527/?ref_=bo_cso_table_48" TargetMode="External"/><Relationship Id="rId553" Type="http://schemas.openxmlformats.org/officeDocument/2006/relationships/hyperlink" Target="https://www.boxofficemojo.com/year/world/2015/?ref_=bo_cso_table_144" TargetMode="External"/><Relationship Id="rId760" Type="http://schemas.openxmlformats.org/officeDocument/2006/relationships/hyperlink" Target="https://www.boxofficemojo.com/title/tt0830515/?ref_=bo_cso_table_178" TargetMode="External"/><Relationship Id="rId998" Type="http://schemas.openxmlformats.org/officeDocument/2006/relationships/hyperlink" Target="https://en.wikipedia.org/wiki/The_Croods" TargetMode="External"/><Relationship Id="rId1183" Type="http://schemas.openxmlformats.org/officeDocument/2006/relationships/hyperlink" Target="https://www.imdb.com/title/tt2709768/" TargetMode="External"/><Relationship Id="rId206" Type="http://schemas.openxmlformats.org/officeDocument/2006/relationships/hyperlink" Target="https://www.boxofficemojo.com/title/tt1690953/?ref_=bo_cso_table_53" TargetMode="External"/><Relationship Id="rId413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858" Type="http://schemas.openxmlformats.org/officeDocument/2006/relationships/hyperlink" Target="https://www.boxofficemojo.com/title/tt3470600/?ref_=bo_cso_table_157" TargetMode="External"/><Relationship Id="rId1043" Type="http://schemas.openxmlformats.org/officeDocument/2006/relationships/hyperlink" Target="https://www.boxofficemojo.com/year/world/2013/?ref_=bo_cso_table_82" TargetMode="External"/><Relationship Id="rId620" Type="http://schemas.openxmlformats.org/officeDocument/2006/relationships/hyperlink" Target="https://en.wikipedia.org/wiki/Mission:_Impossible_%E2%80%93_Ghost_Protocol" TargetMode="External"/><Relationship Id="rId718" Type="http://schemas.openxmlformats.org/officeDocument/2006/relationships/hyperlink" Target="https://www.boxofficemojo.com/title/tt5117670/?ref_=bo_cso_table_94" TargetMode="External"/><Relationship Id="rId925" Type="http://schemas.openxmlformats.org/officeDocument/2006/relationships/hyperlink" Target="https://www.boxofficemojo.com/year/world/2016/?ref_=bo_cso_table_119" TargetMode="External"/><Relationship Id="rId1250" Type="http://schemas.openxmlformats.org/officeDocument/2006/relationships/hyperlink" Target="https://www.boxofficemojo.com/title/tt0435761/?ref_=bo_cso_table_37" TargetMode="External"/><Relationship Id="rId1348" Type="http://schemas.openxmlformats.org/officeDocument/2006/relationships/hyperlink" Target="https://www.boxofficemojo.com/year/world/2006/?ref_=bo_cso_table_66" TargetMode="External"/><Relationship Id="rId1110" Type="http://schemas.openxmlformats.org/officeDocument/2006/relationships/hyperlink" Target="https://www.boxofficemojo.com/year/world/1994/?ref_=bo_cso_table_39" TargetMode="External"/><Relationship Id="rId1208" Type="http://schemas.openxmlformats.org/officeDocument/2006/relationships/hyperlink" Target="https://www.boxofficemojo.com/title/tt0993846/?ref_=bo_cso_table_123" TargetMode="External"/><Relationship Id="rId54" Type="http://schemas.openxmlformats.org/officeDocument/2006/relationships/hyperlink" Target="https://www.boxofficemojo.com/year/world/2015/?ref_=bo_cso_table_23" TargetMode="External"/><Relationship Id="rId270" Type="http://schemas.openxmlformats.org/officeDocument/2006/relationships/hyperlink" Target="https://en.wikipedia.org/wiki/Fatal_Attraction" TargetMode="External"/><Relationship Id="rId130" Type="http://schemas.openxmlformats.org/officeDocument/2006/relationships/hyperlink" Target="https://www.boxofficemojo.com/year/world/2021/?ref_=bo_cso_table_158" TargetMode="External"/><Relationship Id="rId368" Type="http://schemas.openxmlformats.org/officeDocument/2006/relationships/hyperlink" Target="https://www.boxofficemojo.com/title/tt0099785/?ref_=bo_cso_table_45" TargetMode="External"/><Relationship Id="rId575" Type="http://schemas.openxmlformats.org/officeDocument/2006/relationships/hyperlink" Target="https://en.wikipedia.org/wiki/Mamma_Mia!_Here_We_Go_Again" TargetMode="External"/><Relationship Id="rId782" Type="http://schemas.openxmlformats.org/officeDocument/2006/relationships/hyperlink" Target="https://en.wikipedia.org/wiki/Ready_Player_One_(film)" TargetMode="External"/><Relationship Id="rId228" Type="http://schemas.openxmlformats.org/officeDocument/2006/relationships/hyperlink" Target="https://www.boxofficemojo.com/title/tt3861390/?ref_=bo_cso_table_83" TargetMode="External"/><Relationship Id="rId435" Type="http://schemas.openxmlformats.org/officeDocument/2006/relationships/hyperlink" Target="https://www.boxofficemojo.com/title/tt2096673/?ref_=bo_cso_table_82" TargetMode="External"/><Relationship Id="rId642" Type="http://schemas.openxmlformats.org/officeDocument/2006/relationships/hyperlink" Target="https://www.boxofficemojo.com/title/tt0892782/?ref_=bo_cso_table_157" TargetMode="External"/><Relationship Id="rId1065" Type="http://schemas.openxmlformats.org/officeDocument/2006/relationships/hyperlink" Target="https://en.wikipedia.org/wiki/The_Hobbit:_The_Battle_of_the_Five_Armies" TargetMode="External"/><Relationship Id="rId1272" Type="http://schemas.openxmlformats.org/officeDocument/2006/relationships/hyperlink" Target="https://www.boxofficemojo.com/year/world/2016/?ref_=bo_cso_table_104" TargetMode="External"/><Relationship Id="rId502" Type="http://schemas.openxmlformats.org/officeDocument/2006/relationships/hyperlink" Target="https://www.boxofficemojo.com/year/world/2015/?ref_=bo_cso_table_111" TargetMode="External"/><Relationship Id="rId947" Type="http://schemas.openxmlformats.org/officeDocument/2006/relationships/hyperlink" Target="https://en.wikipedia.org/wiki/Teenage_Mutant_Ninja_Turtles_(1990_film)" TargetMode="External"/><Relationship Id="rId1132" Type="http://schemas.openxmlformats.org/officeDocument/2006/relationships/hyperlink" Target="https://en.wikipedia.org/wiki/The_Matrix_Reloaded" TargetMode="External"/><Relationship Id="rId76" Type="http://schemas.openxmlformats.org/officeDocument/2006/relationships/hyperlink" Target="https://www.boxofficemojo.com/chart/ww_top_lifetime_gross/?area=XWW&amp;offset=200" TargetMode="External"/><Relationship Id="rId807" Type="http://schemas.openxmlformats.org/officeDocument/2006/relationships/hyperlink" Target="https://www.boxofficemojo.com/title/tt3748528/?ref_=bo_cso_table_40" TargetMode="External"/><Relationship Id="rId292" Type="http://schemas.openxmlformats.org/officeDocument/2006/relationships/hyperlink" Target="https://www.boxofficemojo.com/title/tt2820852/?ref_=bo_cso_table_10" TargetMode="External"/><Relationship Id="rId597" Type="http://schemas.openxmlformats.org/officeDocument/2006/relationships/hyperlink" Target="https://www.boxofficemojo.com/title/tt1409024/?ref_=bo_cso_table_153" TargetMode="External"/><Relationship Id="rId152" Type="http://schemas.openxmlformats.org/officeDocument/2006/relationships/hyperlink" Target="https://www.boxofficemojo.com/year/world/2016/?ref_=bo_cso_table_24" TargetMode="External"/><Relationship Id="rId457" Type="http://schemas.openxmlformats.org/officeDocument/2006/relationships/hyperlink" Target="https://www.boxofficemojo.com/title/tt4196776/?ref_=bo_cso_table_109" TargetMode="External"/><Relationship Id="rId1087" Type="http://schemas.openxmlformats.org/officeDocument/2006/relationships/hyperlink" Target="https://en.wikipedia.org/wiki/The_King%27s_Speech" TargetMode="External"/><Relationship Id="rId1294" Type="http://schemas.openxmlformats.org/officeDocument/2006/relationships/hyperlink" Target="https://www.boxofficemojo.com/year/world/2022/?ref_=bo_cso_table_133" TargetMode="External"/><Relationship Id="rId664" Type="http://schemas.openxmlformats.org/officeDocument/2006/relationships/hyperlink" Target="https://www.boxofficemojo.com/year/world/2007/?ref_=bo_cso_table_67" TargetMode="External"/><Relationship Id="rId871" Type="http://schemas.openxmlformats.org/officeDocument/2006/relationships/hyperlink" Target="https://www.boxofficemojo.com/year/world/2012/?ref_=bo_cso_table_136" TargetMode="External"/><Relationship Id="rId969" Type="http://schemas.openxmlformats.org/officeDocument/2006/relationships/hyperlink" Target="https://www.boxofficemojo.com/title/tt1872181/?ref_=bo_cso_table_133" TargetMode="External"/><Relationship Id="rId317" Type="http://schemas.openxmlformats.org/officeDocument/2006/relationships/hyperlink" Target="https://www.boxofficemojo.com/year/world/2014/?ref_=bo_cso_table_179" TargetMode="External"/><Relationship Id="rId524" Type="http://schemas.openxmlformats.org/officeDocument/2006/relationships/hyperlink" Target="https://en.wikipedia.org/wiki/Les_Mis%C3%A9rables_(2012_film)" TargetMode="External"/><Relationship Id="rId731" Type="http://schemas.openxmlformats.org/officeDocument/2006/relationships/hyperlink" Target="https://www.boxofficemojo.com/year/world/2011/?ref_=bo_cso_table_42" TargetMode="External"/><Relationship Id="rId1154" Type="http://schemas.openxmlformats.org/officeDocument/2006/relationships/hyperlink" Target="https://www.boxofficemojo.com/title/tt5814060/?ref_=bo_cso_table_186" TargetMode="External"/><Relationship Id="rId1361" Type="http://schemas.openxmlformats.org/officeDocument/2006/relationships/hyperlink" Target="https://www.the-numbers.com/movie/Guardians-of-the-Galaxy-Vol-3-(2023)" TargetMode="External"/><Relationship Id="rId98" Type="http://schemas.openxmlformats.org/officeDocument/2006/relationships/hyperlink" Target="https://www.boxofficemojo.com/title/tt0096895/?ref_=bo_cso_table_113" TargetMode="External"/><Relationship Id="rId829" Type="http://schemas.openxmlformats.org/officeDocument/2006/relationships/hyperlink" Target="https://www.boxofficemojo.com/year/world/2021/?ref_=bo_cso_table_91" TargetMode="External"/><Relationship Id="rId1014" Type="http://schemas.openxmlformats.org/officeDocument/2006/relationships/hyperlink" Target="https://en.wikipedia.org/wiki/The_Day_After_Tomorrow" TargetMode="External"/><Relationship Id="rId1221" Type="http://schemas.openxmlformats.org/officeDocument/2006/relationships/hyperlink" Target="https://www.boxofficemojo.com/year/world/2011/?ref_=bo_cso_table_75" TargetMode="External"/><Relationship Id="rId1319" Type="http://schemas.openxmlformats.org/officeDocument/2006/relationships/hyperlink" Target="https://en.wikipedia.org/wiki/Warcraft_(film)" TargetMode="External"/><Relationship Id="rId25" Type="http://schemas.openxmlformats.org/officeDocument/2006/relationships/hyperlink" Target="https://www.boxofficemojo.com/title/tt1517451/?ref_=bo_cso_table_87" TargetMode="External"/><Relationship Id="rId174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381" Type="http://schemas.openxmlformats.org/officeDocument/2006/relationships/hyperlink" Target="https://www.boxofficemojo.com/year/world/2000/?ref_=bo_cso_table_107" TargetMode="External"/><Relationship Id="rId241" Type="http://schemas.openxmlformats.org/officeDocument/2006/relationships/hyperlink" Target="https://www.boxofficemojo.com/year/world/1980/?ref_=bo_cso_table_8" TargetMode="External"/><Relationship Id="rId479" Type="http://schemas.openxmlformats.org/officeDocument/2006/relationships/hyperlink" Target="https://en.wikipedia.org/wiki/Jurassic_Park_(film)" TargetMode="External"/><Relationship Id="rId686" Type="http://schemas.openxmlformats.org/officeDocument/2006/relationships/hyperlink" Target="https://en.wikipedia.org/wiki/Now_You_See_Me_(film)" TargetMode="External"/><Relationship Id="rId893" Type="http://schemas.openxmlformats.org/officeDocument/2006/relationships/hyperlink" Target="https://en.wikipedia.org/wiki/Spider-Man_2" TargetMode="External"/><Relationship Id="rId339" Type="http://schemas.openxmlformats.org/officeDocument/2006/relationships/hyperlink" Target="https://www.statista.com/statistics/323356/harry-potter-production-costs-box-office-revenue/" TargetMode="External"/><Relationship Id="rId546" Type="http://schemas.openxmlformats.org/officeDocument/2006/relationships/hyperlink" Target="https://www.boxofficemojo.com/title/tt0167261/?ref_=bo_cso_table_60" TargetMode="External"/><Relationship Id="rId753" Type="http://schemas.openxmlformats.org/officeDocument/2006/relationships/hyperlink" Target="https://en.wikipedia.org/wiki/Prince_of_Persia:_The_Sands_of_Time_(film)" TargetMode="External"/><Relationship Id="rId1176" Type="http://schemas.openxmlformats.org/officeDocument/2006/relationships/hyperlink" Target="https://www.boxofficemojo.com/year/world/2019/?ref_=bo_cso_table_35" TargetMode="External"/><Relationship Id="rId101" Type="http://schemas.openxmlformats.org/officeDocument/2006/relationships/hyperlink" Target="https://www.boxofficemojo.com/title/tt0372784/?ref_=bo_cso_table_169" TargetMode="External"/><Relationship Id="rId406" Type="http://schemas.openxmlformats.org/officeDocument/2006/relationships/hyperlink" Target="https://www.boxofficemojo.com/year/world/2009/?ref_=bo_cso_table_73" TargetMode="External"/><Relationship Id="rId960" Type="http://schemas.openxmlformats.org/officeDocument/2006/relationships/hyperlink" Target="https://www.boxofficemojo.com/title/tt0438488/?ref_=bo_cso_table_175" TargetMode="External"/><Relationship Id="rId1036" Type="http://schemas.openxmlformats.org/officeDocument/2006/relationships/hyperlink" Target="https://www.boxofficemojo.com/title/tt0385752/?ref_=bo_cso_table_172" TargetMode="External"/><Relationship Id="rId1243" Type="http://schemas.openxmlformats.org/officeDocument/2006/relationships/hyperlink" Target="https://www.imdb.com/title/tt1745960/" TargetMode="External"/><Relationship Id="rId613" Type="http://schemas.openxmlformats.org/officeDocument/2006/relationships/hyperlink" Target="https://www.boxofficemojo.com/year/world/1996/?ref_=bo_cso_table_68" TargetMode="External"/><Relationship Id="rId820" Type="http://schemas.openxmlformats.org/officeDocument/2006/relationships/hyperlink" Target="https://www.boxofficemojo.com/year/world/1993/?ref_=bo_cso_table_144" TargetMode="External"/><Relationship Id="rId918" Type="http://schemas.openxmlformats.org/officeDocument/2006/relationships/hyperlink" Target="https://www.boxofficemojo.com/title/tt1408101/?ref_=bo_cso_table_60" TargetMode="External"/><Relationship Id="rId1103" Type="http://schemas.openxmlformats.org/officeDocument/2006/relationships/hyperlink" Target="https://www.boxofficemojo.com/title/tt1490017/?ref_=bo_cso_table_58" TargetMode="External"/><Relationship Id="rId1310" Type="http://schemas.openxmlformats.org/officeDocument/2006/relationships/hyperlink" Target="https://en.wikipedia.org/wiki/Wanted_(2008_film)" TargetMode="External"/><Relationship Id="rId47" Type="http://schemas.openxmlformats.org/officeDocument/2006/relationships/hyperlink" Target="https://www.boxofficemojo.com/year/world/1999/?ref_=bo_cso_table_78" TargetMode="External"/><Relationship Id="rId196" Type="http://schemas.openxmlformats.org/officeDocument/2006/relationships/hyperlink" Target="https://www.boxofficemojo.com/year/world/2014/?ref_=bo_cso_table_131" TargetMode="External"/><Relationship Id="rId263" Type="http://schemas.openxmlformats.org/officeDocument/2006/relationships/hyperlink" Target="https://www.boxofficemojo.com/year/world/2009/?ref_=bo_cso_table_197" TargetMode="External"/><Relationship Id="rId470" Type="http://schemas.openxmlformats.org/officeDocument/2006/relationships/hyperlink" Target="https://en.wikipedia.org/wiki/The_Curious_Case_of_Benjamin_Button_(film)" TargetMode="External"/><Relationship Id="rId123" Type="http://schemas.openxmlformats.org/officeDocument/2006/relationships/hyperlink" Target="https://www.boxofficemojo.com/year/world/2018/?ref_=bo_cso_table_14" TargetMode="External"/><Relationship Id="rId330" Type="http://schemas.openxmlformats.org/officeDocument/2006/relationships/hyperlink" Target="https://www.boxofficemojo.com/year/world/2008/?ref_=bo_cso_table_161" TargetMode="External"/><Relationship Id="rId568" Type="http://schemas.openxmlformats.org/officeDocument/2006/relationships/hyperlink" Target="https://www.boxofficemojo.com/year/world/2019/?ref_=bo_cso_table_35" TargetMode="External"/><Relationship Id="rId775" Type="http://schemas.openxmlformats.org/officeDocument/2006/relationships/hyperlink" Target="https://www.boxofficemojo.com/year/world/1996/?ref_=bo_cso_table_172" TargetMode="External"/><Relationship Id="rId982" Type="http://schemas.openxmlformats.org/officeDocument/2006/relationships/hyperlink" Target="https://www.boxofficemojo.com/year/world/1992/?ref_=bo_cso_table_114" TargetMode="External"/><Relationship Id="rId1198" Type="http://schemas.openxmlformats.org/officeDocument/2006/relationships/hyperlink" Target="https://en.wikipedia.org/wiki/The_Smurfs_2" TargetMode="External"/><Relationship Id="rId428" Type="http://schemas.openxmlformats.org/officeDocument/2006/relationships/hyperlink" Target="https://en.wikipedia.org/wiki/Indiana_Jones_and_the_Kingdom_of_the_Crystal_Skull" TargetMode="External"/><Relationship Id="rId635" Type="http://schemas.openxmlformats.org/officeDocument/2006/relationships/hyperlink" Target="https://en.wikipedia.org/wiki/The_Hunger_Games:_Mockingjay_%E2%80%93_Part_1" TargetMode="External"/><Relationship Id="rId842" Type="http://schemas.openxmlformats.org/officeDocument/2006/relationships/hyperlink" Target="https://en.wikipedia.org/wiki/Sherlock_Holmes:_A_Game_of_Shadows" TargetMode="External"/><Relationship Id="rId1058" Type="http://schemas.openxmlformats.org/officeDocument/2006/relationships/hyperlink" Target="https://www.boxofficemojo.com/year/world/2013/?ref_=bo_cso_table_194" TargetMode="External"/><Relationship Id="rId1265" Type="http://schemas.openxmlformats.org/officeDocument/2006/relationships/hyperlink" Target="https://www.boxofficemojo.com/title/tt1055369/?ref_=bo_cso_table_87" TargetMode="External"/><Relationship Id="rId702" Type="http://schemas.openxmlformats.org/officeDocument/2006/relationships/hyperlink" Target="https://www.boxofficemojo.com/title/tt0327084/?ref_=bo_cso_table_114" TargetMode="External"/><Relationship Id="rId1125" Type="http://schemas.openxmlformats.org/officeDocument/2006/relationships/hyperlink" Target="https://www.boxofficemojo.com/year/world/1994/?ref_=bo_cso_table_93" TargetMode="External"/><Relationship Id="rId1332" Type="http://schemas.openxmlformats.org/officeDocument/2006/relationships/hyperlink" Target="https://www.boxofficemojo.com/title/tt1772341/?ref_=bo_cso_table_54" TargetMode="External"/><Relationship Id="rId69" Type="http://schemas.openxmlformats.org/officeDocument/2006/relationships/hyperlink" Target="https://www.boxofficemojo.com/year/world/2002/?ref_=bo_cso_table_154" TargetMode="External"/><Relationship Id="rId285" Type="http://schemas.openxmlformats.org/officeDocument/2006/relationships/hyperlink" Target="https://www.boxofficemojo.com/title/tt6264654/?ref_=bo_cso_table_129" TargetMode="External"/><Relationship Id="rId492" Type="http://schemas.openxmlformats.org/officeDocument/2006/relationships/hyperlink" Target="https://www.boxofficemojo.com/title/tt0974015/?ref_=bo_cso_table_149" TargetMode="External"/><Relationship Id="rId797" Type="http://schemas.openxmlformats.org/officeDocument/2006/relationships/hyperlink" Target="https://en.wikipedia.org/wiki/Rio_2" TargetMode="External"/><Relationship Id="rId145" Type="http://schemas.openxmlformats.org/officeDocument/2006/relationships/hyperlink" Target="https://www.boxofficemojo.com/title/tt0315327/?ref_=bo_cso_table_41" TargetMode="External"/><Relationship Id="rId352" Type="http://schemas.openxmlformats.org/officeDocument/2006/relationships/hyperlink" Target="https://www.boxofficemojo.com/title/tt0926084/?ref_=bo_cso_table_52" TargetMode="External"/><Relationship Id="rId1287" Type="http://schemas.openxmlformats.org/officeDocument/2006/relationships/hyperlink" Target="https://www.boxofficemojo.com/title/tt1259571/?ref_=bo_cso_table_130" TargetMode="External"/><Relationship Id="rId212" Type="http://schemas.openxmlformats.org/officeDocument/2006/relationships/hyperlink" Target="https://en.wikipedia.org/wiki/Die_Another_Day" TargetMode="External"/><Relationship Id="rId657" Type="http://schemas.openxmlformats.org/officeDocument/2006/relationships/hyperlink" Target="https://www.boxofficemojo.com/title/tt0259446/?ref_=bo_cso_table_182" TargetMode="External"/><Relationship Id="rId864" Type="http://schemas.openxmlformats.org/officeDocument/2006/relationships/hyperlink" Target="https://www.boxofficemojo.com/title/tt1074638/?ref_=bo_cso_table_31" TargetMode="External"/><Relationship Id="rId517" Type="http://schemas.openxmlformats.org/officeDocument/2006/relationships/hyperlink" Target="https://www.boxofficemojo.com/year/world/2016/?ref_=bo_cso_table_21" TargetMode="External"/><Relationship Id="rId724" Type="http://schemas.openxmlformats.org/officeDocument/2006/relationships/hyperlink" Target="https://www.boxofficemojo.com/title/tt0383574/?ref_=bo_cso_table_38" TargetMode="External"/><Relationship Id="rId931" Type="http://schemas.openxmlformats.org/officeDocument/2006/relationships/hyperlink" Target="https://www.boxofficemojo.com/year/world/2012/?ref_=bo_cso_table_164" TargetMode="External"/><Relationship Id="rId1147" Type="http://schemas.openxmlformats.org/officeDocument/2006/relationships/hyperlink" Target="https://en.wikipedia.org/wiki/The_Mummy_(1999_film)" TargetMode="External"/><Relationship Id="rId1354" Type="http://schemas.openxmlformats.org/officeDocument/2006/relationships/hyperlink" Target="https://www.boxofficemojo.com/year/world/2017/?ref_=bo_cso_table_105" TargetMode="External"/><Relationship Id="rId60" Type="http://schemas.openxmlformats.org/officeDocument/2006/relationships/hyperlink" Target="https://www.boxofficemojo.com/title/tt1477834/?ref_=bo_cso_table_25" TargetMode="External"/><Relationship Id="rId1007" Type="http://schemas.openxmlformats.org/officeDocument/2006/relationships/hyperlink" Target="https://www.boxofficemojo.com/year/world/2008/?ref_=bo_cso_table_50" TargetMode="External"/><Relationship Id="rId1214" Type="http://schemas.openxmlformats.org/officeDocument/2006/relationships/hyperlink" Target="https://www.boxofficemojo.com/title/tt0143145/?ref_=bo_cso_table_195" TargetMode="External"/><Relationship Id="rId18" Type="http://schemas.openxmlformats.org/officeDocument/2006/relationships/hyperlink" Target="https://www.boxofficemojo.com/title/tt0120623/?ref_=bo_cso_table_190" TargetMode="External"/><Relationship Id="rId167" Type="http://schemas.openxmlformats.org/officeDocument/2006/relationships/hyperlink" Target="https://www.boxofficemojo.com/year/world/2006/?ref_=bo_cso_table_170" TargetMode="External"/><Relationship Id="rId374" Type="http://schemas.openxmlformats.org/officeDocument/2006/relationships/hyperlink" Target="https://www.boxofficemojo.com/title/tt0837562/?ref_=bo_cso_table_73" TargetMode="External"/><Relationship Id="rId581" Type="http://schemas.openxmlformats.org/officeDocument/2006/relationships/hyperlink" Target="https://www.imdb.com/title/tt5028340/" TargetMode="External"/><Relationship Id="rId234" Type="http://schemas.openxmlformats.org/officeDocument/2006/relationships/hyperlink" Target="https://www.boxofficemojo.com/year/world/2017/?ref_=bo_cso_table_15" TargetMode="External"/><Relationship Id="rId679" Type="http://schemas.openxmlformats.org/officeDocument/2006/relationships/hyperlink" Target="https://www.boxofficemojo.com/year/world/2014/?ref_=bo_cso_table_198" TargetMode="External"/><Relationship Id="rId886" Type="http://schemas.openxmlformats.org/officeDocument/2006/relationships/hyperlink" Target="https://www.boxofficemojo.com/year/world/1994/?ref_=bo_cso_table_95" TargetMode="External"/><Relationship Id="rId2" Type="http://schemas.openxmlformats.org/officeDocument/2006/relationships/hyperlink" Target="https://www.boxofficemojo.com/year/world/2007/?ref_=bo_cso_table_69" TargetMode="External"/><Relationship Id="rId441" Type="http://schemas.openxmlformats.org/officeDocument/2006/relationships/hyperlink" Target="https://en.wikipedia.org/wiki/Interstellar_(film)" TargetMode="External"/><Relationship Id="rId539" Type="http://schemas.openxmlformats.org/officeDocument/2006/relationships/hyperlink" Target="https://en.wikipedia.org/wiki/Logan_(film)" TargetMode="External"/><Relationship Id="rId746" Type="http://schemas.openxmlformats.org/officeDocument/2006/relationships/hyperlink" Target="https://www.boxofficemojo.com/year/world/1990/?ref_=bo_cso_table_63" TargetMode="External"/><Relationship Id="rId1071" Type="http://schemas.openxmlformats.org/officeDocument/2006/relationships/hyperlink" Target="https://www.boxofficemojo.com/title/tt1392170/?ref_=bo_cso_table_138" TargetMode="External"/><Relationship Id="rId1169" Type="http://schemas.openxmlformats.org/officeDocument/2006/relationships/hyperlink" Target="https://www.boxofficemojo.com/title/tt1041829/?ref_=bo_cso_table_156" TargetMode="External"/><Relationship Id="rId301" Type="http://schemas.openxmlformats.org/officeDocument/2006/relationships/hyperlink" Target="https://www.forbes.com/sites/simonthompson/2020/06/15/talking-gladiator-at-20-with-producer-douglas-wick/" TargetMode="External"/><Relationship Id="rId953" Type="http://schemas.openxmlformats.org/officeDocument/2006/relationships/hyperlink" Target="https://en.wikipedia.org/wiki/Terminator_2:_Judgment_Day" TargetMode="External"/><Relationship Id="rId1029" Type="http://schemas.openxmlformats.org/officeDocument/2006/relationships/hyperlink" Target="https://en.wikipedia.org/wiki/The_Flintstones_(film)" TargetMode="External"/><Relationship Id="rId1236" Type="http://schemas.openxmlformats.org/officeDocument/2006/relationships/hyperlink" Target="https://www.boxofficemojo.com/year/world/1997/?ref_=bo_cso_table_126" TargetMode="External"/><Relationship Id="rId82" Type="http://schemas.openxmlformats.org/officeDocument/2006/relationships/hyperlink" Target="https://www.boxofficemojo.com/title/tt4154796/?ref_=bo_cso_table_2" TargetMode="External"/><Relationship Id="rId606" Type="http://schemas.openxmlformats.org/officeDocument/2006/relationships/hyperlink" Target="https://www.boxofficemojo.com/title/tt5113044/?ref_=bo_cso_table_63" TargetMode="External"/><Relationship Id="rId813" Type="http://schemas.openxmlformats.org/officeDocument/2006/relationships/hyperlink" Target="https://www.boxofficemojo.com/title/tt2126355/?ref_=bo_cso_table_51" TargetMode="External"/><Relationship Id="rId1303" Type="http://schemas.openxmlformats.org/officeDocument/2006/relationships/hyperlink" Target="https://www.boxofficemojo.com/title/tt7097896/?ref_=bo_cso_table_25" TargetMode="External"/><Relationship Id="rId189" Type="http://schemas.openxmlformats.org/officeDocument/2006/relationships/hyperlink" Target="https://www.boxofficemojo.com/title/tt0090555/?ref_=bo_cso_table_136" TargetMode="External"/><Relationship Id="rId396" Type="http://schemas.openxmlformats.org/officeDocument/2006/relationships/hyperlink" Target="https://www.boxofficemojo.com/title/tt0268380/?ref_=bo_cso_table_155" TargetMode="External"/><Relationship Id="rId256" Type="http://schemas.openxmlformats.org/officeDocument/2006/relationships/hyperlink" Target="https://www.boxofficemojo.com/year/world/2018/?ref_=bo_cso_table_151" TargetMode="External"/><Relationship Id="rId463" Type="http://schemas.openxmlformats.org/officeDocument/2006/relationships/hyperlink" Target="https://www.boxofficemojo.com/year/world/2019/?ref_=bo_cso_table_135" TargetMode="External"/><Relationship Id="rId670" Type="http://schemas.openxmlformats.org/officeDocument/2006/relationships/hyperlink" Target="https://www.boxofficemojo.com/year/world/2009/?ref_=bo_cso_table_112" TargetMode="External"/><Relationship Id="rId1093" Type="http://schemas.openxmlformats.org/officeDocument/2006/relationships/hyperlink" Target="https://en.wikipedia.org/wiki/Star_Wars:_The_Last_Jedi" TargetMode="External"/><Relationship Id="rId116" Type="http://schemas.openxmlformats.org/officeDocument/2006/relationships/hyperlink" Target="https://en.wikipedia.org/wiki/Beverly_Hills_Cop" TargetMode="External"/><Relationship Id="rId323" Type="http://schemas.openxmlformats.org/officeDocument/2006/relationships/hyperlink" Target="https://www.boxofficemojo.com/title/tt6966692/?ref_=bo_cso_table_147" TargetMode="External"/><Relationship Id="rId530" Type="http://schemas.openxmlformats.org/officeDocument/2006/relationships/hyperlink" Target="https://en.wikipedia.org/wiki/Life_of_Pi_(film)" TargetMode="External"/><Relationship Id="rId768" Type="http://schemas.openxmlformats.org/officeDocument/2006/relationships/hyperlink" Target="https://en.wikipedia.org/wiki/Rain_Man" TargetMode="External"/><Relationship Id="rId975" Type="http://schemas.openxmlformats.org/officeDocument/2006/relationships/hyperlink" Target="https://www.boxofficemojo.com/title/tt0848228/?ref_=bo_cso_table_9" TargetMode="External"/><Relationship Id="rId1160" Type="http://schemas.openxmlformats.org/officeDocument/2006/relationships/hyperlink" Target="https://www.boxofficemojo.com/title/tt0177971/?ref_=bo_cso_table_134" TargetMode="External"/><Relationship Id="rId628" Type="http://schemas.openxmlformats.org/officeDocument/2006/relationships/hyperlink" Target="https://www.boxofficemojo.com/year/world/2006/?ref_=bo_cso_table_135" TargetMode="External"/><Relationship Id="rId835" Type="http://schemas.openxmlformats.org/officeDocument/2006/relationships/hyperlink" Target="https://www.boxofficemojo.com/year/world/2019/?ref_=bo_cso_table_185" TargetMode="External"/><Relationship Id="rId1258" Type="http://schemas.openxmlformats.org/officeDocument/2006/relationships/hyperlink" Target="https://en.wikipedia.org/wiki/Transformers_(film)" TargetMode="External"/><Relationship Id="rId1020" Type="http://schemas.openxmlformats.org/officeDocument/2006/relationships/hyperlink" Target="https://www.boxofficemojo.com/title/tt1764651/?ref_=bo_cso_table_161" TargetMode="External"/><Relationship Id="rId1118" Type="http://schemas.openxmlformats.org/officeDocument/2006/relationships/hyperlink" Target="https://www.boxofficemojo.com/title/tt0119567/?ref_=bo_cso_table_169" TargetMode="External"/><Relationship Id="rId1325" Type="http://schemas.openxmlformats.org/officeDocument/2006/relationships/hyperlink" Target="https://en.wikipedia.org/wiki/Who_Framed_Roger_Rabbit" TargetMode="External"/><Relationship Id="rId902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31" Type="http://schemas.openxmlformats.org/officeDocument/2006/relationships/hyperlink" Target="https://www.boxofficemojo.com/year/world/2019/?ref_=bo_cso_table_41" TargetMode="External"/><Relationship Id="rId180" Type="http://schemas.openxmlformats.org/officeDocument/2006/relationships/hyperlink" Target="https://en.wikipedia.org/wiki/Chicken_Little_(2005_film)" TargetMode="External"/><Relationship Id="rId278" Type="http://schemas.openxmlformats.org/officeDocument/2006/relationships/hyperlink" Target="https://www.boxofficemojo.com/year/world/2016/?ref_=bo_cso_table_45" TargetMode="External"/><Relationship Id="rId485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692" Type="http://schemas.openxmlformats.org/officeDocument/2006/relationships/hyperlink" Target="https://en.wikipedia.org/wiki/Ocean%27s_Eleven" TargetMode="External"/><Relationship Id="rId138" Type="http://schemas.openxmlformats.org/officeDocument/2006/relationships/hyperlink" Target="https://www.boxofficemojo.com/year/world/2012/?ref_=bo_cso_table_7" TargetMode="External"/><Relationship Id="rId345" Type="http://schemas.openxmlformats.org/officeDocument/2006/relationships/hyperlink" Target="https://www.statista.com/statistics/323356/harry-potter-production-costs-box-office-revenue/" TargetMode="External"/><Relationship Id="rId552" Type="http://schemas.openxmlformats.org/officeDocument/2006/relationships/hyperlink" Target="https://www.boxofficemojo.com/title/tt1392190/?ref_=bo_cso_table_144" TargetMode="External"/><Relationship Id="rId997" Type="http://schemas.openxmlformats.org/officeDocument/2006/relationships/hyperlink" Target="https://www.boxofficemojo.com/year/world/2013/?ref_=bo_cso_table_180" TargetMode="External"/><Relationship Id="rId1182" Type="http://schemas.openxmlformats.org/officeDocument/2006/relationships/hyperlink" Target="https://www.boxofficemojo.com/year/world/2016/?ref_=bo_cso_table_72" TargetMode="External"/><Relationship Id="rId205" Type="http://schemas.openxmlformats.org/officeDocument/2006/relationships/hyperlink" Target="https://www.boxofficemojo.com/year/world/2010/?ref_=bo_cso_table_3" TargetMode="External"/><Relationship Id="rId412" Type="http://schemas.openxmlformats.org/officeDocument/2006/relationships/hyperlink" Target="https://www.boxofficemojo.com/year/world/2010/?ref_=bo_cso_table_86" TargetMode="External"/><Relationship Id="rId857" Type="http://schemas.openxmlformats.org/officeDocument/2006/relationships/hyperlink" Target="https://en.wikipedia.org/wiki/Signs_(2002_film)" TargetMode="External"/><Relationship Id="rId1042" Type="http://schemas.openxmlformats.org/officeDocument/2006/relationships/hyperlink" Target="https://www.boxofficemojo.com/title/tt1343092/?ref_=bo_cso_table_82" TargetMode="External"/><Relationship Id="rId717" Type="http://schemas.openxmlformats.org/officeDocument/2006/relationships/hyperlink" Target="https://en.wikipedia.org/wiki/Penguins_of_Madagascar" TargetMode="External"/><Relationship Id="rId924" Type="http://schemas.openxmlformats.org/officeDocument/2006/relationships/hyperlink" Target="https://www.boxofficemojo.com/title/tt1386697/?ref_=bo_cso_table_119" TargetMode="External"/><Relationship Id="rId1347" Type="http://schemas.openxmlformats.org/officeDocument/2006/relationships/hyperlink" Target="https://www.boxofficemojo.com/title/tt0376994/?ref_=bo_cso_table_66" TargetMode="External"/><Relationship Id="rId53" Type="http://schemas.openxmlformats.org/officeDocument/2006/relationships/hyperlink" Target="https://www.boxofficemojo.com/title/tt0478970/?ref_=bo_cso_table_23" TargetMode="External"/><Relationship Id="rId1207" Type="http://schemas.openxmlformats.org/officeDocument/2006/relationships/hyperlink" Target="https://en.wikipedia.org/wiki/The_Chronicles_of_Narnia:_The_Voyage_of_the_Dawn_Treader" TargetMode="External"/><Relationship Id="rId367" Type="http://schemas.openxmlformats.org/officeDocument/2006/relationships/hyperlink" Target="https://www.boxofficemojo.com/year/world/2015/?ref_=bo_cso_table_148" TargetMode="External"/><Relationship Id="rId574" Type="http://schemas.openxmlformats.org/officeDocument/2006/relationships/hyperlink" Target="https://www.boxofficemojo.com/year/world/2018/?ref_=bo_cso_table_130" TargetMode="External"/><Relationship Id="rId227" Type="http://schemas.openxmlformats.org/officeDocument/2006/relationships/hyperlink" Target="https://www.boxofficemojo.com/movies/?id=dragonballzbroly.htm" TargetMode="External"/><Relationship Id="rId781" Type="http://schemas.openxmlformats.org/officeDocument/2006/relationships/hyperlink" Target="https://www.boxofficemojo.com/year/world/2018/?ref_=bo_cso_table_184" TargetMode="External"/><Relationship Id="rId879" Type="http://schemas.openxmlformats.org/officeDocument/2006/relationships/hyperlink" Target="https://www.boxofficemojo.com/title/tt12412888/?ref_=bo_cso_table_128" TargetMode="External"/><Relationship Id="rId434" Type="http://schemas.openxmlformats.org/officeDocument/2006/relationships/hyperlink" Target="https://en.wikipedia.org/wiki/Inglourious_Basterds" TargetMode="External"/><Relationship Id="rId641" Type="http://schemas.openxmlformats.org/officeDocument/2006/relationships/hyperlink" Target="https://en.wikipedia.org/wiki/Monsters_University" TargetMode="External"/><Relationship Id="rId739" Type="http://schemas.openxmlformats.org/officeDocument/2006/relationships/hyperlink" Target="https://www.boxofficemojo.com/title/tt0114148/?ref_=bo_cso_table_106" TargetMode="External"/><Relationship Id="rId1064" Type="http://schemas.openxmlformats.org/officeDocument/2006/relationships/hyperlink" Target="https://www.boxofficemojo.com/year/world/2014/?ref_=bo_cso_table_56" TargetMode="External"/><Relationship Id="rId1271" Type="http://schemas.openxmlformats.org/officeDocument/2006/relationships/hyperlink" Target="https://www.boxofficemojo.com/title/tt1679335/?ref_=bo_cso_table_104" TargetMode="External"/><Relationship Id="rId501" Type="http://schemas.openxmlformats.org/officeDocument/2006/relationships/hyperlink" Target="https://www.boxofficemojo.com/title/tt2802144/?ref_=bo_cso_table_111" TargetMode="External"/><Relationship Id="rId946" Type="http://schemas.openxmlformats.org/officeDocument/2006/relationships/hyperlink" Target="https://www.boxofficemojo.com/year/world/2014/?ref_=bo_cso_table_40" TargetMode="External"/><Relationship Id="rId1131" Type="http://schemas.openxmlformats.org/officeDocument/2006/relationships/hyperlink" Target="https://www.boxofficemojo.com/year/world/2003/?ref_=bo_cso_table_123" TargetMode="External"/><Relationship Id="rId1229" Type="http://schemas.openxmlformats.org/officeDocument/2006/relationships/hyperlink" Target="https://www.boxofficemojo.com/title/tt1981115/?ref_=bo_cso_table_156" TargetMode="External"/><Relationship Id="rId75" Type="http://schemas.openxmlformats.org/officeDocument/2006/relationships/hyperlink" Target="https://www.boxofficemojo.com/year/world/2009/?ref_=bo_cso_table_1" TargetMode="External"/><Relationship Id="rId806" Type="http://schemas.openxmlformats.org/officeDocument/2006/relationships/hyperlink" Target="https://www.imdb.com/title/tt0102798/" TargetMode="External"/><Relationship Id="rId291" Type="http://schemas.openxmlformats.org/officeDocument/2006/relationships/hyperlink" Target="https://www.boxofficemojo.com/year/world/2019/?ref_=bo_cso_table_12" TargetMode="External"/><Relationship Id="rId151" Type="http://schemas.openxmlformats.org/officeDocument/2006/relationships/hyperlink" Target="https://www.boxofficemojo.com/title/tt3498820/?ref_=bo_cso_table_24" TargetMode="External"/><Relationship Id="rId389" Type="http://schemas.openxmlformats.org/officeDocument/2006/relationships/hyperlink" Target="https://www.boxofficemojo.com/title/tt0480249/?ref_=bo_cso_table_183" TargetMode="External"/><Relationship Id="rId596" Type="http://schemas.openxmlformats.org/officeDocument/2006/relationships/hyperlink" Target="https://en.wikipedia.org/wiki/Men_in_Black_(1997_film)" TargetMode="External"/><Relationship Id="rId249" Type="http://schemas.openxmlformats.org/officeDocument/2006/relationships/hyperlink" Target="https://www.boxofficemojo.com/title/tt5433138/?ref_=bo_cso_table_126" TargetMode="External"/><Relationship Id="rId456" Type="http://schemas.openxmlformats.org/officeDocument/2006/relationships/hyperlink" Target="https://en.wikipedia.org/wiki/It_Chapter_Two" TargetMode="External"/><Relationship Id="rId663" Type="http://schemas.openxmlformats.org/officeDocument/2006/relationships/hyperlink" Target="https://www.boxofficemojo.com/title/tt0465234/?ref_=bo_cso_table_67" TargetMode="External"/><Relationship Id="rId870" Type="http://schemas.openxmlformats.org/officeDocument/2006/relationships/hyperlink" Target="https://www.boxofficemojo.com/title/tt1735898/?ref_=bo_cso_table_136" TargetMode="External"/><Relationship Id="rId1086" Type="http://schemas.openxmlformats.org/officeDocument/2006/relationships/hyperlink" Target="https://www.boxofficemojo.com/year/world/2010/?ref_=bo_cso_table_96" TargetMode="External"/><Relationship Id="rId1293" Type="http://schemas.openxmlformats.org/officeDocument/2006/relationships/hyperlink" Target="https://www.boxofficemojo.com/title/tt1464335/?ref_=bo_cso_table_133" TargetMode="External"/><Relationship Id="rId109" Type="http://schemas.openxmlformats.org/officeDocument/2006/relationships/hyperlink" Target="https://www.boxofficemojo.com/title/tt2771200/?ref_=bo_cso_table_18" TargetMode="External"/><Relationship Id="rId316" Type="http://schemas.openxmlformats.org/officeDocument/2006/relationships/hyperlink" Target="https://www.boxofficemojo.com/title/tt2267998/?ref_=bo_cso_table_179" TargetMode="External"/><Relationship Id="rId523" Type="http://schemas.openxmlformats.org/officeDocument/2006/relationships/hyperlink" Target="https://www.boxofficemojo.com/year/world/2012/?ref_=bo_cso_table_82" TargetMode="External"/><Relationship Id="rId968" Type="http://schemas.openxmlformats.org/officeDocument/2006/relationships/hyperlink" Target="https://en.wikipedia.org/wiki/The_Amazing_Spider-Man_(film)" TargetMode="External"/><Relationship Id="rId1153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97" Type="http://schemas.openxmlformats.org/officeDocument/2006/relationships/hyperlink" Target="https://en.wikipedia.org/wiki/Basic_Instinct" TargetMode="External"/><Relationship Id="rId730" Type="http://schemas.openxmlformats.org/officeDocument/2006/relationships/hyperlink" Target="https://www.boxofficemojo.com/title/tt1298650/?ref_=bo_cso_table_42" TargetMode="External"/><Relationship Id="rId828" Type="http://schemas.openxmlformats.org/officeDocument/2006/relationships/hyperlink" Target="https://www.boxofficemojo.com/title/tt9376612/?ref_=bo_cso_table_91" TargetMode="External"/><Relationship Id="rId1013" Type="http://schemas.openxmlformats.org/officeDocument/2006/relationships/hyperlink" Target="https://www.boxofficemojo.com/year/world/2004/?ref_=bo_cso_table_196" TargetMode="External"/><Relationship Id="rId1360" Type="http://schemas.openxmlformats.org/officeDocument/2006/relationships/hyperlink" Target="https://en.wikipedia.org/wiki/The_Super_Mario_Bros._Movie" TargetMode="External"/><Relationship Id="rId1220" Type="http://schemas.openxmlformats.org/officeDocument/2006/relationships/hyperlink" Target="https://www.boxofficemojo.com/title/tt0800369/?ref_=bo_cso_table_75" TargetMode="External"/><Relationship Id="rId1318" Type="http://schemas.openxmlformats.org/officeDocument/2006/relationships/hyperlink" Target="https://www.boxofficemojo.com/year/world/2016/?ref_=bo_cso_table_86" TargetMode="External"/><Relationship Id="rId24" Type="http://schemas.openxmlformats.org/officeDocument/2006/relationships/hyperlink" Target="https://www.boxofficemojo.com/year/world/2018/?ref_=bo_cso_table_112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My_Big_Fat_Greek_Wedding" TargetMode="External"/><Relationship Id="rId18" Type="http://schemas.openxmlformats.org/officeDocument/2006/relationships/hyperlink" Target="https://www.boxofficemojo.com/year/world/1978/?ref_=bo_cso_table_137" TargetMode="External"/><Relationship Id="rId26" Type="http://schemas.openxmlformats.org/officeDocument/2006/relationships/hyperlink" Target="https://www.boxofficemojo.com/title/tt1504320/?ref_=bo_cso_table_96" TargetMode="External"/><Relationship Id="rId39" Type="http://schemas.openxmlformats.org/officeDocument/2006/relationships/hyperlink" Target="https://en.wikipedia.org/wiki/Beverly_Hills_Cop" TargetMode="External"/><Relationship Id="rId21" Type="http://schemas.openxmlformats.org/officeDocument/2006/relationships/hyperlink" Target="https://www.boxofficemojo.com/year/world/1990/?ref_=bo_cso_table_63" TargetMode="External"/><Relationship Id="rId34" Type="http://schemas.openxmlformats.org/officeDocument/2006/relationships/hyperlink" Target="https://www.boxofficemojo.com/title/tt1010048/?ref_=bo_cso_table_161" TargetMode="External"/><Relationship Id="rId42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47" Type="http://schemas.openxmlformats.org/officeDocument/2006/relationships/hyperlink" Target="https://www.boxofficemojo.com/year/world/1994/?ref_=bo_cso_table_39" TargetMode="External"/><Relationship Id="rId50" Type="http://schemas.openxmlformats.org/officeDocument/2006/relationships/hyperlink" Target="https://www.boxofficemojo.com/year/world/1987/?ref_=bo_cso_table_153" TargetMode="External"/><Relationship Id="rId55" Type="http://schemas.openxmlformats.org/officeDocument/2006/relationships/hyperlink" Target="https://www.boxofficemojo.com/title/tt0335345/?ref_=bo_cso_table_171" TargetMode="External"/><Relationship Id="rId7" Type="http://schemas.openxmlformats.org/officeDocument/2006/relationships/hyperlink" Target="https://www.boxofficemojo.com/year/world/2018/?ref_=bo_cso_table_112" TargetMode="External"/><Relationship Id="rId2" Type="http://schemas.openxmlformats.org/officeDocument/2006/relationships/hyperlink" Target="https://en.wikipedia.org/wiki/Jaws_(film)" TargetMode="External"/><Relationship Id="rId16" Type="http://schemas.openxmlformats.org/officeDocument/2006/relationships/hyperlink" Target="https://www.statista.com/statistics/311356/star-wars-production-costs-box-office-revenue/" TargetMode="External"/><Relationship Id="rId29" Type="http://schemas.openxmlformats.org/officeDocument/2006/relationships/hyperlink" Target="https://www.boxofficemojo.com/title/tt0099785/?ref_=bo_cso_table_45" TargetMode="External"/><Relationship Id="rId11" Type="http://schemas.openxmlformats.org/officeDocument/2006/relationships/hyperlink" Target="https://www.boxofficemojo.com/title/tt0259446/?ref_=bo_cso_table_182" TargetMode="External"/><Relationship Id="rId24" Type="http://schemas.openxmlformats.org/officeDocument/2006/relationships/hyperlink" Target="https://www.boxofficemojo.com/year/world/1986/?ref_=bo_cso_table_136" TargetMode="External"/><Relationship Id="rId32" Type="http://schemas.openxmlformats.org/officeDocument/2006/relationships/hyperlink" Target="https://www.boxofficemojo.com/title/tt0947798/?ref_=bo_cso_table_133" TargetMode="External"/><Relationship Id="rId37" Type="http://schemas.openxmlformats.org/officeDocument/2006/relationships/hyperlink" Target="https://www.boxofficemojo.com/title/tt0086960/?ref_=bo_cso_table_158" TargetMode="External"/><Relationship Id="rId40" Type="http://schemas.openxmlformats.org/officeDocument/2006/relationships/hyperlink" Target="https://www.boxofficemojo.com/title/tt0092099/?ref_=bo_cso_table_76" TargetMode="External"/><Relationship Id="rId45" Type="http://schemas.openxmlformats.org/officeDocument/2006/relationships/hyperlink" Target="https://en.wikipedia.org/wiki/American_Beauty_(1999_film)" TargetMode="External"/><Relationship Id="rId53" Type="http://schemas.openxmlformats.org/officeDocument/2006/relationships/hyperlink" Target="https://www.boxofficemojo.com/year/world/1990/?ref_=bo_cso_table_26" TargetMode="External"/><Relationship Id="rId58" Type="http://schemas.openxmlformats.org/officeDocument/2006/relationships/hyperlink" Target="https://www.boxofficemojo.com/title/tt0088763/?ref_=bo_cso_table_154" TargetMode="External"/><Relationship Id="rId5" Type="http://schemas.openxmlformats.org/officeDocument/2006/relationships/hyperlink" Target="https://www.the-numbers.com/movie/Truth-or-Dare-(2018)" TargetMode="External"/><Relationship Id="rId19" Type="http://schemas.openxmlformats.org/officeDocument/2006/relationships/hyperlink" Target="https://www.broadway.com/buzz/181221/happy-birthday-grease-37-fun-facts-about-the-highest-grossing-movie-musical-of-all-time/" TargetMode="External"/><Relationship Id="rId4" Type="http://schemas.openxmlformats.org/officeDocument/2006/relationships/hyperlink" Target="https://en.wikipedia.org/wiki/The_Exorcist" TargetMode="External"/><Relationship Id="rId9" Type="http://schemas.openxmlformats.org/officeDocument/2006/relationships/hyperlink" Target="https://www.boxofficemojo.com/year/world/1982/?ref_=bo_cso_table_98" TargetMode="External"/><Relationship Id="rId14" Type="http://schemas.openxmlformats.org/officeDocument/2006/relationships/hyperlink" Target="https://www.boxofficemojo.com/title/tt0076759/?ref_=bo_cso_table_106" TargetMode="External"/><Relationship Id="rId22" Type="http://schemas.openxmlformats.org/officeDocument/2006/relationships/hyperlink" Target="https://en.wikipedia.org/wiki/Pretty_Woman" TargetMode="External"/><Relationship Id="rId27" Type="http://schemas.openxmlformats.org/officeDocument/2006/relationships/hyperlink" Target="https://www.boxofficemojo.com/year/world/2010/?ref_=bo_cso_table_96" TargetMode="External"/><Relationship Id="rId30" Type="http://schemas.openxmlformats.org/officeDocument/2006/relationships/hyperlink" Target="https://www.boxofficemojo.com/year/world/1990/?ref_=bo_cso_table_45" TargetMode="External"/><Relationship Id="rId35" Type="http://schemas.openxmlformats.org/officeDocument/2006/relationships/hyperlink" Target="https://www.boxofficemojo.com/year/world/2008/?ref_=bo_cso_table_161" TargetMode="External"/><Relationship Id="rId43" Type="http://schemas.openxmlformats.org/officeDocument/2006/relationships/hyperlink" Target="https://www.boxofficemojo.com/title/tt0169547/?ref_=bo_cso_table_78" TargetMode="External"/><Relationship Id="rId48" Type="http://schemas.openxmlformats.org/officeDocument/2006/relationships/hyperlink" Target="https://en.wikipedia.org/wiki/The_Lion_King" TargetMode="External"/><Relationship Id="rId56" Type="http://schemas.openxmlformats.org/officeDocument/2006/relationships/hyperlink" Target="https://www.boxofficemojo.com/year/world/2004/?ref_=bo_cso_table_171" TargetMode="External"/><Relationship Id="rId8" Type="http://schemas.openxmlformats.org/officeDocument/2006/relationships/hyperlink" Target="https://www.boxofficemojo.com/title/tt0083866/?ref_=bo_cso_table_98" TargetMode="External"/><Relationship Id="rId51" Type="http://schemas.openxmlformats.org/officeDocument/2006/relationships/hyperlink" Target="https://en.wikipedia.org/wiki/Fatal_Attraction" TargetMode="External"/><Relationship Id="rId3" Type="http://schemas.openxmlformats.org/officeDocument/2006/relationships/hyperlink" Target="https://www.boxofficemojo.com/title/tt0070047/?ref_=bo_cso_table_83" TargetMode="External"/><Relationship Id="rId12" Type="http://schemas.openxmlformats.org/officeDocument/2006/relationships/hyperlink" Target="https://www.boxofficemojo.com/year/world/2002/?ref_=bo_cso_table_182" TargetMode="External"/><Relationship Id="rId17" Type="http://schemas.openxmlformats.org/officeDocument/2006/relationships/hyperlink" Target="https://www.boxofficemojo.com/title/tt0077631/?ref_=bo_cso_table_137" TargetMode="External"/><Relationship Id="rId25" Type="http://schemas.openxmlformats.org/officeDocument/2006/relationships/hyperlink" Target="https://en.wikipedia.org/wiki/Crocodile_Dundee" TargetMode="External"/><Relationship Id="rId33" Type="http://schemas.openxmlformats.org/officeDocument/2006/relationships/hyperlink" Target="https://www.boxofficemojo.com/year/world/2010/?ref_=bo_cso_table_133" TargetMode="External"/><Relationship Id="rId38" Type="http://schemas.openxmlformats.org/officeDocument/2006/relationships/hyperlink" Target="https://www.boxofficemojo.com/year/world/1984/?ref_=bo_cso_table_158" TargetMode="External"/><Relationship Id="rId46" Type="http://schemas.openxmlformats.org/officeDocument/2006/relationships/hyperlink" Target="https://www.boxofficemojo.com/title/tt0110357/?ref_=bo_cso_table_39" TargetMode="External"/><Relationship Id="rId59" Type="http://schemas.openxmlformats.org/officeDocument/2006/relationships/hyperlink" Target="https://www.boxofficemojo.com/year/world/1985/?ref_=bo_cso_table_154" TargetMode="External"/><Relationship Id="rId20" Type="http://schemas.openxmlformats.org/officeDocument/2006/relationships/hyperlink" Target="https://www.boxofficemojo.com/title/tt0100405/?ref_=bo_cso_table_63" TargetMode="External"/><Relationship Id="rId41" Type="http://schemas.openxmlformats.org/officeDocument/2006/relationships/hyperlink" Target="https://www.boxofficemojo.com/year/world/1986/?ref_=bo_cso_table_76" TargetMode="External"/><Relationship Id="rId54" Type="http://schemas.openxmlformats.org/officeDocument/2006/relationships/hyperlink" Target="https://en.wikipedia.org/wiki/Ghost_(1990_film)" TargetMode="External"/><Relationship Id="rId1" Type="http://schemas.openxmlformats.org/officeDocument/2006/relationships/hyperlink" Target="https://www.boxofficemojo.com/title/tt0073195/?ref_=bo_cso_table_46" TargetMode="External"/><Relationship Id="rId6" Type="http://schemas.openxmlformats.org/officeDocument/2006/relationships/hyperlink" Target="https://www.boxofficemojo.com/title/tt6644200/?ref_=bo_cso_table_112" TargetMode="External"/><Relationship Id="rId15" Type="http://schemas.openxmlformats.org/officeDocument/2006/relationships/hyperlink" Target="https://www.boxofficemojo.com/year/world/1977/?ref_=bo_cso_table_106" TargetMode="External"/><Relationship Id="rId23" Type="http://schemas.openxmlformats.org/officeDocument/2006/relationships/hyperlink" Target="https://www.boxofficemojo.com/title/tt0090555/?ref_=bo_cso_table_136" TargetMode="External"/><Relationship Id="rId28" Type="http://schemas.openxmlformats.org/officeDocument/2006/relationships/hyperlink" Target="https://en.wikipedia.org/wiki/The_King%27s_Speech" TargetMode="External"/><Relationship Id="rId36" Type="http://schemas.openxmlformats.org/officeDocument/2006/relationships/hyperlink" Target="https://en.wikipedia.org/wiki/Slumdog_Millionaire" TargetMode="External"/><Relationship Id="rId49" Type="http://schemas.openxmlformats.org/officeDocument/2006/relationships/hyperlink" Target="https://www.boxofficemojo.com/title/tt0093010/?ref_=bo_cso_table_153" TargetMode="External"/><Relationship Id="rId57" Type="http://schemas.openxmlformats.org/officeDocument/2006/relationships/hyperlink" Target="https://en.wikipedia.org/wiki/The_Passion_of_the_Christ" TargetMode="External"/><Relationship Id="rId10" Type="http://schemas.openxmlformats.org/officeDocument/2006/relationships/hyperlink" Target="https://en.wikipedia.org/wiki/E.T._the_Extra-Terrestrial" TargetMode="External"/><Relationship Id="rId31" Type="http://schemas.openxmlformats.org/officeDocument/2006/relationships/hyperlink" Target="https://en.wikipedia.org/wiki/Home_Alone" TargetMode="External"/><Relationship Id="rId44" Type="http://schemas.openxmlformats.org/officeDocument/2006/relationships/hyperlink" Target="https://www.boxofficemojo.com/year/world/1999/?ref_=bo_cso_table_78" TargetMode="External"/><Relationship Id="rId52" Type="http://schemas.openxmlformats.org/officeDocument/2006/relationships/hyperlink" Target="https://www.boxofficemojo.com/title/tt0099653/?ref_=bo_cso_table_26" TargetMode="External"/><Relationship Id="rId60" Type="http://schemas.openxmlformats.org/officeDocument/2006/relationships/hyperlink" Target="https://en.wikipedia.org/wiki/Back_to_the_Future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amazon.com/gp/product/B00CRWJ5GO/?tag=titb-20" TargetMode="External"/><Relationship Id="rId170" Type="http://schemas.openxmlformats.org/officeDocument/2006/relationships/hyperlink" Target="https://www.the-numbers.com/market/genre/Drama" TargetMode="External"/><Relationship Id="rId987" Type="http://schemas.openxmlformats.org/officeDocument/2006/relationships/hyperlink" Target="http://www.amazon.com/gp/product/B002VXKYCS/?tag=titb-20" TargetMode="External"/><Relationship Id="rId847" Type="http://schemas.openxmlformats.org/officeDocument/2006/relationships/hyperlink" Target="http://www.the-numbers.com/market/genre/Action" TargetMode="External"/><Relationship Id="rId1477" Type="http://schemas.openxmlformats.org/officeDocument/2006/relationships/hyperlink" Target="http://www.the-numbers.com/market/genre/Thriller-or-Suspense" TargetMode="External"/><Relationship Id="rId1684" Type="http://schemas.openxmlformats.org/officeDocument/2006/relationships/hyperlink" Target="https://www.the-numbers.com/market/genre/Horror" TargetMode="External"/><Relationship Id="rId1891" Type="http://schemas.openxmlformats.org/officeDocument/2006/relationships/hyperlink" Target="https://www.amazon.co.uk/Arctic-Mads-Mikkelsen/dp/B07RK4YWPY/ref=sr_1_1?keywords=Arctic&amp;qid=1577973098&amp;s=instant-video&amp;sr=1-1" TargetMode="External"/><Relationship Id="rId707" Type="http://schemas.openxmlformats.org/officeDocument/2006/relationships/hyperlink" Target="http://www.amazon.com/gp/product/B00C1BU7V8/?tag=titb-20" TargetMode="External"/><Relationship Id="rId914" Type="http://schemas.openxmlformats.org/officeDocument/2006/relationships/hyperlink" Target="http://www.amazon.co.uk/Smokin-Aces-Ben-Affleck/dp/B011IZUCC6/ref=sr_1_1?s=instant-video&amp;ie=UTF8&amp;qid=1457386516&amp;sr=1-1&amp;keywords=smokin%27+aces" TargetMode="External"/><Relationship Id="rId1337" Type="http://schemas.openxmlformats.org/officeDocument/2006/relationships/hyperlink" Target="http://www.amazon.com/gp/product/B0095P3ULC/?tag=titb-20" TargetMode="External"/><Relationship Id="rId1544" Type="http://schemas.openxmlformats.org/officeDocument/2006/relationships/hyperlink" Target="http://www.amazon.com/gp/product/B003R2JX06/?tag=titb-20" TargetMode="External"/><Relationship Id="rId1751" Type="http://schemas.openxmlformats.org/officeDocument/2006/relationships/hyperlink" Target="http://www.amazon.com/gp/product/B017TDZESS/?tag=titb-20" TargetMode="External"/><Relationship Id="rId43" Type="http://schemas.openxmlformats.org/officeDocument/2006/relationships/hyperlink" Target="https://www.the-numbers.com/market/genre/Drama" TargetMode="External"/><Relationship Id="rId1404" Type="http://schemas.openxmlformats.org/officeDocument/2006/relationships/hyperlink" Target="https://www.amazon.com/Dragon-Theatrical-Version-Dallas-Howard/dp/B01K56E022/ref=sr_1_1?s=instant-video&amp;ie=UTF8&amp;qid=1481219237&amp;sr=1-1&amp;keywords=Pete%E2%80%99s+Dragon" TargetMode="External"/><Relationship Id="rId1611" Type="http://schemas.openxmlformats.org/officeDocument/2006/relationships/hyperlink" Target="http://www.amazon.com/gp/product/B0041FZR80/?tag=titb-20" TargetMode="External"/><Relationship Id="rId497" Type="http://schemas.openxmlformats.org/officeDocument/2006/relationships/hyperlink" Target="https://www.the-numbers.com/movie/Late-Night-(2019)" TargetMode="External"/><Relationship Id="rId2178" Type="http://schemas.openxmlformats.org/officeDocument/2006/relationships/hyperlink" Target="https://www.boxofficemojo.com/movies/?id=thebeachbum.htm" TargetMode="External"/><Relationship Id="rId2385" Type="http://schemas.openxmlformats.org/officeDocument/2006/relationships/hyperlink" Target="https://www.boxofficemojo.com/movies/?id=greta.htm" TargetMode="External"/><Relationship Id="rId357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1194" Type="http://schemas.openxmlformats.org/officeDocument/2006/relationships/hyperlink" Target="http://www.amazon.com/gp/product/B008Y6Y2YM/?tag=titb-20" TargetMode="External"/><Relationship Id="rId2038" Type="http://schemas.openxmlformats.org/officeDocument/2006/relationships/hyperlink" Target="http://www.the-numbers.com/market/genre/Drama" TargetMode="External"/><Relationship Id="rId217" Type="http://schemas.openxmlformats.org/officeDocument/2006/relationships/hyperlink" Target="http://www.amazon.com/gp/product/B002OR0RP0/?tag=titb-20" TargetMode="External"/><Relationship Id="rId564" Type="http://schemas.openxmlformats.org/officeDocument/2006/relationships/hyperlink" Target="https://www.amazon.co.uk/Murder-Orient-Express-Tom-Bateman/dp/B076MJYBNG/ref=sr_1_1?s=instant-video&amp;ie=UTF8&amp;qid=1546980593&amp;sr=1-1&amp;keywords=Murder+on+the+Orient+Express" TargetMode="External"/><Relationship Id="rId771" Type="http://schemas.openxmlformats.org/officeDocument/2006/relationships/hyperlink" Target="http://www.amazon.com/gp/product/B00IGE5IG8/?tag=titb-20" TargetMode="External"/><Relationship Id="rId2245" Type="http://schemas.openxmlformats.org/officeDocument/2006/relationships/hyperlink" Target="https://www.the-numbers.com/market/genre/Drama" TargetMode="External"/><Relationship Id="rId424" Type="http://schemas.openxmlformats.org/officeDocument/2006/relationships/hyperlink" Target="https://www.amazon.com/Boy-Lauren-Cohan/dp/B01EGW8T3W/ref=sr_1_1?s=instant-video&amp;ie=UTF8&amp;qid=1481218916&amp;sr=1-1&amp;keywords=The+Boy" TargetMode="External"/><Relationship Id="rId631" Type="http://schemas.openxmlformats.org/officeDocument/2006/relationships/hyperlink" Target="http://www.the-numbers.com/market/genre/Action" TargetMode="External"/><Relationship Id="rId1054" Type="http://schemas.openxmlformats.org/officeDocument/2006/relationships/hyperlink" Target="https://www.the-numbers.com/market/genre/Comedy" TargetMode="External"/><Relationship Id="rId1261" Type="http://schemas.openxmlformats.org/officeDocument/2006/relationships/hyperlink" Target="http://www.amazon.com/gp/product/B00E5Q1LTY/?tag=titb-20" TargetMode="External"/><Relationship Id="rId2105" Type="http://schemas.openxmlformats.org/officeDocument/2006/relationships/hyperlink" Target="http://www.amazon.com/gp/product/B006O5YHUY/?tag=titb-20" TargetMode="External"/><Relationship Id="rId2312" Type="http://schemas.openxmlformats.org/officeDocument/2006/relationships/hyperlink" Target="https://www.the-numbers.com/movie/Action-Point" TargetMode="External"/><Relationship Id="rId1121" Type="http://schemas.openxmlformats.org/officeDocument/2006/relationships/hyperlink" Target="https://www.the-numbers.com/market/genre/Comedy" TargetMode="External"/><Relationship Id="rId1938" Type="http://schemas.openxmlformats.org/officeDocument/2006/relationships/hyperlink" Target="https://www.the-numbers.com/market/genre/Drama" TargetMode="External"/><Relationship Id="rId281" Type="http://schemas.openxmlformats.org/officeDocument/2006/relationships/hyperlink" Target="https://www.amazon.co.uk/Comes-at-Night-Joel-Edgerton/dp/B076VQ54MV/ref=sr_1_1?s=instant-video&amp;ie=UTF8&amp;qid=1546981172&amp;sr=1-1&amp;keywords=It+Comes+At+Night" TargetMode="External"/><Relationship Id="rId141" Type="http://schemas.openxmlformats.org/officeDocument/2006/relationships/hyperlink" Target="http://www.amazon.com/gp/product/B00VGRCBOY/?tag=titb-20" TargetMode="External"/><Relationship Id="rId7" Type="http://schemas.openxmlformats.org/officeDocument/2006/relationships/hyperlink" Target="https://www.the-numbers.com/market/genre/Action" TargetMode="External"/><Relationship Id="rId958" Type="http://schemas.openxmlformats.org/officeDocument/2006/relationships/hyperlink" Target="https://www.the-numbers.com/market/genre/Drama" TargetMode="External"/><Relationship Id="rId1588" Type="http://schemas.openxmlformats.org/officeDocument/2006/relationships/hyperlink" Target="https://www.the-numbers.com/market/genre/Action" TargetMode="External"/><Relationship Id="rId1795" Type="http://schemas.openxmlformats.org/officeDocument/2006/relationships/hyperlink" Target="http://www.amazon.com/gp/product/B001PR7O7E/?tag=titb-20" TargetMode="External"/><Relationship Id="rId87" Type="http://schemas.openxmlformats.org/officeDocument/2006/relationships/hyperlink" Target="http://www.amazon.co.uk/Juno-J-K-Simmons/dp/B00FYJC65Y/ref=sr_1_1?s=instant-video&amp;ie=UTF8&amp;qid=1457386157&amp;sr=1-1&amp;keywords=Juno" TargetMode="External"/><Relationship Id="rId818" Type="http://schemas.openxmlformats.org/officeDocument/2006/relationships/hyperlink" Target="http://www.amazon.com/gp/product/B00APUQMD4/?tag=titb-20" TargetMode="External"/><Relationship Id="rId1448" Type="http://schemas.openxmlformats.org/officeDocument/2006/relationships/hyperlink" Target="http://www.amazon.com/gp/product/B001S7TZ96/?tag=titb-20" TargetMode="External"/><Relationship Id="rId1655" Type="http://schemas.openxmlformats.org/officeDocument/2006/relationships/hyperlink" Target="http://www.the-numbers.com/market/genre/Horror" TargetMode="External"/><Relationship Id="rId1308" Type="http://schemas.openxmlformats.org/officeDocument/2006/relationships/hyperlink" Target="https://www.the-numbers.com/market/genre/Adventure" TargetMode="External"/><Relationship Id="rId1862" Type="http://schemas.openxmlformats.org/officeDocument/2006/relationships/hyperlink" Target="http://www.amazon.com/gp/product/B00RCSA1ES/?tag=titb-20" TargetMode="External"/><Relationship Id="rId1515" Type="http://schemas.openxmlformats.org/officeDocument/2006/relationships/hyperlink" Target="http://www.amazon.com/gp/product/B00O96JHQE/?tag=titb-20" TargetMode="External"/><Relationship Id="rId1722" Type="http://schemas.openxmlformats.org/officeDocument/2006/relationships/hyperlink" Target="http://www.amazon.com/gp/product/B002VDC980/?tag=titb-20" TargetMode="External"/><Relationship Id="rId14" Type="http://schemas.openxmlformats.org/officeDocument/2006/relationships/hyperlink" Target="https://www.the-numbers.com/market/genre/Action" TargetMode="External"/><Relationship Id="rId2289" Type="http://schemas.openxmlformats.org/officeDocument/2006/relationships/hyperlink" Target="https://www.amazon.co.uk/Serenity-Matthew-McConaughey/dp/B07TN37FNJ/ref=sr_1_1?crid=LRFCGIFN5XSZ&amp;keywords=serenity+2019&amp;qid=1577973940&amp;s=instant-video&amp;sprefix=Serenity+%2Cinstant-video%2C167&amp;sr=1-1" TargetMode="External"/><Relationship Id="rId468" Type="http://schemas.openxmlformats.org/officeDocument/2006/relationships/hyperlink" Target="https://www.the-numbers.com/market/genre/Drama" TargetMode="External"/><Relationship Id="rId675" Type="http://schemas.openxmlformats.org/officeDocument/2006/relationships/hyperlink" Target="https://www.amazon.com/Gods-Dead-Melissa-Joan-Hart/dp/B01DQ7OOT6/ref=sr_1_2?s=instant-video&amp;ie=UTF8&amp;qid=1481218600&amp;sr=1-2&amp;keywords=God%E2%80%99s+Not+Dead+2" TargetMode="External"/><Relationship Id="rId882" Type="http://schemas.openxmlformats.org/officeDocument/2006/relationships/hyperlink" Target="http://www.amazon.com/gp/product/B004Z2TUDW/?tag=titb-20" TargetMode="External"/><Relationship Id="rId1098" Type="http://schemas.openxmlformats.org/officeDocument/2006/relationships/hyperlink" Target="https://www.the-numbers.com/movie/Pokemon-Detective-Pikachu-(2019)" TargetMode="External"/><Relationship Id="rId2149" Type="http://schemas.openxmlformats.org/officeDocument/2006/relationships/hyperlink" Target="https://www.amazon.co.uk/Wonder-Park-No-Director/dp/B07QBQWFTK/ref=sr_1_1?crid=19MJLWJTZCCHH&amp;keywords=wonder+park&amp;qid=1557072831&amp;s=instant-video&amp;sprefix=Wonder+Park%2Cinstant-video%2C148&amp;sr=1-1" TargetMode="External"/><Relationship Id="rId2356" Type="http://schemas.openxmlformats.org/officeDocument/2006/relationships/hyperlink" Target="https://www.the-numbers.com/movie/Lean-on-Pete-(UK)" TargetMode="External"/><Relationship Id="rId328" Type="http://schemas.openxmlformats.org/officeDocument/2006/relationships/hyperlink" Target="http://www.amazon.com/gp/product/B00FLNRN06/?tag=titb-20" TargetMode="External"/><Relationship Id="rId535" Type="http://schemas.openxmlformats.org/officeDocument/2006/relationships/hyperlink" Target="http://www.amazon.com/gp/product/B0015KMYUS/?tag=titb-20" TargetMode="External"/><Relationship Id="rId742" Type="http://schemas.openxmlformats.org/officeDocument/2006/relationships/hyperlink" Target="http://www.amazon.com/gp/product/B00NMUWM1A/?tag=titb-20" TargetMode="External"/><Relationship Id="rId1165" Type="http://schemas.openxmlformats.org/officeDocument/2006/relationships/hyperlink" Target="http://www.the-numbers.com/market/genre/Comedy" TargetMode="External"/><Relationship Id="rId1372" Type="http://schemas.openxmlformats.org/officeDocument/2006/relationships/hyperlink" Target="https://www.amazon.co.uk/Home-Again-Reese-Witherspoon/dp/B077PLFHJ6/ref=sr_1_1?s=instant-video&amp;ie=UTF8&amp;qid=1546978576&amp;sr=1-1&amp;keywords=Home+Again" TargetMode="External"/><Relationship Id="rId2009" Type="http://schemas.openxmlformats.org/officeDocument/2006/relationships/hyperlink" Target="https://www.amazon.co.uk/Table-19-Anna-Kendrick/dp/B06Y1MSXGM/ref=sr_1_1?s=instant-video&amp;ie=UTF8&amp;qid=1546978586&amp;sr=1-1&amp;keywords=Table+19" TargetMode="External"/><Relationship Id="rId2216" Type="http://schemas.openxmlformats.org/officeDocument/2006/relationships/hyperlink" Target="https://www.the-numbers.com/market/genre/Drama" TargetMode="External"/><Relationship Id="rId602" Type="http://schemas.openxmlformats.org/officeDocument/2006/relationships/hyperlink" Target="http://www.amazon.com/gp/product/B002BCJZ60/?tag=titb-20" TargetMode="External"/><Relationship Id="rId1025" Type="http://schemas.openxmlformats.org/officeDocument/2006/relationships/hyperlink" Target="http://www.amazon.com/gp/product/B00JWEOYCU/?tag=titb-20" TargetMode="External"/><Relationship Id="rId1232" Type="http://schemas.openxmlformats.org/officeDocument/2006/relationships/hyperlink" Target="http://www.amazon.com/gp/product/B0094KT6J8/?tag=titb-20" TargetMode="External"/><Relationship Id="rId185" Type="http://schemas.openxmlformats.org/officeDocument/2006/relationships/hyperlink" Target="http://www.amazon.co.uk/Waitress-Keri-Russell/dp/B00FYHTCRQ/ref=sr_1_1?s=instant-video&amp;ie=UTF8&amp;qid=1457386813&amp;sr=1-1&amp;keywords=Waitress" TargetMode="External"/><Relationship Id="rId1909" Type="http://schemas.openxmlformats.org/officeDocument/2006/relationships/hyperlink" Target="https://www.amazon.com/Nice-Guys-Russell-Crowe/dp/B01FV2C3OW/ref=sr_1_1?s=instant-video&amp;ie=UTF8&amp;qid=1481218924&amp;sr=1-1&amp;keywords=The+Nice+Guys" TargetMode="External"/><Relationship Id="rId392" Type="http://schemas.openxmlformats.org/officeDocument/2006/relationships/hyperlink" Target="http://www.amazon.com/gp/product/B018SSYB96/?tag=titb-20" TargetMode="External"/><Relationship Id="rId2073" Type="http://schemas.openxmlformats.org/officeDocument/2006/relationships/hyperlink" Target="http://www.amazon.com/gp/product/B0094M2TB8/?tag=titb-20" TargetMode="External"/><Relationship Id="rId2280" Type="http://schemas.openxmlformats.org/officeDocument/2006/relationships/hyperlink" Target="http://www.amazon.com/gp/product/B003QSD5HS/?tag=titb-20" TargetMode="External"/><Relationship Id="rId252" Type="http://schemas.openxmlformats.org/officeDocument/2006/relationships/hyperlink" Target="https://www.amazon.com/Bad-Moms-Mila-Kunis/dp/B01J2KCK6A/ref=sr_1_1?s=instant-video&amp;ie=UTF8&amp;qid=1481219400&amp;sr=1-1&amp;keywords=Bad+Moms" TargetMode="External"/><Relationship Id="rId2140" Type="http://schemas.openxmlformats.org/officeDocument/2006/relationships/hyperlink" Target="http://www.amazon.com/gp/product/B00IXE6568/?tag=titb-20" TargetMode="External"/><Relationship Id="rId112" Type="http://schemas.openxmlformats.org/officeDocument/2006/relationships/hyperlink" Target="https://www.amazon.co.uk/Bill-Skarsgard/dp/B0756WYLZH/ref=sr_1_1?s=instant-video&amp;ie=UTF8&amp;qid=1546980603&amp;sr=1-1&amp;keywords=It" TargetMode="External"/><Relationship Id="rId1699" Type="http://schemas.openxmlformats.org/officeDocument/2006/relationships/hyperlink" Target="https://www.amazon.com/Florence-Foster-Jenkins-Meryl-Streep/dp/B01K5CF9NK/ref=sr_1_1?s=instant-video&amp;ie=UTF8&amp;qid=1481218801&amp;sr=1-1&amp;keywords=Florence+Foster+Jenkins" TargetMode="External"/><Relationship Id="rId2000" Type="http://schemas.openxmlformats.org/officeDocument/2006/relationships/hyperlink" Target="http://www.the-numbers.com/market/genre/Drama" TargetMode="External"/><Relationship Id="rId929" Type="http://schemas.openxmlformats.org/officeDocument/2006/relationships/hyperlink" Target="https://www.the-numbers.com/movie/47-Meters-Down-Uncaged-(2019)" TargetMode="External"/><Relationship Id="rId1559" Type="http://schemas.openxmlformats.org/officeDocument/2006/relationships/hyperlink" Target="http://www.amazon.com/gp/product/B003OEKOFK/?tag=titb-20" TargetMode="External"/><Relationship Id="rId1766" Type="http://schemas.openxmlformats.org/officeDocument/2006/relationships/hyperlink" Target="http://www.amazon.com/gp/product/B006QKJQ12/?tag=titb-20" TargetMode="External"/><Relationship Id="rId1973" Type="http://schemas.openxmlformats.org/officeDocument/2006/relationships/hyperlink" Target="https://www.amazon.com/Wrinkle-Time-Oprah-Winfrey/dp/B07B3PW72Q/ref=sr_1_2?s=instant-video&amp;ie=UTF8&amp;qid=1546964078&amp;sr=1-2&amp;keywords=A+Wrinkle+in+Time" TargetMode="External"/><Relationship Id="rId58" Type="http://schemas.openxmlformats.org/officeDocument/2006/relationships/hyperlink" Target="https://www.the-numbers.com/movie/Tully-(2018)" TargetMode="External"/><Relationship Id="rId1419" Type="http://schemas.openxmlformats.org/officeDocument/2006/relationships/hyperlink" Target="http://www.amazon.com/gp/product/B002AS6IAG/?tag=titb-20" TargetMode="External"/><Relationship Id="rId1626" Type="http://schemas.openxmlformats.org/officeDocument/2006/relationships/hyperlink" Target="https://www.the-numbers.com/market/genre/Comedy" TargetMode="External"/><Relationship Id="rId1833" Type="http://schemas.openxmlformats.org/officeDocument/2006/relationships/hyperlink" Target="https://www.amazon.co.uk/Valerian-City-Thousand-Planets-DeHaan/dp/B0747NQKRJ/ref=sr_1_1?s=instant-video&amp;ie=UTF8&amp;qid=1546980052&amp;sr=1-1&amp;keywords=Valerian+and+the+City+of+a+Thousand+Planets" TargetMode="External"/><Relationship Id="rId1900" Type="http://schemas.openxmlformats.org/officeDocument/2006/relationships/hyperlink" Target="http://www.the-numbers.com/market/genre/Drama" TargetMode="External"/><Relationship Id="rId579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786" Type="http://schemas.openxmlformats.org/officeDocument/2006/relationships/hyperlink" Target="https://www.amazon.com/Sing-Matthew-McConaughey/dp/B01NCIFSMT/ref=sr_1_1?s=instant-video&amp;ie=UTF8&amp;qid=1483641241&amp;sr=1-1&amp;keywords=Sing" TargetMode="External"/><Relationship Id="rId993" Type="http://schemas.openxmlformats.org/officeDocument/2006/relationships/hyperlink" Target="https://www.the-numbers.com/movie/War-(India)" TargetMode="External"/><Relationship Id="rId439" Type="http://schemas.openxmlformats.org/officeDocument/2006/relationships/hyperlink" Target="https://www.amazon.co.uk/How-Latin-Lover-Salma-Hayek/dp/B074G4C1FP/ref=sr_1_1?s=instant-video&amp;ie=UTF8&amp;qid=1546978945&amp;sr=1-1&amp;keywords=How+to+be+a+Latin+Lover" TargetMode="External"/><Relationship Id="rId646" Type="http://schemas.openxmlformats.org/officeDocument/2006/relationships/hyperlink" Target="http://www.amazon.com/gp/product/B001N406EM/?tag=titb-20" TargetMode="External"/><Relationship Id="rId1069" Type="http://schemas.openxmlformats.org/officeDocument/2006/relationships/hyperlink" Target="https://www.amazon.co.uk/All-Saints-Patrick-Johnson/dp/B077ZBZG3S/ref=sr_1_6?s=instant-video&amp;ie=UTF8&amp;qid=1546981416&amp;sr=1-6&amp;keywords=All+Saints" TargetMode="External"/><Relationship Id="rId1276" Type="http://schemas.openxmlformats.org/officeDocument/2006/relationships/hyperlink" Target="http://www.amazon.com/gp/product/B003CP72QK/?tag=titb-20" TargetMode="External"/><Relationship Id="rId1483" Type="http://schemas.openxmlformats.org/officeDocument/2006/relationships/hyperlink" Target="http://www.amazon.co.uk/Darjeeling-Limited-Jason-Schwartzman/dp/B00FYH8MHW/ref=sr_1_1?s=instant-video&amp;ie=UTF8&amp;qid=1457386602&amp;sr=1-1&amp;keywords=The+Darjeeling+Limited" TargetMode="External"/><Relationship Id="rId2327" Type="http://schemas.openxmlformats.org/officeDocument/2006/relationships/hyperlink" Target="https://www.the-numbers.com/movie/Raid-(India)" TargetMode="External"/><Relationship Id="rId506" Type="http://schemas.openxmlformats.org/officeDocument/2006/relationships/hyperlink" Target="http://www.the-numbers.com/market/genre/Romantic-Comedy" TargetMode="External"/><Relationship Id="rId853" Type="http://schemas.openxmlformats.org/officeDocument/2006/relationships/hyperlink" Target="https://www.amazon.com/Hacksaw-Ridge-Andrew-Garfield/dp/B01MCXX4K5/ref=sr_1_1?s=instant-video&amp;ie=UTF8&amp;qid=1481218880&amp;sr=1-1&amp;keywords=Hacksaw+Ridge" TargetMode="External"/><Relationship Id="rId1136" Type="http://schemas.openxmlformats.org/officeDocument/2006/relationships/hyperlink" Target="http://www.amazon.com/gp/product/B0027ZIQHK/?tag=titb-20" TargetMode="External"/><Relationship Id="rId1690" Type="http://schemas.openxmlformats.org/officeDocument/2006/relationships/hyperlink" Target="http://www.amazon.com/gp/product/B0019LT6AO/?tag=titb-20" TargetMode="External"/><Relationship Id="rId713" Type="http://schemas.openxmlformats.org/officeDocument/2006/relationships/hyperlink" Target="http://www.amazon.com/gp/product/B00P7PK6JS/?tag=titb-20" TargetMode="External"/><Relationship Id="rId920" Type="http://schemas.openxmlformats.org/officeDocument/2006/relationships/hyperlink" Target="http://www.amazon.com/gp/product/B004AQR29C/?tag=titb-20" TargetMode="External"/><Relationship Id="rId1343" Type="http://schemas.openxmlformats.org/officeDocument/2006/relationships/hyperlink" Target="http://www.amazon.com/gp/product/B008Y720JU/?tag=titb-20" TargetMode="External"/><Relationship Id="rId1550" Type="http://schemas.openxmlformats.org/officeDocument/2006/relationships/hyperlink" Target="https://www.amazon.com/Predator-Boyd-Holbrook/dp/B07H7WXH79/ref=sr_1_1?s=instant-video&amp;ie=UTF8&amp;qid=1546973805&amp;sr=1-1&amp;keywords=The+Predator" TargetMode="External"/><Relationship Id="rId1203" Type="http://schemas.openxmlformats.org/officeDocument/2006/relationships/hyperlink" Target="http://www.the-numbers.com/market/genre/Romantic-Comedy" TargetMode="External"/><Relationship Id="rId1410" Type="http://schemas.openxmlformats.org/officeDocument/2006/relationships/hyperlink" Target="http://www.amazon.com/gp/product/B00KNOVIOU/?tag=titb-20" TargetMode="External"/><Relationship Id="rId296" Type="http://schemas.openxmlformats.org/officeDocument/2006/relationships/hyperlink" Target="http://www.amazon.com/gp/product/B0060D15AK/?tag=titb-20" TargetMode="External"/><Relationship Id="rId2184" Type="http://schemas.openxmlformats.org/officeDocument/2006/relationships/hyperlink" Target="http://www.amazon.com/gp/product/B0070Z97LG/?tag=titb-20" TargetMode="External"/><Relationship Id="rId2391" Type="http://schemas.openxmlformats.org/officeDocument/2006/relationships/hyperlink" Target="https://www.the-numbers.com/movie/Art-of-Racing-in-the-Rain-The-(2019)" TargetMode="External"/><Relationship Id="rId156" Type="http://schemas.openxmlformats.org/officeDocument/2006/relationships/hyperlink" Target="http://www.the-numbers.com/market/genre/Thriller-or-Suspense" TargetMode="External"/><Relationship Id="rId363" Type="http://schemas.openxmlformats.org/officeDocument/2006/relationships/hyperlink" Target="http://www.the-numbers.com/market/genre/Horror" TargetMode="External"/><Relationship Id="rId570" Type="http://schemas.openxmlformats.org/officeDocument/2006/relationships/hyperlink" Target="http://www.amazon.com/gp/product/B00LGITGDW/?tag=titb-20" TargetMode="External"/><Relationship Id="rId2044" Type="http://schemas.openxmlformats.org/officeDocument/2006/relationships/hyperlink" Target="http://www.amazon.com/gp/product/B01B3NR5ZK/?tag=titb-20" TargetMode="External"/><Relationship Id="rId2251" Type="http://schemas.openxmlformats.org/officeDocument/2006/relationships/hyperlink" Target="https://www.the-numbers.com/market/genre/Drama" TargetMode="External"/><Relationship Id="rId223" Type="http://schemas.openxmlformats.org/officeDocument/2006/relationships/hyperlink" Target="http://www.amazon.com/gp/product/B00COHAUD4/?tag=titb-20" TargetMode="External"/><Relationship Id="rId430" Type="http://schemas.openxmlformats.org/officeDocument/2006/relationships/hyperlink" Target="https://www.the-numbers.com/movie/Avengers-Infinity-War" TargetMode="External"/><Relationship Id="rId1060" Type="http://schemas.openxmlformats.org/officeDocument/2006/relationships/hyperlink" Target="http://www.the-numbers.com/market/genre/Horror" TargetMode="External"/><Relationship Id="rId2111" Type="http://schemas.openxmlformats.org/officeDocument/2006/relationships/hyperlink" Target="https://www.the-numbers.com/movie/Sun-is-Also-a-Star-The-(2019)" TargetMode="External"/><Relationship Id="rId1877" Type="http://schemas.openxmlformats.org/officeDocument/2006/relationships/hyperlink" Target="http://www.amazon.com/gp/product/B001EPZ6XG/?tag=titb-20" TargetMode="External"/><Relationship Id="rId1737" Type="http://schemas.openxmlformats.org/officeDocument/2006/relationships/hyperlink" Target="http://www.the-numbers.com/market/genre/Adventure" TargetMode="External"/><Relationship Id="rId1944" Type="http://schemas.openxmlformats.org/officeDocument/2006/relationships/hyperlink" Target="http://www.amazon.com/gp/product/B00463IPOU/?tag=titb-20" TargetMode="External"/><Relationship Id="rId29" Type="http://schemas.openxmlformats.org/officeDocument/2006/relationships/hyperlink" Target="https://www.amazon.com/Lion-Dev-Patel/dp/B01NH0KRPW/ref=sr_1_1?s=instant-video&amp;ie=UTF8&amp;qid=1483641220&amp;sr=1-1&amp;keywords=lion+2016" TargetMode="External"/><Relationship Id="rId1804" Type="http://schemas.openxmlformats.org/officeDocument/2006/relationships/hyperlink" Target="https://www.the-numbers.com/movie/Spy-Who-Dumped-Me-The-(2018)" TargetMode="External"/><Relationship Id="rId897" Type="http://schemas.openxmlformats.org/officeDocument/2006/relationships/hyperlink" Target="http://www.amazon.com/gp/product/B001PPNAQ0/?tag=titb-20" TargetMode="External"/><Relationship Id="rId757" Type="http://schemas.openxmlformats.org/officeDocument/2006/relationships/hyperlink" Target="http://www.amazon.com/gp/product/B002SARF94/?tag=titb-20" TargetMode="External"/><Relationship Id="rId964" Type="http://schemas.openxmlformats.org/officeDocument/2006/relationships/hyperlink" Target="https://www.boxofficemojo.com/movies/?id=theupside.htm" TargetMode="External"/><Relationship Id="rId1387" Type="http://schemas.openxmlformats.org/officeDocument/2006/relationships/hyperlink" Target="http://www.amazon.com/gp/product/B009CPN42K/?tag=titb-20" TargetMode="External"/><Relationship Id="rId1594" Type="http://schemas.openxmlformats.org/officeDocument/2006/relationships/hyperlink" Target="http://www.amazon.com/gp/product/B002Z0TPFE/?tag=titb-20" TargetMode="External"/><Relationship Id="rId93" Type="http://schemas.openxmlformats.org/officeDocument/2006/relationships/hyperlink" Target="http://www.the-numbers.com/market/genre/Romantic-Comedy" TargetMode="External"/><Relationship Id="rId617" Type="http://schemas.openxmlformats.org/officeDocument/2006/relationships/hyperlink" Target="https://www.the-numbers.com/movie/Forever-My-Girl-(2017)" TargetMode="External"/><Relationship Id="rId824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1247" Type="http://schemas.openxmlformats.org/officeDocument/2006/relationships/hyperlink" Target="http://www.amazon.com/gp/product/B014QZ9D84/?tag=titb-20" TargetMode="External"/><Relationship Id="rId1454" Type="http://schemas.openxmlformats.org/officeDocument/2006/relationships/hyperlink" Target="http://www.amazon.com/gp/product/B0060V1WJ6/?tag=titb-20" TargetMode="External"/><Relationship Id="rId1661" Type="http://schemas.openxmlformats.org/officeDocument/2006/relationships/hyperlink" Target="https://www.amazon.com/Ghostbusters-Melissa-McCarthy/dp/B01I03E1G2/ref=sr_1_1?s=instant-video&amp;ie=UTF8&amp;qid=1481219437&amp;sr=1-1&amp;keywords=Ghostbusters" TargetMode="External"/><Relationship Id="rId1107" Type="http://schemas.openxmlformats.org/officeDocument/2006/relationships/hyperlink" Target="http://www.amazon.com/gp/product/B00B2DSK06/?tag=titb-20" TargetMode="External"/><Relationship Id="rId1314" Type="http://schemas.openxmlformats.org/officeDocument/2006/relationships/hyperlink" Target="https://www.the-numbers.com/market/genre/Action" TargetMode="External"/><Relationship Id="rId1521" Type="http://schemas.openxmlformats.org/officeDocument/2006/relationships/hyperlink" Target="http://www.amazon.com/gp/product/B00319KS7C/?tag=titb-20" TargetMode="External"/><Relationship Id="rId20" Type="http://schemas.openxmlformats.org/officeDocument/2006/relationships/hyperlink" Target="https://www.amazon.com/Gringo-David-Oyelowo/dp/B078J2R4MC/ref=sr_1_2?s=instant-video&amp;ie=UTF8&amp;qid=1546974536&amp;sr=1-2&amp;keywords=gringo" TargetMode="External"/><Relationship Id="rId2088" Type="http://schemas.openxmlformats.org/officeDocument/2006/relationships/hyperlink" Target="https://www.amazon.com/Annihilation-Natalie-Portman/dp/B079YYHM9Z/ref=sr_1_2?s=instant-video&amp;ie=UTF8&amp;qid=1546964458&amp;sr=1-2&amp;keywords=Annihilation" TargetMode="External"/><Relationship Id="rId2295" Type="http://schemas.openxmlformats.org/officeDocument/2006/relationships/hyperlink" Target="https://www.the-numbers.com/market/genre/Drama" TargetMode="External"/><Relationship Id="rId267" Type="http://schemas.openxmlformats.org/officeDocument/2006/relationships/hyperlink" Target="https://www.the-numbers.com/movie/Breaking-In-(2018)" TargetMode="External"/><Relationship Id="rId474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2155" Type="http://schemas.openxmlformats.org/officeDocument/2006/relationships/hyperlink" Target="https://www.amazon.com/Hostiles-Christian-Bale/dp/B07B37BCPL/ref=sr_1_2?s=instant-video&amp;ie=UTF8&amp;qid=1546975004&amp;sr=1-2&amp;keywords=Hostiles" TargetMode="External"/><Relationship Id="rId127" Type="http://schemas.openxmlformats.org/officeDocument/2006/relationships/hyperlink" Target="https://www.the-numbers.com/movie/Insidious-The-Last-Key" TargetMode="External"/><Relationship Id="rId681" Type="http://schemas.openxmlformats.org/officeDocument/2006/relationships/hyperlink" Target="http://www.amazon.com/gp/product/B0030B624E/?tag=titb-20" TargetMode="External"/><Relationship Id="rId2362" Type="http://schemas.openxmlformats.org/officeDocument/2006/relationships/hyperlink" Target="https://www.amazon.co.uk/Replicas-Keanu-Reeves/dp/B07Q258SSR/ref=sr_1_1?keywords=Replicas&amp;qid=1557074736&amp;s=instant-video&amp;sr=1-1" TargetMode="External"/><Relationship Id="rId334" Type="http://schemas.openxmlformats.org/officeDocument/2006/relationships/hyperlink" Target="http://www.amazon.com/gp/product/B002DJU02E/?tag=titb-20" TargetMode="External"/><Relationship Id="rId541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1171" Type="http://schemas.openxmlformats.org/officeDocument/2006/relationships/hyperlink" Target="http://www.amazon.com/gp/product/B001UG56ES/?tag=titb-20" TargetMode="External"/><Relationship Id="rId2015" Type="http://schemas.openxmlformats.org/officeDocument/2006/relationships/hyperlink" Target="http://www.amazon.com/gp/product/B00CWVGS10/?tag=titb-20" TargetMode="External"/><Relationship Id="rId2222" Type="http://schemas.openxmlformats.org/officeDocument/2006/relationships/hyperlink" Target="https://www.boxofficemojo.com/movies/?id=kidwhowouldbeking.htm" TargetMode="External"/><Relationship Id="rId401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1031" Type="http://schemas.openxmlformats.org/officeDocument/2006/relationships/hyperlink" Target="http://www.the-numbers.com/market/genre/Adventure" TargetMode="External"/><Relationship Id="rId1988" Type="http://schemas.openxmlformats.org/officeDocument/2006/relationships/hyperlink" Target="http://www.amazon.com/gp/product/B001QV6KE2/?tag=titb-20" TargetMode="External"/><Relationship Id="rId1848" Type="http://schemas.openxmlformats.org/officeDocument/2006/relationships/hyperlink" Target="https://www.the-numbers.com/movie/Gemini-Man-(2019)" TargetMode="External"/><Relationship Id="rId191" Type="http://schemas.openxmlformats.org/officeDocument/2006/relationships/hyperlink" Target="https://www.the-numbers.com/market/genre/Drama" TargetMode="External"/><Relationship Id="rId1708" Type="http://schemas.openxmlformats.org/officeDocument/2006/relationships/hyperlink" Target="https://www.amazon.com/Norm-North-Rob-Schneider/dp/B01C3IQB4A/ref=sr_1_1?s=instant-video&amp;ie=UTF8&amp;qid=1481218455&amp;sr=1-1&amp;keywords=Norm+of+the+North" TargetMode="External"/><Relationship Id="rId1915" Type="http://schemas.openxmlformats.org/officeDocument/2006/relationships/hyperlink" Target="https://www.the-numbers.com/movie/Death-Wish-(2018)" TargetMode="External"/><Relationship Id="rId868" Type="http://schemas.openxmlformats.org/officeDocument/2006/relationships/hyperlink" Target="http://www.amazon.com/gp/product/B00304E5NG/?tag=titb-20" TargetMode="External"/><Relationship Id="rId1498" Type="http://schemas.openxmlformats.org/officeDocument/2006/relationships/hyperlink" Target="http://www.amazon.com/gp/product/B001OPFIG6/?tag=titb-20" TargetMode="External"/><Relationship Id="rId728" Type="http://schemas.openxmlformats.org/officeDocument/2006/relationships/hyperlink" Target="http://www.amazon.com/gp/product/B005LJK3AC/?tag=titb-20" TargetMode="External"/><Relationship Id="rId935" Type="http://schemas.openxmlformats.org/officeDocument/2006/relationships/hyperlink" Target="https://www.amazon.co.uk/Rings-Matilda-Lutz/dp/B06WW7DBPK/ref=sr_1_1?s=instant-video&amp;ie=UTF8&amp;qid=1546978704&amp;sr=1-1&amp;keywords=Rings" TargetMode="External"/><Relationship Id="rId1358" Type="http://schemas.openxmlformats.org/officeDocument/2006/relationships/hyperlink" Target="https://www.amazon.com/Jack-Reacher-Never-Go-Back/dp/B01LYQ4RH6/ref=sr_1_1?s=instant-video&amp;ie=UTF8&amp;qid=1481219053&amp;sr=1-1&amp;keywords=Jack+Reacher%3A+Never+Go+Back" TargetMode="External"/><Relationship Id="rId1565" Type="http://schemas.openxmlformats.org/officeDocument/2006/relationships/hyperlink" Target="http://www.amazon.com/gp/product/B004NS710C/?tag=titb-20" TargetMode="External"/><Relationship Id="rId1772" Type="http://schemas.openxmlformats.org/officeDocument/2006/relationships/hyperlink" Target="http://www.amazon.com/gp/product/B009HEMJCW/?tag=titb-20" TargetMode="External"/><Relationship Id="rId64" Type="http://schemas.openxmlformats.org/officeDocument/2006/relationships/hyperlink" Target="https://www.the-numbers.com/market/genre/Drama" TargetMode="External"/><Relationship Id="rId1218" Type="http://schemas.openxmlformats.org/officeDocument/2006/relationships/hyperlink" Target="https://www.the-numbers.com/market/genre/Adventure" TargetMode="External"/><Relationship Id="rId1425" Type="http://schemas.openxmlformats.org/officeDocument/2006/relationships/hyperlink" Target="http://www.amazon.com/gp/product/B004QBE6S6/?tag=titb-20" TargetMode="External"/><Relationship Id="rId1632" Type="http://schemas.openxmlformats.org/officeDocument/2006/relationships/hyperlink" Target="https://www.amazon.co.uk/Nut-Job-Nutty-Nature/dp/B074PC7YTL/ref=sr_1_1?s=instant-video&amp;ie=UTF8&amp;qid=1546978546&amp;sr=1-1&amp;keywords=The+Nut+Job+2%3A+Nutty+by+Nature" TargetMode="External"/><Relationship Id="rId2199" Type="http://schemas.openxmlformats.org/officeDocument/2006/relationships/hyperlink" Target="https://www.the-numbers.com/market/genre/Comedy" TargetMode="External"/><Relationship Id="rId378" Type="http://schemas.openxmlformats.org/officeDocument/2006/relationships/hyperlink" Target="https://www.boxofficemojo.com/movies/?id=marvel2018a.htm" TargetMode="External"/><Relationship Id="rId585" Type="http://schemas.openxmlformats.org/officeDocument/2006/relationships/hyperlink" Target="http://www.amazon.com/gp/product/B00JXCZKU6/?tag=titb-20" TargetMode="External"/><Relationship Id="rId792" Type="http://schemas.openxmlformats.org/officeDocument/2006/relationships/hyperlink" Target="http://www.amazon.com/gp/product/B00S4P24GQ/?tag=titb-20" TargetMode="External"/><Relationship Id="rId2059" Type="http://schemas.openxmlformats.org/officeDocument/2006/relationships/hyperlink" Target="http://www.amazon.com/gp/product/B001DIAXA0/?tag=titb-20" TargetMode="External"/><Relationship Id="rId2266" Type="http://schemas.openxmlformats.org/officeDocument/2006/relationships/hyperlink" Target="http://www.amazon.com/gp/product/B006ZEDZNY/?tag=titb-20" TargetMode="External"/><Relationship Id="rId238" Type="http://schemas.openxmlformats.org/officeDocument/2006/relationships/hyperlink" Target="http://www.amazon.com/gp/product/B001LM144M/?tag=titb-20" TargetMode="External"/><Relationship Id="rId445" Type="http://schemas.openxmlformats.org/officeDocument/2006/relationships/hyperlink" Target="http://www.amazon.com/gp/product/B00S65TBHY/?tag=titb-20" TargetMode="External"/><Relationship Id="rId652" Type="http://schemas.openxmlformats.org/officeDocument/2006/relationships/hyperlink" Target="http://www.amazon.com/gp/product/B004HWR406/?tag=titb-20" TargetMode="External"/><Relationship Id="rId1075" Type="http://schemas.openxmlformats.org/officeDocument/2006/relationships/hyperlink" Target="https://www.amazon.com/How-Be-Single-Dakota-Johnson/dp/B01BN5A8L6/ref=sr_1_1?s=instant-video&amp;ie=UTF8&amp;qid=1481218998&amp;sr=1-1&amp;keywords=How+to+be+Single" TargetMode="External"/><Relationship Id="rId1282" Type="http://schemas.openxmlformats.org/officeDocument/2006/relationships/hyperlink" Target="https://www.amazon.com/Middle-School-Worst-Years-Life/dp/B01LZP9Z5Q/ref=sr_1_1?s=instant-video&amp;ie=UTF8&amp;qid=1481218574&amp;sr=1-1&amp;keywords=Middle+School%3A+The+Worst+Years+of+My+Life" TargetMode="External"/><Relationship Id="rId2126" Type="http://schemas.openxmlformats.org/officeDocument/2006/relationships/hyperlink" Target="https://www.amazon.com/Brothers-Grimsby-Sacha-Baron-Cohen/dp/B01CPZMJ10/ref=sr_1_1?s=instant-video&amp;ie=UTF8&amp;qid=1481218035&amp;sr=1-1&amp;keywords=The+Brothers+Grimsby" TargetMode="External"/><Relationship Id="rId2333" Type="http://schemas.openxmlformats.org/officeDocument/2006/relationships/hyperlink" Target="https://www.the-numbers.com/movie/Goldfinch-The-(2019)" TargetMode="External"/><Relationship Id="rId305" Type="http://schemas.openxmlformats.org/officeDocument/2006/relationships/hyperlink" Target="http://www.amazon.com/gp/product/B004MPEFBE/?tag=titb-20" TargetMode="External"/><Relationship Id="rId512" Type="http://schemas.openxmlformats.org/officeDocument/2006/relationships/hyperlink" Target="https://www.the-numbers.com/market/genre/Horror" TargetMode="External"/><Relationship Id="rId1142" Type="http://schemas.openxmlformats.org/officeDocument/2006/relationships/hyperlink" Target="http://www.amazon.com/gp/product/B0090EIILU/?tag=titb-20" TargetMode="External"/><Relationship Id="rId2400" Type="http://schemas.openxmlformats.org/officeDocument/2006/relationships/comments" Target="../comments1.xml"/><Relationship Id="rId1002" Type="http://schemas.openxmlformats.org/officeDocument/2006/relationships/hyperlink" Target="https://www.amazon.com/Mechanic-Resurrection-Jason-Statham/dp/B01KH25L68/ref=sr_1_1?s=instant-video&amp;ie=UTF8&amp;qid=1481218625&amp;sr=1-1&amp;keywords=Mechanic%3A+Resurrection" TargetMode="External"/><Relationship Id="rId1959" Type="http://schemas.openxmlformats.org/officeDocument/2006/relationships/hyperlink" Target="https://www.the-numbers.com/market/genre/Adventure" TargetMode="External"/><Relationship Id="rId1819" Type="http://schemas.openxmlformats.org/officeDocument/2006/relationships/hyperlink" Target="https://www.the-numbers.com/market/genre/Action" TargetMode="External"/><Relationship Id="rId2190" Type="http://schemas.openxmlformats.org/officeDocument/2006/relationships/hyperlink" Target="http://www.the-numbers.com/market/genre/Drama" TargetMode="External"/><Relationship Id="rId162" Type="http://schemas.openxmlformats.org/officeDocument/2006/relationships/hyperlink" Target="https://www.boxofficemojo.com/movies/?id=universalevent2019.htm" TargetMode="External"/><Relationship Id="rId2050" Type="http://schemas.openxmlformats.org/officeDocument/2006/relationships/hyperlink" Target="http://www.the-numbers.com/market/genre/Drama" TargetMode="External"/><Relationship Id="rId979" Type="http://schemas.openxmlformats.org/officeDocument/2006/relationships/hyperlink" Target="http://www.amazon.com/gp/product/B0047SF41G/?tag=titb-20" TargetMode="External"/><Relationship Id="rId839" Type="http://schemas.openxmlformats.org/officeDocument/2006/relationships/hyperlink" Target="http://www.amazon.com/gp/product/B003KARYYC/?tag=titb-20" TargetMode="External"/><Relationship Id="rId1469" Type="http://schemas.openxmlformats.org/officeDocument/2006/relationships/hyperlink" Target="https://www.amazon.co.uk/Belko-Experiment-John-Gallagher-Jr/dp/B074R5NCRX/ref=sr_1_1?s=instant-video&amp;ie=UTF8&amp;qid=1546981652&amp;sr=1-1&amp;keywords=The+Belko+Experiment" TargetMode="External"/><Relationship Id="rId1676" Type="http://schemas.openxmlformats.org/officeDocument/2006/relationships/hyperlink" Target="https://www.the-numbers.com/market/genre/Action" TargetMode="External"/><Relationship Id="rId1883" Type="http://schemas.openxmlformats.org/officeDocument/2006/relationships/hyperlink" Target="https://www.amazon.co.uk/Wish-Upon-Joey-King/dp/B077BJ5LHP/ref=sr_1_1?s=instant-video&amp;ie=UTF8&amp;qid=1546978961&amp;sr=1-1&amp;keywords=Wish+Upon" TargetMode="External"/><Relationship Id="rId906" Type="http://schemas.openxmlformats.org/officeDocument/2006/relationships/hyperlink" Target="http://www.amazon.com/gp/product/B009MY8AZ2/?tag=titb-20" TargetMode="External"/><Relationship Id="rId1329" Type="http://schemas.openxmlformats.org/officeDocument/2006/relationships/hyperlink" Target="http://www.amazon.com/gp/product/B00IK67OQO/" TargetMode="External"/><Relationship Id="rId1536" Type="http://schemas.openxmlformats.org/officeDocument/2006/relationships/hyperlink" Target="https://www.amazon.co.uk/Dark-Tower-Idris-Elba/dp/B07575QKDL/ref=sr_1_1?s=instant-video&amp;ie=UTF8&amp;qid=1546978249&amp;sr=1-1&amp;keywords=The+Dark+Tower" TargetMode="External"/><Relationship Id="rId1743" Type="http://schemas.openxmlformats.org/officeDocument/2006/relationships/hyperlink" Target="http://www.amazon.com/gp/product/B00PTOYJJ0/?tag=titb-20" TargetMode="External"/><Relationship Id="rId1950" Type="http://schemas.openxmlformats.org/officeDocument/2006/relationships/hyperlink" Target="http://www.the-numbers.com/market/genre/Thriller-or-Suspense" TargetMode="External"/><Relationship Id="rId35" Type="http://schemas.openxmlformats.org/officeDocument/2006/relationships/hyperlink" Target="https://www.the-numbers.com/market/genre/Drama" TargetMode="External"/><Relationship Id="rId1603" Type="http://schemas.openxmlformats.org/officeDocument/2006/relationships/hyperlink" Target="https://www.amazon.com/Fences-Denzel-Washington/dp/B01N6DRZLO/ref=sr_1_1?s=instant-video&amp;ie=UTF8&amp;qid=1484685734&amp;sr=1-1&amp;keywords=fences" TargetMode="External"/><Relationship Id="rId1810" Type="http://schemas.openxmlformats.org/officeDocument/2006/relationships/hyperlink" Target="http://www.amazon.com/gp/product/B004263YKQ/?tag=titb-20" TargetMode="External"/><Relationship Id="rId184" Type="http://schemas.openxmlformats.org/officeDocument/2006/relationships/hyperlink" Target="http://www.amazon.com/gp/product/B016VLEH0A/?tag=titb-20" TargetMode="External"/><Relationship Id="rId391" Type="http://schemas.openxmlformats.org/officeDocument/2006/relationships/hyperlink" Target="http://www.amazon.co.uk/Download-Movie-Game-Plan-Rock/dp/B00FZMR7CC/ref=sr_1_1?s=instant-video&amp;ie=UTF8&amp;qid=1457386610&amp;sr=1-1&amp;keywords=The+Game+Plan" TargetMode="External"/><Relationship Id="rId1908" Type="http://schemas.openxmlformats.org/officeDocument/2006/relationships/hyperlink" Target="http://www.the-numbers.com/market/genre/Horror" TargetMode="External"/><Relationship Id="rId2072" Type="http://schemas.openxmlformats.org/officeDocument/2006/relationships/hyperlink" Target="http://www.amazon.com/gp/product/B0085776BG/?tag=titb-20" TargetMode="External"/><Relationship Id="rId251" Type="http://schemas.openxmlformats.org/officeDocument/2006/relationships/hyperlink" Target="http://www.the-numbers.com/market/genre/Comedy" TargetMode="External"/><Relationship Id="rId489" Type="http://schemas.openxmlformats.org/officeDocument/2006/relationships/hyperlink" Target="https://www.the-numbers.com/movie/Paddington-2" TargetMode="External"/><Relationship Id="rId696" Type="http://schemas.openxmlformats.org/officeDocument/2006/relationships/hyperlink" Target="http://www.amazon.com/gp/product/B00BJS7104/?tag=titb-20" TargetMode="External"/><Relationship Id="rId2377" Type="http://schemas.openxmlformats.org/officeDocument/2006/relationships/hyperlink" Target="https://www.boxofficemojo.com/movies/?id=theaftermath.htm" TargetMode="External"/><Relationship Id="rId349" Type="http://schemas.openxmlformats.org/officeDocument/2006/relationships/hyperlink" Target="https://www.the-numbers.com/market/genre/Action" TargetMode="External"/><Relationship Id="rId556" Type="http://schemas.openxmlformats.org/officeDocument/2006/relationships/hyperlink" Target="https://www.the-numbers.com/market/genre/Horror" TargetMode="External"/><Relationship Id="rId763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1186" Type="http://schemas.openxmlformats.org/officeDocument/2006/relationships/hyperlink" Target="https://www.the-numbers.com/movie/Den-of-Thieves" TargetMode="External"/><Relationship Id="rId1393" Type="http://schemas.openxmlformats.org/officeDocument/2006/relationships/hyperlink" Target="http://www.amazon.com/gp/product/B017C11VP2/?tag=titb-20" TargetMode="External"/><Relationship Id="rId2237" Type="http://schemas.openxmlformats.org/officeDocument/2006/relationships/hyperlink" Target="http://www.amazon.com/gp/product/B003U42L8W/?tag=titb-20" TargetMode="External"/><Relationship Id="rId111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209" Type="http://schemas.openxmlformats.org/officeDocument/2006/relationships/hyperlink" Target="https://www.the-numbers.com/movie/First-Purge-The" TargetMode="External"/><Relationship Id="rId416" Type="http://schemas.openxmlformats.org/officeDocument/2006/relationships/hyperlink" Target="https://www.the-numbers.com/movie/Farewell-The-(2019)" TargetMode="External"/><Relationship Id="rId970" Type="http://schemas.openxmlformats.org/officeDocument/2006/relationships/hyperlink" Target="http://www.amazon.com/gp/product/B0026SH3LS/?tag=titb-20" TargetMode="External"/><Relationship Id="rId1046" Type="http://schemas.openxmlformats.org/officeDocument/2006/relationships/hyperlink" Target="https://www.the-numbers.com/market/genre/Action" TargetMode="External"/><Relationship Id="rId1253" Type="http://schemas.openxmlformats.org/officeDocument/2006/relationships/hyperlink" Target="http://www.amazon.com/gp/product/B00RFHUYKW/?tag=titb-20" TargetMode="External"/><Relationship Id="rId1698" Type="http://schemas.openxmlformats.org/officeDocument/2006/relationships/hyperlink" Target="http://www.the-numbers.com/market/genre/Drama" TargetMode="External"/><Relationship Id="rId623" Type="http://schemas.openxmlformats.org/officeDocument/2006/relationships/hyperlink" Target="https://www.the-numbers.com/market/genre/Musical" TargetMode="External"/><Relationship Id="rId830" Type="http://schemas.openxmlformats.org/officeDocument/2006/relationships/hyperlink" Target="http://www.amazon.co.uk/Music-Lyrics-Hugh-Grant/dp/B00I70JJIY/ref=sr_1_1?s=instant-video&amp;ie=UTF8&amp;qid=1457386273&amp;sr=1-1&amp;keywords=Music+and+Lyrics" TargetMode="External"/><Relationship Id="rId928" Type="http://schemas.openxmlformats.org/officeDocument/2006/relationships/hyperlink" Target="http://www.amazon.com/gp/product/B002LFIGYY/?tag=titb-20" TargetMode="External"/><Relationship Id="rId1460" Type="http://schemas.openxmlformats.org/officeDocument/2006/relationships/hyperlink" Target="http://www.amazon.com/Her-Joaquin-Phoenix/dp/B00IA3NGB4/ref=sr_1_1?s=instant-video&amp;ie=UTF8&amp;qid=1456346457&amp;sr=1-1&amp;keywords=her" TargetMode="External"/><Relationship Id="rId1558" Type="http://schemas.openxmlformats.org/officeDocument/2006/relationships/hyperlink" Target="http://www.amazon.com/gp/product/B0095T3H2U/?tag=titb-20" TargetMode="External"/><Relationship Id="rId1765" Type="http://schemas.openxmlformats.org/officeDocument/2006/relationships/hyperlink" Target="http://www.amazon.com/gp/product/B008W02IWS/?tag=titb-20" TargetMode="External"/><Relationship Id="rId2304" Type="http://schemas.openxmlformats.org/officeDocument/2006/relationships/hyperlink" Target="https://www.amazon.co.uk/Lost-City-Z-Charlie-Hunnam/dp/B06XH7FH7R/ref=sr_1_1?s=instant-video&amp;ie=UTF8&amp;qid=1546981226&amp;sr=1-1&amp;keywords=The+Lost+City+of+Z" TargetMode="External"/><Relationship Id="rId57" Type="http://schemas.openxmlformats.org/officeDocument/2006/relationships/hyperlink" Target="https://www.amazon.com/Seagull-Saoirse-Ronan/dp/B07HKVGWNZ/ref=sr_1_1?s=instant-video&amp;ie=UTF8&amp;qid=1546973785&amp;sr=1-1&amp;keywords=The+Seagull" TargetMode="External"/><Relationship Id="rId1113" Type="http://schemas.openxmlformats.org/officeDocument/2006/relationships/hyperlink" Target="http://www.amazon.com/gp/product/B00HME4I0A/?tag=titb-20" TargetMode="External"/><Relationship Id="rId1320" Type="http://schemas.openxmlformats.org/officeDocument/2006/relationships/hyperlink" Target="http://www.the-numbers.com/market/genre/Drama" TargetMode="External"/><Relationship Id="rId1418" Type="http://schemas.openxmlformats.org/officeDocument/2006/relationships/hyperlink" Target="https://www.amazon.com/Bumblebee-Hailee-Steinfeld/dp/B07L6N8ZJT/ref=sr_1_1?s=instant-video&amp;ie=UTF8&amp;qid=1546970308&amp;sr=1-1&amp;keywords=Bumblebee" TargetMode="External"/><Relationship Id="rId1972" Type="http://schemas.openxmlformats.org/officeDocument/2006/relationships/hyperlink" Target="https://www.the-numbers.com/market/genre/Adventure" TargetMode="External"/><Relationship Id="rId1625" Type="http://schemas.openxmlformats.org/officeDocument/2006/relationships/hyperlink" Target="https://www.the-numbers.com/market/genre/Comedy" TargetMode="External"/><Relationship Id="rId1832" Type="http://schemas.openxmlformats.org/officeDocument/2006/relationships/hyperlink" Target="https://www.amazon.com/BFG-Theatrical-Version-Mark-Rylance/dp/B01HQUWXVU/ref=sr_1_1?s=instant-video&amp;ie=UTF8&amp;qid=1481219084&amp;sr=1-1&amp;keywords=The+BFG" TargetMode="External"/><Relationship Id="rId2094" Type="http://schemas.openxmlformats.org/officeDocument/2006/relationships/hyperlink" Target="http://www.amazon.com/gp/product/B00SNQWXZS/?tag=titb-20" TargetMode="External"/><Relationship Id="rId273" Type="http://schemas.openxmlformats.org/officeDocument/2006/relationships/hyperlink" Target="http://www.the-numbers.com/market/genre/Adventure" TargetMode="External"/><Relationship Id="rId480" Type="http://schemas.openxmlformats.org/officeDocument/2006/relationships/hyperlink" Target="http://www.amazon.com/gp/product/B00TPJE3ZK/?tag=titb-20" TargetMode="External"/><Relationship Id="rId2161" Type="http://schemas.openxmlformats.org/officeDocument/2006/relationships/hyperlink" Target="https://www.the-numbers.com/movie/Queen-and-Slim-(2019)" TargetMode="External"/><Relationship Id="rId2399" Type="http://schemas.openxmlformats.org/officeDocument/2006/relationships/vmlDrawing" Target="../drawings/vmlDrawing1.vml"/><Relationship Id="rId133" Type="http://schemas.openxmlformats.org/officeDocument/2006/relationships/hyperlink" Target="https://www.amazon.co.uk/Sleight-Jacob-Latimore/dp/B0752Z6TRG/ref=sr_1_1?s=instant-video&amp;ie=UTF8&amp;qid=1546981236&amp;sr=1-1&amp;keywords=Sleight" TargetMode="External"/><Relationship Id="rId340" Type="http://schemas.openxmlformats.org/officeDocument/2006/relationships/hyperlink" Target="http://www.amazon.com/gp/product/B00HJ92QTI/" TargetMode="External"/><Relationship Id="rId578" Type="http://schemas.openxmlformats.org/officeDocument/2006/relationships/hyperlink" Target="https://www.amazon.com/Vice-Christian-Bale/dp/B07MNJ3JPP/ref=sr_1_1?s=instant-video&amp;ie=UTF8&amp;qid=1546970580&amp;sr=1-1&amp;keywords=Vice" TargetMode="External"/><Relationship Id="rId785" Type="http://schemas.openxmlformats.org/officeDocument/2006/relationships/hyperlink" Target="http://www.amazon.com/gp/product/B00R2Z3SZA/?tag=titb-20" TargetMode="External"/><Relationship Id="rId992" Type="http://schemas.openxmlformats.org/officeDocument/2006/relationships/hyperlink" Target="https://www.amazon.co.uk/Gone-Wind-Clark-Gable/dp/B00HJ9HJ9K/ref=sr_1_1?keywords=Gone+with+the+Wind&amp;qid=1557072493&amp;s=instant-video&amp;sr=1-1" TargetMode="External"/><Relationship Id="rId2021" Type="http://schemas.openxmlformats.org/officeDocument/2006/relationships/hyperlink" Target="http://www.amazon.co.uk/Brave-One-Jodie-Foster/dp/B00ESZZNBE/ref=sr_1_1?s=instant-video&amp;ie=UTF8&amp;qid=1457386585&amp;sr=1-1&amp;keywords=The+Brave+One" TargetMode="External"/><Relationship Id="rId2259" Type="http://schemas.openxmlformats.org/officeDocument/2006/relationships/hyperlink" Target="https://www.the-numbers.com/movie/Kitchen-The-(2019)" TargetMode="External"/><Relationship Id="rId200" Type="http://schemas.openxmlformats.org/officeDocument/2006/relationships/hyperlink" Target="http://www.amazon.com/gp/product/B001T5D6LK/?tag=titb-20" TargetMode="External"/><Relationship Id="rId438" Type="http://schemas.openxmlformats.org/officeDocument/2006/relationships/hyperlink" Target="http://www.amazon.com/gp/product/B00OSQ7QSQ/?tag=titb-20" TargetMode="External"/><Relationship Id="rId645" Type="http://schemas.openxmlformats.org/officeDocument/2006/relationships/hyperlink" Target="https://www.amazon.co.uk/Hustle-Timothy-Simons/dp/B07X5BW6D9/ref=sr_1_1?keywords=The+Hustle&amp;qid=1577974393&amp;s=instant-video&amp;sr=1-1" TargetMode="External"/><Relationship Id="rId852" Type="http://schemas.openxmlformats.org/officeDocument/2006/relationships/hyperlink" Target="http://www.the-numbers.com/market/genre/Comedy" TargetMode="External"/><Relationship Id="rId1068" Type="http://schemas.openxmlformats.org/officeDocument/2006/relationships/hyperlink" Target="http://www.amazon.com/gp/product/B001BDV3YW/?tag=titb-20" TargetMode="External"/><Relationship Id="rId1275" Type="http://schemas.openxmlformats.org/officeDocument/2006/relationships/hyperlink" Target="http://www.amazon.co.uk/BLADES-GLORY-Will-Ferrell/dp/B00FYOG2SQ/ref=sr_1_1?s=instant-video&amp;ie=UTF8&amp;qid=1457385676&amp;sr=1-1&amp;keywords=Blades+of+Glory" TargetMode="External"/><Relationship Id="rId1482" Type="http://schemas.openxmlformats.org/officeDocument/2006/relationships/hyperlink" Target="http://www.amazon.com/gp/product/B0030B0S7Q/?tag=titb-20" TargetMode="External"/><Relationship Id="rId2119" Type="http://schemas.openxmlformats.org/officeDocument/2006/relationships/hyperlink" Target="http://www.amazon.com/gp/product/B0070Z4M4I/?tag=titb-20" TargetMode="External"/><Relationship Id="rId2326" Type="http://schemas.openxmlformats.org/officeDocument/2006/relationships/hyperlink" Target="http://www.amazon.com/gp/product/B003N20IVS/?tag=titb-20" TargetMode="External"/><Relationship Id="rId505" Type="http://schemas.openxmlformats.org/officeDocument/2006/relationships/hyperlink" Target="http://www.amazon.com/gp/product/B00B5HQLMI/?tag=titb-20" TargetMode="External"/><Relationship Id="rId712" Type="http://schemas.openxmlformats.org/officeDocument/2006/relationships/hyperlink" Target="http://www.amazon.com/gp/product/B00APJLY0Q/?tag=titb-20" TargetMode="External"/><Relationship Id="rId1135" Type="http://schemas.openxmlformats.org/officeDocument/2006/relationships/hyperlink" Target="http://www.amazon.com/gp/product/B012HPO8TE/?tag=titb-20" TargetMode="External"/><Relationship Id="rId1342" Type="http://schemas.openxmlformats.org/officeDocument/2006/relationships/hyperlink" Target="http://www.amazon.com/gp/product/B00G0OMZPS/?tag=titb-20" TargetMode="External"/><Relationship Id="rId1787" Type="http://schemas.openxmlformats.org/officeDocument/2006/relationships/hyperlink" Target="http://www.amazon.com/gp/product/B004V6X902/?tag=titb-20" TargetMode="External"/><Relationship Id="rId1994" Type="http://schemas.openxmlformats.org/officeDocument/2006/relationships/hyperlink" Target="http://www.the-numbers.com/market/genre/Comedy" TargetMode="External"/><Relationship Id="rId79" Type="http://schemas.openxmlformats.org/officeDocument/2006/relationships/hyperlink" Target="http://www.amazon.com/gp/product/B018C4RSIM/?tag=titb-20" TargetMode="External"/><Relationship Id="rId1202" Type="http://schemas.openxmlformats.org/officeDocument/2006/relationships/hyperlink" Target="http://www.the-numbers.com/market/genre/Romantic-Comedy" TargetMode="External"/><Relationship Id="rId1647" Type="http://schemas.openxmlformats.org/officeDocument/2006/relationships/hyperlink" Target="http://www.amazon.com/gp/product/B00JNK2T7A/?tag=titb-20" TargetMode="External"/><Relationship Id="rId1854" Type="http://schemas.openxmlformats.org/officeDocument/2006/relationships/hyperlink" Target="https://www.the-numbers.com/market/genre/Drama" TargetMode="External"/><Relationship Id="rId1507" Type="http://schemas.openxmlformats.org/officeDocument/2006/relationships/hyperlink" Target="https://www.amazon.com/Pacific-Rim-Uprising-John-Boyega/dp/B07BKRHVYK/ref=sr_1_2?s=instant-video&amp;ie=UTF8&amp;qid=1546975396&amp;sr=1-2&amp;keywords=Pacific+Rim%3A+Uprising" TargetMode="External"/><Relationship Id="rId1714" Type="http://schemas.openxmlformats.org/officeDocument/2006/relationships/hyperlink" Target="http://www.amazon.com/gp/product/B00FW1CSNE/?tag=titb-20" TargetMode="External"/><Relationship Id="rId295" Type="http://schemas.openxmlformats.org/officeDocument/2006/relationships/hyperlink" Target="http://www.amazon.com/gp/product/B0046B3QTG/?tag=titb-20" TargetMode="External"/><Relationship Id="rId1921" Type="http://schemas.openxmlformats.org/officeDocument/2006/relationships/hyperlink" Target="http://www.amazon.com/gp/product/B0055OKKBA/?tag=titb-2" TargetMode="External"/><Relationship Id="rId2183" Type="http://schemas.openxmlformats.org/officeDocument/2006/relationships/hyperlink" Target="https://www.amazon.co.uk/Only-Brave-Josh-Brolin/dp/B07791FW42/ref=sr_1_1?s=instant-video&amp;ie=UTF8&amp;qid=1546980741&amp;sr=1-1&amp;keywords=Only+The+Brave" TargetMode="External"/><Relationship Id="rId2390" Type="http://schemas.openxmlformats.org/officeDocument/2006/relationships/hyperlink" Target="https://www.amazon.co.uk/Pain-Glory-Pedro-Almodovar/dp/B082TPXKBG/ref=sr_1_1?keywords=Pain+%26+Glory&amp;qid=1577973832&amp;s=instant-video&amp;sr=1-1" TargetMode="External"/><Relationship Id="rId155" Type="http://schemas.openxmlformats.org/officeDocument/2006/relationships/hyperlink" Target="http://www.the-numbers.com/market/genre/Thriller-or-Suspense" TargetMode="External"/><Relationship Id="rId362" Type="http://schemas.openxmlformats.org/officeDocument/2006/relationships/hyperlink" Target="https://www.amazon.com/Show-Dogs-Will-Arnett/dp/B07CZSN6ZY/ref=sr_1_2?s=instant-video&amp;ie=UTF8&amp;qid=1546974776&amp;sr=1-2&amp;keywords=Show+Dogs" TargetMode="External"/><Relationship Id="rId1297" Type="http://schemas.openxmlformats.org/officeDocument/2006/relationships/hyperlink" Target="https://www.the-numbers.com/market/genre/Drama" TargetMode="External"/><Relationship Id="rId2043" Type="http://schemas.openxmlformats.org/officeDocument/2006/relationships/hyperlink" Target="http://www.amazon.com/gp/product/B003K07DUC/?tag=titb-20" TargetMode="External"/><Relationship Id="rId2250" Type="http://schemas.openxmlformats.org/officeDocument/2006/relationships/hyperlink" Target="https://www.the-numbers.com/movie/Gotti-(2018)" TargetMode="External"/><Relationship Id="rId222" Type="http://schemas.openxmlformats.org/officeDocument/2006/relationships/hyperlink" Target="https://www.amazon.com/Midnight-Sun-Bella-Thorne/dp/B07C8ZWPCB/ref=sr_1_2?s=instant-video&amp;ie=UTF8&amp;qid=1546975535&amp;sr=1-2&amp;keywords=Midnight+Sun" TargetMode="External"/><Relationship Id="rId667" Type="http://schemas.openxmlformats.org/officeDocument/2006/relationships/hyperlink" Target="http://www.amazon.com/gp/product/B005UG542S/?tag=titb-20" TargetMode="External"/><Relationship Id="rId874" Type="http://schemas.openxmlformats.org/officeDocument/2006/relationships/hyperlink" Target="http://www.amazon.com/gp/product/B00NY4UIKG/?tag=titb-20" TargetMode="External"/><Relationship Id="rId2110" Type="http://schemas.openxmlformats.org/officeDocument/2006/relationships/hyperlink" Target="http://www.amazon.com/gp/product/B001RONJYC/?tag=titb-20" TargetMode="External"/><Relationship Id="rId2348" Type="http://schemas.openxmlformats.org/officeDocument/2006/relationships/hyperlink" Target="http://www.amazon.com/gp/product/B005CB2E0Q/?tag=titb-20" TargetMode="External"/><Relationship Id="rId527" Type="http://schemas.openxmlformats.org/officeDocument/2006/relationships/hyperlink" Target="https://www.the-numbers.com/market/genre/Adventure" TargetMode="External"/><Relationship Id="rId734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941" Type="http://schemas.openxmlformats.org/officeDocument/2006/relationships/hyperlink" Target="http://www.amazon.com/gp/product/B0041VMSL8/?tag=titb-20" TargetMode="External"/><Relationship Id="rId1157" Type="http://schemas.openxmlformats.org/officeDocument/2006/relationships/hyperlink" Target="https://www.the-numbers.com/movie/Lighthouse-The-(2019)" TargetMode="External"/><Relationship Id="rId1364" Type="http://schemas.openxmlformats.org/officeDocument/2006/relationships/hyperlink" Target="https://www.the-numbers.com/market/genre/Comedy" TargetMode="External"/><Relationship Id="rId1571" Type="http://schemas.openxmlformats.org/officeDocument/2006/relationships/hyperlink" Target="https://www.amazon.com/Alice-Through-Looking-Glass-Theatrical/dp/B01G2LIR6Y/ref=sr_1_1?s=instant-video&amp;ie=UTF8&amp;qid=1481219246&amp;sr=1-1&amp;keywords=Alice+Through+the+Looking+Glass" TargetMode="External"/><Relationship Id="rId2208" Type="http://schemas.openxmlformats.org/officeDocument/2006/relationships/hyperlink" Target="https://www.the-numbers.com/movie/Thoroughbreds" TargetMode="External"/><Relationship Id="rId70" Type="http://schemas.openxmlformats.org/officeDocument/2006/relationships/hyperlink" Target="https://www.the-numbers.com/movie/Ne-Zha-Zhi-Mo-Tong-Jiang-Shi-(China)" TargetMode="External"/><Relationship Id="rId801" Type="http://schemas.openxmlformats.org/officeDocument/2006/relationships/hyperlink" Target="http://www.amazon.com/gp/product/B00IMYZL2S/?tag=titb-20" TargetMode="External"/><Relationship Id="rId1017" Type="http://schemas.openxmlformats.org/officeDocument/2006/relationships/hyperlink" Target="http://www.amazon.com/gp/product/B006W0QR1S/?tag=titb-20" TargetMode="External"/><Relationship Id="rId1224" Type="http://schemas.openxmlformats.org/officeDocument/2006/relationships/hyperlink" Target="http://www.amazon.com/gp/product/B002B7TQGO/?tag=titb-20" TargetMode="External"/><Relationship Id="rId1431" Type="http://schemas.openxmlformats.org/officeDocument/2006/relationships/hyperlink" Target="http://www.amazon.com/gp/product/B019ELJRNG/?tag=titb-20" TargetMode="External"/><Relationship Id="rId1669" Type="http://schemas.openxmlformats.org/officeDocument/2006/relationships/hyperlink" Target="http://www.amazon.co.uk/Shooter-Mark-Wahlberg/dp/B00FZ3DGV2/ref=sr_1_1?s=instant-video&amp;ie=UTF8&amp;qid=1457386487&amp;sr=1-1&amp;keywords=Shooter" TargetMode="External"/><Relationship Id="rId1876" Type="http://schemas.openxmlformats.org/officeDocument/2006/relationships/hyperlink" Target="https://www.amazon.co.uk/Blinded-Light-Viveik-Kalra/dp/B07X2MM9Y3/ref=sr_1_1?crid=LA9LD2IPFRR0&amp;keywords=blinded+by+the+light&amp;qid=1577973175&amp;s=instant-video&amp;sprefix=Blinded+by+the+Light%2Cinstant-video%2C146&amp;sr=1-1" TargetMode="External"/><Relationship Id="rId1529" Type="http://schemas.openxmlformats.org/officeDocument/2006/relationships/hyperlink" Target="https://www.the-numbers.com/movie/Black-and-Blue-(2019)" TargetMode="External"/><Relationship Id="rId1736" Type="http://schemas.openxmlformats.org/officeDocument/2006/relationships/hyperlink" Target="http://www.the-numbers.com/market/genre/Adventure" TargetMode="External"/><Relationship Id="rId1943" Type="http://schemas.openxmlformats.org/officeDocument/2006/relationships/hyperlink" Target="http://www.amazon.com/gp/product/B015D4GZCE/?tag=titb-20" TargetMode="External"/><Relationship Id="rId28" Type="http://schemas.openxmlformats.org/officeDocument/2006/relationships/hyperlink" Target="https://www.amazon.com/Leave-No-Trace-Ben-Foster/dp/B07FCXVJJ7/ref=sr_1_1?s=instant-video&amp;ie=UTF8&amp;qid=1546975172&amp;sr=1-1&amp;keywords=Leave+No+Trace" TargetMode="External"/><Relationship Id="rId1803" Type="http://schemas.openxmlformats.org/officeDocument/2006/relationships/hyperlink" Target="http://www.amazon.com/gp/product/B004BBJ2MQ/?tag=titb-20" TargetMode="External"/><Relationship Id="rId177" Type="http://schemas.openxmlformats.org/officeDocument/2006/relationships/hyperlink" Target="http://www.the-numbers.com/market/genre/Adventure" TargetMode="External"/><Relationship Id="rId384" Type="http://schemas.openxmlformats.org/officeDocument/2006/relationships/hyperlink" Target="https://www.the-numbers.com/market/genre/Horror" TargetMode="External"/><Relationship Id="rId591" Type="http://schemas.openxmlformats.org/officeDocument/2006/relationships/hyperlink" Target="http://www.amazon.com/gp/product/B018HCDOVY/?tag=titb-20" TargetMode="External"/><Relationship Id="rId2065" Type="http://schemas.openxmlformats.org/officeDocument/2006/relationships/hyperlink" Target="http://www.amazon.com/gp/product/B00ARAO720/?tag=titb-20" TargetMode="External"/><Relationship Id="rId2272" Type="http://schemas.openxmlformats.org/officeDocument/2006/relationships/hyperlink" Target="https://www.the-numbers.com/movie/Tolkien-(2019)" TargetMode="External"/><Relationship Id="rId244" Type="http://schemas.openxmlformats.org/officeDocument/2006/relationships/hyperlink" Target="http://www.the-numbers.com/market/genre/Adventure" TargetMode="External"/><Relationship Id="rId689" Type="http://schemas.openxmlformats.org/officeDocument/2006/relationships/hyperlink" Target="http://www.amazon.com/gp/product/B00KYKNHME/?tag=titb-20" TargetMode="External"/><Relationship Id="rId896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1081" Type="http://schemas.openxmlformats.org/officeDocument/2006/relationships/hyperlink" Target="http://www.amazon.com/gp/product/B00W3DOZVC/?tag=titb-20" TargetMode="External"/><Relationship Id="rId451" Type="http://schemas.openxmlformats.org/officeDocument/2006/relationships/hyperlink" Target="https://www.the-numbers.com/movie/It-Chapter-Two-(2019)" TargetMode="External"/><Relationship Id="rId549" Type="http://schemas.openxmlformats.org/officeDocument/2006/relationships/hyperlink" Target="http://www.amazon.com/gp/product/B00BHMETKC/?tag=titb-20" TargetMode="External"/><Relationship Id="rId756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1179" Type="http://schemas.openxmlformats.org/officeDocument/2006/relationships/hyperlink" Target="http://www.amazon.com/gp/product/B001F8IL84/?tag=titb-20" TargetMode="External"/><Relationship Id="rId1386" Type="http://schemas.openxmlformats.org/officeDocument/2006/relationships/hyperlink" Target="http://www.amazon.com/gp/product/B002AKFFVM/?tag=titb-20" TargetMode="External"/><Relationship Id="rId1593" Type="http://schemas.openxmlformats.org/officeDocument/2006/relationships/hyperlink" Target="http://www.amazon.com/gp/product/B0095P33IW/?tag=titb-20" TargetMode="External"/><Relationship Id="rId2132" Type="http://schemas.openxmlformats.org/officeDocument/2006/relationships/hyperlink" Target="https://www.amazon.com/Whiskey-Tango-Foxtrot-Tina-Fey/dp/B01CH2GV56/ref=sr_1_1?s=instant-video&amp;ie=UTF8&amp;qid=1481218641&amp;sr=1-1&amp;keywords=Whiskey+Tango+Foxtrot" TargetMode="External"/><Relationship Id="rId104" Type="http://schemas.openxmlformats.org/officeDocument/2006/relationships/hyperlink" Target="http://www.amazon.com/gp/product/B00280GDFQ/?tag=titb-20" TargetMode="External"/><Relationship Id="rId311" Type="http://schemas.openxmlformats.org/officeDocument/2006/relationships/hyperlink" Target="https://www.the-numbers.com/market/genre/Action" TargetMode="External"/><Relationship Id="rId409" Type="http://schemas.openxmlformats.org/officeDocument/2006/relationships/hyperlink" Target="https://www.the-numbers.com/market/genre/Action" TargetMode="External"/><Relationship Id="rId963" Type="http://schemas.openxmlformats.org/officeDocument/2006/relationships/hyperlink" Target="http://www.amazon.com/gp/product/B00628RVV0/?tag=titb-20" TargetMode="External"/><Relationship Id="rId1039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1246" Type="http://schemas.openxmlformats.org/officeDocument/2006/relationships/hyperlink" Target="http://www.amazon.com/gp/product/B00DFEDRW6/?tag=titb-20" TargetMode="External"/><Relationship Id="rId1898" Type="http://schemas.openxmlformats.org/officeDocument/2006/relationships/hyperlink" Target="https://www.amazon.co.uk/Disaster-Artist-James-Franco/dp/B077V8838J/ref=sr_1_1?s=instant-video&amp;ie=UTF8&amp;qid=1546980944&amp;sr=1-1&amp;keywords=The+Disaster+Artist" TargetMode="External"/><Relationship Id="rId92" Type="http://schemas.openxmlformats.org/officeDocument/2006/relationships/hyperlink" Target="http://www.the-numbers.com/market/genre/Romantic-Comedy" TargetMode="External"/><Relationship Id="rId616" Type="http://schemas.openxmlformats.org/officeDocument/2006/relationships/hyperlink" Target="http://www.amazon.com/gp/product/B00EY8BRGU/?tag=titb-20" TargetMode="External"/><Relationship Id="rId823" Type="http://schemas.openxmlformats.org/officeDocument/2006/relationships/hyperlink" Target="http://www.amazon.com/gp/product/B002GGKBT6/?tag=titb-20" TargetMode="External"/><Relationship Id="rId1453" Type="http://schemas.openxmlformats.org/officeDocument/2006/relationships/hyperlink" Target="http://www.amazon.com/gp/product/B00OVNQ31W/?tag=titb-20" TargetMode="External"/><Relationship Id="rId1660" Type="http://schemas.openxmlformats.org/officeDocument/2006/relationships/hyperlink" Target="http://www.the-numbers.com/market/genre/Drama" TargetMode="External"/><Relationship Id="rId1758" Type="http://schemas.openxmlformats.org/officeDocument/2006/relationships/hyperlink" Target="http://www.amazon.com/gp/product/B007Q476KU/?tag=titb-20" TargetMode="External"/><Relationship Id="rId1106" Type="http://schemas.openxmlformats.org/officeDocument/2006/relationships/hyperlink" Target="http://www.amazon.com/gp/product/B00V9U6BP8/?tag=titb-20" TargetMode="External"/><Relationship Id="rId1313" Type="http://schemas.openxmlformats.org/officeDocument/2006/relationships/hyperlink" Target="https://www.the-numbers.com/market/genre/Action" TargetMode="External"/><Relationship Id="rId1520" Type="http://schemas.openxmlformats.org/officeDocument/2006/relationships/hyperlink" Target="http://www.amazon.com/gp/product/B00S65U63W/?tag=titb-20" TargetMode="External"/><Relationship Id="rId1965" Type="http://schemas.openxmlformats.org/officeDocument/2006/relationships/hyperlink" Target="https://www.amazon.co.uk/CHiPs-Law-Disorder-Dax-Shepard/dp/B06XTTD233/ref=sr_1_1?s=instant-video&amp;ie=UTF8&amp;qid=1546978236&amp;sr=1-1&amp;keywords=CHiPs" TargetMode="External"/><Relationship Id="rId1618" Type="http://schemas.openxmlformats.org/officeDocument/2006/relationships/hyperlink" Target="http://www.amazon.com/gp/product/B005H9B2CE/?tag=titb-20" TargetMode="External"/><Relationship Id="rId1825" Type="http://schemas.openxmlformats.org/officeDocument/2006/relationships/hyperlink" Target="https://www.amazon.co.uk/Phoenix-Forgotten-Florence-Hartigan/dp/B074Q2H917/ref=sr_1_1?s=instant-video&amp;ie=UTF8&amp;qid=1546981612&amp;sr=1-1&amp;keywords=Phoenix+Forgotten" TargetMode="External"/><Relationship Id="rId199" Type="http://schemas.openxmlformats.org/officeDocument/2006/relationships/hyperlink" Target="http://www.amazon.com/gp/product/B0036BK6MW/?tag=titb-20" TargetMode="External"/><Relationship Id="rId2087" Type="http://schemas.openxmlformats.org/officeDocument/2006/relationships/hyperlink" Target="https://www.the-numbers.com/movie/Annihilation" TargetMode="External"/><Relationship Id="rId2294" Type="http://schemas.openxmlformats.org/officeDocument/2006/relationships/hyperlink" Target="https://www.the-numbers.com/market/genre/Drama" TargetMode="External"/><Relationship Id="rId266" Type="http://schemas.openxmlformats.org/officeDocument/2006/relationships/hyperlink" Target="http://www.amazon.co.uk/Superbad-Chelsey-Dailey/dp/B00FYO4NZ0/ref=sr_1_1?s=instant-video&amp;ie=UTF8&amp;qid=1457386547&amp;sr=1-1&amp;keywords=Superbad" TargetMode="External"/><Relationship Id="rId473" Type="http://schemas.openxmlformats.org/officeDocument/2006/relationships/hyperlink" Target="https://www.the-numbers.com/market/genre/Adventure" TargetMode="External"/><Relationship Id="rId680" Type="http://schemas.openxmlformats.org/officeDocument/2006/relationships/hyperlink" Target="https://www.amazon.co.uk/Emoji-Movie-Anna-Faris/dp/B074TR77DD/ref=sr_1_1?s=instant-video&amp;ie=UTF8&amp;qid=1546978556&amp;sr=1-1&amp;keywords=The+Emoji+Movie" TargetMode="External"/><Relationship Id="rId2154" Type="http://schemas.openxmlformats.org/officeDocument/2006/relationships/hyperlink" Target="https://www.amazon.co.uk/Cure-Wellness-Dane-DeHaan/dp/B01MV04KMG/ref=sr_1_1?s=instant-video&amp;ie=UTF8&amp;qid=1546978969&amp;sr=1-1&amp;keywords=A+Cure+for+Wellness" TargetMode="External"/><Relationship Id="rId2361" Type="http://schemas.openxmlformats.org/officeDocument/2006/relationships/hyperlink" Target="https://www.boxofficemojo.com/movies/?id=replicas.htm" TargetMode="External"/><Relationship Id="rId126" Type="http://schemas.openxmlformats.org/officeDocument/2006/relationships/hyperlink" Target="http://www.amazon.com/gp/product/B001AOM98Q/?tag=titb-20" TargetMode="External"/><Relationship Id="rId333" Type="http://schemas.openxmlformats.org/officeDocument/2006/relationships/hyperlink" Target="https://www.amazon.com/10-Cloverfield-Lane-John-Goodman/dp/B01CUVUTSO/ref=sr_1_1?s=instant-video&amp;ie=UTF8&amp;qid=1481219221&amp;sr=1-1&amp;keywords=10+Cloverfield+Lane" TargetMode="External"/><Relationship Id="rId540" Type="http://schemas.openxmlformats.org/officeDocument/2006/relationships/hyperlink" Target="https://www.amazon.com/Bridget-Joness-Baby-Ren%C3%A9e-Zellweger/dp/B01N0ICNMH/ref=sr_1_1?s=instant-video&amp;ie=UTF8&amp;qid=1481218670&amp;sr=1-1&amp;keywords=Bridget+Jones%E2%80%99s+Baby" TargetMode="External"/><Relationship Id="rId778" Type="http://schemas.openxmlformats.org/officeDocument/2006/relationships/hyperlink" Target="https://www.the-numbers.com/market/genre/Drama" TargetMode="External"/><Relationship Id="rId985" Type="http://schemas.openxmlformats.org/officeDocument/2006/relationships/hyperlink" Target="https://www.amazon.com/Game-Night-Jason-Bateman/dp/B079XX3P4R/ref=sr_1_2?s=instant-video&amp;ie=UTF8&amp;qid=1546974464&amp;sr=1-2&amp;keywords=Game+Night" TargetMode="External"/><Relationship Id="rId1170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2014" Type="http://schemas.openxmlformats.org/officeDocument/2006/relationships/hyperlink" Target="http://www.amazon.com/gp/product/B00A6N773O/?tag=titb-20" TargetMode="External"/><Relationship Id="rId2221" Type="http://schemas.openxmlformats.org/officeDocument/2006/relationships/hyperlink" Target="http://www.amazon.com/gp/product/B00R2LYXKI/?tag=titb-20" TargetMode="External"/><Relationship Id="rId638" Type="http://schemas.openxmlformats.org/officeDocument/2006/relationships/hyperlink" Target="http://www.amazon.com/gp/product/B00TF874XE/?tag=titb-20" TargetMode="External"/><Relationship Id="rId845" Type="http://schemas.openxmlformats.org/officeDocument/2006/relationships/hyperlink" Target="https://www.amazon.co.uk/Breakthrough-Roxann-Dawson/dp/B07RRR91JF/ref=sr_1_1?keywords=Breakthrough&amp;qid=1577973212&amp;s=instant-video&amp;sr=1-1" TargetMode="External"/><Relationship Id="rId1030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1268" Type="http://schemas.openxmlformats.org/officeDocument/2006/relationships/hyperlink" Target="http://www.amazon.com/gp/product/B003Y19DVY/?tag=titb-20" TargetMode="External"/><Relationship Id="rId1475" Type="http://schemas.openxmlformats.org/officeDocument/2006/relationships/hyperlink" Target="http://www.amazon.com/gp/product/B00MXU9YIE/?tag=titb-20" TargetMode="External"/><Relationship Id="rId1682" Type="http://schemas.openxmlformats.org/officeDocument/2006/relationships/hyperlink" Target="https://www.the-numbers.com/movie/Doctor-Sleep-(2019)" TargetMode="External"/><Relationship Id="rId2319" Type="http://schemas.openxmlformats.org/officeDocument/2006/relationships/hyperlink" Target="https://www.the-numbers.com/market/genre/Adventure" TargetMode="External"/><Relationship Id="rId400" Type="http://schemas.openxmlformats.org/officeDocument/2006/relationships/hyperlink" Target="http://www.amazon.com/gp/product/B015O6OZUA/?tag=titb-20" TargetMode="External"/><Relationship Id="rId705" Type="http://schemas.openxmlformats.org/officeDocument/2006/relationships/hyperlink" Target="http://www.amazon.com/gp/product/B00PRXDUE8/?tag=titb-20" TargetMode="External"/><Relationship Id="rId1128" Type="http://schemas.openxmlformats.org/officeDocument/2006/relationships/hyperlink" Target="http://www.amazon.com/gp/product/B010O68E0C/?tag=titb-20" TargetMode="External"/><Relationship Id="rId1335" Type="http://schemas.openxmlformats.org/officeDocument/2006/relationships/hyperlink" Target="http://www.amazon.com/gp/product/B007PKOKTK/?tag=titb-20" TargetMode="External"/><Relationship Id="rId1542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1987" Type="http://schemas.openxmlformats.org/officeDocument/2006/relationships/hyperlink" Target="http://www.amazon.com/gp/product/B002N62FZC/?tag=titb-20" TargetMode="External"/><Relationship Id="rId912" Type="http://schemas.openxmlformats.org/officeDocument/2006/relationships/hyperlink" Target="http://www.amazon.com/gp/product/B019EJYASU/?tag=titb-20" TargetMode="External"/><Relationship Id="rId1847" Type="http://schemas.openxmlformats.org/officeDocument/2006/relationships/hyperlink" Target="http://www.amazon.com/gp/product/B0075ZCNM6/?tag=titb-20" TargetMode="External"/><Relationship Id="rId41" Type="http://schemas.openxmlformats.org/officeDocument/2006/relationships/hyperlink" Target="https://www.the-numbers.com/movie/Leisure-Seeker-The-(Italy)" TargetMode="External"/><Relationship Id="rId1402" Type="http://schemas.openxmlformats.org/officeDocument/2006/relationships/hyperlink" Target="http://www.the-numbers.com/market/genre/Action" TargetMode="External"/><Relationship Id="rId1707" Type="http://schemas.openxmlformats.org/officeDocument/2006/relationships/hyperlink" Target="http://www.the-numbers.com/market/genre/Thriller-or-Suspense" TargetMode="External"/><Relationship Id="rId190" Type="http://schemas.openxmlformats.org/officeDocument/2006/relationships/hyperlink" Target="https://www.the-numbers.com/movie/Downton-Abbey-(UK)-(2019)" TargetMode="External"/><Relationship Id="rId288" Type="http://schemas.openxmlformats.org/officeDocument/2006/relationships/hyperlink" Target="http://www.amazon.com/gp/product/B00VLV8BNA/?tag=titb-20" TargetMode="External"/><Relationship Id="rId1914" Type="http://schemas.openxmlformats.org/officeDocument/2006/relationships/hyperlink" Target="http://www.amazon.com/gp/product/B016887ZU0/?tag=titb-20" TargetMode="External"/><Relationship Id="rId495" Type="http://schemas.openxmlformats.org/officeDocument/2006/relationships/hyperlink" Target="https://www.amazon.com/Brooklyn-Saoirse-Ronan/dp/B01A1IZLAO/ref=sr_1_1?s=instant-video&amp;ie=UTF8&amp;qid=1481218482&amp;sr=1-1&amp;keywords=Brooklyn" TargetMode="External"/><Relationship Id="rId2176" Type="http://schemas.openxmlformats.org/officeDocument/2006/relationships/hyperlink" Target="http://www.amazon.com/gp/product/B00FPH51LQ/?tag=titb-20" TargetMode="External"/><Relationship Id="rId2383" Type="http://schemas.openxmlformats.org/officeDocument/2006/relationships/hyperlink" Target="https://www.boxofficemojo.com/movies/?id=gloriabell.htm" TargetMode="External"/><Relationship Id="rId148" Type="http://schemas.openxmlformats.org/officeDocument/2006/relationships/hyperlink" Target="https://www.the-numbers.com/movie/Curse-of-La-Llorona-The-(2019)" TargetMode="External"/><Relationship Id="rId355" Type="http://schemas.openxmlformats.org/officeDocument/2006/relationships/hyperlink" Target="https://www.the-numbers.com/market/genre/Adventure" TargetMode="External"/><Relationship Id="rId562" Type="http://schemas.openxmlformats.org/officeDocument/2006/relationships/hyperlink" Target="http://www.amazon.com/gp/product/B00UXS8PQ0/?tag=titb-20" TargetMode="External"/><Relationship Id="rId1192" Type="http://schemas.openxmlformats.org/officeDocument/2006/relationships/hyperlink" Target="http://www.amazon.co.uk/American-Gangster-Denzel-Washington/dp/B00FYPFJUC/ref=sr_1_1?s=instant-video&amp;ie=UTF8&amp;qid=1457385641&amp;sr=1-1&amp;keywords=American+Gangster" TargetMode="External"/><Relationship Id="rId2036" Type="http://schemas.openxmlformats.org/officeDocument/2006/relationships/hyperlink" Target="https://www.amazon.co.uk/Founder-Michael-Keaton/dp/B01MUHWG3P/ref=sr_1_1?s=instant-video&amp;ie=UTF8&amp;qid=1546980759&amp;sr=1-1&amp;keywords=The+Founder" TargetMode="External"/><Relationship Id="rId2243" Type="http://schemas.openxmlformats.org/officeDocument/2006/relationships/hyperlink" Target="https://www.amazon.co.uk/Enemies-Morgan-Neville-Robert-Gordon/dp/B012DK04JG/ref=sr_1_1?keywords=The+Best+of+Enemies&amp;qid=1557074720&amp;s=instant-video&amp;sr=1-1" TargetMode="External"/><Relationship Id="rId215" Type="http://schemas.openxmlformats.org/officeDocument/2006/relationships/hyperlink" Target="https://www.amazon.co.uk/Jigsaw-Michael-Spierig/dp/B076TY3PTX/ref=sr_1_cc_2?s=aps&amp;ie=UTF8&amp;qid=1546977478&amp;sr=1-2-catcorr&amp;keywords=jigsaw+2017" TargetMode="External"/><Relationship Id="rId422" Type="http://schemas.openxmlformats.org/officeDocument/2006/relationships/hyperlink" Target="http://www.the-numbers.com/market/genre/Drama" TargetMode="External"/><Relationship Id="rId867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1052" Type="http://schemas.openxmlformats.org/officeDocument/2006/relationships/hyperlink" Target="https://www.the-numbers.com/movie/Crazy-Rich-Asians" TargetMode="External"/><Relationship Id="rId1497" Type="http://schemas.openxmlformats.org/officeDocument/2006/relationships/hyperlink" Target="http://www.amazon.com/gp/product/B0086DBE62/?tag=titb-20" TargetMode="External"/><Relationship Id="rId2103" Type="http://schemas.openxmlformats.org/officeDocument/2006/relationships/hyperlink" Target="http://www.amazon.com/gp/product/B004LQLKOY/?tag=titb-20" TargetMode="External"/><Relationship Id="rId2310" Type="http://schemas.openxmlformats.org/officeDocument/2006/relationships/hyperlink" Target="http://www.amazon.com/gp/product/B005KGPC4S/?tag=titb-20" TargetMode="External"/><Relationship Id="rId727" Type="http://schemas.openxmlformats.org/officeDocument/2006/relationships/hyperlink" Target="https://www.amazon.com/Oceans-8-Sandra-Bullock/dp/B07FK84VVR/ref=sr_1_1?s=instant-video&amp;ie=UTF8&amp;qid=1546975446&amp;sr=1-1&amp;keywords=Ocean%E2%80%99s+8" TargetMode="External"/><Relationship Id="rId934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1357" Type="http://schemas.openxmlformats.org/officeDocument/2006/relationships/hyperlink" Target="http://www.the-numbers.com/market/genre/Action" TargetMode="External"/><Relationship Id="rId1564" Type="http://schemas.openxmlformats.org/officeDocument/2006/relationships/hyperlink" Target="https://www.amazon.com/Widows-Steve-McQueen/dp/B07KM4VT1Z/ref=sr_1_1?s=instant-video&amp;ie=UTF8&amp;qid=1546970558&amp;sr=1-1&amp;keywords=Widows" TargetMode="External"/><Relationship Id="rId1771" Type="http://schemas.openxmlformats.org/officeDocument/2006/relationships/hyperlink" Target="http://www.amazon.com/gp/product/B0077DBZXO/?tag=titb-20" TargetMode="External"/><Relationship Id="rId63" Type="http://schemas.openxmlformats.org/officeDocument/2006/relationships/hyperlink" Target="https://www.the-numbers.com/market/genre/Drama" TargetMode="External"/><Relationship Id="rId1217" Type="http://schemas.openxmlformats.org/officeDocument/2006/relationships/hyperlink" Target="https://www.the-numbers.com/movie/Maleficent-Mistress-of-Evil-(2019)" TargetMode="External"/><Relationship Id="rId1424" Type="http://schemas.openxmlformats.org/officeDocument/2006/relationships/hyperlink" Target="http://www.amazon.co.uk/Heartbreak-Kid-Ben-Stiller/dp/B00FZ3HH3U/ref=sr_1_1?s=instant-video&amp;ie=UTF8&amp;qid=1457386628&amp;sr=1-1&amp;keywords=The+Heartbreak+Kid" TargetMode="External"/><Relationship Id="rId1631" Type="http://schemas.openxmlformats.org/officeDocument/2006/relationships/hyperlink" Target="http://www.amazon.com/gp/product/B002VE5472/?tag=titb-20" TargetMode="External"/><Relationship Id="rId1869" Type="http://schemas.openxmlformats.org/officeDocument/2006/relationships/hyperlink" Target="http://www.amazon.com/gp/product/B00G8P1WXK/?tag=titb-20" TargetMode="External"/><Relationship Id="rId1729" Type="http://schemas.openxmlformats.org/officeDocument/2006/relationships/hyperlink" Target="https://www.the-numbers.com/market/genre/Drama" TargetMode="External"/><Relationship Id="rId1936" Type="http://schemas.openxmlformats.org/officeDocument/2006/relationships/hyperlink" Target="https://www.the-numbers.com/movie/Disobedience-(2018)" TargetMode="External"/><Relationship Id="rId2198" Type="http://schemas.openxmlformats.org/officeDocument/2006/relationships/hyperlink" Target="https://www.the-numbers.com/market/genre/Comedy" TargetMode="External"/><Relationship Id="rId377" Type="http://schemas.openxmlformats.org/officeDocument/2006/relationships/hyperlink" Target="http://www.amazon.com/gp/product/B001AOKA3W/?tag=titb-20" TargetMode="External"/><Relationship Id="rId584" Type="http://schemas.openxmlformats.org/officeDocument/2006/relationships/hyperlink" Target="http://www.amazon.com/gp/product/B00FY2UJAU/?tag=titb-20" TargetMode="External"/><Relationship Id="rId2058" Type="http://schemas.openxmlformats.org/officeDocument/2006/relationships/hyperlink" Target="http://www.amazon.com/gp/product/B001HQKB1Y/?tag=titb-20" TargetMode="External"/><Relationship Id="rId2265" Type="http://schemas.openxmlformats.org/officeDocument/2006/relationships/hyperlink" Target="http://www.amazon.com/gp/product/B00UBRGMI6/?tag=titb-20" TargetMode="External"/><Relationship Id="rId5" Type="http://schemas.openxmlformats.org/officeDocument/2006/relationships/hyperlink" Target="https://www.amazon.com/Bad-Samaritan-David-Tennant/dp/B07F1L2CTZ/ref=sr_1_2?s=instant-video&amp;ie=UTF8&amp;qid=1546970011&amp;sr=1-2&amp;keywords=Bad+Samaritan" TargetMode="External"/><Relationship Id="rId237" Type="http://schemas.openxmlformats.org/officeDocument/2006/relationships/hyperlink" Target="http://www.amazon.com/gp/product/B00RFHVCFI/?tag=titb-20" TargetMode="External"/><Relationship Id="rId791" Type="http://schemas.openxmlformats.org/officeDocument/2006/relationships/hyperlink" Target="http://www.amazon.com/gp/product/B007X16GFC/?tag=titb-20" TargetMode="External"/><Relationship Id="rId889" Type="http://schemas.openxmlformats.org/officeDocument/2006/relationships/hyperlink" Target="http://www.amazon.com/gp/product/B004HGWYX4/?tag=titb-20" TargetMode="External"/><Relationship Id="rId1074" Type="http://schemas.openxmlformats.org/officeDocument/2006/relationships/hyperlink" Target="http://www.amazon.com/gp/product/B00ARANA00/?tag=titb-20" TargetMode="External"/><Relationship Id="rId444" Type="http://schemas.openxmlformats.org/officeDocument/2006/relationships/hyperlink" Target="https://www.amazon.co.uk/Gifted-Marc-Webb/dp/B071WXC22Q/ref=sr_1_1?s=instant-video&amp;ie=UTF8&amp;qid=1546978921&amp;sr=1-1&amp;keywords=Gifted" TargetMode="External"/><Relationship Id="rId651" Type="http://schemas.openxmlformats.org/officeDocument/2006/relationships/hyperlink" Target="https://www.amazon.com/Paul-Apostle-Christ-Jim-Caviezel/dp/B07C45SV37/ref=sr_1_2?s=instant-video&amp;ie=UTF8&amp;qid=1546975366&amp;sr=1-2&amp;keywords=Paul%2C+Apostle+of+Christ" TargetMode="External"/><Relationship Id="rId749" Type="http://schemas.openxmlformats.org/officeDocument/2006/relationships/hyperlink" Target="http://www.amazon.com/gp/product/B00N2YWAF4/?tag=titb-20" TargetMode="External"/><Relationship Id="rId1281" Type="http://schemas.openxmlformats.org/officeDocument/2006/relationships/hyperlink" Target="http://www.the-numbers.com/market/genre/Comedy" TargetMode="External"/><Relationship Id="rId1379" Type="http://schemas.openxmlformats.org/officeDocument/2006/relationships/hyperlink" Target="http://www.amazon.com/gp/product/B001D23BFK/?tag=titb-20" TargetMode="External"/><Relationship Id="rId1586" Type="http://schemas.openxmlformats.org/officeDocument/2006/relationships/hyperlink" Target="http://www.amazon.com/gp/product/B018RK2JV2/?tag=titb-20" TargetMode="External"/><Relationship Id="rId2125" Type="http://schemas.openxmlformats.org/officeDocument/2006/relationships/hyperlink" Target="http://www.the-numbers.com/market/genre/Horror" TargetMode="External"/><Relationship Id="rId2332" Type="http://schemas.openxmlformats.org/officeDocument/2006/relationships/hyperlink" Target="https://www.amazon.co.uk/Birth-Dragon-Philip-Wan-lung-Ng/dp/B07C2T84BM/ref=sr_1_1?s=instant-video&amp;ie=UTF8&amp;qid=1546977658&amp;sr=1-1&amp;keywords=Birth+of+the+Dragon" TargetMode="External"/><Relationship Id="rId304" Type="http://schemas.openxmlformats.org/officeDocument/2006/relationships/hyperlink" Target="http://www.amazon.com/gp/product/B019J76QLQ/?tag=titb-20" TargetMode="External"/><Relationship Id="rId511" Type="http://schemas.openxmlformats.org/officeDocument/2006/relationships/hyperlink" Target="https://www.the-numbers.com/market/genre/Horror" TargetMode="External"/><Relationship Id="rId609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956" Type="http://schemas.openxmlformats.org/officeDocument/2006/relationships/hyperlink" Target="https://www.the-numbers.com/movie/Dogs-Journey-A-(2019)" TargetMode="External"/><Relationship Id="rId1141" Type="http://schemas.openxmlformats.org/officeDocument/2006/relationships/hyperlink" Target="https://www.amazon.com/I-Feel-Pretty-Amy-Schumer/dp/B07C7N5K8V/ref=sr_1_2?s=instant-video&amp;ie=UTF8&amp;qid=1546975048&amp;sr=1-2&amp;keywords=I+Feel+Pretty" TargetMode="External"/><Relationship Id="rId1239" Type="http://schemas.openxmlformats.org/officeDocument/2006/relationships/hyperlink" Target="http://www.amazon.com/gp/product/B004QZ189W/?tag=titb-20" TargetMode="External"/><Relationship Id="rId1793" Type="http://schemas.openxmlformats.org/officeDocument/2006/relationships/hyperlink" Target="http://www.amazon.com/gp/product/B004W5T2RG/?tag=titb-20" TargetMode="External"/><Relationship Id="rId85" Type="http://schemas.openxmlformats.org/officeDocument/2006/relationships/hyperlink" Target="http://www.amazon.com/gp/product/B00LPRKH5U/?tag=titb-20" TargetMode="External"/><Relationship Id="rId816" Type="http://schemas.openxmlformats.org/officeDocument/2006/relationships/hyperlink" Target="http://www.amazon.com/gp/product/B001OFIG2Y/?tag=titb-20" TargetMode="External"/><Relationship Id="rId1001" Type="http://schemas.openxmlformats.org/officeDocument/2006/relationships/hyperlink" Target="http://www.the-numbers.com/market/genre/Comedy" TargetMode="External"/><Relationship Id="rId1446" Type="http://schemas.openxmlformats.org/officeDocument/2006/relationships/hyperlink" Target="http://www.amazon.com/gp/product/B00ZRCSJ5E/?tag=titb-20" TargetMode="External"/><Relationship Id="rId1653" Type="http://schemas.openxmlformats.org/officeDocument/2006/relationships/hyperlink" Target="http://www.amazon.com/gp/product/B004KPUMAY/?tag=titb-20" TargetMode="External"/><Relationship Id="rId1860" Type="http://schemas.openxmlformats.org/officeDocument/2006/relationships/hyperlink" Target="http://www.amazon.com/gp/product/B0036JU6CY/?tag=titb-20" TargetMode="External"/><Relationship Id="rId1306" Type="http://schemas.openxmlformats.org/officeDocument/2006/relationships/hyperlink" Target="http://www.amazon.com/gp/product/B018HIW658/?tag=titb-20" TargetMode="External"/><Relationship Id="rId1513" Type="http://schemas.openxmlformats.org/officeDocument/2006/relationships/hyperlink" Target="https://www.the-numbers.com/market/genre/Drama" TargetMode="External"/><Relationship Id="rId1720" Type="http://schemas.openxmlformats.org/officeDocument/2006/relationships/hyperlink" Target="http://www.amazon.com/gp/product/B01BIKUOSI/?tag=titb-20" TargetMode="External"/><Relationship Id="rId1958" Type="http://schemas.openxmlformats.org/officeDocument/2006/relationships/hyperlink" Target="https://www.the-numbers.com/movie/Early-Man-(UK)" TargetMode="External"/><Relationship Id="rId12" Type="http://schemas.openxmlformats.org/officeDocument/2006/relationships/hyperlink" Target="https://www.amazon.com/Blindspotting-Daveed-Diggs/dp/B07G4N3J9R/ref=sr_1_1?s=instant-video&amp;ie=UTF8&amp;qid=1546970094&amp;sr=1-1&amp;keywords=Blindspotting" TargetMode="External"/><Relationship Id="rId1818" Type="http://schemas.openxmlformats.org/officeDocument/2006/relationships/hyperlink" Target="https://www.the-numbers.com/movie/SuperFly-(Remake)" TargetMode="External"/><Relationship Id="rId161" Type="http://schemas.openxmlformats.org/officeDocument/2006/relationships/hyperlink" Target="http://www.amazon.com/gp/product/B00FVZJUS2/?tag=titb-20" TargetMode="External"/><Relationship Id="rId399" Type="http://schemas.openxmlformats.org/officeDocument/2006/relationships/hyperlink" Target="http://www.amazon.com/gp/product/B00I2TV3NO/?tag=titb-20" TargetMode="External"/><Relationship Id="rId2287" Type="http://schemas.openxmlformats.org/officeDocument/2006/relationships/hyperlink" Target="http://www.amazon.com/gp/product/B002YDRA0Y/?tag=titb-20" TargetMode="External"/><Relationship Id="rId259" Type="http://schemas.openxmlformats.org/officeDocument/2006/relationships/hyperlink" Target="https://www.amazon.com/Ouija-Origin-Evil-Elizabeth-Reaser/dp/B01MAUT9TJ/ref=sr_1_1?s=instant-video&amp;ie=UTF8&amp;qid=1481218889&amp;sr=1-1&amp;keywords=Ouija%3A+Origin+of+Evil" TargetMode="External"/><Relationship Id="rId466" Type="http://schemas.openxmlformats.org/officeDocument/2006/relationships/hyperlink" Target="http://www.amazon.com/gp/product/B00JB3O6H0/?tag=titb-20" TargetMode="External"/><Relationship Id="rId673" Type="http://schemas.openxmlformats.org/officeDocument/2006/relationships/hyperlink" Target="http://www.the-numbers.com/market/genre/Adventure" TargetMode="External"/><Relationship Id="rId880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1096" Type="http://schemas.openxmlformats.org/officeDocument/2006/relationships/hyperlink" Target="http://www.amazon.com/gp/product/B001XUW0TU/?tag=titb-20" TargetMode="External"/><Relationship Id="rId2147" Type="http://schemas.openxmlformats.org/officeDocument/2006/relationships/hyperlink" Target="http://www.amazon.com/gp/product/B007MJSQSK/?tag=titb-20" TargetMode="External"/><Relationship Id="rId2354" Type="http://schemas.openxmlformats.org/officeDocument/2006/relationships/hyperlink" Target="https://www.amazon.co.uk/Rock-Dog-Luke-Wilson/dp/B076DNJW9Q/ref=sr_1_1?s=instant-video&amp;ie=UTF8&amp;qid=1546980503&amp;sr=1-1&amp;keywords=Rock+Dog" TargetMode="External"/><Relationship Id="rId119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326" Type="http://schemas.openxmlformats.org/officeDocument/2006/relationships/hyperlink" Target="http://www.the-numbers.com/market/genre/Drama" TargetMode="External"/><Relationship Id="rId533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978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1163" Type="http://schemas.openxmlformats.org/officeDocument/2006/relationships/hyperlink" Target="http://www.amazon.com/gp/product/B007SSEBCU/?tag=titb-20" TargetMode="External"/><Relationship Id="rId1370" Type="http://schemas.openxmlformats.org/officeDocument/2006/relationships/hyperlink" Target="https://www.the-numbers.com/market/genre/Adventure" TargetMode="External"/><Relationship Id="rId2007" Type="http://schemas.openxmlformats.org/officeDocument/2006/relationships/hyperlink" Target="https://www.amazon.co.uk/Victoria-Abdul-Judi-Dench/dp/B075L417XB/ref=sr_1_1?s=instant-video&amp;ie=UTF8&amp;qid=1546980911&amp;sr=1-1&amp;keywords=Victoria+and+Abdul" TargetMode="External"/><Relationship Id="rId2214" Type="http://schemas.openxmlformats.org/officeDocument/2006/relationships/hyperlink" Target="https://www.the-numbers.com/movie/Motherless-Brooklyn-(2019)" TargetMode="External"/><Relationship Id="rId740" Type="http://schemas.openxmlformats.org/officeDocument/2006/relationships/hyperlink" Target="https://www.amazon.co.uk/Bad-Moms-Christmas/dp/B079J5YMFP/ref=sr_1_1?s=instant-video&amp;ie=UTF8&amp;qid=1546978904&amp;sr=1-1&amp;keywords=A+Bad+Moms+Christmas" TargetMode="External"/><Relationship Id="rId838" Type="http://schemas.openxmlformats.org/officeDocument/2006/relationships/hyperlink" Target="http://www.amazon.com/gp/product/B013EZQV6E/?tag=titb-20" TargetMode="External"/><Relationship Id="rId1023" Type="http://schemas.openxmlformats.org/officeDocument/2006/relationships/hyperlink" Target="https://www.amazon.com/Neighbors-Sorority-Rising-Seth-Rogen/dp/B01FV4PH2U/ref=sr_1_1?s=instant-video&amp;ie=UTF8&amp;qid=1481219075&amp;sr=1-1&amp;keywords=Neighbors+2%3A+Sorority+Rising" TargetMode="External"/><Relationship Id="rId1468" Type="http://schemas.openxmlformats.org/officeDocument/2006/relationships/hyperlink" Target="http://www.amazon.com/gp/product/B008EQIA7W/?tag=titb-20" TargetMode="External"/><Relationship Id="rId1675" Type="http://schemas.openxmlformats.org/officeDocument/2006/relationships/hyperlink" Target="https://www.the-numbers.com/movie/Proud-Mary" TargetMode="External"/><Relationship Id="rId1882" Type="http://schemas.openxmlformats.org/officeDocument/2006/relationships/hyperlink" Target="https://www.amazon.com/Hearts-Beat-Loud-Nick-Offerman/dp/B07DMBMM3R/ref=sr_1_1?s=instant-video&amp;ie=UTF8&amp;qid=1546974561&amp;sr=1-1&amp;keywords=Hearts+Beat+Loud" TargetMode="External"/><Relationship Id="rId600" Type="http://schemas.openxmlformats.org/officeDocument/2006/relationships/hyperlink" Target="https://www.amazon.co.uk/Shack-Sam-Worthington/dp/B072JL35P8/ref=sr_1_1?s=instant-video&amp;ie=UTF8&amp;qid=1546977512&amp;sr=1-1&amp;keywords=The+Shack" TargetMode="External"/><Relationship Id="rId1230" Type="http://schemas.openxmlformats.org/officeDocument/2006/relationships/hyperlink" Target="http://www.amazon.com/gp/product/B002N14GPE/?tag=titb-20" TargetMode="External"/><Relationship Id="rId1328" Type="http://schemas.openxmlformats.org/officeDocument/2006/relationships/hyperlink" Target="http://www.amazon.com/gp/product/B0098VXCR0/?tag=titb-20" TargetMode="External"/><Relationship Id="rId1535" Type="http://schemas.openxmlformats.org/officeDocument/2006/relationships/hyperlink" Target="http://www.amazon.com/gp/product/B00CNT53YY/?tag=titb-20" TargetMode="External"/><Relationship Id="rId905" Type="http://schemas.openxmlformats.org/officeDocument/2006/relationships/hyperlink" Target="https://www.amazon.com/Slender-Man-Joey-King/dp/B07GRW3MBK/ref=sr_1_1?s=instant-video&amp;ie=UTF8&amp;qid=1546974813&amp;sr=1-1&amp;keywords=Slender+Man" TargetMode="External"/><Relationship Id="rId1742" Type="http://schemas.openxmlformats.org/officeDocument/2006/relationships/hyperlink" Target="http://www.amazon.com/gp/product/B017ORBC1W/?tag=titb-20" TargetMode="External"/><Relationship Id="rId34" Type="http://schemas.openxmlformats.org/officeDocument/2006/relationships/hyperlink" Target="https://www.the-numbers.com/movie/Samson-(2018)" TargetMode="External"/><Relationship Id="rId1602" Type="http://schemas.openxmlformats.org/officeDocument/2006/relationships/hyperlink" Target="http://www.amazon.com/gp/product/B007R0XM88/?tag=titb-20" TargetMode="External"/><Relationship Id="rId183" Type="http://schemas.openxmlformats.org/officeDocument/2006/relationships/hyperlink" Target="http://www.amazon.com/gp/product/B00MBWN6UG/?tag=titb-20" TargetMode="External"/><Relationship Id="rId390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1907" Type="http://schemas.openxmlformats.org/officeDocument/2006/relationships/hyperlink" Target="http://www.the-numbers.com/market/genre/Horror" TargetMode="External"/><Relationship Id="rId2071" Type="http://schemas.openxmlformats.org/officeDocument/2006/relationships/hyperlink" Target="https://www.the-numbers.com/movie/Dont-Let-Go" TargetMode="External"/><Relationship Id="rId250" Type="http://schemas.openxmlformats.org/officeDocument/2006/relationships/hyperlink" Target="http://www.the-numbers.com/market/genre/Comedy" TargetMode="External"/><Relationship Id="rId488" Type="http://schemas.openxmlformats.org/officeDocument/2006/relationships/hyperlink" Target="https://www.amazon.com/Miracles-Heaven-Jennifer-Garner/dp/B01CYXZCG2/ref=sr_1_1?s=instant-video&amp;ie=UTF8&amp;qid=1481219122&amp;sr=1-1&amp;keywords=Miracles+from+Heaven" TargetMode="External"/><Relationship Id="rId695" Type="http://schemas.openxmlformats.org/officeDocument/2006/relationships/hyperlink" Target="http://www.amazon.com/gp/product/B005TBN3EU/?tag=titb-20" TargetMode="External"/><Relationship Id="rId2169" Type="http://schemas.openxmlformats.org/officeDocument/2006/relationships/hyperlink" Target="http://www.amazon.com/gp/product/B007JRUCGO/?tag=titb-20" TargetMode="External"/><Relationship Id="rId2376" Type="http://schemas.openxmlformats.org/officeDocument/2006/relationships/hyperlink" Target="http://www.amazon.com/gp/product/B005GH8U0E/?tag=titb-20" TargetMode="External"/><Relationship Id="rId110" Type="http://schemas.openxmlformats.org/officeDocument/2006/relationships/hyperlink" Target="http://www.amazon.com/gp/product/B00S0AYSX2/?tag=titb-20" TargetMode="External"/><Relationship Id="rId348" Type="http://schemas.openxmlformats.org/officeDocument/2006/relationships/hyperlink" Target="https://www.the-numbers.com/market/genre/Action" TargetMode="External"/><Relationship Id="rId555" Type="http://schemas.openxmlformats.org/officeDocument/2006/relationships/hyperlink" Target="https://www.the-numbers.com/market/genre/Horror" TargetMode="External"/><Relationship Id="rId762" Type="http://schemas.openxmlformats.org/officeDocument/2006/relationships/hyperlink" Target="http://www.amazon.com/gp/product/B00TYBBYK6/?tag=titb-20" TargetMode="External"/><Relationship Id="rId1185" Type="http://schemas.openxmlformats.org/officeDocument/2006/relationships/hyperlink" Target="http://www.amazon.com/gp/product/B00YCVD78A/?tag=titb-20" TargetMode="External"/><Relationship Id="rId1392" Type="http://schemas.openxmlformats.org/officeDocument/2006/relationships/hyperlink" Target="http://www.amazon.com/gp/product/B009EEGSDG/?tag=titb-20" TargetMode="External"/><Relationship Id="rId2029" Type="http://schemas.openxmlformats.org/officeDocument/2006/relationships/hyperlink" Target="https://www.amazon.co.uk/Cold-Pursuit-Liam-Neeson/dp/B07P1B6CP2/ref=sr_1_1?crid=1ZYE6J7L42KX6&amp;keywords=cold+pursuit&amp;qid=1557072845&amp;s=instant-video&amp;sprefix=Cold+Pursuit%2Cinstant-video%2C140&amp;sr=1-1" TargetMode="External"/><Relationship Id="rId2236" Type="http://schemas.openxmlformats.org/officeDocument/2006/relationships/hyperlink" Target="http://www.amazon.com/gp/product/B009EER7FE/?tag=titb-20" TargetMode="External"/><Relationship Id="rId208" Type="http://schemas.openxmlformats.org/officeDocument/2006/relationships/hyperlink" Target="http://www.amazon.com/gp/product/B0045XKJBI/?tag=titb-20" TargetMode="External"/><Relationship Id="rId415" Type="http://schemas.openxmlformats.org/officeDocument/2006/relationships/hyperlink" Target="http://www.amazon.com/gp/product/B007URCTOG/?tag=titb-20" TargetMode="External"/><Relationship Id="rId622" Type="http://schemas.openxmlformats.org/officeDocument/2006/relationships/hyperlink" Target="https://www.the-numbers.com/movie/Mamma-Mia-Here-We-Go-Again" TargetMode="External"/><Relationship Id="rId1045" Type="http://schemas.openxmlformats.org/officeDocument/2006/relationships/hyperlink" Target="https://www.amazon.com/Wild-Life-Doug-Stone/dp/B01LRGMUY4/ref=sr_1_1?s=instant-video&amp;ie=UTF8&amp;qid=1481218086&amp;sr=1-1&amp;keywords=The+Wild+Life" TargetMode="External"/><Relationship Id="rId1252" Type="http://schemas.openxmlformats.org/officeDocument/2006/relationships/hyperlink" Target="http://www.amazon.com/gp/product/B004UPANAI/?tag=titb-20" TargetMode="External"/><Relationship Id="rId1697" Type="http://schemas.openxmlformats.org/officeDocument/2006/relationships/hyperlink" Target="http://www.the-numbers.com/market/genre/Drama" TargetMode="External"/><Relationship Id="rId2303" Type="http://schemas.openxmlformats.org/officeDocument/2006/relationships/hyperlink" Target="http://www.amazon.com/gp/product/B019PFW1OI/?tag=titb-20" TargetMode="External"/><Relationship Id="rId927" Type="http://schemas.openxmlformats.org/officeDocument/2006/relationships/hyperlink" Target="https://www.amazon.co.uk/Angel-Has-Fallen-Gerard-Butler/dp/B07WSB42PD/ref=sr_1_1?keywords=Angel+Has+Fallen&amp;qid=1577973072&amp;s=instant-video&amp;sr=1-1" TargetMode="External"/><Relationship Id="rId1112" Type="http://schemas.openxmlformats.org/officeDocument/2006/relationships/hyperlink" Target="http://www.amazon.com/gp/product/B00Q6D5O8S/?tag=titb-20" TargetMode="External"/><Relationship Id="rId1557" Type="http://schemas.openxmlformats.org/officeDocument/2006/relationships/hyperlink" Target="http://www.amazon.com/gp/product/B009EEMNV2/?tag=titb-20" TargetMode="External"/><Relationship Id="rId1764" Type="http://schemas.openxmlformats.org/officeDocument/2006/relationships/hyperlink" Target="https://www.amazon.co.uk/Sabans-Power-Rangers-Dean-Israelite/dp/B06XRKLMML/ref=sr_1_3?s=instant-video&amp;ie=UTF8&amp;qid=1546977777&amp;sr=1-3&amp;keywords=Power+Rangers" TargetMode="External"/><Relationship Id="rId1971" Type="http://schemas.openxmlformats.org/officeDocument/2006/relationships/hyperlink" Target="https://www.the-numbers.com/market/genre/Adventure" TargetMode="External"/><Relationship Id="rId56" Type="http://schemas.openxmlformats.org/officeDocument/2006/relationships/hyperlink" Target="https://www.the-numbers.com/market/genre/Drama" TargetMode="External"/><Relationship Id="rId1417" Type="http://schemas.openxmlformats.org/officeDocument/2006/relationships/hyperlink" Target="http://www.amazon.com/gp/product/B003VMUE7I/?tag=titb-20" TargetMode="External"/><Relationship Id="rId1624" Type="http://schemas.openxmlformats.org/officeDocument/2006/relationships/hyperlink" Target="https://www.the-numbers.com/movie/Poms-(UK)-(2019)" TargetMode="External"/><Relationship Id="rId1831" Type="http://schemas.openxmlformats.org/officeDocument/2006/relationships/hyperlink" Target="http://www.the-numbers.com/market/genre/Drama" TargetMode="External"/><Relationship Id="rId1929" Type="http://schemas.openxmlformats.org/officeDocument/2006/relationships/hyperlink" Target="https://www.boxofficemojo.com/movies/?id=gullyboy.htm" TargetMode="External"/><Relationship Id="rId2093" Type="http://schemas.openxmlformats.org/officeDocument/2006/relationships/hyperlink" Target="http://www.amazon.com/gp/product/B009NPKTN6/?tag=titb-20" TargetMode="External"/><Relationship Id="rId2398" Type="http://schemas.openxmlformats.org/officeDocument/2006/relationships/hyperlink" Target="https://www.amazon.co.uk/Mustang-Topi-Mandela/dp/B07B2KL1NT/ref=sr_1_3?keywords=The+Mustang&amp;qid=1557074821&amp;s=instant-video&amp;sr=1-3" TargetMode="External"/><Relationship Id="rId272" Type="http://schemas.openxmlformats.org/officeDocument/2006/relationships/hyperlink" Target="http://www.amazon.com/gp/product/B002BCNK1Q/?tag=titb-20" TargetMode="External"/><Relationship Id="rId577" Type="http://schemas.openxmlformats.org/officeDocument/2006/relationships/hyperlink" Target="http://www.amazon.com/gp/product/B00D6C6JAO/?tag=titb-20" TargetMode="External"/><Relationship Id="rId2160" Type="http://schemas.openxmlformats.org/officeDocument/2006/relationships/hyperlink" Target="https://www.amazon.com/Finest-Hours-Theatrical-Chris-Pine/dp/B01B6YRA2O/ref=sr_1_1?s=instant-video&amp;ie=UTF8&amp;qid=1481218809&amp;sr=1-1&amp;keywords=The+Finest+Hours" TargetMode="External"/><Relationship Id="rId2258" Type="http://schemas.openxmlformats.org/officeDocument/2006/relationships/hyperlink" Target="http://www.amazon.com/gp/product/B002PHW9IC/?tag=titb-20" TargetMode="External"/><Relationship Id="rId132" Type="http://schemas.openxmlformats.org/officeDocument/2006/relationships/hyperlink" Target="http://www.amazon.com/gp/product/B00G32TD98/?tag=titb-20" TargetMode="External"/><Relationship Id="rId784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991" Type="http://schemas.openxmlformats.org/officeDocument/2006/relationships/hyperlink" Target="https://www.boxofficemojo.com/movies/?id=gonewiththewind80th.htm" TargetMode="External"/><Relationship Id="rId1067" Type="http://schemas.openxmlformats.org/officeDocument/2006/relationships/hyperlink" Target="http://www.amazon.com/gp/product/B00IDD5HW2/?tag=titb-20" TargetMode="External"/><Relationship Id="rId2020" Type="http://schemas.openxmlformats.org/officeDocument/2006/relationships/hyperlink" Target="https://www.amazon.com/Eighth-Grade-Elsie-Fisher/dp/B07FJNMSFN/ref=sr_1_1?s=instant-video&amp;ie=UTF8&amp;qid=1546970482&amp;sr=1-1&amp;keywords=Eighth+Grade" TargetMode="External"/><Relationship Id="rId437" Type="http://schemas.openxmlformats.org/officeDocument/2006/relationships/hyperlink" Target="http://www.amazon.com/gp/product/B001GLYMII/?tag=titb-20" TargetMode="External"/><Relationship Id="rId644" Type="http://schemas.openxmlformats.org/officeDocument/2006/relationships/hyperlink" Target="https://www.the-numbers.com/market/genre/Comedy" TargetMode="External"/><Relationship Id="rId851" Type="http://schemas.openxmlformats.org/officeDocument/2006/relationships/hyperlink" Target="http://www.the-numbers.com/market/genre/Comedy" TargetMode="External"/><Relationship Id="rId1274" Type="http://schemas.openxmlformats.org/officeDocument/2006/relationships/hyperlink" Target="http://www.amazon.co.uk/Mr-Brooks-Kevin-Costner/dp/B01AA0E7IA/ref=sr_1_1?s=instant-video&amp;ie=UTF8&amp;qid=1457386253&amp;sr=1-1&amp;keywords=Mr.+Brooks" TargetMode="External"/><Relationship Id="rId1481" Type="http://schemas.openxmlformats.org/officeDocument/2006/relationships/hyperlink" Target="https://www.amazon.co.uk/American-Assassin-Dylan-OBrien/dp/B075K8NXHR/ref=sr_1_1?s=instant-video&amp;ie=UTF8&amp;qid=1546977848&amp;sr=1-1&amp;keywords=American+Assassin" TargetMode="External"/><Relationship Id="rId1579" Type="http://schemas.openxmlformats.org/officeDocument/2006/relationships/hyperlink" Target="http://www.amazon.com/gp/product/B001NEP8EA/?tag=titb-20" TargetMode="External"/><Relationship Id="rId2118" Type="http://schemas.openxmlformats.org/officeDocument/2006/relationships/hyperlink" Target="http://www.amazon.com/gp/product/B0037VKDQ0/?tag=titb-20" TargetMode="External"/><Relationship Id="rId2325" Type="http://schemas.openxmlformats.org/officeDocument/2006/relationships/hyperlink" Target="http://www.amazon.com/gp/product/B009EEDZ46/?tag=titb-20" TargetMode="External"/><Relationship Id="rId504" Type="http://schemas.openxmlformats.org/officeDocument/2006/relationships/hyperlink" Target="https://www.amazon.co.uk/Good-Boys-Jacob-Tremblay/dp/B07WHRNC7M/ref=sr_1_1?crid=3S5J2JFLOJ9E1&amp;keywords=good+boys&amp;qid=1577973497&amp;s=instant-video&amp;sprefix=Good+Boys%2Cinstant-video%2C160&amp;sr=1-1" TargetMode="External"/><Relationship Id="rId711" Type="http://schemas.openxmlformats.org/officeDocument/2006/relationships/hyperlink" Target="http://www.amazon.com/gp/product/B00QUEE4GQ/?tag=titb-20" TargetMode="External"/><Relationship Id="rId949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1134" Type="http://schemas.openxmlformats.org/officeDocument/2006/relationships/hyperlink" Target="http://www.amazon.com/gp/product/B003TO0VLW/?tag=titb-20" TargetMode="External"/><Relationship Id="rId1341" Type="http://schemas.openxmlformats.org/officeDocument/2006/relationships/hyperlink" Target="https://www.amazon.co.uk/Men-Black-International-Chris-Hemsworth/dp/B07SZ4Z61D/ref=sr_1_1?crid=ISQUM9H0TTJZ&amp;keywords=men+in+black+international+prime+video&amp;qid=1577973710&amp;s=instant-video&amp;sprefix=Men+in+Black%3A+International%2Cinstant-video%2C145&amp;sr=1-1" TargetMode="External"/><Relationship Id="rId1786" Type="http://schemas.openxmlformats.org/officeDocument/2006/relationships/hyperlink" Target="https://www.amazon.co.uk/TERMINATOR-DARK-FATE-Tim-Miller/dp/B07ZBXCQYG/ref=sr_1_1?keywords=Terminator%3A+Dark+Fate&amp;qid=1577974317&amp;s=instant-video&amp;sr=1-1" TargetMode="External"/><Relationship Id="rId1993" Type="http://schemas.openxmlformats.org/officeDocument/2006/relationships/hyperlink" Target="https://www.amazon.co.uk/Anna-Sasha-Luss/dp/B07TLZ5G6T/ref=sr_1_1?keywords=Anna&amp;qid=1577973080&amp;s=instant-video&amp;sr=1-1" TargetMode="External"/><Relationship Id="rId78" Type="http://schemas.openxmlformats.org/officeDocument/2006/relationships/hyperlink" Target="http://www.amazon.com/gp/product/B016887PIW/?tag=titb-20" TargetMode="External"/><Relationship Id="rId809" Type="http://schemas.openxmlformats.org/officeDocument/2006/relationships/hyperlink" Target="http://www.amazon.com/gp/product/B0091X4EYK/?tag=titb-20" TargetMode="External"/><Relationship Id="rId1201" Type="http://schemas.openxmlformats.org/officeDocument/2006/relationships/hyperlink" Target="http://www.amazon.com/gp/product/B00GT2GUZW/?tag=titb-20" TargetMode="External"/><Relationship Id="rId1439" Type="http://schemas.openxmlformats.org/officeDocument/2006/relationships/hyperlink" Target="http://www.amazon.com/gp/product/B001O6W9QC/?tag=titb-20" TargetMode="External"/><Relationship Id="rId1646" Type="http://schemas.openxmlformats.org/officeDocument/2006/relationships/hyperlink" Target="https://www.amazon.co.uk/Playing-Fire-Pete-Adeney/dp/B081HVQCTL/ref=sr_1_1?crid=1SR8YT0VZ7VJQ&amp;keywords=playing+with+fire&amp;qid=1577973854&amp;s=instant-video&amp;sprefix=Playing+with+Fire%2Cinstant-video%2C216&amp;sr=1-1" TargetMode="External"/><Relationship Id="rId1853" Type="http://schemas.openxmlformats.org/officeDocument/2006/relationships/hyperlink" Target="https://www.the-numbers.com/market/genre/Drama" TargetMode="External"/><Relationship Id="rId1506" Type="http://schemas.openxmlformats.org/officeDocument/2006/relationships/hyperlink" Target="https://www.the-numbers.com/market/genre/Action" TargetMode="External"/><Relationship Id="rId1713" Type="http://schemas.openxmlformats.org/officeDocument/2006/relationships/hyperlink" Target="http://www.amazon.com/gp/product/B011PXGR1Q/?tag=titb-20" TargetMode="External"/><Relationship Id="rId1920" Type="http://schemas.openxmlformats.org/officeDocument/2006/relationships/hyperlink" Target="http://www.amazon.com/gp/product/B0053YIDOS/?tag=titb-20" TargetMode="External"/><Relationship Id="rId294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2182" Type="http://schemas.openxmlformats.org/officeDocument/2006/relationships/hyperlink" Target="https://www.amazon.com/Ratchet-Clank-Paul-Giamatti/dp/B01EN8ZMC0/ref=sr_1_1?s=instant-video&amp;ie=UTF8&amp;qid=1481218127&amp;sr=1-1&amp;keywords=Ratchet+and+Clank" TargetMode="External"/><Relationship Id="rId154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361" Type="http://schemas.openxmlformats.org/officeDocument/2006/relationships/hyperlink" Target="https://www.the-numbers.com/market/genre/Comedy" TargetMode="External"/><Relationship Id="rId599" Type="http://schemas.openxmlformats.org/officeDocument/2006/relationships/hyperlink" Target="https://www.amazon.co.uk/Addams-Family-Conrad-Vernon/dp/B07Z9QYTGH/ref=sr_1_4?keywords=The+Addams+Family&amp;qid=1577974325&amp;s=instant-video&amp;sr=1-4" TargetMode="External"/><Relationship Id="rId2042" Type="http://schemas.openxmlformats.org/officeDocument/2006/relationships/hyperlink" Target="https://www.amazon.com/American-Animals-Evan-Peters/dp/B07DD6WNTN/ref=sr_1_2?s=instant-video&amp;ie=UTF8&amp;qid=1546964446&amp;sr=1-2&amp;keywords=American+Animals" TargetMode="External"/><Relationship Id="rId459" Type="http://schemas.openxmlformats.org/officeDocument/2006/relationships/hyperlink" Target="https://www.the-numbers.com/movie/Frozen-II-(2019)" TargetMode="External"/><Relationship Id="rId666" Type="http://schemas.openxmlformats.org/officeDocument/2006/relationships/hyperlink" Target="http://www.amazon.com/gp/product/B00280Q88S/?tag=titb-20" TargetMode="External"/><Relationship Id="rId873" Type="http://schemas.openxmlformats.org/officeDocument/2006/relationships/hyperlink" Target="http://www.amazon.com/gp/product/B003JHB7WG/?tag=titb-20" TargetMode="External"/><Relationship Id="rId1089" Type="http://schemas.openxmlformats.org/officeDocument/2006/relationships/hyperlink" Target="http://www.amazon.com/gp/product/B017WRCU92/?tag=titb-20" TargetMode="External"/><Relationship Id="rId1296" Type="http://schemas.openxmlformats.org/officeDocument/2006/relationships/hyperlink" Target="https://www.the-numbers.com/movie/Harriet-(2019)" TargetMode="External"/><Relationship Id="rId2347" Type="http://schemas.openxmlformats.org/officeDocument/2006/relationships/hyperlink" Target="http://www.amazon.com/gp/product/B009EEW6K0/?tag=titb-20" TargetMode="External"/><Relationship Id="rId221" Type="http://schemas.openxmlformats.org/officeDocument/2006/relationships/hyperlink" Target="https://www.the-numbers.com/market/genre/Drama" TargetMode="External"/><Relationship Id="rId319" Type="http://schemas.openxmlformats.org/officeDocument/2006/relationships/hyperlink" Target="http://www.amazon.com/gp/product/B010X3I2CQ/?tag=titb-20" TargetMode="External"/><Relationship Id="rId526" Type="http://schemas.openxmlformats.org/officeDocument/2006/relationships/hyperlink" Target="https://www.the-numbers.com/movie/Secret-Life-of-Pets-2-The-(2019)" TargetMode="External"/><Relationship Id="rId1156" Type="http://schemas.openxmlformats.org/officeDocument/2006/relationships/hyperlink" Target="http://www.amazon.com/gp/product/B003VMZPFO/?tag=titb-20" TargetMode="External"/><Relationship Id="rId1363" Type="http://schemas.openxmlformats.org/officeDocument/2006/relationships/hyperlink" Target="https://www.the-numbers.com/movie/Super-Troopers-2" TargetMode="External"/><Relationship Id="rId2207" Type="http://schemas.openxmlformats.org/officeDocument/2006/relationships/hyperlink" Target="https://www.amazon.co.uk/Brittany-Runs-Marathon-Jillian-Bell/dp/B081BBHVM3/ref=sr_1_2?crid=324ZABJ257CHX&amp;keywords=brittany+runs+a+marathon&amp;qid=1577973233&amp;s=instant-video&amp;sprefix=Brittany+Runs+a+Marathon%2Cinstant-video%2C208&amp;sr=1-2" TargetMode="External"/><Relationship Id="rId733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940" Type="http://schemas.openxmlformats.org/officeDocument/2006/relationships/hyperlink" Target="http://www.amazon.co.uk/No-Reservations-Catherine-Zeta-Jones/dp/B00ESZTLGC/ref=sr_1_1?s=instant-video&amp;ie=UTF8&amp;qid=1457386333&amp;sr=1-1&amp;keywords=No+Reservations" TargetMode="External"/><Relationship Id="rId1016" Type="http://schemas.openxmlformats.org/officeDocument/2006/relationships/hyperlink" Target="http://www.amazon.com/gp/product/B009AJDDQU/?tag=titb-20" TargetMode="External"/><Relationship Id="rId1570" Type="http://schemas.openxmlformats.org/officeDocument/2006/relationships/hyperlink" Target="http://www.the-numbers.com/market/genre/Adventure" TargetMode="External"/><Relationship Id="rId1668" Type="http://schemas.openxmlformats.org/officeDocument/2006/relationships/hyperlink" Target="http://www.amazon.co.uk/Reaping-Hilary-Swank/dp/B00I6Y2EFG/ref=sr_1_1?s=instant-video&amp;ie=UTF8&amp;qid=1457386714&amp;sr=1-1&amp;keywords=The+Reaping" TargetMode="External"/><Relationship Id="rId1875" Type="http://schemas.openxmlformats.org/officeDocument/2006/relationships/hyperlink" Target="https://www.the-numbers.com/market/genre/Drama" TargetMode="External"/><Relationship Id="rId800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1223" Type="http://schemas.openxmlformats.org/officeDocument/2006/relationships/hyperlink" Target="http://www.amazon.com/gp/product/B00GU9E17I/?tag=titb-20" TargetMode="External"/><Relationship Id="rId1430" Type="http://schemas.openxmlformats.org/officeDocument/2006/relationships/hyperlink" Target="http://www.amazon.com/gp/product/B00CWV8X04/?tag=titb-20" TargetMode="External"/><Relationship Id="rId1528" Type="http://schemas.openxmlformats.org/officeDocument/2006/relationships/hyperlink" Target="http://www.amazon.com/gp/product/B00EP0KBXM/?tag=titb-20" TargetMode="External"/><Relationship Id="rId1735" Type="http://schemas.openxmlformats.org/officeDocument/2006/relationships/hyperlink" Target="https://www.amazon.co.uk/Unforgettable-Katherine-Heigl/dp/B06ZYRHSNN/ref=sr_1_4?s=instant-video&amp;ie=UTF8&amp;qid=1546981637&amp;sr=1-4&amp;keywords=Unforgettable" TargetMode="External"/><Relationship Id="rId1942" Type="http://schemas.openxmlformats.org/officeDocument/2006/relationships/hyperlink" Target="http://www.amazon.com/gp/product/B0087UPMXU/?tag=titb-20" TargetMode="External"/><Relationship Id="rId27" Type="http://schemas.openxmlformats.org/officeDocument/2006/relationships/hyperlink" Target="https://www.the-numbers.com/market/genre/Drama" TargetMode="External"/><Relationship Id="rId1802" Type="http://schemas.openxmlformats.org/officeDocument/2006/relationships/hyperlink" Target="http://www.amazon.com/gp/product/B00493IOHA/?tag=titb-20" TargetMode="External"/><Relationship Id="rId176" Type="http://schemas.openxmlformats.org/officeDocument/2006/relationships/hyperlink" Target="http://www.amazon.com/gp/product/B0178D8ZRG/?tag=titb-20" TargetMode="External"/><Relationship Id="rId383" Type="http://schemas.openxmlformats.org/officeDocument/2006/relationships/hyperlink" Target="https://www.the-numbers.com/movie/Crawl-(2019)" TargetMode="External"/><Relationship Id="rId590" Type="http://schemas.openxmlformats.org/officeDocument/2006/relationships/hyperlink" Target="http://www.amazon.com/gp/product/B0159COAXQ/?tag=titb-20" TargetMode="External"/><Relationship Id="rId2064" Type="http://schemas.openxmlformats.org/officeDocument/2006/relationships/hyperlink" Target="http://www.amazon.com/gp/product/B0142KGGNS/?tag=titb-20" TargetMode="External"/><Relationship Id="rId2271" Type="http://schemas.openxmlformats.org/officeDocument/2006/relationships/hyperlink" Target="http://www.amazon.com/gp/product/B009SQRC9E/?tag=titb-20" TargetMode="External"/><Relationship Id="rId243" Type="http://schemas.openxmlformats.org/officeDocument/2006/relationships/hyperlink" Target="http://www.the-numbers.com/market/genre/Adventure" TargetMode="External"/><Relationship Id="rId450" Type="http://schemas.openxmlformats.org/officeDocument/2006/relationships/hyperlink" Target="http://www.amazon.com/gp/product/B001E7EONM/?tag=titb-20" TargetMode="External"/><Relationship Id="rId688" Type="http://schemas.openxmlformats.org/officeDocument/2006/relationships/hyperlink" Target="http://www.amazon.com/gp/product/B00T57EOK6/?tag=titb-20" TargetMode="External"/><Relationship Id="rId895" Type="http://schemas.openxmlformats.org/officeDocument/2006/relationships/hyperlink" Target="https://www.amazon.com/Money-Monster-George-Clooney/dp/B01ESAOAP8/ref=sr_1_1?s=instant-video&amp;ie=UTF8&amp;qid=1481218958&amp;sr=1-1&amp;keywords=Money+Monster" TargetMode="External"/><Relationship Id="rId1080" Type="http://schemas.openxmlformats.org/officeDocument/2006/relationships/hyperlink" Target="http://www.amazon.com/gp/product/B00LGIO8X0/?tag=titb-20" TargetMode="External"/><Relationship Id="rId2131" Type="http://schemas.openxmlformats.org/officeDocument/2006/relationships/hyperlink" Target="http://www.the-numbers.com/market/genre/Comedy" TargetMode="External"/><Relationship Id="rId2369" Type="http://schemas.openxmlformats.org/officeDocument/2006/relationships/hyperlink" Target="https://www.the-numbers.com/market/genre/Adventure" TargetMode="External"/><Relationship Id="rId103" Type="http://schemas.openxmlformats.org/officeDocument/2006/relationships/hyperlink" Target="http://www.amazon.com/gp/product/B004U8VWLE/?tag=titb-20" TargetMode="External"/><Relationship Id="rId310" Type="http://schemas.openxmlformats.org/officeDocument/2006/relationships/hyperlink" Target="https://www.the-numbers.com/movie/Jurassic-World-Fallen-Kingdom-(2018)" TargetMode="External"/><Relationship Id="rId548" Type="http://schemas.openxmlformats.org/officeDocument/2006/relationships/hyperlink" Target="http://www.amazon.com/gp/product/B004S5D3B6/?tag=titb-20" TargetMode="External"/><Relationship Id="rId755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962" Type="http://schemas.openxmlformats.org/officeDocument/2006/relationships/hyperlink" Target="http://www.amazon.com/gp/product/B002Q31MXS/?tag=titb-20" TargetMode="External"/><Relationship Id="rId1178" Type="http://schemas.openxmlformats.org/officeDocument/2006/relationships/hyperlink" Target="https://www.amazon.co.uk/Knives-Out-Daniel-Craig/dp/B081YPJM7V/ref=sr_1_1?crid=1K86CDB20NHM&amp;keywords=knives+out+2019&amp;qid=1577973643&amp;s=instant-video&amp;sprefix=Knives+Out%2Cinstant-video%2C149&amp;sr=1-1" TargetMode="External"/><Relationship Id="rId1385" Type="http://schemas.openxmlformats.org/officeDocument/2006/relationships/hyperlink" Target="http://www.amazon.com/gp/product/B0094LYJZI/?tag=titb-20" TargetMode="External"/><Relationship Id="rId1592" Type="http://schemas.openxmlformats.org/officeDocument/2006/relationships/hyperlink" Target="https://www.amazon.co.uk/Geostorm-Gerard-Butler/dp/B0765Q426P/ref=sr_1_1?s=instant-video&amp;ie=UTF8&amp;qid=1546978196&amp;sr=1-1&amp;keywords=Geostorm" TargetMode="External"/><Relationship Id="rId2229" Type="http://schemas.openxmlformats.org/officeDocument/2006/relationships/hyperlink" Target="https://www.the-numbers.com/movie/Shaft-(2019)" TargetMode="External"/><Relationship Id="rId91" Type="http://schemas.openxmlformats.org/officeDocument/2006/relationships/hyperlink" Target="http://www.amazon.com/gp/product/B00FPGSCUY/?tag=titb-20" TargetMode="External"/><Relationship Id="rId408" Type="http://schemas.openxmlformats.org/officeDocument/2006/relationships/hyperlink" Target="https://www.the-numbers.com/movie/Black-Panther" TargetMode="External"/><Relationship Id="rId615" Type="http://schemas.openxmlformats.org/officeDocument/2006/relationships/hyperlink" Target="http://www.amazon.com/gp/product/B008JAGZDE/?tag=titb-20" TargetMode="External"/><Relationship Id="rId822" Type="http://schemas.openxmlformats.org/officeDocument/2006/relationships/hyperlink" Target="http://www.amazon.com/gp/product/B003NTSBUG/?tag=titb-20" TargetMode="External"/><Relationship Id="rId1038" Type="http://schemas.openxmlformats.org/officeDocument/2006/relationships/hyperlink" Target="http://www.the-numbers.com/market/genre/Adventure" TargetMode="External"/><Relationship Id="rId1245" Type="http://schemas.openxmlformats.org/officeDocument/2006/relationships/hyperlink" Target="https://www.amazon.com/Storks-Nicholas-Stoller/dp/B01M0W2TH5/ref=sr_1_1?s=instant-video&amp;ie=UTF8&amp;qid=1481219212&amp;sr=1-1&amp;keywords=Storks" TargetMode="External"/><Relationship Id="rId1452" Type="http://schemas.openxmlformats.org/officeDocument/2006/relationships/hyperlink" Target="https://www.amazon.com/Peppermint-Jennifer-Garner/dp/B07H9L1Q44/ref=sr_1_1?s=instant-video&amp;ie=UTF8&amp;qid=1546975357&amp;sr=1-1&amp;keywords=Peppermint" TargetMode="External"/><Relationship Id="rId1897" Type="http://schemas.openxmlformats.org/officeDocument/2006/relationships/hyperlink" Target="https://www.amazon.co.uk/Charlies-Angels-Kristen-Stewart/dp/B08211ZRPD/ref=sr_1_1?crid=3FE76G0XGXJNT&amp;keywords=charlies+angels+2019&amp;qid=1577973270&amp;s=instant-video&amp;sprefix=Charlie%E2%80%99s+Angels%2Cinstant-video%2C189&amp;sr=1-1" TargetMode="External"/><Relationship Id="rId1105" Type="http://schemas.openxmlformats.org/officeDocument/2006/relationships/hyperlink" Target="http://www.amazon.com/gp/product/B003361WQ4/?tag=titb-20" TargetMode="External"/><Relationship Id="rId1312" Type="http://schemas.openxmlformats.org/officeDocument/2006/relationships/hyperlink" Target="https://www.the-numbers.com/movie/Skyscraper" TargetMode="External"/><Relationship Id="rId1757" Type="http://schemas.openxmlformats.org/officeDocument/2006/relationships/hyperlink" Target="http://www.amazon.com/gp/product/B00X8CYDN2/?tag=titb-20" TargetMode="External"/><Relationship Id="rId1964" Type="http://schemas.openxmlformats.org/officeDocument/2006/relationships/hyperlink" Target="https://www.amazon.com/Gods-Egypt-Nikolaj-Coster-Waldau/dp/B01BZHA6WI/ref=sr_1_1?s=instant-video&amp;ie=UTF8&amp;qid=1481218857&amp;sr=1-1&amp;keywords=Gods+of+Egypt" TargetMode="External"/><Relationship Id="rId49" Type="http://schemas.openxmlformats.org/officeDocument/2006/relationships/hyperlink" Target="https://www.amazon.com/Miracle-Season-Helen-Hunt/dp/B07BZ9GZ6D/ref=sr_1_2?s=instant-video&amp;ie=UTF8&amp;qid=1546973961&amp;sr=1-2&amp;keywords=the+miracle+season" TargetMode="External"/><Relationship Id="rId1617" Type="http://schemas.openxmlformats.org/officeDocument/2006/relationships/hyperlink" Target="http://www.amazon.com/gp/product/B007UXSPK2/?tag=titb-20" TargetMode="External"/><Relationship Id="rId1824" Type="http://schemas.openxmlformats.org/officeDocument/2006/relationships/hyperlink" Target="http://www.amazon.com/gp/product/B002VDCTZ8/?tag=titb-20" TargetMode="External"/><Relationship Id="rId198" Type="http://schemas.openxmlformats.org/officeDocument/2006/relationships/hyperlink" Target="https://www.the-numbers.com/market/genre/Drama" TargetMode="External"/><Relationship Id="rId2086" Type="http://schemas.openxmlformats.org/officeDocument/2006/relationships/hyperlink" Target="http://www.amazon.com/gp/product/B009M1ACO2/?tag=titb-20" TargetMode="External"/><Relationship Id="rId2293" Type="http://schemas.openxmlformats.org/officeDocument/2006/relationships/hyperlink" Target="https://www.the-numbers.com/movie/A-X-L-(2018)" TargetMode="External"/><Relationship Id="rId265" Type="http://schemas.openxmlformats.org/officeDocument/2006/relationships/hyperlink" Target="http://www.amazon.com/gp/product/B00HV2KPNW/?tag=titb-20" TargetMode="External"/><Relationship Id="rId472" Type="http://schemas.openxmlformats.org/officeDocument/2006/relationships/hyperlink" Target="https://www.the-numbers.com/market/genre/Adventure" TargetMode="External"/><Relationship Id="rId2153" Type="http://schemas.openxmlformats.org/officeDocument/2006/relationships/hyperlink" Target="https://www.amazon.com/Mile-22-Mark-Wahlberg/dp/B07GDVFCFC/ref=sr_1_1?s=instant-video&amp;ie=UTF8&amp;qid=1546975526&amp;sr=1-1&amp;keywords=Mile+22" TargetMode="External"/><Relationship Id="rId2360" Type="http://schemas.openxmlformats.org/officeDocument/2006/relationships/hyperlink" Target="http://www.amazon.com/gp/product/B00XVPCK4K/?tag=titb-20" TargetMode="External"/><Relationship Id="rId125" Type="http://schemas.openxmlformats.org/officeDocument/2006/relationships/hyperlink" Target="https://www.amazon.co.uk/Escape-Room-Tyler-Labine/dp/B07NBWYMVG/ref=sr_1_2?crid=1SK4TR2AU9EK4&amp;keywords=escape+room+2019&amp;qid=1557072613&amp;s=instant-video&amp;sprefix=Escape+Room%2Cinstant-video%2C143&amp;sr=1-2-catcorr" TargetMode="External"/><Relationship Id="rId332" Type="http://schemas.openxmlformats.org/officeDocument/2006/relationships/hyperlink" Target="http://www.amazon.com/gp/product/B001HMSFFC/?tag=titb-20" TargetMode="External"/><Relationship Id="rId777" Type="http://schemas.openxmlformats.org/officeDocument/2006/relationships/hyperlink" Target="https://www.the-numbers.com/market/genre/Drama" TargetMode="External"/><Relationship Id="rId984" Type="http://schemas.openxmlformats.org/officeDocument/2006/relationships/hyperlink" Target="https://www.the-numbers.com/market/genre/Comedy" TargetMode="External"/><Relationship Id="rId2013" Type="http://schemas.openxmlformats.org/officeDocument/2006/relationships/hyperlink" Target="https://www.amazon.com/Absolutely-Fabulous-Movie-Jennifer-Saunders/dp/B01MQFOPN1/ref=sr_1_cc_1?s=aps&amp;ie=UTF8&amp;qid=1481217851&amp;sr=1-1-catcorr&amp;keywords=Absolutely+Fabulous%3A+The+Movie" TargetMode="External"/><Relationship Id="rId2220" Type="http://schemas.openxmlformats.org/officeDocument/2006/relationships/hyperlink" Target="https://www.amazon.co.uk/Battle-Sexes-Emma-Stone/dp/B0771YHP82/ref=sr_1_1?s=instant-video&amp;ie=UTF8&amp;qid=1546981315&amp;sr=1-1&amp;keywords=Battle+of+the+Sexes" TargetMode="External"/><Relationship Id="rId637" Type="http://schemas.openxmlformats.org/officeDocument/2006/relationships/hyperlink" Target="http://www.amazon.com/gp/product/B00QROJ94Q/?tag=titb-20" TargetMode="External"/><Relationship Id="rId844" Type="http://schemas.openxmlformats.org/officeDocument/2006/relationships/hyperlink" Target="https://www.the-numbers.com/market/genre/Drama" TargetMode="External"/><Relationship Id="rId1267" Type="http://schemas.openxmlformats.org/officeDocument/2006/relationships/hyperlink" Target="http://www.amazon.com/gp/product/B0088TG252/?tag=titb-20" TargetMode="External"/><Relationship Id="rId1474" Type="http://schemas.openxmlformats.org/officeDocument/2006/relationships/hyperlink" Target="https://www.amazon.co.uk/Stuber-Michael-Dowse/dp/B07V1FLYH8/ref=sr_1_1?keywords=Stuber&amp;qid=1577974307&amp;s=instant-video&amp;sr=1-1" TargetMode="External"/><Relationship Id="rId1681" Type="http://schemas.openxmlformats.org/officeDocument/2006/relationships/hyperlink" Target="http://www.amazon.com/gp/product/B0091UA5E6/?tag=titb-20" TargetMode="External"/><Relationship Id="rId2318" Type="http://schemas.openxmlformats.org/officeDocument/2006/relationships/hyperlink" Target="https://www.the-numbers.com/market/genre/Adventure" TargetMode="External"/><Relationship Id="rId704" Type="http://schemas.openxmlformats.org/officeDocument/2006/relationships/hyperlink" Target="http://www.amazon.com/gp/product/B0088WG89O/?tag=titb-20" TargetMode="External"/><Relationship Id="rId911" Type="http://schemas.openxmlformats.org/officeDocument/2006/relationships/hyperlink" Target="http://www.amazon.com/gp/product/B0026OFZXU/?tag=titb-20" TargetMode="External"/><Relationship Id="rId1127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1334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1541" Type="http://schemas.openxmlformats.org/officeDocument/2006/relationships/hyperlink" Target="http://www.the-numbers.com/market/genre/Adventure" TargetMode="External"/><Relationship Id="rId1779" Type="http://schemas.openxmlformats.org/officeDocument/2006/relationships/hyperlink" Target="https://www.amazon.com/13-Hours-Secret-Soldiers-Benghazi/dp/B01AIW6QKW/ref=sr_1_1?s=instant-video&amp;ie=UTF8&amp;qid=1481219033&amp;sr=1-1&amp;keywords=13+Hours%3A+The+Secret+Soldiers+of+Benghazi" TargetMode="External"/><Relationship Id="rId1986" Type="http://schemas.openxmlformats.org/officeDocument/2006/relationships/hyperlink" Target="http://www.amazon.com/gp/product/B002BCTM4A/?tag=titb-20" TargetMode="External"/><Relationship Id="rId40" Type="http://schemas.openxmlformats.org/officeDocument/2006/relationships/hyperlink" Target="https://www.amazon.co.uk/Glass-Castle-Destin-Daniel-Cretton/dp/B07653BDVT/ref=sr_1_1?s=instant-video&amp;ie=UTF8&amp;qid=1546978643&amp;sr=1-1&amp;keywords=The+Glass+Castle" TargetMode="External"/><Relationship Id="rId1401" Type="http://schemas.openxmlformats.org/officeDocument/2006/relationships/hyperlink" Target="http://www.amazon.com/gp/product/B005ML0OLW/?tag=titb-20" TargetMode="External"/><Relationship Id="rId1639" Type="http://schemas.openxmlformats.org/officeDocument/2006/relationships/hyperlink" Target="http://www.amazon.com/gp/product/B0060D196K/?tag=titb-20" TargetMode="External"/><Relationship Id="rId1846" Type="http://schemas.openxmlformats.org/officeDocument/2006/relationships/hyperlink" Target="http://www.amazon.com/gp/product/B005SH5K7I/?tag=titb-20" TargetMode="External"/><Relationship Id="rId1706" Type="http://schemas.openxmlformats.org/officeDocument/2006/relationships/hyperlink" Target="http://www.the-numbers.com/market/genre/Thriller-or-Suspense" TargetMode="External"/><Relationship Id="rId1913" Type="http://schemas.openxmlformats.org/officeDocument/2006/relationships/hyperlink" Target="http://www.amazon.com/gp/product/B0088RQ4X4/?tag=titb-20" TargetMode="External"/><Relationship Id="rId287" Type="http://schemas.openxmlformats.org/officeDocument/2006/relationships/hyperlink" Target="https://www.amazon.co.uk/Little-Pony-Movie-Uzo-Aduba/dp/B076JKN1ZX/ref=sr_1_1?s=instant-video&amp;ie=UTF8&amp;qid=1546977563&amp;sr=1-1&amp;keywords=My+Little+Pony%3A+The+Movie" TargetMode="External"/><Relationship Id="rId494" Type="http://schemas.openxmlformats.org/officeDocument/2006/relationships/hyperlink" Target="http://www.the-numbers.com/market/genre/Action" TargetMode="External"/><Relationship Id="rId2175" Type="http://schemas.openxmlformats.org/officeDocument/2006/relationships/hyperlink" Target="http://www.amazon.com/gp/product/B0035GNSQ4/?tag=titb-20" TargetMode="External"/><Relationship Id="rId2382" Type="http://schemas.openxmlformats.org/officeDocument/2006/relationships/hyperlink" Target="https://www.amazon.com/Papillon-Charlie-Hunnam/dp/B07JNGC5YM/ref=sr_1_1?s=instant-video&amp;ie=UTF8&amp;qid=1546975376&amp;sr=1-1&amp;keywords=Papillon" TargetMode="External"/><Relationship Id="rId147" Type="http://schemas.openxmlformats.org/officeDocument/2006/relationships/hyperlink" Target="http://www.amazon.com/gp/product/B009CPES4I/?tag=titb-20" TargetMode="External"/><Relationship Id="rId354" Type="http://schemas.openxmlformats.org/officeDocument/2006/relationships/hyperlink" Target="https://www.the-numbers.com/movie/Peter-Rabbit-(2018)" TargetMode="External"/><Relationship Id="rId799" Type="http://schemas.openxmlformats.org/officeDocument/2006/relationships/hyperlink" Target="https://www.the-numbers.com/market/genre/Action" TargetMode="External"/><Relationship Id="rId1191" Type="http://schemas.openxmlformats.org/officeDocument/2006/relationships/hyperlink" Target="http://www.amazon.com/gp/product/B00MR67BCU/?tag=titb-20" TargetMode="External"/><Relationship Id="rId2035" Type="http://schemas.openxmlformats.org/officeDocument/2006/relationships/hyperlink" Target="http://www.amazon.com/gp/product/B006VRZ5YM/?tag=titb-20" TargetMode="External"/><Relationship Id="rId561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659" Type="http://schemas.openxmlformats.org/officeDocument/2006/relationships/hyperlink" Target="https://www.the-numbers.com/market/genre/Comedy" TargetMode="External"/><Relationship Id="rId866" Type="http://schemas.openxmlformats.org/officeDocument/2006/relationships/hyperlink" Target="https://www.amazon.co.uk/Leap-Marshall-Goldsmith/dp/B07JN82NSS/ref=sr_1_1?s=instant-video&amp;ie=UTF8&amp;qid=1546978228&amp;sr=1-1&amp;keywords=Leap%21" TargetMode="External"/><Relationship Id="rId1289" Type="http://schemas.openxmlformats.org/officeDocument/2006/relationships/hyperlink" Target="https://www.amazon.co.uk/Rough-Night-Scarlett-Johansson/dp/B074X7BKRX/ref=sr_1_1?s=instant-video&amp;ie=UTF8&amp;qid=1546981459&amp;sr=1-1&amp;keywords=Rough+Night" TargetMode="External"/><Relationship Id="rId1496" Type="http://schemas.openxmlformats.org/officeDocument/2006/relationships/hyperlink" Target="http://www.amazon.com/gp/product/B003KRLKHC/?tag=titb-20" TargetMode="External"/><Relationship Id="rId2242" Type="http://schemas.openxmlformats.org/officeDocument/2006/relationships/hyperlink" Target="https://www.boxofficemojo.com/movies/?id=thebestofenemies2019.htm" TargetMode="External"/><Relationship Id="rId214" Type="http://schemas.openxmlformats.org/officeDocument/2006/relationships/hyperlink" Target="http://www.amazon.com/gp/product/B00H9UY4J2/?tag=titb-20" TargetMode="External"/><Relationship Id="rId421" Type="http://schemas.openxmlformats.org/officeDocument/2006/relationships/hyperlink" Target="http://www.amazon.co.uk/Country-Old-Men-Tommy-Jones/dp/B00FYNJQDA/ref=sr_1_1?s=instant-video&amp;ie=UTF8&amp;qid=1457386324&amp;sr=1-1&amp;keywords=no+country+for+old+men" TargetMode="External"/><Relationship Id="rId519" Type="http://schemas.openxmlformats.org/officeDocument/2006/relationships/hyperlink" Target="http://www.amazon.com/gp/product/B001I189MQ/?tag=titb-20" TargetMode="External"/><Relationship Id="rId1051" Type="http://schemas.openxmlformats.org/officeDocument/2006/relationships/hyperlink" Target="http://www.amazon.com/gp/product/B0175FQZJC/?tag=titb-20" TargetMode="External"/><Relationship Id="rId1149" Type="http://schemas.openxmlformats.org/officeDocument/2006/relationships/hyperlink" Target="http://www.amazon.com/gp/product/B002PMPTIO/?tag=titb-20" TargetMode="External"/><Relationship Id="rId1356" Type="http://schemas.openxmlformats.org/officeDocument/2006/relationships/hyperlink" Target="http://www.the-numbers.com/market/genre/Action" TargetMode="External"/><Relationship Id="rId2102" Type="http://schemas.openxmlformats.org/officeDocument/2006/relationships/hyperlink" Target="http://www.amazon.com/gp/product/B009RI42I2/?tag=titb-20" TargetMode="External"/><Relationship Id="rId726" Type="http://schemas.openxmlformats.org/officeDocument/2006/relationships/hyperlink" Target="https://www.the-numbers.com/market/genre/Action" TargetMode="External"/><Relationship Id="rId933" Type="http://schemas.openxmlformats.org/officeDocument/2006/relationships/hyperlink" Target="https://www.the-numbers.com/market/genre/Adventure" TargetMode="External"/><Relationship Id="rId1009" Type="http://schemas.openxmlformats.org/officeDocument/2006/relationships/hyperlink" Target="http://www.amazon.com/gp/product/B0040Z9H5K/?tag=titb-20" TargetMode="External"/><Relationship Id="rId1563" Type="http://schemas.openxmlformats.org/officeDocument/2006/relationships/hyperlink" Target="http://www.amazon.com/gp/product/B004G8ZZHU/" TargetMode="External"/><Relationship Id="rId1770" Type="http://schemas.openxmlformats.org/officeDocument/2006/relationships/hyperlink" Target="http://www.amazon.com/gp/product/B007BVOF8E/?tag=titb-20" TargetMode="External"/><Relationship Id="rId1868" Type="http://schemas.openxmlformats.org/officeDocument/2006/relationships/hyperlink" Target="https://www.amazon.com/Criminal-Kevin-Costner/dp/B01GW4RH26/ref=sr_1_1?s=instant-video&amp;ie=UTF8&amp;qid=1481218374&amp;sr=1-1&amp;keywords=Criminal" TargetMode="External"/><Relationship Id="rId62" Type="http://schemas.openxmlformats.org/officeDocument/2006/relationships/hyperlink" Target="https://www.the-numbers.com/movie/You-Were-Never-Really-Here-(UK)" TargetMode="External"/><Relationship Id="rId1216" Type="http://schemas.openxmlformats.org/officeDocument/2006/relationships/hyperlink" Target="http://www.amazon.com/gp/product/B019EKV4YC/?tag=titb-20" TargetMode="External"/><Relationship Id="rId1423" Type="http://schemas.openxmlformats.org/officeDocument/2006/relationships/hyperlink" Target="http://www.amazon.com/gp/product/B004FHP7ES/?tag=titb-20" TargetMode="External"/><Relationship Id="rId1630" Type="http://schemas.openxmlformats.org/officeDocument/2006/relationships/hyperlink" Target="http://www.amazon.com/gp/product/B006SV2LWA/?tag=titb-20" TargetMode="External"/><Relationship Id="rId1728" Type="http://schemas.openxmlformats.org/officeDocument/2006/relationships/hyperlink" Target="http://www.amazon.com/gp/product/B0142KIQYA/?tag=titb-20" TargetMode="External"/><Relationship Id="rId1935" Type="http://schemas.openxmlformats.org/officeDocument/2006/relationships/hyperlink" Target="http://www.amazon.com/gp/product/B003IWRE3I/?tag=titb-20" TargetMode="External"/><Relationship Id="rId2197" Type="http://schemas.openxmlformats.org/officeDocument/2006/relationships/hyperlink" Target="https://www.the-numbers.com/movie/Whered-You-Go-Bernadette-(2019)" TargetMode="External"/><Relationship Id="rId169" Type="http://schemas.openxmlformats.org/officeDocument/2006/relationships/hyperlink" Target="https://www.the-numbers.com/market/genre/Drama" TargetMode="External"/><Relationship Id="rId376" Type="http://schemas.openxmlformats.org/officeDocument/2006/relationships/hyperlink" Target="https://www.amazon.com/Book-Club-Diane-Keaton/dp/B07CYTJWR2/ref=sr_1_2?s=instant-video&amp;ie=UTF8&amp;qid=1546970284&amp;sr=1-2&amp;keywords=Book+Club" TargetMode="External"/><Relationship Id="rId583" Type="http://schemas.openxmlformats.org/officeDocument/2006/relationships/hyperlink" Target="http://www.amazon.com/gp/product/B008Y6WO88/?tag=titb-20" TargetMode="External"/><Relationship Id="rId790" Type="http://schemas.openxmlformats.org/officeDocument/2006/relationships/hyperlink" Target="http://www.amazon.co.uk/Bucket-List-Jack-Nicholson/dp/B00EU76FIA/ref=sr_1_1?s=instant-video&amp;ie=UTF8&amp;qid=1457386594&amp;sr=1-1&amp;keywords=The+Bucket+List" TargetMode="External"/><Relationship Id="rId2057" Type="http://schemas.openxmlformats.org/officeDocument/2006/relationships/hyperlink" Target="http://www.amazon.com/gp/product/B0090QI22I/?tag=titb-20" TargetMode="External"/><Relationship Id="rId2264" Type="http://schemas.openxmlformats.org/officeDocument/2006/relationships/hyperlink" Target="http://www.amazon.com/gp/product/B00ZPWJU7C/?tag=titb-20" TargetMode="External"/><Relationship Id="rId4" Type="http://schemas.openxmlformats.org/officeDocument/2006/relationships/hyperlink" Target="https://www.the-numbers.com/movie/Bad-Samaritan-(2018)" TargetMode="External"/><Relationship Id="rId236" Type="http://schemas.openxmlformats.org/officeDocument/2006/relationships/hyperlink" Target="http://www.amazon.com/gp/product/B00APUQT7I/?tag=titb-20" TargetMode="External"/><Relationship Id="rId443" Type="http://schemas.openxmlformats.org/officeDocument/2006/relationships/hyperlink" Target="http://www.amazon.com/gp/product/B00FEHXCIG/?tag=titb-20" TargetMode="External"/><Relationship Id="rId650" Type="http://schemas.openxmlformats.org/officeDocument/2006/relationships/hyperlink" Target="https://www.the-numbers.com/market/genre/Drama" TargetMode="External"/><Relationship Id="rId888" Type="http://schemas.openxmlformats.org/officeDocument/2006/relationships/hyperlink" Target="http://www.amazon.com/gp/product/B00SBZL7F8/?tag=titb-20" TargetMode="External"/><Relationship Id="rId1073" Type="http://schemas.openxmlformats.org/officeDocument/2006/relationships/hyperlink" Target="http://www.amazon.com/gp/product/B00IEPTXUG/?tag=titb-20" TargetMode="External"/><Relationship Id="rId1280" Type="http://schemas.openxmlformats.org/officeDocument/2006/relationships/hyperlink" Target="http://www.the-numbers.com/market/genre/Comedy" TargetMode="External"/><Relationship Id="rId2124" Type="http://schemas.openxmlformats.org/officeDocument/2006/relationships/hyperlink" Target="http://www.the-numbers.com/market/genre/Horror" TargetMode="External"/><Relationship Id="rId2331" Type="http://schemas.openxmlformats.org/officeDocument/2006/relationships/hyperlink" Target="https://www.amazon.co.uk/Suburbicon-Matt-Damon/dp/B077S85DJD/ref=sr_1_1?s=instant-video&amp;ie=UTF8&amp;qid=1546981565&amp;sr=1-1&amp;keywords=Suburbicon" TargetMode="External"/><Relationship Id="rId303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748" Type="http://schemas.openxmlformats.org/officeDocument/2006/relationships/hyperlink" Target="https://www.amazon.com/Nerve-Emma-Roberts/dp/B01J2IXCVO/ref=sr_1_1?s=instant-video&amp;ie=UTF8&amp;qid=1481218950&amp;sr=1-1&amp;keywords=Nerve" TargetMode="External"/><Relationship Id="rId955" Type="http://schemas.openxmlformats.org/officeDocument/2006/relationships/hyperlink" Target="https://www.amazon.com/London-Has-Fallen-Gerard-Butler/dp/B01CIPPE28/ref=sr_1_1?s=instant-video&amp;ie=UTF8&amp;qid=1481219140&amp;sr=1-1&amp;keywords=London+Has+Fallen" TargetMode="External"/><Relationship Id="rId1140" Type="http://schemas.openxmlformats.org/officeDocument/2006/relationships/hyperlink" Target="https://www.the-numbers.com/market/genre/Comedy" TargetMode="External"/><Relationship Id="rId1378" Type="http://schemas.openxmlformats.org/officeDocument/2006/relationships/hyperlink" Target="http://www.amazon.com/gp/product/B018CBR0C4/?tag=titb-20" TargetMode="External"/><Relationship Id="rId1585" Type="http://schemas.openxmlformats.org/officeDocument/2006/relationships/hyperlink" Target="http://www.amazon.com/gp/product/B001OFA38E/?tag=titb-20" TargetMode="External"/><Relationship Id="rId1792" Type="http://schemas.openxmlformats.org/officeDocument/2006/relationships/hyperlink" Target="http://www.amazon.com/gp/product/B00EVW0VTI/?tag=titb-20" TargetMode="External"/><Relationship Id="rId84" Type="http://schemas.openxmlformats.org/officeDocument/2006/relationships/hyperlink" Target="http://www.amazon.com/gp/product/B00715SUI6/?tag=titb-20" TargetMode="External"/><Relationship Id="rId510" Type="http://schemas.openxmlformats.org/officeDocument/2006/relationships/hyperlink" Target="https://www.the-numbers.com/movie/Brightburn-(2019)" TargetMode="External"/><Relationship Id="rId608" Type="http://schemas.openxmlformats.org/officeDocument/2006/relationships/hyperlink" Target="http://www.the-numbers.com/market/genre/Drama" TargetMode="External"/><Relationship Id="rId815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1238" Type="http://schemas.openxmlformats.org/officeDocument/2006/relationships/hyperlink" Target="http://www.amazon.com/gp/product/B0094JO4DM/?tag=titb-20" TargetMode="External"/><Relationship Id="rId1445" Type="http://schemas.openxmlformats.org/officeDocument/2006/relationships/hyperlink" Target="http://www.amazon.com/gp/product/B002C4YYEU/?tag=titb-20" TargetMode="External"/><Relationship Id="rId1652" Type="http://schemas.openxmlformats.org/officeDocument/2006/relationships/hyperlink" Target="http://www.amazon.com/gp/product/B009NR5XV2/?tag=titb-20" TargetMode="External"/><Relationship Id="rId1000" Type="http://schemas.openxmlformats.org/officeDocument/2006/relationships/hyperlink" Target="http://www.the-numbers.com/market/genre/Comedy" TargetMode="External"/><Relationship Id="rId1305" Type="http://schemas.openxmlformats.org/officeDocument/2006/relationships/hyperlink" Target="https://www.amazon.co.uk/Lady-Bird-Saoirse-Ronan/dp/B079RWGWRK/ref=sr_1_1?s=instant-video&amp;ie=UTF8&amp;qid=1546981285&amp;sr=1-1&amp;keywords=Lady+Bird" TargetMode="External"/><Relationship Id="rId1957" Type="http://schemas.openxmlformats.org/officeDocument/2006/relationships/hyperlink" Target="http://www.amazon.co.uk/KINGDOM-Jamie-Foxx/dp/B00FZUD37M/ref=sr_1_1?s=instant-video&amp;ie=UTF8&amp;qid=1457386658&amp;sr=1-1&amp;keywords=the+kingdom" TargetMode="External"/><Relationship Id="rId1512" Type="http://schemas.openxmlformats.org/officeDocument/2006/relationships/hyperlink" Target="https://www.the-numbers.com/market/genre/Drama" TargetMode="External"/><Relationship Id="rId1817" Type="http://schemas.openxmlformats.org/officeDocument/2006/relationships/hyperlink" Target="http://www.amazon.com/gp/product/B00517FG4M/?tag=titb-20" TargetMode="External"/><Relationship Id="rId11" Type="http://schemas.openxmlformats.org/officeDocument/2006/relationships/hyperlink" Target="https://www.the-numbers.com/market/genre/Drama" TargetMode="External"/><Relationship Id="rId398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2079" Type="http://schemas.openxmlformats.org/officeDocument/2006/relationships/hyperlink" Target="https://www.amazon.com/Holmes-Watson-Will-Ferrell/dp/B07LGRN4RB/ref=sr_1_2?s=instant-video&amp;ie=UTF8&amp;qid=1546974586&amp;sr=1-2&amp;keywords=Holmes+and+Watson" TargetMode="External"/><Relationship Id="rId160" Type="http://schemas.openxmlformats.org/officeDocument/2006/relationships/hyperlink" Target="http://www.amazon.com/gp/product/B00USRETPM/?tag=titb-20" TargetMode="External"/><Relationship Id="rId2286" Type="http://schemas.openxmlformats.org/officeDocument/2006/relationships/hyperlink" Target="http://www.amazon.com/gp/product/B0043UCXQC/?tag=titb-20" TargetMode="External"/><Relationship Id="rId258" Type="http://schemas.openxmlformats.org/officeDocument/2006/relationships/hyperlink" Target="http://www.the-numbers.com/market/genre/Adventure" TargetMode="External"/><Relationship Id="rId465" Type="http://schemas.openxmlformats.org/officeDocument/2006/relationships/hyperlink" Target="http://www.amazon.com/gp/product/B0038P59A0/" TargetMode="External"/><Relationship Id="rId672" Type="http://schemas.openxmlformats.org/officeDocument/2006/relationships/hyperlink" Target="http://www.amazon.com/gp/product/B007JRU2UK/?tag=titb-20" TargetMode="External"/><Relationship Id="rId1095" Type="http://schemas.openxmlformats.org/officeDocument/2006/relationships/hyperlink" Target="http://www.amazon.com/gp/product/B00E8B1358/?tag=titb-20" TargetMode="External"/><Relationship Id="rId2146" Type="http://schemas.openxmlformats.org/officeDocument/2006/relationships/hyperlink" Target="http://www.amazon.com/gp/product/B000W453HO/?tag=titb-20" TargetMode="External"/><Relationship Id="rId2353" Type="http://schemas.openxmlformats.org/officeDocument/2006/relationships/hyperlink" Target="http://www.amazon.com/gp/product/B00I95N384/?tag=titb-20" TargetMode="External"/><Relationship Id="rId118" Type="http://schemas.openxmlformats.org/officeDocument/2006/relationships/hyperlink" Target="https://www.the-numbers.com/movie/Joker-(2019)" TargetMode="External"/><Relationship Id="rId325" Type="http://schemas.openxmlformats.org/officeDocument/2006/relationships/hyperlink" Target="http://www.the-numbers.com/market/genre/Drama" TargetMode="External"/><Relationship Id="rId532" Type="http://schemas.openxmlformats.org/officeDocument/2006/relationships/hyperlink" Target="https://www.the-numbers.com/market/genre/Adventure" TargetMode="External"/><Relationship Id="rId977" Type="http://schemas.openxmlformats.org/officeDocument/2006/relationships/hyperlink" Target="https://www.the-numbers.com/market/genre/Action" TargetMode="External"/><Relationship Id="rId1162" Type="http://schemas.openxmlformats.org/officeDocument/2006/relationships/hyperlink" Target="https://www.amazon.co.uk/Beguiled-17-Colin-Farrell/dp/B074P9VGN4/ref=sr_1_1?s=instant-video&amp;ie=UTF8&amp;qid=1546981189&amp;sr=1-1&amp;keywords=The+Beguiled" TargetMode="External"/><Relationship Id="rId2006" Type="http://schemas.openxmlformats.org/officeDocument/2006/relationships/hyperlink" Target="http://www.amazon.com/gp/product/B00CISAPJS/?tag=titb-20" TargetMode="External"/><Relationship Id="rId2213" Type="http://schemas.openxmlformats.org/officeDocument/2006/relationships/hyperlink" Target="https://www.amazon.co.uk/Monster-Trucks-Lucas-Till/dp/B01NGZ43CU/ref=sr_1_1?s=instant-video&amp;ie=UTF8&amp;qid=1546978633&amp;sr=1-1&amp;keywords=Monster+Trucks" TargetMode="External"/><Relationship Id="rId837" Type="http://schemas.openxmlformats.org/officeDocument/2006/relationships/hyperlink" Target="https://www.amazon.com/Girl-Train-Emily-Blunt/dp/B01M7V9R51/ref=sr_1_1?s=instant-video&amp;ie=UTF8&amp;qid=1481219228&amp;sr=1-1&amp;keywords=The+Girl+on+the+Train" TargetMode="External"/><Relationship Id="rId1022" Type="http://schemas.openxmlformats.org/officeDocument/2006/relationships/hyperlink" Target="http://www.the-numbers.com/market/genre/Thriller-or-Suspense" TargetMode="External"/><Relationship Id="rId1467" Type="http://schemas.openxmlformats.org/officeDocument/2006/relationships/hyperlink" Target="http://www.amazon.com/gp/product/B006RXPTNM/?tag=titb-20" TargetMode="External"/><Relationship Id="rId1674" Type="http://schemas.openxmlformats.org/officeDocument/2006/relationships/hyperlink" Target="https://www.amazon.com/Joy-Jennifer-Lawrence/dp/B019SG4BU6/ref=sr_1_1?s=instant-video&amp;ie=UTF8&amp;qid=1481218496&amp;sr=1-1&amp;keywords=Joy" TargetMode="External"/><Relationship Id="rId1881" Type="http://schemas.openxmlformats.org/officeDocument/2006/relationships/hyperlink" Target="https://www.the-numbers.com/market/genre/Drama" TargetMode="External"/><Relationship Id="rId904" Type="http://schemas.openxmlformats.org/officeDocument/2006/relationships/hyperlink" Target="https://www.the-numbers.com/market/genre/Horror" TargetMode="External"/><Relationship Id="rId1327" Type="http://schemas.openxmlformats.org/officeDocument/2006/relationships/hyperlink" Target="https://www.amazon.com/Mike-Dave-Need-Wedding-Dates/dp/B01I2D6Y4M/ref=sr_1_1?s=instant-video&amp;ie=UTF8&amp;qid=1481218974&amp;sr=1-1&amp;keywords=Mike+and+Dave+Need+Wedding+Dates" TargetMode="External"/><Relationship Id="rId1534" Type="http://schemas.openxmlformats.org/officeDocument/2006/relationships/hyperlink" Target="https://www.amazon.co.uk/LEGO-Movie-Second-Part/dp/B07SLDVPSH/ref=sr_1_1?keywords=The+LEGO+Movie+2%3A+The+Second+Part&amp;qid=1577974425&amp;s=instant-video&amp;sr=1-1" TargetMode="External"/><Relationship Id="rId1741" Type="http://schemas.openxmlformats.org/officeDocument/2006/relationships/hyperlink" Target="http://www.amazon.com/gp/product/B00XCGUISI/?tag=titb-20" TargetMode="External"/><Relationship Id="rId1979" Type="http://schemas.openxmlformats.org/officeDocument/2006/relationships/hyperlink" Target="https://www.amazon.com/Nocturnal-Animals-Amy-Adams/dp/B01NAG5VL9/ref=sr_1_1?s=instant-video&amp;ie=UTF8&amp;qid=1483640892&amp;sr=1-1&amp;keywords=nocturnal+animals+movie" TargetMode="External"/><Relationship Id="rId33" Type="http://schemas.openxmlformats.org/officeDocument/2006/relationships/hyperlink" Target="https://www.amazon.com/Puzzle-Kelly-Macdonald/dp/B07KCMXR4R/ref=sr_1_1?s=instant-video&amp;ie=UTF8&amp;qid=1546975303&amp;sr=1-1&amp;keywords=Puzzle" TargetMode="External"/><Relationship Id="rId1601" Type="http://schemas.openxmlformats.org/officeDocument/2006/relationships/hyperlink" Target="http://www.amazon.com/gp/product/B0051BVQFG/?tag=titb-20" TargetMode="External"/><Relationship Id="rId1839" Type="http://schemas.openxmlformats.org/officeDocument/2006/relationships/hyperlink" Target="https://www.amazon.co.uk/X-Men-Dark-Phoenix-Simon-Kinberg/dp/B07SH9KGBF/ref=sr_1_1?keywords=Dark+Phoenix&amp;qid=1577973321&amp;s=instant-video&amp;sr=1-1" TargetMode="External"/><Relationship Id="rId182" Type="http://schemas.openxmlformats.org/officeDocument/2006/relationships/hyperlink" Target="http://www.amazon.com/gp/product/B00BZAJMWG/?tag=titb-20" TargetMode="External"/><Relationship Id="rId1906" Type="http://schemas.openxmlformats.org/officeDocument/2006/relationships/hyperlink" Target="http://www.amazon.com/gp/product/B005ZB8ZHY/?tag=titb-20" TargetMode="External"/><Relationship Id="rId487" Type="http://schemas.openxmlformats.org/officeDocument/2006/relationships/hyperlink" Target="http://www.the-numbers.com/market/genre/Adventure" TargetMode="External"/><Relationship Id="rId694" Type="http://schemas.openxmlformats.org/officeDocument/2006/relationships/hyperlink" Target="http://www.amazon.com/gp/product/B00A3YTC6Q/?tag=titb-20" TargetMode="External"/><Relationship Id="rId2070" Type="http://schemas.openxmlformats.org/officeDocument/2006/relationships/hyperlink" Target="http://www.amazon.com/gp/product/B009CGD0C8/?tag=titb-20" TargetMode="External"/><Relationship Id="rId2168" Type="http://schemas.openxmlformats.org/officeDocument/2006/relationships/hyperlink" Target="http://www.amazon.com/gp/product/B00VY0DTIA/?tag=titb-20" TargetMode="External"/><Relationship Id="rId2375" Type="http://schemas.openxmlformats.org/officeDocument/2006/relationships/hyperlink" Target="http://www.amazon.com/gp/product/B00I8H5EK8/?tag=titb-20" TargetMode="External"/><Relationship Id="rId347" Type="http://schemas.openxmlformats.org/officeDocument/2006/relationships/hyperlink" Target="https://www.the-numbers.com/movie/Spider-Man-Far-From-Home-(2019)" TargetMode="External"/><Relationship Id="rId999" Type="http://schemas.openxmlformats.org/officeDocument/2006/relationships/hyperlink" Target="http://www.amazon.com/gp/product/B017K2C8NW/?tag=titb-20" TargetMode="External"/><Relationship Id="rId1184" Type="http://schemas.openxmlformats.org/officeDocument/2006/relationships/hyperlink" Target="http://www.amazon.com/gp/product/B009EEELX0/?tag=titb-20" TargetMode="External"/><Relationship Id="rId2028" Type="http://schemas.openxmlformats.org/officeDocument/2006/relationships/hyperlink" Target="https://www.boxofficemojo.com/movies/?id=hardpowder.htm" TargetMode="External"/><Relationship Id="rId554" Type="http://schemas.openxmlformats.org/officeDocument/2006/relationships/hyperlink" Target="https://www.the-numbers.com/movie/Midsommar-(2019)" TargetMode="External"/><Relationship Id="rId761" Type="http://schemas.openxmlformats.org/officeDocument/2006/relationships/hyperlink" Target="http://www.amazon.com/gp/product/B015YJRQ8U/?tag=titb-20" TargetMode="External"/><Relationship Id="rId859" Type="http://schemas.openxmlformats.org/officeDocument/2006/relationships/hyperlink" Target="https://www.amazon.com/Post-Meryl-Streep/dp/B078XMV6WJ/ref=sr_1_2?s=instant-video&amp;ie=UTF8&amp;qid=1546973832&amp;sr=1-2&amp;keywords=The+Post" TargetMode="External"/><Relationship Id="rId1391" Type="http://schemas.openxmlformats.org/officeDocument/2006/relationships/hyperlink" Target="http://www.amazon.com/gp/product/B00AMBH70S/?tag=titb-20" TargetMode="External"/><Relationship Id="rId1489" Type="http://schemas.openxmlformats.org/officeDocument/2006/relationships/hyperlink" Target="http://www.the-numbers.com/market/genre/Western" TargetMode="External"/><Relationship Id="rId1696" Type="http://schemas.openxmlformats.org/officeDocument/2006/relationships/hyperlink" Target="http://www.amazon.com/gp/product/B001B6LJ0C/?tag=titb-20" TargetMode="External"/><Relationship Id="rId2235" Type="http://schemas.openxmlformats.org/officeDocument/2006/relationships/hyperlink" Target="http://www.amazon.com/gp/product/B017QHDEW0/?tag=titb-20" TargetMode="External"/><Relationship Id="rId207" Type="http://schemas.openxmlformats.org/officeDocument/2006/relationships/hyperlink" Target="http://www.amazon.com/gp/product/B019EG160I/?tag=titb-20" TargetMode="External"/><Relationship Id="rId414" Type="http://schemas.openxmlformats.org/officeDocument/2006/relationships/hyperlink" Target="https://www.amazon.com/Love-Friendship-Kate-Beckinsale/dp/B01F4CBK20/ref=sr_1_1?s=instant-video&amp;ie=UTF8&amp;qid=1481218337&amp;sr=1-1&amp;keywords=Love+%26+Friendship" TargetMode="External"/><Relationship Id="rId621" Type="http://schemas.openxmlformats.org/officeDocument/2006/relationships/hyperlink" Target="http://www.amazon.com/gp/product/B015ENAX9U/?tag=titb-20" TargetMode="External"/><Relationship Id="rId1044" Type="http://schemas.openxmlformats.org/officeDocument/2006/relationships/hyperlink" Target="http://www.the-numbers.com/market/genre/Drama" TargetMode="External"/><Relationship Id="rId1251" Type="http://schemas.openxmlformats.org/officeDocument/2006/relationships/hyperlink" Target="http://www.amazon.com/gp/product/B00G3HSF7O/?tag=titb-20" TargetMode="External"/><Relationship Id="rId1349" Type="http://schemas.openxmlformats.org/officeDocument/2006/relationships/hyperlink" Target="https://www.amazon.co.uk/Flatliners-Ellen-Page/dp/B075R2WJP7/ref=sr_1_2?s=instant-video&amp;ie=UTF8&amp;qid=1546978605&amp;sr=1-2&amp;keywords=Flatliners" TargetMode="External"/><Relationship Id="rId2302" Type="http://schemas.openxmlformats.org/officeDocument/2006/relationships/hyperlink" Target="http://www.amazon.com/gp/product/B008Y717U8/?tag=titb-20" TargetMode="External"/><Relationship Id="rId719" Type="http://schemas.openxmlformats.org/officeDocument/2006/relationships/hyperlink" Target="http://www.amazon.com/gp/product/B00O1SDDOW/?tag=titb-20" TargetMode="External"/><Relationship Id="rId926" Type="http://schemas.openxmlformats.org/officeDocument/2006/relationships/hyperlink" Target="https://www.the-numbers.com/movie/Angel-Has-Fallen-(2019)" TargetMode="External"/><Relationship Id="rId1111" Type="http://schemas.openxmlformats.org/officeDocument/2006/relationships/hyperlink" Target="http://www.amazon.com/gp/product/B00R7FU2UE/?tag=titb-20" TargetMode="External"/><Relationship Id="rId1556" Type="http://schemas.openxmlformats.org/officeDocument/2006/relationships/hyperlink" Target="http://www.amazon.com/gp/product/B0062KJ1Q6/?tag=titb-20" TargetMode="External"/><Relationship Id="rId1763" Type="http://schemas.openxmlformats.org/officeDocument/2006/relationships/hyperlink" Target="http://www.amazon.com/gp/product/B002EDH0FE/?tag=titb-20" TargetMode="External"/><Relationship Id="rId1970" Type="http://schemas.openxmlformats.org/officeDocument/2006/relationships/hyperlink" Target="https://www.the-numbers.com/movie/Wrinkle-in-Time-A-(2018)" TargetMode="External"/><Relationship Id="rId55" Type="http://schemas.openxmlformats.org/officeDocument/2006/relationships/hyperlink" Target="https://www.the-numbers.com/market/genre/Drama" TargetMode="External"/><Relationship Id="rId1209" Type="http://schemas.openxmlformats.org/officeDocument/2006/relationships/hyperlink" Target="http://www.amazon.com/gp/product/B0091VXC54/?tag=titb-20" TargetMode="External"/><Relationship Id="rId1416" Type="http://schemas.openxmlformats.org/officeDocument/2006/relationships/hyperlink" Target="http://www.amazon.com/gp/product/B0091VONT8/?tag=titb-20" TargetMode="External"/><Relationship Id="rId1623" Type="http://schemas.openxmlformats.org/officeDocument/2006/relationships/hyperlink" Target="https://www.the-numbers.com/market/genre/Drama" TargetMode="External"/><Relationship Id="rId1830" Type="http://schemas.openxmlformats.org/officeDocument/2006/relationships/hyperlink" Target="http://www.the-numbers.com/market/genre/Drama" TargetMode="External"/><Relationship Id="rId1928" Type="http://schemas.openxmlformats.org/officeDocument/2006/relationships/hyperlink" Target="http://www.amazon.com/gp/product/B006P4O5JM/?tag=titb-20" TargetMode="External"/><Relationship Id="rId2092" Type="http://schemas.openxmlformats.org/officeDocument/2006/relationships/hyperlink" Target="https://www.amazon.com/Girl-Spiders-Web-Claire-Foy/dp/B07KCM6RRT/ref=sr_1_1?s=instant-video&amp;ie=UTF8&amp;qid=1546974162&amp;sr=1-1&amp;keywords=The+Girl+in+the+Spider%27s+Web" TargetMode="External"/><Relationship Id="rId271" Type="http://schemas.openxmlformats.org/officeDocument/2006/relationships/hyperlink" Target="http://www.amazon.com/gp/product/B00IGI5CX8/?tag=titb-20" TargetMode="External"/><Relationship Id="rId2397" Type="http://schemas.openxmlformats.org/officeDocument/2006/relationships/hyperlink" Target="https://www.boxofficemojo.com/movies/?id=themustang.htm" TargetMode="External"/><Relationship Id="rId131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369" Type="http://schemas.openxmlformats.org/officeDocument/2006/relationships/hyperlink" Target="http://www.amazon.com/gp/product/B00BLQQQJ6/?tag=titb-20" TargetMode="External"/><Relationship Id="rId576" Type="http://schemas.openxmlformats.org/officeDocument/2006/relationships/hyperlink" Target="http://www.amazon.com/gp/product/B008K3HRF0/?tag=titb-20" TargetMode="External"/><Relationship Id="rId783" Type="http://schemas.openxmlformats.org/officeDocument/2006/relationships/hyperlink" Target="http://www.the-numbers.com/market/genre/Action" TargetMode="External"/><Relationship Id="rId990" Type="http://schemas.openxmlformats.org/officeDocument/2006/relationships/hyperlink" Target="http://www.amazon.com/gp/product/B00LWY5B52/?tag=titb-20" TargetMode="External"/><Relationship Id="rId2257" Type="http://schemas.openxmlformats.org/officeDocument/2006/relationships/hyperlink" Target="http://www.amazon.com/gp/product/B0038P80CO/?tag=titb-20" TargetMode="External"/><Relationship Id="rId229" Type="http://schemas.openxmlformats.org/officeDocument/2006/relationships/hyperlink" Target="https://www.the-numbers.com/movie/Ready-or-Not-(2019)" TargetMode="External"/><Relationship Id="rId436" Type="http://schemas.openxmlformats.org/officeDocument/2006/relationships/hyperlink" Target="http://www.amazon.com/gp/product/B004EAQNO4/?tag=titb-20" TargetMode="External"/><Relationship Id="rId643" Type="http://schemas.openxmlformats.org/officeDocument/2006/relationships/hyperlink" Target="https://www.the-numbers.com/market/genre/Comedy" TargetMode="External"/><Relationship Id="rId1066" Type="http://schemas.openxmlformats.org/officeDocument/2006/relationships/hyperlink" Target="https://www.amazon.com/Commuter-Liam-Neeson/dp/B079Y45XDL/ref=sr_1_2?s=instant-video&amp;ie=UTF8&amp;qid=1546974947&amp;sr=1-2&amp;keywords=The+Commuter" TargetMode="External"/><Relationship Id="rId1273" Type="http://schemas.openxmlformats.org/officeDocument/2006/relationships/hyperlink" Target="http://www.amazon.com/gp/product/B00IK590UI/?tag=titb-20" TargetMode="External"/><Relationship Id="rId1480" Type="http://schemas.openxmlformats.org/officeDocument/2006/relationships/hyperlink" Target="http://www.amazon.com/gp/product/B018AEY8HI/?tag=titb-20" TargetMode="External"/><Relationship Id="rId2117" Type="http://schemas.openxmlformats.org/officeDocument/2006/relationships/hyperlink" Target="https://www.amazon.co.uk/Norman-Moderate-Rise-Tragic-Fixer/dp/B0762FNY2F/ref=sr_1_1?s=instant-video&amp;ie=UTF8&amp;qid=1546981181&amp;sr=1-1&amp;keywords=Norman%3A+The+Moderate+Rise+and+Tragic+Fall+of+a+New+York+Fixer" TargetMode="External"/><Relationship Id="rId2324" Type="http://schemas.openxmlformats.org/officeDocument/2006/relationships/hyperlink" Target="http://www.amazon.com/gp/product/B00VIF5AZ6/?tag=titb-20" TargetMode="External"/><Relationship Id="rId850" Type="http://schemas.openxmlformats.org/officeDocument/2006/relationships/hyperlink" Target="http://www.amazon.com/gp/product/B00W96OEV4/?tag=titb-20" TargetMode="External"/><Relationship Id="rId948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1133" Type="http://schemas.openxmlformats.org/officeDocument/2006/relationships/hyperlink" Target="http://www.amazon.com/gp/product/B009HEJXFS/?tag=titb-20" TargetMode="External"/><Relationship Id="rId1578" Type="http://schemas.openxmlformats.org/officeDocument/2006/relationships/hyperlink" Target="http://www.amazon.com/gp/product/B00CBKVMG8/?tag=titb-20" TargetMode="External"/><Relationship Id="rId1785" Type="http://schemas.openxmlformats.org/officeDocument/2006/relationships/hyperlink" Target="https://www.the-numbers.com/market/genre/Action" TargetMode="External"/><Relationship Id="rId1992" Type="http://schemas.openxmlformats.org/officeDocument/2006/relationships/hyperlink" Target="https://www.the-numbers.com/market/genre/Action" TargetMode="External"/><Relationship Id="rId77" Type="http://schemas.openxmlformats.org/officeDocument/2006/relationships/hyperlink" Target="https://www.amazon.co.uk/Get-Out-Daniel-Kaluuya/dp/B072XM6DBW/ref=sr_1_1?s=instant-video&amp;ie=UTF8&amp;qid=1546981433&amp;sr=1-1&amp;keywords=Get+Out" TargetMode="External"/><Relationship Id="rId503" Type="http://schemas.openxmlformats.org/officeDocument/2006/relationships/hyperlink" Target="https://www.the-numbers.com/market/genre/Comedy" TargetMode="External"/><Relationship Id="rId710" Type="http://schemas.openxmlformats.org/officeDocument/2006/relationships/hyperlink" Target="https://www.amazon.com/Fifty-Shades-Black-Marlon-Wayans/dp/B01E9H4SIY/ref=sr_1_1?s=instant-video&amp;ie=UTF8&amp;qid=1481218283&amp;sr=1-1&amp;keywords=Fifty+Shades+of+Black" TargetMode="External"/><Relationship Id="rId808" Type="http://schemas.openxmlformats.org/officeDocument/2006/relationships/hyperlink" Target="http://www.amazon.com/gp/product/B00OH74BXY/?tag=titb-20" TargetMode="External"/><Relationship Id="rId1340" Type="http://schemas.openxmlformats.org/officeDocument/2006/relationships/hyperlink" Target="https://www.the-numbers.com/market/genre/Adventure" TargetMode="External"/><Relationship Id="rId1438" Type="http://schemas.openxmlformats.org/officeDocument/2006/relationships/hyperlink" Target="http://www.amazon.com/gp/product/B00ISJT5IS/?tag=titb-20" TargetMode="External"/><Relationship Id="rId1645" Type="http://schemas.openxmlformats.org/officeDocument/2006/relationships/hyperlink" Target="https://www.the-numbers.com/market/genre/Comedy" TargetMode="External"/><Relationship Id="rId1200" Type="http://schemas.openxmlformats.org/officeDocument/2006/relationships/hyperlink" Target="http://www.amazon.co.uk/Norbit-Eddie-Murphy/dp/B00FYNGIZE/ref=sr_1_1?s=instant-video&amp;ie=UTF8&amp;qid=1457386342&amp;sr=1-1&amp;keywords=Norbit" TargetMode="External"/><Relationship Id="rId1852" Type="http://schemas.openxmlformats.org/officeDocument/2006/relationships/hyperlink" Target="https://www.the-numbers.com/movie/Every-Day-(2018)" TargetMode="External"/><Relationship Id="rId1505" Type="http://schemas.openxmlformats.org/officeDocument/2006/relationships/hyperlink" Target="https://www.the-numbers.com/market/genre/Action" TargetMode="External"/><Relationship Id="rId1712" Type="http://schemas.openxmlformats.org/officeDocument/2006/relationships/hyperlink" Target="http://www.amazon.com/gp/product/B005BGBP3Y/?tag=titb-20" TargetMode="External"/><Relationship Id="rId293" Type="http://schemas.openxmlformats.org/officeDocument/2006/relationships/hyperlink" Target="http://www.amazon.com/gp/product/B0018T9JW2/?tag=titb-20" TargetMode="External"/><Relationship Id="rId2181" Type="http://schemas.openxmlformats.org/officeDocument/2006/relationships/hyperlink" Target="http://www.the-numbers.com/market/genre/Comedy" TargetMode="External"/><Relationship Id="rId153" Type="http://schemas.openxmlformats.org/officeDocument/2006/relationships/hyperlink" Target="http://www.the-numbers.com/market/genre/Drama" TargetMode="External"/><Relationship Id="rId360" Type="http://schemas.openxmlformats.org/officeDocument/2006/relationships/hyperlink" Target="https://www.the-numbers.com/market/genre/Comedy" TargetMode="External"/><Relationship Id="rId598" Type="http://schemas.openxmlformats.org/officeDocument/2006/relationships/hyperlink" Target="https://www.the-numbers.com/market/genre/Adventure" TargetMode="External"/><Relationship Id="rId2041" Type="http://schemas.openxmlformats.org/officeDocument/2006/relationships/hyperlink" Target="https://www.the-numbers.com/movie/American-Animals-(2018)" TargetMode="External"/><Relationship Id="rId2279" Type="http://schemas.openxmlformats.org/officeDocument/2006/relationships/hyperlink" Target="https://www.boxofficemojo.com/movies/?id=hotelmumbai.htm" TargetMode="External"/><Relationship Id="rId220" Type="http://schemas.openxmlformats.org/officeDocument/2006/relationships/hyperlink" Target="https://www.the-numbers.com/market/genre/Drama" TargetMode="External"/><Relationship Id="rId458" Type="http://schemas.openxmlformats.org/officeDocument/2006/relationships/hyperlink" Target="http://www.amazon.com/gp/product/B00A9X9TIW/?tag=titb-20" TargetMode="External"/><Relationship Id="rId665" Type="http://schemas.openxmlformats.org/officeDocument/2006/relationships/hyperlink" Target="http://www.amazon.com/gp/product/B001Q2J8BS/?tag=titb-20" TargetMode="External"/><Relationship Id="rId872" Type="http://schemas.openxmlformats.org/officeDocument/2006/relationships/hyperlink" Target="http://www.amazon.com/gp/product/B00APVBKR6/?tag=titb-20" TargetMode="External"/><Relationship Id="rId1088" Type="http://schemas.openxmlformats.org/officeDocument/2006/relationships/hyperlink" Target="http://www.amazon.com/gp/product/B00JB3MVCW/?tag=titb-20" TargetMode="External"/><Relationship Id="rId1295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2139" Type="http://schemas.openxmlformats.org/officeDocument/2006/relationships/hyperlink" Target="https://www.amazon.com/Keeping-Up-Joneses-Zach-Galifianakis/dp/B01M9982IY/ref=sr_1_1?s=instant-video&amp;ie=UTF8&amp;qid=1481218345&amp;sr=1-1&amp;keywords=Keeping+Up+with+the+Joneses" TargetMode="External"/><Relationship Id="rId2346" Type="http://schemas.openxmlformats.org/officeDocument/2006/relationships/hyperlink" Target="https://www.amazon.co.uk/Stronger-David-Gordon-Green/dp/B0785KX8MM/ref=sr_1_1?s=instant-video&amp;ie=UTF8&amp;qid=1546981681&amp;sr=1-1&amp;keywords=Stronger" TargetMode="External"/><Relationship Id="rId318" Type="http://schemas.openxmlformats.org/officeDocument/2006/relationships/hyperlink" Target="http://www.amazon.com/gp/product/B008Y7EYSK/?tag=titb-20" TargetMode="External"/><Relationship Id="rId525" Type="http://schemas.openxmlformats.org/officeDocument/2006/relationships/hyperlink" Target="http://www.amazon.com/gp/product/B001JIDE3M/?tag=titb-20" TargetMode="External"/><Relationship Id="rId732" Type="http://schemas.openxmlformats.org/officeDocument/2006/relationships/hyperlink" Target="http://www.amazon.com/gp/product/B001KAV8F0/?tag=titb-20" TargetMode="External"/><Relationship Id="rId1155" Type="http://schemas.openxmlformats.org/officeDocument/2006/relationships/hyperlink" Target="http://www.amazon.com/gp/product/B00H4M3GXK/?tag=titb-20" TargetMode="External"/><Relationship Id="rId1362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2206" Type="http://schemas.openxmlformats.org/officeDocument/2006/relationships/hyperlink" Target="https://www.the-numbers.com/market/genre/Drama" TargetMode="External"/><Relationship Id="rId99" Type="http://schemas.openxmlformats.org/officeDocument/2006/relationships/hyperlink" Target="http://www.amazon.com/gp/product/B019J76QLQ/?tag=titb-20" TargetMode="External"/><Relationship Id="rId1015" Type="http://schemas.openxmlformats.org/officeDocument/2006/relationships/hyperlink" Target="https://www.amazon.com/Ride-Along-2-Ice-Cube/dp/B01AMUTBJI/ref=sr_1_1?s=instant-video&amp;ie=UTF8&amp;qid=1481219303&amp;sr=1-1&amp;keywords=Ride+Along+2" TargetMode="External"/><Relationship Id="rId1222" Type="http://schemas.openxmlformats.org/officeDocument/2006/relationships/hyperlink" Target="https://www.amazon.com/Hell-High-Water-Jeff-Bridges/dp/B01K5CB2DG/ref=sr_1_1?s=instant-video&amp;ie=UTF8&amp;qid=1481218754&amp;sr=1-1&amp;keywords=Hell+or+High+Water" TargetMode="External"/><Relationship Id="rId1667" Type="http://schemas.openxmlformats.org/officeDocument/2006/relationships/hyperlink" Target="http://www.amazon.com/gp/product/B006LG7V5O/?tag=titb-20" TargetMode="External"/><Relationship Id="rId1874" Type="http://schemas.openxmlformats.org/officeDocument/2006/relationships/hyperlink" Target="https://www.the-numbers.com/market/genre/Drama" TargetMode="External"/><Relationship Id="rId1527" Type="http://schemas.openxmlformats.org/officeDocument/2006/relationships/hyperlink" Target="http://www.amazon.com/gp/product/B00JNMLMJ4/?tag=titb-20" TargetMode="External"/><Relationship Id="rId1734" Type="http://schemas.openxmlformats.org/officeDocument/2006/relationships/hyperlink" Target="http://www.amazon.com/gp/product/B00O4UQ038/?tag=titb-20" TargetMode="External"/><Relationship Id="rId1941" Type="http://schemas.openxmlformats.org/officeDocument/2006/relationships/hyperlink" Target="https://www.amazon.co.uk/Maudie-Ethan-Hawke/dp/B077ZLTY56/ref=sr_1_1?s=instant-video&amp;ie=UTF8&amp;qid=1546980584&amp;sr=1-1&amp;keywords=Maudie" TargetMode="External"/><Relationship Id="rId26" Type="http://schemas.openxmlformats.org/officeDocument/2006/relationships/hyperlink" Target="https://www.the-numbers.com/market/genre/Drama" TargetMode="External"/><Relationship Id="rId175" Type="http://schemas.openxmlformats.org/officeDocument/2006/relationships/hyperlink" Target="https://www.amazon.com/Purge-Election-Year-Frank-Grillo/dp/B01ICD5114/ref=sr_1_1?s=instant-video&amp;ie=UTF8&amp;qid=1481219262&amp;sr=1-1&amp;keywords=The+Purge%3A+Election+Year" TargetMode="External"/><Relationship Id="rId1801" Type="http://schemas.openxmlformats.org/officeDocument/2006/relationships/hyperlink" Target="http://www.amazon.com/gp/product/B0094KT5K8/?tag=titb-20" TargetMode="External"/><Relationship Id="rId382" Type="http://schemas.openxmlformats.org/officeDocument/2006/relationships/hyperlink" Target="http://www.amazon.com/gp/product/B004I7IPL2/?tag=titb-20" TargetMode="External"/><Relationship Id="rId687" Type="http://schemas.openxmlformats.org/officeDocument/2006/relationships/hyperlink" Target="http://www.amazon.com/gp/product/B002LANLDK/?tag=titb-20" TargetMode="External"/><Relationship Id="rId2063" Type="http://schemas.openxmlformats.org/officeDocument/2006/relationships/hyperlink" Target="https://www.amazon.co.uk/Hellboy-David-Harbour/dp/B07QHCB4VH/ref=sr_1_1?crid=10ABMQ49YVJ30&amp;keywords=hellboy+2019&amp;qid=1577973514&amp;s=instant-video&amp;sprefix=Hellboy%2Cinstant-video%2C149&amp;sr=1-1" TargetMode="External"/><Relationship Id="rId2270" Type="http://schemas.openxmlformats.org/officeDocument/2006/relationships/hyperlink" Target="http://www.amazon.com/gp/product/B004LZU89S/?tag=titb-20" TargetMode="External"/><Relationship Id="rId2368" Type="http://schemas.openxmlformats.org/officeDocument/2006/relationships/hyperlink" Target="https://www.the-numbers.com/market/genre/Adventure" TargetMode="External"/><Relationship Id="rId242" Type="http://schemas.openxmlformats.org/officeDocument/2006/relationships/hyperlink" Target="http://www.amazon.com/gp/product/B004F1F32A/?tag=titb-20" TargetMode="External"/><Relationship Id="rId894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1177" Type="http://schemas.openxmlformats.org/officeDocument/2006/relationships/hyperlink" Target="https://www.the-numbers.com/market/genre/Drama" TargetMode="External"/><Relationship Id="rId2130" Type="http://schemas.openxmlformats.org/officeDocument/2006/relationships/hyperlink" Target="http://www.the-numbers.com/market/genre/Comedy" TargetMode="External"/><Relationship Id="rId102" Type="http://schemas.openxmlformats.org/officeDocument/2006/relationships/hyperlink" Target="https://www.amazon.com/Halloween-Jamie-Lee-Curtis/dp/B07JG4HZ12/ref=sr_1_1?s=instant-video&amp;ie=UTF8&amp;qid=1546974551&amp;sr=1-1&amp;keywords=halloween+2018" TargetMode="External"/><Relationship Id="rId547" Type="http://schemas.openxmlformats.org/officeDocument/2006/relationships/hyperlink" Target="https://www.amazon.com/Sorry-Bother-You-Boots-Riley/dp/B07FN8STFS/ref=sr_1_1?s=instant-video&amp;ie=UTF8&amp;qid=1546974855&amp;sr=1-1&amp;keywords=Sorry+to+Bother+You" TargetMode="External"/><Relationship Id="rId754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961" Type="http://schemas.openxmlformats.org/officeDocument/2006/relationships/hyperlink" Target="http://www.amazon.com/gp/product/B008Y71JCE/?tag=titb-20" TargetMode="External"/><Relationship Id="rId1384" Type="http://schemas.openxmlformats.org/officeDocument/2006/relationships/hyperlink" Target="http://www.amazon.com/gp/product/B00GK65HWE/?tag=titb-20" TargetMode="External"/><Relationship Id="rId1591" Type="http://schemas.openxmlformats.org/officeDocument/2006/relationships/hyperlink" Target="https://www.amazon.co.uk/Life-Ryan-Reynolds/dp/B06XR9ZN8P/ref=sr_1_1?s=instant-video&amp;ie=UTF8&amp;qid=1546981078&amp;sr=1-1&amp;keywords=Life" TargetMode="External"/><Relationship Id="rId1689" Type="http://schemas.openxmlformats.org/officeDocument/2006/relationships/hyperlink" Target="https://www.amazon.com/Christopher-Robin-Ewan-McGregor/dp/B07FVT3WF4/ref=sr_1_1?s=instant-video&amp;ie=UTF8&amp;qid=1546970354&amp;sr=1-1&amp;keywords=Christopher+Robin" TargetMode="External"/><Relationship Id="rId2228" Type="http://schemas.openxmlformats.org/officeDocument/2006/relationships/hyperlink" Target="http://www.amazon.com/gp/product/B003L7PKCW/?tag=titb-20" TargetMode="External"/><Relationship Id="rId90" Type="http://schemas.openxmlformats.org/officeDocument/2006/relationships/hyperlink" Target="https://www.amazon.com/Lights-Out-Teresa-Palmer/dp/B01IURHTBC/ref=sr_1_1?s=instant-video&amp;ie=UTF8&amp;qid=1481219191&amp;sr=1-1&amp;keywords=Lights+Out" TargetMode="External"/><Relationship Id="rId407" Type="http://schemas.openxmlformats.org/officeDocument/2006/relationships/hyperlink" Target="http://www.amazon.com/gp/product/B005W8SNNG/?tag=titb-20" TargetMode="External"/><Relationship Id="rId614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821" Type="http://schemas.openxmlformats.org/officeDocument/2006/relationships/hyperlink" Target="http://www.amazon.com/gp/product/B006O5Y09C/?tag=titb-20" TargetMode="External"/><Relationship Id="rId1037" Type="http://schemas.openxmlformats.org/officeDocument/2006/relationships/hyperlink" Target="http://www.the-numbers.com/market/genre/Adventure" TargetMode="External"/><Relationship Id="rId1244" Type="http://schemas.openxmlformats.org/officeDocument/2006/relationships/hyperlink" Target="http://www.the-numbers.com/market/genre/Drama" TargetMode="External"/><Relationship Id="rId1451" Type="http://schemas.openxmlformats.org/officeDocument/2006/relationships/hyperlink" Target="http://www.amazon.com/gp/product/B00KW25MFY/?tag=titb-20" TargetMode="External"/><Relationship Id="rId1896" Type="http://schemas.openxmlformats.org/officeDocument/2006/relationships/hyperlink" Target="https://www.the-numbers.com/market/genre/Action" TargetMode="External"/><Relationship Id="rId919" Type="http://schemas.openxmlformats.org/officeDocument/2006/relationships/hyperlink" Target="https://www.the-numbers.com/market/genre/Adventure" TargetMode="External"/><Relationship Id="rId1104" Type="http://schemas.openxmlformats.org/officeDocument/2006/relationships/hyperlink" Target="https://www.amazon.com/Hail-Caesar-Josh-Brolin/dp/B01BFZPEIQ/ref=sr_1_1?s=instant-video&amp;ie=UTF8&amp;qid=1481218848&amp;sr=1-1&amp;keywords=Hail%2C+Caesar%21" TargetMode="External"/><Relationship Id="rId1311" Type="http://schemas.openxmlformats.org/officeDocument/2006/relationships/hyperlink" Target="http://www.amazon.co.uk/30-Days-night-Josh-Hartnett/dp/B00FYN9UZO/ref=sr_1_1?s=instant-video&amp;ie=UTF8&amp;qid=1457385592&amp;sr=1-1&amp;keywords=30+Days+of+Night" TargetMode="External"/><Relationship Id="rId1549" Type="http://schemas.openxmlformats.org/officeDocument/2006/relationships/hyperlink" Target="https://www.amazon.co.uk/Diary-Wimpy-Kid-Long-Haul/dp/B0728JLB46/ref=sr_1_1?s=instant-video&amp;ie=UTF8&amp;qid=1546980612&amp;sr=1-1&amp;keywords=Diary+of+a+Wimpy+Kid%3A+The+Long+Haul" TargetMode="External"/><Relationship Id="rId1756" Type="http://schemas.openxmlformats.org/officeDocument/2006/relationships/hyperlink" Target="https://www.amazon.com/Huntsman-Winters-War-Chris-Hemsworth/dp/B01E7RPWKO/ref=sr_1_1?s=instant-video&amp;ie=UTF8&amp;qid=1481219024&amp;sr=1-1&amp;keywords=The+Huntsman%3A+Winter%E2%80%99s+War" TargetMode="External"/><Relationship Id="rId1963" Type="http://schemas.openxmlformats.org/officeDocument/2006/relationships/hyperlink" Target="http://www.the-numbers.com/market/genre/Drama" TargetMode="External"/><Relationship Id="rId48" Type="http://schemas.openxmlformats.org/officeDocument/2006/relationships/hyperlink" Target="https://www.the-numbers.com/market/genre/Drama" TargetMode="External"/><Relationship Id="rId1409" Type="http://schemas.openxmlformats.org/officeDocument/2006/relationships/hyperlink" Target="http://www.amazon.com/gp/product/B00G5SQFXC/?tag=titb-20" TargetMode="External"/><Relationship Id="rId1616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1823" Type="http://schemas.openxmlformats.org/officeDocument/2006/relationships/hyperlink" Target="http://www.amazon.com/gp/product/B002IR9ZQS/?tag=titb-20" TargetMode="External"/><Relationship Id="rId197" Type="http://schemas.openxmlformats.org/officeDocument/2006/relationships/hyperlink" Target="https://www.the-numbers.com/market/genre/Drama" TargetMode="External"/><Relationship Id="rId2085" Type="http://schemas.openxmlformats.org/officeDocument/2006/relationships/hyperlink" Target="http://www.amazon.com/gp/product/B018ITLEHC/?tag=titb-20" TargetMode="External"/><Relationship Id="rId2292" Type="http://schemas.openxmlformats.org/officeDocument/2006/relationships/hyperlink" Target="https://www.amazon.co.uk/Their-Finest-Gemma-Arterton/dp/B06Y62TF2L/ref=sr_1_1?s=instant-video&amp;ie=UTF8&amp;qid=1546981270&amp;sr=1-1&amp;keywords=Their+Finest" TargetMode="External"/><Relationship Id="rId264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471" Type="http://schemas.openxmlformats.org/officeDocument/2006/relationships/hyperlink" Target="https://www.the-numbers.com/movie/Hotel-Transylvania-3-Summer-Vacation" TargetMode="External"/><Relationship Id="rId2152" Type="http://schemas.openxmlformats.org/officeDocument/2006/relationships/hyperlink" Target="https://www.the-numbers.com/market/genre/Action" TargetMode="External"/><Relationship Id="rId124" Type="http://schemas.openxmlformats.org/officeDocument/2006/relationships/hyperlink" Target="https://www.boxofficemojo.com/movies/?id=escaperoom.htm" TargetMode="External"/><Relationship Id="rId569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776" Type="http://schemas.openxmlformats.org/officeDocument/2006/relationships/hyperlink" Target="https://www.the-numbers.com/movie/Love-Simon" TargetMode="External"/><Relationship Id="rId983" Type="http://schemas.openxmlformats.org/officeDocument/2006/relationships/hyperlink" Target="https://www.the-numbers.com/market/genre/Comedy" TargetMode="External"/><Relationship Id="rId1199" Type="http://schemas.openxmlformats.org/officeDocument/2006/relationships/hyperlink" Target="http://www.amazon.com/gp/product/B00DU70VU4/?tag=titb-20" TargetMode="External"/><Relationship Id="rId331" Type="http://schemas.openxmlformats.org/officeDocument/2006/relationships/hyperlink" Target="http://www.amazon.com/gp/product/B00BI5IXL4/?tag=titb-20" TargetMode="External"/><Relationship Id="rId429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636" Type="http://schemas.openxmlformats.org/officeDocument/2006/relationships/hyperlink" Target="http://www.amazon.com/gp/product/B004FI5F4O/?tag=titb-20" TargetMode="External"/><Relationship Id="rId1059" Type="http://schemas.openxmlformats.org/officeDocument/2006/relationships/hyperlink" Target="http://www.the-numbers.com/market/genre/Horror" TargetMode="External"/><Relationship Id="rId1266" Type="http://schemas.openxmlformats.org/officeDocument/2006/relationships/hyperlink" Target="https://www.amazon.com/Uncle-Drew-Kyrie-Irving/dp/B07G4MYNJF/ref=sr_1_1?s=instant-video&amp;ie=UTF8&amp;qid=1546970638&amp;sr=1-1&amp;keywords=Uncle+Drew" TargetMode="External"/><Relationship Id="rId1473" Type="http://schemas.openxmlformats.org/officeDocument/2006/relationships/hyperlink" Target="https://www.the-numbers.com/market/genre/Comedy" TargetMode="External"/><Relationship Id="rId2012" Type="http://schemas.openxmlformats.org/officeDocument/2006/relationships/hyperlink" Target="http://www.the-numbers.com/market/genre/Comedy" TargetMode="External"/><Relationship Id="rId2317" Type="http://schemas.openxmlformats.org/officeDocument/2006/relationships/hyperlink" Target="https://www.the-numbers.com/movie/Missing-Link-(2019)" TargetMode="External"/><Relationship Id="rId843" Type="http://schemas.openxmlformats.org/officeDocument/2006/relationships/hyperlink" Target="https://www.the-numbers.com/market/genre/Drama" TargetMode="External"/><Relationship Id="rId1126" Type="http://schemas.openxmlformats.org/officeDocument/2006/relationships/hyperlink" Target="https://www.the-numbers.com/market/genre/Action" TargetMode="External"/><Relationship Id="rId1680" Type="http://schemas.openxmlformats.org/officeDocument/2006/relationships/hyperlink" Target="https://www.amazon.co.uk/Ghost-Shell-Scarlett-Johansson/dp/B06XRVRXMX/ref=sr_1_1?s=instant-video&amp;ie=UTF8&amp;qid=1546978938&amp;sr=1-1&amp;keywords=Ghost+in+the+Shell" TargetMode="External"/><Relationship Id="rId1778" Type="http://schemas.openxmlformats.org/officeDocument/2006/relationships/hyperlink" Target="http://www.the-numbers.com/market/genre/Drama" TargetMode="External"/><Relationship Id="rId1985" Type="http://schemas.openxmlformats.org/officeDocument/2006/relationships/hyperlink" Target="https://www.amazon.com/Allied-Brad-Pitt/dp/B01N8STV3U/ref=sr_1_1?s=instant-video&amp;ie=UTF8&amp;qid=1483640913&amp;sr=1-1&amp;keywords=allied" TargetMode="External"/><Relationship Id="rId703" Type="http://schemas.openxmlformats.org/officeDocument/2006/relationships/hyperlink" Target="http://www.amazon.com/gp/product/B00S8P05OK/?tag=titb-20" TargetMode="External"/><Relationship Id="rId910" Type="http://schemas.openxmlformats.org/officeDocument/2006/relationships/hyperlink" Target="http://www.amazon.com/gp/product/B00493F28Y/?tag=titb-20" TargetMode="External"/><Relationship Id="rId1333" Type="http://schemas.openxmlformats.org/officeDocument/2006/relationships/hyperlink" Target="https://www.amazon.co.uk/Underworld-Blood-Wars-Kate-Beckinsale/dp/B01NH61OND/ref=sr_1_1?s=instant-video&amp;ie=UTF8&amp;qid=1546977646&amp;sr=1-1&amp;keywords=Underworld%3A+Blood+Wars" TargetMode="External"/><Relationship Id="rId1540" Type="http://schemas.openxmlformats.org/officeDocument/2006/relationships/hyperlink" Target="http://www.the-numbers.com/market/genre/Adventure" TargetMode="External"/><Relationship Id="rId1638" Type="http://schemas.openxmlformats.org/officeDocument/2006/relationships/hyperlink" Target="http://www.amazon.com/gp/product/B004P12SSW/?tag=titb-20" TargetMode="External"/><Relationship Id="rId1400" Type="http://schemas.openxmlformats.org/officeDocument/2006/relationships/hyperlink" Target="https://www.amazon.com/Life-Party-Melissa-McCarthy/dp/B07CX4ST91/ref=sr_1_2?s=instant-video&amp;ie=UTF8&amp;qid=1546975618&amp;sr=1-2&amp;keywords=Life+of+the+Party" TargetMode="External"/><Relationship Id="rId1845" Type="http://schemas.openxmlformats.org/officeDocument/2006/relationships/hyperlink" Target="http://www.amazon.com/gp/product/B002LWKRNA/?tag=titb-20" TargetMode="External"/><Relationship Id="rId1705" Type="http://schemas.openxmlformats.org/officeDocument/2006/relationships/hyperlink" Target="https://www.amazon.com/Adrift-Shailene-Woodley/dp/B07DGLJM3X/ref=sr_1_2?s=instant-video&amp;ie=UTF8&amp;qid=1546964130&amp;sr=1-2&amp;keywords=Adrift" TargetMode="External"/><Relationship Id="rId1912" Type="http://schemas.openxmlformats.org/officeDocument/2006/relationships/hyperlink" Target="https://www.amazon.co.uk/Circle-Mark-Stalker/dp/B073R2Q5DC/ref=sr_1_1?s=instant-video&amp;ie=UTF8&amp;qid=1546980553&amp;sr=1-1&amp;keywords=The+Circle" TargetMode="External"/><Relationship Id="rId286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493" Type="http://schemas.openxmlformats.org/officeDocument/2006/relationships/hyperlink" Target="http://www.the-numbers.com/market/genre/Action" TargetMode="External"/><Relationship Id="rId2174" Type="http://schemas.openxmlformats.org/officeDocument/2006/relationships/hyperlink" Target="http://www.amazon.com/gp/product/B00N8MCC4Y/?tag=titb-20" TargetMode="External"/><Relationship Id="rId2381" Type="http://schemas.openxmlformats.org/officeDocument/2006/relationships/hyperlink" Target="https://www.the-numbers.com/market/genre/Drama" TargetMode="External"/><Relationship Id="rId146" Type="http://schemas.openxmlformats.org/officeDocument/2006/relationships/hyperlink" Target="http://www.amazon.com/gp/product/B004G68EFC/?tag=titb-20" TargetMode="External"/><Relationship Id="rId353" Type="http://schemas.openxmlformats.org/officeDocument/2006/relationships/hyperlink" Target="http://www.amazon.com/gp/product/B0030GJ50C/?tag=titb-20" TargetMode="External"/><Relationship Id="rId560" Type="http://schemas.openxmlformats.org/officeDocument/2006/relationships/hyperlink" Target="http://www.the-numbers.com/market/genre/Drama" TargetMode="External"/><Relationship Id="rId798" Type="http://schemas.openxmlformats.org/officeDocument/2006/relationships/hyperlink" Target="https://www.the-numbers.com/market/genre/Action" TargetMode="External"/><Relationship Id="rId1190" Type="http://schemas.openxmlformats.org/officeDocument/2006/relationships/hyperlink" Target="http://www.amazon.com/gp/product/B004XKXOF6/?tag=titb-20" TargetMode="External"/><Relationship Id="rId2034" Type="http://schemas.openxmlformats.org/officeDocument/2006/relationships/hyperlink" Target="http://www.amazon.com/gp/product/B0064J6OMO/?tag=titb-20" TargetMode="External"/><Relationship Id="rId2241" Type="http://schemas.openxmlformats.org/officeDocument/2006/relationships/hyperlink" Target="http://www.amazon.com/gp/product/B001DXC6Z0/?tag=titb-20" TargetMode="External"/><Relationship Id="rId213" Type="http://schemas.openxmlformats.org/officeDocument/2006/relationships/hyperlink" Target="http://www.amazon.com/gp/product/B00GJ0HSUK/?tag=titb-20" TargetMode="External"/><Relationship Id="rId420" Type="http://schemas.openxmlformats.org/officeDocument/2006/relationships/hyperlink" Target="http://www.amazon.com/gp/product/B0029M48E6/?tag=titb-20" TargetMode="External"/><Relationship Id="rId658" Type="http://schemas.openxmlformats.org/officeDocument/2006/relationships/hyperlink" Target="https://www.the-numbers.com/movie/Blockers" TargetMode="External"/><Relationship Id="rId865" Type="http://schemas.openxmlformats.org/officeDocument/2006/relationships/hyperlink" Target="http://www.amazon.com/gp/product/B00JPNZPCG/?tag=titb-20" TargetMode="External"/><Relationship Id="rId1050" Type="http://schemas.openxmlformats.org/officeDocument/2006/relationships/hyperlink" Target="http://www.amazon.co.uk/Daddy-Day-Camp-Cuba-Gooding/dp/B00FYNMVRS/ref=sr_1_1?s=instant-video&amp;ie=UTF8&amp;qid=1457385735&amp;sr=1-1&amp;keywords=daddy+day+camp" TargetMode="External"/><Relationship Id="rId1288" Type="http://schemas.openxmlformats.org/officeDocument/2006/relationships/hyperlink" Target="http://www.amazon.co.uk/Good-Luck-Chuck-Dan-Fogler/dp/B00FZD9JSQ/ref=sr_1_1?s=instant-video&amp;ie=UTF8&amp;qid=1457385845&amp;sr=1-1&amp;keywords=Good+Luck+Chuck" TargetMode="External"/><Relationship Id="rId1495" Type="http://schemas.openxmlformats.org/officeDocument/2006/relationships/hyperlink" Target="http://www.amazon.com/gp/product/B00I8R4DNC/?tag=titb-20" TargetMode="External"/><Relationship Id="rId2101" Type="http://schemas.openxmlformats.org/officeDocument/2006/relationships/hyperlink" Target="http://www.amazon.com/gp/product/B00IF5P8TA/?tag=titb-20" TargetMode="External"/><Relationship Id="rId2339" Type="http://schemas.openxmlformats.org/officeDocument/2006/relationships/hyperlink" Target="https://www.amazon.co.uk/Judy-Rupert-Goold/dp/B07YSZZ4YM/ref=sr_1_2?crid=LJDQNX0VHB1T&amp;keywords=judy&amp;qid=1577973611&amp;s=instant-video&amp;sprefix=Judy%2Cinstant-video%2C162&amp;sr=1-2" TargetMode="External"/><Relationship Id="rId518" Type="http://schemas.openxmlformats.org/officeDocument/2006/relationships/hyperlink" Target="https://www.amazon.co.uk/Countdown-Anne-Winters/dp/B0814CHYTD/ref=sr_1_1?crid=11GJOV3S2YCMC&amp;keywords=countdown+2019&amp;qid=1577973288&amp;s=instant-video&amp;sprefix=Countdown%2Cinstant-video%2C146&amp;sr=1-1" TargetMode="External"/><Relationship Id="rId725" Type="http://schemas.openxmlformats.org/officeDocument/2006/relationships/hyperlink" Target="https://www.the-numbers.com/market/genre/Action" TargetMode="External"/><Relationship Id="rId932" Type="http://schemas.openxmlformats.org/officeDocument/2006/relationships/hyperlink" Target="https://www.the-numbers.com/market/genre/Adventure" TargetMode="External"/><Relationship Id="rId1148" Type="http://schemas.openxmlformats.org/officeDocument/2006/relationships/hyperlink" Target="http://www.amazon.com/gp/product/B0036SUQWA/?tag=titb-20" TargetMode="External"/><Relationship Id="rId1355" Type="http://schemas.openxmlformats.org/officeDocument/2006/relationships/hyperlink" Target="http://www.amazon.com/gp/product/B005ZMUXDC/?tag=titb-20" TargetMode="External"/><Relationship Id="rId1562" Type="http://schemas.openxmlformats.org/officeDocument/2006/relationships/hyperlink" Target="http://www.amazon.com/gp/product/B008Y73940/?tag=titb-20" TargetMode="External"/><Relationship Id="rId1008" Type="http://schemas.openxmlformats.org/officeDocument/2006/relationships/hyperlink" Target="https://www.amazon.com/Sully-Tom-Hanks/dp/B01LW32XQV/ref=sr_1_1?s=instant-video&amp;ie=UTF8&amp;qid=1481219408&amp;sr=1-1&amp;keywords=Sully" TargetMode="External"/><Relationship Id="rId1215" Type="http://schemas.openxmlformats.org/officeDocument/2006/relationships/hyperlink" Target="http://www.amazon.com/gp/product/B002EVDEXI/?tag=titb-20" TargetMode="External"/><Relationship Id="rId1422" Type="http://schemas.openxmlformats.org/officeDocument/2006/relationships/hyperlink" Target="http://www.amazon.com/gp/product/B0026OFZZI/?tag=titb-20" TargetMode="External"/><Relationship Id="rId1867" Type="http://schemas.openxmlformats.org/officeDocument/2006/relationships/hyperlink" Target="http://www.the-numbers.com/market/genre/Action" TargetMode="External"/><Relationship Id="rId61" Type="http://schemas.openxmlformats.org/officeDocument/2006/relationships/hyperlink" Target="https://www.amazon.com/Tully-Charlize-Theron/dp/B07CRN142G/ref=sr_1_2?s=instant-video&amp;ie=UTF8&amp;qid=1546970659&amp;sr=1-2&amp;keywords=Tully" TargetMode="External"/><Relationship Id="rId1727" Type="http://schemas.openxmlformats.org/officeDocument/2006/relationships/hyperlink" Target="https://www.the-numbers.com/market/genre/Comedy" TargetMode="External"/><Relationship Id="rId1934" Type="http://schemas.openxmlformats.org/officeDocument/2006/relationships/hyperlink" Target="https://www.amazon.com/Captain-Fantastic-Viggo-Mortensen/dp/B01I2D82K6/ref=sr_1_1?s=instant-video&amp;ie=UTF8&amp;qid=1481217946&amp;sr=1-1&amp;keywords=Captain+Fantastic" TargetMode="External"/><Relationship Id="rId19" Type="http://schemas.openxmlformats.org/officeDocument/2006/relationships/hyperlink" Target="https://www.the-numbers.com/market/genre/Black-Comedy" TargetMode="External"/><Relationship Id="rId2196" Type="http://schemas.openxmlformats.org/officeDocument/2006/relationships/hyperlink" Target="http://www.amazon.com/gp/product/B007EMSW48/?tag=titb-20" TargetMode="External"/><Relationship Id="rId168" Type="http://schemas.openxmlformats.org/officeDocument/2006/relationships/hyperlink" Target="https://www.the-numbers.com/movie/I-Can-Only-Imagine" TargetMode="External"/><Relationship Id="rId375" Type="http://schemas.openxmlformats.org/officeDocument/2006/relationships/hyperlink" Target="https://www.the-numbers.com/market/genre/Comedy" TargetMode="External"/><Relationship Id="rId582" Type="http://schemas.openxmlformats.org/officeDocument/2006/relationships/hyperlink" Target="https://www.amazon.com/My-Big-Fat-Greek-Wedding/dp/B01DASBBQU/ref=sr_1_1?s=instant-video&amp;ie=UTF8&amp;qid=1481219106&amp;sr=1-1&amp;keywords=My+Big+Fat+Greek+Wedding+2" TargetMode="External"/><Relationship Id="rId2056" Type="http://schemas.openxmlformats.org/officeDocument/2006/relationships/hyperlink" Target="http://www.amazon.com/gp/product/B003OUMKQA/?tag=titb-20" TargetMode="External"/><Relationship Id="rId2263" Type="http://schemas.openxmlformats.org/officeDocument/2006/relationships/hyperlink" Target="http://www.amazon.com/gp/product/B005DD7CKU/?tag=titb-20" TargetMode="External"/><Relationship Id="rId3" Type="http://schemas.openxmlformats.org/officeDocument/2006/relationships/hyperlink" Target="https://www.amazon.com/Simple-Favor-Anna-Kendrick/dp/B07HHWHRS9/ref=sr_1_1?s=instant-video&amp;ie=UTF8&amp;qid=1546963941&amp;sr=1-1&amp;keywords=A+Simple+Favor" TargetMode="External"/><Relationship Id="rId235" Type="http://schemas.openxmlformats.org/officeDocument/2006/relationships/hyperlink" Target="http://www.amazon.com/gp/product/B001N4RORE/?tag=titb-20" TargetMode="External"/><Relationship Id="rId442" Type="http://schemas.openxmlformats.org/officeDocument/2006/relationships/hyperlink" Target="http://www.amazon.com/gp/product/B00B19DMUE/?tag=titb-20" TargetMode="External"/><Relationship Id="rId887" Type="http://schemas.openxmlformats.org/officeDocument/2006/relationships/hyperlink" Target="http://www.amazon.com/gp/product/B017HYSN0A/?tag=titb-20" TargetMode="External"/><Relationship Id="rId1072" Type="http://schemas.openxmlformats.org/officeDocument/2006/relationships/hyperlink" Target="https://www.amazon.com/Upgrade-Logan-Marshall-Green/dp/B07G7V98WZ/ref=sr_1_2?s=instant-video&amp;ie=UTF8&amp;qid=1546970603&amp;sr=1-2&amp;keywords=Upgrade" TargetMode="External"/><Relationship Id="rId2123" Type="http://schemas.openxmlformats.org/officeDocument/2006/relationships/hyperlink" Target="https://www.amazon.co.uk/Uglydolls-Kelly-Clarkson/dp/B07X34W9X8/ref=sr_1_1?crid=1ZQEG7LLXCS3Y&amp;keywords=uglydolls&amp;qid=1577974539&amp;s=instant-video&amp;sprefix=UglyDolls%2Cinstant-video%2C151&amp;sr=1-1" TargetMode="External"/><Relationship Id="rId2330" Type="http://schemas.openxmlformats.org/officeDocument/2006/relationships/hyperlink" Target="http://www.amazon.com/gp/product/B0041VT6HW/?tag=titb-20" TargetMode="External"/><Relationship Id="rId302" Type="http://schemas.openxmlformats.org/officeDocument/2006/relationships/hyperlink" Target="http://www.amazon.com/gp/product/B00L23SE52/?tag=titb-20" TargetMode="External"/><Relationship Id="rId747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954" Type="http://schemas.openxmlformats.org/officeDocument/2006/relationships/hyperlink" Target="http://www.the-numbers.com/market/genre/Drama" TargetMode="External"/><Relationship Id="rId1377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1584" Type="http://schemas.openxmlformats.org/officeDocument/2006/relationships/hyperlink" Target="http://www.amazon.com/gp/product/B004CURZFC/?tag=titb-20" TargetMode="External"/><Relationship Id="rId1791" Type="http://schemas.openxmlformats.org/officeDocument/2006/relationships/hyperlink" Target="https://www.amazon.com/Keanu-Jordan-Peele/dp/B01EXR5LAE/ref=sr_1_1?s=instant-video&amp;ie=UTF8&amp;qid=1481218591&amp;sr=1-1&amp;keywords=Keanu" TargetMode="External"/><Relationship Id="rId83" Type="http://schemas.openxmlformats.org/officeDocument/2006/relationships/hyperlink" Target="http://www.amazon.com/gp/product/B00GMOR7LS/?tag=titb-20" TargetMode="External"/><Relationship Id="rId607" Type="http://schemas.openxmlformats.org/officeDocument/2006/relationships/hyperlink" Target="http://www.the-numbers.com/market/genre/Drama" TargetMode="External"/><Relationship Id="rId814" Type="http://schemas.openxmlformats.org/officeDocument/2006/relationships/hyperlink" Target="http://www.the-numbers.com/market/genre/Horror" TargetMode="External"/><Relationship Id="rId1237" Type="http://schemas.openxmlformats.org/officeDocument/2006/relationships/hyperlink" Target="http://www.amazon.com/gp/product/B006PPW98U/?tag=titb-20" TargetMode="External"/><Relationship Id="rId1444" Type="http://schemas.openxmlformats.org/officeDocument/2006/relationships/hyperlink" Target="https://www.amazon.com/Sicario-Day-Soldado-Josh-Brolin/dp/B07F6QN8BR/ref=sr_1_1?s=instant-video&amp;ie=UTF8&amp;qid=1546974790&amp;sr=1-1&amp;keywords=Sicario%3A+Day+of+the+Soldado" TargetMode="External"/><Relationship Id="rId1651" Type="http://schemas.openxmlformats.org/officeDocument/2006/relationships/hyperlink" Target="http://www.amazon.com/gp/product/B00J5A1V5Y/?tag=titb-20" TargetMode="External"/><Relationship Id="rId1889" Type="http://schemas.openxmlformats.org/officeDocument/2006/relationships/hyperlink" Target="http://www.amazon.com/gp/product/B003RUZKC8/?tag=titb-20" TargetMode="External"/><Relationship Id="rId1304" Type="http://schemas.openxmlformats.org/officeDocument/2006/relationships/hyperlink" Target="http://www.amazon.com/gp/product/B0094KT8W8/?tag=titb-20" TargetMode="External"/><Relationship Id="rId1511" Type="http://schemas.openxmlformats.org/officeDocument/2006/relationships/hyperlink" Target="https://www.the-numbers.com/movie/12-Strong" TargetMode="External"/><Relationship Id="rId1749" Type="http://schemas.openxmlformats.org/officeDocument/2006/relationships/hyperlink" Target="https://www.amazon.com/Nutcracker-Four-Realms-Keira-Knightley/dp/B07K3SCL6Z/ref=sr_1_1?s=instant-video&amp;ie=UTF8&amp;qid=1546973842&amp;sr=1-1&amp;keywords=The+Nutcracker+and+the+Four+Realms" TargetMode="External"/><Relationship Id="rId1956" Type="http://schemas.openxmlformats.org/officeDocument/2006/relationships/hyperlink" Target="http://www.amazon.com/gp/product/B004I92OLW/?tag=titb-20" TargetMode="External"/><Relationship Id="rId1609" Type="http://schemas.openxmlformats.org/officeDocument/2006/relationships/hyperlink" Target="http://www.amazon.com/gp/product/B0060D0OWA/?tag=titb-20" TargetMode="External"/><Relationship Id="rId1816" Type="http://schemas.openxmlformats.org/officeDocument/2006/relationships/hyperlink" Target="http://www.amazon.com/gp/product/B00B7G2HQ6/?tag=titb-20" TargetMode="External"/><Relationship Id="rId10" Type="http://schemas.openxmlformats.org/officeDocument/2006/relationships/hyperlink" Target="https://www.the-numbers.com/market/genre/Drama" TargetMode="External"/><Relationship Id="rId397" Type="http://schemas.openxmlformats.org/officeDocument/2006/relationships/hyperlink" Target="https://www.the-numbers.com/market/genre/Action" TargetMode="External"/><Relationship Id="rId2078" Type="http://schemas.openxmlformats.org/officeDocument/2006/relationships/hyperlink" Target="http://www.amazon.com/gp/product/B005LJITS0/?tag=titb-20" TargetMode="External"/><Relationship Id="rId2285" Type="http://schemas.openxmlformats.org/officeDocument/2006/relationships/hyperlink" Target="http://www.amazon.com/gp/product/B006ANJ4BW/" TargetMode="External"/><Relationship Id="rId257" Type="http://schemas.openxmlformats.org/officeDocument/2006/relationships/hyperlink" Target="http://www.the-numbers.com/market/genre/Adventure" TargetMode="External"/><Relationship Id="rId464" Type="http://schemas.openxmlformats.org/officeDocument/2006/relationships/hyperlink" Target="http://www.amazon.com/gp/product/B017I242IS/?tag=titb-20" TargetMode="External"/><Relationship Id="rId1094" Type="http://schemas.openxmlformats.org/officeDocument/2006/relationships/hyperlink" Target="https://www.amazon.com/5th-Wave-Chlo%C3%AB-Grace-Moretz/dp/B01AMUTB8Y/ref=sr_1_1?s=instant-video&amp;ie=UTF8&amp;qid=1481218898&amp;sr=1-1&amp;keywords=The+5th+Wave" TargetMode="External"/><Relationship Id="rId2145" Type="http://schemas.openxmlformats.org/officeDocument/2006/relationships/hyperlink" Target="http://www.amazon.com/gp/product/B003ESVNI8/?tag=titb-20" TargetMode="External"/><Relationship Id="rId117" Type="http://schemas.openxmlformats.org/officeDocument/2006/relationships/hyperlink" Target="http://www.amazon.com/gp/product/B00ZRHRXXS/?tag=titb-20" TargetMode="External"/><Relationship Id="rId671" Type="http://schemas.openxmlformats.org/officeDocument/2006/relationships/hyperlink" Target="http://www.amazon.com/gp/product/B00E0SX118/?tag=titb-20" TargetMode="External"/><Relationship Id="rId769" Type="http://schemas.openxmlformats.org/officeDocument/2006/relationships/hyperlink" Target="http://www.amazon.com/gp/product/B00EP0MY64/?tag=titb-20" TargetMode="External"/><Relationship Id="rId976" Type="http://schemas.openxmlformats.org/officeDocument/2006/relationships/hyperlink" Target="https://www.the-numbers.com/market/genre/Action" TargetMode="External"/><Relationship Id="rId1399" Type="http://schemas.openxmlformats.org/officeDocument/2006/relationships/hyperlink" Target="https://www.the-numbers.com/market/genre/Comedy" TargetMode="External"/><Relationship Id="rId2352" Type="http://schemas.openxmlformats.org/officeDocument/2006/relationships/hyperlink" Target="http://www.amazon.com/gp/product/B00I0PENR8/?tag=titb-20" TargetMode="External"/><Relationship Id="rId324" Type="http://schemas.openxmlformats.org/officeDocument/2006/relationships/hyperlink" Target="https://www.amazon.co.uk/Overcomer-Ben-Davies/dp/B081TP11K8/ref=sr_1_1?crid=35QCA7OXA04B1&amp;keywords=overcomer&amp;qid=1577973823&amp;s=instant-video&amp;sprefix=Overcomer%2Cinstant-video%2C147&amp;sr=1-1" TargetMode="External"/><Relationship Id="rId531" Type="http://schemas.openxmlformats.org/officeDocument/2006/relationships/hyperlink" Target="https://www.the-numbers.com/market/genre/Adventure" TargetMode="External"/><Relationship Id="rId629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1161" Type="http://schemas.openxmlformats.org/officeDocument/2006/relationships/hyperlink" Target="http://www.amazon.com/gp/product/B011AK040Y/?tag=titb-20" TargetMode="External"/><Relationship Id="rId1259" Type="http://schemas.openxmlformats.org/officeDocument/2006/relationships/hyperlink" Target="http://www.amazon.com/gp/product/B0064J63DY/?tag=titb-20" TargetMode="External"/><Relationship Id="rId1466" Type="http://schemas.openxmlformats.org/officeDocument/2006/relationships/hyperlink" Target="http://www.amazon.com/gp/product/B003MUOUI8/?tag=titb-20" TargetMode="External"/><Relationship Id="rId2005" Type="http://schemas.openxmlformats.org/officeDocument/2006/relationships/hyperlink" Target="http://www.amazon.com/gp/product/B003GB2V3O/?tag=titb-20" TargetMode="External"/><Relationship Id="rId2212" Type="http://schemas.openxmlformats.org/officeDocument/2006/relationships/hyperlink" Target="https://www.amazon.co.uk/Roman-Israel-Esq-Denzel-Washington/dp/B0792J765W/ref=sr_1_1?s=instant-video&amp;ie=UTF8&amp;qid=1546980015&amp;sr=1-1&amp;keywords=Roman+J.+Israel%2C+Esq." TargetMode="External"/><Relationship Id="rId836" Type="http://schemas.openxmlformats.org/officeDocument/2006/relationships/hyperlink" Target="http://www.amazon.com/gp/product/B001RG8II2/?tag=titb-20" TargetMode="External"/><Relationship Id="rId1021" Type="http://schemas.openxmlformats.org/officeDocument/2006/relationships/hyperlink" Target="http://www.the-numbers.com/market/genre/Thriller-or-Suspense" TargetMode="External"/><Relationship Id="rId1119" Type="http://schemas.openxmlformats.org/officeDocument/2006/relationships/hyperlink" Target="https://www.amazon.com/Inferno-Tom-Hanks/dp/B01MFBQ0A6/ref=sr_1_1?s=instant-video&amp;ie=UTF8&amp;qid=1481218865&amp;sr=1-1&amp;keywords=Inferno" TargetMode="External"/><Relationship Id="rId1673" Type="http://schemas.openxmlformats.org/officeDocument/2006/relationships/hyperlink" Target="http://www.amazon.com/gp/product/B004SFOIJC/?tag=titb-20" TargetMode="External"/><Relationship Id="rId1880" Type="http://schemas.openxmlformats.org/officeDocument/2006/relationships/hyperlink" Target="https://www.the-numbers.com/market/genre/Drama" TargetMode="External"/><Relationship Id="rId1978" Type="http://schemas.openxmlformats.org/officeDocument/2006/relationships/hyperlink" Target="https://www.amazon.co.uk/Midway-Ed-Skrein/dp/B0813RB4BB/ref=sr_1_2?crid=2JA9E6RVO9D8Y&amp;keywords=midway+2019&amp;qid=1577973725&amp;s=instant-video&amp;sprefix=Midway%2Cinstant-video%2C150&amp;sr=1-2" TargetMode="External"/><Relationship Id="rId903" Type="http://schemas.openxmlformats.org/officeDocument/2006/relationships/hyperlink" Target="https://www.the-numbers.com/market/genre/Horror" TargetMode="External"/><Relationship Id="rId1326" Type="http://schemas.openxmlformats.org/officeDocument/2006/relationships/hyperlink" Target="http://www.the-numbers.com/market/genre/Drama" TargetMode="External"/><Relationship Id="rId1533" Type="http://schemas.openxmlformats.org/officeDocument/2006/relationships/hyperlink" Target="https://www.boxofficemojo.com/movies/?id=warneranimated0518.htm" TargetMode="External"/><Relationship Id="rId1740" Type="http://schemas.openxmlformats.org/officeDocument/2006/relationships/hyperlink" Target="http://www.amazon.com/gp/product/B003881ISE/?tag=titb-20" TargetMode="External"/><Relationship Id="rId32" Type="http://schemas.openxmlformats.org/officeDocument/2006/relationships/hyperlink" Target="https://www.the-numbers.com/market/genre/Drama" TargetMode="External"/><Relationship Id="rId1600" Type="http://schemas.openxmlformats.org/officeDocument/2006/relationships/hyperlink" Target="https://www.amazon.com/First-Man-Ryan-Gosling/dp/B07J25TW8Z/ref=sr_1_1?s=instant-video&amp;ie=UTF8&amp;qid=1546974385&amp;sr=1-1&amp;keywords=First+Man" TargetMode="External"/><Relationship Id="rId1838" Type="http://schemas.openxmlformats.org/officeDocument/2006/relationships/hyperlink" Target="https://www.the-numbers.com/market/genre/Action" TargetMode="External"/><Relationship Id="rId181" Type="http://schemas.openxmlformats.org/officeDocument/2006/relationships/hyperlink" Target="http://www.amazon.com/gp/product/B019HQ7ZJQ/?tag=titb-20" TargetMode="External"/><Relationship Id="rId1905" Type="http://schemas.openxmlformats.org/officeDocument/2006/relationships/hyperlink" Target="https://www.amazon.com/Triple-9-Casey-Affleck/dp/B01FERY1BM/ref=sr_1_1?s=instant-video&amp;ie=UTF8&amp;qid=1481218322&amp;sr=1-1&amp;keywords=Triple+9" TargetMode="External"/><Relationship Id="rId279" Type="http://schemas.openxmlformats.org/officeDocument/2006/relationships/hyperlink" Target="http://www.amazon.com/gp/product/B00SNEGFNG/?tag=titb-20" TargetMode="External"/><Relationship Id="rId486" Type="http://schemas.openxmlformats.org/officeDocument/2006/relationships/hyperlink" Target="http://www.the-numbers.com/market/genre/Adventure" TargetMode="External"/><Relationship Id="rId693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2167" Type="http://schemas.openxmlformats.org/officeDocument/2006/relationships/hyperlink" Target="http://www.amazon.com/gp/product/B002JQIRTO/?tag=titb-20" TargetMode="External"/><Relationship Id="rId2374" Type="http://schemas.openxmlformats.org/officeDocument/2006/relationships/hyperlink" Target="http://www.amazon.com/gp/product/B01AOHWGA0/?tag=titb-20" TargetMode="External"/><Relationship Id="rId139" Type="http://schemas.openxmlformats.org/officeDocument/2006/relationships/hyperlink" Target="http://www.amazon.com/gp/product/B00K7WZVXC/?tag=titb-20" TargetMode="External"/><Relationship Id="rId346" Type="http://schemas.openxmlformats.org/officeDocument/2006/relationships/hyperlink" Target="http://www.amazon.com/gp/product/B00OI7J214/?tag=titb-20" TargetMode="External"/><Relationship Id="rId553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760" Type="http://schemas.openxmlformats.org/officeDocument/2006/relationships/hyperlink" Target="http://www.amazon.com/gp/product/B017QHYW1W/?tag=titb-20" TargetMode="External"/><Relationship Id="rId998" Type="http://schemas.openxmlformats.org/officeDocument/2006/relationships/hyperlink" Target="http://www.amazon.com/gp/product/B00AA2W4L6/?tag=titb-20" TargetMode="External"/><Relationship Id="rId1183" Type="http://schemas.openxmlformats.org/officeDocument/2006/relationships/hyperlink" Target="https://www.amazon.co.uk/American-Made-Tom-Cruise/dp/B074VCGX4L/ref=sr_1_1?s=instant-video&amp;ie=UTF8&amp;qid=1546981630&amp;sr=1-1&amp;keywords=American+Made" TargetMode="External"/><Relationship Id="rId1390" Type="http://schemas.openxmlformats.org/officeDocument/2006/relationships/hyperlink" Target="http://www.amazon.com/gp/product/B003YY7BTW/?tag=titb-20" TargetMode="External"/><Relationship Id="rId2027" Type="http://schemas.openxmlformats.org/officeDocument/2006/relationships/hyperlink" Target="http://www.amazon.com/gp/product/B001UODAPC/?tag=titb-20" TargetMode="External"/><Relationship Id="rId2234" Type="http://schemas.openxmlformats.org/officeDocument/2006/relationships/hyperlink" Target="https://www.amazon.co.uk/Thank-Your-Service-Mark-Russell/dp/B071W3XJV6/ref=sr_1_1?s=instant-video&amp;ie=UTF8&amp;qid=1546980837&amp;sr=1-1&amp;keywords=Thank+You+for+Your+Service" TargetMode="External"/><Relationship Id="rId206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413" Type="http://schemas.openxmlformats.org/officeDocument/2006/relationships/hyperlink" Target="http://www.the-numbers.com/market/genre/Comedy" TargetMode="External"/><Relationship Id="rId858" Type="http://schemas.openxmlformats.org/officeDocument/2006/relationships/hyperlink" Target="http://www.amazon.co.uk/Hostel-Part-II-Lauren-German/dp/B00FYH3MWC/ref=sr_1_1?s=instant-video&amp;ie=UTF8&amp;qid=1457386072&amp;sr=1-1&amp;keywords=Hostel+Part+II" TargetMode="External"/><Relationship Id="rId1043" Type="http://schemas.openxmlformats.org/officeDocument/2006/relationships/hyperlink" Target="http://www.the-numbers.com/market/genre/Drama" TargetMode="External"/><Relationship Id="rId1488" Type="http://schemas.openxmlformats.org/officeDocument/2006/relationships/hyperlink" Target="http://www.amazon.com/gp/product/B009HEJWHW/?tag=titb-20" TargetMode="External"/><Relationship Id="rId1695" Type="http://schemas.openxmlformats.org/officeDocument/2006/relationships/hyperlink" Target="http://www.amazon.com/gp/product/B003VN1CA0/?tag=titb-20" TargetMode="External"/><Relationship Id="rId620" Type="http://schemas.openxmlformats.org/officeDocument/2006/relationships/hyperlink" Target="https://www.amazon.com/Forever-My-Girl-Alex-Roe/dp/B07B3BDXX3/ref=sr_1_2?s=instant-video&amp;ie=UTF8&amp;qid=1546974454&amp;sr=1-2&amp;keywords=Forever+My+Girl" TargetMode="External"/><Relationship Id="rId718" Type="http://schemas.openxmlformats.org/officeDocument/2006/relationships/hyperlink" Target="https://www.amazon.co.uk/Scary-Stories-Tell-Dark-Colletti/dp/B07X4VYPVV/ref=sr_1_1?crid=3PQ484RNA9F3W&amp;keywords=scary+stories+to+tell+in+the+dark&amp;qid=1577973933&amp;s=instant-video&amp;sprefix=Scary+Stories+to+Tell+in+the+Dark%2Cinstant-video%2C146&amp;sr=1-1" TargetMode="External"/><Relationship Id="rId925" Type="http://schemas.openxmlformats.org/officeDocument/2006/relationships/hyperlink" Target="http://www.amazon.com/gp/product/B013G1EFIC/?tag=titb-20" TargetMode="External"/><Relationship Id="rId1250" Type="http://schemas.openxmlformats.org/officeDocument/2006/relationships/hyperlink" Target="http://www.amazon.com/gp/product/B003TJMWAA/?tag=titb-20" TargetMode="External"/><Relationship Id="rId1348" Type="http://schemas.openxmlformats.org/officeDocument/2006/relationships/hyperlink" Target="http://www.amazon.com/gp/product/B00DC7NNAC/?tag=titb-20" TargetMode="External"/><Relationship Id="rId1555" Type="http://schemas.openxmlformats.org/officeDocument/2006/relationships/hyperlink" Target="http://www.amazon.com/gp/product/B00QHMDWUA/?tag=titb-20" TargetMode="External"/><Relationship Id="rId1762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2301" Type="http://schemas.openxmlformats.org/officeDocument/2006/relationships/hyperlink" Target="https://www.amazon.co.uk/Jay-Silent-Reboot-Kevin-Smith/dp/B081HXV71Z/ref=sr_1_1?keywords=Jay+and+Silent+Bob+Reboot&amp;qid=1577973564&amp;s=instant-video&amp;sr=1-1" TargetMode="External"/><Relationship Id="rId1110" Type="http://schemas.openxmlformats.org/officeDocument/2006/relationships/hyperlink" Target="http://www.amazon.com/gp/product/B00F91SCXC/?tag=titb-20" TargetMode="External"/><Relationship Id="rId1208" Type="http://schemas.openxmlformats.org/officeDocument/2006/relationships/hyperlink" Target="http://www.amazon.com/gp/product/B0033YIOXA/?tag=titb-20" TargetMode="External"/><Relationship Id="rId1415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54" Type="http://schemas.openxmlformats.org/officeDocument/2006/relationships/hyperlink" Target="https://www.the-numbers.com/movie/Seagull-The-(2018)" TargetMode="External"/><Relationship Id="rId1622" Type="http://schemas.openxmlformats.org/officeDocument/2006/relationships/hyperlink" Target="https://www.the-numbers.com/market/genre/Drama" TargetMode="External"/><Relationship Id="rId1927" Type="http://schemas.openxmlformats.org/officeDocument/2006/relationships/hyperlink" Target="https://www.amazon.com/Zoolander-No-Magnum-Ben-Stiller/dp/B01BLZI392/ref=sr_1_1?s=instant-video&amp;ie=UTF8&amp;qid=1481218830&amp;sr=1-1&amp;keywords=Zoolander+2" TargetMode="External"/><Relationship Id="rId2091" Type="http://schemas.openxmlformats.org/officeDocument/2006/relationships/hyperlink" Target="http://www.amazon.com/gp/product/B00448SE4S/?tag=titb-20" TargetMode="External"/><Relationship Id="rId2189" Type="http://schemas.openxmlformats.org/officeDocument/2006/relationships/hyperlink" Target="https://www.amazon.com/Alpha-Kodi-Smit-McPhee/dp/B07GJV8S5R/ref=sr_1_1?s=instant-video&amp;ie=UTF8&amp;qid=1546964141&amp;sr=1-1&amp;keywords=Alpha" TargetMode="External"/><Relationship Id="rId270" Type="http://schemas.openxmlformats.org/officeDocument/2006/relationships/hyperlink" Target="http://www.amazon.com/gp/product/B00APLFZWM/?tag=titb-20" TargetMode="External"/><Relationship Id="rId2396" Type="http://schemas.openxmlformats.org/officeDocument/2006/relationships/hyperlink" Target="https://www.the-numbers.com/market/genre/Drama" TargetMode="External"/><Relationship Id="rId130" Type="http://schemas.openxmlformats.org/officeDocument/2006/relationships/hyperlink" Target="https://www.amazon.com/Insidious-Last-Key-Lin-Shaye/dp/B0786WX8DZ/ref=sr_1_2?s=instant-video&amp;ie=UTF8&amp;qid=1546975066&amp;sr=1-2&amp;keywords=Insidious%3A+The+Last+Key" TargetMode="External"/><Relationship Id="rId368" Type="http://schemas.openxmlformats.org/officeDocument/2006/relationships/hyperlink" Target="http://www.amazon.com/gp/product/B008Y6YLBG/?tag=titb-20" TargetMode="External"/><Relationship Id="rId575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782" Type="http://schemas.openxmlformats.org/officeDocument/2006/relationships/hyperlink" Target="http://www.the-numbers.com/market/genre/Action" TargetMode="External"/><Relationship Id="rId2049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2256" Type="http://schemas.openxmlformats.org/officeDocument/2006/relationships/hyperlink" Target="http://www.amazon.com/gp/product/B0033VQAIY/?tag=titb-20" TargetMode="External"/><Relationship Id="rId228" Type="http://schemas.openxmlformats.org/officeDocument/2006/relationships/hyperlink" Target="http://www.amazon.com/gp/product/B004IM14RY/?tag=titb-20" TargetMode="External"/><Relationship Id="rId435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642" Type="http://schemas.openxmlformats.org/officeDocument/2006/relationships/hyperlink" Target="https://www.the-numbers.com/movie/Hustle-The-(2019)" TargetMode="External"/><Relationship Id="rId1065" Type="http://schemas.openxmlformats.org/officeDocument/2006/relationships/hyperlink" Target="https://www.the-numbers.com/market/genre/Action" TargetMode="External"/><Relationship Id="rId1272" Type="http://schemas.openxmlformats.org/officeDocument/2006/relationships/hyperlink" Target="https://www.amazon.co.uk/Dora-Lost-City-Isabela-Moner/dp/B07WMF17X1/ref=sr_1_1?keywords=Dora+and+the+Lost+City+of+Gold&amp;qid=1577973375&amp;s=instant-video&amp;sr=1-1" TargetMode="External"/><Relationship Id="rId2116" Type="http://schemas.openxmlformats.org/officeDocument/2006/relationships/hyperlink" Target="https://www.amazon.com/Operation-Finale-Oscar-Isaac/dp/B07GVR91M9/ref=sr_1_1?s=instant-video&amp;ie=UTF8&amp;qid=1546975432&amp;sr=1-1&amp;keywords=Operation+Finale" TargetMode="External"/><Relationship Id="rId2323" Type="http://schemas.openxmlformats.org/officeDocument/2006/relationships/hyperlink" Target="http://www.amazon.com/gp/product/B01B28GJJY/?tag=titb-20" TargetMode="External"/><Relationship Id="rId502" Type="http://schemas.openxmlformats.org/officeDocument/2006/relationships/hyperlink" Target="https://www.the-numbers.com/market/genre/Comedy" TargetMode="External"/><Relationship Id="rId947" Type="http://schemas.openxmlformats.org/officeDocument/2006/relationships/hyperlink" Target="http://www.amazon.com/gp/product/B001G8JQ6Y/?tag=titb-20" TargetMode="External"/><Relationship Id="rId1132" Type="http://schemas.openxmlformats.org/officeDocument/2006/relationships/hyperlink" Target="https://www.amazon.com/Blackkklansman-John-David-Washington/dp/B07G7GRTVH/ref=sr_1_1?s=instant-video&amp;ie=UTF8&amp;qid=1546970084&amp;sr=1-1&amp;keywords=BlacKkKlansman" TargetMode="External"/><Relationship Id="rId1577" Type="http://schemas.openxmlformats.org/officeDocument/2006/relationships/hyperlink" Target="http://www.amazon.co.uk/Surfs-up-Shia-LaBeouf/dp/B00IKBUR22/ref=sr_1_1?s=instant-video&amp;ie=UTF8&amp;qid=1457386556&amp;sr=1-1&amp;keywords=Surf%27s+Up" TargetMode="External"/><Relationship Id="rId1784" Type="http://schemas.openxmlformats.org/officeDocument/2006/relationships/hyperlink" Target="https://www.the-numbers.com/market/genre/Action" TargetMode="External"/><Relationship Id="rId1991" Type="http://schemas.openxmlformats.org/officeDocument/2006/relationships/hyperlink" Target="https://www.the-numbers.com/market/genre/Action" TargetMode="External"/><Relationship Id="rId76" Type="http://schemas.openxmlformats.org/officeDocument/2006/relationships/hyperlink" Target="http://www.amazon.com/gp/product/B004MQ8A78/?tag=titb-20" TargetMode="External"/><Relationship Id="rId807" Type="http://schemas.openxmlformats.org/officeDocument/2006/relationships/hyperlink" Target="https://www.amazon.com/Teen-Titans-Movies-Greg-Cipes/dp/B07JBKDS5Q/ref=sr_1_1?s=instant-video&amp;ie=UTF8&amp;qid=1546974922&amp;sr=1-1&amp;keywords=Teen+Titans+Go%21+To+The+Movies" TargetMode="External"/><Relationship Id="rId1437" Type="http://schemas.openxmlformats.org/officeDocument/2006/relationships/hyperlink" Target="https://www.amazon.co.uk/Unplanned-Ashley-Bratcher/dp/B07VGMRKLV/ref=sr_1_1?crid=Q8N5Y9JIGNWQ&amp;keywords=unplanned&amp;qid=1577974547&amp;s=instant-video&amp;sprefix=Unplanned%2Cinstant-video%2C145&amp;sr=1-1" TargetMode="External"/><Relationship Id="rId1644" Type="http://schemas.openxmlformats.org/officeDocument/2006/relationships/hyperlink" Target="https://www.the-numbers.com/market/genre/Comedy" TargetMode="External"/><Relationship Id="rId1851" Type="http://schemas.openxmlformats.org/officeDocument/2006/relationships/hyperlink" Target="https://www.amazon.co.uk/Gemini-Man-Will-Smith/dp/B07YSXCR3N/ref=sr_1_1?crid=29ZNWX6RE50GF&amp;keywords=gemini+man&amp;qid=1577973477&amp;s=instant-video&amp;sprefix=Gemini+Man%2Cinstant-video%2C144&amp;sr=1-1" TargetMode="External"/><Relationship Id="rId1504" Type="http://schemas.openxmlformats.org/officeDocument/2006/relationships/hyperlink" Target="https://www.the-numbers.com/movie/Pacific-Rim-Uprising" TargetMode="External"/><Relationship Id="rId1711" Type="http://schemas.openxmlformats.org/officeDocument/2006/relationships/hyperlink" Target="http://www.amazon.com/gp/product/B00HYM5MHI/?tag=titb-20" TargetMode="External"/><Relationship Id="rId1949" Type="http://schemas.openxmlformats.org/officeDocument/2006/relationships/hyperlink" Target="http://www.the-numbers.com/market/genre/Thriller-or-Suspense" TargetMode="External"/><Relationship Id="rId292" Type="http://schemas.openxmlformats.org/officeDocument/2006/relationships/hyperlink" Target="https://www.amazon.com/Hereditary-Toni-Collette/dp/B07DJ1BXPM/ref=sr_1_2?s=instant-video&amp;ie=UTF8&amp;qid=1546974573&amp;sr=1-2&amp;keywords=Hereditary" TargetMode="External"/><Relationship Id="rId1809" Type="http://schemas.openxmlformats.org/officeDocument/2006/relationships/hyperlink" Target="http://www.amazon.com/gp/product/B016Q1LRPI/?tag=titb-20" TargetMode="External"/><Relationship Id="rId597" Type="http://schemas.openxmlformats.org/officeDocument/2006/relationships/hyperlink" Target="https://www.the-numbers.com/market/genre/Adventure" TargetMode="External"/><Relationship Id="rId2180" Type="http://schemas.openxmlformats.org/officeDocument/2006/relationships/hyperlink" Target="http://www.the-numbers.com/market/genre/Comedy" TargetMode="External"/><Relationship Id="rId2278" Type="http://schemas.openxmlformats.org/officeDocument/2006/relationships/hyperlink" Target="https://www.amazon.co.uk/Friend-Request-Alycia-Debnam-Carey/dp/B01KUVL2KA/ref=sr_1_1?s=instant-video&amp;ie=UTF8&amp;qid=1546979574&amp;sr=1-1&amp;keywords=Friend+Request" TargetMode="External"/><Relationship Id="rId152" Type="http://schemas.openxmlformats.org/officeDocument/2006/relationships/hyperlink" Target="http://www.the-numbers.com/market/genre/Drama" TargetMode="External"/><Relationship Id="rId457" Type="http://schemas.openxmlformats.org/officeDocument/2006/relationships/hyperlink" Target="https://www.amazon.co.uk/Hitmans-Bodyguard-Ryan-Reynolds/dp/B074N3GBGB/ref=sr_1_1?s=instant-video&amp;ie=UTF8&amp;qid=1546977830&amp;sr=1-1&amp;keywords=The+Hitman%27s+Bodyguard" TargetMode="External"/><Relationship Id="rId1087" Type="http://schemas.openxmlformats.org/officeDocument/2006/relationships/hyperlink" Target="https://www.amazon.com/Tomb-Raider-Nick-Frost/dp/B07B7HNWZZ/ref=sr_1_2?s=instant-video&amp;ie=UTF8&amp;qid=1546970756&amp;sr=1-2&amp;keywords=Tomb+Raider" TargetMode="External"/><Relationship Id="rId1294" Type="http://schemas.openxmlformats.org/officeDocument/2006/relationships/hyperlink" Target="http://www.the-numbers.com/market/genre/Thriller-or-Suspense" TargetMode="External"/><Relationship Id="rId2040" Type="http://schemas.openxmlformats.org/officeDocument/2006/relationships/hyperlink" Target="http://www.amazon.com/gp/product/B002U5SDNY/?tag=titb-20" TargetMode="External"/><Relationship Id="rId2138" Type="http://schemas.openxmlformats.org/officeDocument/2006/relationships/hyperlink" Target="http://www.the-numbers.com/market/genre/Adventure" TargetMode="External"/><Relationship Id="rId664" Type="http://schemas.openxmlformats.org/officeDocument/2006/relationships/hyperlink" Target="http://www.amazon.com/gp/product/B003W9LKBO/?tag=titb-20" TargetMode="External"/><Relationship Id="rId871" Type="http://schemas.openxmlformats.org/officeDocument/2006/relationships/hyperlink" Target="http://www.amazon.com/gp/product/B001L2IFVM/?tag=titb-20" TargetMode="External"/><Relationship Id="rId969" Type="http://schemas.openxmlformats.org/officeDocument/2006/relationships/hyperlink" Target="http://www.amazon.com/gp/product/B00YIHMBFI/?tag=titb-20" TargetMode="External"/><Relationship Id="rId1599" Type="http://schemas.openxmlformats.org/officeDocument/2006/relationships/hyperlink" Target="http://www.amazon.com/gp/product/B004DNT78Q/?tag=titb-20" TargetMode="External"/><Relationship Id="rId2345" Type="http://schemas.openxmlformats.org/officeDocument/2006/relationships/hyperlink" Target="https://www.amazon.co.uk/Colossal-Anne-Hathaway/dp/B075DHWK1H/ref=sr_1_1?s=instant-video&amp;ie=UTF8&amp;qid=1546981255&amp;sr=1-1&amp;keywords=Colossal" TargetMode="External"/><Relationship Id="rId317" Type="http://schemas.openxmlformats.org/officeDocument/2006/relationships/hyperlink" Target="https://www.amazon.co.uk/Hustlers-Julia-Stiles/dp/B07Y2FVBW2/ref=sr_1_1?crid=3SVPHW57QQ3UM&amp;keywords=hustlers&amp;qid=1577973536&amp;s=instant-video&amp;sprefix=Hustlers%2Cinstant-video%2C144&amp;sr=1-1" TargetMode="External"/><Relationship Id="rId524" Type="http://schemas.openxmlformats.org/officeDocument/2006/relationships/hyperlink" Target="http://www.amazon.co.uk/Stomp-Yard-Chris-Brown/dp/B00IBNEOKA/ref=sr_1_1?s=instant-video&amp;ie=UTF8&amp;qid=1457386536&amp;sr=1-1&amp;keywords=Stomp+the+Yard" TargetMode="External"/><Relationship Id="rId731" Type="http://schemas.openxmlformats.org/officeDocument/2006/relationships/hyperlink" Target="http://www.amazon.com/gp/product/B004CEUEWE/?tag=titb-20" TargetMode="External"/><Relationship Id="rId1154" Type="http://schemas.openxmlformats.org/officeDocument/2006/relationships/hyperlink" Target="http://www.amazon.com/gp/product/B00HB92NIK/?tag=titb-20" TargetMode="External"/><Relationship Id="rId1361" Type="http://schemas.openxmlformats.org/officeDocument/2006/relationships/hyperlink" Target="https://www.the-numbers.com/market/genre/Action" TargetMode="External"/><Relationship Id="rId1459" Type="http://schemas.openxmlformats.org/officeDocument/2006/relationships/hyperlink" Target="http://www.amazon.com/gp/product/B00R7FZ2F4/?tag=titb-20" TargetMode="External"/><Relationship Id="rId2205" Type="http://schemas.openxmlformats.org/officeDocument/2006/relationships/hyperlink" Target="https://www.the-numbers.com/market/genre/Drama" TargetMode="External"/><Relationship Id="rId98" Type="http://schemas.openxmlformats.org/officeDocument/2006/relationships/hyperlink" Target="https://www.amazon.com/Blumhouses-Truth-Dare-Lucy-Hale/dp/B07CFKNJQP/ref=sr_1_2?s=instant-video&amp;ie=UTF8&amp;qid=1546970700&amp;sr=1-2&amp;keywords=Truth+or+Dare" TargetMode="External"/><Relationship Id="rId829" Type="http://schemas.openxmlformats.org/officeDocument/2006/relationships/hyperlink" Target="https://www.amazon.co.uk/Intruder-Dennis-Quaid/dp/B07RG5VS6L/ref=sr_1_1?keywords=The+Intruder&amp;qid=1577974400&amp;s=instant-video&amp;sr=1-1" TargetMode="External"/><Relationship Id="rId1014" Type="http://schemas.openxmlformats.org/officeDocument/2006/relationships/hyperlink" Target="http://www.the-numbers.com/market/genre/Drama" TargetMode="External"/><Relationship Id="rId1221" Type="http://schemas.openxmlformats.org/officeDocument/2006/relationships/hyperlink" Target="http://www.amazon.com/gp/product/B0030RZEKG/?tag=titb-20" TargetMode="External"/><Relationship Id="rId1666" Type="http://schemas.openxmlformats.org/officeDocument/2006/relationships/hyperlink" Target="http://www.amazon.co.uk/Charlie-Wilsons-War-Adams-Hanks/dp/B00ILNUULW/ref=sr_1_1?s=instant-video&amp;ie=UTF8&amp;qid=1457385724&amp;sr=1-1&amp;keywords=Charlie+Wilson%27s+War" TargetMode="External"/><Relationship Id="rId1873" Type="http://schemas.openxmlformats.org/officeDocument/2006/relationships/hyperlink" Target="https://www.the-numbers.com/movie/Blinded-by-the-Light-(UK)-(2019)" TargetMode="External"/><Relationship Id="rId1319" Type="http://schemas.openxmlformats.org/officeDocument/2006/relationships/hyperlink" Target="http://www.amazon.com/gp/product/B003LPR56I/?tag=titb-20" TargetMode="External"/><Relationship Id="rId1526" Type="http://schemas.openxmlformats.org/officeDocument/2006/relationships/hyperlink" Target="http://www.amazon.com/gp/product/B00JEK7QAE/?tag=titb-20" TargetMode="External"/><Relationship Id="rId1733" Type="http://schemas.openxmlformats.org/officeDocument/2006/relationships/hyperlink" Target="https://www.amazon.co.uk/mother-Jennifer-Lawrence/dp/B075MS3DP9/ref=sr_1_1?s=instant-video&amp;ie=UTF8&amp;qid=1546981369&amp;sr=1-1&amp;keywords=mother%21" TargetMode="External"/><Relationship Id="rId1940" Type="http://schemas.openxmlformats.org/officeDocument/2006/relationships/hyperlink" Target="http://www.amazon.com/gp/product/B004YZJYLS/?tag=titb-20" TargetMode="External"/><Relationship Id="rId25" Type="http://schemas.openxmlformats.org/officeDocument/2006/relationships/hyperlink" Target="https://www.the-numbers.com/movie/Leave-No-Trace-(2018)" TargetMode="External"/><Relationship Id="rId1800" Type="http://schemas.openxmlformats.org/officeDocument/2006/relationships/hyperlink" Target="https://www.amazon.co.uk/Long-Shot-Charlize-Theron/dp/B07R5QBNRL/ref=sr_1_1?keywords=Long+Shot&amp;qid=1577973679&amp;s=instant-video&amp;sr=1-1" TargetMode="External"/><Relationship Id="rId174" Type="http://schemas.openxmlformats.org/officeDocument/2006/relationships/hyperlink" Target="http://www.the-numbers.com/market/genre/Adventure" TargetMode="External"/><Relationship Id="rId381" Type="http://schemas.openxmlformats.org/officeDocument/2006/relationships/hyperlink" Target="http://www.amazon.com/gp/product/B0091WAKL2/?tag=titb-20" TargetMode="External"/><Relationship Id="rId2062" Type="http://schemas.openxmlformats.org/officeDocument/2006/relationships/hyperlink" Target="https://www.the-numbers.com/market/genre/Horror" TargetMode="External"/><Relationship Id="rId241" Type="http://schemas.openxmlformats.org/officeDocument/2006/relationships/hyperlink" Target="https://www.amazon.com/Meet-Blacks-Mike-Epps/dp/B01J6UKR98/ref=sr_1_1?s=instant-video&amp;ie=UTF8&amp;qid=1481218139&amp;sr=1-1&amp;keywords=Meet+the+Blacks" TargetMode="External"/><Relationship Id="rId479" Type="http://schemas.openxmlformats.org/officeDocument/2006/relationships/hyperlink" Target="http://www.amazon.com/gp/product/B00DHNAQ2Y/?tag=titb-20" TargetMode="External"/><Relationship Id="rId686" Type="http://schemas.openxmlformats.org/officeDocument/2006/relationships/hyperlink" Target="http://www.amazon.com/gp/product/B016JGX1DQ/?tag=titb-20" TargetMode="External"/><Relationship Id="rId893" Type="http://schemas.openxmlformats.org/officeDocument/2006/relationships/hyperlink" Target="http://www.amazon.com/gp/product/B008ASLK8A/" TargetMode="External"/><Relationship Id="rId2367" Type="http://schemas.openxmlformats.org/officeDocument/2006/relationships/hyperlink" Target="https://www.the-numbers.com/movie/Sgt-Stubby-An-American-Hero" TargetMode="External"/><Relationship Id="rId339" Type="http://schemas.openxmlformats.org/officeDocument/2006/relationships/hyperlink" Target="https://www.amazon.com/Hardcore-Henry-Sharlto-Copley/dp/B01DWYJXVW/ref=sr_1_1?s=instant-video&amp;ie=UTF8&amp;qid=1481218167&amp;sr=1-1&amp;keywords=Hardcore+Henry" TargetMode="External"/><Relationship Id="rId546" Type="http://schemas.openxmlformats.org/officeDocument/2006/relationships/hyperlink" Target="https://www.the-numbers.com/market/genre/Comedy" TargetMode="External"/><Relationship Id="rId753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1176" Type="http://schemas.openxmlformats.org/officeDocument/2006/relationships/hyperlink" Target="https://www.the-numbers.com/market/genre/Drama" TargetMode="External"/><Relationship Id="rId1383" Type="http://schemas.openxmlformats.org/officeDocument/2006/relationships/hyperlink" Target="http://www.amazon.co.uk/Fantastic-Four-Rise-Silver-Surfer/dp/B00NJ10TIU/ref=sr_1_1?s=instant-video&amp;ie=UTF8&amp;qid=1457385818&amp;sr=1-1&amp;keywords=Fantastic+Four%3A+Rise+of+the+Silver+Surfer" TargetMode="External"/><Relationship Id="rId2227" Type="http://schemas.openxmlformats.org/officeDocument/2006/relationships/hyperlink" Target="http://www.amazon.com/gp/product/B006TLFIAQ/?tag=titb-20" TargetMode="External"/><Relationship Id="rId101" Type="http://schemas.openxmlformats.org/officeDocument/2006/relationships/hyperlink" Target="http://www.amazon.com/gp/product/B00KPQ7MY6/?tag=titb-20" TargetMode="External"/><Relationship Id="rId406" Type="http://schemas.openxmlformats.org/officeDocument/2006/relationships/hyperlink" Target="https://www.amazon.co.uk/Wonder-Jacob-Tremblay/dp/B077T9YBQ3/ref=sr_1_1?s=instant-video&amp;ie=UTF8&amp;qid=1546980375&amp;sr=1-1&amp;keywords=Wonder" TargetMode="External"/><Relationship Id="rId960" Type="http://schemas.openxmlformats.org/officeDocument/2006/relationships/hyperlink" Target="http://www.amazon.com/gp/product/B0068TJLSY/?tag=titb-20" TargetMode="External"/><Relationship Id="rId1036" Type="http://schemas.openxmlformats.org/officeDocument/2006/relationships/hyperlink" Target="http://www.amazon.com/gp/product/B002ADEEZM/?tag=titb-20" TargetMode="External"/><Relationship Id="rId1243" Type="http://schemas.openxmlformats.org/officeDocument/2006/relationships/hyperlink" Target="http://www.the-numbers.com/market/genre/Drama" TargetMode="External"/><Relationship Id="rId1590" Type="http://schemas.openxmlformats.org/officeDocument/2006/relationships/hyperlink" Target="https://www.amazon.co.uk/Rambo-Last-Blood-Sylvester-Stallone/dp/B07XT2QW9F/ref=sr_1_1?crid=17SXH6B9Z6J7W&amp;keywords=rambo+last+blood+2019&amp;qid=1577973894&amp;s=instant-video&amp;sprefix=Rambo%3A+Last+Blood%2Cinstant-video%2C143&amp;sr=1-1" TargetMode="External"/><Relationship Id="rId1688" Type="http://schemas.openxmlformats.org/officeDocument/2006/relationships/hyperlink" Target="https://www.the-numbers.com/market/genre/Adventure" TargetMode="External"/><Relationship Id="rId1895" Type="http://schemas.openxmlformats.org/officeDocument/2006/relationships/hyperlink" Target="https://www.the-numbers.com/market/genre/Action" TargetMode="External"/><Relationship Id="rId613" Type="http://schemas.openxmlformats.org/officeDocument/2006/relationships/hyperlink" Target="http://www.amazon.com/gp/product/B01BIKUOSI/?tag=titb-20" TargetMode="External"/><Relationship Id="rId820" Type="http://schemas.openxmlformats.org/officeDocument/2006/relationships/hyperlink" Target="http://www.amazon.com/gp/product/B002KCYIEA/?tag=titb-20" TargetMode="External"/><Relationship Id="rId918" Type="http://schemas.openxmlformats.org/officeDocument/2006/relationships/hyperlink" Target="https://www.the-numbers.com/market/genre/Adventure" TargetMode="External"/><Relationship Id="rId1450" Type="http://schemas.openxmlformats.org/officeDocument/2006/relationships/hyperlink" Target="http://www.amazon.com/gp/product/B002BWCJOA/?tag=titb-20" TargetMode="External"/><Relationship Id="rId1548" Type="http://schemas.openxmlformats.org/officeDocument/2006/relationships/hyperlink" Target="http://www.amazon.com/gp/product/B008DJBR5W/?tag=titb-20" TargetMode="External"/><Relationship Id="rId1755" Type="http://schemas.openxmlformats.org/officeDocument/2006/relationships/hyperlink" Target="http://www.the-numbers.com/market/genre/Adventure" TargetMode="External"/><Relationship Id="rId1103" Type="http://schemas.openxmlformats.org/officeDocument/2006/relationships/hyperlink" Target="http://www.the-numbers.com/market/genre/Action" TargetMode="External"/><Relationship Id="rId1310" Type="http://schemas.openxmlformats.org/officeDocument/2006/relationships/hyperlink" Target="https://www.amazon.co.uk/Abominable-Chloe-Bennet/dp/B07YM1R8BL/ref=sr_1_1?crid=2J95SE0GTUDCL&amp;keywords=abominable+2019&amp;qid=1577973009&amp;s=instant-video&amp;sprefix=Abominable%2Cinstant-video%2C144&amp;sr=1-1" TargetMode="External"/><Relationship Id="rId1408" Type="http://schemas.openxmlformats.org/officeDocument/2006/relationships/hyperlink" Target="http://www.amazon.com/gp/product/B00FWLTPU8/?tag=titb-20" TargetMode="External"/><Relationship Id="rId1962" Type="http://schemas.openxmlformats.org/officeDocument/2006/relationships/hyperlink" Target="http://www.the-numbers.com/market/genre/Drama" TargetMode="External"/><Relationship Id="rId47" Type="http://schemas.openxmlformats.org/officeDocument/2006/relationships/hyperlink" Target="https://www.the-numbers.com/market/genre/Drama" TargetMode="External"/><Relationship Id="rId1615" Type="http://schemas.openxmlformats.org/officeDocument/2006/relationships/hyperlink" Target="http://www.amazon.com/gp/product/B0039NJTLQ/?tag=titb-20" TargetMode="External"/><Relationship Id="rId1822" Type="http://schemas.openxmlformats.org/officeDocument/2006/relationships/hyperlink" Target="http://www.amazon.com/gp/product/B00942XS04/?tag=titb-20" TargetMode="External"/><Relationship Id="rId196" Type="http://schemas.openxmlformats.org/officeDocument/2006/relationships/hyperlink" Target="https://www.the-numbers.com/movie/gi-saeng-chung-(South-Korea)-(2019)" TargetMode="External"/><Relationship Id="rId2084" Type="http://schemas.openxmlformats.org/officeDocument/2006/relationships/hyperlink" Target="https://www.amazon.com/White-Boy-Rick-Matthew-McConaughey/dp/B07HMCWFBQ/ref=sr_1_1?s=instant-video&amp;ie=UTF8&amp;qid=1546970569&amp;sr=1-1&amp;keywords=White+Boy+Rick" TargetMode="External"/><Relationship Id="rId2291" Type="http://schemas.openxmlformats.org/officeDocument/2006/relationships/hyperlink" Target="http://www.amazon.com/gp/product/B002Y3K13W/?tag=titb-20" TargetMode="External"/><Relationship Id="rId263" Type="http://schemas.openxmlformats.org/officeDocument/2006/relationships/hyperlink" Target="http://www.amazon.com/gp/product/B004R0YIRU/?tag=titb-20" TargetMode="External"/><Relationship Id="rId470" Type="http://schemas.openxmlformats.org/officeDocument/2006/relationships/hyperlink" Target="https://www.amazon.co.uk/Yesterday-Himesh-Patel/dp/B07T772V17/ref=sr_1_1?crid=31DQ6K986Z699&amp;keywords=yesterday&amp;qid=1577974606&amp;s=instant-video&amp;sprefix=Yesterday%2Cinstant-video%2C154&amp;sr=1-1" TargetMode="External"/><Relationship Id="rId2151" Type="http://schemas.openxmlformats.org/officeDocument/2006/relationships/hyperlink" Target="https://www.the-numbers.com/market/genre/Action" TargetMode="External"/><Relationship Id="rId2389" Type="http://schemas.openxmlformats.org/officeDocument/2006/relationships/hyperlink" Target="https://www.the-numbers.com/market/genre/Drama" TargetMode="External"/><Relationship Id="rId123" Type="http://schemas.openxmlformats.org/officeDocument/2006/relationships/hyperlink" Target="https://www.amazon.com/Favourite-Olivia-Colman/dp/B07L9H1WG5/ref=sr_1_1?s=instant-video&amp;ie=UTF8&amp;qid=1546974218&amp;sr=1-1&amp;keywords=The+Favourite" TargetMode="External"/><Relationship Id="rId330" Type="http://schemas.openxmlformats.org/officeDocument/2006/relationships/hyperlink" Target="http://www.amazon.com/gp/product/B00I8H7APK/?tag=titb-20" TargetMode="External"/><Relationship Id="rId568" Type="http://schemas.openxmlformats.org/officeDocument/2006/relationships/hyperlink" Target="http://www.amazon.com/gp/product/B003Y6LROU/?tag=titb-20" TargetMode="External"/><Relationship Id="rId775" Type="http://schemas.openxmlformats.org/officeDocument/2006/relationships/hyperlink" Target="http://www.amazon.com/gp/product/B00DC5OICG/?tag=titb-20" TargetMode="External"/><Relationship Id="rId982" Type="http://schemas.openxmlformats.org/officeDocument/2006/relationships/hyperlink" Target="https://www.the-numbers.com/movie/Game-Night-(2018)" TargetMode="External"/><Relationship Id="rId1198" Type="http://schemas.openxmlformats.org/officeDocument/2006/relationships/hyperlink" Target="http://www.amazon.com/gp/product/B0060D3742/?tag=titb-20" TargetMode="External"/><Relationship Id="rId2011" Type="http://schemas.openxmlformats.org/officeDocument/2006/relationships/hyperlink" Target="http://www.the-numbers.com/market/genre/Comedy" TargetMode="External"/><Relationship Id="rId2249" Type="http://schemas.openxmlformats.org/officeDocument/2006/relationships/hyperlink" Target="https://www.amazon.co.uk/Book-Henry-Bobby-Moynihan/dp/B072QY86WQ/ref=sr_1_1?s=instant-video&amp;ie=UTF8&amp;qid=1546977750&amp;sr=1-1&amp;keywords=The+Book+of+Henry" TargetMode="External"/><Relationship Id="rId428" Type="http://schemas.openxmlformats.org/officeDocument/2006/relationships/hyperlink" Target="https://www.the-numbers.com/market/genre/Adventure" TargetMode="External"/><Relationship Id="rId635" Type="http://schemas.openxmlformats.org/officeDocument/2006/relationships/hyperlink" Target="http://www.amazon.com/gp/product/B002YCVWXQ/?tag=titb-20" TargetMode="External"/><Relationship Id="rId842" Type="http://schemas.openxmlformats.org/officeDocument/2006/relationships/hyperlink" Target="https://www.the-numbers.com/movie/Breakthrough-(2019)" TargetMode="External"/><Relationship Id="rId1058" Type="http://schemas.openxmlformats.org/officeDocument/2006/relationships/hyperlink" Target="http://www.amazon.com/gp/product/B00LXLN4W6/?tag=titb-20" TargetMode="External"/><Relationship Id="rId1265" Type="http://schemas.openxmlformats.org/officeDocument/2006/relationships/hyperlink" Target="https://www.the-numbers.com/market/genre/Comedy" TargetMode="External"/><Relationship Id="rId1472" Type="http://schemas.openxmlformats.org/officeDocument/2006/relationships/hyperlink" Target="https://www.the-numbers.com/market/genre/Comedy" TargetMode="External"/><Relationship Id="rId2109" Type="http://schemas.openxmlformats.org/officeDocument/2006/relationships/hyperlink" Target="https://www.amazon.co.uk/Hero-Sam-Elliott/dp/B078T69CBS/ref=sr_1_1?s=instant-video&amp;ie=UTF8&amp;qid=1546981593&amp;sr=1-1&amp;keywords=The+Hero" TargetMode="External"/><Relationship Id="rId2316" Type="http://schemas.openxmlformats.org/officeDocument/2006/relationships/hyperlink" Target="http://www.amazon.com/gp/product/B00RNRD7Y4/?tag=titb-20" TargetMode="External"/><Relationship Id="rId702" Type="http://schemas.openxmlformats.org/officeDocument/2006/relationships/hyperlink" Target="http://www.amazon.com/gp/product/B018HIZ65U/?tag=titb-20" TargetMode="External"/><Relationship Id="rId1125" Type="http://schemas.openxmlformats.org/officeDocument/2006/relationships/hyperlink" Target="https://www.the-numbers.com/market/genre/Action" TargetMode="External"/><Relationship Id="rId1332" Type="http://schemas.openxmlformats.org/officeDocument/2006/relationships/hyperlink" Target="https://www.amazon.com/Tyler-Perrys-Acrimony-Taraji-Henson/dp/B07D7KD3R9/ref=sr_1_1?s=instant-video&amp;ie=UTF8&amp;qid=1546970649&amp;sr=1-1&amp;keywords=Tyler+Perry%27s+Acrimony" TargetMode="External"/><Relationship Id="rId1777" Type="http://schemas.openxmlformats.org/officeDocument/2006/relationships/hyperlink" Target="http://www.the-numbers.com/market/genre/Drama" TargetMode="External"/><Relationship Id="rId1984" Type="http://schemas.openxmlformats.org/officeDocument/2006/relationships/hyperlink" Target="http://www.amazon.com/gp/product/B00T9DLXYQ/?tag=titb-20" TargetMode="External"/><Relationship Id="rId69" Type="http://schemas.openxmlformats.org/officeDocument/2006/relationships/hyperlink" Target="http://www.amazon.com/gp/product/B016KAAFEO/?tag=titb-20" TargetMode="External"/><Relationship Id="rId1637" Type="http://schemas.openxmlformats.org/officeDocument/2006/relationships/hyperlink" Target="http://www.amazon.com/gp/product/B00505WQ8E/?tag=titb-20" TargetMode="External"/><Relationship Id="rId1844" Type="http://schemas.openxmlformats.org/officeDocument/2006/relationships/hyperlink" Target="http://www.amazon.com/gp/product/B001R0BU3I/?tag=titb-20" TargetMode="External"/><Relationship Id="rId1704" Type="http://schemas.openxmlformats.org/officeDocument/2006/relationships/hyperlink" Target="https://www.the-numbers.com/market/genre/Drama" TargetMode="External"/><Relationship Id="rId285" Type="http://schemas.openxmlformats.org/officeDocument/2006/relationships/hyperlink" Target="http://www.the-numbers.com/market/genre/Horror" TargetMode="External"/><Relationship Id="rId1911" Type="http://schemas.openxmlformats.org/officeDocument/2006/relationships/hyperlink" Target="https://www.amazon.com/Passengers-Jennifer-Lawrence/dp/B01N2TC6OJ/ref=sr_1_1?s=instant-video&amp;ie=UTF8&amp;qid=1483640844&amp;sr=1-1&amp;keywords=Passengers" TargetMode="External"/><Relationship Id="rId492" Type="http://schemas.openxmlformats.org/officeDocument/2006/relationships/hyperlink" Target="https://www.amazon.com/Paddington-2-Ben-Wishaw/dp/B078SMC5PQ/ref=sr_1_2?s=instant-video&amp;ie=UTF8&amp;qid=1546975385&amp;sr=1-2&amp;keywords=Paddington+2" TargetMode="External"/><Relationship Id="rId797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Relationship Id="rId2173" Type="http://schemas.openxmlformats.org/officeDocument/2006/relationships/hyperlink" Target="http://www.amazon.com/gp/product/B0035GX0BM/?tag=titb-20" TargetMode="External"/><Relationship Id="rId2380" Type="http://schemas.openxmlformats.org/officeDocument/2006/relationships/hyperlink" Target="https://www.the-numbers.com/market/genre/Drama" TargetMode="External"/><Relationship Id="rId145" Type="http://schemas.openxmlformats.org/officeDocument/2006/relationships/hyperlink" Target="http://www.amazon.co.uk/Saw-IV-Extreme-Tobin-Bell-y/dp/B00ESZQN04/ref=sr_1_1?s=instant-video&amp;ie=UTF8&amp;qid=1457386469&amp;sr=1-1&amp;keywords=Saw+IV" TargetMode="External"/><Relationship Id="rId352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1287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2033" Type="http://schemas.openxmlformats.org/officeDocument/2006/relationships/hyperlink" Target="https://www.amazon.co.uk/Same-Kind-Different-as-Me/dp/B07BFHF3P9/ref=sr_1_1?s=instant-video&amp;ie=UTF8&amp;qid=1546977496&amp;sr=1-1&amp;keywords=Same+Kind+of+Different+as+Me" TargetMode="External"/><Relationship Id="rId2240" Type="http://schemas.openxmlformats.org/officeDocument/2006/relationships/hyperlink" Target="https://www.amazon.com/Free-State-Jones-Matthew-McConaughey/dp/B01HDR26FY/ref=sr_1_1?s=instant-video&amp;ie=UTF8&amp;qid=1481218617&amp;sr=1-1&amp;keywords=Free+State+of+Jones" TargetMode="External"/><Relationship Id="rId212" Type="http://schemas.openxmlformats.org/officeDocument/2006/relationships/hyperlink" Target="https://www.amazon.com/First-Purge-Ylan-Noel/dp/B07F46JNQX/ref=sr_1_1?s=instant-video&amp;ie=UTF8&amp;qid=1546974204&amp;sr=1-1&amp;keywords=The+First+Purge" TargetMode="External"/><Relationship Id="rId657" Type="http://schemas.openxmlformats.org/officeDocument/2006/relationships/hyperlink" Target="http://www.amazon.com/gp/product/B00336C3EY/?tag=titb-20" TargetMode="External"/><Relationship Id="rId864" Type="http://schemas.openxmlformats.org/officeDocument/2006/relationships/hyperlink" Target="https://www.amazon.com/Night-School-Kevin-Hart/dp/B07HMMT891/ref=sr_1_1?s=instant-video&amp;ie=UTF8&amp;qid=1546975472&amp;sr=1-1&amp;keywords=Night+School" TargetMode="External"/><Relationship Id="rId1494" Type="http://schemas.openxmlformats.org/officeDocument/2006/relationships/hyperlink" Target="http://www.amazon.com/gp/product/B001PS1I84/?tag=titb-20" TargetMode="External"/><Relationship Id="rId1799" Type="http://schemas.openxmlformats.org/officeDocument/2006/relationships/hyperlink" Target="https://www.the-numbers.com/movie/Long-Shot-(2019)" TargetMode="External"/><Relationship Id="rId2100" Type="http://schemas.openxmlformats.org/officeDocument/2006/relationships/hyperlink" Target="http://www.amazon.com/gp/product/B0091X74II/?tag=titb-20" TargetMode="External"/><Relationship Id="rId2338" Type="http://schemas.openxmlformats.org/officeDocument/2006/relationships/hyperlink" Target="https://www.the-numbers.com/market/genre/Drama" TargetMode="External"/><Relationship Id="rId517" Type="http://schemas.openxmlformats.org/officeDocument/2006/relationships/hyperlink" Target="https://www.the-numbers.com/market/genre/Horror" TargetMode="External"/><Relationship Id="rId724" Type="http://schemas.openxmlformats.org/officeDocument/2006/relationships/hyperlink" Target="https://www.the-numbers.com/movie/Oceans-8-(2018)" TargetMode="External"/><Relationship Id="rId931" Type="http://schemas.openxmlformats.org/officeDocument/2006/relationships/hyperlink" Target="https://www.the-numbers.com/movie/Ready-Player-One" TargetMode="External"/><Relationship Id="rId1147" Type="http://schemas.openxmlformats.org/officeDocument/2006/relationships/hyperlink" Target="http://www.amazon.co.uk/Magoriums-Wonder-Emporium-Natalie-Portman/dp/B00FZN4NAU/ref=sr_1_1?s=instant-video&amp;ie=UTF8&amp;qid=1457386261&amp;sr=1-1&amp;keywords=Mr.+Magorium%27s+Wonder+Emporium" TargetMode="External"/><Relationship Id="rId1354" Type="http://schemas.openxmlformats.org/officeDocument/2006/relationships/hyperlink" Target="http://www.amazon.com/gp/product/B0041VR5LQ/?tag=titb-20" TargetMode="External"/><Relationship Id="rId1561" Type="http://schemas.openxmlformats.org/officeDocument/2006/relationships/hyperlink" Target="https://www.amazon.com/Magnificent-Seven-Haley-Bennett/dp/B01LR7T2BW/ref=sr_1_1?s=instant-video&amp;ie=UTF8&amp;qid=1481219314&amp;sr=1-1&amp;keywords=The+Magnificent+Seven" TargetMode="External"/><Relationship Id="rId60" Type="http://schemas.openxmlformats.org/officeDocument/2006/relationships/hyperlink" Target="https://www.the-numbers.com/market/genre/Comedy" TargetMode="External"/><Relationship Id="rId1007" Type="http://schemas.openxmlformats.org/officeDocument/2006/relationships/hyperlink" Target="http://www.the-numbers.com/market/genre/Action" TargetMode="External"/><Relationship Id="rId1214" Type="http://schemas.openxmlformats.org/officeDocument/2006/relationships/hyperlink" Target="http://www.amazon.co.uk/We-Own-Night-Joaquin-Phoenix/dp/B00VEGWBI8/ref=sr_1_1?s=instant-video&amp;ie=UTF8&amp;qid=1457386833&amp;sr=1-1&amp;keywords=We+Own+the+Night" TargetMode="External"/><Relationship Id="rId1421" Type="http://schemas.openxmlformats.org/officeDocument/2006/relationships/hyperlink" Target="https://www.amazon.co.uk/Star-Steven-Yeun/dp/B077FZD4KT/ref=sr_1_1?s=instant-video&amp;ie=UTF8&amp;qid=1546977761&amp;sr=1-1&amp;keywords=The+Star" TargetMode="External"/><Relationship Id="rId1659" Type="http://schemas.openxmlformats.org/officeDocument/2006/relationships/hyperlink" Target="http://www.the-numbers.com/market/genre/Drama" TargetMode="External"/><Relationship Id="rId1866" Type="http://schemas.openxmlformats.org/officeDocument/2006/relationships/hyperlink" Target="http://www.the-numbers.com/market/genre/Action" TargetMode="External"/><Relationship Id="rId1519" Type="http://schemas.openxmlformats.org/officeDocument/2006/relationships/hyperlink" Target="http://www.amazon.com/gp/product/B0055XI98M/?tag=titb-20" TargetMode="External"/><Relationship Id="rId1726" Type="http://schemas.openxmlformats.org/officeDocument/2006/relationships/hyperlink" Target="https://www.the-numbers.com/market/genre/Comedy" TargetMode="External"/><Relationship Id="rId1933" Type="http://schemas.openxmlformats.org/officeDocument/2006/relationships/hyperlink" Target="http://www.the-numbers.com/market/genre/Drama" TargetMode="External"/><Relationship Id="rId18" Type="http://schemas.openxmlformats.org/officeDocument/2006/relationships/hyperlink" Target="https://www.the-numbers.com/movie/Gringo-(2018)" TargetMode="External"/><Relationship Id="rId2195" Type="http://schemas.openxmlformats.org/officeDocument/2006/relationships/hyperlink" Target="http://www.amazon.com/gp/product/B0057F869U/?tag=titb-20" TargetMode="External"/><Relationship Id="rId167" Type="http://schemas.openxmlformats.org/officeDocument/2006/relationships/hyperlink" Target="https://www.amazon.co.uk/Dragon-Ball-Super-Movie-Broly/dp/B07NL9LZPB/ref=sr_1_1?crid=252G9N9WO449K&amp;keywords=dragon+ball+super+broly&amp;qid=1557072717&amp;s=instant-video&amp;sprefix=Dragon+Ball+Super%3A+Broly%2Cinstant-video%2C165&amp;sr=1-1-catcorr" TargetMode="External"/><Relationship Id="rId374" Type="http://schemas.openxmlformats.org/officeDocument/2006/relationships/hyperlink" Target="https://www.the-numbers.com/market/genre/Comedy" TargetMode="External"/><Relationship Id="rId581" Type="http://schemas.openxmlformats.org/officeDocument/2006/relationships/hyperlink" Target="http://www.the-numbers.com/market/genre/Comedy" TargetMode="External"/><Relationship Id="rId2055" Type="http://schemas.openxmlformats.org/officeDocument/2006/relationships/hyperlink" Target="http://www.amazon.com/gp/product/B003WKQXCO/?tag=titb-20" TargetMode="External"/><Relationship Id="rId2262" Type="http://schemas.openxmlformats.org/officeDocument/2006/relationships/hyperlink" Target="https://www.amazon.co.uk/Kitchen-Andrea-Berloff/dp/B07Y5QF5P4/ref=sr_1_1?keywords=The+Kitchen&amp;qid=1577974409&amp;s=instant-video&amp;sr=1-1" TargetMode="External"/><Relationship Id="rId234" Type="http://schemas.openxmlformats.org/officeDocument/2006/relationships/hyperlink" Target="http://www.amazon.com/gp/product/B008Y6Y1RA/?tag=titb-20" TargetMode="External"/><Relationship Id="rId679" Type="http://schemas.openxmlformats.org/officeDocument/2006/relationships/hyperlink" Target="https://www.amazon.com/Central-intelligence-Dwayne-Johnson/dp/B01H640LV0/ref=sr_1_1?s=instant-video&amp;ie=UTF8&amp;qid=1481219429&amp;sr=1-1&amp;keywords=Central+Intelligence" TargetMode="External"/><Relationship Id="rId886" Type="http://schemas.openxmlformats.org/officeDocument/2006/relationships/hyperlink" Target="http://www.amazon.com/gp/product/B00HVNZT3M/?tag=titb-20" TargetMode="External"/><Relationship Id="rId2" Type="http://schemas.openxmlformats.org/officeDocument/2006/relationships/hyperlink" Target="https://www.amazon.com/7-Days-Entebbe-Daniel-Br%C3%BChl/dp/B07BF8T78W/ref=sr_1_2?s=instant-video&amp;ie=UTF8&amp;qid=1546964038&amp;sr=1-2&amp;keywords=7+Days+in+Entebbe" TargetMode="External"/><Relationship Id="rId441" Type="http://schemas.openxmlformats.org/officeDocument/2006/relationships/hyperlink" Target="http://www.amazon.com/gp/product/B00JP5P1KU/?tag=titb-20" TargetMode="External"/><Relationship Id="rId539" Type="http://schemas.openxmlformats.org/officeDocument/2006/relationships/hyperlink" Target="http://www.amazon.com/gp/product/B00DHMI9YM/?tag=titb-20" TargetMode="External"/><Relationship Id="rId746" Type="http://schemas.openxmlformats.org/officeDocument/2006/relationships/hyperlink" Target="http://www.amazon.com/gp/product/B00TU9UFTS/?tag=titb-20" TargetMode="External"/><Relationship Id="rId1071" Type="http://schemas.openxmlformats.org/officeDocument/2006/relationships/hyperlink" Target="https://www.the-numbers.com/movie/Upgrade" TargetMode="External"/><Relationship Id="rId1169" Type="http://schemas.openxmlformats.org/officeDocument/2006/relationships/hyperlink" Target="http://www.the-numbers.com/market/genre/Comedy" TargetMode="External"/><Relationship Id="rId1376" Type="http://schemas.openxmlformats.org/officeDocument/2006/relationships/hyperlink" Target="http://www.amazon.com/gp/product/B001VKWPXS/?tag=titb-20" TargetMode="External"/><Relationship Id="rId1583" Type="http://schemas.openxmlformats.org/officeDocument/2006/relationships/hyperlink" Target="http://www.amazon.com/gp/product/B008Y76VW2/?tag=titb-20" TargetMode="External"/><Relationship Id="rId2122" Type="http://schemas.openxmlformats.org/officeDocument/2006/relationships/hyperlink" Target="https://www.the-numbers.com/market/genre/Adventure" TargetMode="External"/><Relationship Id="rId301" Type="http://schemas.openxmlformats.org/officeDocument/2006/relationships/hyperlink" Target="http://www.amazon.com/gp/product/B006IGZWB2/?tag=titb-20" TargetMode="External"/><Relationship Id="rId953" Type="http://schemas.openxmlformats.org/officeDocument/2006/relationships/hyperlink" Target="http://www.the-numbers.com/market/genre/Drama" TargetMode="External"/><Relationship Id="rId1029" Type="http://schemas.openxmlformats.org/officeDocument/2006/relationships/hyperlink" Target="http://www.amazon.com/gp/product/B00IXE7274/?tag=titb-20" TargetMode="External"/><Relationship Id="rId1236" Type="http://schemas.openxmlformats.org/officeDocument/2006/relationships/hyperlink" Target="http://www.amazon.com/gp/product/B00BJOCX24/?tag=titb-20" TargetMode="External"/><Relationship Id="rId1790" Type="http://schemas.openxmlformats.org/officeDocument/2006/relationships/hyperlink" Target="http://www.the-numbers.com/market/genre/Comedy" TargetMode="External"/><Relationship Id="rId1888" Type="http://schemas.openxmlformats.org/officeDocument/2006/relationships/hyperlink" Target="http://www.amazon.com/gp/product/B001TUP3RA/?tag=titb-20" TargetMode="External"/><Relationship Id="rId82" Type="http://schemas.openxmlformats.org/officeDocument/2006/relationships/hyperlink" Target="http://www.amazon.com/gp/product/B003QTPAB6/?tag=titb-20" TargetMode="External"/><Relationship Id="rId606" Type="http://schemas.openxmlformats.org/officeDocument/2006/relationships/hyperlink" Target="http://www.amazon.com/gp/product/B00C1BVM8A/?tag=titb-20" TargetMode="External"/><Relationship Id="rId813" Type="http://schemas.openxmlformats.org/officeDocument/2006/relationships/hyperlink" Target="http://www.the-numbers.com/market/genre/Horror" TargetMode="External"/><Relationship Id="rId1443" Type="http://schemas.openxmlformats.org/officeDocument/2006/relationships/hyperlink" Target="https://www.the-numbers.com/market/genre/Action" TargetMode="External"/><Relationship Id="rId1650" Type="http://schemas.openxmlformats.org/officeDocument/2006/relationships/hyperlink" Target="http://www.amazon.com/gp/product/B003XQM2YU/?tag=titb-20" TargetMode="External"/><Relationship Id="rId1748" Type="http://schemas.openxmlformats.org/officeDocument/2006/relationships/hyperlink" Target="http://www.amazon.com/gp/product/B008Y6U6JM/?tag=titb-20" TargetMode="External"/><Relationship Id="rId1303" Type="http://schemas.openxmlformats.org/officeDocument/2006/relationships/hyperlink" Target="https://www.amazon.com/Equalizer-2-Denzel-Washington/dp/B07FK7XVRX/ref=sr_1_1?s=instant-video&amp;ie=UTF8&amp;qid=1546974985&amp;sr=1-1&amp;keywords=The+Equalizer+2" TargetMode="External"/><Relationship Id="rId1510" Type="http://schemas.openxmlformats.org/officeDocument/2006/relationships/hyperlink" Target="http://www.amazon.com/gp/product/B001IAME78/?tag=titb-20" TargetMode="External"/><Relationship Id="rId1955" Type="http://schemas.openxmlformats.org/officeDocument/2006/relationships/hyperlink" Target="https://www.amazon.com/Overlord-Jovan-Adepo/dp/B07JZBDZRH/ref=sr_1_1?s=instant-video&amp;ie=UTF8&amp;qid=1546975406&amp;sr=1-1&amp;keywords=Overlord" TargetMode="External"/><Relationship Id="rId1608" Type="http://schemas.openxmlformats.org/officeDocument/2006/relationships/hyperlink" Target="http://www.amazon.com/gp/product/B00PGV8UV4/?tag=titb-20" TargetMode="External"/><Relationship Id="rId1815" Type="http://schemas.openxmlformats.org/officeDocument/2006/relationships/hyperlink" Target="http://www.amazon.com/gp/product/B002LANLJY/?tag=titb-20" TargetMode="External"/><Relationship Id="rId189" Type="http://schemas.openxmlformats.org/officeDocument/2006/relationships/hyperlink" Target="http://www.amazon.com/gp/product/B016887PIW/?tag=titb-20" TargetMode="External"/><Relationship Id="rId396" Type="http://schemas.openxmlformats.org/officeDocument/2006/relationships/hyperlink" Target="https://www.the-numbers.com/market/genre/Action" TargetMode="External"/><Relationship Id="rId2077" Type="http://schemas.openxmlformats.org/officeDocument/2006/relationships/hyperlink" Target="https://www.amazon.co.uk/King-Arthur-Legend-Charlie-Hunnam/dp/B0716QNRNJ/ref=sr_1_1?s=instant-video&amp;ie=UTF8&amp;qid=1546977541&amp;sr=1-1&amp;keywords=King+Arthur%3A+Legend+of+the+Sword" TargetMode="External"/><Relationship Id="rId2284" Type="http://schemas.openxmlformats.org/officeDocument/2006/relationships/hyperlink" Target="http://www.amazon.com/gp/product/B00352TZCE/?tag=titb-20" TargetMode="External"/><Relationship Id="rId256" Type="http://schemas.openxmlformats.org/officeDocument/2006/relationships/hyperlink" Target="http://www.amazon.com/gp/product/B008Z9YLV2/?tag=titb-20" TargetMode="External"/><Relationship Id="rId463" Type="http://schemas.openxmlformats.org/officeDocument/2006/relationships/hyperlink" Target="http://www.amazon.com/gp/product/B009EEOP04/?tag=titb-20" TargetMode="External"/><Relationship Id="rId670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1093" Type="http://schemas.openxmlformats.org/officeDocument/2006/relationships/hyperlink" Target="http://www.the-numbers.com/market/genre/Adventure" TargetMode="External"/><Relationship Id="rId2144" Type="http://schemas.openxmlformats.org/officeDocument/2006/relationships/hyperlink" Target="http://www.amazon.com/gp/product/B0051OZ564/?tag=titb-20" TargetMode="External"/><Relationship Id="rId2351" Type="http://schemas.openxmlformats.org/officeDocument/2006/relationships/hyperlink" Target="https://www.amazon.com/Hurricane-Heist-Toby-Kebbell/dp/B07BT23KMY/ref=sr_1_2?s=instant-video&amp;ie=UTF8&amp;qid=1546974109&amp;sr=1-2&amp;keywords=The+Hurricane+Heist" TargetMode="External"/><Relationship Id="rId116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323" Type="http://schemas.openxmlformats.org/officeDocument/2006/relationships/hyperlink" Target="https://www.the-numbers.com/market/genre/Drama" TargetMode="External"/><Relationship Id="rId530" Type="http://schemas.openxmlformats.org/officeDocument/2006/relationships/hyperlink" Target="https://www.the-numbers.com/movie/Toy-Story-4-(2019)" TargetMode="External"/><Relationship Id="rId768" Type="http://schemas.openxmlformats.org/officeDocument/2006/relationships/hyperlink" Target="https://www.amazon.com/Hunter-Killer-Gerard-Butler/dp/B07L9FHQXM/ref=sr_1_1?s=instant-video&amp;ie=UTF8&amp;qid=1546975030&amp;sr=1-1&amp;keywords=Hunter+Killer" TargetMode="External"/><Relationship Id="rId975" Type="http://schemas.openxmlformats.org/officeDocument/2006/relationships/hyperlink" Target="https://www.the-numbers.com/movie/Meg-The" TargetMode="External"/><Relationship Id="rId1160" Type="http://schemas.openxmlformats.org/officeDocument/2006/relationships/hyperlink" Target="http://www.amazon.com/gp/product/B00ERVIDNO/?tag=titb-20" TargetMode="External"/><Relationship Id="rId1398" Type="http://schemas.openxmlformats.org/officeDocument/2006/relationships/hyperlink" Target="https://www.the-numbers.com/market/genre/Comedy" TargetMode="External"/><Relationship Id="rId2004" Type="http://schemas.openxmlformats.org/officeDocument/2006/relationships/hyperlink" Target="https://www.amazon.co.uk/Miss-Bala-Anthony-Mackie/dp/B07PLKBS7W/ref=sr_1_1?crid=1KNLFNFWCYPU0&amp;keywords=miss+bala&amp;qid=1557074260&amp;s=instant-video&amp;sprefix=Miss+Bala%2Cinstant-video%2C237&amp;sr=1-1-catcorr" TargetMode="External"/><Relationship Id="rId2211" Type="http://schemas.openxmlformats.org/officeDocument/2006/relationships/hyperlink" Target="https://www.amazon.com/Thoroughbreds-Olivia-Cooke/dp/B07B8FHHKR/ref=sr_1_2?s=instant-video&amp;ie=UTF8&amp;qid=1546970766&amp;sr=1-2&amp;keywords=Thoroughbreds" TargetMode="External"/><Relationship Id="rId628" Type="http://schemas.openxmlformats.org/officeDocument/2006/relationships/hyperlink" Target="https://www.amazon.com/Maze-Runner-Death-Dylan-OBrien/dp/B07981P2YW/ref=sr_1_2?s=instant-video&amp;ie=UTF8&amp;qid=1546975545&amp;sr=1-2&amp;keywords=Maze+Runner%3A+The+Death+Cure" TargetMode="External"/><Relationship Id="rId835" Type="http://schemas.openxmlformats.org/officeDocument/2006/relationships/hyperlink" Target="http://www.amazon.com/gp/product/B001RPC8B6/?tag=titb-20" TargetMode="External"/><Relationship Id="rId1258" Type="http://schemas.openxmlformats.org/officeDocument/2006/relationships/hyperlink" Target="https://www.amazon.com/Second-Act-Jennifer-Lopez/dp/B07M79JCN1/ref=sr_1_3?s=instant-video&amp;ie=UTF8&amp;qid=1546974742&amp;sr=1-3&amp;keywords=Second+Act" TargetMode="External"/><Relationship Id="rId1465" Type="http://schemas.openxmlformats.org/officeDocument/2006/relationships/hyperlink" Target="http://www.amazon.com/gp/product/B002LAZEJE/?tag=titb-20" TargetMode="External"/><Relationship Id="rId1672" Type="http://schemas.openxmlformats.org/officeDocument/2006/relationships/hyperlink" Target="http://www.amazon.com/gp/product/B009RMZ2Z0/?tag=titb-20" TargetMode="External"/><Relationship Id="rId2309" Type="http://schemas.openxmlformats.org/officeDocument/2006/relationships/hyperlink" Target="https://www.boxofficemojo.com/movies/?id=captivestate.htm" TargetMode="External"/><Relationship Id="rId1020" Type="http://schemas.openxmlformats.org/officeDocument/2006/relationships/hyperlink" Target="http://www.amazon.com/gp/product/B001TUEMOU/?tag=titb-20" TargetMode="External"/><Relationship Id="rId1118" Type="http://schemas.openxmlformats.org/officeDocument/2006/relationships/hyperlink" Target="http://www.amazon.com/gp/product/B007HJ91HU/?tag=titb-20" TargetMode="External"/><Relationship Id="rId1325" Type="http://schemas.openxmlformats.org/officeDocument/2006/relationships/hyperlink" Target="http://www.the-numbers.com/market/genre/Drama" TargetMode="External"/><Relationship Id="rId1532" Type="http://schemas.openxmlformats.org/officeDocument/2006/relationships/hyperlink" Target="https://www.amazon.co.uk/Black-Blue-Naomie-Harris/dp/B07ZQR6MXQ/ref=sr_1_1?crid=33T5QAJZ47G2F&amp;keywords=black+and+blue&amp;qid=1577973148&amp;s=instant-video&amp;sprefix=Black+and+Blue%2Cinstant-video%2C148&amp;sr=1-1" TargetMode="External"/><Relationship Id="rId1977" Type="http://schemas.openxmlformats.org/officeDocument/2006/relationships/hyperlink" Target="https://www.the-numbers.com/market/genre/Action" TargetMode="External"/><Relationship Id="rId902" Type="http://schemas.openxmlformats.org/officeDocument/2006/relationships/hyperlink" Target="https://www.the-numbers.com/movie/Slender-Man" TargetMode="External"/><Relationship Id="rId1837" Type="http://schemas.openxmlformats.org/officeDocument/2006/relationships/hyperlink" Target="https://www.the-numbers.com/market/genre/Action" TargetMode="External"/><Relationship Id="rId31" Type="http://schemas.openxmlformats.org/officeDocument/2006/relationships/hyperlink" Target="https://www.the-numbers.com/market/genre/Drama" TargetMode="External"/><Relationship Id="rId2099" Type="http://schemas.openxmlformats.org/officeDocument/2006/relationships/hyperlink" Target="https://www.amazon.com/Snowden-Joseph-Gordon-Levitt/dp/B01LZKKXS1/ref=sr_1_1?s=instant-video&amp;ie=UTF8&amp;qid=1481218633&amp;sr=1-1&amp;keywords=Snowden" TargetMode="External"/><Relationship Id="rId180" Type="http://schemas.openxmlformats.org/officeDocument/2006/relationships/hyperlink" Target="http://www.amazon.com/gp/product/B00QQW1VJA/?tag=titb-20" TargetMode="External"/><Relationship Id="rId278" Type="http://schemas.openxmlformats.org/officeDocument/2006/relationships/hyperlink" Target="http://www.amazon.com/gp/product/B00MO7Y6DO/?tag=titb-20" TargetMode="External"/><Relationship Id="rId1904" Type="http://schemas.openxmlformats.org/officeDocument/2006/relationships/hyperlink" Target="https://www.amazon.com/Kubo-Two-Strings-Charlize-Theron/dp/B01K5BVK6Q/ref=sr_1_1?s=instant-video&amp;ie=UTF8&amp;qid=1481219015&amp;sr=1-1&amp;keywords=Kubo+and+the+Two+Strings" TargetMode="External"/><Relationship Id="rId485" Type="http://schemas.openxmlformats.org/officeDocument/2006/relationships/hyperlink" Target="http://www.amazon.com/gp/product/B010VAG5WA/?tag=titb-20" TargetMode="External"/><Relationship Id="rId692" Type="http://schemas.openxmlformats.org/officeDocument/2006/relationships/hyperlink" Target="http://www.the-numbers.com/market/genre/Adventure" TargetMode="External"/><Relationship Id="rId2166" Type="http://schemas.openxmlformats.org/officeDocument/2006/relationships/hyperlink" Target="https://www.amazon.com/Queen-Katwe-Theatrical-Version-Oyelowo/dp/B01M1R7HWO/ref=sr_1_1?s=instant-video&amp;ie=UTF8&amp;qid=1481218115&amp;sr=1-1&amp;keywords=The+Queen+of+Katwe" TargetMode="External"/><Relationship Id="rId2373" Type="http://schemas.openxmlformats.org/officeDocument/2006/relationships/hyperlink" Target="https://www.amazon.co.uk/Promise-Oscar-Isaac/dp/B071KX938X/ref=sr_1_1?s=instant-video&amp;ie=UTF8&amp;qid=1546977579&amp;sr=1-1&amp;keywords=The+Promise" TargetMode="External"/><Relationship Id="rId138" Type="http://schemas.openxmlformats.org/officeDocument/2006/relationships/hyperlink" Target="https://www.amazon.com/Dont-Breathe-Jane-Levy/dp/B01KZSCT14/ref=sr_1_1?s=instant-video&amp;ie=UTF8&amp;qid=1481219295&amp;sr=1-1&amp;keywords=Don%E2%80%99t+Breathe" TargetMode="External"/><Relationship Id="rId345" Type="http://schemas.openxmlformats.org/officeDocument/2006/relationships/hyperlink" Target="http://www.amazon.com/gp/product/B016VLE24Q/?tag=titb-20" TargetMode="External"/><Relationship Id="rId552" Type="http://schemas.openxmlformats.org/officeDocument/2006/relationships/hyperlink" Target="http://www.amazon.com/gp/product/B0097EZ36Q/?tag=titb-20" TargetMode="External"/><Relationship Id="rId997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1182" Type="http://schemas.openxmlformats.org/officeDocument/2006/relationships/hyperlink" Target="http://www.amazon.com/gp/product/B00JJHEVKA/?tag=titb-20" TargetMode="External"/><Relationship Id="rId2026" Type="http://schemas.openxmlformats.org/officeDocument/2006/relationships/hyperlink" Target="http://www.amazon.com/gp/product/B017CBOWEO/?tag=titb-20" TargetMode="External"/><Relationship Id="rId2233" Type="http://schemas.openxmlformats.org/officeDocument/2006/relationships/hyperlink" Target="https://www.amazon.com/Popstar-Never-Stop-Stopping/dp/B01GHBYMMC/ref=sr_1_1?s=instant-video&amp;ie=UTF8&amp;qid=1481218221&amp;sr=1-1&amp;keywords=Popstar%3A+Never+Stop+Never+Stopping" TargetMode="External"/><Relationship Id="rId205" Type="http://schemas.openxmlformats.org/officeDocument/2006/relationships/hyperlink" Target="http://www.the-numbers.com/market/genre/Action" TargetMode="External"/><Relationship Id="rId412" Type="http://schemas.openxmlformats.org/officeDocument/2006/relationships/hyperlink" Target="http://www.the-numbers.com/market/genre/Comedy" TargetMode="External"/><Relationship Id="rId857" Type="http://schemas.openxmlformats.org/officeDocument/2006/relationships/hyperlink" Target="https://www.amazon.co.uk/Black-Christmas-Imogen-Poots/dp/B0829CKDF1/ref=sr_1_1?crid=3HP1MJCDF1006&amp;keywords=black+christmas+2019&amp;qid=1577973167&amp;s=instant-video&amp;sprefix=Black+Christma%2Cinstant-video%2C144&amp;sr=1-1" TargetMode="External"/><Relationship Id="rId1042" Type="http://schemas.openxmlformats.org/officeDocument/2006/relationships/hyperlink" Target="http://www.amazon.co.uk/There-Will-Blood-Russell-Harvard/dp/B00HUW5YA2/ref=sr_1_1?s=instant-video&amp;ie=UTF8&amp;qid=1457386743&amp;sr=1-1&amp;keywords=There+Will+Be+Blood" TargetMode="External"/><Relationship Id="rId1487" Type="http://schemas.openxmlformats.org/officeDocument/2006/relationships/hyperlink" Target="https://www.amazon.com/Mary-Poppins-Returns-Emily-Blunt/dp/B07LCZC7SR/ref=sr_1_1?s=instant-video&amp;ie=UTF8&amp;qid=1546975556&amp;sr=1-1&amp;keywords=Mary+Poppins+Returns" TargetMode="External"/><Relationship Id="rId1694" Type="http://schemas.openxmlformats.org/officeDocument/2006/relationships/hyperlink" Target="http://www.amazon.com/gp/product/B005EJNAK4/?tag=titb-20" TargetMode="External"/><Relationship Id="rId2300" Type="http://schemas.openxmlformats.org/officeDocument/2006/relationships/hyperlink" Target="https://www.the-numbers.com/market/genre/Comedy" TargetMode="External"/><Relationship Id="rId717" Type="http://schemas.openxmlformats.org/officeDocument/2006/relationships/hyperlink" Target="https://www.the-numbers.com/market/genre/Horror" TargetMode="External"/><Relationship Id="rId924" Type="http://schemas.openxmlformats.org/officeDocument/2006/relationships/hyperlink" Target="http://www.amazon.com/gp/product/B00CL50LEC/?tag=titb-20" TargetMode="External"/><Relationship Id="rId1347" Type="http://schemas.openxmlformats.org/officeDocument/2006/relationships/hyperlink" Target="http://www.amazon.com/gp/product/B00ECU9EYW/?tag=titb-20" TargetMode="External"/><Relationship Id="rId1554" Type="http://schemas.openxmlformats.org/officeDocument/2006/relationships/hyperlink" Target="http://www.amazon.co.uk/Lions-Lambs-Robert-Redford/dp/B00FYO2CCQ/ref=sr_1_1?s=instant-video&amp;ie=UTF8&amp;qid=1457386208&amp;sr=1-1&amp;keywords=Lions+for+Lambs" TargetMode="External"/><Relationship Id="rId1761" Type="http://schemas.openxmlformats.org/officeDocument/2006/relationships/hyperlink" Target="https://www.the-numbers.com/market/genre/Adventure" TargetMode="External"/><Relationship Id="rId1999" Type="http://schemas.openxmlformats.org/officeDocument/2006/relationships/hyperlink" Target="http://www.the-numbers.com/market/genre/Drama" TargetMode="External"/><Relationship Id="rId53" Type="http://schemas.openxmlformats.org/officeDocument/2006/relationships/hyperlink" Target="https://www.amazon.com/Rider-Brady-Jandreau/dp/B07D6YNG95/ref=sr_1_2?s=instant-video&amp;ie=UTF8&amp;qid=1546973793&amp;sr=1-2&amp;keywords=The+Rider" TargetMode="External"/><Relationship Id="rId1207" Type="http://schemas.openxmlformats.org/officeDocument/2006/relationships/hyperlink" Target="http://www.amazon.com/gp/product/B003VS9V26/?tag=titb-20" TargetMode="External"/><Relationship Id="rId1414" Type="http://schemas.openxmlformats.org/officeDocument/2006/relationships/hyperlink" Target="https://www.amazon.com/War-Dogs-Jonah-Hill/dp/B01KGS9TR0/ref=sr_1_1?s=instant-video&amp;ie=UTF8&amp;qid=1481218965&amp;sr=1-1&amp;keywords=War+Dogs" TargetMode="External"/><Relationship Id="rId1621" Type="http://schemas.openxmlformats.org/officeDocument/2006/relationships/hyperlink" Target="https://www.the-numbers.com/movie/Ford-v-Ferrari-(2019)" TargetMode="External"/><Relationship Id="rId1859" Type="http://schemas.openxmlformats.org/officeDocument/2006/relationships/hyperlink" Target="http://www.amazon.com/gp/product/B0073PZIYI/?tag=titb-20" TargetMode="External"/><Relationship Id="rId1719" Type="http://schemas.openxmlformats.org/officeDocument/2006/relationships/hyperlink" Target="https://www.amazon.com/Sherlock-Gnomes-Kelly-Asbury/dp/B07BKNH6PF/ref=sr_1_2?s=instant-video&amp;ie=UTF8&amp;qid=1546974767&amp;sr=1-2&amp;keywords=Sherlock+Gnomes" TargetMode="External"/><Relationship Id="rId1926" Type="http://schemas.openxmlformats.org/officeDocument/2006/relationships/hyperlink" Target="https://www.amazon.com/Boda-Valentina-Omar-Chaparro/dp/B07GDV2SSL/ref=sr_1_2?s=instant-video&amp;ie=UTF8&amp;qid=1546975138&amp;sr=1-2&amp;keywords=La+Boda+de+Valentina" TargetMode="External"/><Relationship Id="rId2090" Type="http://schemas.openxmlformats.org/officeDocument/2006/relationships/hyperlink" Target="http://www.amazon.com/gp/product/B003883XU0/?tag=titb-20" TargetMode="External"/><Relationship Id="rId2188" Type="http://schemas.openxmlformats.org/officeDocument/2006/relationships/hyperlink" Target="https://www.the-numbers.com/market/genre/Adventure" TargetMode="External"/><Relationship Id="rId2395" Type="http://schemas.openxmlformats.org/officeDocument/2006/relationships/hyperlink" Target="https://www.the-numbers.com/market/genre/Drama" TargetMode="External"/><Relationship Id="rId367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574" Type="http://schemas.openxmlformats.org/officeDocument/2006/relationships/hyperlink" Target="https://www.amazon.com/Race-Stephan-James/dp/B01FERVANY/ref=sr_1_1?s=instant-video&amp;ie=UTF8&amp;qid=1481218564&amp;sr=1-1&amp;keywords=Race" TargetMode="External"/><Relationship Id="rId2048" Type="http://schemas.openxmlformats.org/officeDocument/2006/relationships/hyperlink" Target="http://www.the-numbers.com/market/genre/Drama" TargetMode="External"/><Relationship Id="rId2255" Type="http://schemas.openxmlformats.org/officeDocument/2006/relationships/hyperlink" Target="https://www.amazon.co.uk/Cats-James-Corden/dp/B082JTNCX7/ref=sr_1_1?crid=IYXMDVK5RFYX&amp;keywords=cats+2019&amp;qid=1577973262&amp;s=instant-video&amp;sprefix=Cats%2Cinstant-video%2C160&amp;sr=1-1" TargetMode="External"/><Relationship Id="rId227" Type="http://schemas.openxmlformats.org/officeDocument/2006/relationships/hyperlink" Target="https://www.amazon.com/Unfriended-Dark-Web-Colin-Woodell/dp/B07HHH3HSL/ref=sr_1_1?s=instant-video&amp;ie=UTF8&amp;qid=1546970629&amp;sr=1-1&amp;keywords=Unfriended%3A+Dark+Web" TargetMode="External"/><Relationship Id="rId781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879" Type="http://schemas.openxmlformats.org/officeDocument/2006/relationships/hyperlink" Target="http://www.amazon.com/gp/product/B00NMUU0SW/?tag=titb-20" TargetMode="External"/><Relationship Id="rId434" Type="http://schemas.openxmlformats.org/officeDocument/2006/relationships/hyperlink" Target="http://www.amazon.com/gp/product/B006FTCBF2/?tag=titb-20" TargetMode="External"/><Relationship Id="rId641" Type="http://schemas.openxmlformats.org/officeDocument/2006/relationships/hyperlink" Target="http://www.amazon.com/gp/product/B00C7DGQ9C/?tag=titb-20" TargetMode="External"/><Relationship Id="rId739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1064" Type="http://schemas.openxmlformats.org/officeDocument/2006/relationships/hyperlink" Target="https://www.the-numbers.com/market/genre/Action" TargetMode="External"/><Relationship Id="rId1271" Type="http://schemas.openxmlformats.org/officeDocument/2006/relationships/hyperlink" Target="https://www.the-numbers.com/market/genre/Adventure" TargetMode="External"/><Relationship Id="rId1369" Type="http://schemas.openxmlformats.org/officeDocument/2006/relationships/hyperlink" Target="https://www.the-numbers.com/market/genre/Adventure" TargetMode="External"/><Relationship Id="rId1576" Type="http://schemas.openxmlformats.org/officeDocument/2006/relationships/hyperlink" Target="http://www.amazon.com/gp/product/B005KAH7QU/?tag=titb-20" TargetMode="External"/><Relationship Id="rId2115" Type="http://schemas.openxmlformats.org/officeDocument/2006/relationships/hyperlink" Target="http://www.amazon.com/gp/product/B005BG2FII/?tag=titb-20" TargetMode="External"/><Relationship Id="rId2322" Type="http://schemas.openxmlformats.org/officeDocument/2006/relationships/hyperlink" Target="http://www.amazon.com/gp/product/B017CDG46G/?tag=titb-20" TargetMode="External"/><Relationship Id="rId501" Type="http://schemas.openxmlformats.org/officeDocument/2006/relationships/hyperlink" Target="https://www.the-numbers.com/movie/Good-Boys-(2019)" TargetMode="External"/><Relationship Id="rId946" Type="http://schemas.openxmlformats.org/officeDocument/2006/relationships/hyperlink" Target="http://www.amazon.com/gp/product/B0030MM68O/?tag=titb-20" TargetMode="External"/><Relationship Id="rId1131" Type="http://schemas.openxmlformats.org/officeDocument/2006/relationships/hyperlink" Target="https://www.the-numbers.com/movie/BlacKkKlansman" TargetMode="External"/><Relationship Id="rId1229" Type="http://schemas.openxmlformats.org/officeDocument/2006/relationships/hyperlink" Target="http://www.amazon.com/gp/product/B00AVTMCYW/?tag=titb-20" TargetMode="External"/><Relationship Id="rId1783" Type="http://schemas.openxmlformats.org/officeDocument/2006/relationships/hyperlink" Target="https://www.the-numbers.com/movie/Terminator-Dark-Fate-(2019)" TargetMode="External"/><Relationship Id="rId1990" Type="http://schemas.openxmlformats.org/officeDocument/2006/relationships/hyperlink" Target="https://www.the-numbers.com/movie/Anna-(France)-(2019)" TargetMode="External"/><Relationship Id="rId75" Type="http://schemas.openxmlformats.org/officeDocument/2006/relationships/hyperlink" Target="http://www.amazon.com/gp/product/B001VL5304/?tag=titb-20" TargetMode="External"/><Relationship Id="rId806" Type="http://schemas.openxmlformats.org/officeDocument/2006/relationships/hyperlink" Target="https://www.the-numbers.com/market/genre/Adventure" TargetMode="External"/><Relationship Id="rId1436" Type="http://schemas.openxmlformats.org/officeDocument/2006/relationships/hyperlink" Target="https://www.boxofficemojo.com/movies/?id=unplanned.htm" TargetMode="External"/><Relationship Id="rId1643" Type="http://schemas.openxmlformats.org/officeDocument/2006/relationships/hyperlink" Target="https://www.the-numbers.com/movie/Playing-with-Fire-(2019)" TargetMode="External"/><Relationship Id="rId1850" Type="http://schemas.openxmlformats.org/officeDocument/2006/relationships/hyperlink" Target="https://www.the-numbers.com/market/genre/Action" TargetMode="External"/><Relationship Id="rId1503" Type="http://schemas.openxmlformats.org/officeDocument/2006/relationships/hyperlink" Target="http://www.amazon.com/gp/product/B002C4P7J6/?tag=titb-20" TargetMode="External"/><Relationship Id="rId1710" Type="http://schemas.openxmlformats.org/officeDocument/2006/relationships/hyperlink" Target="http://www.amazon.com/gp/product/B015IVK1BS/?tag=titb-20" TargetMode="External"/><Relationship Id="rId1948" Type="http://schemas.openxmlformats.org/officeDocument/2006/relationships/hyperlink" Target="http://www.amazon.com/gp/product/B006SV89YO/?tag=titb-20" TargetMode="External"/><Relationship Id="rId291" Type="http://schemas.openxmlformats.org/officeDocument/2006/relationships/hyperlink" Target="https://www.the-numbers.com/market/genre/Horror" TargetMode="External"/><Relationship Id="rId1808" Type="http://schemas.openxmlformats.org/officeDocument/2006/relationships/hyperlink" Target="http://www.amazon.com/gp/product/B003ZSR6MY/?tag=titb-20" TargetMode="External"/><Relationship Id="rId151" Type="http://schemas.openxmlformats.org/officeDocument/2006/relationships/hyperlink" Target="https://www.amazon.co.uk/Curse-Llorona-Linda-Cardellini/dp/B07RD3HCP8/ref=sr_1_1?keywords=The+Curse+of+La+Llorona&amp;qid=1577974362&amp;s=instant-video&amp;sr=1-1" TargetMode="External"/><Relationship Id="rId389" Type="http://schemas.openxmlformats.org/officeDocument/2006/relationships/hyperlink" Target="https://www.the-numbers.com/market/genre/Drama" TargetMode="External"/><Relationship Id="rId596" Type="http://schemas.openxmlformats.org/officeDocument/2006/relationships/hyperlink" Target="https://www.the-numbers.com/movie/Addams-Family-The-(2019)" TargetMode="External"/><Relationship Id="rId2277" Type="http://schemas.openxmlformats.org/officeDocument/2006/relationships/hyperlink" Target="http://www.amazon.com/gp/product/B007JUWM64/?tag=titb-20" TargetMode="External"/><Relationship Id="rId249" Type="http://schemas.openxmlformats.org/officeDocument/2006/relationships/hyperlink" Target="http://www.amazon.com/gp/product/B0046U4KG0/?tag=titb-20" TargetMode="External"/><Relationship Id="rId456" Type="http://schemas.openxmlformats.org/officeDocument/2006/relationships/hyperlink" Target="http://www.amazon.com/gp/product/B00H6PG2NG/?tag=titb-20" TargetMode="External"/><Relationship Id="rId663" Type="http://schemas.openxmlformats.org/officeDocument/2006/relationships/hyperlink" Target="http://www.amazon.com/gp/product/B003ZUTS5A/?tag=titb-20" TargetMode="External"/><Relationship Id="rId870" Type="http://schemas.openxmlformats.org/officeDocument/2006/relationships/hyperlink" Target="https://www.amazon.co.uk/What-Men-Want-Taraji-Henson/dp/B07PRQVBFY/ref=sr_1_1?keywords=What+Men+Want&amp;qid=1557072759&amp;s=instant-video&amp;sr=1-1" TargetMode="External"/><Relationship Id="rId1086" Type="http://schemas.openxmlformats.org/officeDocument/2006/relationships/hyperlink" Target="https://www.the-numbers.com/market/genre/Action" TargetMode="External"/><Relationship Id="rId1293" Type="http://schemas.openxmlformats.org/officeDocument/2006/relationships/hyperlink" Target="http://www.the-numbers.com/market/genre/Thriller-or-Suspense" TargetMode="External"/><Relationship Id="rId2137" Type="http://schemas.openxmlformats.org/officeDocument/2006/relationships/hyperlink" Target="http://www.the-numbers.com/market/genre/Adventure" TargetMode="External"/><Relationship Id="rId2344" Type="http://schemas.openxmlformats.org/officeDocument/2006/relationships/hyperlink" Target="https://www.amazon.com/Finding-Your-Feet-Celia-Imrie/dp/B07F47WPSY/ref=sr_1_2?s=instant-video&amp;ie=UTF8&amp;qid=1546974372&amp;sr=1-2&amp;keywords=Finding+Your+Feet" TargetMode="External"/><Relationship Id="rId109" Type="http://schemas.openxmlformats.org/officeDocument/2006/relationships/hyperlink" Target="http://www.amazon.com/gp/product/B017OJL48G/?tag=titb-20" TargetMode="External"/><Relationship Id="rId316" Type="http://schemas.openxmlformats.org/officeDocument/2006/relationships/hyperlink" Target="https://www.the-numbers.com/movie/Hustlers-(2019)" TargetMode="External"/><Relationship Id="rId523" Type="http://schemas.openxmlformats.org/officeDocument/2006/relationships/hyperlink" Target="http://www.amazon.com/gp/product/B002W9BO8O/?tag=titb-20" TargetMode="External"/><Relationship Id="rId968" Type="http://schemas.openxmlformats.org/officeDocument/2006/relationships/hyperlink" Target="http://www.amazon.com/gp/product/B00J2PEU3W/?tag=titb-20" TargetMode="External"/><Relationship Id="rId1153" Type="http://schemas.openxmlformats.org/officeDocument/2006/relationships/hyperlink" Target="https://www.amazon.com/Barbershop-Next-Cut-Anthony-Anderson/dp/B01DYYXCIU/ref=sr_1_1?s=instant-video&amp;ie=UTF8&amp;qid=1481219044&amp;sr=1-1&amp;keywords=Barbershop%3A+The+Next+Cut" TargetMode="External"/><Relationship Id="rId1598" Type="http://schemas.openxmlformats.org/officeDocument/2006/relationships/hyperlink" Target="http://www.amazon.com/gp/product/B001RUXW48/?tag=titb-20" TargetMode="External"/><Relationship Id="rId2204" Type="http://schemas.openxmlformats.org/officeDocument/2006/relationships/hyperlink" Target="https://www.the-numbers.com/movie/Brittany-Runs-a-Marathon-(2019)" TargetMode="External"/><Relationship Id="rId97" Type="http://schemas.openxmlformats.org/officeDocument/2006/relationships/hyperlink" Target="https://www.the-numbers.com/movie/Truth-or-Dare-(2018)" TargetMode="External"/><Relationship Id="rId730" Type="http://schemas.openxmlformats.org/officeDocument/2006/relationships/hyperlink" Target="http://www.amazon.com/gp/product/B0091WZO1S/?tag=titb-20" TargetMode="External"/><Relationship Id="rId828" Type="http://schemas.openxmlformats.org/officeDocument/2006/relationships/hyperlink" Target="https://www.the-numbers.com/movie/Intruder-The-(2019)" TargetMode="External"/><Relationship Id="rId1013" Type="http://schemas.openxmlformats.org/officeDocument/2006/relationships/hyperlink" Target="http://www.the-numbers.com/market/genre/Drama" TargetMode="External"/><Relationship Id="rId1360" Type="http://schemas.openxmlformats.org/officeDocument/2006/relationships/hyperlink" Target="https://www.the-numbers.com/market/genre/Action" TargetMode="External"/><Relationship Id="rId1458" Type="http://schemas.openxmlformats.org/officeDocument/2006/relationships/hyperlink" Target="http://www.amazon.com/gp/product/B00AE2LJVS/?tag=titb-20" TargetMode="External"/><Relationship Id="rId1665" Type="http://schemas.openxmlformats.org/officeDocument/2006/relationships/hyperlink" Target="http://www.amazon.com/gp/product/B002B9GR3W/?tag=titb-20" TargetMode="External"/><Relationship Id="rId1872" Type="http://schemas.openxmlformats.org/officeDocument/2006/relationships/hyperlink" Target="http://www.amazon.com/gp/product/B0024R6VIW/?tag=titb-20" TargetMode="External"/><Relationship Id="rId1220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1318" Type="http://schemas.openxmlformats.org/officeDocument/2006/relationships/hyperlink" Target="https://www.amazon.com/Miss-Peregrines-Home-Peculiar-Children/dp/B01M0TWU6I/ref=sr_1_1?s=instant-video&amp;ie=UTF8&amp;qid=1481219284&amp;sr=1-1&amp;keywords=Miss+Peregrine%E2%80%99s+Home+for+Peculiar+Children" TargetMode="External"/><Relationship Id="rId1525" Type="http://schemas.openxmlformats.org/officeDocument/2006/relationships/hyperlink" Target="https://www.amazon.com/15-17-Paris-Anthony-Sadler/dp/B079HHC6Y3/ref=sr_1_2?s=instant-video&amp;ie=UTF8&amp;qid=1546974931&amp;sr=1-2&amp;keywords=The+15%3A17+to+Paris" TargetMode="External"/><Relationship Id="rId1732" Type="http://schemas.openxmlformats.org/officeDocument/2006/relationships/hyperlink" Target="http://www.amazon.com/gp/product/B004QJPF2O/?tag=titb-20" TargetMode="External"/><Relationship Id="rId24" Type="http://schemas.openxmlformats.org/officeDocument/2006/relationships/hyperlink" Target="https://www.amazon.com/Isle-Dogs-Bryan-Cranston/dp/B07C4825LL/ref=sr_1_2?s=instant-video&amp;ie=UTF8&amp;qid=1546975090&amp;sr=1-2&amp;keywords=Isle+of+Dogs" TargetMode="External"/><Relationship Id="rId2299" Type="http://schemas.openxmlformats.org/officeDocument/2006/relationships/hyperlink" Target="https://www.the-numbers.com/market/genre/Comedy" TargetMode="External"/><Relationship Id="rId173" Type="http://schemas.openxmlformats.org/officeDocument/2006/relationships/hyperlink" Target="http://www.the-numbers.com/market/genre/Adventure" TargetMode="External"/><Relationship Id="rId380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2061" Type="http://schemas.openxmlformats.org/officeDocument/2006/relationships/hyperlink" Target="https://www.the-numbers.com/market/genre/Horror" TargetMode="External"/><Relationship Id="rId240" Type="http://schemas.openxmlformats.org/officeDocument/2006/relationships/hyperlink" Target="http://www.the-numbers.com/market/genre/Comedy" TargetMode="External"/><Relationship Id="rId478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685" Type="http://schemas.openxmlformats.org/officeDocument/2006/relationships/hyperlink" Target="https://www.amazon.co.uk/John-Wick-Chapter-Thomas-Sadoski/dp/B06WD5LZG2/ref=sr_1_1?s=instant-video&amp;ie=UTF8&amp;qid=1546980924&amp;sr=1-1&amp;keywords=John+Wick%3A+Chapter+Two" TargetMode="External"/><Relationship Id="rId892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2159" Type="http://schemas.openxmlformats.org/officeDocument/2006/relationships/hyperlink" Target="http://www.amazon.co.uk/Across-Universe-Sturgess-Evan-Rachel/dp/B00I3R3PNQ/ref=sr_1_1?s=instant-video&amp;ie=UTF8&amp;qid=1457385603&amp;sr=1-1&amp;keywords=Across+the+Universe" TargetMode="External"/><Relationship Id="rId2366" Type="http://schemas.openxmlformats.org/officeDocument/2006/relationships/hyperlink" Target="https://www.the-numbers.com/market/genre/Adventure" TargetMode="External"/><Relationship Id="rId100" Type="http://schemas.openxmlformats.org/officeDocument/2006/relationships/hyperlink" Target="http://www.amazon.com/gp/product/B00KG2PHEQ/?tag=titb-20" TargetMode="External"/><Relationship Id="rId338" Type="http://schemas.openxmlformats.org/officeDocument/2006/relationships/hyperlink" Target="http://www.the-numbers.com/market/genre/Thriller-or-Suspense" TargetMode="External"/><Relationship Id="rId545" Type="http://schemas.openxmlformats.org/officeDocument/2006/relationships/hyperlink" Target="https://www.the-numbers.com/market/genre/Comedy" TargetMode="External"/><Relationship Id="rId752" Type="http://schemas.openxmlformats.org/officeDocument/2006/relationships/hyperlink" Target="http://www.amazon.com/gp/product/B005ML94JU/?tag=titb-20" TargetMode="External"/><Relationship Id="rId1175" Type="http://schemas.openxmlformats.org/officeDocument/2006/relationships/hyperlink" Target="https://www.the-numbers.com/movie/Knives-Out-(2019)" TargetMode="External"/><Relationship Id="rId1382" Type="http://schemas.openxmlformats.org/officeDocument/2006/relationships/hyperlink" Target="http://www.amazon.com/gp/product/B00BHU9BV6/?tag=titb-20" TargetMode="External"/><Relationship Id="rId2019" Type="http://schemas.openxmlformats.org/officeDocument/2006/relationships/hyperlink" Target="https://www.the-numbers.com/market/genre/Drama" TargetMode="External"/><Relationship Id="rId2226" Type="http://schemas.openxmlformats.org/officeDocument/2006/relationships/hyperlink" Target="https://www.amazon.co.uk/Space-Between-Us-Asa-Butterfield/dp/B072HMVJ5M/ref=sr_1_1?s=instant-video&amp;ie=UTF8&amp;qid=1546977770&amp;sr=1-1&amp;keywords=The+Space+Between+Us" TargetMode="External"/><Relationship Id="rId405" Type="http://schemas.openxmlformats.org/officeDocument/2006/relationships/hyperlink" Target="http://www.amazon.com/gp/product/B016887N70/?tag=titb-20" TargetMode="External"/><Relationship Id="rId612" Type="http://schemas.openxmlformats.org/officeDocument/2006/relationships/hyperlink" Target="http://www.amazon.com/gp/product/B0036EJEY0/?tag=titb-20" TargetMode="External"/><Relationship Id="rId1035" Type="http://schemas.openxmlformats.org/officeDocument/2006/relationships/hyperlink" Target="https://www.amazon.com/When-Bough-Breaks-Theo-Rossi/dp/B01LQ60FUG/ref=sr_1_1?s=instant-video&amp;ie=UTF8&amp;qid=1481218839&amp;sr=1-1&amp;keywords=When+the+Bough+Breaks" TargetMode="External"/><Relationship Id="rId1242" Type="http://schemas.openxmlformats.org/officeDocument/2006/relationships/hyperlink" Target="https://www.amazon.co.uk/Good-Liar-Bill-Condon/dp/B081PPT83H/ref=sr_1_1?keywords=The+Good+Liar&amp;qid=1577974386&amp;s=instant-video&amp;sr=1-1" TargetMode="External"/><Relationship Id="rId1687" Type="http://schemas.openxmlformats.org/officeDocument/2006/relationships/hyperlink" Target="https://www.the-numbers.com/market/genre/Adventure" TargetMode="External"/><Relationship Id="rId1894" Type="http://schemas.openxmlformats.org/officeDocument/2006/relationships/hyperlink" Target="https://www.the-numbers.com/movie/Charlies-Angels-(2019)" TargetMode="External"/><Relationship Id="rId917" Type="http://schemas.openxmlformats.org/officeDocument/2006/relationships/hyperlink" Target="https://www.the-numbers.com/movie/Peanut-Butter-Falcon-The" TargetMode="External"/><Relationship Id="rId1102" Type="http://schemas.openxmlformats.org/officeDocument/2006/relationships/hyperlink" Target="http://www.the-numbers.com/market/genre/Action" TargetMode="External"/><Relationship Id="rId1547" Type="http://schemas.openxmlformats.org/officeDocument/2006/relationships/hyperlink" Target="http://www.amazon.com/gp/product/B004IYNP6U/?tag=titb-20" TargetMode="External"/><Relationship Id="rId1754" Type="http://schemas.openxmlformats.org/officeDocument/2006/relationships/hyperlink" Target="http://www.the-numbers.com/market/genre/Adventure" TargetMode="External"/><Relationship Id="rId1961" Type="http://schemas.openxmlformats.org/officeDocument/2006/relationships/hyperlink" Target="https://www.amazon.com/Early-Man-Eddie-Redmayne/dp/B07B36DZ7C/ref=sr_1_2?s=instant-video&amp;ie=UTF8&amp;qid=1546970472&amp;sr=1-2&amp;keywords=Early+Man" TargetMode="External"/><Relationship Id="rId46" Type="http://schemas.openxmlformats.org/officeDocument/2006/relationships/hyperlink" Target="https://www.the-numbers.com/movie/Miracle-Season-The" TargetMode="External"/><Relationship Id="rId1407" Type="http://schemas.openxmlformats.org/officeDocument/2006/relationships/hyperlink" Target="http://www.amazon.com/gp/product/B00GQ69PUI/?tag=titb-20" TargetMode="External"/><Relationship Id="rId1614" Type="http://schemas.openxmlformats.org/officeDocument/2006/relationships/hyperlink" Target="http://www.amazon.com/gp/product/B0055OK2T0/?tag=titb-20" TargetMode="External"/><Relationship Id="rId1821" Type="http://schemas.openxmlformats.org/officeDocument/2006/relationships/hyperlink" Target="https://www.amazon.com/Superfly-Jennifer-Morrison/dp/B07F1DQ9Q1/ref=sr_1_2?s=instant-video&amp;ie=UTF8&amp;qid=1546974891&amp;sr=1-2&amp;keywords=Superfly" TargetMode="External"/><Relationship Id="rId195" Type="http://schemas.openxmlformats.org/officeDocument/2006/relationships/hyperlink" Target="https://www.amazon.co.uk/Us-Lupita-Nyongo/dp/B07PSK5FSZ/ref=sr_1_1?keywords=Us&amp;qid=1557072508&amp;s=instant-video&amp;sr=1-1" TargetMode="External"/><Relationship Id="rId1919" Type="http://schemas.openxmlformats.org/officeDocument/2006/relationships/hyperlink" Target="http://www.amazon.com/gp/product/B016Q1LVIG/?tag=titb-20" TargetMode="External"/><Relationship Id="rId2083" Type="http://schemas.openxmlformats.org/officeDocument/2006/relationships/hyperlink" Target="http://www.amazon.com/gp/product/B006C45MRE/?tag=titb-20" TargetMode="External"/><Relationship Id="rId2290" Type="http://schemas.openxmlformats.org/officeDocument/2006/relationships/hyperlink" Target="http://www.amazon.com/gp/product/B0054NQZ9S/?tag=titb-20" TargetMode="External"/><Relationship Id="rId2388" Type="http://schemas.openxmlformats.org/officeDocument/2006/relationships/hyperlink" Target="https://www.the-numbers.com/market/genre/Drama" TargetMode="External"/><Relationship Id="rId262" Type="http://schemas.openxmlformats.org/officeDocument/2006/relationships/hyperlink" Target="http://www.amazon.com/gp/product/B011KK9J7S/?tag=titb-20" TargetMode="External"/><Relationship Id="rId567" Type="http://schemas.openxmlformats.org/officeDocument/2006/relationships/hyperlink" Target="http://www.amazon.com/gp/product/B00KAUCTLS/?tag=titb-20" TargetMode="External"/><Relationship Id="rId1197" Type="http://schemas.openxmlformats.org/officeDocument/2006/relationships/hyperlink" Target="http://www.amazon.com/gp/product/B0048KXRPS/?tag=titb-20" TargetMode="External"/><Relationship Id="rId2150" Type="http://schemas.openxmlformats.org/officeDocument/2006/relationships/hyperlink" Target="https://www.the-numbers.com/movie/Mile-22-(2018)" TargetMode="External"/><Relationship Id="rId2248" Type="http://schemas.openxmlformats.org/officeDocument/2006/relationships/hyperlink" Target="http://www.amazon.com/gp/product/B004JMGOO6/?tag=titb-20" TargetMode="External"/><Relationship Id="rId122" Type="http://schemas.openxmlformats.org/officeDocument/2006/relationships/hyperlink" Target="http://www.amazon.com/gp/product/B00HAWAXW6/?tag=titb-20" TargetMode="External"/><Relationship Id="rId774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981" Type="http://schemas.openxmlformats.org/officeDocument/2006/relationships/hyperlink" Target="http://www.amazon.com/gp/product/B00YORD6AQ/?tag=titb-20" TargetMode="External"/><Relationship Id="rId1057" Type="http://schemas.openxmlformats.org/officeDocument/2006/relationships/hyperlink" Target="http://www.amazon.com/gp/product/B0055PMUSU/?tag=titb-20" TargetMode="External"/><Relationship Id="rId2010" Type="http://schemas.openxmlformats.org/officeDocument/2006/relationships/hyperlink" Target="https://www.amazon.co.uk/Ingrid-Goes-West-Aubrey-Plaza/dp/B07BB6RM46/ref=sr_1_1?s=instant-video&amp;ie=UTF8&amp;qid=1546981553&amp;sr=1-1&amp;keywords=Ingrid+Goes+West" TargetMode="External"/><Relationship Id="rId427" Type="http://schemas.openxmlformats.org/officeDocument/2006/relationships/hyperlink" Target="https://www.the-numbers.com/market/genre/Adventure" TargetMode="External"/><Relationship Id="rId634" Type="http://schemas.openxmlformats.org/officeDocument/2006/relationships/hyperlink" Target="http://www.amazon.com/gp/product/B003IWG4ZW/?tag=titb-20" TargetMode="External"/><Relationship Id="rId841" Type="http://schemas.openxmlformats.org/officeDocument/2006/relationships/hyperlink" Target="https://www.amazon.co.uk/Bye-Man-Douglas-Smith/dp/B06XSMTT3T/ref=sr_1_1?s=instant-video&amp;ie=UTF8&amp;qid=1546981621&amp;sr=1-1&amp;keywords=The+Bye+Bye+Man" TargetMode="External"/><Relationship Id="rId1264" Type="http://schemas.openxmlformats.org/officeDocument/2006/relationships/hyperlink" Target="https://www.the-numbers.com/market/genre/Comedy" TargetMode="External"/><Relationship Id="rId1471" Type="http://schemas.openxmlformats.org/officeDocument/2006/relationships/hyperlink" Target="https://www.the-numbers.com/movie/Stuber-(2019)" TargetMode="External"/><Relationship Id="rId1569" Type="http://schemas.openxmlformats.org/officeDocument/2006/relationships/hyperlink" Target="http://www.the-numbers.com/market/genre/Adventure" TargetMode="External"/><Relationship Id="rId2108" Type="http://schemas.openxmlformats.org/officeDocument/2006/relationships/hyperlink" Target="https://www.amazon.com/Hotel-Artemis-Jodie-Foster/dp/B07J1FZ4TZ/ref=sr_1_1?s=instant-video&amp;ie=UTF8&amp;qid=1546975013&amp;sr=1-1&amp;keywords=Hotel+Artemis" TargetMode="External"/><Relationship Id="rId2315" Type="http://schemas.openxmlformats.org/officeDocument/2006/relationships/hyperlink" Target="https://www.amazon.com/Action-Point-Johnny-Knoxville/dp/B07DD6DNJ6/ref=sr_1_2?s=instant-video&amp;ie=UTF8&amp;qid=1546964108&amp;sr=1-2&amp;keywords=Action+Point" TargetMode="External"/><Relationship Id="rId701" Type="http://schemas.openxmlformats.org/officeDocument/2006/relationships/hyperlink" Target="https://www.boxofficemojo.com/movies/?id=runtherace.htm" TargetMode="External"/><Relationship Id="rId939" Type="http://schemas.openxmlformats.org/officeDocument/2006/relationships/hyperlink" Target="http://www.amazon.com/gp/product/B00CFQMVLS/?tag=titb-20" TargetMode="External"/><Relationship Id="rId1124" Type="http://schemas.openxmlformats.org/officeDocument/2006/relationships/hyperlink" Target="https://www.the-numbers.com/movie/Ant-Man-and-the-Wasp" TargetMode="External"/><Relationship Id="rId1331" Type="http://schemas.openxmlformats.org/officeDocument/2006/relationships/hyperlink" Target="http://www.amazon.com/gp/product/B00845PT18/?tag=titb-20" TargetMode="External"/><Relationship Id="rId1776" Type="http://schemas.openxmlformats.org/officeDocument/2006/relationships/hyperlink" Target="http://www.amazon.com/gp/product/B00FMOBNKA/?tag=titb-20" TargetMode="External"/><Relationship Id="rId1983" Type="http://schemas.openxmlformats.org/officeDocument/2006/relationships/hyperlink" Target="http://www.amazon.com/gp/product/B00BMT9SQA/?tag=titb-20" TargetMode="External"/><Relationship Id="rId68" Type="http://schemas.openxmlformats.org/officeDocument/2006/relationships/hyperlink" Target="https://www.amazon.com/Searching-John-Cho/dp/B07GVTBL57/ref=sr_1_1?s=instant-video&amp;ie=UTF8&amp;qid=1546974732&amp;sr=1-1&amp;keywords=Searching" TargetMode="External"/><Relationship Id="rId1429" Type="http://schemas.openxmlformats.org/officeDocument/2006/relationships/hyperlink" Target="https://www.amazon.co.uk/Daddys-Home-2-Will-Ferrell/dp/B078451C96/ref=sr_1_1?s=instant-video&amp;ie=UTF8&amp;qid=1546977530&amp;sr=1-1&amp;keywords=Daddy%27s+Home+2" TargetMode="External"/><Relationship Id="rId1636" Type="http://schemas.openxmlformats.org/officeDocument/2006/relationships/hyperlink" Target="https://www.amazon.co.uk/Logan-Lucky-Channing-Tatum/dp/B074XKRS1B/ref=sr_1_1?s=instant-video&amp;ie=UTF8&amp;qid=1546981296&amp;sr=1-1&amp;keywords=Logan+Lucky" TargetMode="External"/><Relationship Id="rId1843" Type="http://schemas.openxmlformats.org/officeDocument/2006/relationships/hyperlink" Target="http://www.amazon.com/gp/product/B004GWL3FE/?tag=titb-20" TargetMode="External"/><Relationship Id="rId1703" Type="http://schemas.openxmlformats.org/officeDocument/2006/relationships/hyperlink" Target="https://www.the-numbers.com/market/genre/Drama" TargetMode="External"/><Relationship Id="rId1910" Type="http://schemas.openxmlformats.org/officeDocument/2006/relationships/hyperlink" Target="http://www.amazon.com/gp/product/B00HV8T8S4/?tag=titb-20" TargetMode="External"/><Relationship Id="rId284" Type="http://schemas.openxmlformats.org/officeDocument/2006/relationships/hyperlink" Target="http://www.the-numbers.com/market/genre/Horror" TargetMode="External"/><Relationship Id="rId491" Type="http://schemas.openxmlformats.org/officeDocument/2006/relationships/hyperlink" Target="https://www.the-numbers.com/market/genre/Adventure" TargetMode="External"/><Relationship Id="rId2172" Type="http://schemas.openxmlformats.org/officeDocument/2006/relationships/hyperlink" Target="http://www.amazon.com/gp/product/B008A1NSTG/?tag=titb-20" TargetMode="External"/><Relationship Id="rId144" Type="http://schemas.openxmlformats.org/officeDocument/2006/relationships/hyperlink" Target="https://www.imdb.com/search/title?genres=sci-fi&amp;explore=title_type,genres&amp;ref_=tt_ov_inf" TargetMode="External"/><Relationship Id="rId589" Type="http://schemas.openxmlformats.org/officeDocument/2006/relationships/hyperlink" Target="https://www.amazon.com/Strangers-Prey-at-Night/dp/B07B8CYRZR/ref=sr_1_3?s=instant-video&amp;ie=UTF8&amp;qid=1546970777&amp;sr=1-3&amp;keywords=The+Strangers%3A+Prey+at+Night" TargetMode="External"/><Relationship Id="rId796" Type="http://schemas.openxmlformats.org/officeDocument/2006/relationships/hyperlink" Target="http://www.amazon.com/gp/product/B00AHSINKO/?tag=titb-20" TargetMode="External"/><Relationship Id="rId351" Type="http://schemas.openxmlformats.org/officeDocument/2006/relationships/hyperlink" Target="http://www.amazon.com/gp/product/B002G205AA/?tag=titb-20" TargetMode="External"/><Relationship Id="rId449" Type="http://schemas.openxmlformats.org/officeDocument/2006/relationships/hyperlink" Target="http://www.amazon.com/gp/product/B00CHIMG6Y/?tag=titb-20" TargetMode="External"/><Relationship Id="rId656" Type="http://schemas.openxmlformats.org/officeDocument/2006/relationships/hyperlink" Target="https://www.amazon.co.uk/Childs-Play-Aubrey-Plaza/dp/B07WW74CMJ/ref=sr_1_1?crid=10WBSHM1QE5M8&amp;keywords=childs+play+2019&amp;qid=1577973280&amp;s=instant-video&amp;sprefix=Child%E2%80%99s+Play+%2Cinstant-video%2C166&amp;sr=1-1" TargetMode="External"/><Relationship Id="rId863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1079" Type="http://schemas.openxmlformats.org/officeDocument/2006/relationships/hyperlink" Target="http://www.amazon.com/gp/product/B007ELN8Y8/?tag=titb-20" TargetMode="External"/><Relationship Id="rId1286" Type="http://schemas.openxmlformats.org/officeDocument/2006/relationships/hyperlink" Target="http://www.amazon.com/gp/product/B00H9671YQ/?tag=titb-20" TargetMode="External"/><Relationship Id="rId1493" Type="http://schemas.openxmlformats.org/officeDocument/2006/relationships/hyperlink" Target="https://www.amazon.com/Mollys-Game-Jessica-Chastain/dp/B07B4NGGV8/ref=sr_1_2?s=instant-video&amp;ie=UTF8&amp;qid=1546975496&amp;sr=1-2&amp;keywords=Molly%27s+Game" TargetMode="External"/><Relationship Id="rId2032" Type="http://schemas.openxmlformats.org/officeDocument/2006/relationships/hyperlink" Target="http://www.amazon.com/gp/product/B0035FRYR4/?tag=titb-20" TargetMode="External"/><Relationship Id="rId2337" Type="http://schemas.openxmlformats.org/officeDocument/2006/relationships/hyperlink" Target="https://www.the-numbers.com/market/genre/Drama" TargetMode="External"/><Relationship Id="rId211" Type="http://schemas.openxmlformats.org/officeDocument/2006/relationships/hyperlink" Target="https://www.the-numbers.com/market/genre/Horror" TargetMode="External"/><Relationship Id="rId309" Type="http://schemas.openxmlformats.org/officeDocument/2006/relationships/hyperlink" Target="https://www.amazon.co.uk/Annabelle-Comes-Home-McKenna-Grace/dp/B07VNLK58K/ref=sr_1_2?keywords=Annabelle+Comes+Home&amp;qid=1577973087&amp;s=instant-video&amp;sr=1-2" TargetMode="External"/><Relationship Id="rId516" Type="http://schemas.openxmlformats.org/officeDocument/2006/relationships/hyperlink" Target="https://www.the-numbers.com/market/genre/Horror" TargetMode="External"/><Relationship Id="rId1146" Type="http://schemas.openxmlformats.org/officeDocument/2006/relationships/hyperlink" Target="https://www.amazon.com/Tag-Ed-Helms/dp/B07G7Y9MHB/ref=sr_1_2?s=instant-video&amp;ie=UTF8&amp;qid=1546974911&amp;sr=1-2&amp;keywords=Tag" TargetMode="External"/><Relationship Id="rId1798" Type="http://schemas.openxmlformats.org/officeDocument/2006/relationships/hyperlink" Target="http://www.amazon.com/gp/product/B003SJ4VJ6/?tag=titb-20" TargetMode="External"/><Relationship Id="rId723" Type="http://schemas.openxmlformats.org/officeDocument/2006/relationships/hyperlink" Target="http://www.amazon.com/gp/product/B00LP9G64O/?tag=titb-20" TargetMode="External"/><Relationship Id="rId930" Type="http://schemas.openxmlformats.org/officeDocument/2006/relationships/hyperlink" Target="https://www.amazon.co.uk/47-Metres-Down-Uncaged-DVD/dp/B081KQ2NTY/ref=sr_1_2?crid=3AEN2LCEDK0HJ&amp;keywords=47+meters+down+uncaged+movie&amp;qid=1577972928&amp;s=instant-video&amp;sprefix=47+Meters+Down%3A+Uncaged%2Cinstant-video%2C226&amp;sr=1-2-catcorr" TargetMode="External"/><Relationship Id="rId1006" Type="http://schemas.openxmlformats.org/officeDocument/2006/relationships/hyperlink" Target="http://www.the-numbers.com/market/genre/Action" TargetMode="External"/><Relationship Id="rId1353" Type="http://schemas.openxmlformats.org/officeDocument/2006/relationships/hyperlink" Target="http://www.amazon.com/gp/product/B002ICE0O0/?tag=titb-20" TargetMode="External"/><Relationship Id="rId1560" Type="http://schemas.openxmlformats.org/officeDocument/2006/relationships/hyperlink" Target="http://www.amazon.com/gp/product/B009SQOGZ2/?tag=titb-20" TargetMode="External"/><Relationship Id="rId1658" Type="http://schemas.openxmlformats.org/officeDocument/2006/relationships/hyperlink" Target="https://www.amazon.co.uk/Shazam-Zachary-Levi/dp/B07RB5244V/ref=sr_1_1?keywords=Shazam%21&amp;qid=1557072595&amp;s=instant-video&amp;sr=1-1" TargetMode="External"/><Relationship Id="rId1865" Type="http://schemas.openxmlformats.org/officeDocument/2006/relationships/hyperlink" Target="https://www.amazon.co.uk/Snowman-Michael-Fassbender/dp/B076B6XG5B/ref=sr_1_4?s=instant-video&amp;ie=UTF8&amp;qid=1546978979&amp;sr=1-4&amp;keywords=The+Snowman" TargetMode="External"/><Relationship Id="rId1213" Type="http://schemas.openxmlformats.org/officeDocument/2006/relationships/hyperlink" Target="http://www.amazon.com/gp/product/B003EVJSBE/?tag=titb-20" TargetMode="External"/><Relationship Id="rId1420" Type="http://schemas.openxmlformats.org/officeDocument/2006/relationships/hyperlink" Target="http://www.amazon.com/gp/product/B00NPTL6O2/?tag=titb-20" TargetMode="External"/><Relationship Id="rId1518" Type="http://schemas.openxmlformats.org/officeDocument/2006/relationships/hyperlink" Target="http://www.amazon.com/gp/product/B006IMY5ZU/?tag=titb-20" TargetMode="External"/><Relationship Id="rId1725" Type="http://schemas.openxmlformats.org/officeDocument/2006/relationships/hyperlink" Target="https://www.the-numbers.com/movie/Jexi" TargetMode="External"/><Relationship Id="rId1932" Type="http://schemas.openxmlformats.org/officeDocument/2006/relationships/hyperlink" Target="http://www.the-numbers.com/market/genre/Drama" TargetMode="External"/><Relationship Id="rId17" Type="http://schemas.openxmlformats.org/officeDocument/2006/relationships/hyperlink" Target="https://www.amazon.com/Gods-Not-Dead-Light-Darkness/dp/B07FMJDX7C/ref=sr_1_1?s=instant-video&amp;ie=UTF8&amp;qid=1546974478&amp;sr=1-1&amp;keywords=God%27s+Not+Dead%3A+A+Light+in+Darkness" TargetMode="External"/><Relationship Id="rId2194" Type="http://schemas.openxmlformats.org/officeDocument/2006/relationships/hyperlink" Target="http://www.amazon.com/gp/product/B003XI6NQ6/?tag=titb-20" TargetMode="External"/><Relationship Id="rId166" Type="http://schemas.openxmlformats.org/officeDocument/2006/relationships/hyperlink" Target="https://www.boxofficemojo.com/movies/?id=dragonballzbroly.htm" TargetMode="External"/><Relationship Id="rId373" Type="http://schemas.openxmlformats.org/officeDocument/2006/relationships/hyperlink" Target="https://www.the-numbers.com/movie/Book-Club-(2018)" TargetMode="External"/><Relationship Id="rId580" Type="http://schemas.openxmlformats.org/officeDocument/2006/relationships/hyperlink" Target="http://www.the-numbers.com/market/genre/Comedy" TargetMode="External"/><Relationship Id="rId2054" Type="http://schemas.openxmlformats.org/officeDocument/2006/relationships/hyperlink" Target="http://www.amazon.com/gp/product/B00VRTFJYK/?tag=titb-20" TargetMode="External"/><Relationship Id="rId2261" Type="http://schemas.openxmlformats.org/officeDocument/2006/relationships/hyperlink" Target="https://www.the-numbers.com/market/genre/Drama" TargetMode="External"/><Relationship Id="rId1" Type="http://schemas.openxmlformats.org/officeDocument/2006/relationships/hyperlink" Target="https://www.the-numbers.com/movie/7-Days-in-Entebbe-(UK)" TargetMode="External"/><Relationship Id="rId233" Type="http://schemas.openxmlformats.org/officeDocument/2006/relationships/hyperlink" Target="http://www.amazon.com/gp/product/B00IRMTTPU/?tag=titb-20" TargetMode="External"/><Relationship Id="rId440" Type="http://schemas.openxmlformats.org/officeDocument/2006/relationships/hyperlink" Target="https://www.amazon.co.uk/Everything-Amandla-Stenberg/dp/B074MR3XGM/ref=sr_1_1?s=instant-video&amp;ie=UTF8&amp;qid=1546980574&amp;sr=1-1&amp;keywords=Everything%2C+Everything" TargetMode="External"/><Relationship Id="rId678" Type="http://schemas.openxmlformats.org/officeDocument/2006/relationships/hyperlink" Target="http://www.the-numbers.com/market/genre/Comedy" TargetMode="External"/><Relationship Id="rId885" Type="http://schemas.openxmlformats.org/officeDocument/2006/relationships/hyperlink" Target="http://www.amazon.com/gp/product/B003EJ41KO/?tag=titb-20" TargetMode="External"/><Relationship Id="rId1070" Type="http://schemas.openxmlformats.org/officeDocument/2006/relationships/hyperlink" Target="http://www.amazon.com/gp/product/B00G91WB3S/?tag=titb-20" TargetMode="External"/><Relationship Id="rId2121" Type="http://schemas.openxmlformats.org/officeDocument/2006/relationships/hyperlink" Target="https://www.the-numbers.com/market/genre/Adventure" TargetMode="External"/><Relationship Id="rId2359" Type="http://schemas.openxmlformats.org/officeDocument/2006/relationships/hyperlink" Target="https://www.amazon.com/Lean-Pete-Charlie-Plummer/dp/B07BVTF9TG/ref=sr_1_2?s=instant-video&amp;ie=UTF8&amp;qid=1546975150&amp;sr=1-2&amp;keywords=Lean+on+Pete" TargetMode="External"/><Relationship Id="rId300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538" Type="http://schemas.openxmlformats.org/officeDocument/2006/relationships/hyperlink" Target="http://www.amazon.com/gp/product/B006QPVGKG/?tag=titb-20" TargetMode="External"/><Relationship Id="rId745" Type="http://schemas.openxmlformats.org/officeDocument/2006/relationships/hyperlink" Target="http://www.amazon.com/gp/product/B00TPELV50/?tag=titb-20" TargetMode="External"/><Relationship Id="rId952" Type="http://schemas.openxmlformats.org/officeDocument/2006/relationships/hyperlink" Target="http://www.amazon.com/gp/product/B002Z8L5ZE/?tag=titb-20" TargetMode="External"/><Relationship Id="rId1168" Type="http://schemas.openxmlformats.org/officeDocument/2006/relationships/hyperlink" Target="http://www.the-numbers.com/market/genre/Comedy" TargetMode="External"/><Relationship Id="rId1375" Type="http://schemas.openxmlformats.org/officeDocument/2006/relationships/hyperlink" Target="http://www.amazon.com/gp/product/B0091XRRQC/?tag=titb-20" TargetMode="External"/><Relationship Id="rId1582" Type="http://schemas.openxmlformats.org/officeDocument/2006/relationships/hyperlink" Target="https://www.amazon.co.uk/LEGO-NINJAGO-Movie-Jackie-Chan/dp/B075X17MCN/ref=sr_1_1?s=instant-video&amp;ie=UTF8&amp;qid=1546981544&amp;sr=1-1&amp;keywords=The+LEGO+Ninjago+Movie" TargetMode="External"/><Relationship Id="rId2219" Type="http://schemas.openxmlformats.org/officeDocument/2006/relationships/hyperlink" Target="http://www.amazon.com/gp/product/B00JJH4GAU/?tag=titb-20" TargetMode="External"/><Relationship Id="rId81" Type="http://schemas.openxmlformats.org/officeDocument/2006/relationships/hyperlink" Target="http://www.amazon.com/gp/product/B009KS5SJ6/?tag=titb-20" TargetMode="External"/><Relationship Id="rId605" Type="http://schemas.openxmlformats.org/officeDocument/2006/relationships/hyperlink" Target="http://www.amazon.com/gp/product/B0081L37Z0/?tag=titb-20" TargetMode="External"/><Relationship Id="rId812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1028" Type="http://schemas.openxmlformats.org/officeDocument/2006/relationships/hyperlink" Target="https://www.amazon.co.uk/Wind-River-Jeremy-Renner/dp/B077PFKFVN/ref=sr_1_1?s=instant-video&amp;ie=UTF8&amp;qid=1546980625&amp;sr=1-1&amp;keywords=Wind+River" TargetMode="External"/><Relationship Id="rId1235" Type="http://schemas.openxmlformats.org/officeDocument/2006/relationships/hyperlink" Target="https://www.amazon.co.uk/Florida-Project-Willem-Dafoe/dp/B079G6SR6Y/ref=sr_1_1?s=instant-video&amp;ie=UTF8&amp;qid=1546981198&amp;sr=1-1&amp;keywords=The+Florida+Project" TargetMode="External"/><Relationship Id="rId1442" Type="http://schemas.openxmlformats.org/officeDocument/2006/relationships/hyperlink" Target="https://www.the-numbers.com/market/genre/Action" TargetMode="External"/><Relationship Id="rId1887" Type="http://schemas.openxmlformats.org/officeDocument/2006/relationships/hyperlink" Target="http://www.amazon.com/gp/product/B017HPQE1Y/?tag=titb-20" TargetMode="External"/><Relationship Id="rId1302" Type="http://schemas.openxmlformats.org/officeDocument/2006/relationships/hyperlink" Target="https://www.the-numbers.com/market/genre/Action" TargetMode="External"/><Relationship Id="rId1747" Type="http://schemas.openxmlformats.org/officeDocument/2006/relationships/hyperlink" Target="https://www.amazon.co.uk/Snatched-Jonathan-Levine/dp/B072Q6VWQQ/ref=sr_1_1?s=instant-video&amp;ie=UTF8&amp;qid=1546981327&amp;sr=1-1&amp;keywords=Snatched" TargetMode="External"/><Relationship Id="rId1954" Type="http://schemas.openxmlformats.org/officeDocument/2006/relationships/hyperlink" Target="http://www.amazon.com/gp/product/B016C9WTP6/?tag=titb-20" TargetMode="External"/><Relationship Id="rId39" Type="http://schemas.openxmlformats.org/officeDocument/2006/relationships/hyperlink" Target="https://www.amazon.com/Death-Stalin-Steve-Buscemi/dp/B07B8NGLWD/ref=sr_1_2?s=instant-video&amp;ie=UTF8&amp;qid=1546974973&amp;sr=1-2&amp;keywords=The+Death+of+Stalin" TargetMode="External"/><Relationship Id="rId1607" Type="http://schemas.openxmlformats.org/officeDocument/2006/relationships/hyperlink" Target="http://www.amazon.com/gp/product/B009HV2JT8/?tag=titb-20" TargetMode="External"/><Relationship Id="rId1814" Type="http://schemas.openxmlformats.org/officeDocument/2006/relationships/hyperlink" Target="http://www.amazon.com/gp/product/B006REBZOS/?tag=titb-20" TargetMode="External"/><Relationship Id="rId188" Type="http://schemas.openxmlformats.org/officeDocument/2006/relationships/hyperlink" Target="http://www.amazon.com/gp/product/B00AMBLXP8/?tag=titb-20" TargetMode="External"/><Relationship Id="rId395" Type="http://schemas.openxmlformats.org/officeDocument/2006/relationships/hyperlink" Target="https://www.the-numbers.com/movie/Deadpool-2" TargetMode="External"/><Relationship Id="rId2076" Type="http://schemas.openxmlformats.org/officeDocument/2006/relationships/hyperlink" Target="https://www.amazon.co.uk/House-Will-Ferrell/dp/B072X68NZ5/ref=sr_1_1?s=instant-video&amp;ie=UTF8&amp;qid=1546978860&amp;sr=1-1&amp;keywords=The+House" TargetMode="External"/><Relationship Id="rId2283" Type="http://schemas.openxmlformats.org/officeDocument/2006/relationships/hyperlink" Target="http://www.amazon.com/gp/product/B0053EZY04/?tag=titb-20" TargetMode="External"/><Relationship Id="rId255" Type="http://schemas.openxmlformats.org/officeDocument/2006/relationships/hyperlink" Target="https://www.amazon.co.uk/Dogs-Purpose-Josh-Gad/dp/B071RN7MPQ/ref=sr_1_1?s=instant-video&amp;ie=UTF8&amp;qid=1546977726&amp;sr=1-1&amp;keywords=A+Dog%27s+Purpose" TargetMode="External"/><Relationship Id="rId462" Type="http://schemas.openxmlformats.org/officeDocument/2006/relationships/hyperlink" Target="https://www.amazon.co.uk/Case-Christ-Erika-Christensen/dp/B07FCQ16Y7/ref=sr_1_1?s=instant-video&amp;ie=UTF8&amp;qid=1546977871&amp;sr=1-1&amp;keywords=The+Case+for+Christ" TargetMode="External"/><Relationship Id="rId1092" Type="http://schemas.openxmlformats.org/officeDocument/2006/relationships/hyperlink" Target="http://www.the-numbers.com/market/genre/Adventure" TargetMode="External"/><Relationship Id="rId1397" Type="http://schemas.openxmlformats.org/officeDocument/2006/relationships/hyperlink" Target="https://www.the-numbers.com/movie/Life-of-the-Party" TargetMode="External"/><Relationship Id="rId2143" Type="http://schemas.openxmlformats.org/officeDocument/2006/relationships/hyperlink" Target="http://www.amazon.com/gp/product/B00BP4XHZU/?tag=titb-20" TargetMode="External"/><Relationship Id="rId2350" Type="http://schemas.openxmlformats.org/officeDocument/2006/relationships/hyperlink" Target="https://www.the-numbers.com/movie/Hurricane-Heist-The" TargetMode="External"/><Relationship Id="rId115" Type="http://schemas.openxmlformats.org/officeDocument/2006/relationships/hyperlink" Target="https://www.the-numbers.com/market/genre/Horror" TargetMode="External"/><Relationship Id="rId322" Type="http://schemas.openxmlformats.org/officeDocument/2006/relationships/hyperlink" Target="https://www.the-numbers.com/market/genre/Drama" TargetMode="External"/><Relationship Id="rId767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974" Type="http://schemas.openxmlformats.org/officeDocument/2006/relationships/hyperlink" Target="https://www.amazon.co.uk/Atomic-Blonde-David-Leitch/dp/B074K14RZS/ref=sr_1_1?s=instant-video&amp;ie=UTF8&amp;qid=1546981671&amp;sr=1-1&amp;keywords=Atomic+Blonde" TargetMode="External"/><Relationship Id="rId2003" Type="http://schemas.openxmlformats.org/officeDocument/2006/relationships/hyperlink" Target="https://www.boxofficemojo.com/movies/?id=missbala.htm" TargetMode="External"/><Relationship Id="rId2210" Type="http://schemas.openxmlformats.org/officeDocument/2006/relationships/hyperlink" Target="https://www.the-numbers.com/market/genre/Drama" TargetMode="External"/><Relationship Id="rId627" Type="http://schemas.openxmlformats.org/officeDocument/2006/relationships/hyperlink" Target="https://www.the-numbers.com/movie/Maze-Runner-The-Death-Cure" TargetMode="External"/><Relationship Id="rId834" Type="http://schemas.openxmlformats.org/officeDocument/2006/relationships/hyperlink" Target="http://www.amazon.com/gp/product/B005DD7TI0/?tag=titb-20" TargetMode="External"/><Relationship Id="rId1257" Type="http://schemas.openxmlformats.org/officeDocument/2006/relationships/hyperlink" Target="https://www.amazon.co.uk/Prodigy-Taylor-Schilling/dp/B07TND47QP/ref=sr_1_1?keywords=The+Prodigy&amp;qid=1577974463&amp;s=instant-video&amp;sr=1-1" TargetMode="External"/><Relationship Id="rId1464" Type="http://schemas.openxmlformats.org/officeDocument/2006/relationships/hyperlink" Target="http://www.amazon.com/gp/product/B0091X5IWM/?tag=titb-20" TargetMode="External"/><Relationship Id="rId1671" Type="http://schemas.openxmlformats.org/officeDocument/2006/relationships/hyperlink" Target="https://www.boxofficemojo.com/movies/?id=isntitromantic.htm" TargetMode="External"/><Relationship Id="rId2308" Type="http://schemas.openxmlformats.org/officeDocument/2006/relationships/hyperlink" Target="http://www.amazon.com/gp/product/B001G7HKZ4/?tag=titb-20" TargetMode="External"/><Relationship Id="rId901" Type="http://schemas.openxmlformats.org/officeDocument/2006/relationships/hyperlink" Target="http://www.amazon.com/gp/product/B003VMZSB0/?tag=titb-20" TargetMode="External"/><Relationship Id="rId1117" Type="http://schemas.openxmlformats.org/officeDocument/2006/relationships/hyperlink" Target="http://www.amazon.com/gp/product/B001XW0XPG/?tag=titb-20" TargetMode="External"/><Relationship Id="rId1324" Type="http://schemas.openxmlformats.org/officeDocument/2006/relationships/hyperlink" Target="http://www.amazon.com/gp/product/B0016LTNL4/?tag=titb-20" TargetMode="External"/><Relationship Id="rId1531" Type="http://schemas.openxmlformats.org/officeDocument/2006/relationships/hyperlink" Target="https://www.the-numbers.com/market/genre/Action" TargetMode="External"/><Relationship Id="rId1769" Type="http://schemas.openxmlformats.org/officeDocument/2006/relationships/hyperlink" Target="https://www.amazon.co.uk/Ad-Astra-Brad-Pitt/dp/B07XT8YM1B/ref=sr_1_1?keywords=Ad+Astra&amp;qid=1577973022&amp;s=instant-video&amp;sr=1-1" TargetMode="External"/><Relationship Id="rId1976" Type="http://schemas.openxmlformats.org/officeDocument/2006/relationships/hyperlink" Target="https://www.the-numbers.com/market/genre/Action" TargetMode="External"/><Relationship Id="rId30" Type="http://schemas.openxmlformats.org/officeDocument/2006/relationships/hyperlink" Target="https://www.the-numbers.com/movie/Puzzle-(2018)" TargetMode="External"/><Relationship Id="rId1629" Type="http://schemas.openxmlformats.org/officeDocument/2006/relationships/hyperlink" Target="http://www.amazon.com/gp/product/B007JRUA7K/?tag=titb-20" TargetMode="External"/><Relationship Id="rId1836" Type="http://schemas.openxmlformats.org/officeDocument/2006/relationships/hyperlink" Target="https://www.the-numbers.com/movie/Dark-Phoenix-(2019)" TargetMode="External"/><Relationship Id="rId1903" Type="http://schemas.openxmlformats.org/officeDocument/2006/relationships/hyperlink" Target="http://www.the-numbers.com/market/genre/Adventure" TargetMode="External"/><Relationship Id="rId2098" Type="http://schemas.openxmlformats.org/officeDocument/2006/relationships/hyperlink" Target="http://www.the-numbers.com/market/genre/Drama" TargetMode="External"/><Relationship Id="rId277" Type="http://schemas.openxmlformats.org/officeDocument/2006/relationships/hyperlink" Target="http://www.amazon.com/gp/product/B0031Q0XCA/?tag=titb-20" TargetMode="External"/><Relationship Id="rId484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2165" Type="http://schemas.openxmlformats.org/officeDocument/2006/relationships/hyperlink" Target="http://www.the-numbers.com/market/genre/Adventure" TargetMode="External"/><Relationship Id="rId137" Type="http://schemas.openxmlformats.org/officeDocument/2006/relationships/hyperlink" Target="http://www.the-numbers.com/market/genre/Drama" TargetMode="External"/><Relationship Id="rId344" Type="http://schemas.openxmlformats.org/officeDocument/2006/relationships/hyperlink" Target="https://www.amazon.co.uk/Happy-Death-Day-Jessica-Rothe/dp/B07NJ8DHPH/ref=sr_1_2?keywords=Happy+Death+Day+2U&amp;qid=1557072799&amp;s=instant-video&amp;sr=1-2" TargetMode="External"/><Relationship Id="rId691" Type="http://schemas.openxmlformats.org/officeDocument/2006/relationships/hyperlink" Target="http://www.the-numbers.com/market/genre/Adventure" TargetMode="External"/><Relationship Id="rId789" Type="http://schemas.openxmlformats.org/officeDocument/2006/relationships/hyperlink" Target="https://www.amazon.com/Danish-Girl-Eddie-Redmayne/dp/B01AZ2636M/ref=sr_1_1?s=instant-video&amp;ie=UTF8&amp;qid=1481217923&amp;sr=1-1&amp;keywords=The+Danish+Girl" TargetMode="External"/><Relationship Id="rId996" Type="http://schemas.openxmlformats.org/officeDocument/2006/relationships/hyperlink" Target="https://www.amazon.co.uk/War-Hindi-UHD-Hrithik-Roshan/dp/B081CZC9FD/ref=sr_1_4?crid=2T8NHHNVTGQPO&amp;keywords=war+2019&amp;qid=1577974570&amp;s=instant-video&amp;sprefix=War+2019%2Cinstant-video%2C140&amp;sr=1-4" TargetMode="External"/><Relationship Id="rId2025" Type="http://schemas.openxmlformats.org/officeDocument/2006/relationships/hyperlink" Target="https://www.amazon.co.uk/United-Kingdom-David-Oyelowo/dp/B01N0EMX88/ref=sr_1_1?s=instant-video&amp;ie=UTF8&amp;qid=1546981660&amp;sr=1-1&amp;keywords=A+United+Kingdom" TargetMode="External"/><Relationship Id="rId2372" Type="http://schemas.openxmlformats.org/officeDocument/2006/relationships/hyperlink" Target="http://www.amazon.com/gp/product/B005EJN5B8/?tag=titb-20" TargetMode="External"/><Relationship Id="rId551" Type="http://schemas.openxmlformats.org/officeDocument/2006/relationships/hyperlink" Target="http://www.amazon.com/gp/product/B0047WJ12K/?tag=titb-20" TargetMode="External"/><Relationship Id="rId649" Type="http://schemas.openxmlformats.org/officeDocument/2006/relationships/hyperlink" Target="https://www.the-numbers.com/market/genre/Drama" TargetMode="External"/><Relationship Id="rId856" Type="http://schemas.openxmlformats.org/officeDocument/2006/relationships/hyperlink" Target="https://www.amazon.com/Big-Short-Christian-Bale/dp/B019969US8/ref=sr_1_1?s=instant-video&amp;ie=UTF8&amp;qid=1481218942&amp;sr=1-1&amp;keywords=The+Big+Short" TargetMode="External"/><Relationship Id="rId1181" Type="http://schemas.openxmlformats.org/officeDocument/2006/relationships/hyperlink" Target="http://www.amazon.com/gp/product/B00YI7PCPY/?tag=titb-20" TargetMode="External"/><Relationship Id="rId1279" Type="http://schemas.openxmlformats.org/officeDocument/2006/relationships/hyperlink" Target="http://www.amazon.com/gp/product/B001AMVKOC/?tag=titb-20" TargetMode="External"/><Relationship Id="rId1486" Type="http://schemas.openxmlformats.org/officeDocument/2006/relationships/hyperlink" Target="http://www.amazon.com/gp/product/B006228KPW/?tag=titb-20" TargetMode="External"/><Relationship Id="rId2232" Type="http://schemas.openxmlformats.org/officeDocument/2006/relationships/hyperlink" Target="http://www.amazon.com/gp/product/B0036SLOP8/?tag=titb-20" TargetMode="External"/><Relationship Id="rId204" Type="http://schemas.openxmlformats.org/officeDocument/2006/relationships/hyperlink" Target="http://www.the-numbers.com/market/genre/Action" TargetMode="External"/><Relationship Id="rId411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509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1041" Type="http://schemas.openxmlformats.org/officeDocument/2006/relationships/hyperlink" Target="http://www.amazon.co.uk/Sweeney-Todd-Demon-Barber-Street/dp/B00ESZPU2Q/ref=sr_1_1?s=instant-video&amp;ie=UTF8&amp;qid=1457386566&amp;sr=1-1&amp;keywords=Sweeney+Todd%3A+The+Demon+Barber+of+Fleet+Street" TargetMode="External"/><Relationship Id="rId1139" Type="http://schemas.openxmlformats.org/officeDocument/2006/relationships/hyperlink" Target="https://www.the-numbers.com/market/genre/Comedy" TargetMode="External"/><Relationship Id="rId1346" Type="http://schemas.openxmlformats.org/officeDocument/2006/relationships/hyperlink" Target="https://www.amazon.com/Risen-Joseph-Fiennes/dp/B01BT67CHC/ref=sr_1_1?s=instant-video&amp;ie=UTF8&amp;qid=1481218934&amp;sr=1-1&amp;keywords=Risen" TargetMode="External"/><Relationship Id="rId1693" Type="http://schemas.openxmlformats.org/officeDocument/2006/relationships/hyperlink" Target="http://www.amazon.com/gp/product/B005WQ3F2C/?tag=titb-20" TargetMode="External"/><Relationship Id="rId1998" Type="http://schemas.openxmlformats.org/officeDocument/2006/relationships/hyperlink" Target="http://www.amazon.com/gp/product/B001RMYGXM/?tag=titb-20" TargetMode="External"/><Relationship Id="rId716" Type="http://schemas.openxmlformats.org/officeDocument/2006/relationships/hyperlink" Target="https://www.the-numbers.com/market/genre/Horror" TargetMode="External"/><Relationship Id="rId923" Type="http://schemas.openxmlformats.org/officeDocument/2006/relationships/hyperlink" Target="https://www.amazon.co.uk/Last-Christmas-Emilia-Clarke/dp/B0812N3TFJ/ref=sr_1_1?keywords=Last+Christmas&amp;qid=1577973651&amp;s=instant-video&amp;sr=1-1" TargetMode="External"/><Relationship Id="rId1553" Type="http://schemas.openxmlformats.org/officeDocument/2006/relationships/hyperlink" Target="https://www.amazon.com/Teenage-Mutant-Ninja-Turtles-Shadows/dp/B01G7UJIVI/ref=sr_1_1?s=instant-video&amp;ie=UTF8&amp;qid=1481219275&amp;sr=1-1&amp;keywords=Teenage+Mutant+Ninja+Turtles%3A+Out+of+the+Shadows" TargetMode="External"/><Relationship Id="rId1760" Type="http://schemas.openxmlformats.org/officeDocument/2006/relationships/hyperlink" Target="https://www.the-numbers.com/market/genre/Adventure" TargetMode="External"/><Relationship Id="rId1858" Type="http://schemas.openxmlformats.org/officeDocument/2006/relationships/hyperlink" Target="http://www.amazon.com/gp/product/B001DGGWXO/?tag=titb-20" TargetMode="External"/><Relationship Id="rId52" Type="http://schemas.openxmlformats.org/officeDocument/2006/relationships/hyperlink" Target="https://www.the-numbers.com/market/genre/Drama" TargetMode="External"/><Relationship Id="rId1206" Type="http://schemas.openxmlformats.org/officeDocument/2006/relationships/hyperlink" Target="https://www.amazon.com/Goosebumps-Bonus-Content-Wendi-McLendon-Covey/dp/B07JBNMF8Y/ref=sr_1_1?s=instant-video&amp;ie=UTF8&amp;qid=1546974488&amp;sr=1-1&amp;keywords=Goosebumps+2%3A+Haunted+Halloween" TargetMode="External"/><Relationship Id="rId1413" Type="http://schemas.openxmlformats.org/officeDocument/2006/relationships/hyperlink" Target="http://www.the-numbers.com/market/genre/Thriller-or-Suspense" TargetMode="External"/><Relationship Id="rId1620" Type="http://schemas.openxmlformats.org/officeDocument/2006/relationships/hyperlink" Target="http://www.amazon.com/gp/product/B001LGXDMO/?tag=titb-20" TargetMode="External"/><Relationship Id="rId1718" Type="http://schemas.openxmlformats.org/officeDocument/2006/relationships/hyperlink" Target="https://www.the-numbers.com/market/genre/Adventure" TargetMode="External"/><Relationship Id="rId1925" Type="http://schemas.openxmlformats.org/officeDocument/2006/relationships/hyperlink" Target="https://www.the-numbers.com/movie/Boda-de-Valentina-La-(Mexico)" TargetMode="External"/><Relationship Id="rId299" Type="http://schemas.openxmlformats.org/officeDocument/2006/relationships/hyperlink" Target="https://www.the-numbers.com/market/genre/Action" TargetMode="External"/><Relationship Id="rId2187" Type="http://schemas.openxmlformats.org/officeDocument/2006/relationships/hyperlink" Target="https://www.the-numbers.com/market/genre/Adventure" TargetMode="External"/><Relationship Id="rId2394" Type="http://schemas.openxmlformats.org/officeDocument/2006/relationships/hyperlink" Target="https://www.amazon.co.uk/Art-Racing-Rain-Simon-Curtis/dp/B07W7L527W/ref=sr_1_1?keywords=The+Art+of+Racing+in+the+Rain&amp;qid=1577974343&amp;s=instant-video&amp;sr=1-1" TargetMode="External"/><Relationship Id="rId159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366" Type="http://schemas.openxmlformats.org/officeDocument/2006/relationships/hyperlink" Target="http://www.amazon.com/gp/product/B006FTCH2E/?tag=titb-20" TargetMode="External"/><Relationship Id="rId573" Type="http://schemas.openxmlformats.org/officeDocument/2006/relationships/hyperlink" Target="http://www.the-numbers.com/market/genre/Adventure" TargetMode="External"/><Relationship Id="rId780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2047" Type="http://schemas.openxmlformats.org/officeDocument/2006/relationships/hyperlink" Target="http://www.the-numbers.com/market/genre/Drama" TargetMode="External"/><Relationship Id="rId2254" Type="http://schemas.openxmlformats.org/officeDocument/2006/relationships/hyperlink" Target="http://www.amazon.com/gp/product/B005UKJX4E/?tag=titb-20" TargetMode="External"/><Relationship Id="rId226" Type="http://schemas.openxmlformats.org/officeDocument/2006/relationships/hyperlink" Target="https://www.the-numbers.com/market/genre/Horror" TargetMode="External"/><Relationship Id="rId433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878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1063" Type="http://schemas.openxmlformats.org/officeDocument/2006/relationships/hyperlink" Target="https://www.the-numbers.com/movie/Commuter-The" TargetMode="External"/><Relationship Id="rId1270" Type="http://schemas.openxmlformats.org/officeDocument/2006/relationships/hyperlink" Target="https://www.the-numbers.com/market/genre/Adventure" TargetMode="External"/><Relationship Id="rId2114" Type="http://schemas.openxmlformats.org/officeDocument/2006/relationships/hyperlink" Target="https://www.amazon.co.uk/Sun-Also-Star-Ry-Russo-Young/dp/B0823P4Q71/ref=sr_1_1?keywords=The+Sun+is+Also+a+Star&amp;qid=1577974479&amp;s=instant-video&amp;sr=1-1" TargetMode="External"/><Relationship Id="rId640" Type="http://schemas.openxmlformats.org/officeDocument/2006/relationships/hyperlink" Target="http://www.amazon.com/gp/product/B012PJVQ7Y/?tag=titb-20" TargetMode="External"/><Relationship Id="rId738" Type="http://schemas.openxmlformats.org/officeDocument/2006/relationships/hyperlink" Target="https://www.amazon.co.uk/Booksmart-Kaitlyn-Dever/dp/B07V4XPWWY/ref=sr_1_1?crid=1WI96X5ERDH8G&amp;keywords=booksmart+prime+video&amp;qid=1577973203&amp;s=instant-video&amp;sprefix=Booksmart%2Cinstant-video%2C139&amp;sr=1-1" TargetMode="External"/><Relationship Id="rId945" Type="http://schemas.openxmlformats.org/officeDocument/2006/relationships/hyperlink" Target="https://www.amazon.co.uk/Smurfs-Lost-Village-Mandy-Patinkin/dp/B0728HMKDT/ref=sr_1_1?s=instant-video&amp;ie=UTF8&amp;qid=1546978620&amp;sr=1-1&amp;keywords=Smurfs%3A+The+Lost+Village" TargetMode="External"/><Relationship Id="rId1368" Type="http://schemas.openxmlformats.org/officeDocument/2006/relationships/hyperlink" Target="https://www.the-numbers.com/movie/Angry-Birds-Movie-2-The-(2019)" TargetMode="External"/><Relationship Id="rId1575" Type="http://schemas.openxmlformats.org/officeDocument/2006/relationships/hyperlink" Target="http://www.amazon.com/gp/product/B009TGWW70/?tag=titb-20" TargetMode="External"/><Relationship Id="rId1782" Type="http://schemas.openxmlformats.org/officeDocument/2006/relationships/hyperlink" Target="http://www.amazon.com/gp/product/B001O4XWJM/?tag=titb-20" TargetMode="External"/><Relationship Id="rId2321" Type="http://schemas.openxmlformats.org/officeDocument/2006/relationships/hyperlink" Target="http://www.amazon.com/gp/product/B001QAJ0XG/?tag=titb-20" TargetMode="External"/><Relationship Id="rId74" Type="http://schemas.openxmlformats.org/officeDocument/2006/relationships/hyperlink" Target="http://www.amazon.com/gp/product/B0083GR15K/?tag=titb-20" TargetMode="External"/><Relationship Id="rId500" Type="http://schemas.openxmlformats.org/officeDocument/2006/relationships/hyperlink" Target="https://www.amazon.co.uk/Late-Night-Emma-Thompson/dp/B07XF8GS5B/ref=sr_1_1?crid=2IV3B0Q65D333&amp;keywords=late+night&amp;qid=1577973659&amp;s=instant-video&amp;sprefix=Late+Night%2Cinstant-video%2C149&amp;sr=1-1" TargetMode="External"/><Relationship Id="rId805" Type="http://schemas.openxmlformats.org/officeDocument/2006/relationships/hyperlink" Target="https://www.the-numbers.com/market/genre/Adventure" TargetMode="External"/><Relationship Id="rId1130" Type="http://schemas.openxmlformats.org/officeDocument/2006/relationships/hyperlink" Target="http://www.amazon.com/gp/product/B004QYZATW/?tag=titb-20" TargetMode="External"/><Relationship Id="rId1228" Type="http://schemas.openxmlformats.org/officeDocument/2006/relationships/hyperlink" Target="http://www.amazon.com/gp/product/B00364NVOE/?tag=titb-20" TargetMode="External"/><Relationship Id="rId1435" Type="http://schemas.openxmlformats.org/officeDocument/2006/relationships/hyperlink" Target="http://www.amazon.com/gp/product/B00FRMDH7Y/?tag=titb-20" TargetMode="External"/><Relationship Id="rId1642" Type="http://schemas.openxmlformats.org/officeDocument/2006/relationships/hyperlink" Target="http://www.amazon.com/gp/product/B00637D114/" TargetMode="External"/><Relationship Id="rId1947" Type="http://schemas.openxmlformats.org/officeDocument/2006/relationships/hyperlink" Target="http://www.amazon.com/gp/product/B003N0Y9WO/?tag=titb-20" TargetMode="External"/><Relationship Id="rId1502" Type="http://schemas.openxmlformats.org/officeDocument/2006/relationships/hyperlink" Target="http://www.amazon.com/gp/product/B001D7TW8U/?tag=titb-20" TargetMode="External"/><Relationship Id="rId1807" Type="http://schemas.openxmlformats.org/officeDocument/2006/relationships/hyperlink" Target="https://www.amazon.com/Spy-Who-Dumped-Me/dp/B07G4JJ8KD/ref=sr_1_1?s=instant-video&amp;ie=UTF8&amp;qid=1546973775&amp;sr=1-1&amp;keywords=The+Spy+Who+Dumped+Me" TargetMode="External"/><Relationship Id="rId290" Type="http://schemas.openxmlformats.org/officeDocument/2006/relationships/hyperlink" Target="https://www.the-numbers.com/market/genre/Horror" TargetMode="External"/><Relationship Id="rId388" Type="http://schemas.openxmlformats.org/officeDocument/2006/relationships/hyperlink" Target="https://www.the-numbers.com/market/genre/Drama" TargetMode="External"/><Relationship Id="rId2069" Type="http://schemas.openxmlformats.org/officeDocument/2006/relationships/hyperlink" Target="http://www.amazon.com/gp/product/B002VDI1TQ/?tag=titb-20" TargetMode="External"/><Relationship Id="rId150" Type="http://schemas.openxmlformats.org/officeDocument/2006/relationships/hyperlink" Target="https://www.the-numbers.com/market/genre/Horror" TargetMode="External"/><Relationship Id="rId595" Type="http://schemas.openxmlformats.org/officeDocument/2006/relationships/hyperlink" Target="https://www.amazon.co.uk/Rocketman-Taron-Egerton/dp/B07S626T5F/ref=sr_1_1?keywords=Rocketman&amp;qid=1577973918&amp;s=instant-video&amp;sr=1-1" TargetMode="External"/><Relationship Id="rId2276" Type="http://schemas.openxmlformats.org/officeDocument/2006/relationships/hyperlink" Target="https://www.amazon.com/Infiltrator-Bryan-Cranston/dp/B01LWJFJ8F/ref=sr_1_1?s=instant-video&amp;ie=UTF8&amp;qid=1481218386&amp;sr=1-1&amp;keywords=The+Infiltrator" TargetMode="External"/><Relationship Id="rId248" Type="http://schemas.openxmlformats.org/officeDocument/2006/relationships/hyperlink" Target="https://www.amazon.com/Blair-Witch-James-Allen-McCune/dp/B01LR17RHE/ref=sr_1_1?s=instant-video&amp;ie=UTF8&amp;qid=1481218609&amp;sr=1-1&amp;keywords=Blair+Witch" TargetMode="External"/><Relationship Id="rId455" Type="http://schemas.openxmlformats.org/officeDocument/2006/relationships/hyperlink" Target="http://www.amazon.co.uk/Disturbia-Shia-Labeouf/dp/B00FYO8N4C/ref=sr_1_1?s=instant-video&amp;ie=UTF8&amp;qid=1457385752&amp;sr=1-1&amp;keywords=Disturbia" TargetMode="External"/><Relationship Id="rId662" Type="http://schemas.openxmlformats.org/officeDocument/2006/relationships/hyperlink" Target="http://www.amazon.com/gp/product/B00KW274SM/?tag=titb-20" TargetMode="External"/><Relationship Id="rId1085" Type="http://schemas.openxmlformats.org/officeDocument/2006/relationships/hyperlink" Target="https://www.the-numbers.com/market/genre/Action" TargetMode="External"/><Relationship Id="rId1292" Type="http://schemas.openxmlformats.org/officeDocument/2006/relationships/hyperlink" Target="http://www.amazon.com/gp/product/B00CL4BRT6/?tag=titb-20" TargetMode="External"/><Relationship Id="rId2136" Type="http://schemas.openxmlformats.org/officeDocument/2006/relationships/hyperlink" Target="http://www.amazon.com/gp/product/B002L2Q1SA/?tag=titb-20" TargetMode="External"/><Relationship Id="rId2343" Type="http://schemas.openxmlformats.org/officeDocument/2006/relationships/hyperlink" Target="https://www.the-numbers.com/market/genre/Comedy" TargetMode="External"/><Relationship Id="rId108" Type="http://schemas.openxmlformats.org/officeDocument/2006/relationships/hyperlink" Target="http://www.amazon.com/gp/product/B003QSJVOO/?tag=titb-20" TargetMode="External"/><Relationship Id="rId315" Type="http://schemas.openxmlformats.org/officeDocument/2006/relationships/hyperlink" Target="https://www.amazon.com/Overboard-Eugenio-Derbez/dp/B07DQTL51Y/ref=sr_1_2?s=instant-video&amp;ie=UTF8&amp;qid=1546975414&amp;sr=1-2&amp;keywords=Overboard" TargetMode="External"/><Relationship Id="rId522" Type="http://schemas.openxmlformats.org/officeDocument/2006/relationships/hyperlink" Target="http://www.amazon.com/gp/product/B00DBT6SI0/?tag=titb-20" TargetMode="External"/><Relationship Id="rId967" Type="http://schemas.openxmlformats.org/officeDocument/2006/relationships/hyperlink" Target="http://www.amazon.com/gp/product/B018JQRT6Y/?tag=titb-20" TargetMode="External"/><Relationship Id="rId1152" Type="http://schemas.openxmlformats.org/officeDocument/2006/relationships/hyperlink" Target="http://www.the-numbers.com/market/genre/Comedy" TargetMode="External"/><Relationship Id="rId1597" Type="http://schemas.openxmlformats.org/officeDocument/2006/relationships/hyperlink" Target="https://www.amazon.co.uk/Mountain-Between-Us-Kate-Winslet/dp/B076DTW7V1/ref=sr_1_1?s=instant-video&amp;ie=UTF8&amp;qid=1546980730&amp;sr=1-1&amp;keywords=The+Mountain+Between+Us" TargetMode="External"/><Relationship Id="rId2203" Type="http://schemas.openxmlformats.org/officeDocument/2006/relationships/hyperlink" Target="http://www.amazon.com/gp/product/B007UXT6O6/?tag=titb-20" TargetMode="External"/><Relationship Id="rId96" Type="http://schemas.openxmlformats.org/officeDocument/2006/relationships/hyperlink" Target="http://www.amazon.com/gp/product/B004X4R49Y/?tag=titb-20" TargetMode="External"/><Relationship Id="rId827" Type="http://schemas.openxmlformats.org/officeDocument/2006/relationships/hyperlink" Target="http://www.amazon.co.uk/KITE-RUNNER-Khalid-Abdalla/dp/B00FZ3SE2I/ref=sr_1_1?s=instant-video&amp;ie=UTF8&amp;qid=1457386669&amp;sr=1-1&amp;keywords=The+Kite+Runner" TargetMode="External"/><Relationship Id="rId1012" Type="http://schemas.openxmlformats.org/officeDocument/2006/relationships/hyperlink" Target="http://www.amazon.com/gp/product/B004QUGDTM/?tag=titb-20" TargetMode="External"/><Relationship Id="rId1457" Type="http://schemas.openxmlformats.org/officeDocument/2006/relationships/hyperlink" Target="https://www.amazon.co.uk/Fighting-My-Family-Florence-Pugh/dp/B07P5G1581/ref=sr_1_1?keywords=Fighting+with+My+Family&amp;qid=1557074040&amp;s=instant-video&amp;sr=1-1" TargetMode="External"/><Relationship Id="rId1664" Type="http://schemas.openxmlformats.org/officeDocument/2006/relationships/hyperlink" Target="https://www.amazon.com/Instant-Family-Mark-Wahlberg/dp/B07KFQCLGP/ref=sr_1_1?s=instant-video&amp;ie=UTF8&amp;qid=1546975078&amp;sr=1-1&amp;keywords=Instant+Family" TargetMode="External"/><Relationship Id="rId1871" Type="http://schemas.openxmlformats.org/officeDocument/2006/relationships/hyperlink" Target="http://www.amazon.com/gp/product/B007Z9QA8K/?tag=titb-20" TargetMode="External"/><Relationship Id="rId1317" Type="http://schemas.openxmlformats.org/officeDocument/2006/relationships/hyperlink" Target="http://www.the-numbers.com/market/genre/Thriller-or-Suspense" TargetMode="External"/><Relationship Id="rId1524" Type="http://schemas.openxmlformats.org/officeDocument/2006/relationships/hyperlink" Target="https://www.the-numbers.com/market/genre/Drama" TargetMode="External"/><Relationship Id="rId1731" Type="http://schemas.openxmlformats.org/officeDocument/2006/relationships/hyperlink" Target="http://www.amazon.com/gp/product/B00YSRRDRY/?tag=titb-20" TargetMode="External"/><Relationship Id="rId1969" Type="http://schemas.openxmlformats.org/officeDocument/2006/relationships/hyperlink" Target="http://www.amazon.com/gp/product/B00QRPEZ3K/?tag=titb-20" TargetMode="External"/><Relationship Id="rId23" Type="http://schemas.openxmlformats.org/officeDocument/2006/relationships/hyperlink" Target="https://www.the-numbers.com/market/genre/Comedy" TargetMode="External"/><Relationship Id="rId1829" Type="http://schemas.openxmlformats.org/officeDocument/2006/relationships/hyperlink" Target="https://www.amazon.com/Point-Break-%C3%89dgar-Ram%C3%ADrez/dp/B01B3MD92E/ref=sr_1_1?s=instant-video&amp;ie=UTF8&amp;qid=1481217970&amp;sr=1-1&amp;keywords=Point+Break" TargetMode="External"/><Relationship Id="rId2298" Type="http://schemas.openxmlformats.org/officeDocument/2006/relationships/hyperlink" Target="https://www.the-numbers.com/movie/Jay-and-Silent-Bob-Reboot" TargetMode="External"/><Relationship Id="rId172" Type="http://schemas.openxmlformats.org/officeDocument/2006/relationships/hyperlink" Target="https://www.amazon.com/Call-Your-Name-Armie-Hammer/dp/B0791VJLVB/ref=sr_1_2?s=instant-video&amp;ie=UTF8&amp;qid=1546970323&amp;sr=1-2&amp;keywords=Call+Me+By+Your+Name" TargetMode="External"/><Relationship Id="rId477" Type="http://schemas.openxmlformats.org/officeDocument/2006/relationships/hyperlink" Target="https://www.the-numbers.com/market/genre/Adventure" TargetMode="External"/><Relationship Id="rId684" Type="http://schemas.openxmlformats.org/officeDocument/2006/relationships/hyperlink" Target="http://www.amazon.com/gp/product/B002ZCAB96/?tag=titb-20" TargetMode="External"/><Relationship Id="rId2060" Type="http://schemas.openxmlformats.org/officeDocument/2006/relationships/hyperlink" Target="https://www.the-numbers.com/movie/Hellboy-(2019)" TargetMode="External"/><Relationship Id="rId2158" Type="http://schemas.openxmlformats.org/officeDocument/2006/relationships/hyperlink" Target="http://www.amazon.com/gp/product/B001IDP08U/?tag=titb-20" TargetMode="External"/><Relationship Id="rId2365" Type="http://schemas.openxmlformats.org/officeDocument/2006/relationships/hyperlink" Target="https://www.the-numbers.com/market/genre/Adventure" TargetMode="External"/><Relationship Id="rId337" Type="http://schemas.openxmlformats.org/officeDocument/2006/relationships/hyperlink" Target="http://www.the-numbers.com/market/genre/Thriller-or-Suspense" TargetMode="External"/><Relationship Id="rId891" Type="http://schemas.openxmlformats.org/officeDocument/2006/relationships/hyperlink" Target="http://www.the-numbers.com/market/genre/Drama" TargetMode="External"/><Relationship Id="rId989" Type="http://schemas.openxmlformats.org/officeDocument/2006/relationships/hyperlink" Target="http://www.amazon.co.uk/Mist-Thomas-Jane/dp/B00V94QG7C/ref=sr_1_2?s=instant-video&amp;ie=UTF8&amp;qid=1457386680&amp;sr=1-2&amp;keywords=The+Mist" TargetMode="External"/><Relationship Id="rId2018" Type="http://schemas.openxmlformats.org/officeDocument/2006/relationships/hyperlink" Target="https://www.the-numbers.com/market/genre/Drama" TargetMode="External"/><Relationship Id="rId544" Type="http://schemas.openxmlformats.org/officeDocument/2006/relationships/hyperlink" Target="https://www.the-numbers.com/movie/Sorry-to-Bother-You" TargetMode="External"/><Relationship Id="rId751" Type="http://schemas.openxmlformats.org/officeDocument/2006/relationships/hyperlink" Target="http://www.amazon.com/gp/product/B004EDQ698/?tag=titb-20" TargetMode="External"/><Relationship Id="rId849" Type="http://schemas.openxmlformats.org/officeDocument/2006/relationships/hyperlink" Target="https://www.amazon.com/Boo-Madea-Halloween-Tyler-Perry/dp/B01M59JF0W/ref=sr_1_1?s=instant-video&amp;ie=UTF8&amp;qid=1481219201&amp;sr=1-1&amp;keywords=Tyler+Perry%E2%80%99s+Boo%21+A+Madea+Halloween" TargetMode="External"/><Relationship Id="rId1174" Type="http://schemas.openxmlformats.org/officeDocument/2006/relationships/hyperlink" Target="https://www.amazon.com/Darkness-Kevin-Bacon/dp/B01KMVO9KI/ref=sr_1_1?s=instant-video&amp;ie=UTF8&amp;qid=1481218248&amp;sr=1-1&amp;keywords=The+Darkness" TargetMode="External"/><Relationship Id="rId1381" Type="http://schemas.openxmlformats.org/officeDocument/2006/relationships/hyperlink" Target="https://www.amazon.com/Land-Ryan-Gosling/dp/B01NCE7UIL/ref=sr_1_1?s=instant-video&amp;ie=UTF8&amp;qid=1483641276&amp;sr=1-1&amp;keywords=la+la+land" TargetMode="External"/><Relationship Id="rId1479" Type="http://schemas.openxmlformats.org/officeDocument/2006/relationships/hyperlink" Target="https://www.amazon.com/Eddie-Eagle-Taron-Egerton/dp/B01BXL0HY8/ref=sr_1_1?s=instant-video&amp;ie=UTF8&amp;qid=1481218412&amp;sr=1-1&amp;keywords=Eddie+the+Eagle" TargetMode="External"/><Relationship Id="rId1686" Type="http://schemas.openxmlformats.org/officeDocument/2006/relationships/hyperlink" Target="https://www.the-numbers.com/movie/Christopher-Robin-(2018)" TargetMode="External"/><Relationship Id="rId2225" Type="http://schemas.openxmlformats.org/officeDocument/2006/relationships/hyperlink" Target="https://www.amazon.co.uk/Detroit-John-Boyega/dp/B074MS7TFB/ref=sr_1_1?s=instant-video&amp;ie=UTF8&amp;qid=1546981497&amp;sr=1-1&amp;keywords=Detroit" TargetMode="External"/><Relationship Id="rId404" Type="http://schemas.openxmlformats.org/officeDocument/2006/relationships/hyperlink" Target="http://www.amazon.com/gp/product/B00KVLQT6M/?tag=titb-20" TargetMode="External"/><Relationship Id="rId611" Type="http://schemas.openxmlformats.org/officeDocument/2006/relationships/hyperlink" Target="http://www.amazon.com/gp/product/B002KGDDUQ/?tag=titb-20" TargetMode="External"/><Relationship Id="rId1034" Type="http://schemas.openxmlformats.org/officeDocument/2006/relationships/hyperlink" Target="https://www.amazon.com/Spider-Man-Into-Spider-Verse-Liev-Schreiber/dp/B07L9YXWSW/ref=sr_1_1?s=instant-video&amp;ie=UTF8&amp;qid=1546974868&amp;sr=1-1&amp;keywords=Spider-man%3A+Into+the+Spider-verse" TargetMode="External"/><Relationship Id="rId1241" Type="http://schemas.openxmlformats.org/officeDocument/2006/relationships/hyperlink" Target="https://www.the-numbers.com/movie/Good-Liar-The-(2019)" TargetMode="External"/><Relationship Id="rId1339" Type="http://schemas.openxmlformats.org/officeDocument/2006/relationships/hyperlink" Target="https://www.the-numbers.com/market/genre/Adventure" TargetMode="External"/><Relationship Id="rId1893" Type="http://schemas.openxmlformats.org/officeDocument/2006/relationships/hyperlink" Target="https://www.amazon.co.uk/Zookeepers-Wife-Jessica-Chastain/dp/B074TVPJ6L/ref=sr_1_1?s=instant-video&amp;ie=UTF8&amp;qid=1546978827&amp;sr=1-1&amp;keywords=The+Zookeeper%27s+Wife" TargetMode="External"/><Relationship Id="rId709" Type="http://schemas.openxmlformats.org/officeDocument/2006/relationships/hyperlink" Target="http://www.the-numbers.com/market/genre/Adventure" TargetMode="External"/><Relationship Id="rId916" Type="http://schemas.openxmlformats.org/officeDocument/2006/relationships/hyperlink" Target="http://www.amazon.com/gp/product/B001PNV9FG/?tag=titb-20" TargetMode="External"/><Relationship Id="rId1101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546" Type="http://schemas.openxmlformats.org/officeDocument/2006/relationships/hyperlink" Target="http://www.amazon.com/gp/product/B00A6N7BS0/?tag=titb-20" TargetMode="External"/><Relationship Id="rId1753" Type="http://schemas.openxmlformats.org/officeDocument/2006/relationships/hyperlink" Target="http://www.amazon.com/gp/product/B004EKCN16/?tag=titb-20" TargetMode="External"/><Relationship Id="rId1960" Type="http://schemas.openxmlformats.org/officeDocument/2006/relationships/hyperlink" Target="https://www.the-numbers.com/market/genre/Adventure" TargetMode="External"/><Relationship Id="rId45" Type="http://schemas.openxmlformats.org/officeDocument/2006/relationships/hyperlink" Target="https://www.amazon.co.uk/Man-Who-Invented-Christmas/dp/B07B889P5J/ref=sr_1_1?s=instant-video&amp;ie=UTF8&amp;qid=1546980815&amp;sr=1-1&amp;keywords=The+Man+Who+Invented+Christmas" TargetMode="External"/><Relationship Id="rId1406" Type="http://schemas.openxmlformats.org/officeDocument/2006/relationships/hyperlink" Target="http://www.amazon.com/gp/product/B0053F042G/?tag=titb-20" TargetMode="External"/><Relationship Id="rId1613" Type="http://schemas.openxmlformats.org/officeDocument/2006/relationships/hyperlink" Target="http://www.amazon.com/gp/product/B0051BX8KM/?tag=titb-20" TargetMode="External"/><Relationship Id="rId1820" Type="http://schemas.openxmlformats.org/officeDocument/2006/relationships/hyperlink" Target="https://www.the-numbers.com/market/genre/Action" TargetMode="External"/><Relationship Id="rId194" Type="http://schemas.openxmlformats.org/officeDocument/2006/relationships/hyperlink" Target="https://www.boxofficemojo.com/movies/?id=untitledjordanpeele.htm" TargetMode="External"/><Relationship Id="rId1918" Type="http://schemas.openxmlformats.org/officeDocument/2006/relationships/hyperlink" Target="https://www.amazon.com/Death-Wish-Bruce-Willis/dp/B07B3JFQH4/ref=sr_1_2?s=instant-video&amp;ie=UTF8&amp;qid=1546970396&amp;sr=1-2&amp;keywords=Death+Wish" TargetMode="External"/><Relationship Id="rId2082" Type="http://schemas.openxmlformats.org/officeDocument/2006/relationships/hyperlink" Target="http://www.amazon.com/gp/product/B004H15UY4/?tag=titb-20" TargetMode="External"/><Relationship Id="rId261" Type="http://schemas.openxmlformats.org/officeDocument/2006/relationships/hyperlink" Target="http://www.amazon.com/gp/product/B003SHYVO8/?tag=titb-20" TargetMode="External"/><Relationship Id="rId499" Type="http://schemas.openxmlformats.org/officeDocument/2006/relationships/hyperlink" Target="https://www.the-numbers.com/market/genre/Comedy" TargetMode="External"/><Relationship Id="rId2387" Type="http://schemas.openxmlformats.org/officeDocument/2006/relationships/hyperlink" Target="https://www.the-numbers.com/movie/Dolor-y-gloria-(Spain)-(2019)" TargetMode="External"/><Relationship Id="rId359" Type="http://schemas.openxmlformats.org/officeDocument/2006/relationships/hyperlink" Target="https://www.the-numbers.com/movie/Show-Dogs-(2018)" TargetMode="External"/><Relationship Id="rId566" Type="http://schemas.openxmlformats.org/officeDocument/2006/relationships/hyperlink" Target="http://www.amazon.com/gp/product/B00BSBT8M6/?tag=titb-20" TargetMode="External"/><Relationship Id="rId773" Type="http://schemas.openxmlformats.org/officeDocument/2006/relationships/hyperlink" Target="http://www.amazon.com/gp/product/B00EAZCQ8K/?tag=titb-20" TargetMode="External"/><Relationship Id="rId1196" Type="http://schemas.openxmlformats.org/officeDocument/2006/relationships/hyperlink" Target="http://www.amazon.com/gp/product/B004BEMC6G/?tag=titb-20" TargetMode="External"/><Relationship Id="rId2247" Type="http://schemas.openxmlformats.org/officeDocument/2006/relationships/hyperlink" Target="https://www.amazon.co.uk/Brian-Banks-Greg-Kinnear/dp/B082DRZBPF/ref=sr_1_1?crid=3GQV84NMMF94P&amp;keywords=brian+banks&amp;qid=1577973220&amp;s=instant-video&amp;sprefix=Brian+Banks%2Cinstant-video%2C145&amp;sr=1-1" TargetMode="External"/><Relationship Id="rId121" Type="http://schemas.openxmlformats.org/officeDocument/2006/relationships/hyperlink" Target="http://www.amazon.com/gp/product/B00INS1U78/?tag=titb-20" TargetMode="External"/><Relationship Id="rId219" Type="http://schemas.openxmlformats.org/officeDocument/2006/relationships/hyperlink" Target="https://www.the-numbers.com/movie/Midnight-Sun-(2018)" TargetMode="External"/><Relationship Id="rId426" Type="http://schemas.openxmlformats.org/officeDocument/2006/relationships/hyperlink" Target="https://www.the-numbers.com/movie/Lion-King-The-(Live-Action)-(2019)" TargetMode="External"/><Relationship Id="rId633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980" Type="http://schemas.openxmlformats.org/officeDocument/2006/relationships/hyperlink" Target="http://www.amazon.com/gp/product/B008Y6W9Y2/?tag=titb-20" TargetMode="External"/><Relationship Id="rId1056" Type="http://schemas.openxmlformats.org/officeDocument/2006/relationships/hyperlink" Target="http://www.amazon.com/gp/product/B002MUS7LK/?tag=titb-20" TargetMode="External"/><Relationship Id="rId1263" Type="http://schemas.openxmlformats.org/officeDocument/2006/relationships/hyperlink" Target="https://www.the-numbers.com/movie/Uncle-Drew" TargetMode="External"/><Relationship Id="rId2107" Type="http://schemas.openxmlformats.org/officeDocument/2006/relationships/hyperlink" Target="https://www.the-numbers.com/movie/Hotel-Artemis-(UK)" TargetMode="External"/><Relationship Id="rId2314" Type="http://schemas.openxmlformats.org/officeDocument/2006/relationships/hyperlink" Target="https://www.the-numbers.com/market/genre/Comedy" TargetMode="External"/><Relationship Id="rId840" Type="http://schemas.openxmlformats.org/officeDocument/2006/relationships/hyperlink" Target="http://www.amazon.com/gp/product/B00503BN1M/?tag=titb-20" TargetMode="External"/><Relationship Id="rId938" Type="http://schemas.openxmlformats.org/officeDocument/2006/relationships/hyperlink" Target="http://www.amazon.com/gp/product/B005K1P8EM/?tag=titb-20" TargetMode="External"/><Relationship Id="rId1470" Type="http://schemas.openxmlformats.org/officeDocument/2006/relationships/hyperlink" Target="http://www.amazon.com/gp/product/B005GIS1WA/" TargetMode="External"/><Relationship Id="rId1568" Type="http://schemas.openxmlformats.org/officeDocument/2006/relationships/hyperlink" Target="http://www.amazon.com/gp/product/B00FXMGI0G/?tag=titb-20" TargetMode="External"/><Relationship Id="rId1775" Type="http://schemas.openxmlformats.org/officeDocument/2006/relationships/hyperlink" Target="http://www.amazon.co.uk/dp/B00I2CX91A?ref_=imdbref_tt_wbr_aiv&amp;tag=imdbtag_tt_wbr_aiv-21" TargetMode="External"/><Relationship Id="rId67" Type="http://schemas.openxmlformats.org/officeDocument/2006/relationships/hyperlink" Target="http://www.amazon.com/gp/product/B003204MQS/?tag=titb-20" TargetMode="External"/><Relationship Id="rId700" Type="http://schemas.openxmlformats.org/officeDocument/2006/relationships/hyperlink" Target="http://www.amazon.com/gp/product/B00GIXT45U/?tag=titb-20" TargetMode="External"/><Relationship Id="rId1123" Type="http://schemas.openxmlformats.org/officeDocument/2006/relationships/hyperlink" Target="https://www.amazon.co.uk/Zombieland-Double-Tap-Woody-Harrelson/dp/B07Z61Z1CJ/ref=sr_1_1?keywords=Zombieland%3A+Double+Tap&amp;qid=1577974613&amp;s=instant-video&amp;sr=1-1" TargetMode="External"/><Relationship Id="rId1330" Type="http://schemas.openxmlformats.org/officeDocument/2006/relationships/hyperlink" Target="http://www.amazon.com/gp/product/B001FVAZUI/?tag=titb-20" TargetMode="External"/><Relationship Id="rId1428" Type="http://schemas.openxmlformats.org/officeDocument/2006/relationships/hyperlink" Target="http://www.amazon.com/gp/product/B00BBQXQFI/?tag=titb-20" TargetMode="External"/><Relationship Id="rId1635" Type="http://schemas.openxmlformats.org/officeDocument/2006/relationships/hyperlink" Target="https://www.amazon.com/Divergent-Allegiant-Shailene-Woodley/dp/B01D0SVUFC/ref=sr_1_1?s=instant-video&amp;ie=UTF8&amp;qid=1481219181&amp;sr=1-1&amp;keywords=The+Divergent+Series%3A+Allegiant" TargetMode="External"/><Relationship Id="rId1982" Type="http://schemas.openxmlformats.org/officeDocument/2006/relationships/hyperlink" Target="http://www.amazon.com/gp/product/B007P3S1AQ/?tag=titb-20" TargetMode="External"/><Relationship Id="rId1842" Type="http://schemas.openxmlformats.org/officeDocument/2006/relationships/hyperlink" Target="http://www.amazon.com/gp/product/B005NFVZTM/?tag=titb-20" TargetMode="External"/><Relationship Id="rId1702" Type="http://schemas.openxmlformats.org/officeDocument/2006/relationships/hyperlink" Target="https://www.the-numbers.com/movie/Adrift-(2018)" TargetMode="External"/><Relationship Id="rId283" Type="http://schemas.openxmlformats.org/officeDocument/2006/relationships/hyperlink" Target="http://www.amazon.com/gp/product/B003E88TKS/?tag=titb-20" TargetMode="External"/><Relationship Id="rId490" Type="http://schemas.openxmlformats.org/officeDocument/2006/relationships/hyperlink" Target="https://www.the-numbers.com/market/genre/Adventure" TargetMode="External"/><Relationship Id="rId2171" Type="http://schemas.openxmlformats.org/officeDocument/2006/relationships/hyperlink" Target="http://www.amazon.com/gp/product/B005BZQTGS/?tag=titb-20" TargetMode="External"/><Relationship Id="rId143" Type="http://schemas.openxmlformats.org/officeDocument/2006/relationships/hyperlink" Target="https://www.boxofficemojo.com/movies/?id=thewanderingearth.htm" TargetMode="External"/><Relationship Id="rId350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588" Type="http://schemas.openxmlformats.org/officeDocument/2006/relationships/hyperlink" Target="https://www.the-numbers.com/market/genre/Horror" TargetMode="External"/><Relationship Id="rId795" Type="http://schemas.openxmlformats.org/officeDocument/2006/relationships/hyperlink" Target="http://www.amazon.com/gp/product/B00BLQQQJ6/?tag=titb-20" TargetMode="External"/><Relationship Id="rId2031" Type="http://schemas.openxmlformats.org/officeDocument/2006/relationships/hyperlink" Target="https://www.amazon.com/First-Reformed-Ethan-Hawke/dp/B07D6V7MRJ/ref=sr_1_2?s=instant-video&amp;ie=UTF8&amp;qid=1546974441&amp;sr=1-2&amp;keywords=First+Reformed" TargetMode="External"/><Relationship Id="rId2269" Type="http://schemas.openxmlformats.org/officeDocument/2006/relationships/hyperlink" Target="https://www.amazon.com/Young-Messiah-Sean-Bean/dp/B01FVUJ6PI/ref=sr_1_1?s=instant-video&amp;ie=UTF8&amp;qid=1481217982&amp;sr=1-1&amp;keywords=The+Young+Messiah" TargetMode="External"/><Relationship Id="rId9" Type="http://schemas.openxmlformats.org/officeDocument/2006/relationships/hyperlink" Target="https://www.the-numbers.com/movie/Blindspotting" TargetMode="External"/><Relationship Id="rId210" Type="http://schemas.openxmlformats.org/officeDocument/2006/relationships/hyperlink" Target="https://www.the-numbers.com/market/genre/Horror" TargetMode="External"/><Relationship Id="rId448" Type="http://schemas.openxmlformats.org/officeDocument/2006/relationships/hyperlink" Target="http://www.amazon.com/gp/product/B005KL3QZ0/?tag=titb-20" TargetMode="External"/><Relationship Id="rId655" Type="http://schemas.openxmlformats.org/officeDocument/2006/relationships/hyperlink" Target="https://www.the-numbers.com/market/genre/Horror" TargetMode="External"/><Relationship Id="rId862" Type="http://schemas.openxmlformats.org/officeDocument/2006/relationships/hyperlink" Target="https://www.the-numbers.com/market/genre/Action" TargetMode="External"/><Relationship Id="rId1078" Type="http://schemas.openxmlformats.org/officeDocument/2006/relationships/hyperlink" Target="https://www.amazon.com/Carol-Cate-Blanchett/dp/B01A9RC4RK/ref=sr_1_1?s=instant-video&amp;ie=UTF8&amp;qid=1481218077&amp;sr=1-1&amp;keywords=Carol" TargetMode="External"/><Relationship Id="rId1285" Type="http://schemas.openxmlformats.org/officeDocument/2006/relationships/hyperlink" Target="http://www.amazon.com/gp/product/B00DYQW6EU/?tag=titb-20" TargetMode="External"/><Relationship Id="rId1492" Type="http://schemas.openxmlformats.org/officeDocument/2006/relationships/hyperlink" Target="http://www.amazon.co.uk/License-Wed-Robin-Williams/dp/B00I7038KY/ref=sr_1_1?s=instant-video&amp;ie=UTF8&amp;qid=1457386198&amp;sr=1-1&amp;keywords=License+to+Wed" TargetMode="External"/><Relationship Id="rId2129" Type="http://schemas.openxmlformats.org/officeDocument/2006/relationships/hyperlink" Target="http://www.amazon.com/gp/product/B001IZL4A6/?tag=titb-20" TargetMode="External"/><Relationship Id="rId2336" Type="http://schemas.openxmlformats.org/officeDocument/2006/relationships/hyperlink" Target="https://www.the-numbers.com/movie/Judy-(2019)" TargetMode="External"/><Relationship Id="rId308" Type="http://schemas.openxmlformats.org/officeDocument/2006/relationships/hyperlink" Target="https://www.the-numbers.com/market/genre/Horror" TargetMode="External"/><Relationship Id="rId515" Type="http://schemas.openxmlformats.org/officeDocument/2006/relationships/hyperlink" Target="https://www.the-numbers.com/movie/Countdown-(2019)" TargetMode="External"/><Relationship Id="rId722" Type="http://schemas.openxmlformats.org/officeDocument/2006/relationships/hyperlink" Target="https://www.amazon.co.uk/Dogs-Way-Home-Chris-Bauer/dp/B07N1VQCXY/ref=sr_1_2?keywords=A+Dog%27s+Way+Home&amp;qid=1557072732&amp;s=instant-video&amp;sr=1-2" TargetMode="External"/><Relationship Id="rId1145" Type="http://schemas.openxmlformats.org/officeDocument/2006/relationships/hyperlink" Target="https://www.the-numbers.com/market/genre/Comedy" TargetMode="External"/><Relationship Id="rId1352" Type="http://schemas.openxmlformats.org/officeDocument/2006/relationships/hyperlink" Target="http://www.amazon.com/gp/product/B0094M2O7C/?tag=titb-20" TargetMode="External"/><Relationship Id="rId1797" Type="http://schemas.openxmlformats.org/officeDocument/2006/relationships/hyperlink" Target="http://www.amazon.com/gp/product/B013WF1Z4O/?tag=titb-20" TargetMode="External"/><Relationship Id="rId89" Type="http://schemas.openxmlformats.org/officeDocument/2006/relationships/hyperlink" Target="http://www.the-numbers.com/market/genre/Action" TargetMode="External"/><Relationship Id="rId1005" Type="http://schemas.openxmlformats.org/officeDocument/2006/relationships/hyperlink" Target="http://www.amazon.com/gp/product/B00KT1B7WK/?tag=titb-20" TargetMode="External"/><Relationship Id="rId1212" Type="http://schemas.openxmlformats.org/officeDocument/2006/relationships/hyperlink" Target="http://www.amazon.com/gp/product/B00GJ4A9NO/?tag=titb-20" TargetMode="External"/><Relationship Id="rId1657" Type="http://schemas.openxmlformats.org/officeDocument/2006/relationships/hyperlink" Target="https://www.boxofficemojo.com/movies/?id=untitledmovieiv.htm" TargetMode="External"/><Relationship Id="rId1864" Type="http://schemas.openxmlformats.org/officeDocument/2006/relationships/hyperlink" Target="http://www.amazon.com/gp/product/B00CTSYHLE/?tag=titb-20" TargetMode="External"/><Relationship Id="rId1517" Type="http://schemas.openxmlformats.org/officeDocument/2006/relationships/hyperlink" Target="http://www.amazon.co.uk/Bee-Movie-Jerry-Seinfeld/dp/B00FZUFLD6/ref=sr_1_1?s=instant-video&amp;ie=UTF8&amp;qid=1457385654&amp;sr=1-1&amp;keywords=bee+movie" TargetMode="External"/><Relationship Id="rId1724" Type="http://schemas.openxmlformats.org/officeDocument/2006/relationships/hyperlink" Target="http://www.amazon.com/gp/product/B002LATBAM/?tag=titb-20" TargetMode="External"/><Relationship Id="rId16" Type="http://schemas.openxmlformats.org/officeDocument/2006/relationships/hyperlink" Target="https://www.amazon.com/Detective-Chinatown-Wang-Baoqiang/dp/B01MSC08RY/ref=sr_1_1?s=instant-video&amp;ie=UTF8&amp;qid=1546970420&amp;sr=1-1&amp;keywords=Detective+Chinatown+2" TargetMode="External"/><Relationship Id="rId1931" Type="http://schemas.openxmlformats.org/officeDocument/2006/relationships/hyperlink" Target="http://www.amazon.com/gp/product/B0032SQCQI/?tag=titb-20" TargetMode="External"/><Relationship Id="rId2193" Type="http://schemas.openxmlformats.org/officeDocument/2006/relationships/hyperlink" Target="http://www.amazon.com/gp/product/B01AMUSHAC/?tag=titb-20" TargetMode="External"/><Relationship Id="rId165" Type="http://schemas.openxmlformats.org/officeDocument/2006/relationships/hyperlink" Target="http://www.amazon.com/gp/product/B001J6W29Q/?tag=titb-20" TargetMode="External"/><Relationship Id="rId372" Type="http://schemas.openxmlformats.org/officeDocument/2006/relationships/hyperlink" Target="https://www.amazon.co.uk/Lowriders-Demian-Bichir/dp/B074TK7SYD/ref=sr_1_1?s=instant-video&amp;ie=UTF8&amp;qid=1546981116&amp;sr=1-1&amp;keywords=Lowriders" TargetMode="External"/><Relationship Id="rId677" Type="http://schemas.openxmlformats.org/officeDocument/2006/relationships/hyperlink" Target="http://www.the-numbers.com/market/genre/Comedy" TargetMode="External"/><Relationship Id="rId2053" Type="http://schemas.openxmlformats.org/officeDocument/2006/relationships/hyperlink" Target="http://www.amazon.com/gp/product/B019HR51KA/?tag=titb-20" TargetMode="External"/><Relationship Id="rId2260" Type="http://schemas.openxmlformats.org/officeDocument/2006/relationships/hyperlink" Target="https://www.the-numbers.com/market/genre/Drama" TargetMode="External"/><Relationship Id="rId2358" Type="http://schemas.openxmlformats.org/officeDocument/2006/relationships/hyperlink" Target="https://www.the-numbers.com/market/genre/Drama" TargetMode="External"/><Relationship Id="rId232" Type="http://schemas.openxmlformats.org/officeDocument/2006/relationships/hyperlink" Target="https://www.amazon.com/Unsane-Claire-Foy/dp/B07BNYBCCR/ref=sr_1_2?s=instant-video&amp;ie=UTF8&amp;qid=1546970613&amp;sr=1-2&amp;keywords=Unsane" TargetMode="External"/><Relationship Id="rId884" Type="http://schemas.openxmlformats.org/officeDocument/2006/relationships/hyperlink" Target="https://www.amazon.com/Lobster-Colin-Farrell/dp/B01I0QTVEQ/ref=sr_1_1?s=instant-video&amp;ie=UTF8&amp;qid=1481218150&amp;sr=1-1&amp;keywords=The+Lobster" TargetMode="External"/><Relationship Id="rId2120" Type="http://schemas.openxmlformats.org/officeDocument/2006/relationships/hyperlink" Target="https://www.the-numbers.com/movie/UglyDolls-(2019)" TargetMode="External"/><Relationship Id="rId537" Type="http://schemas.openxmlformats.org/officeDocument/2006/relationships/hyperlink" Target="http://www.amazon.com/gp/product/B004EK91LQ/?tag=titb-20" TargetMode="External"/><Relationship Id="rId744" Type="http://schemas.openxmlformats.org/officeDocument/2006/relationships/hyperlink" Target="http://www.amazon.com/gp/product/B01B5H1SIY/?tag=titb-20" TargetMode="External"/><Relationship Id="rId951" Type="http://schemas.openxmlformats.org/officeDocument/2006/relationships/hyperlink" Target="http://www.amazon.com/gp/product/B004XWLI4I/?tag=titb-20" TargetMode="External"/><Relationship Id="rId1167" Type="http://schemas.openxmlformats.org/officeDocument/2006/relationships/hyperlink" Target="https://www.amazon.com/Boss-Unrated-Melissa-McCarthy/dp/B01I0QNX8G/ref=sr_1_1?s=instant-video&amp;ie=UTF8&amp;qid=1481219151&amp;sr=1-1&amp;keywords=The+Boss" TargetMode="External"/><Relationship Id="rId1374" Type="http://schemas.openxmlformats.org/officeDocument/2006/relationships/hyperlink" Target="http://www.amazon.com/gp/product/B004EDKGSA/?tag=titb-20" TargetMode="External"/><Relationship Id="rId1581" Type="http://schemas.openxmlformats.org/officeDocument/2006/relationships/hyperlink" Target="http://www.amazon.com/gp/product/B002ZKOVR6/?tag=titb-20" TargetMode="External"/><Relationship Id="rId1679" Type="http://schemas.openxmlformats.org/officeDocument/2006/relationships/hyperlink" Target="http://www.amazon.com/gp/product/B004MWSUXG/?tag=titb-20" TargetMode="External"/><Relationship Id="rId2218" Type="http://schemas.openxmlformats.org/officeDocument/2006/relationships/hyperlink" Target="http://www.amazon.com/gp/product/B00J2AJW76/?tag=titb-20" TargetMode="External"/><Relationship Id="rId80" Type="http://schemas.openxmlformats.org/officeDocument/2006/relationships/hyperlink" Target="http://www.amazon.com/gp/product/B004HYDM8W/?tag=titb-20" TargetMode="External"/><Relationship Id="rId604" Type="http://schemas.openxmlformats.org/officeDocument/2006/relationships/hyperlink" Target="http://www.amazon.com/gp/product/B00HZ4AFOU/?tag=titb-20" TargetMode="External"/><Relationship Id="rId811" Type="http://schemas.openxmlformats.org/officeDocument/2006/relationships/hyperlink" Target="http://www.amazon.com/gp/product/B00DGNOJ00/?tag=titb-20" TargetMode="External"/><Relationship Id="rId1027" Type="http://schemas.openxmlformats.org/officeDocument/2006/relationships/hyperlink" Target="http://www.amazon.com/gp/product/B00RW1J8RG/?tag=titb-20" TargetMode="External"/><Relationship Id="rId1234" Type="http://schemas.openxmlformats.org/officeDocument/2006/relationships/hyperlink" Target="https://www.amazon.com/Eye-Sky-Helen-Mirren/dp/B01GPQPBYM/ref=sr_1_1?s=instant-video&amp;ie=UTF8&amp;qid=1481218546&amp;sr=1-1&amp;keywords=Eye+in+the+Sky" TargetMode="External"/><Relationship Id="rId1441" Type="http://schemas.openxmlformats.org/officeDocument/2006/relationships/hyperlink" Target="https://www.the-numbers.com/movie/Sicario-Day-of-the-Soldado" TargetMode="External"/><Relationship Id="rId1886" Type="http://schemas.openxmlformats.org/officeDocument/2006/relationships/hyperlink" Target="http://www.amazon.com/gp/product/B006O66EFE/?tag=titb-20" TargetMode="External"/><Relationship Id="rId909" Type="http://schemas.openxmlformats.org/officeDocument/2006/relationships/hyperlink" Target="http://www.amazon.com/gp/product/B004B8DH98/?tag=titb-20" TargetMode="External"/><Relationship Id="rId1301" Type="http://schemas.openxmlformats.org/officeDocument/2006/relationships/hyperlink" Target="https://www.the-numbers.com/market/genre/Action" TargetMode="External"/><Relationship Id="rId1539" Type="http://schemas.openxmlformats.org/officeDocument/2006/relationships/hyperlink" Target="http://www.amazon.co.uk/Vacancy-Kate-Beckinsale/dp/B00FYOAR78/ref=sr_1_1?s=instant-video&amp;ie=UTF8&amp;qid=1457386801&amp;sr=1-1&amp;keywords=Vacancy" TargetMode="External"/><Relationship Id="rId1746" Type="http://schemas.openxmlformats.org/officeDocument/2006/relationships/hyperlink" Target="http://www.amazon.com/gp/product/B008N1LL42/?tag=titb-20" TargetMode="External"/><Relationship Id="rId1953" Type="http://schemas.openxmlformats.org/officeDocument/2006/relationships/hyperlink" Target="http://www.amazon.com/gp/product/B001G6DXLK/?tag=titb-20" TargetMode="External"/><Relationship Id="rId38" Type="http://schemas.openxmlformats.org/officeDocument/2006/relationships/hyperlink" Target="https://www.amazon.com/Smallfoot-Channing-Tatum/dp/B07L1CNJBD/ref=sr_1_1?s=instant-video&amp;ie=UTF8&amp;qid=1546974832&amp;sr=1-1&amp;keywords=Smallfoot" TargetMode="External"/><Relationship Id="rId1606" Type="http://schemas.openxmlformats.org/officeDocument/2006/relationships/hyperlink" Target="http://www.amazon.com/gp/product/B008Y6SLL2/?tag=titb-20" TargetMode="External"/><Relationship Id="rId1813" Type="http://schemas.openxmlformats.org/officeDocument/2006/relationships/hyperlink" Target="http://www.amazon.co.uk/Zodiac-Jake-Gyllenhaal/dp/B00I6ZJRO6/ref=sr_1_1?s=instant-video&amp;ie=UTF8&amp;qid=1457386852&amp;sr=1-1&amp;keywords=zodiac" TargetMode="External"/><Relationship Id="rId187" Type="http://schemas.openxmlformats.org/officeDocument/2006/relationships/hyperlink" Target="http://www.amazon.com/gp/product/B00I8H6X58/?tag=titb-20" TargetMode="External"/><Relationship Id="rId394" Type="http://schemas.openxmlformats.org/officeDocument/2006/relationships/hyperlink" Target="https://www.amazon.co.uk/Baby-Driver-Jamie-Foxx/dp/B073DPLHDW/ref=sr_1_1?s=instant-video&amp;ie=UTF8&amp;qid=1546981529&amp;sr=1-1&amp;keywords=Baby+Driver" TargetMode="External"/><Relationship Id="rId2075" Type="http://schemas.openxmlformats.org/officeDocument/2006/relationships/hyperlink" Target="http://www.amazon.com/gp/product/B00J0I67XM/?tag=titb-20" TargetMode="External"/><Relationship Id="rId2282" Type="http://schemas.openxmlformats.org/officeDocument/2006/relationships/hyperlink" Target="http://www.amazon.com/gp/product/B0078YXF4Y/?tag=titb-20" TargetMode="External"/><Relationship Id="rId254" Type="http://schemas.openxmlformats.org/officeDocument/2006/relationships/hyperlink" Target="https://www.amazon.co.uk/Five-Feet-Apart-Cole-Sprouse/dp/B07SQBRBMG/ref=sr_1_1?crid=1PLGCVBTO8E5M&amp;keywords=five+feet+apart&amp;qid=1577973436&amp;s=instant-video&amp;sprefix=Five+Feet+Apart%2Cinstant-video%2C150&amp;sr=1-1" TargetMode="External"/><Relationship Id="rId699" Type="http://schemas.openxmlformats.org/officeDocument/2006/relationships/hyperlink" Target="https://www.amazon.com/Southside-You-Tika-Sumpter/dp/B01L0QPPHK/ref=sr_1_1?s=instant-video&amp;ie=UTF8&amp;qid=1481217958&amp;sr=1-1&amp;keywords=Southside+with+You" TargetMode="External"/><Relationship Id="rId1091" Type="http://schemas.openxmlformats.org/officeDocument/2006/relationships/hyperlink" Target="https://www.amazon.com/Creed-II-Michael-B-Jordan/dp/B07KQ23PG1/ref=sr_1_1?s=instant-video&amp;ie=UTF8&amp;qid=1546970376&amp;sr=1-1&amp;keywords=Creed+II" TargetMode="External"/><Relationship Id="rId114" Type="http://schemas.openxmlformats.org/officeDocument/2006/relationships/hyperlink" Target="https://www.the-numbers.com/market/genre/Horror" TargetMode="External"/><Relationship Id="rId461" Type="http://schemas.openxmlformats.org/officeDocument/2006/relationships/hyperlink" Target="https://www.the-numbers.com/market/genre/Adventure" TargetMode="External"/><Relationship Id="rId559" Type="http://schemas.openxmlformats.org/officeDocument/2006/relationships/hyperlink" Target="http://www.the-numbers.com/market/genre/Drama" TargetMode="External"/><Relationship Id="rId766" Type="http://schemas.openxmlformats.org/officeDocument/2006/relationships/hyperlink" Target="https://www.boxofficemojo.com/movies/?id=httyd3.htm" TargetMode="External"/><Relationship Id="rId1189" Type="http://schemas.openxmlformats.org/officeDocument/2006/relationships/hyperlink" Target="https://www.amazon.com/Den-Thieves-Gerard-Butler/dp/B07M6GDVM2/ref=sr_1_2?s=instant-video&amp;ie=UTF8&amp;qid=1546970405&amp;sr=1-2&amp;keywords=Den+of+Thieves" TargetMode="External"/><Relationship Id="rId1396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2142" Type="http://schemas.openxmlformats.org/officeDocument/2006/relationships/hyperlink" Target="https://www.amazon.com/Mortal-Engines-Hugo-Weaving/dp/B07L8JW6V1/ref=sr_1_1?s=instant-video&amp;ie=UTF8&amp;qid=1546975483&amp;sr=1-1&amp;keywords=Mortal+Engines" TargetMode="External"/><Relationship Id="rId321" Type="http://schemas.openxmlformats.org/officeDocument/2006/relationships/hyperlink" Target="https://www.the-numbers.com/movie/Overcomer-(2019)" TargetMode="External"/><Relationship Id="rId419" Type="http://schemas.openxmlformats.org/officeDocument/2006/relationships/hyperlink" Target="https://www.amazon.co.uk/Farewell-PoLin/dp/B082LS2P8N/ref=sr_1_1?crid=W489TX2UC8JL&amp;keywords=the+farewell&amp;qid=1577974370&amp;s=instant-video&amp;sprefix=The+Farewell%2Cinstant-video%2C154&amp;sr=1-1" TargetMode="External"/><Relationship Id="rId626" Type="http://schemas.openxmlformats.org/officeDocument/2006/relationships/hyperlink" Target="http://www.amazon.com/gp/product/B002YDTPHA/?tag=titb-20" TargetMode="External"/><Relationship Id="rId973" Type="http://schemas.openxmlformats.org/officeDocument/2006/relationships/hyperlink" Target="http://www.amazon.com/gp/product/B00266W04K/?tag=titb-20" TargetMode="External"/><Relationship Id="rId1049" Type="http://schemas.openxmlformats.org/officeDocument/2006/relationships/hyperlink" Target="http://www.amazon.com/gp/product/B003W4TPBG/?tag=titb-20" TargetMode="External"/><Relationship Id="rId1256" Type="http://schemas.openxmlformats.org/officeDocument/2006/relationships/hyperlink" Target="https://www.boxofficemojo.com/movies/?id=theprodigy.htm" TargetMode="External"/><Relationship Id="rId2002" Type="http://schemas.openxmlformats.org/officeDocument/2006/relationships/hyperlink" Target="http://www.amazon.com/gp/product/B003KN5DTC/?tag=titb-20" TargetMode="External"/><Relationship Id="rId2307" Type="http://schemas.openxmlformats.org/officeDocument/2006/relationships/hyperlink" Target="https://www.amazon.com/Happytime-Murders-Melissa-McCarthy/dp/B07GNY94WM/ref=sr_1_1?s=instant-video&amp;ie=UTF8&amp;qid=1546974144&amp;sr=1-1&amp;keywords=The+Happytime+Murders" TargetMode="External"/><Relationship Id="rId833" Type="http://schemas.openxmlformats.org/officeDocument/2006/relationships/hyperlink" Target="http://www.amazon.com/gp/product/B00COGY2P2/?tag=titb-20" TargetMode="External"/><Relationship Id="rId1116" Type="http://schemas.openxmlformats.org/officeDocument/2006/relationships/hyperlink" Target="http://www.amazon.com/gp/product/B001NZHJGO/?tag=titb-20" TargetMode="External"/><Relationship Id="rId1463" Type="http://schemas.openxmlformats.org/officeDocument/2006/relationships/hyperlink" Target="http://www.amazon.com/gp/product/B006INDMEE/?tag=titb-20" TargetMode="External"/><Relationship Id="rId1670" Type="http://schemas.openxmlformats.org/officeDocument/2006/relationships/hyperlink" Target="http://www.amazon.com/gp/product/B00R7FUC7M/?tag=titb-20" TargetMode="External"/><Relationship Id="rId1768" Type="http://schemas.openxmlformats.org/officeDocument/2006/relationships/hyperlink" Target="https://www.the-numbers.com/movie/Ad-Astra-(2019)" TargetMode="External"/><Relationship Id="rId900" Type="http://schemas.openxmlformats.org/officeDocument/2006/relationships/hyperlink" Target="http://www.amazon.com/gp/product/B00493FLVC/?tag=titb-20" TargetMode="External"/><Relationship Id="rId1323" Type="http://schemas.openxmlformats.org/officeDocument/2006/relationships/hyperlink" Target="http://www.amazon.com/gp/product/B002OQWUME/?tag=titb-20" TargetMode="External"/><Relationship Id="rId1530" Type="http://schemas.openxmlformats.org/officeDocument/2006/relationships/hyperlink" Target="https://www.the-numbers.com/market/genre/Action" TargetMode="External"/><Relationship Id="rId1628" Type="http://schemas.openxmlformats.org/officeDocument/2006/relationships/hyperlink" Target="http://www.amazon.com/gp/product/B009KHBDUU/?tag=titb-20" TargetMode="External"/><Relationship Id="rId1975" Type="http://schemas.openxmlformats.org/officeDocument/2006/relationships/hyperlink" Target="https://www.the-numbers.com/movie/Midway-(2019)" TargetMode="External"/><Relationship Id="rId1835" Type="http://schemas.openxmlformats.org/officeDocument/2006/relationships/hyperlink" Target="https://www.amazon.com/Incarnate-Aaron-Eckhart/dp/B01N5760FJ/ref=sr_1_1?s=instant-video&amp;ie=UTF8&amp;qid=1483641230&amp;sr=1-1&amp;keywords=incarnate" TargetMode="External"/><Relationship Id="rId1902" Type="http://schemas.openxmlformats.org/officeDocument/2006/relationships/hyperlink" Target="http://www.the-numbers.com/market/genre/Adventure" TargetMode="External"/><Relationship Id="rId2097" Type="http://schemas.openxmlformats.org/officeDocument/2006/relationships/hyperlink" Target="http://www.the-numbers.com/market/genre/Drama" TargetMode="External"/><Relationship Id="rId276" Type="http://schemas.openxmlformats.org/officeDocument/2006/relationships/hyperlink" Target="http://www.amazon.com/gp/product/B011KKEH70/?tag=titb-20" TargetMode="External"/><Relationship Id="rId483" Type="http://schemas.openxmlformats.org/officeDocument/2006/relationships/hyperlink" Target="https://www.the-numbers.com/market/genre/Adventure" TargetMode="External"/><Relationship Id="rId690" Type="http://schemas.openxmlformats.org/officeDocument/2006/relationships/hyperlink" Target="http://www.amazon.com/gp/product/B00ISJSK7K/?tag=titb-20" TargetMode="External"/><Relationship Id="rId2164" Type="http://schemas.openxmlformats.org/officeDocument/2006/relationships/hyperlink" Target="http://www.the-numbers.com/market/genre/Adventure" TargetMode="External"/><Relationship Id="rId2371" Type="http://schemas.openxmlformats.org/officeDocument/2006/relationships/hyperlink" Target="http://www.amazon.com/gp/product/B01BZLIO32/?tag=titb-20" TargetMode="External"/><Relationship Id="rId136" Type="http://schemas.openxmlformats.org/officeDocument/2006/relationships/hyperlink" Target="http://www.the-numbers.com/market/genre/Drama" TargetMode="External"/><Relationship Id="rId343" Type="http://schemas.openxmlformats.org/officeDocument/2006/relationships/hyperlink" Target="https://www.boxofficemojo.com/movies/?id=untitledblum2019c.htm" TargetMode="External"/><Relationship Id="rId550" Type="http://schemas.openxmlformats.org/officeDocument/2006/relationships/hyperlink" Target="http://www.amazon.com/gp/product/B015SK5Y4S/?tag=titb-20" TargetMode="External"/><Relationship Id="rId788" Type="http://schemas.openxmlformats.org/officeDocument/2006/relationships/hyperlink" Target="http://www.the-numbers.com/market/genre/Action" TargetMode="External"/><Relationship Id="rId995" Type="http://schemas.openxmlformats.org/officeDocument/2006/relationships/hyperlink" Target="https://www.the-numbers.com/market/genre/Action" TargetMode="External"/><Relationship Id="rId1180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2024" Type="http://schemas.openxmlformats.org/officeDocument/2006/relationships/hyperlink" Target="https://www.amazon.com/Bad-Times-at-El-Royale/dp/B07J5PVR6M/ref=sr_1_1?s=instant-video&amp;ie=UTF8&amp;qid=1546970025&amp;sr=1-1&amp;keywords=Bad+Times+at+the+El+Royale" TargetMode="External"/><Relationship Id="rId2231" Type="http://schemas.openxmlformats.org/officeDocument/2006/relationships/hyperlink" Target="https://www.the-numbers.com/market/genre/Comedy" TargetMode="External"/><Relationship Id="rId203" Type="http://schemas.openxmlformats.org/officeDocument/2006/relationships/hyperlink" Target="http://www.amazon.com/gp/product/B009M8W8CY/?tag=titb-20" TargetMode="External"/><Relationship Id="rId648" Type="http://schemas.openxmlformats.org/officeDocument/2006/relationships/hyperlink" Target="https://www.the-numbers.com/movie/Paul-Apostle-of-Christ" TargetMode="External"/><Relationship Id="rId855" Type="http://schemas.openxmlformats.org/officeDocument/2006/relationships/hyperlink" Target="http://www.the-numbers.com/market/genre/Comedy" TargetMode="External"/><Relationship Id="rId1040" Type="http://schemas.openxmlformats.org/officeDocument/2006/relationships/hyperlink" Target="http://www.amazon.com/gp/product/B009WUAK2M/?tag=titb-20" TargetMode="External"/><Relationship Id="rId1278" Type="http://schemas.openxmlformats.org/officeDocument/2006/relationships/hyperlink" Target="http://www.amazon.com/gp/product/B003U6BE8I/?tag=titb-20" TargetMode="External"/><Relationship Id="rId1485" Type="http://schemas.openxmlformats.org/officeDocument/2006/relationships/hyperlink" Target="https://www.amazon.com/Office-Christmas-Party-Jason-Bateman/dp/B01N5CA7ES/ref=sr_1_1?s=instant-video&amp;ie=UTF8&amp;qid=1483641288&amp;sr=1-1&amp;keywords=office+christmas+party+movie" TargetMode="External"/><Relationship Id="rId1692" Type="http://schemas.openxmlformats.org/officeDocument/2006/relationships/hyperlink" Target="http://www.amazon.com/gp/product/B00O8NRZV2/?tag=titb-20" TargetMode="External"/><Relationship Id="rId2329" Type="http://schemas.openxmlformats.org/officeDocument/2006/relationships/hyperlink" Target="https://www.the-numbers.com/market/genre/Drama" TargetMode="External"/><Relationship Id="rId410" Type="http://schemas.openxmlformats.org/officeDocument/2006/relationships/hyperlink" Target="https://www.the-numbers.com/market/genre/Action" TargetMode="External"/><Relationship Id="rId508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715" Type="http://schemas.openxmlformats.org/officeDocument/2006/relationships/hyperlink" Target="http://www.amazon.com/gp/product/B018UL4Q4G/?tag=titb-20" TargetMode="External"/><Relationship Id="rId922" Type="http://schemas.openxmlformats.org/officeDocument/2006/relationships/hyperlink" Target="https://www.the-numbers.com/movie/Last-Christmas-(UK)-(2019)" TargetMode="External"/><Relationship Id="rId1138" Type="http://schemas.openxmlformats.org/officeDocument/2006/relationships/hyperlink" Target="https://www.the-numbers.com/movie/I-Feel-Pretty" TargetMode="External"/><Relationship Id="rId1345" Type="http://schemas.openxmlformats.org/officeDocument/2006/relationships/hyperlink" Target="http://www.the-numbers.com/market/genre/Comedy" TargetMode="External"/><Relationship Id="rId1552" Type="http://schemas.openxmlformats.org/officeDocument/2006/relationships/hyperlink" Target="http://www.the-numbers.com/market/genre/Thriller-or-Suspense" TargetMode="External"/><Relationship Id="rId1997" Type="http://schemas.openxmlformats.org/officeDocument/2006/relationships/hyperlink" Target="http://www.amazon.com/gp/product/B006PZBRCY/?tag=titb-20" TargetMode="External"/><Relationship Id="rId1205" Type="http://schemas.openxmlformats.org/officeDocument/2006/relationships/hyperlink" Target="http://www.amazon.com/gp/product/B001JQR9FI/?tag=titb-20" TargetMode="External"/><Relationship Id="rId1857" Type="http://schemas.openxmlformats.org/officeDocument/2006/relationships/hyperlink" Target="http://www.amazon.com/gp/product/B004Z2TUGE/?tag=titb-20" TargetMode="External"/><Relationship Id="rId51" Type="http://schemas.openxmlformats.org/officeDocument/2006/relationships/hyperlink" Target="https://www.the-numbers.com/market/genre/Drama" TargetMode="External"/><Relationship Id="rId1412" Type="http://schemas.openxmlformats.org/officeDocument/2006/relationships/hyperlink" Target="http://www.the-numbers.com/market/genre/Thriller-or-Suspense" TargetMode="External"/><Relationship Id="rId1717" Type="http://schemas.openxmlformats.org/officeDocument/2006/relationships/hyperlink" Target="https://www.the-numbers.com/market/genre/Adventure" TargetMode="External"/><Relationship Id="rId1924" Type="http://schemas.openxmlformats.org/officeDocument/2006/relationships/hyperlink" Target="http://www.amazon.com/gp/product/B00IJ7QSAW/?tag=titb-20" TargetMode="External"/><Relationship Id="rId298" Type="http://schemas.openxmlformats.org/officeDocument/2006/relationships/hyperlink" Target="https://www.the-numbers.com/market/genre/Action" TargetMode="External"/><Relationship Id="rId158" Type="http://schemas.openxmlformats.org/officeDocument/2006/relationships/hyperlink" Target="http://www.amazon.com/gp/product/B002RVCCUQ/?tag=titb-20" TargetMode="External"/><Relationship Id="rId2186" Type="http://schemas.openxmlformats.org/officeDocument/2006/relationships/hyperlink" Target="https://www.the-numbers.com/movie/Alpha-(2018)" TargetMode="External"/><Relationship Id="rId2393" Type="http://schemas.openxmlformats.org/officeDocument/2006/relationships/hyperlink" Target="https://www.the-numbers.com/market/genre/Drama" TargetMode="External"/><Relationship Id="rId365" Type="http://schemas.openxmlformats.org/officeDocument/2006/relationships/hyperlink" Target="https://www.amazon.com/Shallows-Blake-Lively/dp/B01HBVH634/ref=sr_1_1?s=instant-video&amp;ie=UTF8&amp;qid=1481219063&amp;sr=1-1&amp;keywords=The+Shallows" TargetMode="External"/><Relationship Id="rId572" Type="http://schemas.openxmlformats.org/officeDocument/2006/relationships/hyperlink" Target="http://www.the-numbers.com/market/genre/Adventure" TargetMode="External"/><Relationship Id="rId2046" Type="http://schemas.openxmlformats.org/officeDocument/2006/relationships/hyperlink" Target="http://www.amazon.com/gp/product/B001OFA37K/?tag=titb-20" TargetMode="External"/><Relationship Id="rId2253" Type="http://schemas.openxmlformats.org/officeDocument/2006/relationships/hyperlink" Target="https://www.amazon.com/Gotti-John-Travolta/dp/B07GRG6LNF/ref=sr_1_2?s=instant-video&amp;ie=UTF8&amp;qid=1546974499&amp;sr=1-2&amp;keywords=Gotti" TargetMode="External"/><Relationship Id="rId225" Type="http://schemas.openxmlformats.org/officeDocument/2006/relationships/hyperlink" Target="https://www.the-numbers.com/market/genre/Horror" TargetMode="External"/><Relationship Id="rId432" Type="http://schemas.openxmlformats.org/officeDocument/2006/relationships/hyperlink" Target="https://www.the-numbers.com/market/genre/Action" TargetMode="External"/><Relationship Id="rId877" Type="http://schemas.openxmlformats.org/officeDocument/2006/relationships/hyperlink" Target="http://www.the-numbers.com/market/genre/Action" TargetMode="External"/><Relationship Id="rId1062" Type="http://schemas.openxmlformats.org/officeDocument/2006/relationships/hyperlink" Target="http://www.amazon.com/gp/product/B0047C4KBW/?tag=titb-20" TargetMode="External"/><Relationship Id="rId2113" Type="http://schemas.openxmlformats.org/officeDocument/2006/relationships/hyperlink" Target="https://www.the-numbers.com/market/genre/Drama" TargetMode="External"/><Relationship Id="rId2320" Type="http://schemas.openxmlformats.org/officeDocument/2006/relationships/hyperlink" Target="https://www.amazon.co.uk/Missing-Link-Hugh-Jackman/dp/B07QBY3PX1/ref=sr_1_1?keywords=Missing+Link&amp;qid=1577973771&amp;s=instant-video&amp;sr=1-1" TargetMode="External"/><Relationship Id="rId737" Type="http://schemas.openxmlformats.org/officeDocument/2006/relationships/hyperlink" Target="https://www.the-numbers.com/market/genre/Comedy" TargetMode="External"/><Relationship Id="rId944" Type="http://schemas.openxmlformats.org/officeDocument/2006/relationships/hyperlink" Target="https://www.amazon.co.uk/Captain-Underpants-First-Epic-Movie/dp/B079HNQQWV/ref=sr_1_1?s=instant-video&amp;ie=UTF8&amp;qid=1546981307&amp;sr=1-1&amp;keywords=Captain+Underpants%3A+The+First+Epic+Movie" TargetMode="External"/><Relationship Id="rId1367" Type="http://schemas.openxmlformats.org/officeDocument/2006/relationships/hyperlink" Target="http://www.amazon.com/gp/product/B00HZ3C4N6/?tag=titb-20" TargetMode="External"/><Relationship Id="rId1574" Type="http://schemas.openxmlformats.org/officeDocument/2006/relationships/hyperlink" Target="http://www.amazon.co.uk/Land-Women-Olympia-Dukakis/dp/B00ET1G7S0/ref=sr_1_1?s=instant-video&amp;ie=UTF8&amp;qid=1457386125&amp;sr=1-1&amp;keywords=in+the+land+of+women" TargetMode="External"/><Relationship Id="rId1781" Type="http://schemas.openxmlformats.org/officeDocument/2006/relationships/hyperlink" Target="http://www.amazon.com/gp/product/B0027GRM8I/?tag=titb-20" TargetMode="External"/><Relationship Id="rId73" Type="http://schemas.openxmlformats.org/officeDocument/2006/relationships/hyperlink" Target="http://www.amazon.com/gp/product/B016Z411SE/?tag=titb-20" TargetMode="External"/><Relationship Id="rId804" Type="http://schemas.openxmlformats.org/officeDocument/2006/relationships/hyperlink" Target="https://www.the-numbers.com/movie/Teen-Titans-Go-To-The-Movies" TargetMode="External"/><Relationship Id="rId1227" Type="http://schemas.openxmlformats.org/officeDocument/2006/relationships/hyperlink" Target="http://www.amazon.com/gp/product/B003H54E20/?tag=titb-20" TargetMode="External"/><Relationship Id="rId1434" Type="http://schemas.openxmlformats.org/officeDocument/2006/relationships/hyperlink" Target="http://www.amazon.com/gp/product/B00AOB5G3Q/?tag=titb-20" TargetMode="External"/><Relationship Id="rId1641" Type="http://schemas.openxmlformats.org/officeDocument/2006/relationships/hyperlink" Target="https://www.amazon.co.uk/Three-Billboards-Outside-Ebbing-Missouri/dp/B078SL1XQJ/ref=sr_1_1?s=instant-video&amp;ie=UTF8&amp;qid=1546981518&amp;sr=1-1&amp;keywords=Three+Billboards+Outside+Ebbing%2C+Missouri" TargetMode="External"/><Relationship Id="rId1879" Type="http://schemas.openxmlformats.org/officeDocument/2006/relationships/hyperlink" Target="https://www.the-numbers.com/movie/Hearts-Beat-Loud" TargetMode="External"/><Relationship Id="rId1501" Type="http://schemas.openxmlformats.org/officeDocument/2006/relationships/hyperlink" Target="http://www.amazon.com/gp/product/B001OFJPIS/?tag=titb-20" TargetMode="External"/><Relationship Id="rId1739" Type="http://schemas.openxmlformats.org/officeDocument/2006/relationships/hyperlink" Target="http://www.amazon.com/gp/product/B002NJEJ3A/?tag=titb-20" TargetMode="External"/><Relationship Id="rId1946" Type="http://schemas.openxmlformats.org/officeDocument/2006/relationships/hyperlink" Target="https://www.amazon.co.uk/Sleepless-Jamie-Foxx/dp/B072DWNCP6/ref=sr_1_1?s=instant-video&amp;ie=UTF8&amp;qid=1546978953&amp;sr=1-1&amp;keywords=Sleepless" TargetMode="External"/><Relationship Id="rId1806" Type="http://schemas.openxmlformats.org/officeDocument/2006/relationships/hyperlink" Target="https://www.the-numbers.com/market/genre/Comedy" TargetMode="External"/><Relationship Id="rId387" Type="http://schemas.openxmlformats.org/officeDocument/2006/relationships/hyperlink" Target="https://www.the-numbers.com/movie/Fifty-Shades-Freed" TargetMode="External"/><Relationship Id="rId594" Type="http://schemas.openxmlformats.org/officeDocument/2006/relationships/hyperlink" Target="https://www.the-numbers.com/market/genre/Drama" TargetMode="External"/><Relationship Id="rId2068" Type="http://schemas.openxmlformats.org/officeDocument/2006/relationships/hyperlink" Target="http://www.amazon.com/gp/product/B004LHH50G/?tag=titb-20" TargetMode="External"/><Relationship Id="rId2275" Type="http://schemas.openxmlformats.org/officeDocument/2006/relationships/hyperlink" Target="https://www.amazon.co.uk/Tolkien-Dome-Karukoski/dp/B07RBMYZVV/ref=sr_1_1?keywords=Tolkien&amp;qid=1577974509&amp;s=instant-video&amp;sr=1-1" TargetMode="External"/><Relationship Id="rId247" Type="http://schemas.openxmlformats.org/officeDocument/2006/relationships/hyperlink" Target="http://www.the-numbers.com/market/genre/Horror" TargetMode="External"/><Relationship Id="rId899" Type="http://schemas.openxmlformats.org/officeDocument/2006/relationships/hyperlink" Target="http://www.amazon.com/gp/product/B00BN4QOW0/?tag=titb-20" TargetMode="External"/><Relationship Id="rId1084" Type="http://schemas.openxmlformats.org/officeDocument/2006/relationships/hyperlink" Target="https://www.the-numbers.com/movie/Tomb-Raider-(2018)" TargetMode="External"/><Relationship Id="rId107" Type="http://schemas.openxmlformats.org/officeDocument/2006/relationships/hyperlink" Target="https://www.amazon.co.uk/Happy-Death-Day-Jessica-Rothe/dp/B076THF46M/ref=sr_1_1?s=instant-video&amp;ie=UTF8&amp;qid=1546980828&amp;sr=1-1&amp;keywords=Happy+Death+Day" TargetMode="External"/><Relationship Id="rId454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661" Type="http://schemas.openxmlformats.org/officeDocument/2006/relationships/hyperlink" Target="https://www.amazon.com/Blockers-Leslie-Mann/dp/B07BW7954L/ref=sr_1_2?s=instant-video&amp;ie=UTF8&amp;qid=1546970107&amp;sr=1-2&amp;keywords=Blockers" TargetMode="External"/><Relationship Id="rId759" Type="http://schemas.openxmlformats.org/officeDocument/2006/relationships/hyperlink" Target="http://www.amazon.com/gp/product/B00932A4N4/?tag=titb-20" TargetMode="External"/><Relationship Id="rId966" Type="http://schemas.openxmlformats.org/officeDocument/2006/relationships/hyperlink" Target="http://www.amazon.co.uk/Aliens-Vs-Predator-John-Ortiz/dp/B00FYJ2744/ref=sr_1_sc_1?s=instant-video&amp;ie=UTF8&amp;qid=1457385617&amp;sr=1-1-spell&amp;keywords=AAlien+vs.+Predator+-+Requiem" TargetMode="External"/><Relationship Id="rId1291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1389" Type="http://schemas.openxmlformats.org/officeDocument/2006/relationships/hyperlink" Target="http://www.amazon.com/gp/product/B001OIF2JQ/?tag=titb-20" TargetMode="External"/><Relationship Id="rId1596" Type="http://schemas.openxmlformats.org/officeDocument/2006/relationships/hyperlink" Target="http://www.amazon.com/gp/product/B003EUCNA8/?tag=titb-20" TargetMode="External"/><Relationship Id="rId2135" Type="http://schemas.openxmlformats.org/officeDocument/2006/relationships/hyperlink" Target="https://www.amazon.co.uk/21-Bridges-Chadwick-Boseman/dp/B0815XQL3L/ref=sr_1_2?keywords=21+Bridges&amp;qid=1577972909&amp;s=instant-video&amp;sr=1-2" TargetMode="External"/><Relationship Id="rId2342" Type="http://schemas.openxmlformats.org/officeDocument/2006/relationships/hyperlink" Target="https://www.the-numbers.com/market/genre/Comedy" TargetMode="External"/><Relationship Id="rId314" Type="http://schemas.openxmlformats.org/officeDocument/2006/relationships/hyperlink" Target="https://www.the-numbers.com/movie/Overboard-(Remake)-(2018)" TargetMode="External"/><Relationship Id="rId521" Type="http://schemas.openxmlformats.org/officeDocument/2006/relationships/hyperlink" Target="http://www.amazon.com/gp/product/B0101432XQ/?tag=titb-20" TargetMode="External"/><Relationship Id="rId619" Type="http://schemas.openxmlformats.org/officeDocument/2006/relationships/hyperlink" Target="https://www.the-numbers.com/market/genre/Drama" TargetMode="External"/><Relationship Id="rId1151" Type="http://schemas.openxmlformats.org/officeDocument/2006/relationships/hyperlink" Target="http://www.the-numbers.com/market/genre/Comedy" TargetMode="External"/><Relationship Id="rId1249" Type="http://schemas.openxmlformats.org/officeDocument/2006/relationships/hyperlink" Target="http://www.amazon.com/gp/product/B009YMNZJS/?tag=titb-20" TargetMode="External"/><Relationship Id="rId2202" Type="http://schemas.openxmlformats.org/officeDocument/2006/relationships/hyperlink" Target="https://www.amazon.com/Chappaquiddick-Jason-Clarke/dp/B07DFS89PM/ref=sr_1_2?s=instant-video&amp;ie=UTF8&amp;qid=1546970341&amp;sr=1-2&amp;keywords=Chappaquiddick" TargetMode="External"/><Relationship Id="rId95" Type="http://schemas.openxmlformats.org/officeDocument/2006/relationships/hyperlink" Target="http://www.amazon.com/gp/product/B00B7G3Y4U/?tag=titb-20" TargetMode="External"/><Relationship Id="rId826" Type="http://schemas.openxmlformats.org/officeDocument/2006/relationships/hyperlink" Target="https://www.amazon.co.uk/Tyler-Perrys-Madea-Family-Funeral/dp/B07S86XJD4/ref=sr_1_1?keywords=Tyler+Perry%27s+A+Madea+Family+Funeral&amp;qid=1577974532&amp;s=instant-video&amp;sr=1-1" TargetMode="External"/><Relationship Id="rId1011" Type="http://schemas.openxmlformats.org/officeDocument/2006/relationships/hyperlink" Target="http://www.amazon.com/gp/product/B002TL08FU/?tag=titb-20" TargetMode="External"/><Relationship Id="rId1109" Type="http://schemas.openxmlformats.org/officeDocument/2006/relationships/hyperlink" Target="http://www.amazon.com/gp/product/B017QHZYUK/?tag=titb-20" TargetMode="External"/><Relationship Id="rId1456" Type="http://schemas.openxmlformats.org/officeDocument/2006/relationships/hyperlink" Target="https://www.boxofficemojo.com/movies/?id=fightingwithmyfamily.htm" TargetMode="External"/><Relationship Id="rId1663" Type="http://schemas.openxmlformats.org/officeDocument/2006/relationships/hyperlink" Target="http://www.amazon.com/gp/product/B00DU74U74/?tag=titb-20" TargetMode="External"/><Relationship Id="rId1870" Type="http://schemas.openxmlformats.org/officeDocument/2006/relationships/hyperlink" Target="https://www.amazon.com/Trolls-Anna-Kendrick/dp/B01M8GGPIT/ref=sr_1_1?s=instant-video&amp;ie=UTF8&amp;qid=1481219323&amp;sr=1-1&amp;keywords=Trolls" TargetMode="External"/><Relationship Id="rId1968" Type="http://schemas.openxmlformats.org/officeDocument/2006/relationships/hyperlink" Target="http://www.amazon.com/gp/product/B003413LI0/?tag=titb-20" TargetMode="External"/><Relationship Id="rId1316" Type="http://schemas.openxmlformats.org/officeDocument/2006/relationships/hyperlink" Target="http://www.the-numbers.com/market/genre/Thriller-or-Suspense" TargetMode="External"/><Relationship Id="rId1523" Type="http://schemas.openxmlformats.org/officeDocument/2006/relationships/hyperlink" Target="https://www.the-numbers.com/market/genre/Drama" TargetMode="External"/><Relationship Id="rId1730" Type="http://schemas.openxmlformats.org/officeDocument/2006/relationships/hyperlink" Target="https://www.the-numbers.com/market/genre/Drama" TargetMode="External"/><Relationship Id="rId22" Type="http://schemas.openxmlformats.org/officeDocument/2006/relationships/hyperlink" Target="https://www.the-numbers.com/market/genre/Comedy" TargetMode="External"/><Relationship Id="rId1828" Type="http://schemas.openxmlformats.org/officeDocument/2006/relationships/hyperlink" Target="http://www.amazon.com/gp/product/B007FH9GT2/?tag=titb-20" TargetMode="External"/><Relationship Id="rId171" Type="http://schemas.openxmlformats.org/officeDocument/2006/relationships/hyperlink" Target="https://www.amazon.com/Can-Only-Imagine-Michael-Finley/dp/B07D6W2PWT/ref=sr_1_2?s=instant-video&amp;ie=UTF8&amp;qid=1546975039&amp;sr=1-2&amp;keywords=I+Can+Only+Imagine" TargetMode="External"/><Relationship Id="rId2297" Type="http://schemas.openxmlformats.org/officeDocument/2006/relationships/hyperlink" Target="http://www.amazon.com/gp/product/B007OUFESC/?tag=titb-20" TargetMode="External"/><Relationship Id="rId269" Type="http://schemas.openxmlformats.org/officeDocument/2006/relationships/hyperlink" Target="http://www.amazon.com/gp/product/B00M0I05QY/?tag=titb-20" TargetMode="External"/><Relationship Id="rId476" Type="http://schemas.openxmlformats.org/officeDocument/2006/relationships/hyperlink" Target="https://www.the-numbers.com/market/genre/Adventure" TargetMode="External"/><Relationship Id="rId683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890" Type="http://schemas.openxmlformats.org/officeDocument/2006/relationships/hyperlink" Target="http://www.the-numbers.com/market/genre/Drama" TargetMode="External"/><Relationship Id="rId2157" Type="http://schemas.openxmlformats.org/officeDocument/2006/relationships/hyperlink" Target="https://www.amazon.com/Dog-Days-Ken-Marino/dp/B07GFRT4J6/ref=sr_1_1?s=instant-video&amp;ie=UTF8&amp;qid=1546970449&amp;sr=1-1&amp;keywords=Dog+Days" TargetMode="External"/><Relationship Id="rId2364" Type="http://schemas.openxmlformats.org/officeDocument/2006/relationships/hyperlink" Target="https://www.the-numbers.com/movie/Arctic-Dogs-(2019)" TargetMode="External"/><Relationship Id="rId129" Type="http://schemas.openxmlformats.org/officeDocument/2006/relationships/hyperlink" Target="https://www.the-numbers.com/market/genre/Horror" TargetMode="External"/><Relationship Id="rId336" Type="http://schemas.openxmlformats.org/officeDocument/2006/relationships/hyperlink" Target="https://www.amazon.com/Winchester-Helen-Mirren/dp/B079K17PWL/ref=sr_1_2?s=instant-video&amp;ie=UTF8&amp;qid=1546970546&amp;sr=1-2&amp;keywords=Winchester" TargetMode="External"/><Relationship Id="rId543" Type="http://schemas.openxmlformats.org/officeDocument/2006/relationships/hyperlink" Target="http://www.amazon.com/gp/product/B00L83TQR6/?tag=titb-20" TargetMode="External"/><Relationship Id="rId988" Type="http://schemas.openxmlformats.org/officeDocument/2006/relationships/hyperlink" Target="http://www.amazon.com/gp/product/B00AALUFFY/?tag=titb-20" TargetMode="External"/><Relationship Id="rId1173" Type="http://schemas.openxmlformats.org/officeDocument/2006/relationships/hyperlink" Target="http://www.the-numbers.com/market/genre/Thriller-or-Suspense" TargetMode="External"/><Relationship Id="rId1380" Type="http://schemas.openxmlformats.org/officeDocument/2006/relationships/hyperlink" Target="http://www.amazon.com/gp/product/B001PRC5P0/?tag=titb-20" TargetMode="External"/><Relationship Id="rId2017" Type="http://schemas.openxmlformats.org/officeDocument/2006/relationships/hyperlink" Target="https://www.the-numbers.com/movie/Eighth-Grade-(2018)" TargetMode="External"/><Relationship Id="rId2224" Type="http://schemas.openxmlformats.org/officeDocument/2006/relationships/hyperlink" Target="http://www.amazon.co.uk/Invasion-Nicole-Kidman/dp/B00ET2GA72/ref=sr_1_1?s=instant-video&amp;ie=UTF8&amp;qid=1457386645&amp;sr=1-1&amp;keywords=The+Invasion" TargetMode="External"/><Relationship Id="rId403" Type="http://schemas.openxmlformats.org/officeDocument/2006/relationships/hyperlink" Target="http://www.amazon.co.uk/Knocked-Up-Seth-Rogen/dp/B00I9LTSFA/ref=sr_1_1?s=instant-video&amp;ie=UTF8&amp;qid=1457386187&amp;sr=1-1&amp;keywords=Knocked+Up" TargetMode="External"/><Relationship Id="rId750" Type="http://schemas.openxmlformats.org/officeDocument/2006/relationships/hyperlink" Target="http://www.amazon.com/gp/product/B00I2X7X7K/?tag=titb-20" TargetMode="External"/><Relationship Id="rId848" Type="http://schemas.openxmlformats.org/officeDocument/2006/relationships/hyperlink" Target="http://www.the-numbers.com/market/genre/Action" TargetMode="External"/><Relationship Id="rId1033" Type="http://schemas.openxmlformats.org/officeDocument/2006/relationships/hyperlink" Target="https://www.amazon.com/Spotlight-Mark-Ruffalo/dp/B01AZ86I2U/ref=sr_1_1?s=instant-video&amp;ie=UTF8&amp;qid=1481218519&amp;sr=1-1&amp;keywords=Spotlight" TargetMode="External"/><Relationship Id="rId1478" Type="http://schemas.openxmlformats.org/officeDocument/2006/relationships/hyperlink" Target="http://www.the-numbers.com/market/genre/Thriller-or-Suspense" TargetMode="External"/><Relationship Id="rId1685" Type="http://schemas.openxmlformats.org/officeDocument/2006/relationships/hyperlink" Target="https://www.amazon.co.uk/Doctor-Sleep-Ewan-McGregor/dp/B07ZTW61K4/ref=sr_1_1?keywords=Doctor+Sleep&amp;qid=1577973349&amp;s=instant-video&amp;sr=1-1" TargetMode="External"/><Relationship Id="rId1892" Type="http://schemas.openxmlformats.org/officeDocument/2006/relationships/hyperlink" Target="http://www.amazon.com/gp/product/B009EEQAT8/?tag=titb-20" TargetMode="External"/><Relationship Id="rId610" Type="http://schemas.openxmlformats.org/officeDocument/2006/relationships/hyperlink" Target="http://www.amazon.com/gp/product/B00FQMVCEA/?tag=titb-20" TargetMode="External"/><Relationship Id="rId708" Type="http://schemas.openxmlformats.org/officeDocument/2006/relationships/hyperlink" Target="http://www.the-numbers.com/market/genre/Adventure" TargetMode="External"/><Relationship Id="rId915" Type="http://schemas.openxmlformats.org/officeDocument/2006/relationships/hyperlink" Target="http://www.amazon.com/gp/product/B012Y4GPYE/?tag=titb-20" TargetMode="External"/><Relationship Id="rId1240" Type="http://schemas.openxmlformats.org/officeDocument/2006/relationships/hyperlink" Target="http://www.amazon.com/gp/product/B00BGIBVP8/?tag=titb-20" TargetMode="External"/><Relationship Id="rId1338" Type="http://schemas.openxmlformats.org/officeDocument/2006/relationships/hyperlink" Target="https://www.the-numbers.com/movie/Men-in-Black-International-(2019)" TargetMode="External"/><Relationship Id="rId1545" Type="http://schemas.openxmlformats.org/officeDocument/2006/relationships/hyperlink" Target="http://www.amazon.com/gp/product/B00VWQ2P8G/?tag=titb-20" TargetMode="External"/><Relationship Id="rId1100" Type="http://schemas.openxmlformats.org/officeDocument/2006/relationships/hyperlink" Target="https://www.the-numbers.com/market/genre/Adventure" TargetMode="External"/><Relationship Id="rId1405" Type="http://schemas.openxmlformats.org/officeDocument/2006/relationships/hyperlink" Target="http://www.amazon.com/gp/product/B0035GP3OE/?tag=titb-20" TargetMode="External"/><Relationship Id="rId1752" Type="http://schemas.openxmlformats.org/officeDocument/2006/relationships/hyperlink" Target="http://www.amazon.com/gp/product/B004AKGL4U/?tag=titb-20" TargetMode="External"/><Relationship Id="rId44" Type="http://schemas.openxmlformats.org/officeDocument/2006/relationships/hyperlink" Target="https://www.amazon.com/Leisure-Seeker-Helen-Mirren/dp/B07FBB73L2/ref=sr_1_2?s=instant-video&amp;ie=UTF8&amp;qid=1546974021&amp;sr=1-2&amp;keywords=The+Leisure+Seeker" TargetMode="External"/><Relationship Id="rId1612" Type="http://schemas.openxmlformats.org/officeDocument/2006/relationships/hyperlink" Target="http://www.amazon.com/gp/product/B00OCDSPK8/?tag=titb-20" TargetMode="External"/><Relationship Id="rId1917" Type="http://schemas.openxmlformats.org/officeDocument/2006/relationships/hyperlink" Target="https://www.the-numbers.com/market/genre/Action" TargetMode="External"/><Relationship Id="rId193" Type="http://schemas.openxmlformats.org/officeDocument/2006/relationships/hyperlink" Target="https://www.amazon.co.uk/Downton-Abbey-Hugh-Bonneville/dp/B07XPDBQRG/ref=sr_1_1?crid=W28R0R7J65YJ&amp;keywords=downton+abbey+film+2019&amp;qid=1577973385&amp;s=instant-video&amp;sprefix=Downton+Abbey%2Cinstant-video%2C166&amp;sr=1-1" TargetMode="External"/><Relationship Id="rId498" Type="http://schemas.openxmlformats.org/officeDocument/2006/relationships/hyperlink" Target="https://www.the-numbers.com/market/genre/Comedy" TargetMode="External"/><Relationship Id="rId2081" Type="http://schemas.openxmlformats.org/officeDocument/2006/relationships/hyperlink" Target="http://www.amazon.com/gp/product/B00ZGTS68S/?tag=titb-20" TargetMode="External"/><Relationship Id="rId2179" Type="http://schemas.openxmlformats.org/officeDocument/2006/relationships/hyperlink" Target="https://www.amazon.co.uk/Beach-Bum-Matthew-McConaughey/dp/B07Z5DFTR1/ref=sr_1_1?keywords=The+Beach+Bum&amp;qid=1577974354&amp;s=instant-video&amp;sr=1-1" TargetMode="External"/><Relationship Id="rId260" Type="http://schemas.openxmlformats.org/officeDocument/2006/relationships/hyperlink" Target="http://www.amazon.com/gp/product/B0046UGSNS/?tag=titb-20" TargetMode="External"/><Relationship Id="rId2386" Type="http://schemas.openxmlformats.org/officeDocument/2006/relationships/hyperlink" Target="https://www.amazon.co.uk/Greta-Isabelle-Huppert/dp/B07QMQV8TX/ref=sr_1_1?crid=27CNJYH4C3PM3&amp;keywords=greta&amp;qid=1557074434&amp;s=instant-video&amp;sprefix=Greta%2Cinstant-video%2C258&amp;sr=1-1" TargetMode="External"/><Relationship Id="rId120" Type="http://schemas.openxmlformats.org/officeDocument/2006/relationships/hyperlink" Target="http://www.amazon.com/gp/product/B0199693VM/?tag=titb-20" TargetMode="External"/><Relationship Id="rId358" Type="http://schemas.openxmlformats.org/officeDocument/2006/relationships/hyperlink" Target="http://www.amazon.co.uk/dp/B00EU7O4D8?ref_=imdbref_tt_wbr_aiv&amp;tag=imdbtag_tt_wbr_aiv-21" TargetMode="External"/><Relationship Id="rId565" Type="http://schemas.openxmlformats.org/officeDocument/2006/relationships/hyperlink" Target="http://www.amazon.com/gp/product/B00BWJ6JO4/?tag=titb-20" TargetMode="External"/><Relationship Id="rId772" Type="http://schemas.openxmlformats.org/officeDocument/2006/relationships/hyperlink" Target="http://www.amazon.com/gp/product/B00IIUATDM/?tag=titb-20" TargetMode="External"/><Relationship Id="rId1195" Type="http://schemas.openxmlformats.org/officeDocument/2006/relationships/hyperlink" Target="http://www.amazon.com/gp/product/B002DTDE3G/?tag=titb-20" TargetMode="External"/><Relationship Id="rId2039" Type="http://schemas.openxmlformats.org/officeDocument/2006/relationships/hyperlink" Target="https://www.amazon.com/Almost-Christmas-Kimberly-Elise/dp/B01M3UN2YA/ref=sr_1_1?s=instant-video&amp;ie=UTF8&amp;qid=1481218432&amp;sr=1-1&amp;keywords=Almost+Christmas" TargetMode="External"/><Relationship Id="rId2246" Type="http://schemas.openxmlformats.org/officeDocument/2006/relationships/hyperlink" Target="https://www.the-numbers.com/market/genre/Drama" TargetMode="External"/><Relationship Id="rId218" Type="http://schemas.openxmlformats.org/officeDocument/2006/relationships/hyperlink" Target="http://www.amazon.com/gp/product/B015O6OZUA/?tag=titb-20" TargetMode="External"/><Relationship Id="rId425" Type="http://schemas.openxmlformats.org/officeDocument/2006/relationships/hyperlink" Target="http://www.amazon.com/gp/product/B00ABD0M54/?tag=titb-20" TargetMode="External"/><Relationship Id="rId632" Type="http://schemas.openxmlformats.org/officeDocument/2006/relationships/hyperlink" Target="http://www.the-numbers.com/market/genre/Action" TargetMode="External"/><Relationship Id="rId1055" Type="http://schemas.openxmlformats.org/officeDocument/2006/relationships/hyperlink" Target="https://www.amazon.com/Crazy-Rich-Asians-Constance-Wu/dp/B07JWGJ49W/ref=sr_1_1?s=instant-video&amp;ie=UTF8&amp;qid=1546970365&amp;sr=1-1&amp;keywords=Crazy+Rich+Asians" TargetMode="External"/><Relationship Id="rId1262" Type="http://schemas.openxmlformats.org/officeDocument/2006/relationships/hyperlink" Target="http://www.amazon.com/gp/product/B00VWQ3LQG/?tag=titb-20" TargetMode="External"/><Relationship Id="rId2106" Type="http://schemas.openxmlformats.org/officeDocument/2006/relationships/hyperlink" Target="http://www.amazon.com/gp/product/B00H8C4R3O/?tag=titb-20" TargetMode="External"/><Relationship Id="rId2313" Type="http://schemas.openxmlformats.org/officeDocument/2006/relationships/hyperlink" Target="https://www.the-numbers.com/market/genre/Comedy" TargetMode="External"/><Relationship Id="rId937" Type="http://schemas.openxmlformats.org/officeDocument/2006/relationships/hyperlink" Target="http://www.amazon.com/gp/product/B00ESY863M/?tag=titb-20" TargetMode="External"/><Relationship Id="rId1122" Type="http://schemas.openxmlformats.org/officeDocument/2006/relationships/hyperlink" Target="https://www.the-numbers.com/market/genre/Comedy" TargetMode="External"/><Relationship Id="rId1567" Type="http://schemas.openxmlformats.org/officeDocument/2006/relationships/hyperlink" Target="https://www.amazon.com/Nobodys-Fool-Tiffany-Haddish/dp/B07JZ766RK/ref=sr_1_1?s=instant-video&amp;ie=UTF8&amp;qid=1546975455&amp;sr=1-1&amp;keywords=Nobody%27s+Fool" TargetMode="External"/><Relationship Id="rId1774" Type="http://schemas.openxmlformats.org/officeDocument/2006/relationships/hyperlink" Target="http://www.amazon.com/gp/product/B013JPCA1Y/?tag=titb-20" TargetMode="External"/><Relationship Id="rId1981" Type="http://schemas.openxmlformats.org/officeDocument/2006/relationships/hyperlink" Target="https://www.amazon.co.uk/Loving-Vincent-Aidan-Turner/dp/B078TY5CR3/ref=sr_1_1?s=instant-video&amp;ie=UTF8&amp;qid=1546978897&amp;sr=1-1&amp;keywords=Loving+Vincent" TargetMode="External"/><Relationship Id="rId66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1427" Type="http://schemas.openxmlformats.org/officeDocument/2006/relationships/hyperlink" Target="http://www.amazon.com/gp/product/B004X4R0VQ/?tag=titb-20" TargetMode="External"/><Relationship Id="rId1634" Type="http://schemas.openxmlformats.org/officeDocument/2006/relationships/hyperlink" Target="http://www.the-numbers.com/market/genre/Thriller-or-Suspense" TargetMode="External"/><Relationship Id="rId1841" Type="http://schemas.openxmlformats.org/officeDocument/2006/relationships/hyperlink" Target="http://www.amazon.com/gp/product/B005BZQVJ8/?tag=titb-20" TargetMode="External"/><Relationship Id="rId1939" Type="http://schemas.openxmlformats.org/officeDocument/2006/relationships/hyperlink" Target="https://www.amazon.com/Disobedience-Rachel-Weisz/dp/B07CLGLPJ3/ref=sr_1_2?s=instant-video&amp;ie=UTF8&amp;qid=1546970431&amp;sr=1-2&amp;keywords=Disobedience" TargetMode="External"/><Relationship Id="rId1701" Type="http://schemas.openxmlformats.org/officeDocument/2006/relationships/hyperlink" Target="https://www.amazon.co.uk/Everybody-Knows-Javier-Bardem/dp/B07T769783/ref=sr_1_1?keywords=Everybody+Knows&amp;qid=1577973405&amp;s=instant-video&amp;sr=1-1" TargetMode="External"/><Relationship Id="rId282" Type="http://schemas.openxmlformats.org/officeDocument/2006/relationships/hyperlink" Target="http://www.amazon.com/gp/product/B001KWTBQQ/?tag=titb-20" TargetMode="External"/><Relationship Id="rId587" Type="http://schemas.openxmlformats.org/officeDocument/2006/relationships/hyperlink" Target="https://www.the-numbers.com/market/genre/Horror" TargetMode="External"/><Relationship Id="rId2170" Type="http://schemas.openxmlformats.org/officeDocument/2006/relationships/hyperlink" Target="http://www.amazon.com/gp/product/B004LQI0HE/?tag=titb-20" TargetMode="External"/><Relationship Id="rId2268" Type="http://schemas.openxmlformats.org/officeDocument/2006/relationships/hyperlink" Target="http://www.the-numbers.com/market/genre/Adventure" TargetMode="External"/><Relationship Id="rId8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://www.amazon.com/gp/product/B0035KMSQQ/?tag=titb-20" TargetMode="External"/><Relationship Id="rId447" Type="http://schemas.openxmlformats.org/officeDocument/2006/relationships/hyperlink" Target="http://www.amazon.com/gp/product/B00T6UD7BY/?tag=titb-20" TargetMode="External"/><Relationship Id="rId794" Type="http://schemas.openxmlformats.org/officeDocument/2006/relationships/hyperlink" Target="http://www.amazon.com/gp/product/B015K53VXW/?tag=titb-20" TargetMode="External"/><Relationship Id="rId1077" Type="http://schemas.openxmlformats.org/officeDocument/2006/relationships/hyperlink" Target="http://www.the-numbers.com/market/genre/Drama" TargetMode="External"/><Relationship Id="rId2030" Type="http://schemas.openxmlformats.org/officeDocument/2006/relationships/hyperlink" Target="https://www.the-numbers.com/movie/First-Reformed" TargetMode="External"/><Relationship Id="rId2128" Type="http://schemas.openxmlformats.org/officeDocument/2006/relationships/hyperlink" Target="http://www.amazon.com/gp/product/B00AYB1RGG/?tag=titb-20" TargetMode="External"/><Relationship Id="rId654" Type="http://schemas.openxmlformats.org/officeDocument/2006/relationships/hyperlink" Target="https://www.the-numbers.com/market/genre/Horror" TargetMode="External"/><Relationship Id="rId861" Type="http://schemas.openxmlformats.org/officeDocument/2006/relationships/hyperlink" Target="https://www.the-numbers.com/market/genre/Action" TargetMode="External"/><Relationship Id="rId959" Type="http://schemas.openxmlformats.org/officeDocument/2006/relationships/hyperlink" Target="https://www.amazon.co.uk/Dogs-Journey-Marg-Helgenberger/dp/B07WZ116NH/ref=sr_1_1?keywords=A+Dog%E2%80%99s+Journey&amp;qid=1577972984&amp;s=instant-video&amp;sr=1-1" TargetMode="External"/><Relationship Id="rId1284" Type="http://schemas.openxmlformats.org/officeDocument/2006/relationships/hyperlink" Target="https://www.amazon.com/Traffik-Paula-Patton/dp/B07DFLVD3X/ref=sr_1_2?s=instant-video&amp;ie=UTF8&amp;qid=1546970712&amp;sr=1-2&amp;keywords=Traffik" TargetMode="External"/><Relationship Id="rId1491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1589" Type="http://schemas.openxmlformats.org/officeDocument/2006/relationships/hyperlink" Target="https://www.the-numbers.com/market/genre/Action" TargetMode="External"/><Relationship Id="rId2335" Type="http://schemas.openxmlformats.org/officeDocument/2006/relationships/hyperlink" Target="https://www.the-numbers.com/market/genre/Drama" TargetMode="External"/><Relationship Id="rId307" Type="http://schemas.openxmlformats.org/officeDocument/2006/relationships/hyperlink" Target="https://www.the-numbers.com/market/genre/Horror" TargetMode="External"/><Relationship Id="rId514" Type="http://schemas.openxmlformats.org/officeDocument/2006/relationships/hyperlink" Target="http://www.amazon.com/gp/product/B00715S5Z4/?tag=titb-20" TargetMode="External"/><Relationship Id="rId721" Type="http://schemas.openxmlformats.org/officeDocument/2006/relationships/hyperlink" Target="https://www.boxofficemojo.com/movies/?id=adogswayhome.htm" TargetMode="External"/><Relationship Id="rId1144" Type="http://schemas.openxmlformats.org/officeDocument/2006/relationships/hyperlink" Target="https://www.the-numbers.com/market/genre/Comedy" TargetMode="External"/><Relationship Id="rId1351" Type="http://schemas.openxmlformats.org/officeDocument/2006/relationships/hyperlink" Target="http://www.amazon.com/gp/product/B00MQOZETK/?tag=titb-20" TargetMode="External"/><Relationship Id="rId1449" Type="http://schemas.openxmlformats.org/officeDocument/2006/relationships/hyperlink" Target="http://www.amazon.co.uk/Ghost-Rider-Nicolas-Cage/dp/B00GS8023S/ref=sr_1_1?s=instant-video&amp;ie=UTF8&amp;qid=1457385829&amp;sr=1-1&amp;keywords=Ghost+Rider" TargetMode="External"/><Relationship Id="rId1796" Type="http://schemas.openxmlformats.org/officeDocument/2006/relationships/hyperlink" Target="http://www.amazon.com/gp/product/B0095R5YIC/?tag=titb-20" TargetMode="External"/><Relationship Id="rId88" Type="http://schemas.openxmlformats.org/officeDocument/2006/relationships/hyperlink" Target="http://www.the-numbers.com/market/genre/Action" TargetMode="External"/><Relationship Id="rId819" Type="http://schemas.openxmlformats.org/officeDocument/2006/relationships/hyperlink" Target="http://www.amazon.com/gp/product/B00G9U7NEQ/?tag=titb-20" TargetMode="External"/><Relationship Id="rId1004" Type="http://schemas.openxmlformats.org/officeDocument/2006/relationships/hyperlink" Target="http://www.amazon.com/gp/product/B001O8D47S/?tag=titb-20" TargetMode="External"/><Relationship Id="rId1211" Type="http://schemas.openxmlformats.org/officeDocument/2006/relationships/hyperlink" Target="http://www.amazon.com/gp/product/B007C94QRK/?tag=titb-20" TargetMode="External"/><Relationship Id="rId1656" Type="http://schemas.openxmlformats.org/officeDocument/2006/relationships/hyperlink" Target="https://www.amazon.com/Birth-Nation-Nate-Parker/dp/B01LZBXOVL/ref=sr_1_1?s=instant-video&amp;ie=UTF8&amp;qid=1481218393&amp;sr=1-1&amp;keywords=The+Birth+of+a+Nation" TargetMode="External"/><Relationship Id="rId1863" Type="http://schemas.openxmlformats.org/officeDocument/2006/relationships/hyperlink" Target="https://www.amazon.com/Jackie-Natalie-Portman/dp/B01NGTTSG6/ref=sr_1_1?s=instant-video&amp;ie=UTF8&amp;qid=1483641253&amp;sr=1-1&amp;keywords=jackie" TargetMode="External"/><Relationship Id="rId1309" Type="http://schemas.openxmlformats.org/officeDocument/2006/relationships/hyperlink" Target="https://www.the-numbers.com/market/genre/Adventure" TargetMode="External"/><Relationship Id="rId1516" Type="http://schemas.openxmlformats.org/officeDocument/2006/relationships/hyperlink" Target="http://www.amazon.com/gp/product/B00QWUJMV0/?tag=titb-20" TargetMode="External"/><Relationship Id="rId1723" Type="http://schemas.openxmlformats.org/officeDocument/2006/relationships/hyperlink" Target="http://www.amazon.com/gp/product/B0094K1JPC/?tag=titb-20" TargetMode="External"/><Relationship Id="rId1930" Type="http://schemas.openxmlformats.org/officeDocument/2006/relationships/hyperlink" Target="https://www.amazon.co.uk/Gully-Boy-Ranveer-Singh/dp/B07PLQ1WXG/ref=sr_1_1?keywords=Gully+Boy&amp;qid=1557074706&amp;s=instant-video&amp;sr=1-1" TargetMode="External"/><Relationship Id="rId15" Type="http://schemas.openxmlformats.org/officeDocument/2006/relationships/hyperlink" Target="https://www.the-numbers.com/market/genre/Action" TargetMode="External"/><Relationship Id="rId2192" Type="http://schemas.openxmlformats.org/officeDocument/2006/relationships/hyperlink" Target="https://www.amazon.com/Pride-Prejudice-Zombies-Lily-James/dp/B01BECSFDQ/ref=sr_1_1?s=instant-video&amp;ie=UTF8&amp;qid=1481218260&amp;sr=1-1&amp;keywords=pride+and+prejudice+and+zombies" TargetMode="External"/><Relationship Id="rId164" Type="http://schemas.openxmlformats.org/officeDocument/2006/relationships/hyperlink" Target="http://www.amazon.com/gp/product/B00O8NST8U/?tag=titb-20" TargetMode="External"/><Relationship Id="rId371" Type="http://schemas.openxmlformats.org/officeDocument/2006/relationships/hyperlink" Target="http://www.amazon.com/gp/product/B00B4GNZHE/?tag=titb-20" TargetMode="External"/><Relationship Id="rId2052" Type="http://schemas.openxmlformats.org/officeDocument/2006/relationships/hyperlink" Target="https://www.amazon.com/Ben-Hur-Jack-Huston/dp/B01K5BVHV4/ref=sr_1_1?s=instant-video&amp;ie=UTF8&amp;qid=1481218731&amp;sr=1-1&amp;keywords=Ben-Hur" TargetMode="External"/><Relationship Id="rId469" Type="http://schemas.openxmlformats.org/officeDocument/2006/relationships/hyperlink" Target="https://www.the-numbers.com/market/genre/Drama" TargetMode="External"/><Relationship Id="rId676" Type="http://schemas.openxmlformats.org/officeDocument/2006/relationships/hyperlink" Target="http://www.amazon.co.uk/Epic-Movie-Kal-Penn/dp/B00FYOGVGE/ref=sr_1_1?s=instant-video&amp;ie=UTF8&amp;qid=1457385795&amp;sr=1-1&amp;keywords=Epic+Movie" TargetMode="External"/><Relationship Id="rId883" Type="http://schemas.openxmlformats.org/officeDocument/2006/relationships/hyperlink" Target="http://www.amazon.com/gp/product/B002XCTO5A/?tag=titb-20" TargetMode="External"/><Relationship Id="rId1099" Type="http://schemas.openxmlformats.org/officeDocument/2006/relationships/hyperlink" Target="https://www.the-numbers.com/market/genre/Adventure" TargetMode="External"/><Relationship Id="rId2357" Type="http://schemas.openxmlformats.org/officeDocument/2006/relationships/hyperlink" Target="https://www.the-numbers.com/market/genre/Drama" TargetMode="External"/><Relationship Id="rId231" Type="http://schemas.openxmlformats.org/officeDocument/2006/relationships/hyperlink" Target="https://www.the-numbers.com/movie/Unsane" TargetMode="External"/><Relationship Id="rId329" Type="http://schemas.openxmlformats.org/officeDocument/2006/relationships/hyperlink" Target="https://www.amazon.co.uk/Girls-Trip-Regina-Hall/dp/B073ZY12PY/ref=sr_1_1?s=instant-video&amp;ie=UTF8&amp;qid=1546981359&amp;sr=1-1&amp;keywords=Girls+Trip" TargetMode="External"/><Relationship Id="rId536" Type="http://schemas.openxmlformats.org/officeDocument/2006/relationships/hyperlink" Target="http://www.amazon.com/gp/product/B004C3DLJ8/?tag=titb-20" TargetMode="External"/><Relationship Id="rId1166" Type="http://schemas.openxmlformats.org/officeDocument/2006/relationships/hyperlink" Target="http://www.the-numbers.com/market/genre/Comedy" TargetMode="External"/><Relationship Id="rId1373" Type="http://schemas.openxmlformats.org/officeDocument/2006/relationships/hyperlink" Target="http://www.amazon.com/gp/product/B004OZZ624/?tag=titb-20" TargetMode="External"/><Relationship Id="rId2217" Type="http://schemas.openxmlformats.org/officeDocument/2006/relationships/hyperlink" Target="https://www.amazon.co.uk/Motherless-Brooklyn-Edward-Norton/dp/B08288YXQG/ref=sr_1_1?crid=2WDFQA0C1R0LK&amp;keywords=motherless+brooklyn+movie&amp;qid=1577973787&amp;s=instant-video&amp;sprefix=Motherless+Brooklyn%2Cinstant-video%2C145&amp;sr=1-1" TargetMode="External"/><Relationship Id="rId743" Type="http://schemas.openxmlformats.org/officeDocument/2006/relationships/hyperlink" Target="http://www.amazon.com/gp/product/B006X4MW30/?tag=titb-20" TargetMode="External"/><Relationship Id="rId950" Type="http://schemas.openxmlformats.org/officeDocument/2006/relationships/hyperlink" Target="http://www.amazon.com/gp/product/B00JPNZPCG/?tag=titb-20" TargetMode="External"/><Relationship Id="rId1026" Type="http://schemas.openxmlformats.org/officeDocument/2006/relationships/hyperlink" Target="http://www.amazon.com/gp/product/B00MFDPZRS/?tag=titb-20" TargetMode="External"/><Relationship Id="rId1580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678" Type="http://schemas.openxmlformats.org/officeDocument/2006/relationships/hyperlink" Target="https://www.amazon.com/Proud-Mary-Taraji-P-Henson/dp/B078WLRY6L/ref=sr_1_2?s=instant-video&amp;ie=UTF8&amp;qid=1546975313&amp;sr=1-2&amp;keywords=Proud+Mary" TargetMode="External"/><Relationship Id="rId1885" Type="http://schemas.openxmlformats.org/officeDocument/2006/relationships/hyperlink" Target="http://www.amazon.com/gp/product/B00LMKLJY8/?tag=titb-20" TargetMode="External"/><Relationship Id="rId603" Type="http://schemas.openxmlformats.org/officeDocument/2006/relationships/hyperlink" Target="http://www.amazon.com/gp/product/B019YHGMBK/?tag=titb-20" TargetMode="External"/><Relationship Id="rId810" Type="http://schemas.openxmlformats.org/officeDocument/2006/relationships/hyperlink" Target="http://www.amazon.com/gp/product/B00JX1ROME/?tag=titb-20" TargetMode="External"/><Relationship Id="rId908" Type="http://schemas.openxmlformats.org/officeDocument/2006/relationships/hyperlink" Target="https://www.amazon.co.uk/Going-Style-Morgan-Freeman/dp/B06Y1BJKSP/ref=sr_1_1?s=instant-video&amp;ie=UTF8&amp;qid=1546980067&amp;sr=1-1&amp;keywords=Going+in+Style" TargetMode="External"/><Relationship Id="rId1233" Type="http://schemas.openxmlformats.org/officeDocument/2006/relationships/hyperlink" Target="http://www.amazon.com/gp/product/B00S7HRCKY/?tag=titb-20" TargetMode="External"/><Relationship Id="rId1440" Type="http://schemas.openxmlformats.org/officeDocument/2006/relationships/hyperlink" Target="http://www.amazon.com/gp/product/B00AOOIIVA/?tag=titb-20" TargetMode="External"/><Relationship Id="rId1538" Type="http://schemas.openxmlformats.org/officeDocument/2006/relationships/hyperlink" Target="http://www.amazon.com/gp/product/B006BQFETE/?tag=titb-20" TargetMode="External"/><Relationship Id="rId1300" Type="http://schemas.openxmlformats.org/officeDocument/2006/relationships/hyperlink" Target="https://www.the-numbers.com/movie/Equalizer-2-The" TargetMode="External"/><Relationship Id="rId1745" Type="http://schemas.openxmlformats.org/officeDocument/2006/relationships/hyperlink" Target="http://www.amazon.com/gp/product/B007Z9RAX4/?tag=titb-20" TargetMode="External"/><Relationship Id="rId1952" Type="http://schemas.openxmlformats.org/officeDocument/2006/relationships/hyperlink" Target="http://www.amazon.com/gp/product/B0054IOWTS/?tag=titb-20" TargetMode="External"/><Relationship Id="rId37" Type="http://schemas.openxmlformats.org/officeDocument/2006/relationships/hyperlink" Target="https://www.amazon.com/Samson-Jackson-Rathbone/dp/B079XVWQDN/ref=sr_1_2?s=instant-video&amp;ie=UTF8&amp;qid=1546974723&amp;sr=1-2&amp;keywords=Samson" TargetMode="External"/><Relationship Id="rId1605" Type="http://schemas.openxmlformats.org/officeDocument/2006/relationships/hyperlink" Target="http://www.amazon.com/gp/product/B008Y6ZWL4/?tag=titb-20" TargetMode="External"/><Relationship Id="rId1812" Type="http://schemas.openxmlformats.org/officeDocument/2006/relationships/hyperlink" Target="http://www.amazon.com/gp/product/B001RI3DZI/?tag=titb-20" TargetMode="External"/><Relationship Id="rId186" Type="http://schemas.openxmlformats.org/officeDocument/2006/relationships/hyperlink" Target="https://www.amazon.co.uk/Big-Sick-Kumail-Nanjiani/dp/B074HDM55B/ref=sr_1_1?s=instant-video&amp;ie=UTF8&amp;qid=1546981471&amp;sr=1-1&amp;keywords=The+Big+Sick" TargetMode="External"/><Relationship Id="rId393" Type="http://schemas.openxmlformats.org/officeDocument/2006/relationships/hyperlink" Target="http://www.amazon.com/gp/product/B004UTCGNG/?tag=titb-20" TargetMode="External"/><Relationship Id="rId2074" Type="http://schemas.openxmlformats.org/officeDocument/2006/relationships/hyperlink" Target="http://www.amazon.com/gp/product/B009EDUD3I/?tag=titb-20" TargetMode="External"/><Relationship Id="rId2281" Type="http://schemas.openxmlformats.org/officeDocument/2006/relationships/hyperlink" Target="https://www.amazon.co.uk/Gold-Matthew-McConaughey/dp/B01N24A6KK/ref=sr_1_2?s=instant-video&amp;ie=UTF8&amp;qid=1546980446&amp;sr=1-2&amp;keywords=Gold" TargetMode="External"/><Relationship Id="rId253" Type="http://schemas.openxmlformats.org/officeDocument/2006/relationships/hyperlink" Target="https://www.boxofficemojo.com/movies/?id=fivefeetapart.htm" TargetMode="External"/><Relationship Id="rId460" Type="http://schemas.openxmlformats.org/officeDocument/2006/relationships/hyperlink" Target="https://www.the-numbers.com/market/genre/Adventure" TargetMode="External"/><Relationship Id="rId698" Type="http://schemas.openxmlformats.org/officeDocument/2006/relationships/hyperlink" Target="http://www.the-numbers.com/market/genre/Adventure" TargetMode="External"/><Relationship Id="rId1090" Type="http://schemas.openxmlformats.org/officeDocument/2006/relationships/hyperlink" Target="http://www.amazon.com/gp/product/B005ZMUWWY/?tag=titb-20" TargetMode="External"/><Relationship Id="rId2141" Type="http://schemas.openxmlformats.org/officeDocument/2006/relationships/hyperlink" Target="http://www.amazon.com/gp/product/B008Y7I2AQ/?tag=titb-20" TargetMode="External"/><Relationship Id="rId2379" Type="http://schemas.openxmlformats.org/officeDocument/2006/relationships/hyperlink" Target="https://www.the-numbers.com/movie/Papillon-(Remake)" TargetMode="External"/><Relationship Id="rId113" Type="http://schemas.openxmlformats.org/officeDocument/2006/relationships/hyperlink" Target="https://www.the-numbers.com/movie/Quiet-Place-A-(2018)" TargetMode="External"/><Relationship Id="rId320" Type="http://schemas.openxmlformats.org/officeDocument/2006/relationships/hyperlink" Target="http://www.amazon.com/gp/product/B00AOBG8HE/?tag=titb-20" TargetMode="External"/><Relationship Id="rId558" Type="http://schemas.openxmlformats.org/officeDocument/2006/relationships/hyperlink" Target="http://www.amazon.com/gp/product/B003QTUQGU/?tag=titb-20" TargetMode="External"/><Relationship Id="rId765" Type="http://schemas.openxmlformats.org/officeDocument/2006/relationships/hyperlink" Target="http://www.amazon.com/gp/product/B003RV43X4/?tag=titb-20" TargetMode="External"/><Relationship Id="rId972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1188" Type="http://schemas.openxmlformats.org/officeDocument/2006/relationships/hyperlink" Target="https://www.the-numbers.com/market/genre/Action" TargetMode="External"/><Relationship Id="rId1395" Type="http://schemas.openxmlformats.org/officeDocument/2006/relationships/hyperlink" Target="https://www.amazon.com/Red-Sparrow-Jennifer-Lawrence/dp/B07B3HN24T/ref=sr_1_2?s=instant-video&amp;ie=UTF8&amp;qid=1546974632&amp;sr=1-2&amp;keywords=Red+Sparrow" TargetMode="External"/><Relationship Id="rId2001" Type="http://schemas.openxmlformats.org/officeDocument/2006/relationships/hyperlink" Target="https://www.amazon.com/Arrival-Amy-Adams/dp/B01M3XJHGR/ref=sr_1_1?s=instant-video&amp;ie=UTF8&amp;qid=1481218714&amp;sr=1-1&amp;keywords=Arrival" TargetMode="External"/><Relationship Id="rId2239" Type="http://schemas.openxmlformats.org/officeDocument/2006/relationships/hyperlink" Target="http://www.the-numbers.com/market/genre/Comedy" TargetMode="External"/><Relationship Id="rId418" Type="http://schemas.openxmlformats.org/officeDocument/2006/relationships/hyperlink" Target="https://www.the-numbers.com/market/genre/Comedy" TargetMode="External"/><Relationship Id="rId625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832" Type="http://schemas.openxmlformats.org/officeDocument/2006/relationships/hyperlink" Target="http://www.amazon.com/gp/product/B00574P9EQ/?tag=titb-20" TargetMode="External"/><Relationship Id="rId1048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1255" Type="http://schemas.openxmlformats.org/officeDocument/2006/relationships/hyperlink" Target="http://www.amazon.com/gp/product/B004PGAQMW/?tag=titb-20" TargetMode="External"/><Relationship Id="rId1462" Type="http://schemas.openxmlformats.org/officeDocument/2006/relationships/hyperlink" Target="http://www.amazon.com/gp/product/B001TCNSOI/?tag=titb-20" TargetMode="External"/><Relationship Id="rId2306" Type="http://schemas.openxmlformats.org/officeDocument/2006/relationships/hyperlink" Target="https://www.the-numbers.com/market/genre/Black-Comedy" TargetMode="External"/><Relationship Id="rId1115" Type="http://schemas.openxmlformats.org/officeDocument/2006/relationships/hyperlink" Target="http://www.amazon.co.uk/Wild-Hogs-Martin-Lawrence/dp/B00ET036GC/ref=sr_1_1?s=instant-video&amp;ie=UTF8&amp;qid=1457386842&amp;sr=1-1&amp;keywords=Wild+Hogs" TargetMode="External"/><Relationship Id="rId1322" Type="http://schemas.openxmlformats.org/officeDocument/2006/relationships/hyperlink" Target="https://www.amazon.com/Choice-Benjamin-Walker/dp/B01B8LXD08/ref=sr_1_1?s=instant-video&amp;ie=UTF8&amp;qid=1481218555&amp;sr=1-1&amp;keywords=The+Choice" TargetMode="External"/><Relationship Id="rId1767" Type="http://schemas.openxmlformats.org/officeDocument/2006/relationships/hyperlink" Target="http://www.amazon.com/gp/product/B004G8X10S/?tag=titb-20" TargetMode="External"/><Relationship Id="rId1974" Type="http://schemas.openxmlformats.org/officeDocument/2006/relationships/hyperlink" Target="http://www.amazon.com/gp/product/B009EEJKV8/?tag=titb-20" TargetMode="External"/><Relationship Id="rId59" Type="http://schemas.openxmlformats.org/officeDocument/2006/relationships/hyperlink" Target="https://www.the-numbers.com/market/genre/Comedy" TargetMode="External"/><Relationship Id="rId1627" Type="http://schemas.openxmlformats.org/officeDocument/2006/relationships/hyperlink" Target="https://www.amazon.com/Edge-Seventeen-Hailee-Steinfeld/dp/B01N3P70TO/ref=sr_1_1?s=instant-video&amp;ie=UTF8&amp;qid=1483640856&amp;sr=1-1&amp;keywords=The+Edge+of+Seventeen" TargetMode="External"/><Relationship Id="rId1834" Type="http://schemas.openxmlformats.org/officeDocument/2006/relationships/hyperlink" Target="https://www.amazon.co.uk/Dumbo-Colin-Farrell-Holt-Farrier/dp/B07Q59QD25/ref=sr_1_1?crid=30QJZL1BHM6EK&amp;keywords=dumbo+2019&amp;qid=1557072520&amp;s=instant-video&amp;sprefix=Dumbo+%2Cinstant-video%2C141&amp;sr=1-1-catcorr" TargetMode="External"/><Relationship Id="rId2096" Type="http://schemas.openxmlformats.org/officeDocument/2006/relationships/hyperlink" Target="https://www.amazon.co.uk/Marshall-Chadwick-Boseman/dp/B07791XVBS/ref=sr_1_1?s=instant-video&amp;ie=UTF8&amp;qid=1546980979&amp;sr=1-1&amp;keywords=Marshall" TargetMode="External"/><Relationship Id="rId1901" Type="http://schemas.openxmlformats.org/officeDocument/2006/relationships/hyperlink" Target="https://www.amazon.com/Cafe-Society-Jesse-Eisenberg/dp/B01IARP6L2/ref=sr_1_1?s=instant-video&amp;ie=UTF8&amp;qid=1481218271&amp;sr=1-1&amp;keywords=Caf%C3%A9+Society" TargetMode="External"/><Relationship Id="rId275" Type="http://schemas.openxmlformats.org/officeDocument/2006/relationships/hyperlink" Target="https://www.amazon.com/Dirty-Grandpa-Unrated-Robert-DeNiro/dp/B01ATYMSLU/ref=sr_1_1?s=instant-video&amp;ie=UTF8&amp;qid=1481218908&amp;sr=1-1&amp;keywords=Dirty+Grandpa" TargetMode="External"/><Relationship Id="rId482" Type="http://schemas.openxmlformats.org/officeDocument/2006/relationships/hyperlink" Target="https://www.the-numbers.com/market/genre/Adventure" TargetMode="External"/><Relationship Id="rId2163" Type="http://schemas.openxmlformats.org/officeDocument/2006/relationships/hyperlink" Target="https://www.the-numbers.com/market/genre/Drama" TargetMode="External"/><Relationship Id="rId2370" Type="http://schemas.openxmlformats.org/officeDocument/2006/relationships/hyperlink" Target="https://www.amazon.com/Sgt-Stubby-American-Logan-Lerman/dp/B07K7LC2RH/ref=sr_1_1?s=instant-video&amp;ie=UTF8&amp;qid=1546974756&amp;sr=1-1&amp;keywords=Sgt.+Stubby%3A+An+American+Hero" TargetMode="External"/><Relationship Id="rId135" Type="http://schemas.openxmlformats.org/officeDocument/2006/relationships/hyperlink" Target="http://www.amazon.com/gp/product/B011802KGM/?tag=titb-20" TargetMode="External"/><Relationship Id="rId342" Type="http://schemas.openxmlformats.org/officeDocument/2006/relationships/hyperlink" Target="http://www.amazon.com/gp/product/B018JQTUQG/?tag=titb-20" TargetMode="External"/><Relationship Id="rId787" Type="http://schemas.openxmlformats.org/officeDocument/2006/relationships/hyperlink" Target="http://www.the-numbers.com/market/genre/Action" TargetMode="External"/><Relationship Id="rId994" Type="http://schemas.openxmlformats.org/officeDocument/2006/relationships/hyperlink" Target="https://www.the-numbers.com/market/genre/Action" TargetMode="External"/><Relationship Id="rId2023" Type="http://schemas.openxmlformats.org/officeDocument/2006/relationships/hyperlink" Target="http://www.amazon.co.uk/Dragon-Wars-Amanda-Brooks-Jason/dp/B00IK6HEB4/ref=sr_1_1?s=instant-video&amp;ie=UTF8&amp;qid=1457385774&amp;sr=1-1&amp;keywords=Dragon+Wars" TargetMode="External"/><Relationship Id="rId2230" Type="http://schemas.openxmlformats.org/officeDocument/2006/relationships/hyperlink" Target="https://www.the-numbers.com/market/genre/Comedy" TargetMode="External"/><Relationship Id="rId202" Type="http://schemas.openxmlformats.org/officeDocument/2006/relationships/hyperlink" Target="http://www.amazon.com/gp/product/B004OTQRAA/?tag=titb-20" TargetMode="External"/><Relationship Id="rId647" Type="http://schemas.openxmlformats.org/officeDocument/2006/relationships/hyperlink" Target="http://www.amazon.com/gp/product/B001EMXS1Q/?tag=titb-20" TargetMode="External"/><Relationship Id="rId854" Type="http://schemas.openxmlformats.org/officeDocument/2006/relationships/hyperlink" Target="http://www.the-numbers.com/market/genre/Comedy" TargetMode="External"/><Relationship Id="rId1277" Type="http://schemas.openxmlformats.org/officeDocument/2006/relationships/hyperlink" Target="http://www.amazon.com/gp/product/B00DP3IGJ6/?tag=titb-20" TargetMode="External"/><Relationship Id="rId1484" Type="http://schemas.openxmlformats.org/officeDocument/2006/relationships/hyperlink" Target="https://www.amazon.co.uk/Pet-Sematary-Jason-Clarke/dp/B07Q4QRZTF/ref=sr_1_1?keywords=Pet+Sematary&amp;qid=1557073918&amp;s=instant-video&amp;sr=1-1-catcorr" TargetMode="External"/><Relationship Id="rId1691" Type="http://schemas.openxmlformats.org/officeDocument/2006/relationships/hyperlink" Target="http://www.amazon.co.uk/Nancy-Drew-Emma-Roberts/dp/B00ESKUV7U/ref=sr_1_1?s=instant-video&amp;ie=UTF8&amp;qid=1457386286&amp;sr=1-1&amp;keywords=Nancy+Drew" TargetMode="External"/><Relationship Id="rId2328" Type="http://schemas.openxmlformats.org/officeDocument/2006/relationships/hyperlink" Target="https://www.the-numbers.com/market/genre/Drama" TargetMode="External"/><Relationship Id="rId507" Type="http://schemas.openxmlformats.org/officeDocument/2006/relationships/hyperlink" Target="http://www.the-numbers.com/market/genre/Romantic-Comedy" TargetMode="External"/><Relationship Id="rId714" Type="http://schemas.openxmlformats.org/officeDocument/2006/relationships/hyperlink" Target="http://www.amazon.com/gp/product/B00ID4IATI/?tag=titb-20" TargetMode="External"/><Relationship Id="rId921" Type="http://schemas.openxmlformats.org/officeDocument/2006/relationships/hyperlink" Target="http://www.amazon.com/gp/product/B00ESY77LO/?tag=titb-20" TargetMode="External"/><Relationship Id="rId1137" Type="http://schemas.openxmlformats.org/officeDocument/2006/relationships/hyperlink" Target="http://www.amazon.com/gp/product/B003V5CGHG/?tag=titb-20" TargetMode="External"/><Relationship Id="rId1344" Type="http://schemas.openxmlformats.org/officeDocument/2006/relationships/hyperlink" Target="http://www.the-numbers.com/market/genre/Comedy" TargetMode="External"/><Relationship Id="rId1551" Type="http://schemas.openxmlformats.org/officeDocument/2006/relationships/hyperlink" Target="http://www.the-numbers.com/market/genre/Thriller-or-Suspense" TargetMode="External"/><Relationship Id="rId1789" Type="http://schemas.openxmlformats.org/officeDocument/2006/relationships/hyperlink" Target="http://www.the-numbers.com/market/genre/Comedy" TargetMode="External"/><Relationship Id="rId1996" Type="http://schemas.openxmlformats.org/officeDocument/2006/relationships/hyperlink" Target="https://www.amazon.com/Deepwater-Horizon-Mark-Wahlberg/dp/B01LXO0XSB/ref=sr_1_1?s=instant-video&amp;ie=UTF8&amp;qid=1481219115&amp;sr=1-1&amp;keywords=Deepwater+Horizon" TargetMode="External"/><Relationship Id="rId50" Type="http://schemas.openxmlformats.org/officeDocument/2006/relationships/hyperlink" Target="https://www.the-numbers.com/movie/Rider-The-(2017)" TargetMode="External"/><Relationship Id="rId1204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411" Type="http://schemas.openxmlformats.org/officeDocument/2006/relationships/hyperlink" Target="http://www.amazon.com/gp/product/B004GGNBYQ/?tag=titb-20" TargetMode="External"/><Relationship Id="rId1649" Type="http://schemas.openxmlformats.org/officeDocument/2006/relationships/hyperlink" Target="http://www.amazon.com/gp/product/B007MJSOO6/?tag=titb-20" TargetMode="External"/><Relationship Id="rId1856" Type="http://schemas.openxmlformats.org/officeDocument/2006/relationships/hyperlink" Target="http://www.amazon.com/gp/product/B001CQKK8I/?tag=titb-20" TargetMode="External"/><Relationship Id="rId1509" Type="http://schemas.openxmlformats.org/officeDocument/2006/relationships/hyperlink" Target="http://www.amazon.com/gp/product/B004GWZPOE/?tag=titb-20" TargetMode="External"/><Relationship Id="rId1716" Type="http://schemas.openxmlformats.org/officeDocument/2006/relationships/hyperlink" Target="https://www.the-numbers.com/movie/Sherlock-Gnomes-(2018)" TargetMode="External"/><Relationship Id="rId1923" Type="http://schemas.openxmlformats.org/officeDocument/2006/relationships/hyperlink" Target="https://www.amazon.co.uk/All-Eyez-Me-Benny-Boom/dp/B0721Z3YBW/ref=sr_1_1?s=instant-video&amp;ie=UTF8&amp;qid=1546978525&amp;sr=1-1&amp;keywords=All+Eyez+on+Me" TargetMode="External"/><Relationship Id="rId297" Type="http://schemas.openxmlformats.org/officeDocument/2006/relationships/hyperlink" Target="https://www.the-numbers.com/movie/Avengers-Endgame-(2019)" TargetMode="External"/><Relationship Id="rId2185" Type="http://schemas.openxmlformats.org/officeDocument/2006/relationships/hyperlink" Target="http://www.amazon.co.uk/Walk-Hard-Dewey-Cox-Story/dp/B00FZSBD2Q/ref=sr_1_1?s=instant-video&amp;ie=UTF8&amp;qid=1457386823&amp;sr=1-1&amp;keywords=Walk+Hard%3A+The+Dewey+Cox+Story" TargetMode="External"/><Relationship Id="rId2392" Type="http://schemas.openxmlformats.org/officeDocument/2006/relationships/hyperlink" Target="https://www.the-numbers.com/market/genre/Drama" TargetMode="External"/><Relationship Id="rId157" Type="http://schemas.openxmlformats.org/officeDocument/2006/relationships/hyperlink" Target="https://www.amazon.com/Witch-Anya-Taylor-Joy/dp/B01BT3SDQO/ref=sr_1_1?s=instant-video&amp;ie=UTF8&amp;qid=1481218695&amp;sr=1-1&amp;keywords=The+Witch" TargetMode="External"/><Relationship Id="rId364" Type="http://schemas.openxmlformats.org/officeDocument/2006/relationships/hyperlink" Target="http://www.the-numbers.com/market/genre/Horror" TargetMode="External"/><Relationship Id="rId2045" Type="http://schemas.openxmlformats.org/officeDocument/2006/relationships/hyperlink" Target="http://www.amazon.com/gp/product/B004YJ1MF0/?tag=titb-20" TargetMode="External"/><Relationship Id="rId571" Type="http://schemas.openxmlformats.org/officeDocument/2006/relationships/hyperlink" Target="http://www.amazon.com/gp/product/B00CC8789O/?tag=titb-20" TargetMode="External"/><Relationship Id="rId669" Type="http://schemas.openxmlformats.org/officeDocument/2006/relationships/hyperlink" Target="https://www.the-numbers.com/market/genre/Action" TargetMode="External"/><Relationship Id="rId876" Type="http://schemas.openxmlformats.org/officeDocument/2006/relationships/hyperlink" Target="http://www.the-numbers.com/market/genre/Action" TargetMode="External"/><Relationship Id="rId1299" Type="http://schemas.openxmlformats.org/officeDocument/2006/relationships/hyperlink" Target="https://www.amazon.co.uk/Harriet-Cynthia-Erivo/dp/B081FZN6LJ/ref=sr_1_2?crid=3U295XG3A97Y&amp;keywords=harriet&amp;qid=1577973505&amp;s=instant-video&amp;sprefix=Harriet%2Cinstant-video%2C235&amp;sr=1-2" TargetMode="External"/><Relationship Id="rId2252" Type="http://schemas.openxmlformats.org/officeDocument/2006/relationships/hyperlink" Target="https://www.the-numbers.com/market/genre/Drama" TargetMode="External"/><Relationship Id="rId224" Type="http://schemas.openxmlformats.org/officeDocument/2006/relationships/hyperlink" Target="https://www.the-numbers.com/movie/Unfriended-Dark-Web-(2018)" TargetMode="External"/><Relationship Id="rId431" Type="http://schemas.openxmlformats.org/officeDocument/2006/relationships/hyperlink" Target="https://www.the-numbers.com/market/genre/Action" TargetMode="External"/><Relationship Id="rId529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736" Type="http://schemas.openxmlformats.org/officeDocument/2006/relationships/hyperlink" Target="https://www.the-numbers.com/market/genre/Comedy" TargetMode="External"/><Relationship Id="rId1061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1159" Type="http://schemas.openxmlformats.org/officeDocument/2006/relationships/hyperlink" Target="https://www.the-numbers.com/market/genre/Drama" TargetMode="External"/><Relationship Id="rId1366" Type="http://schemas.openxmlformats.org/officeDocument/2006/relationships/hyperlink" Target="https://www.amazon.com/Super-Troopers-2-Jay-Chandrasekhar/dp/B07C66RL88/ref=sr_1_2?s=instant-video&amp;ie=UTF8&amp;qid=1546974880&amp;sr=1-2&amp;keywords=Super+Troopers+2" TargetMode="External"/><Relationship Id="rId2112" Type="http://schemas.openxmlformats.org/officeDocument/2006/relationships/hyperlink" Target="https://www.the-numbers.com/market/genre/Drama" TargetMode="External"/><Relationship Id="rId943" Type="http://schemas.openxmlformats.org/officeDocument/2006/relationships/hyperlink" Target="http://www.amazon.com/gp/product/B0027C5IMY/?tag=titb-20" TargetMode="External"/><Relationship Id="rId1019" Type="http://schemas.openxmlformats.org/officeDocument/2006/relationships/hyperlink" Target="http://www.amazon.com/gp/product/B00FNSR9DK/?tag=titb-20" TargetMode="External"/><Relationship Id="rId1573" Type="http://schemas.openxmlformats.org/officeDocument/2006/relationships/hyperlink" Target="http://www.amazon.com/gp/product/B00AFS3E00/?tag=titb-20" TargetMode="External"/><Relationship Id="rId1780" Type="http://schemas.openxmlformats.org/officeDocument/2006/relationships/hyperlink" Target="http://www.amazon.com/gp/product/B007BLCGNU/?tag=titb-20" TargetMode="External"/><Relationship Id="rId1878" Type="http://schemas.openxmlformats.org/officeDocument/2006/relationships/hyperlink" Target="http://www.amazon.com/gp/product/B0053ZOQMK/?tag=titb-20" TargetMode="External"/><Relationship Id="rId72" Type="http://schemas.openxmlformats.org/officeDocument/2006/relationships/hyperlink" Target="https://www.the-numbers.com/market/genre/Adventure" TargetMode="External"/><Relationship Id="rId803" Type="http://schemas.openxmlformats.org/officeDocument/2006/relationships/hyperlink" Target="https://www.amazon.com/Forest-Natalie-Dormer/dp/B01D5FLDH0/ref=sr_1_1?s=instant-video&amp;ie=UTF8&amp;qid=1481218740&amp;sr=1-1&amp;keywords=The+Forest" TargetMode="External"/><Relationship Id="rId1226" Type="http://schemas.openxmlformats.org/officeDocument/2006/relationships/hyperlink" Target="https://www.amazon.co.uk/Baywatch-Extended-Cut-Dwayne-Johnson/dp/B072JHF2L6/ref=sr_1_1?s=instant-video&amp;ie=UTF8&amp;qid=1546977838&amp;sr=1-1&amp;keywords=Baywatch" TargetMode="External"/><Relationship Id="rId1433" Type="http://schemas.openxmlformats.org/officeDocument/2006/relationships/hyperlink" Target="http://www.amazon.com/gp/product/B004DHVF0U/?tag=titb-20" TargetMode="External"/><Relationship Id="rId1640" Type="http://schemas.openxmlformats.org/officeDocument/2006/relationships/hyperlink" Target="http://www.amazon.com/gp/product/B0067XLIG4/?tag=titb-20" TargetMode="External"/><Relationship Id="rId1738" Type="http://schemas.openxmlformats.org/officeDocument/2006/relationships/hyperlink" Target="https://www.amazon.com/Nine-Lives-Kevin-Spacey/dp/B01MEGP5XV/ref=sr_1_1?s=instant-video&amp;ie=UTF8&amp;qid=1481218584&amp;sr=1-1&amp;keywords=Nine+Lives" TargetMode="External"/><Relationship Id="rId1500" Type="http://schemas.openxmlformats.org/officeDocument/2006/relationships/hyperlink" Target="http://www.amazon.com/gp/product/B00P596I8Y/?tag=titb-20" TargetMode="External"/><Relationship Id="rId1945" Type="http://schemas.openxmlformats.org/officeDocument/2006/relationships/hyperlink" Target="http://www.amazon.com/gp/product/B0042UEU8M/?tag=titb-20" TargetMode="External"/><Relationship Id="rId1805" Type="http://schemas.openxmlformats.org/officeDocument/2006/relationships/hyperlink" Target="https://www.the-numbers.com/market/genre/Comedy" TargetMode="External"/><Relationship Id="rId179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386" Type="http://schemas.openxmlformats.org/officeDocument/2006/relationships/hyperlink" Target="https://www.amazon.co.uk/Crawl-Kaya-Scodelario/dp/B07WRDLS8K/ref=sr_1_1?keywords=Crawl&amp;qid=1577973297&amp;s=instant-video&amp;sr=1-1" TargetMode="External"/><Relationship Id="rId593" Type="http://schemas.openxmlformats.org/officeDocument/2006/relationships/hyperlink" Target="https://www.the-numbers.com/market/genre/Drama" TargetMode="External"/><Relationship Id="rId2067" Type="http://schemas.openxmlformats.org/officeDocument/2006/relationships/hyperlink" Target="http://www.amazon.com/gp/product/B00BLGXL3U/?tag=titb-20" TargetMode="External"/><Relationship Id="rId2274" Type="http://schemas.openxmlformats.org/officeDocument/2006/relationships/hyperlink" Target="https://www.the-numbers.com/market/genre/Drama" TargetMode="External"/><Relationship Id="rId246" Type="http://schemas.openxmlformats.org/officeDocument/2006/relationships/hyperlink" Target="http://www.the-numbers.com/market/genre/Horror" TargetMode="External"/><Relationship Id="rId453" Type="http://schemas.openxmlformats.org/officeDocument/2006/relationships/hyperlink" Target="https://www.the-numbers.com/market/genre/Horror" TargetMode="External"/><Relationship Id="rId660" Type="http://schemas.openxmlformats.org/officeDocument/2006/relationships/hyperlink" Target="https://www.the-numbers.com/market/genre/Comedy" TargetMode="External"/><Relationship Id="rId898" Type="http://schemas.openxmlformats.org/officeDocument/2006/relationships/hyperlink" Target="http://www.amazon.com/gp/product/B004HWYTP4/?tag=titb-20" TargetMode="External"/><Relationship Id="rId1083" Type="http://schemas.openxmlformats.org/officeDocument/2006/relationships/hyperlink" Target="http://www.amazon.com/gp/product/B009D5VNLS/?tag=titb-20" TargetMode="External"/><Relationship Id="rId1290" Type="http://schemas.openxmlformats.org/officeDocument/2006/relationships/hyperlink" Target="https://www.boxofficemojo.com/movies/?id=alita.htm" TargetMode="External"/><Relationship Id="rId2134" Type="http://schemas.openxmlformats.org/officeDocument/2006/relationships/hyperlink" Target="https://www.the-numbers.com/movie/21-Bridges-(2019)" TargetMode="External"/><Relationship Id="rId2341" Type="http://schemas.openxmlformats.org/officeDocument/2006/relationships/hyperlink" Target="https://www.the-numbers.com/movie/Finding-Your-Feet" TargetMode="External"/><Relationship Id="rId106" Type="http://schemas.openxmlformats.org/officeDocument/2006/relationships/hyperlink" Target="http://www.amazon.com/gp/product/B009VB97EY/?tag=titb-20" TargetMode="External"/><Relationship Id="rId313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758" Type="http://schemas.openxmlformats.org/officeDocument/2006/relationships/hyperlink" Target="http://www.amazon.com/gp/product/B00HYTSTNU/?tag=titb-20" TargetMode="External"/><Relationship Id="rId965" Type="http://schemas.openxmlformats.org/officeDocument/2006/relationships/hyperlink" Target="https://www.amazon.co.uk/Upside-Bryan-Cranston/dp/B07Q1DHGH8/ref=sr_1_1?crid=HLLYD728UVEG&amp;keywords=the+upside&amp;qid=1557072629&amp;s=instant-video&amp;sprefix=The+Upside%2Cinstant-video%2C141&amp;sr=1-1" TargetMode="External"/><Relationship Id="rId1150" Type="http://schemas.openxmlformats.org/officeDocument/2006/relationships/hyperlink" Target="http://www.amazon.com/gp/product/B002QR5CQC/?tag=titb-20" TargetMode="External"/><Relationship Id="rId1388" Type="http://schemas.openxmlformats.org/officeDocument/2006/relationships/hyperlink" Target="http://www.amazon.com/gp/product/B00II399HG/?tag=titb-20" TargetMode="External"/><Relationship Id="rId1595" Type="http://schemas.openxmlformats.org/officeDocument/2006/relationships/hyperlink" Target="https://www.amazon.co.uk/Blade-Runner-2049-Harrison-Ford/dp/B0764VPQ4N/ref=sr_1_1?s=instant-video&amp;ie=UTF8&amp;qid=1546981066&amp;sr=1-1&amp;keywords=Blade+Runner+2049" TargetMode="External"/><Relationship Id="rId94" Type="http://schemas.openxmlformats.org/officeDocument/2006/relationships/hyperlink" Target="https://www.amazon.com/Hello-Name-Doris-Sally-Field/dp/B01CUBR6IK/ref=sr_1_fkmr0_1?s=instant-video&amp;ie=UTF8&amp;qid=1481218819&amp;sr=1-1-fkmr0&amp;keywords=Hello%2C+My+Name+is+Doris" TargetMode="External"/><Relationship Id="rId520" Type="http://schemas.openxmlformats.org/officeDocument/2006/relationships/hyperlink" Target="http://www.amazon.com/gp/product/B00HAQAQME/?tag=titb-20" TargetMode="External"/><Relationship Id="rId618" Type="http://schemas.openxmlformats.org/officeDocument/2006/relationships/hyperlink" Target="https://www.the-numbers.com/market/genre/Drama" TargetMode="External"/><Relationship Id="rId825" Type="http://schemas.openxmlformats.org/officeDocument/2006/relationships/hyperlink" Target="https://www.boxofficemojo.com/movies/?id=tylerperrysamadeafamilyfuneral.htm" TargetMode="External"/><Relationship Id="rId1248" Type="http://schemas.openxmlformats.org/officeDocument/2006/relationships/hyperlink" Target="http://www.amazon.co.uk/Hills-Have-Eyes-2/dp/B00NLK3Z76/ref=sr_1_1?s=instant-video&amp;ie=UTF8&amp;qid=1457386636&amp;sr=1-1&amp;keywords=The+Hills+Have+Eyes+2" TargetMode="External"/><Relationship Id="rId1455" Type="http://schemas.openxmlformats.org/officeDocument/2006/relationships/hyperlink" Target="http://www.amazon.com/gp/product/B005ZMTAAY/?tag=titb-20" TargetMode="External"/><Relationship Id="rId1662" Type="http://schemas.openxmlformats.org/officeDocument/2006/relationships/hyperlink" Target="http://www.amazon.com/gp/product/B00A0SLTCU/?tag=titb-20" TargetMode="External"/><Relationship Id="rId2201" Type="http://schemas.openxmlformats.org/officeDocument/2006/relationships/hyperlink" Target="https://www.the-numbers.com/movie/Chappaquiddick" TargetMode="External"/><Relationship Id="rId1010" Type="http://schemas.openxmlformats.org/officeDocument/2006/relationships/hyperlink" Target="http://www.amazon.com/gp/product/B00OLI95R6/?tag=titb-20" TargetMode="External"/><Relationship Id="rId1108" Type="http://schemas.openxmlformats.org/officeDocument/2006/relationships/hyperlink" Target="http://www.amazon.com/gp/product/B004ZGI1V0/?tag=titb-20" TargetMode="External"/><Relationship Id="rId1315" Type="http://schemas.openxmlformats.org/officeDocument/2006/relationships/hyperlink" Target="https://www.amazon.com/Skyscraper-Dwayne-Rock-Johnson/dp/B07FD5T12N/ref=sr_1_1?s=instant-video&amp;ie=UTF8&amp;qid=1546974801&amp;sr=1-1&amp;keywords=Skyscraper" TargetMode="External"/><Relationship Id="rId1967" Type="http://schemas.openxmlformats.org/officeDocument/2006/relationships/hyperlink" Target="https://www.amazon.com/Darkest-Minds-Amandla-Stenberg/dp/B07G2T5SHR/ref=sr_1_1?s=instant-video&amp;ie=UTF8&amp;qid=1546974961&amp;sr=1-1&amp;keywords=The+Darkest+Minds" TargetMode="External"/><Relationship Id="rId1522" Type="http://schemas.openxmlformats.org/officeDocument/2006/relationships/hyperlink" Target="https://www.the-numbers.com/movie/15-17-to-Paris-The" TargetMode="External"/><Relationship Id="rId21" Type="http://schemas.openxmlformats.org/officeDocument/2006/relationships/hyperlink" Target="https://www.the-numbers.com/movie/Isle-of-Dogs-(2018)" TargetMode="External"/><Relationship Id="rId2089" Type="http://schemas.openxmlformats.org/officeDocument/2006/relationships/hyperlink" Target="http://www.amazon.co.uk/Happily-NEver-After-Michelle-Gellar/dp/B00ET0ATP8/ref=sr_1_1?s=instant-video&amp;ie=UTF8&amp;qid=1457386049&amp;sr=1-1&amp;keywords=happily+n%27ever+after" TargetMode="External"/><Relationship Id="rId2296" Type="http://schemas.openxmlformats.org/officeDocument/2006/relationships/hyperlink" Target="https://www.amazon.com/X-L-Becky-G/dp/B07KY65QBP/ref=sr_1_1?s=instant-video&amp;ie=UTF8&amp;qid=1546964091&amp;sr=1-1&amp;keywords=A.X.L." TargetMode="External"/><Relationship Id="rId268" Type="http://schemas.openxmlformats.org/officeDocument/2006/relationships/hyperlink" Target="https://www.amazon.com/Breaking-Gabrielle-Union/dp/B07FK573KK/ref=sr_1_2?s=instant-video&amp;ie=UTF8&amp;qid=1546970294&amp;sr=1-2&amp;keywords=Breaking+In" TargetMode="External"/><Relationship Id="rId475" Type="http://schemas.openxmlformats.org/officeDocument/2006/relationships/hyperlink" Target="https://www.the-numbers.com/movie/Aladdin-(2019)" TargetMode="External"/><Relationship Id="rId682" Type="http://schemas.openxmlformats.org/officeDocument/2006/relationships/hyperlink" Target="http://www.amazon.com/gp/product/B009LRE040/?tag=titb-20" TargetMode="External"/><Relationship Id="rId2156" Type="http://schemas.openxmlformats.org/officeDocument/2006/relationships/hyperlink" Target="https://www.the-numbers.com/movie/Dog-Days-(2018)" TargetMode="External"/><Relationship Id="rId2363" Type="http://schemas.openxmlformats.org/officeDocument/2006/relationships/hyperlink" Target="http://www.amazon.com/gp/product/B016Q1OR0U/?tag=titb-20" TargetMode="External"/><Relationship Id="rId128" Type="http://schemas.openxmlformats.org/officeDocument/2006/relationships/hyperlink" Target="https://www.the-numbers.com/market/genre/Horror" TargetMode="External"/><Relationship Id="rId335" Type="http://schemas.openxmlformats.org/officeDocument/2006/relationships/hyperlink" Target="https://www.the-numbers.com/movie/Winchester" TargetMode="External"/><Relationship Id="rId542" Type="http://schemas.openxmlformats.org/officeDocument/2006/relationships/hyperlink" Target="http://www.amazon.com/gp/product/B00BB8SKPW/?tag=titb-20" TargetMode="External"/><Relationship Id="rId1172" Type="http://schemas.openxmlformats.org/officeDocument/2006/relationships/hyperlink" Target="http://www.the-numbers.com/market/genre/Thriller-or-Suspense" TargetMode="External"/><Relationship Id="rId2016" Type="http://schemas.openxmlformats.org/officeDocument/2006/relationships/hyperlink" Target="http://www.amazon.com/gp/product/B00364NVKS/?tag=titb-20" TargetMode="External"/><Relationship Id="rId2223" Type="http://schemas.openxmlformats.org/officeDocument/2006/relationships/hyperlink" Target="https://www.amazon.co.uk/Kid-Who-Would-Be-King/dp/B07NRR5RCQ/ref=sr_1_1?keywords=The+Kid+Who+Would+be+King&amp;qid=1557074019&amp;s=instant-video&amp;sr=1-1-catcorr" TargetMode="External"/><Relationship Id="rId402" Type="http://schemas.openxmlformats.org/officeDocument/2006/relationships/hyperlink" Target="http://www.amazon.com/gp/product/B0054NRPMO/?tag=titb-20" TargetMode="External"/><Relationship Id="rId1032" Type="http://schemas.openxmlformats.org/officeDocument/2006/relationships/hyperlink" Target="http://www.the-numbers.com/market/genre/Adventure" TargetMode="External"/><Relationship Id="rId1989" Type="http://schemas.openxmlformats.org/officeDocument/2006/relationships/hyperlink" Target="http://www.amazon.com/gp/product/B003SJ6W4I/?tag=titb-20" TargetMode="External"/><Relationship Id="rId1849" Type="http://schemas.openxmlformats.org/officeDocument/2006/relationships/hyperlink" Target="https://www.the-numbers.com/market/genre/Action" TargetMode="External"/><Relationship Id="rId192" Type="http://schemas.openxmlformats.org/officeDocument/2006/relationships/hyperlink" Target="https://www.the-numbers.com/market/genre/Drama" TargetMode="External"/><Relationship Id="rId1709" Type="http://schemas.openxmlformats.org/officeDocument/2006/relationships/hyperlink" Target="https://www.the-numbers.com/movie/Jojo-Rabbit-(Germany)-(2019)" TargetMode="External"/><Relationship Id="rId1916" Type="http://schemas.openxmlformats.org/officeDocument/2006/relationships/hyperlink" Target="https://www.the-numbers.com/market/genre/Action" TargetMode="External"/><Relationship Id="rId2080" Type="http://schemas.openxmlformats.org/officeDocument/2006/relationships/hyperlink" Target="http://www.amazon.com/gp/product/B001NEN5IG/?tag=titb-20" TargetMode="External"/><Relationship Id="rId869" Type="http://schemas.openxmlformats.org/officeDocument/2006/relationships/hyperlink" Target="https://www.boxofficemojo.com/movies/?id=whatmenwant.htm" TargetMode="External"/><Relationship Id="rId1499" Type="http://schemas.openxmlformats.org/officeDocument/2006/relationships/hyperlink" Target="http://www.amazon.com/gp/product/B00OM69HZW/?tag=titb-20" TargetMode="External"/><Relationship Id="rId729" Type="http://schemas.openxmlformats.org/officeDocument/2006/relationships/hyperlink" Target="http://www.amazon.co.uk/Hitman-Timothy-Olyphant/dp/B00H36J9UQ/ref=sr_1_2?s=instant-video&amp;ie=UTF8&amp;qid=1457386058&amp;sr=1-2&amp;keywords=Hitman" TargetMode="External"/><Relationship Id="rId1359" Type="http://schemas.openxmlformats.org/officeDocument/2006/relationships/hyperlink" Target="https://www.the-numbers.com/movie/Godzilla-King-of-the-Monsters-(2019)" TargetMode="External"/><Relationship Id="rId936" Type="http://schemas.openxmlformats.org/officeDocument/2006/relationships/hyperlink" Target="http://www.amazon.com/gp/product/B00BF11UM0/?tag=titb-20" TargetMode="External"/><Relationship Id="rId1219" Type="http://schemas.openxmlformats.org/officeDocument/2006/relationships/hyperlink" Target="https://www.the-numbers.com/market/genre/Adventure" TargetMode="External"/><Relationship Id="rId1566" Type="http://schemas.openxmlformats.org/officeDocument/2006/relationships/hyperlink" Target="http://www.amazon.com/gp/product/B0091X2LQS/?tag=titb-20" TargetMode="External"/><Relationship Id="rId1773" Type="http://schemas.openxmlformats.org/officeDocument/2006/relationships/hyperlink" Target="https://www.amazon.com/Hate-Give-George-Tillman-Jr/dp/B07J1V4D3W/ref=sr_1_1?s=instant-video&amp;ie=UTF8&amp;qid=1546974128&amp;sr=1-1&amp;keywords=The+Hate+U+Give" TargetMode="External"/><Relationship Id="rId1980" Type="http://schemas.openxmlformats.org/officeDocument/2006/relationships/hyperlink" Target="http://www.amazon.com/gp/product/B003MUQT0A/?tag=titb-20" TargetMode="External"/><Relationship Id="rId65" Type="http://schemas.openxmlformats.org/officeDocument/2006/relationships/hyperlink" Target="https://www.amazon.com/You-Were-Never-Really-Here/dp/B0797HXX16/ref=sr_1_2?s=instant-video&amp;ie=UTF8&amp;qid=1546970535&amp;sr=1-2&amp;keywords=You+Were+Never+Really+Here" TargetMode="External"/><Relationship Id="rId1426" Type="http://schemas.openxmlformats.org/officeDocument/2006/relationships/hyperlink" Target="http://www.amazon.com/gp/product/B00650SSWG/?tag=titb-20" TargetMode="External"/><Relationship Id="rId1633" Type="http://schemas.openxmlformats.org/officeDocument/2006/relationships/hyperlink" Target="http://www.the-numbers.com/market/genre/Thriller-or-Suspense" TargetMode="External"/><Relationship Id="rId1840" Type="http://schemas.openxmlformats.org/officeDocument/2006/relationships/hyperlink" Target="http://www.amazon.com/gp/product/B005TPCQ5I/?tag=titb-20" TargetMode="External"/><Relationship Id="rId1700" Type="http://schemas.openxmlformats.org/officeDocument/2006/relationships/hyperlink" Target="https://www.boxofficemojo.com/movies/?id=everybodyknows.htm" TargetMode="External"/><Relationship Id="rId379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586" Type="http://schemas.openxmlformats.org/officeDocument/2006/relationships/hyperlink" Target="https://www.the-numbers.com/movie/Strangers-Prey-at-Night-The" TargetMode="External"/><Relationship Id="rId793" Type="http://schemas.openxmlformats.org/officeDocument/2006/relationships/hyperlink" Target="http://www.amazon.com/gp/product/B0027W8T7K/?tag=titb-20" TargetMode="External"/><Relationship Id="rId2267" Type="http://schemas.openxmlformats.org/officeDocument/2006/relationships/hyperlink" Target="http://www.the-numbers.com/market/genre/Adventure" TargetMode="External"/><Relationship Id="rId239" Type="http://schemas.openxmlformats.org/officeDocument/2006/relationships/hyperlink" Target="http://www.the-numbers.com/market/genre/Comedy" TargetMode="External"/><Relationship Id="rId446" Type="http://schemas.openxmlformats.org/officeDocument/2006/relationships/hyperlink" Target="http://www.amazon.com/gp/product/B0026977EK/?tag=titb-20" TargetMode="External"/><Relationship Id="rId653" Type="http://schemas.openxmlformats.org/officeDocument/2006/relationships/hyperlink" Target="https://www.the-numbers.com/movie/Childs-Play-(2019)" TargetMode="External"/><Relationship Id="rId1076" Type="http://schemas.openxmlformats.org/officeDocument/2006/relationships/hyperlink" Target="http://www.the-numbers.com/market/genre/Drama" TargetMode="External"/><Relationship Id="rId1283" Type="http://schemas.openxmlformats.org/officeDocument/2006/relationships/hyperlink" Target="https://www.the-numbers.com/movie/Traffik" TargetMode="External"/><Relationship Id="rId1490" Type="http://schemas.openxmlformats.org/officeDocument/2006/relationships/hyperlink" Target="http://www.the-numbers.com/market/genre/Western" TargetMode="External"/><Relationship Id="rId2127" Type="http://schemas.openxmlformats.org/officeDocument/2006/relationships/hyperlink" Target="http://www.amazon.com/gp/product/B00574SQ6E/?tag=titb-20" TargetMode="External"/><Relationship Id="rId2334" Type="http://schemas.openxmlformats.org/officeDocument/2006/relationships/hyperlink" Target="https://www.the-numbers.com/market/genre/Drama" TargetMode="External"/><Relationship Id="rId306" Type="http://schemas.openxmlformats.org/officeDocument/2006/relationships/hyperlink" Target="https://www.the-numbers.com/movie/Annabelle-Comes-Home-(2019)" TargetMode="External"/><Relationship Id="rId860" Type="http://schemas.openxmlformats.org/officeDocument/2006/relationships/hyperlink" Target="https://www.the-numbers.com/movie/Rampage-(2018)" TargetMode="External"/><Relationship Id="rId1143" Type="http://schemas.openxmlformats.org/officeDocument/2006/relationships/hyperlink" Target="https://www.the-numbers.com/movie/Tag-(2018)" TargetMode="External"/><Relationship Id="rId513" Type="http://schemas.openxmlformats.org/officeDocument/2006/relationships/hyperlink" Target="https://www.amazon.co.uk/Brightburn-Elizabeth-Banks/dp/B07VKF561P/ref=sr_1_1?crid=2H49IXCE1R7D&amp;keywords=brightburn&amp;qid=1577973226&amp;s=instant-video&amp;sprefix=BrightBurn%2Cinstant-video%2C148&amp;sr=1-1" TargetMode="External"/><Relationship Id="rId720" Type="http://schemas.openxmlformats.org/officeDocument/2006/relationships/hyperlink" Target="http://www.amazon.com/gp/product/B005ZMTXMY/?tag=titb-20" TargetMode="External"/><Relationship Id="rId1350" Type="http://schemas.openxmlformats.org/officeDocument/2006/relationships/hyperlink" Target="http://www.amazon.com/gp/product/B0093Q9X1Y/?tag=titb-20" TargetMode="External"/><Relationship Id="rId1003" Type="http://schemas.openxmlformats.org/officeDocument/2006/relationships/hyperlink" Target="https://www.amazon.com/House-Clock-Its-Walls/dp/B07HCVJQR8/ref=sr_1_1?s=instant-video&amp;ie=UTF8&amp;qid=1546974118&amp;sr=1-1&amp;keywords=The+House+with+a+Clock+in+its+Walls" TargetMode="External"/><Relationship Id="rId1210" Type="http://schemas.openxmlformats.org/officeDocument/2006/relationships/hyperlink" Target="http://www.amazon.com/gp/product/B004MPJVMM/?tag=titb-20" TargetMode="External"/><Relationship Id="rId2191" Type="http://schemas.openxmlformats.org/officeDocument/2006/relationships/hyperlink" Target="http://www.the-numbers.com/market/genre/Drama" TargetMode="External"/><Relationship Id="rId163" Type="http://schemas.openxmlformats.org/officeDocument/2006/relationships/hyperlink" Target="https://www.amazon.co.uk/Glass-James-McAvoy/dp/B07MG7Z6ZS/ref=sr_1_1?crid=34RG5I1U602P9&amp;keywords=glass+2019&amp;qid=1557072469&amp;s=instant-video&amp;sprefix=Glass%2Cinstant-video%2C147&amp;sr=1-1" TargetMode="External"/><Relationship Id="rId370" Type="http://schemas.openxmlformats.org/officeDocument/2006/relationships/hyperlink" Target="http://www.amazon.com/gp/product/B009GEBBNQ/?tag=titb-20" TargetMode="External"/><Relationship Id="rId2051" Type="http://schemas.openxmlformats.org/officeDocument/2006/relationships/hyperlink" Target="http://www.the-numbers.com/market/genre/Drama" TargetMode="External"/><Relationship Id="rId230" Type="http://schemas.openxmlformats.org/officeDocument/2006/relationships/hyperlink" Target="https://www.amazon.co.uk/Ready-Not-Matt-Bettinelli-Olpin/dp/B07Y8DH11C/ref=sr_1_1?crid=BS8FFAVGJ7Z&amp;keywords=ready+or+not+movie&amp;qid=1577973905&amp;s=instant-video&amp;sprefix=Ready+or+Not+%2Cinstant-video%2C147&amp;sr=1-1" TargetMode="External"/><Relationship Id="rId1677" Type="http://schemas.openxmlformats.org/officeDocument/2006/relationships/hyperlink" Target="https://www.the-numbers.com/market/genre/Action" TargetMode="External"/><Relationship Id="rId1884" Type="http://schemas.openxmlformats.org/officeDocument/2006/relationships/hyperlink" Target="http://www.amazon.co.uk/Pathfinder-Karl-Urban/dp/B00NLK3BMK/ref=sr_1_1?s=instant-video&amp;ie=UTF8&amp;qid=1457386385&amp;sr=1-1&amp;keywords=Pathfinder" TargetMode="External"/><Relationship Id="rId907" Type="http://schemas.openxmlformats.org/officeDocument/2006/relationships/hyperlink" Target="http://www.amazon.com/gp/product/B00J59ZKV6/?tag=titb-20" TargetMode="External"/><Relationship Id="rId1537" Type="http://schemas.openxmlformats.org/officeDocument/2006/relationships/hyperlink" Target="http://www.amazon.com/gp/product/B002RRN952/?tag=titb-20" TargetMode="External"/><Relationship Id="rId1744" Type="http://schemas.openxmlformats.org/officeDocument/2006/relationships/hyperlink" Target="http://www.amazon.com/gp/product/B018SVS6BW/?tag=titb-20" TargetMode="External"/><Relationship Id="rId1951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36" Type="http://schemas.openxmlformats.org/officeDocument/2006/relationships/hyperlink" Target="https://www.the-numbers.com/market/genre/Drama" TargetMode="External"/><Relationship Id="rId1604" Type="http://schemas.openxmlformats.org/officeDocument/2006/relationships/hyperlink" Target="http://www.amazon.co.uk/Meet-Robinsons-Angela-Bassett/dp/B00MF5HU7E/ref=sr_1_1?s=instant-video&amp;ie=UTF8&amp;qid=1457386226&amp;sr=1-1&amp;keywords=Meet+the+Robinsons" TargetMode="External"/><Relationship Id="rId1811" Type="http://schemas.openxmlformats.org/officeDocument/2006/relationships/hyperlink" Target="http://www.amazon.co.uk/Beowulf-Ray-Winstone/dp/B00ET07UK0/ref=sr_1_2?s=instant-video&amp;ie=UTF8&amp;qid=1457385663&amp;sr=1-2&amp;keywords=Beowulf" TargetMode="External"/><Relationship Id="rId697" Type="http://schemas.openxmlformats.org/officeDocument/2006/relationships/hyperlink" Target="http://www.the-numbers.com/market/genre/Adventure" TargetMode="External"/><Relationship Id="rId2378" Type="http://schemas.openxmlformats.org/officeDocument/2006/relationships/hyperlink" Target="https://www.amazon.co.uk/Aftermath-James-Kent/dp/B07P5GZ2QZ/ref=sr_1_1?keywords=The+Aftermath&amp;qid=1557074890&amp;s=instant-video&amp;sr=1-1" TargetMode="External"/><Relationship Id="rId1187" Type="http://schemas.openxmlformats.org/officeDocument/2006/relationships/hyperlink" Target="https://www.the-numbers.com/market/genre/Action" TargetMode="External"/><Relationship Id="rId557" Type="http://schemas.openxmlformats.org/officeDocument/2006/relationships/hyperlink" Target="https://www.amazon.co.uk/Midsommar-Florence-Pugh/dp/B07YRG9FVS/ref=sr_1_1?keywords=Midsommar&amp;qid=1577973717&amp;s=instant-video&amp;sr=1-1" TargetMode="External"/><Relationship Id="rId764" Type="http://schemas.openxmlformats.org/officeDocument/2006/relationships/hyperlink" Target="http://www.amazon.com/gp/product/B00AYB20KI/?tag=titb-20" TargetMode="External"/><Relationship Id="rId971" Type="http://schemas.openxmlformats.org/officeDocument/2006/relationships/hyperlink" Target="http://www.amazon.com/gp/product/B003TOMAPC/?tag=titb-20" TargetMode="External"/><Relationship Id="rId1394" Type="http://schemas.openxmlformats.org/officeDocument/2006/relationships/hyperlink" Target="https://www.the-numbers.com/movie/Red-Sparrow" TargetMode="External"/><Relationship Id="rId2238" Type="http://schemas.openxmlformats.org/officeDocument/2006/relationships/hyperlink" Target="http://www.the-numbers.com/market/genre/Comedy" TargetMode="External"/><Relationship Id="rId417" Type="http://schemas.openxmlformats.org/officeDocument/2006/relationships/hyperlink" Target="https://www.the-numbers.com/market/genre/Comedy" TargetMode="External"/><Relationship Id="rId624" Type="http://schemas.openxmlformats.org/officeDocument/2006/relationships/hyperlink" Target="https://www.the-numbers.com/market/genre/Musical" TargetMode="External"/><Relationship Id="rId831" Type="http://schemas.openxmlformats.org/officeDocument/2006/relationships/hyperlink" Target="https://www.amazon.com/Manchester-Sea-Casey-Affleck/dp/B01M6BFCRC/ref=sr_1_1?s=instant-video&amp;ie=UTF8&amp;qid=1483640884&amp;sr=1-1&amp;keywords=Manchester+by+the+Sea" TargetMode="External"/><Relationship Id="rId1047" Type="http://schemas.openxmlformats.org/officeDocument/2006/relationships/hyperlink" Target="https://www.the-numbers.com/market/genre/Action" TargetMode="External"/><Relationship Id="rId1254" Type="http://schemas.openxmlformats.org/officeDocument/2006/relationships/hyperlink" Target="https://www.amazon.co.uk/Alien-Covenant-Michael-Fassbender/dp/B0725JLQ47/ref=sr_1_1?s=instant-video&amp;ie=UTF8&amp;qid=1546981509&amp;sr=1-1&amp;keywords=Alien%3A+Covenant" TargetMode="External"/><Relationship Id="rId1461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2305" Type="http://schemas.openxmlformats.org/officeDocument/2006/relationships/hyperlink" Target="https://www.the-numbers.com/movie/Happytime-Murders-The" TargetMode="External"/><Relationship Id="rId1114" Type="http://schemas.openxmlformats.org/officeDocument/2006/relationships/hyperlink" Target="http://www.amazon.com/gp/product/B001C18ND2/?tag=titb-20" TargetMode="External"/><Relationship Id="rId1321" Type="http://schemas.openxmlformats.org/officeDocument/2006/relationships/hyperlink" Target="http://www.the-numbers.com/market/genre/Drama" TargetMode="External"/><Relationship Id="rId2095" Type="http://schemas.openxmlformats.org/officeDocument/2006/relationships/hyperlink" Target="https://www.boxofficemojo.com/movies/?id=ekladkikodekahtohaisalaga.htm" TargetMode="External"/><Relationship Id="rId274" Type="http://schemas.openxmlformats.org/officeDocument/2006/relationships/hyperlink" Target="http://www.the-numbers.com/market/genre/Adventure" TargetMode="External"/><Relationship Id="rId481" Type="http://schemas.openxmlformats.org/officeDocument/2006/relationships/hyperlink" Target="https://www.the-numbers.com/movie/Incredibles-2" TargetMode="External"/><Relationship Id="rId2162" Type="http://schemas.openxmlformats.org/officeDocument/2006/relationships/hyperlink" Target="https://www.the-numbers.com/market/genre/Drama" TargetMode="External"/><Relationship Id="rId134" Type="http://schemas.openxmlformats.org/officeDocument/2006/relationships/hyperlink" Target="http://www.amazon.com/gp/product/B00R7FRTWI/?tag=titb-20" TargetMode="External"/><Relationship Id="rId341" Type="http://schemas.openxmlformats.org/officeDocument/2006/relationships/hyperlink" Target="http://www.amazon.com/gp/product/B002BBJ52U/?tag=titb-20" TargetMode="External"/><Relationship Id="rId2022" Type="http://schemas.openxmlformats.org/officeDocument/2006/relationships/hyperlink" Target="http://www.amazon.co.uk/Evan-Almighty-Steve-Carell/dp/B0115JWHSW/ref=sr_1_1?s=instant-video&amp;ie=UTF8&amp;qid=1457385807&amp;sr=1-1&amp;keywords=Evan+Almighty" TargetMode="External"/><Relationship Id="rId201" Type="http://schemas.openxmlformats.org/officeDocument/2006/relationships/hyperlink" Target="http://www.amazon.com/gp/product/B0083GPDBO/?tag=titb-20" TargetMode="External"/><Relationship Id="rId1788" Type="http://schemas.openxmlformats.org/officeDocument/2006/relationships/hyperlink" Target="http://www.amazon.com/gp/product/B00T4819QS/?tag=titb-20" TargetMode="External"/><Relationship Id="rId1995" Type="http://schemas.openxmlformats.org/officeDocument/2006/relationships/hyperlink" Target="http://www.the-numbers.com/market/genre/Comedy" TargetMode="External"/><Relationship Id="rId1648" Type="http://schemas.openxmlformats.org/officeDocument/2006/relationships/hyperlink" Target="http://www.amazon.com/gp/product/B00F55HNBY/?tag=titb-20" TargetMode="External"/><Relationship Id="rId1508" Type="http://schemas.openxmlformats.org/officeDocument/2006/relationships/hyperlink" Target="https://www.amazon.co.uk/Tyler-Perrys-Boo-Madea-Halloween/dp/B078RTJJ9J/ref=sr_1_fkmr0_1?s=instant-video&amp;ie=UTF8&amp;qid=1546978498&amp;sr=8-1-fkmr0&amp;keywords=tyler+perry%27s+book+2%21+a+madea+halloween" TargetMode="External"/><Relationship Id="rId1855" Type="http://schemas.openxmlformats.org/officeDocument/2006/relationships/hyperlink" Target="https://www.amazon.com/Every-Day-Angourie-Rice/dp/B079NTSQQ4/ref=sr_1_2?s=instant-video&amp;ie=UTF8&amp;qid=1546970495&amp;sr=1-2&amp;keywords=Every+Day" TargetMode="External"/><Relationship Id="rId1715" Type="http://schemas.openxmlformats.org/officeDocument/2006/relationships/hyperlink" Target="http://www.amazon.com/gp/product/B008Y6VCI6/?tag=titb-20" TargetMode="External"/><Relationship Id="rId1922" Type="http://schemas.openxmlformats.org/officeDocument/2006/relationships/hyperlink" Target="https://www.amazon.co.uk/Paris-Can-Wait-Diane-Lane/dp/B0789458WV/ref=sr_1_1?s=instant-video&amp;ie=UTF8&amp;qid=1546981601&amp;sr=1-1&amp;keywords=Paris+Can+Wait" TargetMode="External"/><Relationship Id="rId668" Type="http://schemas.openxmlformats.org/officeDocument/2006/relationships/hyperlink" Target="https://www.the-numbers.com/market/genre/Action" TargetMode="External"/><Relationship Id="rId875" Type="http://schemas.openxmlformats.org/officeDocument/2006/relationships/hyperlink" Target="http://www.amazon.com/gp/product/B001N4Q4MA/?tag=titb-20" TargetMode="External"/><Relationship Id="rId1298" Type="http://schemas.openxmlformats.org/officeDocument/2006/relationships/hyperlink" Target="https://www.the-numbers.com/market/genre/Drama" TargetMode="External"/><Relationship Id="rId2349" Type="http://schemas.openxmlformats.org/officeDocument/2006/relationships/hyperlink" Target="http://www.amazon.com/gp/product/B0076D21O2/?tag=titb-20" TargetMode="External"/><Relationship Id="rId528" Type="http://schemas.openxmlformats.org/officeDocument/2006/relationships/hyperlink" Target="https://www.the-numbers.com/market/genre/Adventure" TargetMode="External"/><Relationship Id="rId735" Type="http://schemas.openxmlformats.org/officeDocument/2006/relationships/hyperlink" Target="https://www.the-numbers.com/movie/Booksmart-(2019)" TargetMode="External"/><Relationship Id="rId942" Type="http://schemas.openxmlformats.org/officeDocument/2006/relationships/hyperlink" Target="http://www.amazon.com/gp/product/B00NM7IR26/?tag=titb-20" TargetMode="External"/><Relationship Id="rId1158" Type="http://schemas.openxmlformats.org/officeDocument/2006/relationships/hyperlink" Target="https://www.the-numbers.com/market/genre/Drama" TargetMode="External"/><Relationship Id="rId1365" Type="http://schemas.openxmlformats.org/officeDocument/2006/relationships/hyperlink" Target="https://www.the-numbers.com/market/genre/Comedy" TargetMode="External"/><Relationship Id="rId1572" Type="http://schemas.openxmlformats.org/officeDocument/2006/relationships/hyperlink" Target="http://www.amazon.com/gp/product/B001AF7QVU/?tag=titb-20" TargetMode="External"/><Relationship Id="rId2209" Type="http://schemas.openxmlformats.org/officeDocument/2006/relationships/hyperlink" Target="https://www.the-numbers.com/market/genre/Drama" TargetMode="External"/><Relationship Id="rId1018" Type="http://schemas.openxmlformats.org/officeDocument/2006/relationships/hyperlink" Target="http://www.amazon.com/gp/product/B007WV05GY/?tag=titb-20" TargetMode="External"/><Relationship Id="rId1225" Type="http://schemas.openxmlformats.org/officeDocument/2006/relationships/hyperlink" Target="http://www.amazon.com/gp/product/B003E7PZCO/?tag=titb-20" TargetMode="External"/><Relationship Id="rId1432" Type="http://schemas.openxmlformats.org/officeDocument/2006/relationships/hyperlink" Target="http://www.amazon.com/gp/product/B0098VXBIA/?tag=titb-20" TargetMode="External"/><Relationship Id="rId71" Type="http://schemas.openxmlformats.org/officeDocument/2006/relationships/hyperlink" Target="https://www.the-numbers.com/market/genre/Adventure" TargetMode="External"/><Relationship Id="rId802" Type="http://schemas.openxmlformats.org/officeDocument/2006/relationships/hyperlink" Target="http://www.amazon.com/gp/product/B001DIZPXA/?tag=titb-20" TargetMode="External"/><Relationship Id="rId178" Type="http://schemas.openxmlformats.org/officeDocument/2006/relationships/hyperlink" Target="http://www.the-numbers.com/market/genre/Adventure" TargetMode="External"/><Relationship Id="rId385" Type="http://schemas.openxmlformats.org/officeDocument/2006/relationships/hyperlink" Target="https://www.the-numbers.com/market/genre/Horror" TargetMode="External"/><Relationship Id="rId592" Type="http://schemas.openxmlformats.org/officeDocument/2006/relationships/hyperlink" Target="https://www.the-numbers.com/movie/Rocketman-(UK)-(2019)" TargetMode="External"/><Relationship Id="rId2066" Type="http://schemas.openxmlformats.org/officeDocument/2006/relationships/hyperlink" Target="http://www.amazon.com/gp/product/B0057UIV9K/?tag=titb-20" TargetMode="External"/><Relationship Id="rId2273" Type="http://schemas.openxmlformats.org/officeDocument/2006/relationships/hyperlink" Target="https://www.the-numbers.com/market/genre/Drama" TargetMode="External"/><Relationship Id="rId245" Type="http://schemas.openxmlformats.org/officeDocument/2006/relationships/hyperlink" Target="https://www.amazon.com/Hunt-Wilderpeople-Sam-Neill/dp/B01HE1H3WK/ref=sr_1_1?s=instant-video&amp;ie=UTF8&amp;qid=1481217934&amp;sr=1-1&amp;keywords=Hunt+for+the+Wilderpeople" TargetMode="External"/><Relationship Id="rId452" Type="http://schemas.openxmlformats.org/officeDocument/2006/relationships/hyperlink" Target="https://www.the-numbers.com/market/genre/Horror" TargetMode="External"/><Relationship Id="rId1082" Type="http://schemas.openxmlformats.org/officeDocument/2006/relationships/hyperlink" Target="http://www.amazon.com/gp/product/B00L4YU34O/?tag=titb-20" TargetMode="External"/><Relationship Id="rId2133" Type="http://schemas.openxmlformats.org/officeDocument/2006/relationships/hyperlink" Target="http://www.amazon.com/gp/product/B00ZAQNRCM/?tag=titb-20" TargetMode="External"/><Relationship Id="rId2340" Type="http://schemas.openxmlformats.org/officeDocument/2006/relationships/hyperlink" Target="http://www.amazon.com/gp/product/B004L1NEJS/?tag=titb-20" TargetMode="External"/><Relationship Id="rId105" Type="http://schemas.openxmlformats.org/officeDocument/2006/relationships/hyperlink" Target="http://www.amazon.com/gp/product/B00CHIG3NQ/?tag=titb-20" TargetMode="External"/><Relationship Id="rId312" Type="http://schemas.openxmlformats.org/officeDocument/2006/relationships/hyperlink" Target="https://www.the-numbers.com/market/genre/Action" TargetMode="External"/><Relationship Id="rId2200" Type="http://schemas.openxmlformats.org/officeDocument/2006/relationships/hyperlink" Target="http://www.amazon.com/gp/product/B018BF2CSI/?tag=titb-20" TargetMode="External"/><Relationship Id="rId1899" Type="http://schemas.openxmlformats.org/officeDocument/2006/relationships/hyperlink" Target="http://www.the-numbers.com/market/genre/Drama" TargetMode="External"/><Relationship Id="rId1759" Type="http://schemas.openxmlformats.org/officeDocument/2006/relationships/hyperlink" Target="https://www.the-numbers.com/movie/Solo-A-Star-Wars-Story" TargetMode="External"/><Relationship Id="rId1966" Type="http://schemas.openxmlformats.org/officeDocument/2006/relationships/hyperlink" Target="https://www.the-numbers.com/movie/Darkest-Minds-The-(2018)" TargetMode="External"/><Relationship Id="rId1619" Type="http://schemas.openxmlformats.org/officeDocument/2006/relationships/hyperlink" Target="https://www.amazon.co.uk/Fist-Fight-Ice-Cube/dp/B06XDR22Z7/ref=sr_1_1?s=instant-video&amp;ie=UTF8&amp;qid=1546978913&amp;sr=1-1&amp;keywords=Fist+Fight" TargetMode="External"/><Relationship Id="rId1826" Type="http://schemas.openxmlformats.org/officeDocument/2006/relationships/hyperlink" Target="http://www.amazon.com/gp/product/B002GH6VYE/?tag=titb-20" TargetMode="External"/><Relationship Id="rId779" Type="http://schemas.openxmlformats.org/officeDocument/2006/relationships/hyperlink" Target="https://www.amazon.com/Love-Simon-Nick-Robinson/dp/B07B427P5V/ref=sr_1_2?s=instant-video&amp;ie=UTF8&amp;qid=1546975610&amp;sr=1-2&amp;keywords=Love%2C+Simon" TargetMode="External"/><Relationship Id="rId986" Type="http://schemas.openxmlformats.org/officeDocument/2006/relationships/hyperlink" Target="http://www.amazon.com/gp/product/B00KL5HW9Q/?tag=titb-20" TargetMode="External"/><Relationship Id="rId639" Type="http://schemas.openxmlformats.org/officeDocument/2006/relationships/hyperlink" Target="http://www.amazon.com/gp/product/B001PP9ALY/?tag=titb-20" TargetMode="External"/><Relationship Id="rId1269" Type="http://schemas.openxmlformats.org/officeDocument/2006/relationships/hyperlink" Target="https://www.the-numbers.com/movie/Dora-and-the-Lost-City-of-Gold-(2019)" TargetMode="External"/><Relationship Id="rId1476" Type="http://schemas.openxmlformats.org/officeDocument/2006/relationships/hyperlink" Target="http://www.amazon.com/gp/product/B00HBCNIMM/?tag=titb-20" TargetMode="External"/><Relationship Id="rId846" Type="http://schemas.openxmlformats.org/officeDocument/2006/relationships/hyperlink" Target="http://www.amazon.com/gp/product/B00ST1Q90C/?tag=titb-20" TargetMode="External"/><Relationship Id="rId1129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1683" Type="http://schemas.openxmlformats.org/officeDocument/2006/relationships/hyperlink" Target="https://www.the-numbers.com/market/genre/Horror" TargetMode="External"/><Relationship Id="rId1890" Type="http://schemas.openxmlformats.org/officeDocument/2006/relationships/hyperlink" Target="https://www.boxofficemojo.com/movies/?id=arctic.htm" TargetMode="External"/><Relationship Id="rId706" Type="http://schemas.openxmlformats.org/officeDocument/2006/relationships/hyperlink" Target="http://www.amazon.com/gp/product/B004LFJWL8/?tag=titb-20" TargetMode="External"/><Relationship Id="rId913" Type="http://schemas.openxmlformats.org/officeDocument/2006/relationships/hyperlink" Target="http://www.amazon.com/gp/product/B004Q3SGWG/?tag=titb-20" TargetMode="External"/><Relationship Id="rId1336" Type="http://schemas.openxmlformats.org/officeDocument/2006/relationships/hyperlink" Target="http://www.amazon.com/gp/product/B014WH7LNK/?tag=titb-20" TargetMode="External"/><Relationship Id="rId1543" Type="http://schemas.openxmlformats.org/officeDocument/2006/relationships/hyperlink" Target="http://www.amazon.com/gp/product/B0060M9T9U/?tag=titb-20" TargetMode="External"/><Relationship Id="rId1750" Type="http://schemas.openxmlformats.org/officeDocument/2006/relationships/hyperlink" Target="http://www.amazon.com/gp/product/B003IBEH02/?tag=titb-20" TargetMode="External"/><Relationship Id="rId42" Type="http://schemas.openxmlformats.org/officeDocument/2006/relationships/hyperlink" Target="https://www.the-numbers.com/market/genre/Drama" TargetMode="External"/><Relationship Id="rId1403" Type="http://schemas.openxmlformats.org/officeDocument/2006/relationships/hyperlink" Target="http://www.the-numbers.com/market/genre/Action" TargetMode="External"/><Relationship Id="rId1610" Type="http://schemas.openxmlformats.org/officeDocument/2006/relationships/hyperlink" Target="http://www.amazon.com/gp/product/B001Q4Z5UY/?tag=titb-20" TargetMode="External"/><Relationship Id="rId289" Type="http://schemas.openxmlformats.org/officeDocument/2006/relationships/hyperlink" Target="https://www.the-numbers.com/movie/Hereditary" TargetMode="External"/><Relationship Id="rId496" Type="http://schemas.openxmlformats.org/officeDocument/2006/relationships/hyperlink" Target="http://www.amazon.com/gp/product/B01133UU4S/?tag=titb-20" TargetMode="External"/><Relationship Id="rId2177" Type="http://schemas.openxmlformats.org/officeDocument/2006/relationships/hyperlink" Target="http://www.amazon.com/gp/product/B005HGKW00/?tag=titb-20" TargetMode="External"/><Relationship Id="rId2384" Type="http://schemas.openxmlformats.org/officeDocument/2006/relationships/hyperlink" Target="https://www.amazon.co.uk/Gloria-Bell-Julianne-Moore/dp/B07V7Y2FFD/ref=sr_1_1?crid=FSA51VY03Q92&amp;keywords=gloria+bell&amp;qid=1577973483&amp;s=instant-video&amp;sprefix=Gloria+Bell%2Cinstant-video%2C145&amp;sr=1-1" TargetMode="External"/><Relationship Id="rId149" Type="http://schemas.openxmlformats.org/officeDocument/2006/relationships/hyperlink" Target="https://www.the-numbers.com/market/genre/Horror" TargetMode="External"/><Relationship Id="rId356" Type="http://schemas.openxmlformats.org/officeDocument/2006/relationships/hyperlink" Target="https://www.the-numbers.com/market/genre/Adventure" TargetMode="External"/><Relationship Id="rId563" Type="http://schemas.openxmlformats.org/officeDocument/2006/relationships/hyperlink" Target="http://www.amazon.co.uk/P-S-Love-You-Hilary-Swank/dp/B00IK7GQAS/ref=sr_1_1?s=instant-video&amp;ie=UTF8&amp;qid=1457386369&amp;sr=1-1&amp;keywords=p.s.+i+love+you" TargetMode="External"/><Relationship Id="rId770" Type="http://schemas.openxmlformats.org/officeDocument/2006/relationships/hyperlink" Target="http://www.amazon.com/gp/product/B00R8Q0KV8/?tag=titb-20" TargetMode="External"/><Relationship Id="rId1193" Type="http://schemas.openxmlformats.org/officeDocument/2006/relationships/hyperlink" Target="http://www.amazon.com/gp/product/B0031PXFQC/?tag=titb-20" TargetMode="External"/><Relationship Id="rId2037" Type="http://schemas.openxmlformats.org/officeDocument/2006/relationships/hyperlink" Target="http://www.the-numbers.com/market/genre/Drama" TargetMode="External"/><Relationship Id="rId2244" Type="http://schemas.openxmlformats.org/officeDocument/2006/relationships/hyperlink" Target="https://www.the-numbers.com/movie/Brian-Banks-(2019)" TargetMode="External"/><Relationship Id="rId216" Type="http://schemas.openxmlformats.org/officeDocument/2006/relationships/hyperlink" Target="http://www.amazon.com/gp/product/B00NQFLZW8/?tag=titb-20" TargetMode="External"/><Relationship Id="rId423" Type="http://schemas.openxmlformats.org/officeDocument/2006/relationships/hyperlink" Target="http://www.the-numbers.com/market/genre/Drama" TargetMode="External"/><Relationship Id="rId1053" Type="http://schemas.openxmlformats.org/officeDocument/2006/relationships/hyperlink" Target="https://www.the-numbers.com/market/genre/Comedy" TargetMode="External"/><Relationship Id="rId1260" Type="http://schemas.openxmlformats.org/officeDocument/2006/relationships/hyperlink" Target="http://www.amazon.com/gp/product/B0162LLAQS/?tag=titb-20" TargetMode="External"/><Relationship Id="rId2104" Type="http://schemas.openxmlformats.org/officeDocument/2006/relationships/hyperlink" Target="http://www.amazon.com/gp/product/B018JQTSPE/?tag=titb-20" TargetMode="External"/><Relationship Id="rId630" Type="http://schemas.openxmlformats.org/officeDocument/2006/relationships/hyperlink" Target="http://www.amazon.com/gp/product/B00FBSP9SO/?tag=titb-20" TargetMode="External"/><Relationship Id="rId2311" Type="http://schemas.openxmlformats.org/officeDocument/2006/relationships/hyperlink" Target="http://www.amazon.com/gp/product/B0076R62FM/?tag=titb-20" TargetMode="External"/><Relationship Id="rId1120" Type="http://schemas.openxmlformats.org/officeDocument/2006/relationships/hyperlink" Target="https://www.the-numbers.com/movie/Zombieland-Double-Tap-(2019)" TargetMode="External"/><Relationship Id="rId1937" Type="http://schemas.openxmlformats.org/officeDocument/2006/relationships/hyperlink" Target="https://www.the-numbers.com/market/genre/Drama" TargetMode="External"/><Relationship Id="rId280" Type="http://schemas.openxmlformats.org/officeDocument/2006/relationships/hyperlink" Target="https://www.amazon.co.uk/47-Metres-Down-Mandy-Moore/dp/B074CKGYXR/ref=sr_1_1?s=instant-video&amp;ie=UTF8&amp;qid=1546981382&amp;sr=1-1&amp;keywords=47+Meters+Down" TargetMode="External"/><Relationship Id="rId140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6" Type="http://schemas.openxmlformats.org/officeDocument/2006/relationships/hyperlink" Target="https://www.amazon.co.uk/Dinner-Steve-Coogan/dp/B07BMDS55H/ref=sr_1_1?s=instant-video&amp;ie=UTF8&amp;qid=1546981246&amp;sr=1-1&amp;keywords=Beatriz+At+Dinner" TargetMode="External"/><Relationship Id="rId957" Type="http://schemas.openxmlformats.org/officeDocument/2006/relationships/hyperlink" Target="https://www.the-numbers.com/market/genre/Drama" TargetMode="External"/><Relationship Id="rId1587" Type="http://schemas.openxmlformats.org/officeDocument/2006/relationships/hyperlink" Target="https://www.the-numbers.com/movie/Rambo-Last-Blood-(2019)" TargetMode="External"/><Relationship Id="rId1794" Type="http://schemas.openxmlformats.org/officeDocument/2006/relationships/hyperlink" Target="http://www.amazon.com/gp/product/B007BLUD30/?tag=titb-20" TargetMode="External"/><Relationship Id="rId86" Type="http://schemas.openxmlformats.org/officeDocument/2006/relationships/hyperlink" Target="https://www.amazon.co.uk/Split-James-McAvoy/dp/B072HT1VY9/ref=sr_1_1?s=instant-video&amp;ie=UTF8&amp;qid=1546980563&amp;sr=1-1&amp;keywords=Split" TargetMode="External"/><Relationship Id="rId817" Type="http://schemas.openxmlformats.org/officeDocument/2006/relationships/hyperlink" Target="http://www.amazon.co.uk/INTO-WILD-Emile-Hirsch/dp/B00FYOAO4E/ref=sr_1_1?s=instant-video&amp;ie=UTF8&amp;qid=1457386144&amp;sr=1-1&amp;keywords=Into+the+Wild" TargetMode="External"/><Relationship Id="rId1447" Type="http://schemas.openxmlformats.org/officeDocument/2006/relationships/hyperlink" Target="https://www.amazon.com/Perfect-Match-Terrence-Jenkins/dp/B01D0S1VLA/ref=sr_1_1?s=instant-video&amp;ie=UTF8&amp;qid=1481218238&amp;sr=1-1&amp;keywords=The+Perfect+Match" TargetMode="External"/><Relationship Id="rId1654" Type="http://schemas.openxmlformats.org/officeDocument/2006/relationships/hyperlink" Target="http://www.the-numbers.com/market/genre/Horror" TargetMode="External"/><Relationship Id="rId1861" Type="http://schemas.openxmlformats.org/officeDocument/2006/relationships/hyperlink" Target="http://www.amazon.com/gp/product/B0055QL28I/?tag=titb-20" TargetMode="External"/><Relationship Id="rId1307" Type="http://schemas.openxmlformats.org/officeDocument/2006/relationships/hyperlink" Target="https://www.the-numbers.com/movie/Abominable-(2019)" TargetMode="External"/><Relationship Id="rId1514" Type="http://schemas.openxmlformats.org/officeDocument/2006/relationships/hyperlink" Target="https://www.amazon.com/12-Strong-Michael-Shannon/dp/B0791T5DTV/ref=sr_1_2?s=instant-video&amp;ie=UTF8&amp;qid=1546964021&amp;sr=1-2&amp;keywords=12+Strong" TargetMode="External"/><Relationship Id="rId1721" Type="http://schemas.openxmlformats.org/officeDocument/2006/relationships/hyperlink" Target="http://www.amazon.com/gp/product/B001BRS5WG/?tag=titb-20" TargetMode="External"/><Relationship Id="rId13" Type="http://schemas.openxmlformats.org/officeDocument/2006/relationships/hyperlink" Target="https://www.the-numbers.com/movie/Tang-Ren-Jie-Tan-An-2-(China)" TargetMode="External"/><Relationship Id="rId2288" Type="http://schemas.openxmlformats.org/officeDocument/2006/relationships/hyperlink" Target="https://www.amazon.co.uk/Playmobil-Movie-Anya-Taylor-Joy/dp/B07YQ7J26C/ref=sr_1_1?crid=25L24TX7J13R0&amp;keywords=playmobile+the+movie&amp;qid=1577973863&amp;s=instant-video&amp;sprefix=Playmobile%3A+The+Movie%2Cinstant-video%2C151&amp;sr=1-1" TargetMode="External"/><Relationship Id="rId467" Type="http://schemas.openxmlformats.org/officeDocument/2006/relationships/hyperlink" Target="https://www.the-numbers.com/movie/Yesterday-(UK)-(2019)" TargetMode="External"/><Relationship Id="rId1097" Type="http://schemas.openxmlformats.org/officeDocument/2006/relationships/hyperlink" Target="http://www.amazon.com/gp/product/B003ZJ23XU/?tag=titb-20" TargetMode="External"/><Relationship Id="rId2148" Type="http://schemas.openxmlformats.org/officeDocument/2006/relationships/hyperlink" Target="https://www.boxofficemojo.com/movies/?id=amusementpark.htm" TargetMode="External"/><Relationship Id="rId674" Type="http://schemas.openxmlformats.org/officeDocument/2006/relationships/hyperlink" Target="http://www.the-numbers.com/market/genre/Adventure" TargetMode="External"/><Relationship Id="rId881" Type="http://schemas.openxmlformats.org/officeDocument/2006/relationships/hyperlink" Target="http://www.amazon.com/gp/product/B00COGXGNQ/?tag=titb-20" TargetMode="External"/><Relationship Id="rId2355" Type="http://schemas.openxmlformats.org/officeDocument/2006/relationships/hyperlink" Target="https://www.amazon.co.uk/Close-Encounters-Third-Kind-Collectors/dp/B077FJTZ2W/ref=sr_1_1?s=instant-video&amp;ie=UTF8&amp;qid=1546981445&amp;sr=1-1&amp;keywords=Close+Encounters+of+the+Third+Kind+%2840th+Anniversary%29" TargetMode="External"/><Relationship Id="rId327" Type="http://schemas.openxmlformats.org/officeDocument/2006/relationships/hyperlink" Target="https://www.amazon.com/Sausage-Party-Seth-Rogen/dp/B01JBAXH7M/ref=sr_1_1?s=instant-video&amp;ie=UTF8&amp;qid=1481219335&amp;sr=1-1&amp;keywords=Sausage+Party" TargetMode="External"/><Relationship Id="rId534" Type="http://schemas.openxmlformats.org/officeDocument/2006/relationships/hyperlink" Target="http://www.amazon.com/gp/product/B00F4YK53Y/?tag=titb-20" TargetMode="External"/><Relationship Id="rId741" Type="http://schemas.openxmlformats.org/officeDocument/2006/relationships/hyperlink" Target="https://www.amazon.com/Krampus-Adam-Scott/dp/B01DYZLW6I/ref=sr_1_1?s=instant-video&amp;ie=UTF8&amp;qid=1480619548&amp;sr=1-1&amp;keywords=krampus" TargetMode="External"/><Relationship Id="rId1164" Type="http://schemas.openxmlformats.org/officeDocument/2006/relationships/hyperlink" Target="http://www.amazon.co.uk/Tmnt-Laurence-Fishburne/dp/B00FYH2ZXO/ref=sr_1_1?s=instant-video&amp;ie=UTF8&amp;qid=1457386756&amp;sr=1-1&amp;keywords=TMNT" TargetMode="External"/><Relationship Id="rId1371" Type="http://schemas.openxmlformats.org/officeDocument/2006/relationships/hyperlink" Target="https://www.amazon.co.uk/Angry-Birds-Movie-2/dp/B07VWSSQXQ/ref=sr_1_1?crid=2PFLHZ3NPJTH8&amp;keywords=the+angry+birds+movie+2&amp;qid=1577974335&amp;s=instant-video&amp;sprefix=The+Angry+Birds+Movie+2%2Cinstant-video%2C146&amp;sr=1-1" TargetMode="External"/><Relationship Id="rId2008" Type="http://schemas.openxmlformats.org/officeDocument/2006/relationships/hyperlink" Target="http://www.amazon.com/gp/product/B0052OWGYW/?tag=titb-20" TargetMode="External"/><Relationship Id="rId2215" Type="http://schemas.openxmlformats.org/officeDocument/2006/relationships/hyperlink" Target="https://www.the-numbers.com/market/genre/Drama" TargetMode="External"/><Relationship Id="rId601" Type="http://schemas.openxmlformats.org/officeDocument/2006/relationships/hyperlink" Target="http://www.amazon.com/gp/product/B015D4H780/?tag=titb-20" TargetMode="External"/><Relationship Id="rId1024" Type="http://schemas.openxmlformats.org/officeDocument/2006/relationships/hyperlink" Target="https://www.amazon.com/Accountant-Ben-Affleck/dp/B01MDMGUMY/ref=sr_1_1?s=instant-video&amp;ie=UTF8&amp;qid=1481219254&amp;sr=1-1&amp;keywords=The+Accountant" TargetMode="External"/><Relationship Id="rId1231" Type="http://schemas.openxmlformats.org/officeDocument/2006/relationships/hyperlink" Target="http://www.amazon.com/gp/product/B001VIMCW4/?tag=titb-20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arket/genre/Adventure" TargetMode="External"/><Relationship Id="rId170" Type="http://schemas.openxmlformats.org/officeDocument/2006/relationships/hyperlink" Target="http://www.amazon.com/gp/product/B009NR5XV2/?tag=titb-20" TargetMode="External"/><Relationship Id="rId987" Type="http://schemas.openxmlformats.org/officeDocument/2006/relationships/hyperlink" Target="http://www.amazon.com/gp/product/B0142KGGNS/?tag=titb-20" TargetMode="External"/><Relationship Id="rId847" Type="http://schemas.openxmlformats.org/officeDocument/2006/relationships/hyperlink" Target="http://www.amazon.com/gp/product/B00TF874XE/?tag=titb-20" TargetMode="External"/><Relationship Id="rId1477" Type="http://schemas.openxmlformats.org/officeDocument/2006/relationships/hyperlink" Target="https://www.amazon.co.uk/Diary-Wimpy-Kid-Long-Haul/dp/B0728JLB46/ref=sr_1_1?s=instant-video&amp;ie=UTF8&amp;qid=1546980612&amp;sr=1-1&amp;keywords=Diary+of+a+Wimpy+Kid%3A+The+Long+Haul" TargetMode="External"/><Relationship Id="rId1684" Type="http://schemas.openxmlformats.org/officeDocument/2006/relationships/hyperlink" Target="https://www.the-numbers.com/market/genre/Horror" TargetMode="External"/><Relationship Id="rId1891" Type="http://schemas.openxmlformats.org/officeDocument/2006/relationships/hyperlink" Target="https://www.the-numbers.com/market/genre/Action" TargetMode="External"/><Relationship Id="rId707" Type="http://schemas.openxmlformats.org/officeDocument/2006/relationships/hyperlink" Target="http://www.amazon.com/gp/product/B009WUAK2M/?tag=titb-20" TargetMode="External"/><Relationship Id="rId914" Type="http://schemas.openxmlformats.org/officeDocument/2006/relationships/hyperlink" Target="http://www.amazon.com/gp/product/B00RFHUYKW/?tag=titb-20" TargetMode="External"/><Relationship Id="rId1337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1544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1751" Type="http://schemas.openxmlformats.org/officeDocument/2006/relationships/hyperlink" Target="https://www.the-numbers.com/market/genre/Action" TargetMode="External"/><Relationship Id="rId43" Type="http://schemas.openxmlformats.org/officeDocument/2006/relationships/hyperlink" Target="http://www.amazon.co.uk/dp/B00I2CX91A?ref_=imdbref_tt_wbr_aiv&amp;tag=imdbtag_tt_wbr_aiv-21" TargetMode="External"/><Relationship Id="rId1404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1611" Type="http://schemas.openxmlformats.org/officeDocument/2006/relationships/hyperlink" Target="https://www.amazon.com/Leave-No-Trace-Ben-Foster/dp/B07FCXVJJ7/ref=sr_1_1?s=instant-video&amp;ie=UTF8&amp;qid=1546975172&amp;sr=1-1&amp;keywords=Leave+No+Trace" TargetMode="External"/><Relationship Id="rId497" Type="http://schemas.openxmlformats.org/officeDocument/2006/relationships/hyperlink" Target="http://www.amazon.com/gp/product/B006FTCBF2/?tag=titb-20" TargetMode="External"/><Relationship Id="rId2178" Type="http://schemas.openxmlformats.org/officeDocument/2006/relationships/hyperlink" Target="https://www.the-numbers.com/market/genre/Drama" TargetMode="External"/><Relationship Id="rId357" Type="http://schemas.openxmlformats.org/officeDocument/2006/relationships/hyperlink" Target="http://www.amazon.com/gp/product/B004IM14RY/?tag=titb-20" TargetMode="External"/><Relationship Id="rId1194" Type="http://schemas.openxmlformats.org/officeDocument/2006/relationships/hyperlink" Target="http://www.the-numbers.com/market/genre/Action" TargetMode="External"/><Relationship Id="rId2038" Type="http://schemas.openxmlformats.org/officeDocument/2006/relationships/hyperlink" Target="https://www.boxofficemojo.com/movies/?id=untitledblum2019c.htm" TargetMode="External"/><Relationship Id="rId217" Type="http://schemas.openxmlformats.org/officeDocument/2006/relationships/hyperlink" Target="http://www.amazon.com/gp/product/B001I189MQ/?tag=titb-20" TargetMode="External"/><Relationship Id="rId564" Type="http://schemas.openxmlformats.org/officeDocument/2006/relationships/hyperlink" Target="http://www.amazon.com/gp/product/B005BZQVJ8/?tag=titb-20" TargetMode="External"/><Relationship Id="rId771" Type="http://schemas.openxmlformats.org/officeDocument/2006/relationships/hyperlink" Target="http://www.amazon.com/gp/product/B00I95N384/?tag=titb-20" TargetMode="External"/><Relationship Id="rId2245" Type="http://schemas.openxmlformats.org/officeDocument/2006/relationships/hyperlink" Target="https://www.the-numbers.com/market/genre/Adventure" TargetMode="External"/><Relationship Id="rId424" Type="http://schemas.openxmlformats.org/officeDocument/2006/relationships/hyperlink" Target="http://www.amazon.com/gp/product/B003SJ6W4I/?tag=titb-20" TargetMode="External"/><Relationship Id="rId631" Type="http://schemas.openxmlformats.org/officeDocument/2006/relationships/hyperlink" Target="http://www.amazon.com/gp/product/B00ABD0M54/?tag=titb-20" TargetMode="External"/><Relationship Id="rId1054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1261" Type="http://schemas.openxmlformats.org/officeDocument/2006/relationships/hyperlink" Target="https://www.amazon.com/How-Be-Single-Dakota-Johnson/dp/B01BN5A8L6/ref=sr_1_1?s=instant-video&amp;ie=UTF8&amp;qid=1481218998&amp;sr=1-1&amp;keywords=How+to+be+Single" TargetMode="External"/><Relationship Id="rId2105" Type="http://schemas.openxmlformats.org/officeDocument/2006/relationships/hyperlink" Target="https://www.the-numbers.com/movie/Harriet-(2019)" TargetMode="External"/><Relationship Id="rId2312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121" Type="http://schemas.openxmlformats.org/officeDocument/2006/relationships/hyperlink" Target="https://www.amazon.com/Edge-Seventeen-Hailee-Steinfeld/dp/B01N3P70TO/ref=sr_1_1?s=instant-video&amp;ie=UTF8&amp;qid=1483640856&amp;sr=1-1&amp;keywords=The+Edge+of+Seventeen" TargetMode="External"/><Relationship Id="rId1938" Type="http://schemas.openxmlformats.org/officeDocument/2006/relationships/hyperlink" Target="https://www.the-numbers.com/market/genre/Adventure" TargetMode="External"/><Relationship Id="rId281" Type="http://schemas.openxmlformats.org/officeDocument/2006/relationships/hyperlink" Target="http://www.amazon.com/gp/product/B002N14GPE/?tag=titb-20" TargetMode="External"/><Relationship Id="rId141" Type="http://schemas.openxmlformats.org/officeDocument/2006/relationships/hyperlink" Target="http://www.amazon.com/gp/product/B001C18ND2/?tag=titb-20" TargetMode="External"/><Relationship Id="rId7" Type="http://schemas.openxmlformats.org/officeDocument/2006/relationships/hyperlink" Target="http://www.amazon.co.uk/Stomp-Yard-Chris-Brown/dp/B00IBNEOKA/ref=sr_1_1?s=instant-video&amp;ie=UTF8&amp;qid=1457386536&amp;sr=1-1&amp;keywords=Stomp+the+Yard" TargetMode="External"/><Relationship Id="rId958" Type="http://schemas.openxmlformats.org/officeDocument/2006/relationships/hyperlink" Target="http://www.amazon.com/gp/product/B0199693VM/?tag=titb-20" TargetMode="External"/><Relationship Id="rId1588" Type="http://schemas.openxmlformats.org/officeDocument/2006/relationships/hyperlink" Target="https://www.amazon.com/Call-Your-Name-Armie-Hammer/dp/B0791VJLVB/ref=sr_1_2?s=instant-video&amp;ie=UTF8&amp;qid=1546970323&amp;sr=1-2&amp;keywords=Call+Me+By+Your+Name" TargetMode="External"/><Relationship Id="rId1795" Type="http://schemas.openxmlformats.org/officeDocument/2006/relationships/hyperlink" Target="https://www.amazon.com/Overlord-Jovan-Adepo/dp/B07JZBDZRH/ref=sr_1_1?s=instant-video&amp;ie=UTF8&amp;qid=1546975406&amp;sr=1-1&amp;keywords=Overlord" TargetMode="External"/><Relationship Id="rId87" Type="http://schemas.openxmlformats.org/officeDocument/2006/relationships/hyperlink" Target="http://www.amazon.com/gp/product/B001LM144M/?tag=titb-20" TargetMode="External"/><Relationship Id="rId818" Type="http://schemas.openxmlformats.org/officeDocument/2006/relationships/hyperlink" Target="http://www.amazon.com/gp/product/B00EP0KBXM/?tag=titb-20" TargetMode="External"/><Relationship Id="rId1448" Type="http://schemas.openxmlformats.org/officeDocument/2006/relationships/hyperlink" Target="https://www.amazon.co.uk/Everything-Amandla-Stenberg/dp/B074MR3XGM/ref=sr_1_1?s=instant-video&amp;ie=UTF8&amp;qid=1546980574&amp;sr=1-1&amp;keywords=Everything%2C+Everything" TargetMode="External"/><Relationship Id="rId1655" Type="http://schemas.openxmlformats.org/officeDocument/2006/relationships/hyperlink" Target="https://www.the-numbers.com/movie/Book-Club-(2018)" TargetMode="External"/><Relationship Id="rId1308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1862" Type="http://schemas.openxmlformats.org/officeDocument/2006/relationships/hyperlink" Target="https://www.the-numbers.com/movie/Mamma-Mia-Here-We-Go-Again" TargetMode="External"/><Relationship Id="rId1515" Type="http://schemas.openxmlformats.org/officeDocument/2006/relationships/hyperlink" Target="https://www.amazon.co.uk/American-Made-Tom-Cruise/dp/B074VCGX4L/ref=sr_1_1?s=instant-video&amp;ie=UTF8&amp;qid=1546981630&amp;sr=1-1&amp;keywords=American+Made" TargetMode="External"/><Relationship Id="rId1722" Type="http://schemas.openxmlformats.org/officeDocument/2006/relationships/hyperlink" Target="https://www.the-numbers.com/movie/Action-Point" TargetMode="External"/><Relationship Id="rId14" Type="http://schemas.openxmlformats.org/officeDocument/2006/relationships/hyperlink" Target="http://www.amazon.co.uk/Superbad-Chelsey-Dailey/dp/B00FYO4NZ0/ref=sr_1_1?s=instant-video&amp;ie=UTF8&amp;qid=1457386547&amp;sr=1-1&amp;keywords=Superbad" TargetMode="External"/><Relationship Id="rId2289" Type="http://schemas.openxmlformats.org/officeDocument/2006/relationships/hyperlink" Target="https://www.the-numbers.com/market/genre/Action" TargetMode="External"/><Relationship Id="rId468" Type="http://schemas.openxmlformats.org/officeDocument/2006/relationships/hyperlink" Target="http://www.amazon.com/gp/product/B004G8ZZHU/" TargetMode="External"/><Relationship Id="rId675" Type="http://schemas.openxmlformats.org/officeDocument/2006/relationships/hyperlink" Target="http://www.amazon.com/gp/product/B008A1NSTG/?tag=titb-20" TargetMode="External"/><Relationship Id="rId882" Type="http://schemas.openxmlformats.org/officeDocument/2006/relationships/hyperlink" Target="http://www.amazon.com/gp/product/B00JNMLMJ4/?tag=titb-20" TargetMode="External"/><Relationship Id="rId1098" Type="http://schemas.openxmlformats.org/officeDocument/2006/relationships/hyperlink" Target="http://www.the-numbers.com/market/genre/Horror" TargetMode="External"/><Relationship Id="rId2149" Type="http://schemas.openxmlformats.org/officeDocument/2006/relationships/hyperlink" Target="https://www.the-numbers.com/market/genre/Horror" TargetMode="External"/><Relationship Id="rId2356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328" Type="http://schemas.openxmlformats.org/officeDocument/2006/relationships/hyperlink" Target="http://www.amazon.com/gp/product/B008Y6VCI6/?tag=titb-20" TargetMode="External"/><Relationship Id="rId535" Type="http://schemas.openxmlformats.org/officeDocument/2006/relationships/hyperlink" Target="http://www.amazon.com/gp/product/B005HGKW00/?tag=titb-20" TargetMode="External"/><Relationship Id="rId742" Type="http://schemas.openxmlformats.org/officeDocument/2006/relationships/hyperlink" Target="http://www.amazon.com/gp/product/B00DHMI9YM/?tag=titb-20" TargetMode="External"/><Relationship Id="rId1165" Type="http://schemas.openxmlformats.org/officeDocument/2006/relationships/hyperlink" Target="http://www.the-numbers.com/market/genre/Adventure" TargetMode="External"/><Relationship Id="rId1372" Type="http://schemas.openxmlformats.org/officeDocument/2006/relationships/hyperlink" Target="http://www.the-numbers.com/market/genre/Drama" TargetMode="External"/><Relationship Id="rId2009" Type="http://schemas.openxmlformats.org/officeDocument/2006/relationships/hyperlink" Target="https://www.the-numbers.com/movie/Booksmart-(2019)" TargetMode="External"/><Relationship Id="rId2216" Type="http://schemas.openxmlformats.org/officeDocument/2006/relationships/hyperlink" Target="https://www.the-numbers.com/market/genre/Horror" TargetMode="External"/><Relationship Id="rId602" Type="http://schemas.openxmlformats.org/officeDocument/2006/relationships/hyperlink" Target="http://www.amazon.com/gp/product/B005GIS1WA/" TargetMode="External"/><Relationship Id="rId1025" Type="http://schemas.openxmlformats.org/officeDocument/2006/relationships/hyperlink" Target="http://www.amazon.com/gp/product/B019YHGMBK/?tag=titb-20" TargetMode="External"/><Relationship Id="rId1232" Type="http://schemas.openxmlformats.org/officeDocument/2006/relationships/hyperlink" Target="http://www.the-numbers.com/market/genre/Drama" TargetMode="External"/><Relationship Id="rId185" Type="http://schemas.openxmlformats.org/officeDocument/2006/relationships/hyperlink" Target="http://www.amazon.com/gp/product/B001IDP08U/?tag=titb-20" TargetMode="External"/><Relationship Id="rId1909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392" Type="http://schemas.openxmlformats.org/officeDocument/2006/relationships/hyperlink" Target="http://www.amazon.com/gp/product/B003VMZPFO/?tag=titb-20" TargetMode="External"/><Relationship Id="rId2073" Type="http://schemas.openxmlformats.org/officeDocument/2006/relationships/hyperlink" Target="https://www.amazon.co.uk/47-Metres-Down-Uncaged-DVD/dp/B081KQ2NTY/ref=sr_1_2?crid=3AEN2LCEDK0HJ&amp;keywords=47+meters+down+uncaged+movie&amp;qid=1577972928&amp;s=instant-video&amp;sprefix=47+Meters+Down%3A+Uncaged%2Cinstant-video%2C226&amp;sr=1-2-catcorr" TargetMode="External"/><Relationship Id="rId2280" Type="http://schemas.openxmlformats.org/officeDocument/2006/relationships/hyperlink" Target="https://www.the-numbers.com/movie/Ford-v-Ferrari-(2019)" TargetMode="External"/><Relationship Id="rId252" Type="http://schemas.openxmlformats.org/officeDocument/2006/relationships/hyperlink" Target="http://www.amazon.com/gp/product/B002BCJZ60/?tag=titb-20" TargetMode="External"/><Relationship Id="rId2140" Type="http://schemas.openxmlformats.org/officeDocument/2006/relationships/hyperlink" Target="https://www.amazon.co.uk/War-Hindi-UHD-Hrithik-Roshan/dp/B081CZC9FD/ref=sr_1_4?crid=2T8NHHNVTGQPO&amp;keywords=war+2019&amp;qid=1577974570&amp;s=instant-video&amp;sprefix=War+2019%2Cinstant-video%2C140&amp;sr=1-4" TargetMode="External"/><Relationship Id="rId112" Type="http://schemas.openxmlformats.org/officeDocument/2006/relationships/hyperlink" Target="http://www.amazon.com/gp/product/B00AOBG8HE/?tag=titb-20" TargetMode="External"/><Relationship Id="rId1699" Type="http://schemas.openxmlformats.org/officeDocument/2006/relationships/hyperlink" Target="https://www.amazon.com/Hotel-Artemis-Jodie-Foster/dp/B07J1FZ4TZ/ref=sr_1_1?s=instant-video&amp;ie=UTF8&amp;qid=1546975013&amp;sr=1-1&amp;keywords=Hotel+Artemis" TargetMode="External"/><Relationship Id="rId2000" Type="http://schemas.openxmlformats.org/officeDocument/2006/relationships/hyperlink" Target="https://www.the-numbers.com/movie/Dont-Let-Go" TargetMode="External"/><Relationship Id="rId929" Type="http://schemas.openxmlformats.org/officeDocument/2006/relationships/hyperlink" Target="http://www.amazon.com/gp/product/B00QWUJMV0/?tag=titb-20" TargetMode="External"/><Relationship Id="rId1559" Type="http://schemas.openxmlformats.org/officeDocument/2006/relationships/hyperlink" Target="https://www.the-numbers.com/movie/Unfriended-Dark-Web-(2018)" TargetMode="External"/><Relationship Id="rId1766" Type="http://schemas.openxmlformats.org/officeDocument/2006/relationships/hyperlink" Target="https://www.amazon.com/Death-Wish-Bruce-Willis/dp/B07B3JFQH4/ref=sr_1_2?s=instant-video&amp;ie=UTF8&amp;qid=1546970396&amp;sr=1-2&amp;keywords=Death+Wish" TargetMode="External"/><Relationship Id="rId1973" Type="http://schemas.openxmlformats.org/officeDocument/2006/relationships/hyperlink" Target="https://www.boxofficemojo.com/movies/?id=arctic.htm" TargetMode="External"/><Relationship Id="rId58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1419" Type="http://schemas.openxmlformats.org/officeDocument/2006/relationships/hyperlink" Target="http://www.the-numbers.com/market/genre/Action" TargetMode="External"/><Relationship Id="rId1626" Type="http://schemas.openxmlformats.org/officeDocument/2006/relationships/hyperlink" Target="https://www.the-numbers.com/market/genre/Comedy" TargetMode="External"/><Relationship Id="rId1833" Type="http://schemas.openxmlformats.org/officeDocument/2006/relationships/hyperlink" Target="https://www.amazon.com/Mile-22-Mark-Wahlberg/dp/B07GDVFCFC/ref=sr_1_1?s=instant-video&amp;ie=UTF8&amp;qid=1546975526&amp;sr=1-1&amp;keywords=Mile+22" TargetMode="External"/><Relationship Id="rId1900" Type="http://schemas.openxmlformats.org/officeDocument/2006/relationships/hyperlink" Target="https://www.the-numbers.com/market/genre/Action" TargetMode="External"/><Relationship Id="rId579" Type="http://schemas.openxmlformats.org/officeDocument/2006/relationships/hyperlink" Target="http://www.amazon.com/gp/product/B006IMY5ZU/?tag=titb-20" TargetMode="External"/><Relationship Id="rId786" Type="http://schemas.openxmlformats.org/officeDocument/2006/relationships/hyperlink" Target="http://www.amazon.com/gp/product/B00F4YK53Y/?tag=titb-20" TargetMode="External"/><Relationship Id="rId993" Type="http://schemas.openxmlformats.org/officeDocument/2006/relationships/hyperlink" Target="http://www.amazon.com/gp/product/B018AEY8HI/?tag=titb-20" TargetMode="External"/><Relationship Id="rId439" Type="http://schemas.openxmlformats.org/officeDocument/2006/relationships/hyperlink" Target="http://www.amazon.com/gp/product/B004LFJWL8/?tag=titb-20" TargetMode="External"/><Relationship Id="rId646" Type="http://schemas.openxmlformats.org/officeDocument/2006/relationships/hyperlink" Target="http://www.amazon.com/gp/product/B00B7G2HQ6/?tag=titb-20" TargetMode="External"/><Relationship Id="rId1069" Type="http://schemas.openxmlformats.org/officeDocument/2006/relationships/hyperlink" Target="http://www.the-numbers.com/market/genre/Romantic-Comedy" TargetMode="External"/><Relationship Id="rId1276" Type="http://schemas.openxmlformats.org/officeDocument/2006/relationships/hyperlink" Target="https://www.amazon.com/Ride-Along-2-Ice-Cube/dp/B01AMUTBJI/ref=sr_1_1?s=instant-video&amp;ie=UTF8&amp;qid=1481219303&amp;sr=1-1&amp;keywords=Ride+Along+2" TargetMode="External"/><Relationship Id="rId1483" Type="http://schemas.openxmlformats.org/officeDocument/2006/relationships/hyperlink" Target="https://www.amazon.co.uk/CHiPs-Law-Disorder-Dax-Shepard/dp/B06XTTD233/ref=sr_1_1?s=instant-video&amp;ie=UTF8&amp;qid=1546978236&amp;sr=1-1&amp;keywords=CHiPs" TargetMode="External"/><Relationship Id="rId2327" Type="http://schemas.openxmlformats.org/officeDocument/2006/relationships/hyperlink" Target="https://www.the-numbers.com/market/genre/Drama" TargetMode="External"/><Relationship Id="rId506" Type="http://schemas.openxmlformats.org/officeDocument/2006/relationships/hyperlink" Target="http://www.amazon.com/gp/product/B007SSEBCU/?tag=titb-20" TargetMode="External"/><Relationship Id="rId853" Type="http://schemas.openxmlformats.org/officeDocument/2006/relationships/hyperlink" Target="http://www.amazon.com/gp/product/B00KPQ7MY6/?tag=titb-20" TargetMode="External"/><Relationship Id="rId1136" Type="http://schemas.openxmlformats.org/officeDocument/2006/relationships/hyperlink" Target="https://www.amazon.com/When-Bough-Breaks-Theo-Rossi/dp/B01LQ60FUG/ref=sr_1_1?s=instant-video&amp;ie=UTF8&amp;qid=1481218839&amp;sr=1-1&amp;keywords=When+the+Bough+Breaks" TargetMode="External"/><Relationship Id="rId1690" Type="http://schemas.openxmlformats.org/officeDocument/2006/relationships/hyperlink" Target="https://www.amazon.com/Super-Troopers-2-Jay-Chandrasekhar/dp/B07C66RL88/ref=sr_1_2?s=instant-video&amp;ie=UTF8&amp;qid=1546974880&amp;sr=1-2&amp;keywords=Super+Troopers+2" TargetMode="External"/><Relationship Id="rId713" Type="http://schemas.openxmlformats.org/officeDocument/2006/relationships/hyperlink" Target="http://www.amazon.com/gp/product/B009AJDDQU/?tag=titb-20" TargetMode="External"/><Relationship Id="rId920" Type="http://schemas.openxmlformats.org/officeDocument/2006/relationships/hyperlink" Target="http://www.amazon.com/gp/product/B00J59ZKV6/?tag=titb-20" TargetMode="External"/><Relationship Id="rId1343" Type="http://schemas.openxmlformats.org/officeDocument/2006/relationships/hyperlink" Target="http://www.the-numbers.com/market/genre/Action" TargetMode="External"/><Relationship Id="rId1550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1203" Type="http://schemas.openxmlformats.org/officeDocument/2006/relationships/hyperlink" Target="http://www.the-numbers.com/market/genre/Comedy" TargetMode="External"/><Relationship Id="rId1410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296" Type="http://schemas.openxmlformats.org/officeDocument/2006/relationships/hyperlink" Target="http://www.amazon.com/gp/product/B002VXKYCS/?tag=titb-20" TargetMode="External"/><Relationship Id="rId2184" Type="http://schemas.openxmlformats.org/officeDocument/2006/relationships/hyperlink" Target="https://www.amazon.co.uk/21-Bridges-Chadwick-Boseman/dp/B0815XQL3L/ref=sr_1_2?keywords=21+Bridges&amp;qid=1577972909&amp;s=instant-video&amp;sr=1-2" TargetMode="External"/><Relationship Id="rId156" Type="http://schemas.openxmlformats.org/officeDocument/2006/relationships/hyperlink" Target="http://www.amazon.com/gp/product/B008Y717U8/?tag=titb-20" TargetMode="External"/><Relationship Id="rId363" Type="http://schemas.openxmlformats.org/officeDocument/2006/relationships/hyperlink" Target="http://www.amazon.com/gp/product/B004G8X10S/?tag=titb-20" TargetMode="External"/><Relationship Id="rId570" Type="http://schemas.openxmlformats.org/officeDocument/2006/relationships/hyperlink" Target="http://www.amazon.com/gp/product/B0057UIV9K/?tag=titb-20" TargetMode="External"/><Relationship Id="rId2044" Type="http://schemas.openxmlformats.org/officeDocument/2006/relationships/hyperlink" Target="https://www.the-numbers.com/movie/Childs-Play-(2019)" TargetMode="External"/><Relationship Id="rId2251" Type="http://schemas.openxmlformats.org/officeDocument/2006/relationships/hyperlink" Target="https://www.boxofficemojo.com/movies/?id=hardpowder.htm" TargetMode="External"/><Relationship Id="rId223" Type="http://schemas.openxmlformats.org/officeDocument/2006/relationships/hyperlink" Target="http://www.amazon.com/gp/product/B003204MQS/?tag=titb-20" TargetMode="External"/><Relationship Id="rId430" Type="http://schemas.openxmlformats.org/officeDocument/2006/relationships/hyperlink" Target="http://www.amazon.com/gp/product/B0047SF41G/?tag=titb-20" TargetMode="External"/><Relationship Id="rId1060" Type="http://schemas.openxmlformats.org/officeDocument/2006/relationships/hyperlink" Target="http://www.amazon.com/gp/product/B017QHZYUK/?tag=titb-20" TargetMode="External"/><Relationship Id="rId2111" Type="http://schemas.openxmlformats.org/officeDocument/2006/relationships/hyperlink" Target="https://www.amazon.co.uk/Dogs-Way-Home-Chris-Bauer/dp/B07N1VQCXY/ref=sr_1_2?keywords=A+Dog%27s+Way+Home&amp;qid=1557072732&amp;s=instant-video&amp;sr=1-2" TargetMode="External"/><Relationship Id="rId1877" Type="http://schemas.openxmlformats.org/officeDocument/2006/relationships/hyperlink" Target="https://www.the-numbers.com/movie/Papillon-(Remake)" TargetMode="External"/><Relationship Id="rId1737" Type="http://schemas.openxmlformats.org/officeDocument/2006/relationships/hyperlink" Target="https://www.the-numbers.com/market/genre/Adventure" TargetMode="External"/><Relationship Id="rId1944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29" Type="http://schemas.openxmlformats.org/officeDocument/2006/relationships/hyperlink" Target="http://www.amazon.co.uk/P-S-Love-You-Hilary-Swank/dp/B00IK7GQAS/ref=sr_1_1?s=instant-video&amp;ie=UTF8&amp;qid=1457386369&amp;sr=1-1&amp;keywords=p.s.+i+love+you" TargetMode="External"/><Relationship Id="rId1804" Type="http://schemas.openxmlformats.org/officeDocument/2006/relationships/hyperlink" Target="https://www.amazon.com/Commuter-Liam-Neeson/dp/B079Y45XDL/ref=sr_1_2?s=instant-video&amp;ie=UTF8&amp;qid=1546974947&amp;sr=1-2&amp;keywords=The+Commuter" TargetMode="External"/><Relationship Id="rId897" Type="http://schemas.openxmlformats.org/officeDocument/2006/relationships/hyperlink" Target="http://www.amazon.com/gp/product/B00S7HRCKY/?tag=titb-20" TargetMode="External"/><Relationship Id="rId757" Type="http://schemas.openxmlformats.org/officeDocument/2006/relationships/hyperlink" Target="http://www.amazon.com/gp/product/B00H8C4R3O/?tag=titb-20" TargetMode="External"/><Relationship Id="rId964" Type="http://schemas.openxmlformats.org/officeDocument/2006/relationships/hyperlink" Target="http://www.amazon.com/gp/product/B00UXS8PQ0/?tag=titb-20" TargetMode="External"/><Relationship Id="rId1387" Type="http://schemas.openxmlformats.org/officeDocument/2006/relationships/hyperlink" Target="http://www.the-numbers.com/market/genre/Thriller-or-Suspense" TargetMode="External"/><Relationship Id="rId1594" Type="http://schemas.openxmlformats.org/officeDocument/2006/relationships/hyperlink" Target="https://www.amazon.com/Forever-My-Girl-Alex-Roe/dp/B07B3BDXX3/ref=sr_1_2?s=instant-video&amp;ie=UTF8&amp;qid=1546974454&amp;sr=1-2&amp;keywords=Forever+My+Girl" TargetMode="External"/><Relationship Id="rId93" Type="http://schemas.openxmlformats.org/officeDocument/2006/relationships/hyperlink" Target="http://www.amazon.com/gp/product/B003QSJVOO/?tag=titb-20" TargetMode="External"/><Relationship Id="rId617" Type="http://schemas.openxmlformats.org/officeDocument/2006/relationships/hyperlink" Target="http://www.amazon.com/gp/product/B007UXSPK2/?tag=titb-20" TargetMode="External"/><Relationship Id="rId824" Type="http://schemas.openxmlformats.org/officeDocument/2006/relationships/hyperlink" Target="http://www.amazon.com/gp/product/B00FY2UJAU/?tag=titb-20" TargetMode="External"/><Relationship Id="rId1247" Type="http://schemas.openxmlformats.org/officeDocument/2006/relationships/hyperlink" Target="https://www.amazon.com/Mike-Dave-Need-Wedding-Dates/dp/B01I2D6Y4M/ref=sr_1_1?s=instant-video&amp;ie=UTF8&amp;qid=1481218974&amp;sr=1-1&amp;keywords=Mike+and+Dave+Need+Wedding+Dates" TargetMode="External"/><Relationship Id="rId1454" Type="http://schemas.openxmlformats.org/officeDocument/2006/relationships/hyperlink" Target="https://www.amazon.co.uk/Home-Again-Reese-Witherspoon/dp/B077PLFHJ6/ref=sr_1_1?s=instant-video&amp;ie=UTF8&amp;qid=1546978576&amp;sr=1-1&amp;keywords=Home+Again" TargetMode="External"/><Relationship Id="rId1661" Type="http://schemas.openxmlformats.org/officeDocument/2006/relationships/hyperlink" Target="https://www.the-numbers.com/market/genre/Adventure" TargetMode="External"/><Relationship Id="rId1107" Type="http://schemas.openxmlformats.org/officeDocument/2006/relationships/hyperlink" Target="http://www.the-numbers.com/market/genre/Adventure" TargetMode="External"/><Relationship Id="rId1314" Type="http://schemas.openxmlformats.org/officeDocument/2006/relationships/hyperlink" Target="https://www.amazon.com/Sully-Tom-Hanks/dp/B01LW32XQV/ref=sr_1_1?s=instant-video&amp;ie=UTF8&amp;qid=1481219408&amp;sr=1-1&amp;keywords=Sully" TargetMode="External"/><Relationship Id="rId1521" Type="http://schemas.openxmlformats.org/officeDocument/2006/relationships/hyperlink" Target="https://www.amazon.co.uk/Rock-Dog-Luke-Wilson/dp/B076DNJW9Q/ref=sr_1_1?s=instant-video&amp;ie=UTF8&amp;qid=1546980503&amp;sr=1-1&amp;keywords=Rock+Dog" TargetMode="External"/><Relationship Id="rId20" Type="http://schemas.openxmlformats.org/officeDocument/2006/relationships/hyperlink" Target="http://www.amazon.co.uk/We-Own-Night-Joaquin-Phoenix/dp/B00VEGWBI8/ref=sr_1_1?s=instant-video&amp;ie=UTF8&amp;qid=1457386833&amp;sr=1-1&amp;keywords=We+Own+the+Night" TargetMode="External"/><Relationship Id="rId2088" Type="http://schemas.openxmlformats.org/officeDocument/2006/relationships/hyperlink" Target="https://www.the-numbers.com/market/genre/Drama" TargetMode="External"/><Relationship Id="rId2295" Type="http://schemas.openxmlformats.org/officeDocument/2006/relationships/hyperlink" Target="https://www.the-numbers.com/movie/Men-in-Black-International-(2019)" TargetMode="External"/><Relationship Id="rId267" Type="http://schemas.openxmlformats.org/officeDocument/2006/relationships/hyperlink" Target="http://www.amazon.com/gp/product/B003E88TKS/?tag=titb-20" TargetMode="External"/><Relationship Id="rId474" Type="http://schemas.openxmlformats.org/officeDocument/2006/relationships/hyperlink" Target="http://www.amazon.com/gp/product/B004MPEFBE/?tag=titb-20" TargetMode="External"/><Relationship Id="rId2155" Type="http://schemas.openxmlformats.org/officeDocument/2006/relationships/hyperlink" Target="https://www.amazon.co.uk/Serenity-Matthew-McConaughey/dp/B07TN37FNJ/ref=sr_1_1?crid=LRFCGIFN5XSZ&amp;keywords=serenity+2019&amp;qid=1577973940&amp;s=instant-video&amp;sprefix=Serenity+%2Cinstant-video%2C167&amp;sr=1-1" TargetMode="External"/><Relationship Id="rId127" Type="http://schemas.openxmlformats.org/officeDocument/2006/relationships/hyperlink" Target="http://www.amazon.com/gp/product/B001EPZ6XG/?tag=titb-20" TargetMode="External"/><Relationship Id="rId681" Type="http://schemas.openxmlformats.org/officeDocument/2006/relationships/hyperlink" Target="http://www.amazon.com/gp/product/B00AMBLXP8/?tag=titb-20" TargetMode="External"/><Relationship Id="rId2362" Type="http://schemas.openxmlformats.org/officeDocument/2006/relationships/hyperlink" Target="https://www.amazon.co.uk/Gloria-Bell-Julianne-Moore/dp/B07V7Y2FFD/ref=sr_1_1?crid=FSA51VY03Q92&amp;keywords=gloria+bell&amp;qid=1577973483&amp;s=instant-video&amp;sprefix=Gloria+Bell%2Cinstant-video%2C145&amp;sr=1-1" TargetMode="External"/><Relationship Id="rId334" Type="http://schemas.openxmlformats.org/officeDocument/2006/relationships/hyperlink" Target="http://www.amazon.com/gp/product/B003E7PZCO/?tag=titb-20" TargetMode="External"/><Relationship Id="rId541" Type="http://schemas.openxmlformats.org/officeDocument/2006/relationships/hyperlink" Target="http://www.amazon.com/gp/product/B005KAH7QU/?tag=titb-20" TargetMode="External"/><Relationship Id="rId1171" Type="http://schemas.openxmlformats.org/officeDocument/2006/relationships/hyperlink" Target="http://www.the-numbers.com/market/genre/Drama" TargetMode="External"/><Relationship Id="rId2015" Type="http://schemas.openxmlformats.org/officeDocument/2006/relationships/hyperlink" Target="https://www.boxofficemojo.com/movies/?id=unplanned.htm" TargetMode="External"/><Relationship Id="rId2222" Type="http://schemas.openxmlformats.org/officeDocument/2006/relationships/hyperlink" Target="https://www.amazon.co.uk/Uglydolls-Kelly-Clarkson/dp/B07X34W9X8/ref=sr_1_1?crid=1ZQEG7LLXCS3Y&amp;keywords=uglydolls&amp;qid=1577974539&amp;s=instant-video&amp;sprefix=UglyDolls%2Cinstant-video%2C151&amp;sr=1-1" TargetMode="External"/><Relationship Id="rId401" Type="http://schemas.openxmlformats.org/officeDocument/2006/relationships/hyperlink" Target="http://www.amazon.com/gp/product/B004JMGOO6/?tag=titb-20" TargetMode="External"/><Relationship Id="rId1031" Type="http://schemas.openxmlformats.org/officeDocument/2006/relationships/hyperlink" Target="http://www.amazon.com/gp/product/B016Q1LRPI/?tag=titb-20" TargetMode="External"/><Relationship Id="rId1988" Type="http://schemas.openxmlformats.org/officeDocument/2006/relationships/hyperlink" Target="https://www.the-numbers.com/market/genre/Adventure" TargetMode="External"/><Relationship Id="rId1848" Type="http://schemas.openxmlformats.org/officeDocument/2006/relationships/hyperlink" Target="https://www.amazon.com/Vice-Christian-Bale/dp/B07MNJ3JPP/ref=sr_1_1?s=instant-video&amp;ie=UTF8&amp;qid=1546970580&amp;sr=1-1&amp;keywords=Vice" TargetMode="External"/><Relationship Id="rId191" Type="http://schemas.openxmlformats.org/officeDocument/2006/relationships/hyperlink" Target="http://www.amazon.com/gp/product/B001HQKB1Y/?tag=titb-20" TargetMode="External"/><Relationship Id="rId1708" Type="http://schemas.openxmlformats.org/officeDocument/2006/relationships/hyperlink" Target="https://www.amazon.com/Miracle-Season-Helen-Hunt/dp/B07BZ9GZ6D/ref=sr_1_2?s=instant-video&amp;ie=UTF8&amp;qid=1546973961&amp;sr=1-2&amp;keywords=the+miracle+season" TargetMode="External"/><Relationship Id="rId1915" Type="http://schemas.openxmlformats.org/officeDocument/2006/relationships/hyperlink" Target="https://www.amazon.com/Pacific-Rim-Uprising-John-Boyega/dp/B07BKRHVYK/ref=sr_1_2?s=instant-video&amp;ie=UTF8&amp;qid=1546975396&amp;sr=1-2&amp;keywords=Pacific+Rim%3A+Uprising" TargetMode="External"/><Relationship Id="rId868" Type="http://schemas.openxmlformats.org/officeDocument/2006/relationships/hyperlink" Target="http://www.amazon.com/gp/product/B00LGITGDW/?tag=titb-20" TargetMode="External"/><Relationship Id="rId1498" Type="http://schemas.openxmlformats.org/officeDocument/2006/relationships/hyperlink" Target="https://www.amazon.co.uk/American-Assassin-Dylan-OBrien/dp/B075K8NXHR/ref=sr_1_1?s=instant-video&amp;ie=UTF8&amp;qid=1546977848&amp;sr=1-1&amp;keywords=American+Assassin" TargetMode="External"/><Relationship Id="rId728" Type="http://schemas.openxmlformats.org/officeDocument/2006/relationships/hyperlink" Target="http://www.amazon.com/gp/product/B0088RQ4X4/?tag=titb-20" TargetMode="External"/><Relationship Id="rId935" Type="http://schemas.openxmlformats.org/officeDocument/2006/relationships/hyperlink" Target="http://www.amazon.com/gp/product/B00QROJ94Q/?tag=titb-20" TargetMode="External"/><Relationship Id="rId1358" Type="http://schemas.openxmlformats.org/officeDocument/2006/relationships/hyperlink" Target="http://www.the-numbers.com/market/genre/Drama" TargetMode="External"/><Relationship Id="rId1565" Type="http://schemas.openxmlformats.org/officeDocument/2006/relationships/hyperlink" Target="https://www.the-numbers.com/market/genre/Drama" TargetMode="External"/><Relationship Id="rId1772" Type="http://schemas.openxmlformats.org/officeDocument/2006/relationships/hyperlink" Target="https://www.the-numbers.com/movie/Darkest-Minds-The-(2018)" TargetMode="External"/><Relationship Id="rId64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1218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425" Type="http://schemas.openxmlformats.org/officeDocument/2006/relationships/hyperlink" Target="https://www.amazon.co.uk/Comes-at-Night-Joel-Edgerton/dp/B076VQ54MV/ref=sr_1_1?s=instant-video&amp;ie=UTF8&amp;qid=1546981172&amp;sr=1-1&amp;keywords=It+Comes+At+Night" TargetMode="External"/><Relationship Id="rId1632" Type="http://schemas.openxmlformats.org/officeDocument/2006/relationships/hyperlink" Target="https://www.the-numbers.com/market/genre/Drama" TargetMode="External"/><Relationship Id="rId2199" Type="http://schemas.openxmlformats.org/officeDocument/2006/relationships/hyperlink" Target="https://www.the-numbers.com/movie/Angel-Has-Fallen-(2019)" TargetMode="External"/><Relationship Id="rId378" Type="http://schemas.openxmlformats.org/officeDocument/2006/relationships/hyperlink" Target="http://www.amazon.com/gp/product/B004LQI0HE/?tag=titb-20" TargetMode="External"/><Relationship Id="rId585" Type="http://schemas.openxmlformats.org/officeDocument/2006/relationships/hyperlink" Target="http://www.amazon.com/gp/product/B007Z9QA8K/?tag=titb-20" TargetMode="External"/><Relationship Id="rId792" Type="http://schemas.openxmlformats.org/officeDocument/2006/relationships/hyperlink" Target="http://www.amazon.com/gp/product/B00HB92NIK/?tag=titb-20" TargetMode="External"/><Relationship Id="rId2059" Type="http://schemas.openxmlformats.org/officeDocument/2006/relationships/hyperlink" Target="https://www.the-numbers.com/market/genre/Drama" TargetMode="External"/><Relationship Id="rId2266" Type="http://schemas.openxmlformats.org/officeDocument/2006/relationships/hyperlink" Target="https://www.the-numbers.com/movie/It-Chapter-Two-(2019)" TargetMode="External"/><Relationship Id="rId238" Type="http://schemas.openxmlformats.org/officeDocument/2006/relationships/hyperlink" Target="http://www.amazon.com/gp/product/B002VE5472/?tag=titb-20" TargetMode="External"/><Relationship Id="rId445" Type="http://schemas.openxmlformats.org/officeDocument/2006/relationships/hyperlink" Target="http://www.amazon.com/gp/product/B004P12SSW/?tag=titb-20" TargetMode="External"/><Relationship Id="rId652" Type="http://schemas.openxmlformats.org/officeDocument/2006/relationships/hyperlink" Target="http://www.amazon.com/gp/product/B00C1BVM8A/?tag=titb-20" TargetMode="External"/><Relationship Id="rId1075" Type="http://schemas.openxmlformats.org/officeDocument/2006/relationships/hyperlink" Target="http://www.the-numbers.com/market/genre/Adventure" TargetMode="External"/><Relationship Id="rId1282" Type="http://schemas.openxmlformats.org/officeDocument/2006/relationships/hyperlink" Target="https://www.amazon.com/Snowden-Joseph-Gordon-Levitt/dp/B01LZKKXS1/ref=sr_1_1?s=instant-video&amp;ie=UTF8&amp;qid=1481218633&amp;sr=1-1&amp;keywords=Snowden" TargetMode="External"/><Relationship Id="rId2126" Type="http://schemas.openxmlformats.org/officeDocument/2006/relationships/hyperlink" Target="https://www.amazon.co.uk/Tyler-Perrys-Madea-Family-Funeral/dp/B07S86XJD4/ref=sr_1_1?keywords=Tyler+Perry%27s+A+Madea+Family+Funeral&amp;qid=1577974532&amp;s=instant-video&amp;sr=1-1" TargetMode="External"/><Relationship Id="rId2333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305" Type="http://schemas.openxmlformats.org/officeDocument/2006/relationships/hyperlink" Target="http://www.amazon.com/gp/product/B002GGKBT6/?tag=titb-20" TargetMode="External"/><Relationship Id="rId512" Type="http://schemas.openxmlformats.org/officeDocument/2006/relationships/hyperlink" Target="http://www.amazon.com/gp/product/B006O5Y09C/?tag=titb-20" TargetMode="External"/><Relationship Id="rId1142" Type="http://schemas.openxmlformats.org/officeDocument/2006/relationships/hyperlink" Target="https://www.amazon.com/Birth-Nation-Nate-Parker/dp/B01LZBXOVL/ref=sr_1_1?s=instant-video&amp;ie=UTF8&amp;qid=1481218393&amp;sr=1-1&amp;keywords=The+Birth+of+a+Nation" TargetMode="External"/><Relationship Id="rId1002" Type="http://schemas.openxmlformats.org/officeDocument/2006/relationships/hyperlink" Target="http://www.amazon.com/gp/product/B0175FQZJC/?tag=titb-20" TargetMode="External"/><Relationship Id="rId1959" Type="http://schemas.openxmlformats.org/officeDocument/2006/relationships/hyperlink" Target="https://www.amazon.com/Rider-Brady-Jandreau/dp/B07D6YNG95/ref=sr_1_2?s=instant-video&amp;ie=UTF8&amp;qid=1546973793&amp;sr=1-2&amp;keywords=The+Rider" TargetMode="External"/><Relationship Id="rId1819" Type="http://schemas.openxmlformats.org/officeDocument/2006/relationships/hyperlink" Target="https://www.amazon.com/Instant-Family-Mark-Wahlberg/dp/B07KFQCLGP/ref=sr_1_1?s=instant-video&amp;ie=UTF8&amp;qid=1546975078&amp;sr=1-1&amp;keywords=Instant+Family" TargetMode="External"/><Relationship Id="rId2190" Type="http://schemas.openxmlformats.org/officeDocument/2006/relationships/hyperlink" Target="https://www.amazon.co.uk/Addams-Family-Conrad-Vernon/dp/B07Z9QYTGH/ref=sr_1_4?keywords=The+Addams+Family&amp;qid=1577974325&amp;s=instant-video&amp;sr=1-4" TargetMode="External"/><Relationship Id="rId162" Type="http://schemas.openxmlformats.org/officeDocument/2006/relationships/hyperlink" Target="http://www.amazon.com/gp/product/B009EER7FE/?tag=titb-20" TargetMode="External"/><Relationship Id="rId2050" Type="http://schemas.openxmlformats.org/officeDocument/2006/relationships/hyperlink" Target="https://www.the-numbers.com/movie/Good-Liar-The-(2019)" TargetMode="External"/><Relationship Id="rId674" Type="http://schemas.openxmlformats.org/officeDocument/2006/relationships/hyperlink" Target="http://www.amazon.com/gp/product/B00BMT9SQA/?tag=titb-20" TargetMode="External"/><Relationship Id="rId881" Type="http://schemas.openxmlformats.org/officeDocument/2006/relationships/hyperlink" Target="http://www.amazon.com/gp/product/B00S65U63W/?tag=titb-20" TargetMode="External"/><Relationship Id="rId979" Type="http://schemas.openxmlformats.org/officeDocument/2006/relationships/hyperlink" Target="http://www.amazon.com/gp/product/B00VWQ3LQG/?tag=titb-20" TargetMode="External"/><Relationship Id="rId2355" Type="http://schemas.openxmlformats.org/officeDocument/2006/relationships/hyperlink" Target="https://www.the-numbers.com/market/genre/Adventure" TargetMode="External"/><Relationship Id="rId327" Type="http://schemas.openxmlformats.org/officeDocument/2006/relationships/hyperlink" Target="http://www.amazon.com/gp/product/B004MWSUXG/?tag=titb-20" TargetMode="External"/><Relationship Id="rId534" Type="http://schemas.openxmlformats.org/officeDocument/2006/relationships/hyperlink" Target="http://www.amazon.com/gp/product/B006O5YHUY/?tag=titb-20" TargetMode="External"/><Relationship Id="rId741" Type="http://schemas.openxmlformats.org/officeDocument/2006/relationships/hyperlink" Target="http://www.amazon.com/gp/product/B00I8H7APK/?tag=titb-20" TargetMode="External"/><Relationship Id="rId839" Type="http://schemas.openxmlformats.org/officeDocument/2006/relationships/hyperlink" Target="http://www.amazon.com/gp/product/B00P596I8Y/?tag=titb-20" TargetMode="External"/><Relationship Id="rId1164" Type="http://schemas.openxmlformats.org/officeDocument/2006/relationships/hyperlink" Target="https://www.amazon.com/Keanu-Jordan-Peele/dp/B01EXR5LAE/ref=sr_1_1?s=instant-video&amp;ie=UTF8&amp;qid=1481218591&amp;sr=1-1&amp;keywords=Keanu" TargetMode="External"/><Relationship Id="rId1371" Type="http://schemas.openxmlformats.org/officeDocument/2006/relationships/hyperlink" Target="http://www.the-numbers.com/market/genre/Drama" TargetMode="External"/><Relationship Id="rId1469" Type="http://schemas.openxmlformats.org/officeDocument/2006/relationships/hyperlink" Target="https://www.amazon.co.uk/Shack-Sam-Worthington/dp/B072JL35P8/ref=sr_1_1?s=instant-video&amp;ie=UTF8&amp;qid=1546977512&amp;sr=1-1&amp;keywords=The+Shack" TargetMode="External"/><Relationship Id="rId2008" Type="http://schemas.openxmlformats.org/officeDocument/2006/relationships/hyperlink" Target="https://www.amazon.co.uk/Brightburn-Elizabeth-Banks/dp/B07VKF561P/ref=sr_1_1?crid=2H49IXCE1R7D&amp;keywords=brightburn&amp;qid=1577973226&amp;s=instant-video&amp;sprefix=BrightBurn%2Cinstant-video%2C148&amp;sr=1-1" TargetMode="External"/><Relationship Id="rId2215" Type="http://schemas.openxmlformats.org/officeDocument/2006/relationships/hyperlink" Target="https://www.the-numbers.com/movie/Doctor-Sleep-(2019)" TargetMode="External"/><Relationship Id="rId601" Type="http://schemas.openxmlformats.org/officeDocument/2006/relationships/hyperlink" Target="http://www.amazon.com/gp/product/B0051OZ564/?tag=titb-20" TargetMode="External"/><Relationship Id="rId1024" Type="http://schemas.openxmlformats.org/officeDocument/2006/relationships/hyperlink" Target="http://www.amazon.com/gp/product/B00ZRCSJ5E/?tag=titb-20" TargetMode="External"/><Relationship Id="rId1231" Type="http://schemas.openxmlformats.org/officeDocument/2006/relationships/hyperlink" Target="https://www.amazon.com/Boss-Unrated-Melissa-McCarthy/dp/B01I0QNX8G/ref=sr_1_1?s=instant-video&amp;ie=UTF8&amp;qid=1481219151&amp;sr=1-1&amp;keywords=The+Boss" TargetMode="External"/><Relationship Id="rId1676" Type="http://schemas.openxmlformats.org/officeDocument/2006/relationships/hyperlink" Target="https://www.amazon.com/X-L-Becky-G/dp/B07KY65QBP/ref=sr_1_1?s=instant-video&amp;ie=UTF8&amp;qid=1546964091&amp;sr=1-1&amp;keywords=A.X.L." TargetMode="External"/><Relationship Id="rId1883" Type="http://schemas.openxmlformats.org/officeDocument/2006/relationships/hyperlink" Target="https://www.the-numbers.com/market/genre/Action" TargetMode="External"/><Relationship Id="rId906" Type="http://schemas.openxmlformats.org/officeDocument/2006/relationships/hyperlink" Target="http://www.amazon.com/gp/product/B00OCDSPK8/?tag=titb-20" TargetMode="External"/><Relationship Id="rId1329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1536" Type="http://schemas.openxmlformats.org/officeDocument/2006/relationships/hyperlink" Target="https://www.amazon.co.uk/Geostorm-Gerard-Butler/dp/B0765Q426P/ref=sr_1_1?s=instant-video&amp;ie=UTF8&amp;qid=1546978196&amp;sr=1-1&amp;keywords=Geostorm" TargetMode="External"/><Relationship Id="rId1743" Type="http://schemas.openxmlformats.org/officeDocument/2006/relationships/hyperlink" Target="https://www.amazon.com/Tag-Ed-Helms/dp/B07G7Y9MHB/ref=sr_1_2?s=instant-video&amp;ie=UTF8&amp;qid=1546974911&amp;sr=1-2&amp;keywords=Tag" TargetMode="External"/><Relationship Id="rId1950" Type="http://schemas.openxmlformats.org/officeDocument/2006/relationships/hyperlink" Target="https://www.the-numbers.com/market/genre/Action" TargetMode="External"/><Relationship Id="rId35" Type="http://schemas.openxmlformats.org/officeDocument/2006/relationships/hyperlink" Target="http://www.amazon.co.uk/Walk-Hard-Dewey-Cox-Story/dp/B00FZSBD2Q/ref=sr_1_1?s=instant-video&amp;ie=UTF8&amp;qid=1457386823&amp;sr=1-1&amp;keywords=Walk+Hard%3A+The+Dewey+Cox+Story" TargetMode="External"/><Relationship Id="rId1603" Type="http://schemas.openxmlformats.org/officeDocument/2006/relationships/hyperlink" Target="https://www.the-numbers.com/market/genre/Drama" TargetMode="External"/><Relationship Id="rId1810" Type="http://schemas.openxmlformats.org/officeDocument/2006/relationships/hyperlink" Target="https://www.amazon.com/Annihilation-Natalie-Portman/dp/B079YYHM9Z/ref=sr_1_2?s=instant-video&amp;ie=UTF8&amp;qid=1546964458&amp;sr=1-2&amp;keywords=Annihilation" TargetMode="External"/><Relationship Id="rId184" Type="http://schemas.openxmlformats.org/officeDocument/2006/relationships/hyperlink" Target="http://www.amazon.com/gp/product/B001G7HKZ4/?tag=titb-20" TargetMode="External"/><Relationship Id="rId391" Type="http://schemas.openxmlformats.org/officeDocument/2006/relationships/hyperlink" Target="http://www.amazon.com/gp/product/B003W4TPBG/?tag=titb-20" TargetMode="External"/><Relationship Id="rId1908" Type="http://schemas.openxmlformats.org/officeDocument/2006/relationships/hyperlink" Target="https://www.the-numbers.com/market/genre/Action" TargetMode="External"/><Relationship Id="rId2072" Type="http://schemas.openxmlformats.org/officeDocument/2006/relationships/hyperlink" Target="https://www.the-numbers.com/movie/47-Meters-Down-Uncaged-(2019)" TargetMode="External"/><Relationship Id="rId251" Type="http://schemas.openxmlformats.org/officeDocument/2006/relationships/hyperlink" Target="http://www.amazon.com/gp/product/B002ZKOVR6/?tag=titb-20" TargetMode="External"/><Relationship Id="rId489" Type="http://schemas.openxmlformats.org/officeDocument/2006/relationships/hyperlink" Target="http://www.amazon.com/gp/product/B003XQM2YU/?tag=titb-20" TargetMode="External"/><Relationship Id="rId696" Type="http://schemas.openxmlformats.org/officeDocument/2006/relationships/hyperlink" Target="http://www.amazon.com/gp/product/B008K3HRF0/?tag=titb-20" TargetMode="External"/><Relationship Id="rId2377" Type="http://schemas.openxmlformats.org/officeDocument/2006/relationships/vmlDrawing" Target="../drawings/vmlDrawing2.vml"/><Relationship Id="rId349" Type="http://schemas.openxmlformats.org/officeDocument/2006/relationships/hyperlink" Target="http://www.amazon.com/gp/product/B00S4P24GQ/?tag=titb-20" TargetMode="External"/><Relationship Id="rId556" Type="http://schemas.openxmlformats.org/officeDocument/2006/relationships/hyperlink" Target="http://www.amazon.com/gp/product/B00505WQ8E/?tag=titb-20" TargetMode="External"/><Relationship Id="rId763" Type="http://schemas.openxmlformats.org/officeDocument/2006/relationships/hyperlink" Target="http://www.amazon.com/gp/product/B00I8R4DNC/?tag=titb-20" TargetMode="External"/><Relationship Id="rId1186" Type="http://schemas.openxmlformats.org/officeDocument/2006/relationships/hyperlink" Target="http://www.the-numbers.com/market/genre/Action" TargetMode="External"/><Relationship Id="rId1393" Type="http://schemas.openxmlformats.org/officeDocument/2006/relationships/hyperlink" Target="http://www.the-numbers.com/market/genre/Romantic-Comedy" TargetMode="External"/><Relationship Id="rId2237" Type="http://schemas.openxmlformats.org/officeDocument/2006/relationships/hyperlink" Target="https://www.the-numbers.com/market/genre/Action" TargetMode="External"/><Relationship Id="rId111" Type="http://schemas.openxmlformats.org/officeDocument/2006/relationships/hyperlink" Target="http://www.amazon.com/gp/product/B001UODAPC/?tag=titb-20" TargetMode="External"/><Relationship Id="rId209" Type="http://schemas.openxmlformats.org/officeDocument/2006/relationships/hyperlink" Target="http://www.amazon.com/gp/product/B001IAME78/?tag=titb-20" TargetMode="External"/><Relationship Id="rId416" Type="http://schemas.openxmlformats.org/officeDocument/2006/relationships/hyperlink" Target="http://www.amazon.com/gp/product/B003R2JX06/?tag=titb-20" TargetMode="External"/><Relationship Id="rId970" Type="http://schemas.openxmlformats.org/officeDocument/2006/relationships/hyperlink" Target="http://www.amazon.com/gp/product/B01B28GJJY/?tag=titb-20" TargetMode="External"/><Relationship Id="rId1046" Type="http://schemas.openxmlformats.org/officeDocument/2006/relationships/hyperlink" Target="http://www.amazon.com/gp/product/B00XVPCK4K/?tag=titb-20" TargetMode="External"/><Relationship Id="rId1253" Type="http://schemas.openxmlformats.org/officeDocument/2006/relationships/hyperlink" Target="http://www.the-numbers.com/market/genre/Horror" TargetMode="External"/><Relationship Id="rId1698" Type="http://schemas.openxmlformats.org/officeDocument/2006/relationships/hyperlink" Target="https://www.the-numbers.com/movie/Hotel-Artemis-(UK)" TargetMode="External"/><Relationship Id="rId623" Type="http://schemas.openxmlformats.org/officeDocument/2006/relationships/hyperlink" Target="http://www.amazon.com/gp/product/B005NFVZTM/?tag=titb-20" TargetMode="External"/><Relationship Id="rId830" Type="http://schemas.openxmlformats.org/officeDocument/2006/relationships/hyperlink" Target="http://www.amazon.com/gp/product/B00CISAPJS/?tag=titb-20" TargetMode="External"/><Relationship Id="rId928" Type="http://schemas.openxmlformats.org/officeDocument/2006/relationships/hyperlink" Target="http://www.amazon.com/gp/product/B00Q6D5O8S/?tag=titb-20" TargetMode="External"/><Relationship Id="rId1460" Type="http://schemas.openxmlformats.org/officeDocument/2006/relationships/hyperlink" Target="https://www.amazon.co.uk/Dinner-Steve-Coogan/dp/B07BMDS55H/ref=sr_1_1?s=instant-video&amp;ie=UTF8&amp;qid=1546981246&amp;sr=1-1&amp;keywords=Beatriz+At+Dinner" TargetMode="External"/><Relationship Id="rId1558" Type="http://schemas.openxmlformats.org/officeDocument/2006/relationships/hyperlink" Target="https://www.amazon.com/Searching-John-Cho/dp/B07GVTBL57/ref=sr_1_1?s=instant-video&amp;ie=UTF8&amp;qid=1546974732&amp;sr=1-1&amp;keywords=Searching" TargetMode="External"/><Relationship Id="rId1765" Type="http://schemas.openxmlformats.org/officeDocument/2006/relationships/hyperlink" Target="https://www.the-numbers.com/market/genre/Action" TargetMode="External"/><Relationship Id="rId2304" Type="http://schemas.openxmlformats.org/officeDocument/2006/relationships/hyperlink" Target="https://www.the-numbers.com/market/genre/Action" TargetMode="External"/><Relationship Id="rId57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1113" Type="http://schemas.openxmlformats.org/officeDocument/2006/relationships/hyperlink" Target="https://www.amazon.com/Incarnate-Aaron-Eckhart/dp/B01N5760FJ/ref=sr_1_1?s=instant-video&amp;ie=UTF8&amp;qid=1483641230&amp;sr=1-1&amp;keywords=incarnate" TargetMode="External"/><Relationship Id="rId1320" Type="http://schemas.openxmlformats.org/officeDocument/2006/relationships/hyperlink" Target="https://www.amazon.com/Kubo-Two-Strings-Charlize-Theron/dp/B01K5BVK6Q/ref=sr_1_1?s=instant-video&amp;ie=UTF8&amp;qid=1481219015&amp;sr=1-1&amp;keywords=Kubo+and+the+Two+Strings" TargetMode="External"/><Relationship Id="rId1418" Type="http://schemas.openxmlformats.org/officeDocument/2006/relationships/hyperlink" Target="http://www.the-numbers.com/market/genre/Action" TargetMode="External"/><Relationship Id="rId1972" Type="http://schemas.openxmlformats.org/officeDocument/2006/relationships/hyperlink" Target="https://www.boxofficemojo.com/movies/?id=runtherace.htm" TargetMode="External"/><Relationship Id="rId1625" Type="http://schemas.openxmlformats.org/officeDocument/2006/relationships/hyperlink" Target="https://www.the-numbers.com/market/genre/Comedy" TargetMode="External"/><Relationship Id="rId1832" Type="http://schemas.openxmlformats.org/officeDocument/2006/relationships/hyperlink" Target="https://www.the-numbers.com/market/genre/Action" TargetMode="External"/><Relationship Id="rId2094" Type="http://schemas.openxmlformats.org/officeDocument/2006/relationships/hyperlink" Target="https://www.amazon.co.uk/Blinded-Light-Viveik-Kalra/dp/B07X2MM9Y3/ref=sr_1_1?crid=LA9LD2IPFRR0&amp;keywords=blinded+by+the+light&amp;qid=1577973175&amp;s=instant-video&amp;sprefix=Blinded+by+the+Light%2Cinstant-video%2C146&amp;sr=1-1" TargetMode="External"/><Relationship Id="rId273" Type="http://schemas.openxmlformats.org/officeDocument/2006/relationships/hyperlink" Target="http://www.amazon.com/gp/product/B0039NJTLQ/?tag=titb-20" TargetMode="External"/><Relationship Id="rId480" Type="http://schemas.openxmlformats.org/officeDocument/2006/relationships/hyperlink" Target="http://www.amazon.com/gp/product/B004XKXOF6/?tag=titb-20" TargetMode="External"/><Relationship Id="rId2161" Type="http://schemas.openxmlformats.org/officeDocument/2006/relationships/hyperlink" Target="https://www.the-numbers.com/movie/Motherless-Brooklyn-(2019)" TargetMode="External"/><Relationship Id="rId133" Type="http://schemas.openxmlformats.org/officeDocument/2006/relationships/hyperlink" Target="http://www.amazon.com/gp/product/B001DXC6Z0/?tag=titb-20" TargetMode="External"/><Relationship Id="rId340" Type="http://schemas.openxmlformats.org/officeDocument/2006/relationships/hyperlink" Target="http://www.amazon.com/gp/product/B002EDH0FE/?tag=titb-20" TargetMode="External"/><Relationship Id="rId578" Type="http://schemas.openxmlformats.org/officeDocument/2006/relationships/hyperlink" Target="http://www.amazon.com/gp/product/B0060V1WJ6/?tag=titb-20" TargetMode="External"/><Relationship Id="rId785" Type="http://schemas.openxmlformats.org/officeDocument/2006/relationships/hyperlink" Target="http://www.amazon.com/gp/product/B00IJ7QSAW/?tag=titb-20" TargetMode="External"/><Relationship Id="rId992" Type="http://schemas.openxmlformats.org/officeDocument/2006/relationships/hyperlink" Target="http://www.amazon.com/gp/product/B014WH7LNK/?tag=titb-20" TargetMode="External"/><Relationship Id="rId2021" Type="http://schemas.openxmlformats.org/officeDocument/2006/relationships/hyperlink" Target="https://www.the-numbers.com/market/genre/Horror" TargetMode="External"/><Relationship Id="rId2259" Type="http://schemas.openxmlformats.org/officeDocument/2006/relationships/hyperlink" Target="https://www.the-numbers.com/market/genre/Action" TargetMode="External"/><Relationship Id="rId200" Type="http://schemas.openxmlformats.org/officeDocument/2006/relationships/hyperlink" Target="http://www.amazon.com/gp/product/B0091X5IWM/?tag=titb-20" TargetMode="External"/><Relationship Id="rId438" Type="http://schemas.openxmlformats.org/officeDocument/2006/relationships/hyperlink" Target="http://www.amazon.com/gp/product/B004HWR406/?tag=titb-20" TargetMode="External"/><Relationship Id="rId645" Type="http://schemas.openxmlformats.org/officeDocument/2006/relationships/hyperlink" Target="http://www.amazon.com/gp/product/B008Y720JU/?tag=titb-20" TargetMode="External"/><Relationship Id="rId852" Type="http://schemas.openxmlformats.org/officeDocument/2006/relationships/hyperlink" Target="http://www.amazon.com/gp/product/B00O1SDDOW/?tag=titb-20" TargetMode="External"/><Relationship Id="rId1068" Type="http://schemas.openxmlformats.org/officeDocument/2006/relationships/hyperlink" Target="http://www.amazon.com/gp/product/B01133UU4S/?tag=titb-20" TargetMode="External"/><Relationship Id="rId1275" Type="http://schemas.openxmlformats.org/officeDocument/2006/relationships/hyperlink" Target="http://www.the-numbers.com/market/genre/Drama" TargetMode="External"/><Relationship Id="rId1482" Type="http://schemas.openxmlformats.org/officeDocument/2006/relationships/hyperlink" Target="https://www.amazon.co.uk/Fist-Fight-Ice-Cube/dp/B06XDR22Z7/ref=sr_1_1?s=instant-video&amp;ie=UTF8&amp;qid=1546978913&amp;sr=1-1&amp;keywords=Fist+Fight" TargetMode="External"/><Relationship Id="rId2119" Type="http://schemas.openxmlformats.org/officeDocument/2006/relationships/hyperlink" Target="https://www.the-numbers.com/movie/Hustlers-(2019)" TargetMode="External"/><Relationship Id="rId2326" Type="http://schemas.openxmlformats.org/officeDocument/2006/relationships/hyperlink" Target="https://www.the-numbers.com/movie/Judy-(2019)" TargetMode="External"/><Relationship Id="rId505" Type="http://schemas.openxmlformats.org/officeDocument/2006/relationships/hyperlink" Target="http://www.amazon.com/gp/product/B006X4MW30/?tag=titb-20" TargetMode="External"/><Relationship Id="rId712" Type="http://schemas.openxmlformats.org/officeDocument/2006/relationships/hyperlink" Target="http://www.amazon.com/gp/product/B00A0SLTCU/?tag=titb-20" TargetMode="External"/><Relationship Id="rId1135" Type="http://schemas.openxmlformats.org/officeDocument/2006/relationships/hyperlink" Target="https://www.amazon.com/Forest-Natalie-Dormer/dp/B01D5FLDH0/ref=sr_1_1?s=instant-video&amp;ie=UTF8&amp;qid=1481218740&amp;sr=1-1&amp;keywords=The+Forest" TargetMode="External"/><Relationship Id="rId1342" Type="http://schemas.openxmlformats.org/officeDocument/2006/relationships/hyperlink" Target="http://www.the-numbers.com/market/genre/Action" TargetMode="External"/><Relationship Id="rId1787" Type="http://schemas.openxmlformats.org/officeDocument/2006/relationships/hyperlink" Target="https://www.the-numbers.com/market/genre/Drama" TargetMode="External"/><Relationship Id="rId1994" Type="http://schemas.openxmlformats.org/officeDocument/2006/relationships/hyperlink" Target="https://www.amazon.co.uk/Black-Christmas-Imogen-Poots/dp/B0829CKDF1/ref=sr_1_1?crid=3HP1MJCDF1006&amp;keywords=black+christmas+2019&amp;qid=1577973167&amp;s=instant-video&amp;sprefix=Black+Christma%2Cinstant-video%2C144&amp;sr=1-1" TargetMode="External"/><Relationship Id="rId79" Type="http://schemas.openxmlformats.org/officeDocument/2006/relationships/hyperlink" Target="http://www.amazon.com/gp/product/B001AOM98Q/?tag=titb-20" TargetMode="External"/><Relationship Id="rId1202" Type="http://schemas.openxmlformats.org/officeDocument/2006/relationships/hyperlink" Target="http://www.the-numbers.com/market/genre/Comedy" TargetMode="External"/><Relationship Id="rId1647" Type="http://schemas.openxmlformats.org/officeDocument/2006/relationships/hyperlink" Target="https://www.the-numbers.com/movie/Insidious-The-Last-Key" TargetMode="External"/><Relationship Id="rId1854" Type="http://schemas.openxmlformats.org/officeDocument/2006/relationships/hyperlink" Target="https://www.amazon.com/Equalizer-2-Denzel-Washington/dp/B07FK7XVRX/ref=sr_1_1?s=instant-video&amp;ie=UTF8&amp;qid=1546974985&amp;sr=1-1&amp;keywords=The+Equalizer+2" TargetMode="External"/><Relationship Id="rId1507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1714" Type="http://schemas.openxmlformats.org/officeDocument/2006/relationships/hyperlink" Target="https://www.the-numbers.com/market/genre/Drama" TargetMode="External"/><Relationship Id="rId295" Type="http://schemas.openxmlformats.org/officeDocument/2006/relationships/hyperlink" Target="http://www.amazon.com/gp/product/B002YDTPHA/?tag=titb-20" TargetMode="External"/><Relationship Id="rId1921" Type="http://schemas.openxmlformats.org/officeDocument/2006/relationships/hyperlink" Target="https://www.the-numbers.com/market/genre/Comedy" TargetMode="External"/><Relationship Id="rId2183" Type="http://schemas.openxmlformats.org/officeDocument/2006/relationships/hyperlink" Target="https://www.the-numbers.com/movie/21-Bridges-(2019)" TargetMode="External"/><Relationship Id="rId155" Type="http://schemas.openxmlformats.org/officeDocument/2006/relationships/hyperlink" Target="http://www.amazon.com/gp/product/B001CQKK8I/?tag=titb-20" TargetMode="External"/><Relationship Id="rId362" Type="http://schemas.openxmlformats.org/officeDocument/2006/relationships/hyperlink" Target="http://www.amazon.com/gp/product/B003ZSR6MY/?tag=titb-20" TargetMode="External"/><Relationship Id="rId1297" Type="http://schemas.openxmlformats.org/officeDocument/2006/relationships/hyperlink" Target="http://www.the-numbers.com/market/genre/Drama" TargetMode="External"/><Relationship Id="rId2043" Type="http://schemas.openxmlformats.org/officeDocument/2006/relationships/hyperlink" Target="https://www.amazon.co.uk/Sun-Also-Star-Ry-Russo-Young/dp/B0823P4Q71/ref=sr_1_1?keywords=The+Sun+is+Also+a+Star&amp;qid=1577974479&amp;s=instant-video&amp;sr=1-1" TargetMode="External"/><Relationship Id="rId2250" Type="http://schemas.openxmlformats.org/officeDocument/2006/relationships/hyperlink" Target="https://www.amazon.co.uk/Kid-Who-Would-Be-King/dp/B07NRR5RCQ/ref=sr_1_1?keywords=The+Kid+Who+Would+be+King&amp;qid=1557074019&amp;s=instant-video&amp;sr=1-1-catcorr" TargetMode="External"/><Relationship Id="rId222" Type="http://schemas.openxmlformats.org/officeDocument/2006/relationships/hyperlink" Target="http://www.amazon.com/gp/product/B001VIMCW4/?tag=titb-20" TargetMode="External"/><Relationship Id="rId667" Type="http://schemas.openxmlformats.org/officeDocument/2006/relationships/hyperlink" Target="http://www.amazon.com/gp/product/B00BLGXL3U/?tag=titb-20" TargetMode="External"/><Relationship Id="rId874" Type="http://schemas.openxmlformats.org/officeDocument/2006/relationships/hyperlink" Target="http://www.amazon.com/gp/product/B00JP5P1KU/?tag=titb-20" TargetMode="External"/><Relationship Id="rId2110" Type="http://schemas.openxmlformats.org/officeDocument/2006/relationships/hyperlink" Target="https://www.boxofficemojo.com/movies/?id=adogswayhome.htm" TargetMode="External"/><Relationship Id="rId2348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527" Type="http://schemas.openxmlformats.org/officeDocument/2006/relationships/hyperlink" Target="http://www.amazon.com/gp/product/B007HJ91HU/?tag=titb-20" TargetMode="External"/><Relationship Id="rId734" Type="http://schemas.openxmlformats.org/officeDocument/2006/relationships/hyperlink" Target="http://www.amazon.com/gp/product/B00GMOR7LS/?tag=titb-20" TargetMode="External"/><Relationship Id="rId941" Type="http://schemas.openxmlformats.org/officeDocument/2006/relationships/hyperlink" Target="http://www.amazon.com/gp/product/B00JPNZPCG/?tag=titb-20" TargetMode="External"/><Relationship Id="rId1157" Type="http://schemas.openxmlformats.org/officeDocument/2006/relationships/hyperlink" Target="https://www.amazon.com/Eye-Sky-Helen-Mirren/dp/B01GPQPBYM/ref=sr_1_1?s=instant-video&amp;ie=UTF8&amp;qid=1481218546&amp;sr=1-1&amp;keywords=Eye+in+the+Sky" TargetMode="External"/><Relationship Id="rId1364" Type="http://schemas.openxmlformats.org/officeDocument/2006/relationships/hyperlink" Target="https://www.amazon.com/Teenage-Mutant-Ninja-Turtles-Shadows/dp/B01G7UJIVI/ref=sr_1_1?s=instant-video&amp;ie=UTF8&amp;qid=1481219275&amp;sr=1-1&amp;keywords=Teenage+Mutant+Ninja+Turtles%3A+Out+of+the+Shadows" TargetMode="External"/><Relationship Id="rId1571" Type="http://schemas.openxmlformats.org/officeDocument/2006/relationships/hyperlink" Target="https://www.the-numbers.com/market/genre/Drama" TargetMode="External"/><Relationship Id="rId2208" Type="http://schemas.openxmlformats.org/officeDocument/2006/relationships/hyperlink" Target="https://www.the-numbers.com/movie/Zombieland-Double-Tap-(2019)" TargetMode="External"/><Relationship Id="rId70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801" Type="http://schemas.openxmlformats.org/officeDocument/2006/relationships/hyperlink" Target="http://www.amazon.com/gp/product/B00EY8BRGU/?tag=titb-20" TargetMode="External"/><Relationship Id="rId1017" Type="http://schemas.openxmlformats.org/officeDocument/2006/relationships/hyperlink" Target="http://www.amazon.com/gp/product/B00ZAQNRCM/?tag=titb-20" TargetMode="External"/><Relationship Id="rId1224" Type="http://schemas.openxmlformats.org/officeDocument/2006/relationships/hyperlink" Target="http://www.the-numbers.com/market/genre/Comedy" TargetMode="External"/><Relationship Id="rId1431" Type="http://schemas.openxmlformats.org/officeDocument/2006/relationships/hyperlink" Target="https://www.amazon.co.uk/Big-Sick-Kumail-Nanjiani/dp/B074HDM55B/ref=sr_1_1?s=instant-video&amp;ie=UTF8&amp;qid=1546981471&amp;sr=1-1&amp;keywords=The+Big+Sick" TargetMode="External"/><Relationship Id="rId1669" Type="http://schemas.openxmlformats.org/officeDocument/2006/relationships/hyperlink" Target="https://www.the-numbers.com/movie/Gotti-(2018)" TargetMode="External"/><Relationship Id="rId1876" Type="http://schemas.openxmlformats.org/officeDocument/2006/relationships/hyperlink" Target="https://www.amazon.com/Spider-Man-Into-Spider-Verse-Liev-Schreiber/dp/B07L9YXWSW/ref=sr_1_1?s=instant-video&amp;ie=UTF8&amp;qid=1546974868&amp;sr=1-1&amp;keywords=Spider-man%3A+Into+the+Spider-verse" TargetMode="External"/><Relationship Id="rId1529" Type="http://schemas.openxmlformats.org/officeDocument/2006/relationships/hyperlink" Target="https://www.amazon.co.uk/Promise-Oscar-Isaac/dp/B071KX938X/ref=sr_1_1?s=instant-video&amp;ie=UTF8&amp;qid=1546977579&amp;sr=1-1&amp;keywords=The+Promise" TargetMode="External"/><Relationship Id="rId1736" Type="http://schemas.openxmlformats.org/officeDocument/2006/relationships/hyperlink" Target="https://www.the-numbers.com/movie/Sgt-Stubby-An-American-Hero" TargetMode="External"/><Relationship Id="rId1943" Type="http://schemas.openxmlformats.org/officeDocument/2006/relationships/hyperlink" Target="https://www.the-numbers.com/market/genre/Action" TargetMode="External"/><Relationship Id="rId28" Type="http://schemas.openxmlformats.org/officeDocument/2006/relationships/hyperlink" Target="http://www.amazon.co.uk/No-Reservations-Catherine-Zeta-Jones/dp/B00ESZTLGC/ref=sr_1_1?s=instant-video&amp;ie=UTF8&amp;qid=1457386333&amp;sr=1-1&amp;keywords=No+Reservations" TargetMode="External"/><Relationship Id="rId1803" Type="http://schemas.openxmlformats.org/officeDocument/2006/relationships/hyperlink" Target="https://www.the-numbers.com/market/genre/Action" TargetMode="External"/><Relationship Id="rId177" Type="http://schemas.openxmlformats.org/officeDocument/2006/relationships/hyperlink" Target="http://www.amazon.com/gp/product/B001FVAZUI/?tag=titb-20" TargetMode="External"/><Relationship Id="rId384" Type="http://schemas.openxmlformats.org/officeDocument/2006/relationships/hyperlink" Target="http://www.amazon.com/gp/product/B0091VXC54/?tag=titb-20" TargetMode="External"/><Relationship Id="rId591" Type="http://schemas.openxmlformats.org/officeDocument/2006/relationships/hyperlink" Target="http://www.amazon.com/gp/product/B0051BVQFG/?tag=titb-20" TargetMode="External"/><Relationship Id="rId2065" Type="http://schemas.openxmlformats.org/officeDocument/2006/relationships/hyperlink" Target="https://www.the-numbers.com/movie/gi-saeng-chung-(South-Korea)-(2019)" TargetMode="External"/><Relationship Id="rId2272" Type="http://schemas.openxmlformats.org/officeDocument/2006/relationships/hyperlink" Target="https://www.the-numbers.com/market/genre/Adventure" TargetMode="External"/><Relationship Id="rId244" Type="http://schemas.openxmlformats.org/officeDocument/2006/relationships/hyperlink" Target="http://www.amazon.com/gp/product/B0033VQAIY/?tag=titb-20" TargetMode="External"/><Relationship Id="rId689" Type="http://schemas.openxmlformats.org/officeDocument/2006/relationships/hyperlink" Target="http://www.amazon.com/gp/product/B00BI5IXL4/?tag=titb-20" TargetMode="External"/><Relationship Id="rId896" Type="http://schemas.openxmlformats.org/officeDocument/2006/relationships/hyperlink" Target="http://www.amazon.com/gp/product/B00JJHEVKA/?tag=titb-20" TargetMode="External"/><Relationship Id="rId1081" Type="http://schemas.openxmlformats.org/officeDocument/2006/relationships/hyperlink" Target="http://www.the-numbers.com/market/genre/Adventure" TargetMode="External"/><Relationship Id="rId451" Type="http://schemas.openxmlformats.org/officeDocument/2006/relationships/hyperlink" Target="http://www.amazon.com/gp/product/B0046B3QTG/?tag=titb-20" TargetMode="External"/><Relationship Id="rId549" Type="http://schemas.openxmlformats.org/officeDocument/2006/relationships/hyperlink" Target="http://www.amazon.com/gp/product/B005KL3QZ0/?tag=titb-20" TargetMode="External"/><Relationship Id="rId756" Type="http://schemas.openxmlformats.org/officeDocument/2006/relationships/hyperlink" Target="http://www.amazon.com/gp/product/B00G0OMZPS/?tag=titb-20" TargetMode="External"/><Relationship Id="rId1179" Type="http://schemas.openxmlformats.org/officeDocument/2006/relationships/hyperlink" Target="https://www.amazon.com/Norm-North-Rob-Schneider/dp/B01C3IQB4A/ref=sr_1_1?s=instant-video&amp;ie=UTF8&amp;qid=1481218455&amp;sr=1-1&amp;keywords=Norm+of+the+North" TargetMode="External"/><Relationship Id="rId1386" Type="http://schemas.openxmlformats.org/officeDocument/2006/relationships/hyperlink" Target="http://www.the-numbers.com/market/genre/Thriller-or-Suspense" TargetMode="External"/><Relationship Id="rId1593" Type="http://schemas.openxmlformats.org/officeDocument/2006/relationships/hyperlink" Target="https://www.the-numbers.com/market/genre/Drama" TargetMode="External"/><Relationship Id="rId2132" Type="http://schemas.openxmlformats.org/officeDocument/2006/relationships/hyperlink" Target="https://www.amazon.co.uk/Tolkien-Dome-Karukoski/dp/B07RBMYZVV/ref=sr_1_1?keywords=Tolkien&amp;qid=1577974509&amp;s=instant-video&amp;sr=1-1" TargetMode="External"/><Relationship Id="rId104" Type="http://schemas.openxmlformats.org/officeDocument/2006/relationships/hyperlink" Target="http://www.amazon.com/gp/product/B001D23BFK/?tag=titb-20" TargetMode="External"/><Relationship Id="rId311" Type="http://schemas.openxmlformats.org/officeDocument/2006/relationships/hyperlink" Target="http://www.amazon.com/gp/product/B009EEDZ46/?tag=titb-20" TargetMode="External"/><Relationship Id="rId409" Type="http://schemas.openxmlformats.org/officeDocument/2006/relationships/hyperlink" Target="http://www.amazon.com/gp/product/B003EVJSBE/?tag=titb-20" TargetMode="External"/><Relationship Id="rId963" Type="http://schemas.openxmlformats.org/officeDocument/2006/relationships/hyperlink" Target="http://www.amazon.com/gp/product/B016887ZU0/?tag=titb-20" TargetMode="External"/><Relationship Id="rId1039" Type="http://schemas.openxmlformats.org/officeDocument/2006/relationships/hyperlink" Target="http://www.amazon.com/gp/product/B011802KGM/?tag=titb-20" TargetMode="External"/><Relationship Id="rId1246" Type="http://schemas.openxmlformats.org/officeDocument/2006/relationships/hyperlink" Target="http://www.the-numbers.com/market/genre/Drama" TargetMode="External"/><Relationship Id="rId1898" Type="http://schemas.openxmlformats.org/officeDocument/2006/relationships/hyperlink" Target="https://www.the-numbers.com/movie/Skyscraper" TargetMode="External"/><Relationship Id="rId92" Type="http://schemas.openxmlformats.org/officeDocument/2006/relationships/hyperlink" Target="http://www.amazon.com/gp/product/B004OTQRAA/?tag=titb-20" TargetMode="External"/><Relationship Id="rId616" Type="http://schemas.openxmlformats.org/officeDocument/2006/relationships/hyperlink" Target="http://www.amazon.com/gp/product/B0095P33IW/?tag=titb-20" TargetMode="External"/><Relationship Id="rId823" Type="http://schemas.openxmlformats.org/officeDocument/2006/relationships/hyperlink" Target="http://www.amazon.com/gp/product/B00EVW0VTI/?tag=titb-20" TargetMode="External"/><Relationship Id="rId1453" Type="http://schemas.openxmlformats.org/officeDocument/2006/relationships/hyperlink" Target="https://www.amazon.co.uk/Wind-River-Jeremy-Renner/dp/B077PFKFVN/ref=sr_1_1?s=instant-video&amp;ie=UTF8&amp;qid=1546980625&amp;sr=1-1&amp;keywords=Wind+River" TargetMode="External"/><Relationship Id="rId1660" Type="http://schemas.openxmlformats.org/officeDocument/2006/relationships/hyperlink" Target="https://www.the-numbers.com/market/genre/Adventure" TargetMode="External"/><Relationship Id="rId1758" Type="http://schemas.openxmlformats.org/officeDocument/2006/relationships/hyperlink" Target="https://www.amazon.com/Mollys-Game-Jessica-Chastain/dp/B07B4NGGV8/ref=sr_1_2?s=instant-video&amp;ie=UTF8&amp;qid=1546975496&amp;sr=1-2&amp;keywords=Molly%27s+Game" TargetMode="External"/><Relationship Id="rId1106" Type="http://schemas.openxmlformats.org/officeDocument/2006/relationships/hyperlink" Target="http://www.the-numbers.com/market/genre/Adventure" TargetMode="External"/><Relationship Id="rId1313" Type="http://schemas.openxmlformats.org/officeDocument/2006/relationships/hyperlink" Target="http://www.the-numbers.com/market/genre/Action" TargetMode="External"/><Relationship Id="rId1520" Type="http://schemas.openxmlformats.org/officeDocument/2006/relationships/hyperlink" Target="https://www.amazon.co.uk/Dark-Tower-Idris-Elba/dp/B07575QKDL/ref=sr_1_1?s=instant-video&amp;ie=UTF8&amp;qid=1546978249&amp;sr=1-1&amp;keywords=The+Dark+Tower" TargetMode="External"/><Relationship Id="rId1965" Type="http://schemas.openxmlformats.org/officeDocument/2006/relationships/hyperlink" Target="https://www.the-numbers.com/market/genre/Comedy" TargetMode="External"/><Relationship Id="rId1618" Type="http://schemas.openxmlformats.org/officeDocument/2006/relationships/hyperlink" Target="https://www.the-numbers.com/market/genre/Drama" TargetMode="External"/><Relationship Id="rId1825" Type="http://schemas.openxmlformats.org/officeDocument/2006/relationships/hyperlink" Target="https://www.amazon.com/Creed-II-Michael-B-Jordan/dp/B07KQ23PG1/ref=sr_1_1?s=instant-video&amp;ie=UTF8&amp;qid=1546970376&amp;sr=1-1&amp;keywords=Creed+II" TargetMode="External"/><Relationship Id="rId199" Type="http://schemas.openxmlformats.org/officeDocument/2006/relationships/hyperlink" Target="http://www.amazon.com/gp/product/B001PRC5P0/?tag=titb-20" TargetMode="External"/><Relationship Id="rId2087" Type="http://schemas.openxmlformats.org/officeDocument/2006/relationships/hyperlink" Target="https://www.the-numbers.com/movie/Brittany-Runs-a-Marathon-(2019)" TargetMode="External"/><Relationship Id="rId2294" Type="http://schemas.openxmlformats.org/officeDocument/2006/relationships/hyperlink" Target="https://www.amazon.co.uk/Missing-Link-Hugh-Jackman/dp/B07QBY3PX1/ref=sr_1_1?keywords=Missing+Link&amp;qid=1577973771&amp;s=instant-video&amp;sr=1-1" TargetMode="External"/><Relationship Id="rId266" Type="http://schemas.openxmlformats.org/officeDocument/2006/relationships/hyperlink" Target="http://www.amazon.com/gp/product/B004F1F32A/?tag=titb-20" TargetMode="External"/><Relationship Id="rId473" Type="http://schemas.openxmlformats.org/officeDocument/2006/relationships/hyperlink" Target="http://www.amazon.com/gp/product/B004EDKGSA/?tag=titb-20" TargetMode="External"/><Relationship Id="rId680" Type="http://schemas.openxmlformats.org/officeDocument/2006/relationships/hyperlink" Target="http://www.amazon.com/gp/product/B00A6N7BS0/?tag=titb-20" TargetMode="External"/><Relationship Id="rId2154" Type="http://schemas.openxmlformats.org/officeDocument/2006/relationships/hyperlink" Target="https://www.the-numbers.com/market/genre/Drama" TargetMode="External"/><Relationship Id="rId2361" Type="http://schemas.openxmlformats.org/officeDocument/2006/relationships/hyperlink" Target="https://www.boxofficemojo.com/movies/?id=gloriabell.htm" TargetMode="External"/><Relationship Id="rId126" Type="http://schemas.openxmlformats.org/officeDocument/2006/relationships/hyperlink" Target="http://www.amazon.com/gp/product/B001R0BU3I/?tag=titb-20" TargetMode="External"/><Relationship Id="rId333" Type="http://schemas.openxmlformats.org/officeDocument/2006/relationships/hyperlink" Target="http://www.amazon.com/gp/product/B002LANLDK/?tag=titb-20" TargetMode="External"/><Relationship Id="rId540" Type="http://schemas.openxmlformats.org/officeDocument/2006/relationships/hyperlink" Target="http://www.amazon.com/gp/product/B004ZGI1V0/?tag=titb-20" TargetMode="External"/><Relationship Id="rId778" Type="http://schemas.openxmlformats.org/officeDocument/2006/relationships/hyperlink" Target="http://www.amazon.com/gp/product/B00FLNRN06/?tag=titb-20" TargetMode="External"/><Relationship Id="rId985" Type="http://schemas.openxmlformats.org/officeDocument/2006/relationships/hyperlink" Target="http://www.amazon.com/gp/product/B011PXGR1Q/?tag=titb-20" TargetMode="External"/><Relationship Id="rId1170" Type="http://schemas.openxmlformats.org/officeDocument/2006/relationships/hyperlink" Target="https://www.amazon.com/Shallows-Blake-Lively/dp/B01HBVH634/ref=sr_1_1?s=instant-video&amp;ie=UTF8&amp;qid=1481219063&amp;sr=1-1&amp;keywords=The+Shallows" TargetMode="External"/><Relationship Id="rId2014" Type="http://schemas.openxmlformats.org/officeDocument/2006/relationships/hyperlink" Target="https://www.amazon.co.uk/Prodigy-Taylor-Schilling/dp/B07TND47QP/ref=sr_1_1?keywords=The+Prodigy&amp;qid=1577974463&amp;s=instant-video&amp;sr=1-1" TargetMode="External"/><Relationship Id="rId2221" Type="http://schemas.openxmlformats.org/officeDocument/2006/relationships/hyperlink" Target="https://www.the-numbers.com/market/genre/Adventure" TargetMode="External"/><Relationship Id="rId638" Type="http://schemas.openxmlformats.org/officeDocument/2006/relationships/hyperlink" Target="http://www.amazon.com/gp/product/B00AYB20KI/?tag=titb-20" TargetMode="External"/><Relationship Id="rId845" Type="http://schemas.openxmlformats.org/officeDocument/2006/relationships/hyperlink" Target="http://www.amazon.com/gp/product/B018C4RSIM/?tag=titb-20" TargetMode="External"/><Relationship Id="rId1030" Type="http://schemas.openxmlformats.org/officeDocument/2006/relationships/hyperlink" Target="http://www.amazon.com/gp/product/B016Q1LVIG/?tag=titb-20" TargetMode="External"/><Relationship Id="rId1268" Type="http://schemas.openxmlformats.org/officeDocument/2006/relationships/hyperlink" Target="http://www.the-numbers.com/market/genre/Comedy" TargetMode="External"/><Relationship Id="rId1475" Type="http://schemas.openxmlformats.org/officeDocument/2006/relationships/hyperlink" Target="https://www.amazon.co.uk/Close-Encounters-Third-Kind-Collectors/dp/B077FJTZ2W/ref=sr_1_1?s=instant-video&amp;ie=UTF8&amp;qid=1546981445&amp;sr=1-1&amp;keywords=Close+Encounters+of+the+Third+Kind+%2840th+Anniversary%29" TargetMode="External"/><Relationship Id="rId1682" Type="http://schemas.openxmlformats.org/officeDocument/2006/relationships/hyperlink" Target="https://www.amazon.com/Eighth-Grade-Elsie-Fisher/dp/B07FJNMSFN/ref=sr_1_1?s=instant-video&amp;ie=UTF8&amp;qid=1546970482&amp;sr=1-1&amp;keywords=Eighth+Grade" TargetMode="External"/><Relationship Id="rId2319" Type="http://schemas.openxmlformats.org/officeDocument/2006/relationships/hyperlink" Target="https://www.boxofficemojo.com/movies/?id=alita.htm" TargetMode="External"/><Relationship Id="rId400" Type="http://schemas.openxmlformats.org/officeDocument/2006/relationships/hyperlink" Target="http://www.amazon.com/gp/product/B004SFOIJC/?tag=titb-20" TargetMode="External"/><Relationship Id="rId705" Type="http://schemas.openxmlformats.org/officeDocument/2006/relationships/hyperlink" Target="http://www.amazon.com/gp/product/B00APUQT7I/?tag=titb-20" TargetMode="External"/><Relationship Id="rId1128" Type="http://schemas.openxmlformats.org/officeDocument/2006/relationships/hyperlink" Target="https://www.amazon.com/Dont-Breathe-Jane-Levy/dp/B01KZSCT14/ref=sr_1_1?s=instant-video&amp;ie=UTF8&amp;qid=1481219295&amp;sr=1-1&amp;keywords=Don%E2%80%99t+Breathe" TargetMode="External"/><Relationship Id="rId1335" Type="http://schemas.openxmlformats.org/officeDocument/2006/relationships/hyperlink" Target="https://www.amazon.com/Finest-Hours-Theatrical-Chris-Pine/dp/B01B6YRA2O/ref=sr_1_1?s=instant-video&amp;ie=UTF8&amp;qid=1481218809&amp;sr=1-1&amp;keywords=The+Finest+Hours" TargetMode="External"/><Relationship Id="rId1542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1987" Type="http://schemas.openxmlformats.org/officeDocument/2006/relationships/hyperlink" Target="https://www.the-numbers.com/movie/Ne-Zha-Zhi-Mo-Tong-Jiang-Shi-(China)" TargetMode="External"/><Relationship Id="rId912" Type="http://schemas.openxmlformats.org/officeDocument/2006/relationships/hyperlink" Target="http://www.amazon.com/gp/product/B00QHMDWUA/?tag=titb-20" TargetMode="External"/><Relationship Id="rId1847" Type="http://schemas.openxmlformats.org/officeDocument/2006/relationships/hyperlink" Target="https://www.amazon.com/Sherlock-Gnomes-Kelly-Asbury/dp/B07BKNH6PF/ref=sr_1_2?s=instant-video&amp;ie=UTF8&amp;qid=1546974767&amp;sr=1-2&amp;keywords=Sherlock+Gnomes" TargetMode="External"/><Relationship Id="rId41" Type="http://schemas.openxmlformats.org/officeDocument/2006/relationships/hyperlink" Target="http://www.amazon.co.uk/Happily-NEver-After-Michelle-Gellar/dp/B00ET0ATP8/ref=sr_1_1?s=instant-video&amp;ie=UTF8&amp;qid=1457386049&amp;sr=1-1&amp;keywords=happily+n%27ever+after" TargetMode="External"/><Relationship Id="rId1402" Type="http://schemas.openxmlformats.org/officeDocument/2006/relationships/hyperlink" Target="http://www.the-numbers.com/market/genre/Western" TargetMode="External"/><Relationship Id="rId1707" Type="http://schemas.openxmlformats.org/officeDocument/2006/relationships/hyperlink" Target="https://www.the-numbers.com/market/genre/Drama" TargetMode="External"/><Relationship Id="rId190" Type="http://schemas.openxmlformats.org/officeDocument/2006/relationships/hyperlink" Target="http://www.amazon.com/gp/product/B00266W04K/?tag=titb-20" TargetMode="External"/><Relationship Id="rId288" Type="http://schemas.openxmlformats.org/officeDocument/2006/relationships/hyperlink" Target="http://www.amazon.com/gp/product/B003V5CGHG/?tag=titb-20" TargetMode="External"/><Relationship Id="rId1914" Type="http://schemas.openxmlformats.org/officeDocument/2006/relationships/hyperlink" Target="https://www.the-numbers.com/market/genre/Action" TargetMode="External"/><Relationship Id="rId495" Type="http://schemas.openxmlformats.org/officeDocument/2006/relationships/hyperlink" Target="http://www.amazon.com/gp/product/B005KGPC4S/?tag=titb-20" TargetMode="External"/><Relationship Id="rId2176" Type="http://schemas.openxmlformats.org/officeDocument/2006/relationships/hyperlink" Target="https://www.amazon.co.uk/Anna-Sasha-Luss/dp/B07TLZ5G6T/ref=sr_1_1?keywords=Anna&amp;qid=1577973080&amp;s=instant-video&amp;sr=1-1" TargetMode="External"/><Relationship Id="rId148" Type="http://schemas.openxmlformats.org/officeDocument/2006/relationships/hyperlink" Target="http://www.amazon.com/gp/product/B000W453HO/?tag=titb-20" TargetMode="External"/><Relationship Id="rId355" Type="http://schemas.openxmlformats.org/officeDocument/2006/relationships/hyperlink" Target="http://www.amazon.com/gp/product/B003QTPAB6/?tag=titb-20" TargetMode="External"/><Relationship Id="rId562" Type="http://schemas.openxmlformats.org/officeDocument/2006/relationships/hyperlink" Target="http://www.amazon.com/gp/product/B00HYM5MHI/?tag=titb-20" TargetMode="External"/><Relationship Id="rId1192" Type="http://schemas.openxmlformats.org/officeDocument/2006/relationships/hyperlink" Target="https://www.amazon.com/Nerve-Emma-Roberts/dp/B01J2IXCVO/ref=sr_1_1?s=instant-video&amp;ie=UTF8&amp;qid=1481218950&amp;sr=1-1&amp;keywords=Nerve" TargetMode="External"/><Relationship Id="rId2036" Type="http://schemas.openxmlformats.org/officeDocument/2006/relationships/hyperlink" Target="https://www.the-numbers.com/market/genre/Horror" TargetMode="External"/><Relationship Id="rId2243" Type="http://schemas.openxmlformats.org/officeDocument/2006/relationships/hyperlink" Target="https://www.amazon.co.uk/Hellboy-David-Harbour/dp/B07QHCB4VH/ref=sr_1_1?crid=10ABMQ49YVJ30&amp;keywords=hellboy+2019&amp;qid=1577973514&amp;s=instant-video&amp;sprefix=Hellboy%2Cinstant-video%2C149&amp;sr=1-1" TargetMode="External"/><Relationship Id="rId215" Type="http://schemas.openxmlformats.org/officeDocument/2006/relationships/hyperlink" Target="http://www.amazon.com/gp/product/B002C4YYEU/?tag=titb-20" TargetMode="External"/><Relationship Id="rId422" Type="http://schemas.openxmlformats.org/officeDocument/2006/relationships/hyperlink" Target="http://www.amazon.com/gp/product/B0048KXRPS/?tag=titb-20" TargetMode="External"/><Relationship Id="rId867" Type="http://schemas.openxmlformats.org/officeDocument/2006/relationships/hyperlink" Target="http://www.amazon.com/gp/product/B00OVNQ31W/?tag=titb-20" TargetMode="External"/><Relationship Id="rId1052" Type="http://schemas.openxmlformats.org/officeDocument/2006/relationships/hyperlink" Target="http://www.amazon.com/gp/product/B013JPCA1Y/?tag=titb-20" TargetMode="External"/><Relationship Id="rId1497" Type="http://schemas.openxmlformats.org/officeDocument/2006/relationships/hyperlink" Target="https://www.amazon.co.uk/Birth-Dragon-Philip-Wan-lung-Ng/dp/B07C2T84BM/ref=sr_1_1?s=instant-video&amp;ie=UTF8&amp;qid=1546977658&amp;sr=1-1&amp;keywords=Birth+of+the+Dragon" TargetMode="External"/><Relationship Id="rId2103" Type="http://schemas.openxmlformats.org/officeDocument/2006/relationships/hyperlink" Target="https://www.the-numbers.com/market/genre/Drama" TargetMode="External"/><Relationship Id="rId2310" Type="http://schemas.openxmlformats.org/officeDocument/2006/relationships/hyperlink" Target="https://www.the-numbers.com/market/genre/Adventure" TargetMode="External"/><Relationship Id="rId727" Type="http://schemas.openxmlformats.org/officeDocument/2006/relationships/hyperlink" Target="http://www.amazon.com/gp/product/B009LRE040/?tag=titb-20" TargetMode="External"/><Relationship Id="rId934" Type="http://schemas.openxmlformats.org/officeDocument/2006/relationships/hyperlink" Target="http://www.amazon.com/gp/product/B00TYBBYK6/?tag=titb-20" TargetMode="External"/><Relationship Id="rId1357" Type="http://schemas.openxmlformats.org/officeDocument/2006/relationships/hyperlink" Target="https://www.amazon.com/Huntsman-Winters-War-Chris-Hemsworth/dp/B01E7RPWKO/ref=sr_1_1?s=instant-video&amp;ie=UTF8&amp;qid=1481219024&amp;sr=1-1&amp;keywords=The+Huntsman%3A+Winter%E2%80%99s+War" TargetMode="External"/><Relationship Id="rId1564" Type="http://schemas.openxmlformats.org/officeDocument/2006/relationships/hyperlink" Target="https://www.the-numbers.com/market/genre/Drama" TargetMode="External"/><Relationship Id="rId1771" Type="http://schemas.openxmlformats.org/officeDocument/2006/relationships/hyperlink" Target="https://www.amazon.com/Bad-Times-at-El-Royale/dp/B07J5PVR6M/ref=sr_1_1?s=instant-video&amp;ie=UTF8&amp;qid=1546970025&amp;sr=1-1&amp;keywords=Bad+Times+at+the+El+Royale" TargetMode="External"/><Relationship Id="rId63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1217" Type="http://schemas.openxmlformats.org/officeDocument/2006/relationships/hyperlink" Target="https://www.amazon.com/Fences-Denzel-Washington/dp/B01N6DRZLO/ref=sr_1_1?s=instant-video&amp;ie=UTF8&amp;qid=1484685734&amp;sr=1-1&amp;keywords=fences" TargetMode="External"/><Relationship Id="rId1424" Type="http://schemas.openxmlformats.org/officeDocument/2006/relationships/hyperlink" Target="https://www.amazon.co.uk/Florida-Project-Willem-Dafoe/dp/B079G6SR6Y/ref=sr_1_1?s=instant-video&amp;ie=UTF8&amp;qid=1546981198&amp;sr=1-1&amp;keywords=The+Florida+Project" TargetMode="External"/><Relationship Id="rId1631" Type="http://schemas.openxmlformats.org/officeDocument/2006/relationships/hyperlink" Target="https://www.the-numbers.com/market/genre/Drama" TargetMode="External"/><Relationship Id="rId1869" Type="http://schemas.openxmlformats.org/officeDocument/2006/relationships/hyperlink" Target="https://www.amazon.com/Christopher-Robin-Ewan-McGregor/dp/B07FVT3WF4/ref=sr_1_1?s=instant-video&amp;ie=UTF8&amp;qid=1546970354&amp;sr=1-1&amp;keywords=Christopher+Robin" TargetMode="External"/><Relationship Id="rId1729" Type="http://schemas.openxmlformats.org/officeDocument/2006/relationships/hyperlink" Target="https://www.the-numbers.com/market/genre/Comedy" TargetMode="External"/><Relationship Id="rId1936" Type="http://schemas.openxmlformats.org/officeDocument/2006/relationships/hyperlink" Target="https://www.the-numbers.com/movie/Incredibles-2" TargetMode="External"/><Relationship Id="rId2198" Type="http://schemas.openxmlformats.org/officeDocument/2006/relationships/hyperlink" Target="https://www.amazon.co.uk/Rocketman-Taron-Egerton/dp/B07S626T5F/ref=sr_1_1?keywords=Rocketman&amp;qid=1577973918&amp;s=instant-video&amp;sr=1-1" TargetMode="External"/><Relationship Id="rId377" Type="http://schemas.openxmlformats.org/officeDocument/2006/relationships/hyperlink" Target="http://www.amazon.com/gp/product/B004W5T2RG/?tag=titb-20" TargetMode="External"/><Relationship Id="rId584" Type="http://schemas.openxmlformats.org/officeDocument/2006/relationships/hyperlink" Target="http://www.amazon.com/gp/product/B006LG7V5O/?tag=titb-20" TargetMode="External"/><Relationship Id="rId2058" Type="http://schemas.openxmlformats.org/officeDocument/2006/relationships/hyperlink" Target="https://www.the-numbers.com/market/genre/Drama" TargetMode="External"/><Relationship Id="rId2265" Type="http://schemas.openxmlformats.org/officeDocument/2006/relationships/hyperlink" Target="https://www.amazon.co.uk/Abominable-Chloe-Bennet/dp/B07YM1R8BL/ref=sr_1_1?crid=2J95SE0GTUDCL&amp;keywords=abominable+2019&amp;qid=1577973009&amp;s=instant-video&amp;sprefix=Abominable%2Cinstant-video%2C144&amp;sr=1-1" TargetMode="External"/><Relationship Id="rId5" Type="http://schemas.openxmlformats.org/officeDocument/2006/relationships/hyperlink" Target="http://www.amazon.co.uk/Hostel-Part-II-Lauren-German/dp/B00FYH3MWC/ref=sr_1_1?s=instant-video&amp;ie=UTF8&amp;qid=1457386072&amp;sr=1-1&amp;keywords=Hostel+Part+II" TargetMode="External"/><Relationship Id="rId237" Type="http://schemas.openxmlformats.org/officeDocument/2006/relationships/hyperlink" Target="http://www.amazon.com/gp/product/B002DJU02E/?tag=titb-20" TargetMode="External"/><Relationship Id="rId791" Type="http://schemas.openxmlformats.org/officeDocument/2006/relationships/hyperlink" Target="http://www.amazon.com/gp/product/B00HVNZT3M/?tag=titb-20" TargetMode="External"/><Relationship Id="rId889" Type="http://schemas.openxmlformats.org/officeDocument/2006/relationships/hyperlink" Target="http://www.amazon.com/gp/product/B00QQW1VJA/?tag=titb-20" TargetMode="External"/><Relationship Id="rId1074" Type="http://schemas.openxmlformats.org/officeDocument/2006/relationships/hyperlink" Target="https://www.amazon.com/Meet-Blacks-Mike-Epps/dp/B01J6UKR98/ref=sr_1_1?s=instant-video&amp;ie=UTF8&amp;qid=1481218139&amp;sr=1-1&amp;keywords=Meet+the+Blacks" TargetMode="External"/><Relationship Id="rId444" Type="http://schemas.openxmlformats.org/officeDocument/2006/relationships/hyperlink" Target="http://www.amazon.com/gp/product/B003TO0VLW/?tag=titb-20" TargetMode="External"/><Relationship Id="rId651" Type="http://schemas.openxmlformats.org/officeDocument/2006/relationships/hyperlink" Target="http://www.amazon.com/gp/product/B007Z9RAX4/?tag=titb-20" TargetMode="External"/><Relationship Id="rId749" Type="http://schemas.openxmlformats.org/officeDocument/2006/relationships/hyperlink" Target="http://www.amazon.com/gp/product/B00HAQAQME/?tag=titb-20" TargetMode="External"/><Relationship Id="rId1281" Type="http://schemas.openxmlformats.org/officeDocument/2006/relationships/hyperlink" Target="http://www.the-numbers.com/market/genre/Drama" TargetMode="External"/><Relationship Id="rId1379" Type="http://schemas.openxmlformats.org/officeDocument/2006/relationships/hyperlink" Target="http://www.the-numbers.com/market/genre/Comedy" TargetMode="External"/><Relationship Id="rId1586" Type="http://schemas.openxmlformats.org/officeDocument/2006/relationships/hyperlink" Target="https://www.the-numbers.com/movie/Truth-or-Dare-(2018)" TargetMode="External"/><Relationship Id="rId2125" Type="http://schemas.openxmlformats.org/officeDocument/2006/relationships/hyperlink" Target="https://www.boxofficemojo.com/movies/?id=tylerperrysamadeafamilyfuneral.htm" TargetMode="External"/><Relationship Id="rId2332" Type="http://schemas.openxmlformats.org/officeDocument/2006/relationships/hyperlink" Target="https://www.the-numbers.com/market/genre/Adventure" TargetMode="External"/><Relationship Id="rId304" Type="http://schemas.openxmlformats.org/officeDocument/2006/relationships/hyperlink" Target="http://www.amazon.com/gp/product/B0035KMSQQ/?tag=titb-20" TargetMode="External"/><Relationship Id="rId511" Type="http://schemas.openxmlformats.org/officeDocument/2006/relationships/hyperlink" Target="http://www.amazon.com/gp/product/B007ELN8Y8/?tag=titb-20" TargetMode="External"/><Relationship Id="rId609" Type="http://schemas.openxmlformats.org/officeDocument/2006/relationships/hyperlink" Target="http://www.amazon.com/gp/product/B004YZJYLS/?tag=titb-20" TargetMode="External"/><Relationship Id="rId956" Type="http://schemas.openxmlformats.org/officeDocument/2006/relationships/hyperlink" Target="http://www.amazon.com/gp/product/B019PFW1OI/?tag=titb-20" TargetMode="External"/><Relationship Id="rId1141" Type="http://schemas.openxmlformats.org/officeDocument/2006/relationships/hyperlink" Target="http://www.the-numbers.com/market/genre/Horror" TargetMode="External"/><Relationship Id="rId1239" Type="http://schemas.openxmlformats.org/officeDocument/2006/relationships/hyperlink" Target="http://www.the-numbers.com/market/genre/Drama" TargetMode="External"/><Relationship Id="rId1793" Type="http://schemas.openxmlformats.org/officeDocument/2006/relationships/hyperlink" Target="https://www.the-numbers.com/market/genre/Comedy" TargetMode="External"/><Relationship Id="rId85" Type="http://schemas.openxmlformats.org/officeDocument/2006/relationships/hyperlink" Target="http://www.amazon.com/gp/product/B001E7EONM/?tag=titb-20" TargetMode="External"/><Relationship Id="rId816" Type="http://schemas.openxmlformats.org/officeDocument/2006/relationships/hyperlink" Target="http://www.amazon.com/gp/product/B00I2TV3NO/?tag=titb-20" TargetMode="External"/><Relationship Id="rId1001" Type="http://schemas.openxmlformats.org/officeDocument/2006/relationships/hyperlink" Target="http://www.amazon.com/gp/product/B019EJYASU/?tag=titb-20" TargetMode="External"/><Relationship Id="rId1446" Type="http://schemas.openxmlformats.org/officeDocument/2006/relationships/hyperlink" Target="https://www.amazon.co.uk/Jigsaw-Michael-Spierig/dp/B076TY3PTX/ref=sr_1_cc_2?s=aps&amp;ie=UTF8&amp;qid=1546977478&amp;sr=1-2-catcorr&amp;keywords=jigsaw+2017" TargetMode="External"/><Relationship Id="rId1653" Type="http://schemas.openxmlformats.org/officeDocument/2006/relationships/hyperlink" Target="https://www.the-numbers.com/market/genre/Horror" TargetMode="External"/><Relationship Id="rId1860" Type="http://schemas.openxmlformats.org/officeDocument/2006/relationships/hyperlink" Target="https://www.amazon.com/Oceans-8-Sandra-Bullock/dp/B07FK84VVR/ref=sr_1_1?s=instant-video&amp;ie=UTF8&amp;qid=1546975446&amp;sr=1-1&amp;keywords=Ocean%E2%80%99s+8" TargetMode="External"/><Relationship Id="rId1306" Type="http://schemas.openxmlformats.org/officeDocument/2006/relationships/hyperlink" Target="http://www.the-numbers.com/market/genre/Drama" TargetMode="External"/><Relationship Id="rId1513" Type="http://schemas.openxmlformats.org/officeDocument/2006/relationships/hyperlink" Target="https://www.amazon.co.uk/Snatched-Jonathan-Levine/dp/B072Q6VWQQ/ref=sr_1_1?s=instant-video&amp;ie=UTF8&amp;qid=1546981327&amp;sr=1-1&amp;keywords=Snatched" TargetMode="External"/><Relationship Id="rId1720" Type="http://schemas.openxmlformats.org/officeDocument/2006/relationships/hyperlink" Target="https://www.amazon.com/Uncle-Drew-Kyrie-Irving/dp/B07G4MYNJF/ref=sr_1_1?s=instant-video&amp;ie=UTF8&amp;qid=1546970638&amp;sr=1-1&amp;keywords=Uncle+Drew" TargetMode="External"/><Relationship Id="rId1958" Type="http://schemas.openxmlformats.org/officeDocument/2006/relationships/hyperlink" Target="https://www.the-numbers.com/market/genre/Drama" TargetMode="External"/><Relationship Id="rId12" Type="http://schemas.openxmlformats.org/officeDocument/2006/relationships/hyperlink" Target="http://www.amazon.co.uk/Mist-Thomas-Jane/dp/B00V94QG7C/ref=sr_1_2?s=instant-video&amp;ie=UTF8&amp;qid=1457386680&amp;sr=1-2&amp;keywords=The+Mist" TargetMode="External"/><Relationship Id="rId1818" Type="http://schemas.openxmlformats.org/officeDocument/2006/relationships/hyperlink" Target="https://www.amazon.com/Hostiles-Christian-Bale/dp/B07B37BCPL/ref=sr_1_2?s=instant-video&amp;ie=UTF8&amp;qid=1546975004&amp;sr=1-2&amp;keywords=Hostiles" TargetMode="External"/><Relationship Id="rId161" Type="http://schemas.openxmlformats.org/officeDocument/2006/relationships/hyperlink" Target="http://www.amazon.com/gp/product/B001QAJ0XG/?tag=titb-20" TargetMode="External"/><Relationship Id="rId399" Type="http://schemas.openxmlformats.org/officeDocument/2006/relationships/hyperlink" Target="http://www.amazon.com/gp/product/B0016LTNL4/?tag=titb-20" TargetMode="External"/><Relationship Id="rId2287" Type="http://schemas.openxmlformats.org/officeDocument/2006/relationships/hyperlink" Target="https://www.the-numbers.com/movie/Midway-(2019)" TargetMode="External"/><Relationship Id="rId259" Type="http://schemas.openxmlformats.org/officeDocument/2006/relationships/hyperlink" Target="http://www.amazon.com/gp/product/B009EDUD3I/?tag=titb-20" TargetMode="External"/><Relationship Id="rId466" Type="http://schemas.openxmlformats.org/officeDocument/2006/relationships/hyperlink" Target="http://www.amazon.com/gp/product/B003ZJ23XU/?tag=titb-20" TargetMode="External"/><Relationship Id="rId673" Type="http://schemas.openxmlformats.org/officeDocument/2006/relationships/hyperlink" Target="http://www.amazon.com/gp/product/B0098VXBIA/?tag=titb-20" TargetMode="External"/><Relationship Id="rId880" Type="http://schemas.openxmlformats.org/officeDocument/2006/relationships/hyperlink" Target="http://www.amazon.com/gp/product/B00ST1Q90C/?tag=titb-20" TargetMode="External"/><Relationship Id="rId1096" Type="http://schemas.openxmlformats.org/officeDocument/2006/relationships/hyperlink" Target="https://www.amazon.com/Lights-Out-Teresa-Palmer/dp/B01IURHTBC/ref=sr_1_1?s=instant-video&amp;ie=UTF8&amp;qid=1481219191&amp;sr=1-1&amp;keywords=Lights+Out" TargetMode="External"/><Relationship Id="rId2147" Type="http://schemas.openxmlformats.org/officeDocument/2006/relationships/hyperlink" Target="https://www.amazon.co.uk/Aftermath-James-Kent/dp/B07P5GZ2QZ/ref=sr_1_1?keywords=The+Aftermath&amp;qid=1557074890&amp;s=instant-video&amp;sr=1-1" TargetMode="External"/><Relationship Id="rId2354" Type="http://schemas.openxmlformats.org/officeDocument/2006/relationships/hyperlink" Target="https://www.the-numbers.com/market/genre/Adventure" TargetMode="External"/><Relationship Id="rId119" Type="http://schemas.openxmlformats.org/officeDocument/2006/relationships/hyperlink" Target="http://www.amazon.com/gp/product/B001S7TZ96/?tag=titb-20" TargetMode="External"/><Relationship Id="rId326" Type="http://schemas.openxmlformats.org/officeDocument/2006/relationships/hyperlink" Target="http://www.amazon.com/gp/product/B002YCVWXQ/?tag=titb-20" TargetMode="External"/><Relationship Id="rId533" Type="http://schemas.openxmlformats.org/officeDocument/2006/relationships/hyperlink" Target="http://www.amazon.com/gp/product/B006SV89YO/?tag=titb-20" TargetMode="External"/><Relationship Id="rId978" Type="http://schemas.openxmlformats.org/officeDocument/2006/relationships/hyperlink" Target="https://www.amazon.com/Krampus-Adam-Scott/dp/B01DYZLW6I/ref=sr_1_1?s=instant-video&amp;ie=UTF8&amp;qid=1480619548&amp;sr=1-1&amp;keywords=krampus" TargetMode="External"/><Relationship Id="rId1163" Type="http://schemas.openxmlformats.org/officeDocument/2006/relationships/hyperlink" Target="http://www.the-numbers.com/market/genre/Comedy" TargetMode="External"/><Relationship Id="rId1370" Type="http://schemas.openxmlformats.org/officeDocument/2006/relationships/hyperlink" Target="https://www.amazon.com/BFG-Theatrical-Version-Mark-Rylance/dp/B01HQUWXVU/ref=sr_1_1?s=instant-video&amp;ie=UTF8&amp;qid=1481219084&amp;sr=1-1&amp;keywords=The+BFG" TargetMode="External"/><Relationship Id="rId2007" Type="http://schemas.openxmlformats.org/officeDocument/2006/relationships/hyperlink" Target="https://www.the-numbers.com/market/genre/Horror" TargetMode="External"/><Relationship Id="rId2214" Type="http://schemas.openxmlformats.org/officeDocument/2006/relationships/hyperlink" Target="https://www.the-numbers.com/market/genre/Comedy" TargetMode="External"/><Relationship Id="rId740" Type="http://schemas.openxmlformats.org/officeDocument/2006/relationships/hyperlink" Target="http://www.amazon.com/gp/product/B00IGI5CX8/?tag=titb-20" TargetMode="External"/><Relationship Id="rId838" Type="http://schemas.openxmlformats.org/officeDocument/2006/relationships/hyperlink" Target="http://www.amazon.com/gp/product/B00LPRKH5U/?tag=titb-20" TargetMode="External"/><Relationship Id="rId1023" Type="http://schemas.openxmlformats.org/officeDocument/2006/relationships/hyperlink" Target="http://www.amazon.com/gp/product/B00ZPWJU7C/?tag=titb-20" TargetMode="External"/><Relationship Id="rId1468" Type="http://schemas.openxmlformats.org/officeDocument/2006/relationships/hyperlink" Target="https://www.amazon.co.uk/Wonder-Jacob-Tremblay/dp/B077T9YBQ3/ref=sr_1_1?s=instant-video&amp;ie=UTF8&amp;qid=1546980375&amp;sr=1-1&amp;keywords=Wonder" TargetMode="External"/><Relationship Id="rId1675" Type="http://schemas.openxmlformats.org/officeDocument/2006/relationships/hyperlink" Target="https://www.the-numbers.com/market/genre/Drama" TargetMode="External"/><Relationship Id="rId1882" Type="http://schemas.openxmlformats.org/officeDocument/2006/relationships/hyperlink" Target="https://www.the-numbers.com/market/genre/Action" TargetMode="External"/><Relationship Id="rId600" Type="http://schemas.openxmlformats.org/officeDocument/2006/relationships/hyperlink" Target="http://www.amazon.com/gp/product/B005SH5K7I/?tag=titb-20" TargetMode="External"/><Relationship Id="rId1230" Type="http://schemas.openxmlformats.org/officeDocument/2006/relationships/hyperlink" Target="http://www.the-numbers.com/market/genre/Comedy" TargetMode="External"/><Relationship Id="rId1328" Type="http://schemas.openxmlformats.org/officeDocument/2006/relationships/hyperlink" Target="http://www.the-numbers.com/market/genre/Drama" TargetMode="External"/><Relationship Id="rId1535" Type="http://schemas.openxmlformats.org/officeDocument/2006/relationships/hyperlink" Target="https://www.amazon.co.uk/Ghost-Shell-Scarlett-Johansson/dp/B06XRVRXMX/ref=sr_1_1?s=instant-video&amp;ie=UTF8&amp;qid=1546978938&amp;sr=1-1&amp;keywords=Ghost+in+the+Shell" TargetMode="External"/><Relationship Id="rId905" Type="http://schemas.openxmlformats.org/officeDocument/2006/relationships/hyperlink" Target="http://www.amazon.com/gp/product/B00OM69HZW/?tag=titb-20" TargetMode="External"/><Relationship Id="rId1742" Type="http://schemas.openxmlformats.org/officeDocument/2006/relationships/hyperlink" Target="https://www.the-numbers.com/market/genre/Comedy" TargetMode="External"/><Relationship Id="rId34" Type="http://schemas.openxmlformats.org/officeDocument/2006/relationships/hyperlink" Target="http://www.amazon.co.uk/Lions-Lambs-Robert-Redford/dp/B00FYO2CCQ/ref=sr_1_1?s=instant-video&amp;ie=UTF8&amp;qid=1457386208&amp;sr=1-1&amp;keywords=Lions+for+Lambs" TargetMode="External"/><Relationship Id="rId1602" Type="http://schemas.openxmlformats.org/officeDocument/2006/relationships/hyperlink" Target="https://www.the-numbers.com/market/genre/Drama" TargetMode="External"/><Relationship Id="rId183" Type="http://schemas.openxmlformats.org/officeDocument/2006/relationships/hyperlink" Target="http://www.amazon.com/gp/product/B001NEN5IG/?tag=titb-20" TargetMode="External"/><Relationship Id="rId390" Type="http://schemas.openxmlformats.org/officeDocument/2006/relationships/hyperlink" Target="http://www.amazon.com/gp/product/B004B8DH98/?tag=titb-20" TargetMode="External"/><Relationship Id="rId1907" Type="http://schemas.openxmlformats.org/officeDocument/2006/relationships/hyperlink" Target="https://www.the-numbers.com/market/genre/Action" TargetMode="External"/><Relationship Id="rId2071" Type="http://schemas.openxmlformats.org/officeDocument/2006/relationships/hyperlink" Target="https://www.amazon.co.uk/Everybody-Knows-Javier-Bardem/dp/B07T769783/ref=sr_1_1?keywords=Everybody+Knows&amp;qid=1577973405&amp;s=instant-video&amp;sr=1-1" TargetMode="External"/><Relationship Id="rId250" Type="http://schemas.openxmlformats.org/officeDocument/2006/relationships/hyperlink" Target="http://www.amazon.com/gp/product/B002VDI1TQ/?tag=titb-20" TargetMode="External"/><Relationship Id="rId488" Type="http://schemas.openxmlformats.org/officeDocument/2006/relationships/hyperlink" Target="http://www.amazon.com/gp/product/B0060D0OWA/?tag=titb-20" TargetMode="External"/><Relationship Id="rId695" Type="http://schemas.openxmlformats.org/officeDocument/2006/relationships/hyperlink" Target="http://www.amazon.com/gp/product/B009HV2JT8/?tag=titb-20" TargetMode="External"/><Relationship Id="rId2169" Type="http://schemas.openxmlformats.org/officeDocument/2006/relationships/hyperlink" Target="https://www.the-numbers.com/movie/Annabelle-Comes-Home-(2019)" TargetMode="External"/><Relationship Id="rId2376" Type="http://schemas.openxmlformats.org/officeDocument/2006/relationships/hyperlink" Target="https://www.amazon.co.uk/Mustang-Topi-Mandela/dp/B07B2KL1NT/ref=sr_1_3?keywords=The+Mustang&amp;qid=1557074821&amp;s=instant-video&amp;sr=1-3" TargetMode="External"/><Relationship Id="rId110" Type="http://schemas.openxmlformats.org/officeDocument/2006/relationships/hyperlink" Target="http://www.amazon.com/gp/product/B008Y6W9Y2/?tag=titb-20" TargetMode="External"/><Relationship Id="rId348" Type="http://schemas.openxmlformats.org/officeDocument/2006/relationships/hyperlink" Target="http://www.amazon.com/gp/product/B002Z0TPFE/?tag=titb-20" TargetMode="External"/><Relationship Id="rId555" Type="http://schemas.openxmlformats.org/officeDocument/2006/relationships/hyperlink" Target="http://www.amazon.com/gp/product/B004Z2TUDW/?tag=titb-20" TargetMode="External"/><Relationship Id="rId762" Type="http://schemas.openxmlformats.org/officeDocument/2006/relationships/hyperlink" Target="http://www.amazon.com/gp/product/B00ESY863M/?tag=titb-20" TargetMode="External"/><Relationship Id="rId1185" Type="http://schemas.openxmlformats.org/officeDocument/2006/relationships/hyperlink" Target="https://www.amazon.com/Sausage-Party-Seth-Rogen/dp/B01JBAXH7M/ref=sr_1_1?s=instant-video&amp;ie=UTF8&amp;qid=1481219335&amp;sr=1-1&amp;keywords=Sausage+Party" TargetMode="External"/><Relationship Id="rId1392" Type="http://schemas.openxmlformats.org/officeDocument/2006/relationships/hyperlink" Target="http://www.the-numbers.com/market/genre/Romantic-Comedy" TargetMode="External"/><Relationship Id="rId2029" Type="http://schemas.openxmlformats.org/officeDocument/2006/relationships/hyperlink" Target="https://www.amazon.co.uk/Midsommar-Florence-Pugh/dp/B07YRG9FVS/ref=sr_1_1?keywords=Midsommar&amp;qid=1577973717&amp;s=instant-video&amp;sr=1-1" TargetMode="External"/><Relationship Id="rId2236" Type="http://schemas.openxmlformats.org/officeDocument/2006/relationships/hyperlink" Target="https://www.the-numbers.com/movie/Rambo-Last-Blood-(2019)" TargetMode="External"/><Relationship Id="rId208" Type="http://schemas.openxmlformats.org/officeDocument/2006/relationships/hyperlink" Target="http://www.amazon.com/gp/product/B0091X74II/?tag=titb-20" TargetMode="External"/><Relationship Id="rId415" Type="http://schemas.openxmlformats.org/officeDocument/2006/relationships/hyperlink" Target="http://www.amazon.com/gp/product/B004OZZ624/?tag=titb-20" TargetMode="External"/><Relationship Id="rId622" Type="http://schemas.openxmlformats.org/officeDocument/2006/relationships/hyperlink" Target="http://www.amazon.com/gp/product/B005CB2E0Q/?tag=titb-20" TargetMode="External"/><Relationship Id="rId1045" Type="http://schemas.openxmlformats.org/officeDocument/2006/relationships/hyperlink" Target="http://www.amazon.com/gp/product/B010VAG5WA/?tag=titb-20" TargetMode="External"/><Relationship Id="rId1252" Type="http://schemas.openxmlformats.org/officeDocument/2006/relationships/hyperlink" Target="http://www.the-numbers.com/market/genre/Horror" TargetMode="External"/><Relationship Id="rId1697" Type="http://schemas.openxmlformats.org/officeDocument/2006/relationships/hyperlink" Target="https://www.amazon.com/Blackkklansman-John-David-Washington/dp/B07G7GRTVH/ref=sr_1_1?s=instant-video&amp;ie=UTF8&amp;qid=1546970084&amp;sr=1-1&amp;keywords=BlacKkKlansman" TargetMode="External"/><Relationship Id="rId2303" Type="http://schemas.openxmlformats.org/officeDocument/2006/relationships/hyperlink" Target="https://www.the-numbers.com/market/genre/Action" TargetMode="External"/><Relationship Id="rId927" Type="http://schemas.openxmlformats.org/officeDocument/2006/relationships/hyperlink" Target="http://www.amazon.com/gp/product/B00R7FU2UE/?tag=titb-20" TargetMode="External"/><Relationship Id="rId1112" Type="http://schemas.openxmlformats.org/officeDocument/2006/relationships/hyperlink" Target="https://www.amazon.com/Perfect-Match-Terrence-Jenkins/dp/B01D0S1VLA/ref=sr_1_1?s=instant-video&amp;ie=UTF8&amp;qid=1481218238&amp;sr=1-1&amp;keywords=The+Perfect+Match" TargetMode="External"/><Relationship Id="rId1557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1764" Type="http://schemas.openxmlformats.org/officeDocument/2006/relationships/hyperlink" Target="https://www.the-numbers.com/market/genre/Action" TargetMode="External"/><Relationship Id="rId1971" Type="http://schemas.openxmlformats.org/officeDocument/2006/relationships/hyperlink" Target="https://www.amazon.com/You-Were-Never-Really-Here/dp/B0797HXX16/ref=sr_1_2?s=instant-video&amp;ie=UTF8&amp;qid=1546970535&amp;sr=1-2&amp;keywords=You+Were+Never+Really+Here" TargetMode="External"/><Relationship Id="rId56" Type="http://schemas.openxmlformats.org/officeDocument/2006/relationships/hyperlink" Target="http://www.amazon.co.uk/Invasion-Nicole-Kidman/dp/B00ET2GA72/ref=sr_1_1?s=instant-video&amp;ie=UTF8&amp;qid=1457386645&amp;sr=1-1&amp;keywords=The+Invasion" TargetMode="External"/><Relationship Id="rId1417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1624" Type="http://schemas.openxmlformats.org/officeDocument/2006/relationships/hyperlink" Target="https://www.the-numbers.com/movie/Show-Dogs-(2018)" TargetMode="External"/><Relationship Id="rId1831" Type="http://schemas.openxmlformats.org/officeDocument/2006/relationships/hyperlink" Target="https://www.the-numbers.com/market/genre/Action" TargetMode="External"/><Relationship Id="rId1929" Type="http://schemas.openxmlformats.org/officeDocument/2006/relationships/hyperlink" Target="https://www.the-numbers.com/market/genre/Action" TargetMode="External"/><Relationship Id="rId2093" Type="http://schemas.openxmlformats.org/officeDocument/2006/relationships/hyperlink" Target="https://www.the-numbers.com/market/genre/Drama" TargetMode="External"/><Relationship Id="rId272" Type="http://schemas.openxmlformats.org/officeDocument/2006/relationships/hyperlink" Target="http://www.amazon.com/gp/product/B002G205AA/?tag=titb-20" TargetMode="External"/><Relationship Id="rId577" Type="http://schemas.openxmlformats.org/officeDocument/2006/relationships/hyperlink" Target="http://www.amazon.com/gp/product/B0068TJLSY/?tag=titb-20" TargetMode="External"/><Relationship Id="rId2160" Type="http://schemas.openxmlformats.org/officeDocument/2006/relationships/hyperlink" Target="https://www.amazon.co.uk/Yesterday-Himesh-Patel/dp/B07T772V17/ref=sr_1_1?crid=31DQ6K986Z699&amp;keywords=yesterday&amp;qid=1577974606&amp;s=instant-video&amp;sprefix=Yesterday%2Cinstant-video%2C154&amp;sr=1-1" TargetMode="External"/><Relationship Id="rId2258" Type="http://schemas.openxmlformats.org/officeDocument/2006/relationships/hyperlink" Target="https://www.amazon.co.uk/Gone-Wind-Clark-Gable/dp/B00HJ9HJ9K/ref=sr_1_1?keywords=Gone+with+the+Wind&amp;qid=1557072493&amp;s=instant-video&amp;sr=1-1" TargetMode="External"/><Relationship Id="rId132" Type="http://schemas.openxmlformats.org/officeDocument/2006/relationships/hyperlink" Target="http://www.amazon.com/gp/product/B001DIAXA0/?tag=titb-20" TargetMode="External"/><Relationship Id="rId784" Type="http://schemas.openxmlformats.org/officeDocument/2006/relationships/hyperlink" Target="http://www.amazon.com/gp/product/B00DU74U74/?tag=titb-20" TargetMode="External"/><Relationship Id="rId991" Type="http://schemas.openxmlformats.org/officeDocument/2006/relationships/hyperlink" Target="http://www.amazon.com/gp/product/B013G1EFIC/?tag=titb-20" TargetMode="External"/><Relationship Id="rId1067" Type="http://schemas.openxmlformats.org/officeDocument/2006/relationships/hyperlink" Target="http://www.amazon.com/gp/product/B017HYSN0A/?tag=titb-20" TargetMode="External"/><Relationship Id="rId2020" Type="http://schemas.openxmlformats.org/officeDocument/2006/relationships/hyperlink" Target="https://www.the-numbers.com/movie/Countdown-(2019)" TargetMode="External"/><Relationship Id="rId437" Type="http://schemas.openxmlformats.org/officeDocument/2006/relationships/hyperlink" Target="http://www.amazon.com/gp/product/B003LPR56I/?tag=titb-20" TargetMode="External"/><Relationship Id="rId644" Type="http://schemas.openxmlformats.org/officeDocument/2006/relationships/hyperlink" Target="http://www.amazon.com/gp/product/B00BJOCX24/?tag=titb-20" TargetMode="External"/><Relationship Id="rId851" Type="http://schemas.openxmlformats.org/officeDocument/2006/relationships/hyperlink" Target="http://www.amazon.com/gp/product/B00OI7J214/?tag=titb-20" TargetMode="External"/><Relationship Id="rId1274" Type="http://schemas.openxmlformats.org/officeDocument/2006/relationships/hyperlink" Target="http://www.the-numbers.com/market/genre/Drama" TargetMode="External"/><Relationship Id="rId1481" Type="http://schemas.openxmlformats.org/officeDocument/2006/relationships/hyperlink" Target="https://www.amazon.co.uk/Tyler-Perrys-Boo-Madea-Halloween/dp/B078RTJJ9J/ref=sr_1_fkmr0_1?s=instant-video&amp;ie=UTF8&amp;qid=1546978498&amp;sr=8-1-fkmr0&amp;keywords=tyler+perry%27s+book+2%21+a+madea+halloween" TargetMode="External"/><Relationship Id="rId1579" Type="http://schemas.openxmlformats.org/officeDocument/2006/relationships/hyperlink" Target="https://www.amazon.com/Midnight-Sun-Bella-Thorne/dp/B07C8ZWPCB/ref=sr_1_2?s=instant-video&amp;ie=UTF8&amp;qid=1546975535&amp;sr=1-2&amp;keywords=Midnight+Sun" TargetMode="External"/><Relationship Id="rId2118" Type="http://schemas.openxmlformats.org/officeDocument/2006/relationships/hyperlink" Target="https://www.amazon.co.uk/Us-Lupita-Nyongo/dp/B07PSK5FSZ/ref=sr_1_1?keywords=Us&amp;qid=1557072508&amp;s=instant-video&amp;sr=1-1" TargetMode="External"/><Relationship Id="rId2325" Type="http://schemas.openxmlformats.org/officeDocument/2006/relationships/hyperlink" Target="https://www.amazon.co.uk/Dumbo-Colin-Farrell-Holt-Farrier/dp/B07Q59QD25/ref=sr_1_1?crid=30QJZL1BHM6EK&amp;keywords=dumbo+2019&amp;qid=1557072520&amp;s=instant-video&amp;sprefix=Dumbo+%2Cinstant-video%2C141&amp;sr=1-1-catcorr" TargetMode="External"/><Relationship Id="rId504" Type="http://schemas.openxmlformats.org/officeDocument/2006/relationships/hyperlink" Target="http://www.amazon.com/gp/product/B00574SQ6E/?tag=titb-20" TargetMode="External"/><Relationship Id="rId711" Type="http://schemas.openxmlformats.org/officeDocument/2006/relationships/hyperlink" Target="http://www.amazon.com/gp/product/B00AMBH70S/?tag=titb-20" TargetMode="External"/><Relationship Id="rId949" Type="http://schemas.openxmlformats.org/officeDocument/2006/relationships/hyperlink" Target="http://www.amazon.com/gp/product/B011KKEH70/?tag=titb-20" TargetMode="External"/><Relationship Id="rId1134" Type="http://schemas.openxmlformats.org/officeDocument/2006/relationships/hyperlink" Target="https://www.amazon.com/Boy-Lauren-Cohan/dp/B01EGW8T3W/ref=sr_1_1?s=instant-video&amp;ie=UTF8&amp;qid=1481218916&amp;sr=1-1&amp;keywords=The+Boy" TargetMode="External"/><Relationship Id="rId1341" Type="http://schemas.openxmlformats.org/officeDocument/2006/relationships/hyperlink" Target="https://www.amazon.com/Ben-Hur-Jack-Huston/dp/B01K5BVHV4/ref=sr_1_1?s=instant-video&amp;ie=UTF8&amp;qid=1481218731&amp;sr=1-1&amp;keywords=Ben-Hur" TargetMode="External"/><Relationship Id="rId1786" Type="http://schemas.openxmlformats.org/officeDocument/2006/relationships/hyperlink" Target="https://www.the-numbers.com/market/genre/Drama" TargetMode="External"/><Relationship Id="rId1993" Type="http://schemas.openxmlformats.org/officeDocument/2006/relationships/hyperlink" Target="https://www.amazon.co.uk/Overcomer-Ben-Davies/dp/B081TP11K8/ref=sr_1_1?crid=35QCA7OXA04B1&amp;keywords=overcomer&amp;qid=1577973823&amp;s=instant-video&amp;sprefix=Overcomer%2Cinstant-video%2C147&amp;sr=1-1" TargetMode="External"/><Relationship Id="rId78" Type="http://schemas.openxmlformats.org/officeDocument/2006/relationships/hyperlink" Target="http://www.amazon.com/gp/product/B004G68EFC/?tag=titb-20" TargetMode="External"/><Relationship Id="rId809" Type="http://schemas.openxmlformats.org/officeDocument/2006/relationships/hyperlink" Target="http://www.amazon.com/gp/product/B00HJ92QTI/" TargetMode="External"/><Relationship Id="rId1201" Type="http://schemas.openxmlformats.org/officeDocument/2006/relationships/hyperlink" Target="https://www.amazon.com/Barbershop-Next-Cut-Anthony-Anderson/dp/B01DYYXCIU/ref=sr_1_1?s=instant-video&amp;ie=UTF8&amp;qid=1481219044&amp;sr=1-1&amp;keywords=Barbershop%3A+The+Next+Cut" TargetMode="External"/><Relationship Id="rId1439" Type="http://schemas.openxmlformats.org/officeDocument/2006/relationships/hyperlink" Target="https://www.amazon.co.uk/Maudie-Ethan-Hawke/dp/B077ZLTY56/ref=sr_1_1?s=instant-video&amp;ie=UTF8&amp;qid=1546980584&amp;sr=1-1&amp;keywords=Maudie" TargetMode="External"/><Relationship Id="rId1646" Type="http://schemas.openxmlformats.org/officeDocument/2006/relationships/hyperlink" Target="https://www.amazon.com/Halloween-Jamie-Lee-Curtis/dp/B07JG4HZ12/ref=sr_1_1?s=instant-video&amp;ie=UTF8&amp;qid=1546974551&amp;sr=1-1&amp;keywords=halloween+2018" TargetMode="External"/><Relationship Id="rId1853" Type="http://schemas.openxmlformats.org/officeDocument/2006/relationships/hyperlink" Target="https://www.the-numbers.com/market/genre/Action" TargetMode="External"/><Relationship Id="rId1506" Type="http://schemas.openxmlformats.org/officeDocument/2006/relationships/hyperlink" Target="https://www.amazon.co.uk/Only-Brave-Josh-Brolin/dp/B07791FW42/ref=sr_1_1?s=instant-video&amp;ie=UTF8&amp;qid=1546980741&amp;sr=1-1&amp;keywords=Only+The+Brave" TargetMode="External"/><Relationship Id="rId1713" Type="http://schemas.openxmlformats.org/officeDocument/2006/relationships/hyperlink" Target="https://www.the-numbers.com/movie/Love-Simon" TargetMode="External"/><Relationship Id="rId1920" Type="http://schemas.openxmlformats.org/officeDocument/2006/relationships/hyperlink" Target="https://www.the-numbers.com/movie/Isle-of-Dogs-(2018)" TargetMode="External"/><Relationship Id="rId294" Type="http://schemas.openxmlformats.org/officeDocument/2006/relationships/hyperlink" Target="http://www.amazon.com/gp/product/B0060D15AK/?tag=titb-20" TargetMode="External"/><Relationship Id="rId2182" Type="http://schemas.openxmlformats.org/officeDocument/2006/relationships/hyperlink" Target="https://www.boxofficemojo.com/movies/?id=isntitromantic.htm" TargetMode="External"/><Relationship Id="rId154" Type="http://schemas.openxmlformats.org/officeDocument/2006/relationships/hyperlink" Target="http://www.amazon.com/gp/product/B001BRS5WG/?tag=titb-20" TargetMode="External"/><Relationship Id="rId361" Type="http://schemas.openxmlformats.org/officeDocument/2006/relationships/hyperlink" Target="http://www.amazon.com/gp/product/B0046UGSNS/?tag=titb-20" TargetMode="External"/><Relationship Id="rId599" Type="http://schemas.openxmlformats.org/officeDocument/2006/relationships/hyperlink" Target="http://www.amazon.com/gp/product/B0051BX8KM/?tag=titb-20" TargetMode="External"/><Relationship Id="rId2042" Type="http://schemas.openxmlformats.org/officeDocument/2006/relationships/hyperlink" Target="https://www.the-numbers.com/market/genre/Drama" TargetMode="External"/><Relationship Id="rId459" Type="http://schemas.openxmlformats.org/officeDocument/2006/relationships/hyperlink" Target="http://www.amazon.com/gp/product/B004CURZFC/?tag=titb-20" TargetMode="External"/><Relationship Id="rId666" Type="http://schemas.openxmlformats.org/officeDocument/2006/relationships/hyperlink" Target="http://www.amazon.com/gp/product/B00BHU9BV6/?tag=titb-20" TargetMode="External"/><Relationship Id="rId873" Type="http://schemas.openxmlformats.org/officeDocument/2006/relationships/hyperlink" Target="http://www.amazon.com/gp/product/B00R2LYXKI/?tag=titb-20" TargetMode="External"/><Relationship Id="rId1089" Type="http://schemas.openxmlformats.org/officeDocument/2006/relationships/hyperlink" Target="https://www.amazon.com/Love-Friendship-Kate-Beckinsale/dp/B01F4CBK20/ref=sr_1_1?s=instant-video&amp;ie=UTF8&amp;qid=1481218337&amp;sr=1-1&amp;keywords=Love+%26+Friendship" TargetMode="External"/><Relationship Id="rId1296" Type="http://schemas.openxmlformats.org/officeDocument/2006/relationships/hyperlink" Target="http://www.the-numbers.com/market/genre/Drama" TargetMode="External"/><Relationship Id="rId2347" Type="http://schemas.openxmlformats.org/officeDocument/2006/relationships/hyperlink" Target="https://www.the-numbers.com/market/genre/Action" TargetMode="External"/><Relationship Id="rId221" Type="http://schemas.openxmlformats.org/officeDocument/2006/relationships/hyperlink" Target="http://www.amazon.com/gp/product/B00AOB5G3Q/?tag=titb-20" TargetMode="External"/><Relationship Id="rId319" Type="http://schemas.openxmlformats.org/officeDocument/2006/relationships/hyperlink" Target="http://www.amazon.com/gp/product/B002NJEJ3A/?tag=titb-20" TargetMode="External"/><Relationship Id="rId526" Type="http://schemas.openxmlformats.org/officeDocument/2006/relationships/hyperlink" Target="http://www.amazon.com/gp/product/B005GH8U0E/?tag=titb-20" TargetMode="External"/><Relationship Id="rId1156" Type="http://schemas.openxmlformats.org/officeDocument/2006/relationships/hyperlink" Target="https://www.amazon.com/Wild-Life-Doug-Stone/dp/B01LRGMUY4/ref=sr_1_1?s=instant-video&amp;ie=UTF8&amp;qid=1481218086&amp;sr=1-1&amp;keywords=The+Wild+Life" TargetMode="External"/><Relationship Id="rId1363" Type="http://schemas.openxmlformats.org/officeDocument/2006/relationships/hyperlink" Target="http://www.the-numbers.com/market/genre/Thriller-or-Suspense" TargetMode="External"/><Relationship Id="rId2207" Type="http://schemas.openxmlformats.org/officeDocument/2006/relationships/hyperlink" Target="https://www.amazon.co.uk/Playmobil-Movie-Anya-Taylor-Joy/dp/B07YQ7J26C/ref=sr_1_1?crid=25L24TX7J13R0&amp;keywords=playmobile+the+movie&amp;qid=1577973863&amp;s=instant-video&amp;sprefix=Playmobile%3A+The+Movie%2Cinstant-video%2C151&amp;sr=1-1" TargetMode="External"/><Relationship Id="rId733" Type="http://schemas.openxmlformats.org/officeDocument/2006/relationships/hyperlink" Target="http://www.amazon.com/gp/product/B00GJ0HSUK/?tag=titb-20" TargetMode="External"/><Relationship Id="rId940" Type="http://schemas.openxmlformats.org/officeDocument/2006/relationships/hyperlink" Target="http://www.amazon.com/gp/product/B00OH74BXY/?tag=titb-20" TargetMode="External"/><Relationship Id="rId1016" Type="http://schemas.openxmlformats.org/officeDocument/2006/relationships/hyperlink" Target="http://www.amazon.com/gp/product/B017WRCU92/?tag=titb-20" TargetMode="External"/><Relationship Id="rId1570" Type="http://schemas.openxmlformats.org/officeDocument/2006/relationships/hyperlink" Target="https://www.the-numbers.com/movie/Hearts-Beat-Loud" TargetMode="External"/><Relationship Id="rId1668" Type="http://schemas.openxmlformats.org/officeDocument/2006/relationships/hyperlink" Target="https://www.amazon.com/Dog-Days-Ken-Marino/dp/B07GFRT4J6/ref=sr_1_1?s=instant-video&amp;ie=UTF8&amp;qid=1546970449&amp;sr=1-1&amp;keywords=Dog+Days" TargetMode="External"/><Relationship Id="rId1875" Type="http://schemas.openxmlformats.org/officeDocument/2006/relationships/hyperlink" Target="https://www.amazon.com/Predator-Boyd-Holbrook/dp/B07H7WXH79/ref=sr_1_1?s=instant-video&amp;ie=UTF8&amp;qid=1546973805&amp;sr=1-1&amp;keywords=The+Predator" TargetMode="External"/><Relationship Id="rId800" Type="http://schemas.openxmlformats.org/officeDocument/2006/relationships/hyperlink" Target="http://www.amazon.com/gp/product/B00ECU9EYW/?tag=titb-20" TargetMode="External"/><Relationship Id="rId1223" Type="http://schemas.openxmlformats.org/officeDocument/2006/relationships/hyperlink" Target="http://www.the-numbers.com/market/genre/Comedy" TargetMode="External"/><Relationship Id="rId1430" Type="http://schemas.openxmlformats.org/officeDocument/2006/relationships/hyperlink" Target="https://www.amazon.co.uk/Happy-Death-Day-Jessica-Rothe/dp/B076THF46M/ref=sr_1_1?s=instant-video&amp;ie=UTF8&amp;qid=1546980828&amp;sr=1-1&amp;keywords=Happy+Death+Day" TargetMode="External"/><Relationship Id="rId1528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1735" Type="http://schemas.openxmlformats.org/officeDocument/2006/relationships/hyperlink" Target="https://www.amazon.com/Peppermint-Jennifer-Garner/dp/B07H9L1Q44/ref=sr_1_1?s=instant-video&amp;ie=UTF8&amp;qid=1546975357&amp;sr=1-1&amp;keywords=Peppermint" TargetMode="External"/><Relationship Id="rId1942" Type="http://schemas.openxmlformats.org/officeDocument/2006/relationships/hyperlink" Target="https://www.the-numbers.com/market/genre/Action" TargetMode="External"/><Relationship Id="rId27" Type="http://schemas.openxmlformats.org/officeDocument/2006/relationships/hyperlink" Target="http://www.amazon.co.uk/Pathfinder-Karl-Urban/dp/B00NLK3BMK/ref=sr_1_1?s=instant-video&amp;ie=UTF8&amp;qid=1457386385&amp;sr=1-1&amp;keywords=Pathfinder" TargetMode="External"/><Relationship Id="rId1802" Type="http://schemas.openxmlformats.org/officeDocument/2006/relationships/hyperlink" Target="https://www.the-numbers.com/market/genre/Action" TargetMode="External"/><Relationship Id="rId176" Type="http://schemas.openxmlformats.org/officeDocument/2006/relationships/hyperlink" Target="http://www.amazon.com/gp/product/B002ADEEZM/?tag=titb-20" TargetMode="External"/><Relationship Id="rId383" Type="http://schemas.openxmlformats.org/officeDocument/2006/relationships/hyperlink" Target="http://www.amazon.com/gp/product/B003N0Y9WO/?tag=titb-20" TargetMode="External"/><Relationship Id="rId590" Type="http://schemas.openxmlformats.org/officeDocument/2006/relationships/hyperlink" Target="http://www.amazon.com/gp/product/B007Q476KU/?tag=titb-20" TargetMode="External"/><Relationship Id="rId2064" Type="http://schemas.openxmlformats.org/officeDocument/2006/relationships/hyperlink" Target="https://www.amazon.co.uk/Jay-Silent-Reboot-Kevin-Smith/dp/B081HXV71Z/ref=sr_1_1?keywords=Jay+and+Silent+Bob+Reboot&amp;qid=1577973564&amp;s=instant-video&amp;sr=1-1" TargetMode="External"/><Relationship Id="rId2271" Type="http://schemas.openxmlformats.org/officeDocument/2006/relationships/hyperlink" Target="https://www.the-numbers.com/market/genre/Adventure" TargetMode="External"/><Relationship Id="rId243" Type="http://schemas.openxmlformats.org/officeDocument/2006/relationships/hyperlink" Target="http://www.amazon.com/gp/product/B003413LI0/?tag=titb-20" TargetMode="External"/><Relationship Id="rId450" Type="http://schemas.openxmlformats.org/officeDocument/2006/relationships/hyperlink" Target="http://www.amazon.com/gp/product/B0045XKJBI/?tag=titb-20" TargetMode="External"/><Relationship Id="rId688" Type="http://schemas.openxmlformats.org/officeDocument/2006/relationships/hyperlink" Target="http://www.amazon.com/gp/product/B009SQOGZ2/?tag=titb-20" TargetMode="External"/><Relationship Id="rId895" Type="http://schemas.openxmlformats.org/officeDocument/2006/relationships/hyperlink" Target="http://www.amazon.com/gp/product/B00PGV8UV4/?tag=titb-20" TargetMode="External"/><Relationship Id="rId1080" Type="http://schemas.openxmlformats.org/officeDocument/2006/relationships/hyperlink" Target="https://www.amazon.com/Hardcore-Henry-Sharlto-Copley/dp/B01DWYJXVW/ref=sr_1_1?s=instant-video&amp;ie=UTF8&amp;qid=1481218167&amp;sr=1-1&amp;keywords=Hardcore+Henry" TargetMode="External"/><Relationship Id="rId2131" Type="http://schemas.openxmlformats.org/officeDocument/2006/relationships/hyperlink" Target="https://www.the-numbers.com/market/genre/Drama" TargetMode="External"/><Relationship Id="rId2369" Type="http://schemas.openxmlformats.org/officeDocument/2006/relationships/hyperlink" Target="https://www.the-numbers.com/movie/Art-of-Racing-in-the-Rain-The-(2019)" TargetMode="External"/><Relationship Id="rId103" Type="http://schemas.openxmlformats.org/officeDocument/2006/relationships/hyperlink" Target="http://www.amazon.com/gp/product/B00280GDFQ/?tag=titb-20" TargetMode="External"/><Relationship Id="rId310" Type="http://schemas.openxmlformats.org/officeDocument/2006/relationships/hyperlink" Target="http://www.amazon.com/gp/product/B0037VKDQ0/?tag=titb-20" TargetMode="External"/><Relationship Id="rId548" Type="http://schemas.openxmlformats.org/officeDocument/2006/relationships/hyperlink" Target="http://www.amazon.com/gp/product/B005UKJX4E/?tag=titb-20" TargetMode="External"/><Relationship Id="rId755" Type="http://schemas.openxmlformats.org/officeDocument/2006/relationships/hyperlink" Target="http://www.amazon.com/gp/product/B00CL4BRT6/?tag=titb-20" TargetMode="External"/><Relationship Id="rId962" Type="http://schemas.openxmlformats.org/officeDocument/2006/relationships/hyperlink" Target="http://www.amazon.com/gp/product/B01AOHWGA0/?tag=titb-20" TargetMode="External"/><Relationship Id="rId1178" Type="http://schemas.openxmlformats.org/officeDocument/2006/relationships/hyperlink" Target="http://www.the-numbers.com/market/genre/Thriller-or-Suspense" TargetMode="External"/><Relationship Id="rId1385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1592" Type="http://schemas.openxmlformats.org/officeDocument/2006/relationships/hyperlink" Target="https://www.the-numbers.com/market/genre/Drama" TargetMode="External"/><Relationship Id="rId2229" Type="http://schemas.openxmlformats.org/officeDocument/2006/relationships/hyperlink" Target="https://www.amazon.co.uk/Charlies-Angels-Kristen-Stewart/dp/B08211ZRPD/ref=sr_1_1?crid=3FE76G0XGXJNT&amp;keywords=charlies+angels+2019&amp;qid=1577973270&amp;s=instant-video&amp;sprefix=Charlie%E2%80%99s+Angels%2Cinstant-video%2C189&amp;sr=1-1" TargetMode="External"/><Relationship Id="rId91" Type="http://schemas.openxmlformats.org/officeDocument/2006/relationships/hyperlink" Target="http://www.amazon.com/gp/product/B0091X2LQS/?tag=titb-20" TargetMode="External"/><Relationship Id="rId408" Type="http://schemas.openxmlformats.org/officeDocument/2006/relationships/hyperlink" Target="http://www.amazon.com/gp/product/B003N20IVS/?tag=titb-20" TargetMode="External"/><Relationship Id="rId615" Type="http://schemas.openxmlformats.org/officeDocument/2006/relationships/hyperlink" Target="http://www.amazon.com/gp/product/B007JRUCGO/?tag=titb-20" TargetMode="External"/><Relationship Id="rId822" Type="http://schemas.openxmlformats.org/officeDocument/2006/relationships/hyperlink" Target="http://www.amazon.com/gp/product/B00HV2KPNW/?tag=titb-20" TargetMode="External"/><Relationship Id="rId1038" Type="http://schemas.openxmlformats.org/officeDocument/2006/relationships/hyperlink" Target="http://www.amazon.com/gp/product/B00VIF5AZ6/?tag=titb-20" TargetMode="External"/><Relationship Id="rId1245" Type="http://schemas.openxmlformats.org/officeDocument/2006/relationships/hyperlink" Target="http://www.the-numbers.com/market/genre/Drama" TargetMode="External"/><Relationship Id="rId1452" Type="http://schemas.openxmlformats.org/officeDocument/2006/relationships/hyperlink" Target="https://www.amazon.co.uk/Book-Henry-Bobby-Moynihan/dp/B072QY86WQ/ref=sr_1_1?s=instant-video&amp;ie=UTF8&amp;qid=1546977750&amp;sr=1-1&amp;keywords=The+Book+of+Henry" TargetMode="External"/><Relationship Id="rId1897" Type="http://schemas.openxmlformats.org/officeDocument/2006/relationships/hyperlink" Target="https://www.amazon.com/Nutcracker-Four-Realms-Keira-Knightley/dp/B07K3SCL6Z/ref=sr_1_1?s=instant-video&amp;ie=UTF8&amp;qid=1546973842&amp;sr=1-1&amp;keywords=The+Nutcracker+and+the+Four+Realms" TargetMode="External"/><Relationship Id="rId1105" Type="http://schemas.openxmlformats.org/officeDocument/2006/relationships/hyperlink" Target="https://www.amazon.com/Gods-Dead-Melissa-Joan-Hart/dp/B01DQ7OOT6/ref=sr_1_2?s=instant-video&amp;ie=UTF8&amp;qid=1481218600&amp;sr=1-2&amp;keywords=God%E2%80%99s+Not+Dead+2" TargetMode="External"/><Relationship Id="rId1312" Type="http://schemas.openxmlformats.org/officeDocument/2006/relationships/hyperlink" Target="http://www.the-numbers.com/market/genre/Action" TargetMode="External"/><Relationship Id="rId1757" Type="http://schemas.openxmlformats.org/officeDocument/2006/relationships/hyperlink" Target="https://www.amazon.com/Life-Party-Melissa-McCarthy/dp/B07CX4ST91/ref=sr_1_2?s=instant-video&amp;ie=UTF8&amp;qid=1546975618&amp;sr=1-2&amp;keywords=Life+of+the+Party" TargetMode="External"/><Relationship Id="rId1964" Type="http://schemas.openxmlformats.org/officeDocument/2006/relationships/hyperlink" Target="https://www.the-numbers.com/movie/Tully-(2018)" TargetMode="External"/><Relationship Id="rId49" Type="http://schemas.openxmlformats.org/officeDocument/2006/relationships/hyperlink" Target="http://www.amazon.co.uk/Zodiac-Jake-Gyllenhaal/dp/B00I6ZJRO6/ref=sr_1_1?s=instant-video&amp;ie=UTF8&amp;qid=1457386852&amp;sr=1-1&amp;keywords=zodiac" TargetMode="External"/><Relationship Id="rId1617" Type="http://schemas.openxmlformats.org/officeDocument/2006/relationships/hyperlink" Target="https://www.the-numbers.com/market/genre/Drama" TargetMode="External"/><Relationship Id="rId1824" Type="http://schemas.openxmlformats.org/officeDocument/2006/relationships/hyperlink" Target="https://www.amazon.com/Post-Meryl-Streep/dp/B078XMV6WJ/ref=sr_1_2?s=instant-video&amp;ie=UTF8&amp;qid=1546973832&amp;sr=1-2&amp;keywords=The+Post" TargetMode="External"/><Relationship Id="rId198" Type="http://schemas.openxmlformats.org/officeDocument/2006/relationships/hyperlink" Target="http://www.amazon.com/gp/product/B00DFEDRW6/?tag=titb-20" TargetMode="External"/><Relationship Id="rId2086" Type="http://schemas.openxmlformats.org/officeDocument/2006/relationships/hyperlink" Target="https://www.the-numbers.com/movie/Jojo-Rabbit-(Germany)-(2019)" TargetMode="External"/><Relationship Id="rId2293" Type="http://schemas.openxmlformats.org/officeDocument/2006/relationships/hyperlink" Target="https://www.the-numbers.com/market/genre/Adventure" TargetMode="External"/><Relationship Id="rId265" Type="http://schemas.openxmlformats.org/officeDocument/2006/relationships/hyperlink" Target="http://www.amazon.com/gp/product/B0030B624E/?tag=titb-20" TargetMode="External"/><Relationship Id="rId472" Type="http://schemas.openxmlformats.org/officeDocument/2006/relationships/hyperlink" Target="http://www.amazon.com/gp/product/B004X4R0VQ/?tag=titb-20" TargetMode="External"/><Relationship Id="rId2153" Type="http://schemas.openxmlformats.org/officeDocument/2006/relationships/hyperlink" Target="https://www.the-numbers.com/market/genre/Drama" TargetMode="External"/><Relationship Id="rId2360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125" Type="http://schemas.openxmlformats.org/officeDocument/2006/relationships/hyperlink" Target="http://www.amazon.com/gp/product/B009HEJWHW/?tag=titb-20" TargetMode="External"/><Relationship Id="rId332" Type="http://schemas.openxmlformats.org/officeDocument/2006/relationships/hyperlink" Target="http://www.amazon.com/gp/product/B003ESVNI8/?tag=titb-20" TargetMode="External"/><Relationship Id="rId777" Type="http://schemas.openxmlformats.org/officeDocument/2006/relationships/hyperlink" Target="http://www.amazon.com/gp/product/B00IF5P8TA/?tag=titb-20" TargetMode="External"/><Relationship Id="rId984" Type="http://schemas.openxmlformats.org/officeDocument/2006/relationships/hyperlink" Target="http://www.amazon.com/gp/product/B017C11VP2/?tag=titb-20" TargetMode="External"/><Relationship Id="rId2013" Type="http://schemas.openxmlformats.org/officeDocument/2006/relationships/hyperlink" Target="https://www.boxofficemojo.com/movies/?id=theprodigy.htm" TargetMode="External"/><Relationship Id="rId2220" Type="http://schemas.openxmlformats.org/officeDocument/2006/relationships/hyperlink" Target="https://www.the-numbers.com/market/genre/Adventure" TargetMode="External"/><Relationship Id="rId637" Type="http://schemas.openxmlformats.org/officeDocument/2006/relationships/hyperlink" Target="http://www.amazon.com/gp/product/B009M8W8CY/?tag=titb-20" TargetMode="External"/><Relationship Id="rId844" Type="http://schemas.openxmlformats.org/officeDocument/2006/relationships/hyperlink" Target="http://www.amazon.com/gp/product/B00INS1U78/?tag=titb-20" TargetMode="External"/><Relationship Id="rId1267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1474" Type="http://schemas.openxmlformats.org/officeDocument/2006/relationships/hyperlink" Target="https://www.amazon.co.uk/Gold-Matthew-McConaughey/dp/B01N24A6KK/ref=sr_1_2?s=instant-video&amp;ie=UTF8&amp;qid=1546980446&amp;sr=1-2&amp;keywords=Gold" TargetMode="External"/><Relationship Id="rId1681" Type="http://schemas.openxmlformats.org/officeDocument/2006/relationships/hyperlink" Target="https://www.the-numbers.com/market/genre/Drama" TargetMode="External"/><Relationship Id="rId2318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704" Type="http://schemas.openxmlformats.org/officeDocument/2006/relationships/hyperlink" Target="http://www.amazon.com/gp/product/B0086DBE62/?tag=titb-20" TargetMode="External"/><Relationship Id="rId911" Type="http://schemas.openxmlformats.org/officeDocument/2006/relationships/hyperlink" Target="http://www.amazon.com/gp/product/B00HZ3C4N6/?tag=titb-20" TargetMode="External"/><Relationship Id="rId1127" Type="http://schemas.openxmlformats.org/officeDocument/2006/relationships/hyperlink" Target="http://www.the-numbers.com/market/genre/Drama" TargetMode="External"/><Relationship Id="rId1334" Type="http://schemas.openxmlformats.org/officeDocument/2006/relationships/hyperlink" Target="https://www.amazon.com/Inferno-Tom-Hanks/dp/B01MFBQ0A6/ref=sr_1_1?s=instant-video&amp;ie=UTF8&amp;qid=1481218865&amp;sr=1-1&amp;keywords=Inferno" TargetMode="External"/><Relationship Id="rId1541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1779" Type="http://schemas.openxmlformats.org/officeDocument/2006/relationships/hyperlink" Target="https://www.the-numbers.com/market/genre/Action" TargetMode="External"/><Relationship Id="rId1986" Type="http://schemas.openxmlformats.org/officeDocument/2006/relationships/hyperlink" Target="https://www.boxofficemojo.com/movies/?id=ekladkikodekahtohaisalaga.htm" TargetMode="External"/><Relationship Id="rId40" Type="http://schemas.openxmlformats.org/officeDocument/2006/relationships/hyperlink" Target="http://www.amazon.co.uk/Across-Universe-Sturgess-Evan-Rachel/dp/B00I3R3PNQ/ref=sr_1_1?s=instant-video&amp;ie=UTF8&amp;qid=1457385603&amp;sr=1-1&amp;keywords=Across+the+Universe" TargetMode="External"/><Relationship Id="rId1401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1639" Type="http://schemas.openxmlformats.org/officeDocument/2006/relationships/hyperlink" Target="https://www.the-numbers.com/market/genre/Comedy" TargetMode="External"/><Relationship Id="rId1846" Type="http://schemas.openxmlformats.org/officeDocument/2006/relationships/hyperlink" Target="https://www.the-numbers.com/market/genre/Adventure" TargetMode="External"/><Relationship Id="rId1706" Type="http://schemas.openxmlformats.org/officeDocument/2006/relationships/hyperlink" Target="https://www.the-numbers.com/market/genre/Drama" TargetMode="External"/><Relationship Id="rId1913" Type="http://schemas.openxmlformats.org/officeDocument/2006/relationships/hyperlink" Target="https://www.the-numbers.com/market/genre/Action" TargetMode="External"/><Relationship Id="rId287" Type="http://schemas.openxmlformats.org/officeDocument/2006/relationships/hyperlink" Target="http://www.amazon.com/gp/product/B0026OFZXU/?tag=titb-20" TargetMode="External"/><Relationship Id="rId494" Type="http://schemas.openxmlformats.org/officeDocument/2006/relationships/hyperlink" Target="http://www.amazon.com/gp/product/B008Y6SLL2/?tag=titb-20" TargetMode="External"/><Relationship Id="rId2175" Type="http://schemas.openxmlformats.org/officeDocument/2006/relationships/hyperlink" Target="https://www.the-numbers.com/market/genre/Action" TargetMode="External"/><Relationship Id="rId147" Type="http://schemas.openxmlformats.org/officeDocument/2006/relationships/hyperlink" Target="http://www.amazon.com/gp/product/B002BCNK1Q/?tag=titb-20" TargetMode="External"/><Relationship Id="rId354" Type="http://schemas.openxmlformats.org/officeDocument/2006/relationships/hyperlink" Target="http://www.amazon.com/gp/product/B0091X4EYK/?tag=titb-20" TargetMode="External"/><Relationship Id="rId799" Type="http://schemas.openxmlformats.org/officeDocument/2006/relationships/hyperlink" Target="http://www.amazon.com/gp/product/B00G5SQFXC/?tag=titb-20" TargetMode="External"/><Relationship Id="rId1191" Type="http://schemas.openxmlformats.org/officeDocument/2006/relationships/hyperlink" Target="https://www.amazon.com/Bad-Moms-Mila-Kunis/dp/B01J2KCK6A/ref=sr_1_1?s=instant-video&amp;ie=UTF8&amp;qid=1481219400&amp;sr=1-1&amp;keywords=Bad+Moms" TargetMode="External"/><Relationship Id="rId2035" Type="http://schemas.openxmlformats.org/officeDocument/2006/relationships/hyperlink" Target="https://www.the-numbers.com/market/genre/Horror" TargetMode="External"/><Relationship Id="rId561" Type="http://schemas.openxmlformats.org/officeDocument/2006/relationships/hyperlink" Target="http://www.amazon.com/gp/product/B008Y73940/?tag=titb-20" TargetMode="External"/><Relationship Id="rId659" Type="http://schemas.openxmlformats.org/officeDocument/2006/relationships/hyperlink" Target="http://www.amazon.com/gp/product/B00A9X9TIW/?tag=titb-20" TargetMode="External"/><Relationship Id="rId866" Type="http://schemas.openxmlformats.org/officeDocument/2006/relationships/hyperlink" Target="http://www.amazon.com/gp/product/B00TPJE3ZK/?tag=titb-20" TargetMode="External"/><Relationship Id="rId1289" Type="http://schemas.openxmlformats.org/officeDocument/2006/relationships/hyperlink" Target="http://www.the-numbers.com/market/genre/Drama" TargetMode="External"/><Relationship Id="rId1496" Type="http://schemas.openxmlformats.org/officeDocument/2006/relationships/hyperlink" Target="https://www.amazon.co.uk/Stronger-David-Gordon-Green/dp/B0785KX8MM/ref=sr_1_1?s=instant-video&amp;ie=UTF8&amp;qid=1546981681&amp;sr=1-1&amp;keywords=Stronger" TargetMode="External"/><Relationship Id="rId2242" Type="http://schemas.openxmlformats.org/officeDocument/2006/relationships/hyperlink" Target="https://www.the-numbers.com/market/genre/Horror" TargetMode="External"/><Relationship Id="rId214" Type="http://schemas.openxmlformats.org/officeDocument/2006/relationships/hyperlink" Target="http://www.amazon.com/gp/product/B005ZMTAAY/?tag=titb-20" TargetMode="External"/><Relationship Id="rId421" Type="http://schemas.openxmlformats.org/officeDocument/2006/relationships/hyperlink" Target="http://www.amazon.com/gp/product/B0041VMSL8/?tag=titb-20" TargetMode="External"/><Relationship Id="rId519" Type="http://schemas.openxmlformats.org/officeDocument/2006/relationships/hyperlink" Target="http://www.amazon.com/gp/product/B005WQ3F2C/?tag=titb-20" TargetMode="External"/><Relationship Id="rId1051" Type="http://schemas.openxmlformats.org/officeDocument/2006/relationships/hyperlink" Target="http://www.amazon.com/gp/product/B00YI7PCPY/?tag=titb-20" TargetMode="External"/><Relationship Id="rId1149" Type="http://schemas.openxmlformats.org/officeDocument/2006/relationships/hyperlink" Target="https://www.amazon.com/Carol-Cate-Blanchett/dp/B01A9RC4RK/ref=sr_1_1?s=instant-video&amp;ie=UTF8&amp;qid=1481218077&amp;sr=1-1&amp;keywords=Carol" TargetMode="External"/><Relationship Id="rId1356" Type="http://schemas.openxmlformats.org/officeDocument/2006/relationships/hyperlink" Target="http://www.the-numbers.com/market/genre/Adventure" TargetMode="External"/><Relationship Id="rId2102" Type="http://schemas.openxmlformats.org/officeDocument/2006/relationships/hyperlink" Target="https://www.the-numbers.com/market/genre/Drama" TargetMode="External"/><Relationship Id="rId726" Type="http://schemas.openxmlformats.org/officeDocument/2006/relationships/hyperlink" Target="http://www.amazon.com/gp/product/B00JPNZPCG/?tag=titb-20" TargetMode="External"/><Relationship Id="rId933" Type="http://schemas.openxmlformats.org/officeDocument/2006/relationships/hyperlink" Target="http://www.amazon.com/gp/product/B00TU9UFTS/?tag=titb-20" TargetMode="External"/><Relationship Id="rId1009" Type="http://schemas.openxmlformats.org/officeDocument/2006/relationships/hyperlink" Target="http://www.amazon.com/gp/product/B017QHYW1W/?tag=titb-20" TargetMode="External"/><Relationship Id="rId1563" Type="http://schemas.openxmlformats.org/officeDocument/2006/relationships/hyperlink" Target="https://www.the-numbers.com/movie/Blindspotting" TargetMode="External"/><Relationship Id="rId1770" Type="http://schemas.openxmlformats.org/officeDocument/2006/relationships/hyperlink" Target="https://www.amazon.com/I-Feel-Pretty-Amy-Schumer/dp/B07C7N5K8V/ref=sr_1_2?s=instant-video&amp;ie=UTF8&amp;qid=1546975048&amp;sr=1-2&amp;keywords=I+Feel+Pretty" TargetMode="External"/><Relationship Id="rId1868" Type="http://schemas.openxmlformats.org/officeDocument/2006/relationships/hyperlink" Target="https://www.the-numbers.com/market/genre/Adventure" TargetMode="External"/><Relationship Id="rId62" Type="http://schemas.openxmlformats.org/officeDocument/2006/relationships/hyperlink" Target="http://www.amazon.co.uk/Meet-Robinsons-Angela-Bassett/dp/B00MF5HU7E/ref=sr_1_1?s=instant-video&amp;ie=UTF8&amp;qid=1457386226&amp;sr=1-1&amp;keywords=Meet+the+Robinsons" TargetMode="External"/><Relationship Id="rId1216" Type="http://schemas.openxmlformats.org/officeDocument/2006/relationships/hyperlink" Target="https://www.amazon.com/Eddie-Eagle-Taron-Egerton/dp/B01BXL0HY8/ref=sr_1_1?s=instant-video&amp;ie=UTF8&amp;qid=1481218412&amp;sr=1-1&amp;keywords=Eddie+the+Eagle" TargetMode="External"/><Relationship Id="rId1423" Type="http://schemas.openxmlformats.org/officeDocument/2006/relationships/hyperlink" Target="https://www.amazon.co.uk/All-Saints-Patrick-Johnson/dp/B077ZBZG3S/ref=sr_1_6?s=instant-video&amp;ie=UTF8&amp;qid=1546981416&amp;sr=1-6&amp;keywords=All+Saints" TargetMode="External"/><Relationship Id="rId1630" Type="http://schemas.openxmlformats.org/officeDocument/2006/relationships/hyperlink" Target="https://www.the-numbers.com/movie/Disobedience-(2018)" TargetMode="External"/><Relationship Id="rId1728" Type="http://schemas.openxmlformats.org/officeDocument/2006/relationships/hyperlink" Target="https://www.the-numbers.com/movie/Blockers" TargetMode="External"/><Relationship Id="rId1935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2197" Type="http://schemas.openxmlformats.org/officeDocument/2006/relationships/hyperlink" Target="https://www.the-numbers.com/market/genre/Drama" TargetMode="External"/><Relationship Id="rId169" Type="http://schemas.openxmlformats.org/officeDocument/2006/relationships/hyperlink" Target="http://www.amazon.com/gp/product/B001Q4Z5UY/?tag=titb-20" TargetMode="External"/><Relationship Id="rId376" Type="http://schemas.openxmlformats.org/officeDocument/2006/relationships/hyperlink" Target="http://www.amazon.com/gp/product/B004V6X902/?tag=titb-20" TargetMode="External"/><Relationship Id="rId583" Type="http://schemas.openxmlformats.org/officeDocument/2006/relationships/hyperlink" Target="http://www.amazon.com/gp/product/B0064J6OMO/?tag=titb-20" TargetMode="External"/><Relationship Id="rId790" Type="http://schemas.openxmlformats.org/officeDocument/2006/relationships/hyperlink" Target="http://www.amazon.com/gp/product/B00C7DGQ9C/?tag=titb-20" TargetMode="External"/><Relationship Id="rId2057" Type="http://schemas.openxmlformats.org/officeDocument/2006/relationships/hyperlink" Target="https://www.the-numbers.com/movie/Brian-Banks-(2019)" TargetMode="External"/><Relationship Id="rId2264" Type="http://schemas.openxmlformats.org/officeDocument/2006/relationships/hyperlink" Target="https://www.the-numbers.com/market/genre/Adventure" TargetMode="External"/><Relationship Id="rId4" Type="http://schemas.openxmlformats.org/officeDocument/2006/relationships/hyperlink" Target="http://www.amazon.co.uk/Saw-IV-Extreme-Tobin-Bell-y/dp/B00ESZQN04/ref=sr_1_1?s=instant-video&amp;ie=UTF8&amp;qid=1457386469&amp;sr=1-1&amp;keywords=Saw+IV" TargetMode="External"/><Relationship Id="rId236" Type="http://schemas.openxmlformats.org/officeDocument/2006/relationships/hyperlink" Target="http://www.amazon.com/gp/product/B008Y6Y2YM/?tag=titb-20" TargetMode="External"/><Relationship Id="rId443" Type="http://schemas.openxmlformats.org/officeDocument/2006/relationships/hyperlink" Target="http://www.amazon.com/gp/product/B004IYNP6U/?tag=titb-20" TargetMode="External"/><Relationship Id="rId650" Type="http://schemas.openxmlformats.org/officeDocument/2006/relationships/hyperlink" Target="http://www.amazon.com/gp/product/B00APVBKR6/?tag=titb-20" TargetMode="External"/><Relationship Id="rId888" Type="http://schemas.openxmlformats.org/officeDocument/2006/relationships/hyperlink" Target="http://www.amazon.com/gp/product/B00PTOYJJ0/?tag=titb-20" TargetMode="External"/><Relationship Id="rId1073" Type="http://schemas.openxmlformats.org/officeDocument/2006/relationships/hyperlink" Target="http://www.the-numbers.com/market/genre/Comedy" TargetMode="External"/><Relationship Id="rId1280" Type="http://schemas.openxmlformats.org/officeDocument/2006/relationships/hyperlink" Target="http://www.the-numbers.com/market/genre/Drama" TargetMode="External"/><Relationship Id="rId2124" Type="http://schemas.openxmlformats.org/officeDocument/2006/relationships/hyperlink" Target="https://www.amazon.co.uk/Good-Boys-Jacob-Tremblay/dp/B07WHRNC7M/ref=sr_1_1?crid=3S5J2JFLOJ9E1&amp;keywords=good+boys&amp;qid=1577973497&amp;s=instant-video&amp;sprefix=Good+Boys%2Cinstant-video%2C160&amp;sr=1-1" TargetMode="External"/><Relationship Id="rId2331" Type="http://schemas.openxmlformats.org/officeDocument/2006/relationships/hyperlink" Target="https://www.the-numbers.com/market/genre/Adventure" TargetMode="External"/><Relationship Id="rId303" Type="http://schemas.openxmlformats.org/officeDocument/2006/relationships/hyperlink" Target="http://www.amazon.com/gp/product/B002VDCTZ8/?tag=titb-20" TargetMode="External"/><Relationship Id="rId748" Type="http://schemas.openxmlformats.org/officeDocument/2006/relationships/hyperlink" Target="http://www.amazon.com/gp/product/B00ID4IATI/?tag=titb-20" TargetMode="External"/><Relationship Id="rId955" Type="http://schemas.openxmlformats.org/officeDocument/2006/relationships/hyperlink" Target="http://www.amazon.com/gp/product/B00ZRHRXXS/?tag=titb-20" TargetMode="External"/><Relationship Id="rId1140" Type="http://schemas.openxmlformats.org/officeDocument/2006/relationships/hyperlink" Target="http://www.the-numbers.com/market/genre/Horror" TargetMode="External"/><Relationship Id="rId1378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1585" Type="http://schemas.openxmlformats.org/officeDocument/2006/relationships/hyperlink" Target="https://www.amazon.com/Sorry-Bother-You-Boots-Riley/dp/B07FN8STFS/ref=sr_1_1?s=instant-video&amp;ie=UTF8&amp;qid=1546974855&amp;sr=1-1&amp;keywords=Sorry+to+Bother+You" TargetMode="External"/><Relationship Id="rId1792" Type="http://schemas.openxmlformats.org/officeDocument/2006/relationships/hyperlink" Target="https://www.the-numbers.com/market/genre/Comedy" TargetMode="External"/><Relationship Id="rId84" Type="http://schemas.openxmlformats.org/officeDocument/2006/relationships/hyperlink" Target="http://www.amazon.com/gp/product/B008Y6ZWL4/?tag=titb-20" TargetMode="External"/><Relationship Id="rId510" Type="http://schemas.openxmlformats.org/officeDocument/2006/relationships/hyperlink" Target="http://www.amazon.com/gp/product/B004XWLI4I/?tag=titb-20" TargetMode="External"/><Relationship Id="rId608" Type="http://schemas.openxmlformats.org/officeDocument/2006/relationships/hyperlink" Target="http://www.amazon.com/gp/product/B006PZBRCY/?tag=titb-20" TargetMode="External"/><Relationship Id="rId815" Type="http://schemas.openxmlformats.org/officeDocument/2006/relationships/hyperlink" Target="http://www.amazon.com/gp/product/B00DP3IGJ6/?tag=titb-20" TargetMode="External"/><Relationship Id="rId1238" Type="http://schemas.openxmlformats.org/officeDocument/2006/relationships/hyperlink" Target="https://www.amazon.com/Nine-Lives-Kevin-Spacey/dp/B01MEGP5XV/ref=sr_1_1?s=instant-video&amp;ie=UTF8&amp;qid=1481218584&amp;sr=1-1&amp;keywords=Nine+Lives" TargetMode="External"/><Relationship Id="rId1445" Type="http://schemas.openxmlformats.org/officeDocument/2006/relationships/hyperlink" Target="https://www.amazon.co.uk/Friend-Request-Alycia-Debnam-Carey/dp/B01KUVL2KA/ref=sr_1_1?s=instant-video&amp;ie=UTF8&amp;qid=1546979574&amp;sr=1-1&amp;keywords=Friend+Request" TargetMode="External"/><Relationship Id="rId1652" Type="http://schemas.openxmlformats.org/officeDocument/2006/relationships/hyperlink" Target="https://www.the-numbers.com/market/genre/Horror" TargetMode="External"/><Relationship Id="rId1000" Type="http://schemas.openxmlformats.org/officeDocument/2006/relationships/hyperlink" Target="http://www.amazon.com/gp/product/B00W96OEV4/?tag=titb-20" TargetMode="External"/><Relationship Id="rId1305" Type="http://schemas.openxmlformats.org/officeDocument/2006/relationships/hyperlink" Target="https://www.amazon.com/Free-State-Jones-Matthew-McConaughey/dp/B01HDR26FY/ref=sr_1_1?s=instant-video&amp;ie=UTF8&amp;qid=1481218617&amp;sr=1-1&amp;keywords=Free+State+of+Jones" TargetMode="External"/><Relationship Id="rId1957" Type="http://schemas.openxmlformats.org/officeDocument/2006/relationships/hyperlink" Target="https://www.the-numbers.com/market/genre/Drama" TargetMode="External"/><Relationship Id="rId1512" Type="http://schemas.openxmlformats.org/officeDocument/2006/relationships/hyperlink" Target="https://www.amazon.co.uk/Cure-Wellness-Dane-DeHaan/dp/B01MV04KMG/ref=sr_1_1?s=instant-video&amp;ie=UTF8&amp;qid=1546978969&amp;sr=1-1&amp;keywords=A+Cure+for+Wellness" TargetMode="External"/><Relationship Id="rId1817" Type="http://schemas.openxmlformats.org/officeDocument/2006/relationships/hyperlink" Target="https://www.amazon.com/Girl-Spiders-Web-Claire-Foy/dp/B07KCM6RRT/ref=sr_1_1?s=instant-video&amp;ie=UTF8&amp;qid=1546974162&amp;sr=1-1&amp;keywords=The+Girl+in+the+Spider%27s+Web" TargetMode="External"/><Relationship Id="rId11" Type="http://schemas.openxmlformats.org/officeDocument/2006/relationships/hyperlink" Target="http://www.amazon.co.uk/Darjeeling-Limited-Jason-Schwartzman/dp/B00FYH8MHW/ref=sr_1_1?s=instant-video&amp;ie=UTF8&amp;qid=1457386602&amp;sr=1-1&amp;keywords=The+Darjeeling+Limited" TargetMode="External"/><Relationship Id="rId398" Type="http://schemas.openxmlformats.org/officeDocument/2006/relationships/hyperlink" Target="http://www.amazon.com/gp/product/B004MPJVMM/?tag=titb-20" TargetMode="External"/><Relationship Id="rId2079" Type="http://schemas.openxmlformats.org/officeDocument/2006/relationships/hyperlink" Target="https://www.the-numbers.com/market/genre/Horror" TargetMode="External"/><Relationship Id="rId160" Type="http://schemas.openxmlformats.org/officeDocument/2006/relationships/hyperlink" Target="http://www.amazon.com/gp/product/B001NEP8EA/?tag=titb-20" TargetMode="External"/><Relationship Id="rId2286" Type="http://schemas.openxmlformats.org/officeDocument/2006/relationships/hyperlink" Target="https://www.amazon.co.uk/Shazam-Zachary-Levi/dp/B07RB5244V/ref=sr_1_1?keywords=Shazam%21&amp;qid=1557072595&amp;s=instant-video&amp;sr=1-1" TargetMode="External"/><Relationship Id="rId258" Type="http://schemas.openxmlformats.org/officeDocument/2006/relationships/hyperlink" Target="http://www.amazon.com/gp/product/B0090QI22I/?tag=titb-20" TargetMode="External"/><Relationship Id="rId465" Type="http://schemas.openxmlformats.org/officeDocument/2006/relationships/hyperlink" Target="http://www.amazon.com/gp/product/B004QUGDTM/?tag=titb-20" TargetMode="External"/><Relationship Id="rId672" Type="http://schemas.openxmlformats.org/officeDocument/2006/relationships/hyperlink" Target="http://www.amazon.com/gp/product/B00BF11UM0/?tag=titb-20" TargetMode="External"/><Relationship Id="rId1095" Type="http://schemas.openxmlformats.org/officeDocument/2006/relationships/hyperlink" Target="http://www.the-numbers.com/market/genre/Action" TargetMode="External"/><Relationship Id="rId2146" Type="http://schemas.openxmlformats.org/officeDocument/2006/relationships/hyperlink" Target="https://www.boxofficemojo.com/movies/?id=theaftermath.htm" TargetMode="External"/><Relationship Id="rId2353" Type="http://schemas.openxmlformats.org/officeDocument/2006/relationships/hyperlink" Target="https://www.the-numbers.com/movie/Lion-King-The-(Live-Action)-(2019)" TargetMode="External"/><Relationship Id="rId118" Type="http://schemas.openxmlformats.org/officeDocument/2006/relationships/hyperlink" Target="http://www.amazon.com/gp/product/B004DHVF0U/?tag=titb-20" TargetMode="External"/><Relationship Id="rId325" Type="http://schemas.openxmlformats.org/officeDocument/2006/relationships/hyperlink" Target="http://www.amazon.com/gp/product/B0035GX0BM/?tag=titb-20" TargetMode="External"/><Relationship Id="rId532" Type="http://schemas.openxmlformats.org/officeDocument/2006/relationships/hyperlink" Target="http://www.amazon.com/gp/product/B0055OKKBA/?tag=titb-2" TargetMode="External"/><Relationship Id="rId977" Type="http://schemas.openxmlformats.org/officeDocument/2006/relationships/hyperlink" Target="http://www.amazon.com/gp/product/B00VRTFJYK/?tag=titb-20" TargetMode="External"/><Relationship Id="rId1162" Type="http://schemas.openxmlformats.org/officeDocument/2006/relationships/hyperlink" Target="http://www.the-numbers.com/market/genre/Comedy" TargetMode="External"/><Relationship Id="rId2006" Type="http://schemas.openxmlformats.org/officeDocument/2006/relationships/hyperlink" Target="https://www.the-numbers.com/market/genre/Horror" TargetMode="External"/><Relationship Id="rId2213" Type="http://schemas.openxmlformats.org/officeDocument/2006/relationships/hyperlink" Target="https://www.the-numbers.com/market/genre/Comedy" TargetMode="External"/><Relationship Id="rId837" Type="http://schemas.openxmlformats.org/officeDocument/2006/relationships/hyperlink" Target="http://www.amazon.com/gp/product/B00KT1B7WK/?tag=titb-20" TargetMode="External"/><Relationship Id="rId1022" Type="http://schemas.openxmlformats.org/officeDocument/2006/relationships/hyperlink" Target="http://www.amazon.com/gp/product/B018ITLEHC/?tag=titb-20" TargetMode="External"/><Relationship Id="rId1467" Type="http://schemas.openxmlformats.org/officeDocument/2006/relationships/hyperlink" Target="https://www.amazon.co.uk/Flatliners-Ellen-Page/dp/B075R2WJP7/ref=sr_1_2?s=instant-video&amp;ie=UTF8&amp;qid=1546978605&amp;sr=1-2&amp;keywords=Flatliners" TargetMode="External"/><Relationship Id="rId1674" Type="http://schemas.openxmlformats.org/officeDocument/2006/relationships/hyperlink" Target="https://www.the-numbers.com/market/genre/Drama" TargetMode="External"/><Relationship Id="rId1881" Type="http://schemas.openxmlformats.org/officeDocument/2006/relationships/hyperlink" Target="https://www.the-numbers.com/movie/Tomb-Raider-(2018)" TargetMode="External"/><Relationship Id="rId904" Type="http://schemas.openxmlformats.org/officeDocument/2006/relationships/hyperlink" Target="http://www.amazon.com/gp/product/B00LXLN4W6/?tag=titb-20" TargetMode="External"/><Relationship Id="rId1327" Type="http://schemas.openxmlformats.org/officeDocument/2006/relationships/hyperlink" Target="http://www.the-numbers.com/market/genre/Drama" TargetMode="External"/><Relationship Id="rId1534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Relationship Id="rId1741" Type="http://schemas.openxmlformats.org/officeDocument/2006/relationships/hyperlink" Target="https://www.the-numbers.com/market/genre/Comedy" TargetMode="External"/><Relationship Id="rId1979" Type="http://schemas.openxmlformats.org/officeDocument/2006/relationships/hyperlink" Target="https://www.the-numbers.com/movie/Late-Night-(2019)" TargetMode="External"/><Relationship Id="rId33" Type="http://schemas.openxmlformats.org/officeDocument/2006/relationships/hyperlink" Target="http://www.amazon.co.uk/License-Wed-Robin-Williams/dp/B00I7038KY/ref=sr_1_1?s=instant-video&amp;ie=UTF8&amp;qid=1457386198&amp;sr=1-1&amp;keywords=License+to+Wed" TargetMode="External"/><Relationship Id="rId1601" Type="http://schemas.openxmlformats.org/officeDocument/2006/relationships/hyperlink" Target="https://www.the-numbers.com/movie/Raid-(India)" TargetMode="External"/><Relationship Id="rId1839" Type="http://schemas.openxmlformats.org/officeDocument/2006/relationships/hyperlink" Target="https://www.the-numbers.com/movie/Fifty-Shades-Freed" TargetMode="External"/><Relationship Id="rId182" Type="http://schemas.openxmlformats.org/officeDocument/2006/relationships/hyperlink" Target="http://www.amazon.com/gp/product/B001RI3DZI/?tag=titb-20" TargetMode="External"/><Relationship Id="rId1906" Type="http://schemas.openxmlformats.org/officeDocument/2006/relationships/hyperlink" Target="https://www.the-numbers.com/movie/Meg-The" TargetMode="External"/><Relationship Id="rId487" Type="http://schemas.openxmlformats.org/officeDocument/2006/relationships/hyperlink" Target="http://www.amazon.com/gp/product/B0040Z9H5K/?tag=titb-20" TargetMode="External"/><Relationship Id="rId694" Type="http://schemas.openxmlformats.org/officeDocument/2006/relationships/hyperlink" Target="http://www.amazon.com/gp/product/B00A6N773O/?tag=titb-20" TargetMode="External"/><Relationship Id="rId2070" Type="http://schemas.openxmlformats.org/officeDocument/2006/relationships/hyperlink" Target="https://www.boxofficemojo.com/movies/?id=everybodyknows.htm" TargetMode="External"/><Relationship Id="rId2168" Type="http://schemas.openxmlformats.org/officeDocument/2006/relationships/hyperlink" Target="https://www.amazon.co.uk/Playing-Fire-Pete-Adeney/dp/B081HVQCTL/ref=sr_1_1?crid=1SR8YT0VZ7VJQ&amp;keywords=playing+with+fire&amp;qid=1577973854&amp;s=instant-video&amp;sprefix=Playing+with+Fire%2Cinstant-video%2C216&amp;sr=1-1" TargetMode="External"/><Relationship Id="rId2375" Type="http://schemas.openxmlformats.org/officeDocument/2006/relationships/hyperlink" Target="https://www.boxofficemojo.com/movies/?id=themustang.htm" TargetMode="External"/><Relationship Id="rId347" Type="http://schemas.openxmlformats.org/officeDocument/2006/relationships/hyperlink" Target="http://www.amazon.com/gp/product/B005ML0OLW/?tag=titb-20" TargetMode="External"/><Relationship Id="rId999" Type="http://schemas.openxmlformats.org/officeDocument/2006/relationships/hyperlink" Target="http://www.amazon.com/gp/product/B015O6OZUA/?tag=titb-20" TargetMode="External"/><Relationship Id="rId1184" Type="http://schemas.openxmlformats.org/officeDocument/2006/relationships/hyperlink" Target="http://www.the-numbers.com/market/genre/Drama" TargetMode="External"/><Relationship Id="rId2028" Type="http://schemas.openxmlformats.org/officeDocument/2006/relationships/hyperlink" Target="https://www.the-numbers.com/market/genre/Horror" TargetMode="External"/><Relationship Id="rId554" Type="http://schemas.openxmlformats.org/officeDocument/2006/relationships/hyperlink" Target="http://www.amazon.com/gp/product/B006P4O5JM/?tag=titb-20" TargetMode="External"/><Relationship Id="rId761" Type="http://schemas.openxmlformats.org/officeDocument/2006/relationships/hyperlink" Target="http://www.amazon.com/gp/product/B00NPTL6O2/?tag=titb-20" TargetMode="External"/><Relationship Id="rId859" Type="http://schemas.openxmlformats.org/officeDocument/2006/relationships/hyperlink" Target="http://www.amazon.com/gp/product/B00NMUWM1A/?tag=titb-20" TargetMode="External"/><Relationship Id="rId1391" Type="http://schemas.openxmlformats.org/officeDocument/2006/relationships/hyperlink" Target="https://www.amazon.com/Alice-Through-Looking-Glass-Theatrical/dp/B01G2LIR6Y/ref=sr_1_1?s=instant-video&amp;ie=UTF8&amp;qid=1481219246&amp;sr=1-1&amp;keywords=Alice+Through+the+Looking+Glass" TargetMode="External"/><Relationship Id="rId1489" Type="http://schemas.openxmlformats.org/officeDocument/2006/relationships/hyperlink" Target="https://www.amazon.co.uk/Hitmans-Bodyguard-Ryan-Reynolds/dp/B074N3GBGB/ref=sr_1_1?s=instant-video&amp;ie=UTF8&amp;qid=1546977830&amp;sr=1-1&amp;keywords=The+Hitman%27s+Bodyguard" TargetMode="External"/><Relationship Id="rId1696" Type="http://schemas.openxmlformats.org/officeDocument/2006/relationships/hyperlink" Target="https://www.the-numbers.com/movie/BlacKkKlansman" TargetMode="External"/><Relationship Id="rId2235" Type="http://schemas.openxmlformats.org/officeDocument/2006/relationships/hyperlink" Target="https://www.imdb.com/search/title?genres=sci-fi&amp;explore=title_type,genres&amp;ref_=tt_ov_inf" TargetMode="External"/><Relationship Id="rId207" Type="http://schemas.openxmlformats.org/officeDocument/2006/relationships/hyperlink" Target="http://www.amazon.com/gp/product/B00364NVOE/?tag=titb-20" TargetMode="External"/><Relationship Id="rId414" Type="http://schemas.openxmlformats.org/officeDocument/2006/relationships/hyperlink" Target="http://www.amazon.com/gp/product/B003VS9V26/?tag=titb-20" TargetMode="External"/><Relationship Id="rId621" Type="http://schemas.openxmlformats.org/officeDocument/2006/relationships/hyperlink" Target="http://www.amazon.com/gp/product/B009SQRC9E/?tag=titb-20" TargetMode="External"/><Relationship Id="rId1044" Type="http://schemas.openxmlformats.org/officeDocument/2006/relationships/hyperlink" Target="http://www.amazon.com/gp/product/B019EKV4YC/?tag=titb-20" TargetMode="External"/><Relationship Id="rId1251" Type="http://schemas.openxmlformats.org/officeDocument/2006/relationships/hyperlink" Target="https://www.amazon.com/Neighbors-Sorority-Rising-Seth-Rogen/dp/B01FV4PH2U/ref=sr_1_1?s=instant-video&amp;ie=UTF8&amp;qid=1481219075&amp;sr=1-1&amp;keywords=Neighbors+2%3A+Sorority+Rising" TargetMode="External"/><Relationship Id="rId1349" Type="http://schemas.openxmlformats.org/officeDocument/2006/relationships/hyperlink" Target="http://www.the-numbers.com/market/genre/Thriller-or-Suspense" TargetMode="External"/><Relationship Id="rId2302" Type="http://schemas.openxmlformats.org/officeDocument/2006/relationships/hyperlink" Target="https://www.the-numbers.com/movie/Gemini-Man-(2019)" TargetMode="External"/><Relationship Id="rId719" Type="http://schemas.openxmlformats.org/officeDocument/2006/relationships/hyperlink" Target="http://www.amazon.com/gp/product/B0098VXCR0/?tag=titb-20" TargetMode="External"/><Relationship Id="rId926" Type="http://schemas.openxmlformats.org/officeDocument/2006/relationships/hyperlink" Target="http://www.amazon.com/gp/product/B00JB3MVCW/?tag=titb-20" TargetMode="External"/><Relationship Id="rId1111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556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1763" Type="http://schemas.openxmlformats.org/officeDocument/2006/relationships/hyperlink" Target="https://www.the-numbers.com/movie/Death-Wish-(2018)" TargetMode="External"/><Relationship Id="rId1970" Type="http://schemas.openxmlformats.org/officeDocument/2006/relationships/hyperlink" Target="https://www.the-numbers.com/market/genre/Drama" TargetMode="External"/><Relationship Id="rId55" Type="http://schemas.openxmlformats.org/officeDocument/2006/relationships/hyperlink" Target="http://www.amazon.co.uk/KINGDOM-Jamie-Foxx/dp/B00FZUD37M/ref=sr_1_1?s=instant-video&amp;ie=UTF8&amp;qid=1457386658&amp;sr=1-1&amp;keywords=the+kingdom" TargetMode="External"/><Relationship Id="rId1209" Type="http://schemas.openxmlformats.org/officeDocument/2006/relationships/hyperlink" Target="https://www.amazon.com/Popstar-Never-Stop-Stopping/dp/B01GHBYMMC/ref=sr_1_1?s=instant-video&amp;ie=UTF8&amp;qid=1481218221&amp;sr=1-1&amp;keywords=Popstar%3A+Never+Stop+Never+Stopping" TargetMode="External"/><Relationship Id="rId1416" Type="http://schemas.openxmlformats.org/officeDocument/2006/relationships/hyperlink" Target="http://www.the-numbers.com/market/genre/Action" TargetMode="External"/><Relationship Id="rId1623" Type="http://schemas.openxmlformats.org/officeDocument/2006/relationships/hyperlink" Target="https://www.amazon.com/Thoroughbreds-Olivia-Cooke/dp/B07B8FHHKR/ref=sr_1_2?s=instant-video&amp;ie=UTF8&amp;qid=1546970766&amp;sr=1-2&amp;keywords=Thoroughbreds" TargetMode="External"/><Relationship Id="rId1830" Type="http://schemas.openxmlformats.org/officeDocument/2006/relationships/hyperlink" Target="https://www.the-numbers.com/movie/Mile-22-(2018)" TargetMode="External"/><Relationship Id="rId1928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2092" Type="http://schemas.openxmlformats.org/officeDocument/2006/relationships/hyperlink" Target="https://www.the-numbers.com/market/genre/Drama" TargetMode="External"/><Relationship Id="rId271" Type="http://schemas.openxmlformats.org/officeDocument/2006/relationships/hyperlink" Target="http://www.amazon.com/gp/product/B003IWRE3I/?tag=titb-20" TargetMode="External"/><Relationship Id="rId131" Type="http://schemas.openxmlformats.org/officeDocument/2006/relationships/hyperlink" Target="http://www.amazon.com/gp/product/B006RXPTNM/?tag=titb-20" TargetMode="External"/><Relationship Id="rId369" Type="http://schemas.openxmlformats.org/officeDocument/2006/relationships/hyperlink" Target="http://www.amazon.com/gp/product/B009EEW6K0/?tag=titb-20" TargetMode="External"/><Relationship Id="rId576" Type="http://schemas.openxmlformats.org/officeDocument/2006/relationships/hyperlink" Target="http://www.amazon.com/gp/product/B005BZQTGS/?tag=titb-20" TargetMode="External"/><Relationship Id="rId783" Type="http://schemas.openxmlformats.org/officeDocument/2006/relationships/hyperlink" Target="http://www.amazon.com/gp/product/B00CNT53YY/?tag=titb-20" TargetMode="External"/><Relationship Id="rId990" Type="http://schemas.openxmlformats.org/officeDocument/2006/relationships/hyperlink" Target="http://www.amazon.com/gp/product/B00SBZL7F8/?tag=titb-20" TargetMode="External"/><Relationship Id="rId2257" Type="http://schemas.openxmlformats.org/officeDocument/2006/relationships/hyperlink" Target="https://www.boxofficemojo.com/movies/?id=gonewiththewind80th.htm" TargetMode="External"/><Relationship Id="rId229" Type="http://schemas.openxmlformats.org/officeDocument/2006/relationships/hyperlink" Target="http://www.amazon.com/gp/product/B003EJ41KO/?tag=titb-20" TargetMode="External"/><Relationship Id="rId436" Type="http://schemas.openxmlformats.org/officeDocument/2006/relationships/hyperlink" Target="http://www.amazon.com/gp/product/B0041VT6HW/?tag=titb-20" TargetMode="External"/><Relationship Id="rId643" Type="http://schemas.openxmlformats.org/officeDocument/2006/relationships/hyperlink" Target="http://www.amazon.com/gp/product/B00AFS3E00/?tag=titb-20" TargetMode="External"/><Relationship Id="rId1066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1273" Type="http://schemas.openxmlformats.org/officeDocument/2006/relationships/hyperlink" Target="https://www.amazon.com/Mechanic-Resurrection-Jason-Statham/dp/B01KH25L68/ref=sr_1_1?s=instant-video&amp;ie=UTF8&amp;qid=1481218625&amp;sr=1-1&amp;keywords=Mechanic%3A+Resurrection" TargetMode="External"/><Relationship Id="rId1480" Type="http://schemas.openxmlformats.org/officeDocument/2006/relationships/hyperlink" Target="https://www.amazon.co.uk/Rings-Matilda-Lutz/dp/B06WW7DBPK/ref=sr_1_1?s=instant-video&amp;ie=UTF8&amp;qid=1546978704&amp;sr=1-1&amp;keywords=Rings" TargetMode="External"/><Relationship Id="rId2117" Type="http://schemas.openxmlformats.org/officeDocument/2006/relationships/hyperlink" Target="https://www.boxofficemojo.com/movies/?id=untitledjordanpeele.htm" TargetMode="External"/><Relationship Id="rId2324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850" Type="http://schemas.openxmlformats.org/officeDocument/2006/relationships/hyperlink" Target="http://www.amazon.com/gp/product/B00W3DOZVC/?tag=titb-20" TargetMode="External"/><Relationship Id="rId948" Type="http://schemas.openxmlformats.org/officeDocument/2006/relationships/hyperlink" Target="http://www.amazon.com/gp/product/B00KG2PHEQ/?tag=titb-20" TargetMode="External"/><Relationship Id="rId1133" Type="http://schemas.openxmlformats.org/officeDocument/2006/relationships/hyperlink" Target="http://www.the-numbers.com/market/genre/Drama" TargetMode="External"/><Relationship Id="rId1578" Type="http://schemas.openxmlformats.org/officeDocument/2006/relationships/hyperlink" Target="https://www.the-numbers.com/market/genre/Drama" TargetMode="External"/><Relationship Id="rId1785" Type="http://schemas.openxmlformats.org/officeDocument/2006/relationships/hyperlink" Target="https://www.the-numbers.com/movie/Adrift-(2018)" TargetMode="External"/><Relationship Id="rId1992" Type="http://schemas.openxmlformats.org/officeDocument/2006/relationships/hyperlink" Target="https://www.the-numbers.com/market/genre/Drama" TargetMode="External"/><Relationship Id="rId77" Type="http://schemas.openxmlformats.org/officeDocument/2006/relationships/hyperlink" Target="http://www.amazon.com/gp/product/B001VL5304/?tag=titb-20" TargetMode="External"/><Relationship Id="rId503" Type="http://schemas.openxmlformats.org/officeDocument/2006/relationships/hyperlink" Target="http://www.amazon.com/gp/product/B007JRUA7K/?tag=titb-20" TargetMode="External"/><Relationship Id="rId710" Type="http://schemas.openxmlformats.org/officeDocument/2006/relationships/hyperlink" Target="http://www.amazon.com/gp/product/B00BSBT8M6/?tag=titb-20" TargetMode="External"/><Relationship Id="rId808" Type="http://schemas.openxmlformats.org/officeDocument/2006/relationships/hyperlink" Target="http://www.amazon.com/gp/product/B00CFQMVLS/?tag=titb-20" TargetMode="External"/><Relationship Id="rId1340" Type="http://schemas.openxmlformats.org/officeDocument/2006/relationships/hyperlink" Target="http://www.the-numbers.com/market/genre/Drama" TargetMode="External"/><Relationship Id="rId1438" Type="http://schemas.openxmlformats.org/officeDocument/2006/relationships/hyperlink" Target="https://www.amazon.co.uk/Hero-Sam-Elliott/dp/B078T69CBS/ref=sr_1_1?s=instant-video&amp;ie=UTF8&amp;qid=1546981593&amp;sr=1-1&amp;keywords=The+Hero" TargetMode="External"/><Relationship Id="rId1645" Type="http://schemas.openxmlformats.org/officeDocument/2006/relationships/hyperlink" Target="https://www.amazon.com/Lean-Pete-Charlie-Plummer/dp/B07BVTF9TG/ref=sr_1_2?s=instant-video&amp;ie=UTF8&amp;qid=1546975150&amp;sr=1-2&amp;keywords=Lean+on+Pete" TargetMode="External"/><Relationship Id="rId1200" Type="http://schemas.openxmlformats.org/officeDocument/2006/relationships/hyperlink" Target="http://www.the-numbers.com/market/genre/Comedy" TargetMode="External"/><Relationship Id="rId1852" Type="http://schemas.openxmlformats.org/officeDocument/2006/relationships/hyperlink" Target="https://www.the-numbers.com/market/genre/Action" TargetMode="External"/><Relationship Id="rId1505" Type="http://schemas.openxmlformats.org/officeDocument/2006/relationships/hyperlink" Target="https://www.amazon.co.uk/Captain-Underpants-First-Epic-Movie/dp/B079HNQQWV/ref=sr_1_1?s=instant-video&amp;ie=UTF8&amp;qid=1546981307&amp;sr=1-1&amp;keywords=Captain+Underpants%3A+The+First+Epic+Movie" TargetMode="External"/><Relationship Id="rId1712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293" Type="http://schemas.openxmlformats.org/officeDocument/2006/relationships/hyperlink" Target="http://www.amazon.com/gp/product/B0030RZEKG/?tag=titb-20" TargetMode="External"/><Relationship Id="rId2181" Type="http://schemas.openxmlformats.org/officeDocument/2006/relationships/hyperlink" Target="https://www.amazon.co.uk/Replicas-Keanu-Reeves/dp/B07Q258SSR/ref=sr_1_1?keywords=Replicas&amp;qid=1557074736&amp;s=instant-video&amp;sr=1-1" TargetMode="External"/><Relationship Id="rId153" Type="http://schemas.openxmlformats.org/officeDocument/2006/relationships/hyperlink" Target="http://www.amazon.com/gp/product/B001OPFIG6/?tag=titb-20" TargetMode="External"/><Relationship Id="rId360" Type="http://schemas.openxmlformats.org/officeDocument/2006/relationships/hyperlink" Target="http://www.amazon.com/gp/product/B004AKGL4U/?tag=titb-20" TargetMode="External"/><Relationship Id="rId598" Type="http://schemas.openxmlformats.org/officeDocument/2006/relationships/hyperlink" Target="http://www.amazon.com/gp/product/B005TBN3EU/?tag=titb-20" TargetMode="External"/><Relationship Id="rId2041" Type="http://schemas.openxmlformats.org/officeDocument/2006/relationships/hyperlink" Target="https://www.the-numbers.com/market/genre/Drama" TargetMode="External"/><Relationship Id="rId2279" Type="http://schemas.openxmlformats.org/officeDocument/2006/relationships/hyperlink" Target="https://www.amazon.co.uk/Cats-James-Corden/dp/B082JTNCX7/ref=sr_1_1?crid=IYXMDVK5RFYX&amp;keywords=cats+2019&amp;qid=1577973262&amp;s=instant-video&amp;sprefix=Cats%2Cinstant-video%2C160&amp;sr=1-1" TargetMode="External"/><Relationship Id="rId220" Type="http://schemas.openxmlformats.org/officeDocument/2006/relationships/hyperlink" Target="http://www.amazon.com/gp/product/B00AALUFFY/?tag=titb-20" TargetMode="External"/><Relationship Id="rId458" Type="http://schemas.openxmlformats.org/officeDocument/2006/relationships/hyperlink" Target="http://www.amazon.com/gp/product/B003KRLKHC/?tag=titb-20" TargetMode="External"/><Relationship Id="rId665" Type="http://schemas.openxmlformats.org/officeDocument/2006/relationships/hyperlink" Target="http://www.amazon.com/gp/product/B00BB8SKPW/?tag=titb-20" TargetMode="External"/><Relationship Id="rId872" Type="http://schemas.openxmlformats.org/officeDocument/2006/relationships/hyperlink" Target="http://www.amazon.com/gp/product/B00L4YU34O/?tag=titb-20" TargetMode="External"/><Relationship Id="rId1088" Type="http://schemas.openxmlformats.org/officeDocument/2006/relationships/hyperlink" Target="http://www.the-numbers.com/market/genre/Comedy" TargetMode="External"/><Relationship Id="rId1295" Type="http://schemas.openxmlformats.org/officeDocument/2006/relationships/hyperlink" Target="https://www.amazon.com/Central-intelligence-Dwayne-Johnson/dp/B01H640LV0/ref=sr_1_1?s=instant-video&amp;ie=UTF8&amp;qid=1481219429&amp;sr=1-1&amp;keywords=Central+Intelligence" TargetMode="External"/><Relationship Id="rId2139" Type="http://schemas.openxmlformats.org/officeDocument/2006/relationships/hyperlink" Target="https://www.the-numbers.com/market/genre/Action" TargetMode="External"/><Relationship Id="rId2346" Type="http://schemas.openxmlformats.org/officeDocument/2006/relationships/hyperlink" Target="https://www.the-numbers.com/market/genre/Action" TargetMode="External"/><Relationship Id="rId318" Type="http://schemas.openxmlformats.org/officeDocument/2006/relationships/hyperlink" Target="http://www.amazon.com/gp/product/B003MUOUI8/?tag=titb-20" TargetMode="External"/><Relationship Id="rId525" Type="http://schemas.openxmlformats.org/officeDocument/2006/relationships/hyperlink" Target="http://www.amazon.com/gp/product/B007BVOF8E/?tag=titb-20" TargetMode="External"/><Relationship Id="rId732" Type="http://schemas.openxmlformats.org/officeDocument/2006/relationships/hyperlink" Target="http://www.amazon.com/gp/product/B00FPGSCUY/?tag=titb-20" TargetMode="External"/><Relationship Id="rId1155" Type="http://schemas.openxmlformats.org/officeDocument/2006/relationships/hyperlink" Target="http://www.the-numbers.com/market/genre/Drama" TargetMode="External"/><Relationship Id="rId1362" Type="http://schemas.openxmlformats.org/officeDocument/2006/relationships/hyperlink" Target="http://www.the-numbers.com/market/genre/Thriller-or-Suspense" TargetMode="External"/><Relationship Id="rId2206" Type="http://schemas.openxmlformats.org/officeDocument/2006/relationships/hyperlink" Target="https://www.amazon.co.uk/Long-Shot-Charlize-Theron/dp/B07R5QBNRL/ref=sr_1_1?keywords=Long+Shot&amp;qid=1577973679&amp;s=instant-video&amp;sr=1-1" TargetMode="External"/><Relationship Id="rId99" Type="http://schemas.openxmlformats.org/officeDocument/2006/relationships/hyperlink" Target="http://www.amazon.com/gp/product/B001RONJYC/?tag=titb-20" TargetMode="External"/><Relationship Id="rId1015" Type="http://schemas.openxmlformats.org/officeDocument/2006/relationships/hyperlink" Target="http://www.amazon.com/gp/product/B00UBRGMI6/?tag=titb-20" TargetMode="External"/><Relationship Id="rId1222" Type="http://schemas.openxmlformats.org/officeDocument/2006/relationships/hyperlink" Target="https://www.amazon.com/Money-Monster-George-Clooney/dp/B01ESAOAP8/ref=sr_1_1?s=instant-video&amp;ie=UTF8&amp;qid=1481218958&amp;sr=1-1&amp;keywords=Money+Monster" TargetMode="External"/><Relationship Id="rId1667" Type="http://schemas.openxmlformats.org/officeDocument/2006/relationships/hyperlink" Target="https://www.the-numbers.com/movie/Dog-Days-(2018)" TargetMode="External"/><Relationship Id="rId1874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1527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1734" Type="http://schemas.openxmlformats.org/officeDocument/2006/relationships/hyperlink" Target="https://www.amazon.com/Operation-Finale-Oscar-Isaac/dp/B07GVR91M9/ref=sr_1_1?s=instant-video&amp;ie=UTF8&amp;qid=1546975432&amp;sr=1-1&amp;keywords=Operation+Finale" TargetMode="External"/><Relationship Id="rId1941" Type="http://schemas.openxmlformats.org/officeDocument/2006/relationships/hyperlink" Target="https://www.the-numbers.com/movie/Black-Panther" TargetMode="External"/><Relationship Id="rId26" Type="http://schemas.openxmlformats.org/officeDocument/2006/relationships/hyperlink" Target="http://www.amazon.co.uk/Good-Luck-Chuck-Dan-Fogler/dp/B00FZD9JSQ/ref=sr_1_1?s=instant-video&amp;ie=UTF8&amp;qid=1457385845&amp;sr=1-1&amp;keywords=Good+Luck+Chuck" TargetMode="External"/><Relationship Id="rId175" Type="http://schemas.openxmlformats.org/officeDocument/2006/relationships/hyperlink" Target="http://www.amazon.com/gp/product/B00280Q88S/?tag=titb-20" TargetMode="External"/><Relationship Id="rId1801" Type="http://schemas.openxmlformats.org/officeDocument/2006/relationships/hyperlink" Target="https://www.the-numbers.com/movie/Commuter-The" TargetMode="External"/><Relationship Id="rId382" Type="http://schemas.openxmlformats.org/officeDocument/2006/relationships/hyperlink" Target="http://www.amazon.com/gp/product/B004Q3SGWG/?tag=titb-20" TargetMode="External"/><Relationship Id="rId687" Type="http://schemas.openxmlformats.org/officeDocument/2006/relationships/hyperlink" Target="http://www.amazon.com/gp/product/B00COGY2P2/?tag=titb-20" TargetMode="External"/><Relationship Id="rId2063" Type="http://schemas.openxmlformats.org/officeDocument/2006/relationships/hyperlink" Target="https://www.the-numbers.com/market/genre/Comedy" TargetMode="External"/><Relationship Id="rId2270" Type="http://schemas.openxmlformats.org/officeDocument/2006/relationships/hyperlink" Target="https://www.the-numbers.com/movie/Secret-Life-of-Pets-2-The-(2019)" TargetMode="External"/><Relationship Id="rId2368" Type="http://schemas.openxmlformats.org/officeDocument/2006/relationships/hyperlink" Target="https://www.amazon.co.uk/Pain-Glory-Pedro-Almodovar/dp/B082TPXKBG/ref=sr_1_1?keywords=Pain+%26+Glory&amp;qid=1577973832&amp;s=instant-video&amp;sr=1-1" TargetMode="External"/><Relationship Id="rId242" Type="http://schemas.openxmlformats.org/officeDocument/2006/relationships/hyperlink" Target="http://www.amazon.com/gp/product/B002OQWUME/?tag=titb-20" TargetMode="External"/><Relationship Id="rId894" Type="http://schemas.openxmlformats.org/officeDocument/2006/relationships/hyperlink" Target="http://www.amazon.com/gp/product/B00KNOVIOU/?tag=titb-20" TargetMode="External"/><Relationship Id="rId1177" Type="http://schemas.openxmlformats.org/officeDocument/2006/relationships/hyperlink" Target="http://www.the-numbers.com/market/genre/Thriller-or-Suspense" TargetMode="External"/><Relationship Id="rId2130" Type="http://schemas.openxmlformats.org/officeDocument/2006/relationships/hyperlink" Target="https://www.the-numbers.com/market/genre/Drama" TargetMode="External"/><Relationship Id="rId102" Type="http://schemas.openxmlformats.org/officeDocument/2006/relationships/hyperlink" Target="http://www.amazon.com/gp/product/B0026SH3LS/?tag=titb-20" TargetMode="External"/><Relationship Id="rId547" Type="http://schemas.openxmlformats.org/officeDocument/2006/relationships/hyperlink" Target="http://www.amazon.com/gp/product/B0053F042G/?tag=titb-20" TargetMode="External"/><Relationship Id="rId754" Type="http://schemas.openxmlformats.org/officeDocument/2006/relationships/hyperlink" Target="http://www.amazon.com/gp/product/B00DU70VU4/?tag=titb-20" TargetMode="External"/><Relationship Id="rId961" Type="http://schemas.openxmlformats.org/officeDocument/2006/relationships/hyperlink" Target="http://www.amazon.com/gp/product/B019ELJRNG/?tag=titb-20" TargetMode="External"/><Relationship Id="rId1384" Type="http://schemas.openxmlformats.org/officeDocument/2006/relationships/hyperlink" Target="http://www.the-numbers.com/market/genre/Horror" TargetMode="External"/><Relationship Id="rId1591" Type="http://schemas.openxmlformats.org/officeDocument/2006/relationships/hyperlink" Target="https://www.the-numbers.com/movie/Forever-My-Girl-(2017)" TargetMode="External"/><Relationship Id="rId1689" Type="http://schemas.openxmlformats.org/officeDocument/2006/relationships/hyperlink" Target="https://www.the-numbers.com/market/genre/Comedy" TargetMode="External"/><Relationship Id="rId2228" Type="http://schemas.openxmlformats.org/officeDocument/2006/relationships/hyperlink" Target="https://www.the-numbers.com/market/genre/Action" TargetMode="External"/><Relationship Id="rId90" Type="http://schemas.openxmlformats.org/officeDocument/2006/relationships/hyperlink" Target="http://www.amazon.com/gp/product/B0091VONT8/?tag=titb-20" TargetMode="External"/><Relationship Id="rId407" Type="http://schemas.openxmlformats.org/officeDocument/2006/relationships/hyperlink" Target="http://www.amazon.com/gp/product/B004H15UY4/?tag=titb-20" TargetMode="External"/><Relationship Id="rId614" Type="http://schemas.openxmlformats.org/officeDocument/2006/relationships/hyperlink" Target="http://www.amazon.com/gp/product/B0053ZOQMK/?tag=titb-20" TargetMode="External"/><Relationship Id="rId821" Type="http://schemas.openxmlformats.org/officeDocument/2006/relationships/hyperlink" Target="http://www.amazon.com/gp/product/B00FRMDH7Y/?tag=titb-20" TargetMode="External"/><Relationship Id="rId1037" Type="http://schemas.openxmlformats.org/officeDocument/2006/relationships/hyperlink" Target="http://www.amazon.com/gp/product/B017HPQE1Y/?tag=titb-20" TargetMode="External"/><Relationship Id="rId1244" Type="http://schemas.openxmlformats.org/officeDocument/2006/relationships/hyperlink" Target="https://www.amazon.com/Criminal-Kevin-Costner/dp/B01GW4RH26/ref=sr_1_1?s=instant-video&amp;ie=UTF8&amp;qid=1481218374&amp;sr=1-1&amp;keywords=Criminal" TargetMode="External"/><Relationship Id="rId1451" Type="http://schemas.openxmlformats.org/officeDocument/2006/relationships/hyperlink" Target="https://www.amazon.co.uk/Disaster-Artist-James-Franco/dp/B077V8838J/ref=sr_1_1?s=instant-video&amp;ie=UTF8&amp;qid=1546980944&amp;sr=1-1&amp;keywords=The+Disaster+Artist" TargetMode="External"/><Relationship Id="rId1896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919" Type="http://schemas.openxmlformats.org/officeDocument/2006/relationships/hyperlink" Target="http://www.amazon.com/gp/product/B00II399HG/?tag=titb-20" TargetMode="External"/><Relationship Id="rId1104" Type="http://schemas.openxmlformats.org/officeDocument/2006/relationships/hyperlink" Target="http://www.the-numbers.com/market/genre/Adventure" TargetMode="External"/><Relationship Id="rId1311" Type="http://schemas.openxmlformats.org/officeDocument/2006/relationships/hyperlink" Target="https://www.amazon.com/London-Has-Fallen-Gerard-Butler/dp/B01CIPPE28/ref=sr_1_1?s=instant-video&amp;ie=UTF8&amp;qid=1481219140&amp;sr=1-1&amp;keywords=London+Has+Fallen" TargetMode="External"/><Relationship Id="rId1549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1756" Type="http://schemas.openxmlformats.org/officeDocument/2006/relationships/hyperlink" Target="https://www.the-numbers.com/market/genre/Comedy" TargetMode="External"/><Relationship Id="rId1963" Type="http://schemas.openxmlformats.org/officeDocument/2006/relationships/hyperlink" Target="https://www.amazon.com/Seagull-Saoirse-Ronan/dp/B07HKVGWNZ/ref=sr_1_1?s=instant-video&amp;ie=UTF8&amp;qid=1546973785&amp;sr=1-1&amp;keywords=The+Seagull" TargetMode="External"/><Relationship Id="rId48" Type="http://schemas.openxmlformats.org/officeDocument/2006/relationships/hyperlink" Target="http://www.amazon.co.uk/dp/B00EU7O4D8?ref_=imdbref_tt_wbr_aiv&amp;tag=imdbtag_tt_wbr_aiv-21" TargetMode="External"/><Relationship Id="rId1409" Type="http://schemas.openxmlformats.org/officeDocument/2006/relationships/hyperlink" Target="http://www.the-numbers.com/market/genre/Drama" TargetMode="External"/><Relationship Id="rId1616" Type="http://schemas.openxmlformats.org/officeDocument/2006/relationships/hyperlink" Target="https://www.the-numbers.com/movie/Paul-Apostle-of-Christ" TargetMode="External"/><Relationship Id="rId1823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197" Type="http://schemas.openxmlformats.org/officeDocument/2006/relationships/hyperlink" Target="http://www.amazon.com/gp/product/B0060D3742/?tag=titb-20" TargetMode="External"/><Relationship Id="rId2085" Type="http://schemas.openxmlformats.org/officeDocument/2006/relationships/hyperlink" Target="https://www.amazon.co.uk/Breakthrough-Roxann-Dawson/dp/B07RRR91JF/ref=sr_1_1?keywords=Breakthrough&amp;qid=1577973212&amp;s=instant-video&amp;sr=1-1" TargetMode="External"/><Relationship Id="rId2292" Type="http://schemas.openxmlformats.org/officeDocument/2006/relationships/hyperlink" Target="https://www.the-numbers.com/market/genre/Adventure" TargetMode="External"/><Relationship Id="rId264" Type="http://schemas.openxmlformats.org/officeDocument/2006/relationships/hyperlink" Target="http://www.amazon.com/gp/product/B00319KS7C/?tag=titb-20" TargetMode="External"/><Relationship Id="rId471" Type="http://schemas.openxmlformats.org/officeDocument/2006/relationships/hyperlink" Target="http://www.amazon.com/gp/product/B004BEMC6G/?tag=titb-20" TargetMode="External"/><Relationship Id="rId2152" Type="http://schemas.openxmlformats.org/officeDocument/2006/relationships/hyperlink" Target="https://www.amazon.co.uk/Last-Christmas-Emilia-Clarke/dp/B0812N3TFJ/ref=sr_1_1?keywords=Last+Christmas&amp;qid=1577973651&amp;s=instant-video&amp;sr=1-1" TargetMode="External"/><Relationship Id="rId124" Type="http://schemas.openxmlformats.org/officeDocument/2006/relationships/hyperlink" Target="http://www.amazon.com/gp/product/B004LHH50G/?tag=titb-20" TargetMode="External"/><Relationship Id="rId569" Type="http://schemas.openxmlformats.org/officeDocument/2006/relationships/hyperlink" Target="http://www.amazon.com/gp/product/B0052OWGYW/?tag=titb-20" TargetMode="External"/><Relationship Id="rId776" Type="http://schemas.openxmlformats.org/officeDocument/2006/relationships/hyperlink" Target="http://www.amazon.com/gp/product/B00CTSYHLE/?tag=titb-20" TargetMode="External"/><Relationship Id="rId983" Type="http://schemas.openxmlformats.org/officeDocument/2006/relationships/hyperlink" Target="http://www.amazon.com/gp/product/B01BIKUOSI/?tag=titb-20" TargetMode="External"/><Relationship Id="rId1199" Type="http://schemas.openxmlformats.org/officeDocument/2006/relationships/hyperlink" Target="http://www.the-numbers.com/market/genre/Comedy" TargetMode="External"/><Relationship Id="rId331" Type="http://schemas.openxmlformats.org/officeDocument/2006/relationships/hyperlink" Target="http://www.amazon.com/gp/product/B005EJNAK4/?tag=titb-20" TargetMode="External"/><Relationship Id="rId429" Type="http://schemas.openxmlformats.org/officeDocument/2006/relationships/hyperlink" Target="http://www.amazon.com/gp/product/B003VMZSB0/?tag=titb-20" TargetMode="External"/><Relationship Id="rId636" Type="http://schemas.openxmlformats.org/officeDocument/2006/relationships/hyperlink" Target="http://www.amazon.com/gp/product/B009CPES4I/?tag=titb-20" TargetMode="External"/><Relationship Id="rId1059" Type="http://schemas.openxmlformats.org/officeDocument/2006/relationships/hyperlink" Target="http://www.amazon.com/gp/product/B018JQTSPE/?tag=titb-20" TargetMode="External"/><Relationship Id="rId1266" Type="http://schemas.openxmlformats.org/officeDocument/2006/relationships/hyperlink" Target="http://www.the-numbers.com/market/genre/Horror" TargetMode="External"/><Relationship Id="rId1473" Type="http://schemas.openxmlformats.org/officeDocument/2006/relationships/hyperlink" Target="https://www.amazon.co.uk/Thank-Your-Service-Mark-Russell/dp/B071W3XJV6/ref=sr_1_1?s=instant-video&amp;ie=UTF8&amp;qid=1546980837&amp;sr=1-1&amp;keywords=Thank+You+for+Your+Service" TargetMode="External"/><Relationship Id="rId2012" Type="http://schemas.openxmlformats.org/officeDocument/2006/relationships/hyperlink" Target="https://www.amazon.co.uk/Booksmart-Kaitlyn-Dever/dp/B07V4XPWWY/ref=sr_1_1?crid=1WI96X5ERDH8G&amp;keywords=booksmart+prime+video&amp;qid=1577973203&amp;s=instant-video&amp;sprefix=Booksmart%2Cinstant-video%2C139&amp;sr=1-1" TargetMode="External"/><Relationship Id="rId2317" Type="http://schemas.openxmlformats.org/officeDocument/2006/relationships/hyperlink" Target="https://www.the-numbers.com/market/genre/Action" TargetMode="External"/><Relationship Id="rId843" Type="http://schemas.openxmlformats.org/officeDocument/2006/relationships/hyperlink" Target="http://www.amazon.com/gp/product/B00S0AYSX2/?tag=titb-20" TargetMode="External"/><Relationship Id="rId1126" Type="http://schemas.openxmlformats.org/officeDocument/2006/relationships/hyperlink" Target="http://www.the-numbers.com/market/genre/Drama" TargetMode="External"/><Relationship Id="rId1680" Type="http://schemas.openxmlformats.org/officeDocument/2006/relationships/hyperlink" Target="https://www.the-numbers.com/market/genre/Drama" TargetMode="External"/><Relationship Id="rId1778" Type="http://schemas.openxmlformats.org/officeDocument/2006/relationships/hyperlink" Target="https://www.the-numbers.com/market/genre/Action" TargetMode="External"/><Relationship Id="rId1985" Type="http://schemas.openxmlformats.org/officeDocument/2006/relationships/hyperlink" Target="https://www.the-numbers.com/market/genre/Drama" TargetMode="External"/><Relationship Id="rId703" Type="http://schemas.openxmlformats.org/officeDocument/2006/relationships/hyperlink" Target="http://www.amazon.com/gp/product/B0088TG252/?tag=titb-20" TargetMode="External"/><Relationship Id="rId910" Type="http://schemas.openxmlformats.org/officeDocument/2006/relationships/hyperlink" Target="http://www.amazon.com/gp/product/B00L23SE52/?tag=titb-20" TargetMode="External"/><Relationship Id="rId1333" Type="http://schemas.openxmlformats.org/officeDocument/2006/relationships/hyperlink" Target="https://www.amazon.com/Sing-Matthew-McConaughey/dp/B01NCIFSMT/ref=sr_1_1?s=instant-video&amp;ie=UTF8&amp;qid=1483641241&amp;sr=1-1&amp;keywords=Sing" TargetMode="External"/><Relationship Id="rId1540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1638" Type="http://schemas.openxmlformats.org/officeDocument/2006/relationships/hyperlink" Target="https://www.the-numbers.com/movie/Finding-Your-Feet" TargetMode="External"/><Relationship Id="rId1400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1845" Type="http://schemas.openxmlformats.org/officeDocument/2006/relationships/hyperlink" Target="https://www.the-numbers.com/market/genre/Adventure" TargetMode="External"/><Relationship Id="rId1705" Type="http://schemas.openxmlformats.org/officeDocument/2006/relationships/hyperlink" Target="https://www.the-numbers.com/movie/Miracle-Season-The" TargetMode="External"/><Relationship Id="rId1912" Type="http://schemas.openxmlformats.org/officeDocument/2006/relationships/hyperlink" Target="https://www.the-numbers.com/movie/Pacific-Rim-Uprising" TargetMode="External"/><Relationship Id="rId286" Type="http://schemas.openxmlformats.org/officeDocument/2006/relationships/hyperlink" Target="http://www.amazon.com/gp/product/B003W9LKBO/?tag=titb-20" TargetMode="External"/><Relationship Id="rId493" Type="http://schemas.openxmlformats.org/officeDocument/2006/relationships/hyperlink" Target="http://www.amazon.com/gp/product/B0060M9T9U/?tag=titb-20" TargetMode="External"/><Relationship Id="rId2174" Type="http://schemas.openxmlformats.org/officeDocument/2006/relationships/hyperlink" Target="https://www.the-numbers.com/market/genre/Action" TargetMode="External"/><Relationship Id="rId146" Type="http://schemas.openxmlformats.org/officeDocument/2006/relationships/hyperlink" Target="http://www.amazon.com/gp/product/B004LZU89S/?tag=titb-20" TargetMode="External"/><Relationship Id="rId353" Type="http://schemas.openxmlformats.org/officeDocument/2006/relationships/hyperlink" Target="http://www.amazon.com/gp/product/B001J6W29Q/?tag=titb-20" TargetMode="External"/><Relationship Id="rId560" Type="http://schemas.openxmlformats.org/officeDocument/2006/relationships/hyperlink" Target="http://www.amazon.com/gp/product/B0070Z4M4I/?tag=titb-20" TargetMode="External"/><Relationship Id="rId798" Type="http://schemas.openxmlformats.org/officeDocument/2006/relationships/hyperlink" Target="http://www.amazon.com/gp/product/B00CWVGS10/?tag=titb-20" TargetMode="External"/><Relationship Id="rId1190" Type="http://schemas.openxmlformats.org/officeDocument/2006/relationships/hyperlink" Target="http://www.the-numbers.com/market/genre/Comedy" TargetMode="External"/><Relationship Id="rId2034" Type="http://schemas.openxmlformats.org/officeDocument/2006/relationships/hyperlink" Target="https://www.the-numbers.com/movie/Curse-of-La-Llorona-The-(2019)" TargetMode="External"/><Relationship Id="rId2241" Type="http://schemas.openxmlformats.org/officeDocument/2006/relationships/hyperlink" Target="https://www.the-numbers.com/market/genre/Horror" TargetMode="External"/><Relationship Id="rId213" Type="http://schemas.openxmlformats.org/officeDocument/2006/relationships/hyperlink" Target="http://www.amazon.com/gp/product/B005ML94JU/?tag=titb-20" TargetMode="External"/><Relationship Id="rId420" Type="http://schemas.openxmlformats.org/officeDocument/2006/relationships/hyperlink" Target="http://www.amazon.com/gp/product/B003XI6NQ6/?tag=titb-20" TargetMode="External"/><Relationship Id="rId658" Type="http://schemas.openxmlformats.org/officeDocument/2006/relationships/hyperlink" Target="http://www.amazon.com/gp/product/B00CHIMG6Y/?tag=titb-20" TargetMode="External"/><Relationship Id="rId865" Type="http://schemas.openxmlformats.org/officeDocument/2006/relationships/hyperlink" Target="http://www.amazon.com/gp/product/B00K7WZVXC/?tag=titb-20" TargetMode="External"/><Relationship Id="rId1050" Type="http://schemas.openxmlformats.org/officeDocument/2006/relationships/hyperlink" Target="http://www.amazon.com/gp/product/B016JGX1DQ/?tag=titb-20" TargetMode="External"/><Relationship Id="rId1288" Type="http://schemas.openxmlformats.org/officeDocument/2006/relationships/hyperlink" Target="https://www.amazon.com/Office-Christmas-Party-Jason-Bateman/dp/B01N5CA7ES/ref=sr_1_1?s=instant-video&amp;ie=UTF8&amp;qid=1483641288&amp;sr=1-1&amp;keywords=office+christmas+party+movie" TargetMode="External"/><Relationship Id="rId1495" Type="http://schemas.openxmlformats.org/officeDocument/2006/relationships/hyperlink" Target="https://www.amazon.co.uk/Lost-City-Z-Charlie-Hunnam/dp/B06XH7FH7R/ref=sr_1_1?s=instant-video&amp;ie=UTF8&amp;qid=1546981226&amp;sr=1-1&amp;keywords=The+Lost+City+of+Z" TargetMode="External"/><Relationship Id="rId2101" Type="http://schemas.openxmlformats.org/officeDocument/2006/relationships/hyperlink" Target="https://www.the-numbers.com/movie/Downton-Abbey-(UK)-(2019)" TargetMode="External"/><Relationship Id="rId2339" Type="http://schemas.openxmlformats.org/officeDocument/2006/relationships/hyperlink" Target="https://www.the-numbers.com/market/genre/Action" TargetMode="External"/><Relationship Id="rId518" Type="http://schemas.openxmlformats.org/officeDocument/2006/relationships/hyperlink" Target="http://www.amazon.com/gp/product/B006INDMEE/?tag=titb-20" TargetMode="External"/><Relationship Id="rId725" Type="http://schemas.openxmlformats.org/officeDocument/2006/relationships/hyperlink" Target="http://www.amazon.com/gp/product/B009HEJXFS/?tag=titb-20" TargetMode="External"/><Relationship Id="rId932" Type="http://schemas.openxmlformats.org/officeDocument/2006/relationships/hyperlink" Target="http://www.amazon.com/gp/product/B00NM7IR26/?tag=titb-20" TargetMode="External"/><Relationship Id="rId1148" Type="http://schemas.openxmlformats.org/officeDocument/2006/relationships/hyperlink" Target="http://www.the-numbers.com/market/genre/Drama" TargetMode="External"/><Relationship Id="rId1355" Type="http://schemas.openxmlformats.org/officeDocument/2006/relationships/hyperlink" Target="http://www.the-numbers.com/market/genre/Adventure" TargetMode="External"/><Relationship Id="rId1562" Type="http://schemas.openxmlformats.org/officeDocument/2006/relationships/hyperlink" Target="https://www.amazon.com/Unfriended-Dark-Web-Colin-Woodell/dp/B07HHH3HSL/ref=sr_1_1?s=instant-video&amp;ie=UTF8&amp;qid=1546970629&amp;sr=1-1&amp;keywords=Unfriended%3A+Dark+Web" TargetMode="External"/><Relationship Id="rId1008" Type="http://schemas.openxmlformats.org/officeDocument/2006/relationships/hyperlink" Target="http://www.amazon.com/gp/product/B015SK5Y4S/?tag=titb-20" TargetMode="External"/><Relationship Id="rId1215" Type="http://schemas.openxmlformats.org/officeDocument/2006/relationships/hyperlink" Target="http://www.the-numbers.com/market/genre/Thriller-or-Suspense" TargetMode="External"/><Relationship Id="rId1422" Type="http://schemas.openxmlformats.org/officeDocument/2006/relationships/hyperlink" Target="https://www.amazon.co.uk/Lowriders-Demian-Bichir/dp/B074TK7SYD/ref=sr_1_1?s=instant-video&amp;ie=UTF8&amp;qid=1546981116&amp;sr=1-1&amp;keywords=Lowriders" TargetMode="External"/><Relationship Id="rId1867" Type="http://schemas.openxmlformats.org/officeDocument/2006/relationships/hyperlink" Target="https://www.the-numbers.com/market/genre/Adventure" TargetMode="External"/><Relationship Id="rId61" Type="http://schemas.openxmlformats.org/officeDocument/2006/relationships/hyperlink" Target="http://www.amazon.co.uk/American-Gangster-Denzel-Washington/dp/B00FYPFJUC/ref=sr_1_1?s=instant-video&amp;ie=UTF8&amp;qid=1457385641&amp;sr=1-1&amp;keywords=American+Gangster" TargetMode="External"/><Relationship Id="rId1727" Type="http://schemas.openxmlformats.org/officeDocument/2006/relationships/hyperlink" Target="https://www.amazon.com/Tyler-Perrys-Acrimony-Taraji-Henson/dp/B07D7KD3R9/ref=sr_1_1?s=instant-video&amp;ie=UTF8&amp;qid=1546970649&amp;sr=1-1&amp;keywords=Tyler+Perry%27s+Acrimony" TargetMode="External"/><Relationship Id="rId1934" Type="http://schemas.openxmlformats.org/officeDocument/2006/relationships/hyperlink" Target="https://www.the-numbers.com/market/genre/Action" TargetMode="External"/><Relationship Id="rId19" Type="http://schemas.openxmlformats.org/officeDocument/2006/relationships/hyperlink" Target="http://www.amazon.co.uk/Nancy-Drew-Emma-Roberts/dp/B00ESKUV7U/ref=sr_1_1?s=instant-video&amp;ie=UTF8&amp;qid=1457386286&amp;sr=1-1&amp;keywords=Nancy+Drew" TargetMode="External"/><Relationship Id="rId2196" Type="http://schemas.openxmlformats.org/officeDocument/2006/relationships/hyperlink" Target="https://www.the-numbers.com/market/genre/Drama" TargetMode="External"/><Relationship Id="rId168" Type="http://schemas.openxmlformats.org/officeDocument/2006/relationships/hyperlink" Target="http://www.amazon.com/gp/product/B001JIDE3M/?tag=titb-20" TargetMode="External"/><Relationship Id="rId375" Type="http://schemas.openxmlformats.org/officeDocument/2006/relationships/hyperlink" Target="http://www.amazon.com/gp/product/B003Y6LROU/?tag=titb-20" TargetMode="External"/><Relationship Id="rId582" Type="http://schemas.openxmlformats.org/officeDocument/2006/relationships/hyperlink" Target="http://www.amazon.com/gp/product/B0055OK2T0/?tag=titb-20" TargetMode="External"/><Relationship Id="rId2056" Type="http://schemas.openxmlformats.org/officeDocument/2006/relationships/hyperlink" Target="https://www.amazon.co.uk/Enemies-Morgan-Neville-Robert-Gordon/dp/B012DK04JG/ref=sr_1_1?keywords=The+Best+of+Enemies&amp;qid=1557074720&amp;s=instant-video&amp;sr=1-1" TargetMode="External"/><Relationship Id="rId2263" Type="http://schemas.openxmlformats.org/officeDocument/2006/relationships/hyperlink" Target="https://www.the-numbers.com/market/genre/Adventure" TargetMode="External"/><Relationship Id="rId3" Type="http://schemas.openxmlformats.org/officeDocument/2006/relationships/hyperlink" Target="http://www.amazon.co.uk/Juno-J-K-Simmons/dp/B00FYJC65Y/ref=sr_1_1?s=instant-video&amp;ie=UTF8&amp;qid=1457386157&amp;sr=1-1&amp;keywords=Juno" TargetMode="External"/><Relationship Id="rId235" Type="http://schemas.openxmlformats.org/officeDocument/2006/relationships/hyperlink" Target="http://www.amazon.com/gp/product/B0035GP3OE/?tag=titb-20" TargetMode="External"/><Relationship Id="rId442" Type="http://schemas.openxmlformats.org/officeDocument/2006/relationships/hyperlink" Target="http://www.amazon.com/gp/product/B003KN5DTC/?tag=titb-20" TargetMode="External"/><Relationship Id="rId887" Type="http://schemas.openxmlformats.org/officeDocument/2006/relationships/hyperlink" Target="http://www.amazon.com/gp/product/B00NQFLZW8/?tag=titb-20" TargetMode="External"/><Relationship Id="rId1072" Type="http://schemas.openxmlformats.org/officeDocument/2006/relationships/hyperlink" Target="http://www.the-numbers.com/market/genre/Comedy" TargetMode="External"/><Relationship Id="rId2123" Type="http://schemas.openxmlformats.org/officeDocument/2006/relationships/hyperlink" Target="https://www.the-numbers.com/market/genre/Comedy" TargetMode="External"/><Relationship Id="rId2330" Type="http://schemas.openxmlformats.org/officeDocument/2006/relationships/hyperlink" Target="https://www.the-numbers.com/movie/Aladdin-(2019)" TargetMode="External"/><Relationship Id="rId302" Type="http://schemas.openxmlformats.org/officeDocument/2006/relationships/hyperlink" Target="http://www.amazon.com/gp/product/B002TL08FU/?tag=titb-20" TargetMode="External"/><Relationship Id="rId747" Type="http://schemas.openxmlformats.org/officeDocument/2006/relationships/hyperlink" Target="http://www.amazon.com/gp/product/B00DHNAQ2Y/?tag=titb-20" TargetMode="External"/><Relationship Id="rId954" Type="http://schemas.openxmlformats.org/officeDocument/2006/relationships/hyperlink" Target="http://www.amazon.com/gp/product/B016Q1OR0U/?tag=titb-20" TargetMode="External"/><Relationship Id="rId1377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1584" Type="http://schemas.openxmlformats.org/officeDocument/2006/relationships/hyperlink" Target="https://www.the-numbers.com/market/genre/Comedy" TargetMode="External"/><Relationship Id="rId1791" Type="http://schemas.openxmlformats.org/officeDocument/2006/relationships/hyperlink" Target="https://www.the-numbers.com/movie/Game-Night-(2018)" TargetMode="External"/><Relationship Id="rId83" Type="http://schemas.openxmlformats.org/officeDocument/2006/relationships/hyperlink" Target="http://www.amazon.com/gp/product/B0018T9JW2/?tag=titb-20" TargetMode="External"/><Relationship Id="rId607" Type="http://schemas.openxmlformats.org/officeDocument/2006/relationships/hyperlink" Target="http://www.amazon.com/gp/product/B00637D114/" TargetMode="External"/><Relationship Id="rId814" Type="http://schemas.openxmlformats.org/officeDocument/2006/relationships/hyperlink" Target="http://www.amazon.com/gp/product/B008ASLK8A/" TargetMode="External"/><Relationship Id="rId1237" Type="http://schemas.openxmlformats.org/officeDocument/2006/relationships/hyperlink" Target="http://www.the-numbers.com/market/genre/Adventure" TargetMode="External"/><Relationship Id="rId1444" Type="http://schemas.openxmlformats.org/officeDocument/2006/relationships/hyperlink" Target="https://www.amazon.co.uk/Split-James-McAvoy/dp/B072HT1VY9/ref=sr_1_1?s=instant-video&amp;ie=UTF8&amp;qid=1546980563&amp;sr=1-1&amp;keywords=Split" TargetMode="External"/><Relationship Id="rId1651" Type="http://schemas.openxmlformats.org/officeDocument/2006/relationships/hyperlink" Target="https://www.the-numbers.com/movie/Hereditary" TargetMode="External"/><Relationship Id="rId1889" Type="http://schemas.openxmlformats.org/officeDocument/2006/relationships/hyperlink" Target="https://www.the-numbers.com/movie/Deadpool-2" TargetMode="External"/><Relationship Id="rId1304" Type="http://schemas.openxmlformats.org/officeDocument/2006/relationships/hyperlink" Target="http://www.the-numbers.com/market/genre/Comedy" TargetMode="External"/><Relationship Id="rId1511" Type="http://schemas.openxmlformats.org/officeDocument/2006/relationships/hyperlink" Target="https://www.amazon.co.uk/House-Will-Ferrell/dp/B072X68NZ5/ref=sr_1_1?s=instant-video&amp;ie=UTF8&amp;qid=1546978860&amp;sr=1-1&amp;keywords=The+House" TargetMode="External"/><Relationship Id="rId1749" Type="http://schemas.openxmlformats.org/officeDocument/2006/relationships/hyperlink" Target="https://www.amazon.com/Crazy-Rich-Asians-Constance-Wu/dp/B07JWGJ49W/ref=sr_1_1?s=instant-video&amp;ie=UTF8&amp;qid=1546970365&amp;sr=1-1&amp;keywords=Crazy+Rich+Asians" TargetMode="External"/><Relationship Id="rId1956" Type="http://schemas.openxmlformats.org/officeDocument/2006/relationships/hyperlink" Target="https://www.the-numbers.com/movie/Rider-The-(2017)" TargetMode="External"/><Relationship Id="rId1609" Type="http://schemas.openxmlformats.org/officeDocument/2006/relationships/hyperlink" Target="https://www.the-numbers.com/market/genre/Drama" TargetMode="External"/><Relationship Id="rId1816" Type="http://schemas.openxmlformats.org/officeDocument/2006/relationships/hyperlink" Target="https://www.amazon.com/Holmes-Watson-Will-Ferrell/dp/B07LGRN4RB/ref=sr_1_2?s=instant-video&amp;ie=UTF8&amp;qid=1546974586&amp;sr=1-2&amp;keywords=Holmes+and+Watson" TargetMode="External"/><Relationship Id="rId10" Type="http://schemas.openxmlformats.org/officeDocument/2006/relationships/hyperlink" Target="http://www.amazon.co.uk/Smokin-Aces-Ben-Affleck/dp/B011IZUCC6/ref=sr_1_1?s=instant-video&amp;ie=UTF8&amp;qid=1457386516&amp;sr=1-1&amp;keywords=smokin%27+aces" TargetMode="External"/><Relationship Id="rId397" Type="http://schemas.openxmlformats.org/officeDocument/2006/relationships/hyperlink" Target="http://www.amazon.com/gp/product/B004KPUMAY/?tag=titb-20" TargetMode="External"/><Relationship Id="rId2078" Type="http://schemas.openxmlformats.org/officeDocument/2006/relationships/hyperlink" Target="https://www.the-numbers.com/movie/Crawl-(2019)" TargetMode="External"/><Relationship Id="rId2285" Type="http://schemas.openxmlformats.org/officeDocument/2006/relationships/hyperlink" Target="https://www.boxofficemojo.com/movies/?id=untitledmovieiv.htm" TargetMode="External"/><Relationship Id="rId257" Type="http://schemas.openxmlformats.org/officeDocument/2006/relationships/hyperlink" Target="http://www.amazon.com/gp/product/B009RMZ2Z0/?tag=titb-20" TargetMode="External"/><Relationship Id="rId464" Type="http://schemas.openxmlformats.org/officeDocument/2006/relationships/hyperlink" Target="http://www.amazon.com/gp/product/B004NS710C/?tag=titb-20" TargetMode="External"/><Relationship Id="rId1094" Type="http://schemas.openxmlformats.org/officeDocument/2006/relationships/hyperlink" Target="http://www.the-numbers.com/market/genre/Action" TargetMode="External"/><Relationship Id="rId2145" Type="http://schemas.openxmlformats.org/officeDocument/2006/relationships/hyperlink" Target="https://www.amazon.co.uk/Dogs-Journey-Marg-Helgenberger/dp/B07WZ116NH/ref=sr_1_1?keywords=A+Dog%E2%80%99s+Journey&amp;qid=1577972984&amp;s=instant-video&amp;sr=1-1" TargetMode="External"/><Relationship Id="rId117" Type="http://schemas.openxmlformats.org/officeDocument/2006/relationships/hyperlink" Target="http://www.amazon.com/gp/product/B001VKWPXS/?tag=titb-20" TargetMode="External"/><Relationship Id="rId671" Type="http://schemas.openxmlformats.org/officeDocument/2006/relationships/hyperlink" Target="http://www.amazon.com/gp/product/B00AOOIIVA/?tag=titb-20" TargetMode="External"/><Relationship Id="rId769" Type="http://schemas.openxmlformats.org/officeDocument/2006/relationships/hyperlink" Target="http://www.amazon.com/gp/product/B00GJ4A9NO/?tag=titb-20" TargetMode="External"/><Relationship Id="rId976" Type="http://schemas.openxmlformats.org/officeDocument/2006/relationships/hyperlink" Target="http://www.amazon.com/gp/product/B0159COAXQ/?tag=titb-20" TargetMode="External"/><Relationship Id="rId1399" Type="http://schemas.openxmlformats.org/officeDocument/2006/relationships/hyperlink" Target="http://www.the-numbers.com/market/genre/Adventure" TargetMode="External"/><Relationship Id="rId2352" Type="http://schemas.openxmlformats.org/officeDocument/2006/relationships/hyperlink" Target="https://www.amazon.co.uk/X-Men-Dark-Phoenix-Simon-Kinberg/dp/B07SH9KGBF/ref=sr_1_1?keywords=Dark+Phoenix&amp;qid=1577973321&amp;s=instant-video&amp;sr=1-1" TargetMode="External"/><Relationship Id="rId324" Type="http://schemas.openxmlformats.org/officeDocument/2006/relationships/hyperlink" Target="http://www.amazon.com/gp/product/B003IBEH02/?tag=titb-20" TargetMode="External"/><Relationship Id="rId531" Type="http://schemas.openxmlformats.org/officeDocument/2006/relationships/hyperlink" Target="http://www.amazon.com/gp/product/B006REBZOS/?tag=titb-20" TargetMode="External"/><Relationship Id="rId629" Type="http://schemas.openxmlformats.org/officeDocument/2006/relationships/hyperlink" Target="http://www.amazon.com/gp/product/B0083GR15K/?tag=titb-20" TargetMode="External"/><Relationship Id="rId1161" Type="http://schemas.openxmlformats.org/officeDocument/2006/relationships/hyperlink" Target="https://www.amazon.com/Danish-Girl-Eddie-Redmayne/dp/B01AZ2636M/ref=sr_1_1?s=instant-video&amp;ie=UTF8&amp;qid=1481217923&amp;sr=1-1&amp;keywords=The+Danish+Girl" TargetMode="External"/><Relationship Id="rId1259" Type="http://schemas.openxmlformats.org/officeDocument/2006/relationships/hyperlink" Target="http://www.the-numbers.com/market/genre/Comedy" TargetMode="External"/><Relationship Id="rId1466" Type="http://schemas.openxmlformats.org/officeDocument/2006/relationships/hyperlink" Target="https://www.amazon.co.uk/Girls-Trip-Regina-Hall/dp/B073ZY12PY/ref=sr_1_1?s=instant-video&amp;ie=UTF8&amp;qid=1546981359&amp;sr=1-1&amp;keywords=Girls+Trip" TargetMode="External"/><Relationship Id="rId2005" Type="http://schemas.openxmlformats.org/officeDocument/2006/relationships/hyperlink" Target="https://www.the-numbers.com/movie/Brightburn-(2019)" TargetMode="External"/><Relationship Id="rId2212" Type="http://schemas.openxmlformats.org/officeDocument/2006/relationships/hyperlink" Target="https://www.the-numbers.com/movie/Shaft-(2019)" TargetMode="External"/><Relationship Id="rId836" Type="http://schemas.openxmlformats.org/officeDocument/2006/relationships/hyperlink" Target="http://www.amazon.com/gp/product/B00G91WB3S/?tag=titb-20" TargetMode="External"/><Relationship Id="rId1021" Type="http://schemas.openxmlformats.org/officeDocument/2006/relationships/hyperlink" Target="http://www.amazon.com/gp/product/B010O68E0C/?tag=titb-20" TargetMode="External"/><Relationship Id="rId1119" Type="http://schemas.openxmlformats.org/officeDocument/2006/relationships/hyperlink" Target="http://www.the-numbers.com/market/genre/Adventure" TargetMode="External"/><Relationship Id="rId1673" Type="http://schemas.openxmlformats.org/officeDocument/2006/relationships/hyperlink" Target="https://www.the-numbers.com/movie/A-X-L-(2018)" TargetMode="External"/><Relationship Id="rId1880" Type="http://schemas.openxmlformats.org/officeDocument/2006/relationships/hyperlink" Target="https://www.amazon.com/Papillon-Charlie-Hunnam/dp/B07JNGC5YM/ref=sr_1_1?s=instant-video&amp;ie=UTF8&amp;qid=1546975376&amp;sr=1-1&amp;keywords=Papillon" TargetMode="External"/><Relationship Id="rId1978" Type="http://schemas.openxmlformats.org/officeDocument/2006/relationships/hyperlink" Target="https://www.amazon.co.uk/Farewell-PoLin/dp/B082LS2P8N/ref=sr_1_1?crid=W489TX2UC8JL&amp;keywords=the+farewell&amp;qid=1577974370&amp;s=instant-video&amp;sprefix=The+Farewell%2Cinstant-video%2C154&amp;sr=1-1" TargetMode="External"/><Relationship Id="rId903" Type="http://schemas.openxmlformats.org/officeDocument/2006/relationships/hyperlink" Target="http://www.amazon.com/gp/product/B00YIHMBFI/?tag=titb-20" TargetMode="External"/><Relationship Id="rId1326" Type="http://schemas.openxmlformats.org/officeDocument/2006/relationships/hyperlink" Target="https://www.amazon.com/Storks-Nicholas-Stoller/dp/B01M0W2TH5/ref=sr_1_1?s=instant-video&amp;ie=UTF8&amp;qid=1481219212&amp;sr=1-1&amp;keywords=Storks" TargetMode="External"/><Relationship Id="rId1533" Type="http://schemas.openxmlformats.org/officeDocument/2006/relationships/hyperlink" Target="https://www.amazon.co.uk/Sabans-Power-Rangers-Dean-Israelite/dp/B06XRKLMML/ref=sr_1_3?s=instant-video&amp;ie=UTF8&amp;qid=1546977777&amp;sr=1-3&amp;keywords=Power+Rangers" TargetMode="External"/><Relationship Id="rId1740" Type="http://schemas.openxmlformats.org/officeDocument/2006/relationships/hyperlink" Target="https://www.the-numbers.com/movie/Tag-(2018)" TargetMode="External"/><Relationship Id="rId32" Type="http://schemas.openxmlformats.org/officeDocument/2006/relationships/hyperlink" Target="http://www.amazon.co.uk/Tmnt-Laurence-Fishburne/dp/B00FYH2ZXO/ref=sr_1_1?s=instant-video&amp;ie=UTF8&amp;qid=1457386756&amp;sr=1-1&amp;keywords=TMNT" TargetMode="External"/><Relationship Id="rId1600" Type="http://schemas.openxmlformats.org/officeDocument/2006/relationships/hyperlink" Target="https://www.amazon.com/Traffik-Paula-Patton/dp/B07DFLVD3X/ref=sr_1_2?s=instant-video&amp;ie=UTF8&amp;qid=1546970712&amp;sr=1-2&amp;keywords=Traffik" TargetMode="External"/><Relationship Id="rId1838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181" Type="http://schemas.openxmlformats.org/officeDocument/2006/relationships/hyperlink" Target="http://www.amazon.com/gp/product/B001IZL4A6/?tag=titb-20" TargetMode="External"/><Relationship Id="rId1905" Type="http://schemas.openxmlformats.org/officeDocument/2006/relationships/hyperlink" Target="https://www.amazon.com/Wrinkle-Time-Oprah-Winfrey/dp/B07B3PW72Q/ref=sr_1_2?s=instant-video&amp;ie=UTF8&amp;qid=1546964078&amp;sr=1-2&amp;keywords=A+Wrinkle+in+Time" TargetMode="External"/><Relationship Id="rId279" Type="http://schemas.openxmlformats.org/officeDocument/2006/relationships/hyperlink" Target="http://www.amazon.com/gp/product/B002MUS7LK/?tag=titb-20" TargetMode="External"/><Relationship Id="rId486" Type="http://schemas.openxmlformats.org/officeDocument/2006/relationships/hyperlink" Target="http://www.amazon.com/gp/product/B003QTUQGU/?tag=titb-20" TargetMode="External"/><Relationship Id="rId693" Type="http://schemas.openxmlformats.org/officeDocument/2006/relationships/hyperlink" Target="http://www.amazon.com/gp/product/B00BP4XHZU/?tag=titb-20" TargetMode="External"/><Relationship Id="rId2167" Type="http://schemas.openxmlformats.org/officeDocument/2006/relationships/hyperlink" Target="https://www.the-numbers.com/market/genre/Comedy" TargetMode="External"/><Relationship Id="rId2374" Type="http://schemas.openxmlformats.org/officeDocument/2006/relationships/hyperlink" Target="https://www.the-numbers.com/market/genre/Drama" TargetMode="External"/><Relationship Id="rId139" Type="http://schemas.openxmlformats.org/officeDocument/2006/relationships/hyperlink" Target="http://www.amazon.com/gp/product/B001RPC8B6/?tag=titb-20" TargetMode="External"/><Relationship Id="rId346" Type="http://schemas.openxmlformats.org/officeDocument/2006/relationships/hyperlink" Target="http://www.amazon.com/gp/product/B005ZMTXMY/?tag=titb-20" TargetMode="External"/><Relationship Id="rId553" Type="http://schemas.openxmlformats.org/officeDocument/2006/relationships/hyperlink" Target="http://www.amazon.com/gp/product/B007BLCGNU/?tag=titb-20" TargetMode="External"/><Relationship Id="rId760" Type="http://schemas.openxmlformats.org/officeDocument/2006/relationships/hyperlink" Target="http://www.amazon.com/gp/product/B00IEPTXUG/?tag=titb-20" TargetMode="External"/><Relationship Id="rId998" Type="http://schemas.openxmlformats.org/officeDocument/2006/relationships/hyperlink" Target="http://www.amazon.com/gp/product/B018BF2CSI/?tag=titb-20" TargetMode="External"/><Relationship Id="rId1183" Type="http://schemas.openxmlformats.org/officeDocument/2006/relationships/hyperlink" Target="http://www.the-numbers.com/market/genre/Drama" TargetMode="External"/><Relationship Id="rId1390" Type="http://schemas.openxmlformats.org/officeDocument/2006/relationships/hyperlink" Target="http://www.the-numbers.com/market/genre/Adventure" TargetMode="External"/><Relationship Id="rId2027" Type="http://schemas.openxmlformats.org/officeDocument/2006/relationships/hyperlink" Target="https://www.the-numbers.com/market/genre/Horror" TargetMode="External"/><Relationship Id="rId2234" Type="http://schemas.openxmlformats.org/officeDocument/2006/relationships/hyperlink" Target="https://www.boxofficemojo.com/movies/?id=thewanderingearth.htm" TargetMode="External"/><Relationship Id="rId206" Type="http://schemas.openxmlformats.org/officeDocument/2006/relationships/hyperlink" Target="http://www.amazon.com/gp/product/B00IK67OQO/" TargetMode="External"/><Relationship Id="rId413" Type="http://schemas.openxmlformats.org/officeDocument/2006/relationships/hyperlink" Target="http://www.amazon.com/gp/product/B003TOMAPC/?tag=titb-20" TargetMode="External"/><Relationship Id="rId858" Type="http://schemas.openxmlformats.org/officeDocument/2006/relationships/hyperlink" Target="http://www.amazon.com/gp/product/B00NMUU0SW/?tag=titb-20" TargetMode="External"/><Relationship Id="rId1043" Type="http://schemas.openxmlformats.org/officeDocument/2006/relationships/hyperlink" Target="http://www.amazon.com/gp/product/B012HPO8TE/?tag=titb-20" TargetMode="External"/><Relationship Id="rId1488" Type="http://schemas.openxmlformats.org/officeDocument/2006/relationships/hyperlink" Target="https://www.amazon.co.uk/Logan-Lucky-Channing-Tatum/dp/B074XKRS1B/ref=sr_1_1?s=instant-video&amp;ie=UTF8&amp;qid=1546981296&amp;sr=1-1&amp;keywords=Logan+Lucky" TargetMode="External"/><Relationship Id="rId1695" Type="http://schemas.openxmlformats.org/officeDocument/2006/relationships/hyperlink" Target="https://www.amazon.com/Favourite-Olivia-Colman/dp/B07L9H1WG5/ref=sr_1_1?s=instant-video&amp;ie=UTF8&amp;qid=1546974218&amp;sr=1-1&amp;keywords=The+Favourite" TargetMode="External"/><Relationship Id="rId620" Type="http://schemas.openxmlformats.org/officeDocument/2006/relationships/hyperlink" Target="http://www.amazon.com/gp/product/B007EMSW48/?tag=titb-20" TargetMode="External"/><Relationship Id="rId718" Type="http://schemas.openxmlformats.org/officeDocument/2006/relationships/hyperlink" Target="http://www.amazon.com/gp/product/B00B2DSK06/?tag=titb-20" TargetMode="External"/><Relationship Id="rId925" Type="http://schemas.openxmlformats.org/officeDocument/2006/relationships/hyperlink" Target="http://www.amazon.com/gp/product/B00R2Z3SZA/?tag=titb-20" TargetMode="External"/><Relationship Id="rId1250" Type="http://schemas.openxmlformats.org/officeDocument/2006/relationships/hyperlink" Target="http://www.the-numbers.com/market/genre/Thriller-or-Suspense" TargetMode="External"/><Relationship Id="rId1348" Type="http://schemas.openxmlformats.org/officeDocument/2006/relationships/hyperlink" Target="http://www.the-numbers.com/market/genre/Thriller-or-Suspense" TargetMode="External"/><Relationship Id="rId1555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1762" Type="http://schemas.openxmlformats.org/officeDocument/2006/relationships/hyperlink" Target="https://www.amazon.com/15-17-Paris-Anthony-Sadler/dp/B079HHC6Y3/ref=sr_1_2?s=instant-video&amp;ie=UTF8&amp;qid=1546974931&amp;sr=1-2&amp;keywords=The+15%3A17+to+Paris" TargetMode="External"/><Relationship Id="rId2301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1110" Type="http://schemas.openxmlformats.org/officeDocument/2006/relationships/hyperlink" Target="http://www.the-numbers.com/market/genre/Romantic-Comedy" TargetMode="External"/><Relationship Id="rId1208" Type="http://schemas.openxmlformats.org/officeDocument/2006/relationships/hyperlink" Target="https://www.amazon.com/Ratchet-Clank-Paul-Giamatti/dp/B01EN8ZMC0/ref=sr_1_1?s=instant-video&amp;ie=UTF8&amp;qid=1481218127&amp;sr=1-1&amp;keywords=Ratchet+and+Clank" TargetMode="External"/><Relationship Id="rId1415" Type="http://schemas.openxmlformats.org/officeDocument/2006/relationships/hyperlink" Target="http://www.the-numbers.com/market/genre/Action" TargetMode="External"/><Relationship Id="rId54" Type="http://schemas.openxmlformats.org/officeDocument/2006/relationships/hyperlink" Target="http://www.amazon.co.uk/Dragon-Wars-Amanda-Brooks-Jason/dp/B00IK6HEB4/ref=sr_1_1?s=instant-video&amp;ie=UTF8&amp;qid=1457385774&amp;sr=1-1&amp;keywords=Dragon+Wars" TargetMode="External"/><Relationship Id="rId1622" Type="http://schemas.openxmlformats.org/officeDocument/2006/relationships/hyperlink" Target="https://www.the-numbers.com/market/genre/Drama" TargetMode="External"/><Relationship Id="rId1927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2091" Type="http://schemas.openxmlformats.org/officeDocument/2006/relationships/hyperlink" Target="https://www.the-numbers.com/movie/Blinded-by-the-Light-(UK)-(2019)" TargetMode="External"/><Relationship Id="rId2189" Type="http://schemas.openxmlformats.org/officeDocument/2006/relationships/hyperlink" Target="https://www.the-numbers.com/market/genre/Adventure" TargetMode="External"/><Relationship Id="rId270" Type="http://schemas.openxmlformats.org/officeDocument/2006/relationships/hyperlink" Target="http://www.amazon.com/gp/product/B002LWKRNA/?tag=titb-20" TargetMode="External"/><Relationship Id="rId130" Type="http://schemas.openxmlformats.org/officeDocument/2006/relationships/hyperlink" Target="http://www.amazon.com/gp/product/B001NZHJGO/?tag=titb-20" TargetMode="External"/><Relationship Id="rId368" Type="http://schemas.openxmlformats.org/officeDocument/2006/relationships/hyperlink" Target="http://www.amazon.com/gp/product/B003U42L8W/?tag=titb-20" TargetMode="External"/><Relationship Id="rId575" Type="http://schemas.openxmlformats.org/officeDocument/2006/relationships/hyperlink" Target="http://www.amazon.com/gp/product/B0076R62FM/?tag=titb-20" TargetMode="External"/><Relationship Id="rId782" Type="http://schemas.openxmlformats.org/officeDocument/2006/relationships/hyperlink" Target="http://www.amazon.com/gp/product/B00DYQW6EU/?tag=titb-20" TargetMode="External"/><Relationship Id="rId2049" Type="http://schemas.openxmlformats.org/officeDocument/2006/relationships/hyperlink" Target="https://www.amazon.co.uk/Intruder-Dennis-Quaid/dp/B07RG5VS6L/ref=sr_1_1?keywords=The+Intruder&amp;qid=1577974400&amp;s=instant-video&amp;sr=1-1" TargetMode="External"/><Relationship Id="rId2256" Type="http://schemas.openxmlformats.org/officeDocument/2006/relationships/hyperlink" Target="https://www.amazon.co.uk/Angry-Birds-Movie-2/dp/B07VWSSQXQ/ref=sr_1_1?crid=2PFLHZ3NPJTH8&amp;keywords=the+angry+birds+movie+2&amp;qid=1577974335&amp;s=instant-video&amp;sprefix=The+Angry+Birds+Movie+2%2Cinstant-video%2C146&amp;sr=1-1" TargetMode="External"/><Relationship Id="rId228" Type="http://schemas.openxmlformats.org/officeDocument/2006/relationships/hyperlink" Target="http://www.amazon.com/gp/product/B0031Q0XCA/?tag=titb-20" TargetMode="External"/><Relationship Id="rId435" Type="http://schemas.openxmlformats.org/officeDocument/2006/relationships/hyperlink" Target="http://www.amazon.com/gp/product/B003SJ4VJ6/?tag=titb-20" TargetMode="External"/><Relationship Id="rId642" Type="http://schemas.openxmlformats.org/officeDocument/2006/relationships/hyperlink" Target="http://www.amazon.com/gp/product/B00B19DMUE/?tag=titb-20" TargetMode="External"/><Relationship Id="rId1065" Type="http://schemas.openxmlformats.org/officeDocument/2006/relationships/hyperlink" Target="http://www.amazon.com/gp/product/B019EG160I/?tag=titb-20" TargetMode="External"/><Relationship Id="rId1272" Type="http://schemas.openxmlformats.org/officeDocument/2006/relationships/hyperlink" Target="http://www.the-numbers.com/market/genre/Comedy" TargetMode="External"/><Relationship Id="rId2116" Type="http://schemas.openxmlformats.org/officeDocument/2006/relationships/hyperlink" Target="https://www.amazon.co.uk/Glass-James-McAvoy/dp/B07MG7Z6ZS/ref=sr_1_1?crid=34RG5I1U602P9&amp;keywords=glass+2019&amp;qid=1557072469&amp;s=instant-video&amp;sprefix=Glass%2Cinstant-video%2C147&amp;sr=1-1" TargetMode="External"/><Relationship Id="rId2323" Type="http://schemas.openxmlformats.org/officeDocument/2006/relationships/hyperlink" Target="https://www.the-numbers.com/market/genre/Action" TargetMode="External"/><Relationship Id="rId502" Type="http://schemas.openxmlformats.org/officeDocument/2006/relationships/hyperlink" Target="http://www.amazon.com/gp/product/B00715S5Z4/?tag=titb-20" TargetMode="External"/><Relationship Id="rId947" Type="http://schemas.openxmlformats.org/officeDocument/2006/relationships/hyperlink" Target="http://www.amazon.com/gp/product/B019HQ7ZJQ/?tag=titb-20" TargetMode="External"/><Relationship Id="rId1132" Type="http://schemas.openxmlformats.org/officeDocument/2006/relationships/hyperlink" Target="http://www.the-numbers.com/market/genre/Drama" TargetMode="External"/><Relationship Id="rId1577" Type="http://schemas.openxmlformats.org/officeDocument/2006/relationships/hyperlink" Target="https://www.the-numbers.com/market/genre/Drama" TargetMode="External"/><Relationship Id="rId1784" Type="http://schemas.openxmlformats.org/officeDocument/2006/relationships/hyperlink" Target="https://www.amazon.com/12-Strong-Michael-Shannon/dp/B0791T5DTV/ref=sr_1_2?s=instant-video&amp;ie=UTF8&amp;qid=1546964021&amp;sr=1-2&amp;keywords=12+Strong" TargetMode="External"/><Relationship Id="rId1991" Type="http://schemas.openxmlformats.org/officeDocument/2006/relationships/hyperlink" Target="https://www.the-numbers.com/market/genre/Drama" TargetMode="External"/><Relationship Id="rId76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807" Type="http://schemas.openxmlformats.org/officeDocument/2006/relationships/hyperlink" Target="http://www.amazon.com/gp/product/B00ISJT5IS/?tag=titb-20" TargetMode="External"/><Relationship Id="rId1437" Type="http://schemas.openxmlformats.org/officeDocument/2006/relationships/hyperlink" Target="https://www.amazon.co.uk/Loving-Vincent-Aidan-Turner/dp/B078TY5CR3/ref=sr_1_1?s=instant-video&amp;ie=UTF8&amp;qid=1546978897&amp;sr=1-1&amp;keywords=Loving+Vincent" TargetMode="External"/><Relationship Id="rId1644" Type="http://schemas.openxmlformats.org/officeDocument/2006/relationships/hyperlink" Target="https://www.the-numbers.com/market/genre/Drama" TargetMode="External"/><Relationship Id="rId1851" Type="http://schemas.openxmlformats.org/officeDocument/2006/relationships/hyperlink" Target="https://www.the-numbers.com/movie/Equalizer-2-The" TargetMode="External"/><Relationship Id="rId1504" Type="http://schemas.openxmlformats.org/officeDocument/2006/relationships/hyperlink" Target="https://www.amazon.co.uk/Snowman-Michael-Fassbender/dp/B076B6XG5B/ref=sr_1_4?s=instant-video&amp;ie=UTF8&amp;qid=1546978979&amp;sr=1-4&amp;keywords=The+Snowman" TargetMode="External"/><Relationship Id="rId1711" Type="http://schemas.openxmlformats.org/officeDocument/2006/relationships/hyperlink" Target="https://www.the-numbers.com/market/genre/Horror" TargetMode="External"/><Relationship Id="rId1949" Type="http://schemas.openxmlformats.org/officeDocument/2006/relationships/hyperlink" Target="https://www.the-numbers.com/movie/Avengers-Infinity-War" TargetMode="External"/><Relationship Id="rId292" Type="http://schemas.openxmlformats.org/officeDocument/2006/relationships/hyperlink" Target="http://www.amazon.com/gp/product/B002GH6VYE/?tag=titb-20" TargetMode="External"/><Relationship Id="rId1809" Type="http://schemas.openxmlformats.org/officeDocument/2006/relationships/hyperlink" Target="https://www.the-numbers.com/movie/Annihilation" TargetMode="External"/><Relationship Id="rId597" Type="http://schemas.openxmlformats.org/officeDocument/2006/relationships/hyperlink" Target="http://www.amazon.com/gp/product/B0075ZCNM6/?tag=titb-20" TargetMode="External"/><Relationship Id="rId2180" Type="http://schemas.openxmlformats.org/officeDocument/2006/relationships/hyperlink" Target="https://www.boxofficemojo.com/movies/?id=replicas.htm" TargetMode="External"/><Relationship Id="rId2278" Type="http://schemas.openxmlformats.org/officeDocument/2006/relationships/hyperlink" Target="https://www.amazon.co.uk/Wonder-Park-No-Director/dp/B07QBQWFTK/ref=sr_1_1?crid=19MJLWJTZCCHH&amp;keywords=wonder+park&amp;qid=1557072831&amp;s=instant-video&amp;sprefix=Wonder+Park%2Cinstant-video%2C148&amp;sr=1-1" TargetMode="External"/><Relationship Id="rId152" Type="http://schemas.openxmlformats.org/officeDocument/2006/relationships/hyperlink" Target="http://www.amazon.com/gp/product/B001OIF2JQ/?tag=titb-20" TargetMode="External"/><Relationship Id="rId457" Type="http://schemas.openxmlformats.org/officeDocument/2006/relationships/hyperlink" Target="http://www.amazon.com/gp/product/B004QZ189W/?tag=titb-20" TargetMode="External"/><Relationship Id="rId1087" Type="http://schemas.openxmlformats.org/officeDocument/2006/relationships/hyperlink" Target="http://www.the-numbers.com/market/genre/Comedy" TargetMode="External"/><Relationship Id="rId1294" Type="http://schemas.openxmlformats.org/officeDocument/2006/relationships/hyperlink" Target="http://www.the-numbers.com/market/genre/Comedy" TargetMode="External"/><Relationship Id="rId2040" Type="http://schemas.openxmlformats.org/officeDocument/2006/relationships/hyperlink" Target="https://www.the-numbers.com/movie/Sun-is-Also-a-Star-The-(2019)" TargetMode="External"/><Relationship Id="rId2138" Type="http://schemas.openxmlformats.org/officeDocument/2006/relationships/hyperlink" Target="https://www.the-numbers.com/market/genre/Action" TargetMode="External"/><Relationship Id="rId664" Type="http://schemas.openxmlformats.org/officeDocument/2006/relationships/hyperlink" Target="http://www.amazon.com/gp/product/B0095R5YIC/?tag=titb-20" TargetMode="External"/><Relationship Id="rId871" Type="http://schemas.openxmlformats.org/officeDocument/2006/relationships/hyperlink" Target="http://www.amazon.com/gp/product/B00JWEOYCU/?tag=titb-20" TargetMode="External"/><Relationship Id="rId969" Type="http://schemas.openxmlformats.org/officeDocument/2006/relationships/hyperlink" Target="http://www.amazon.com/gp/product/B00ZGTS68S/?tag=titb-20" TargetMode="External"/><Relationship Id="rId1599" Type="http://schemas.openxmlformats.org/officeDocument/2006/relationships/hyperlink" Target="https://www.the-numbers.com/movie/Traffik" TargetMode="External"/><Relationship Id="rId2345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317" Type="http://schemas.openxmlformats.org/officeDocument/2006/relationships/hyperlink" Target="http://www.amazon.com/gp/product/B002BWCJOA/?tag=titb-20" TargetMode="External"/><Relationship Id="rId524" Type="http://schemas.openxmlformats.org/officeDocument/2006/relationships/hyperlink" Target="http://www.amazon.com/gp/product/B00574P9EQ/?tag=titb-20" TargetMode="External"/><Relationship Id="rId731" Type="http://schemas.openxmlformats.org/officeDocument/2006/relationships/hyperlink" Target="http://www.amazon.com/gp/product/B00H4M3GXK/?tag=titb-20" TargetMode="External"/><Relationship Id="rId1154" Type="http://schemas.openxmlformats.org/officeDocument/2006/relationships/hyperlink" Target="http://www.the-numbers.com/market/genre/Drama" TargetMode="External"/><Relationship Id="rId1361" Type="http://schemas.openxmlformats.org/officeDocument/2006/relationships/hyperlink" Target="https://www.amazon.com/Trolls-Anna-Kendrick/dp/B01M8GGPIT/ref=sr_1_1?s=instant-video&amp;ie=UTF8&amp;qid=1481219323&amp;sr=1-1&amp;keywords=Trolls" TargetMode="External"/><Relationship Id="rId1459" Type="http://schemas.openxmlformats.org/officeDocument/2006/relationships/hyperlink" Target="https://www.amazon.co.uk/Their-Finest-Gemma-Arterton/dp/B06Y62TF2L/ref=sr_1_1?s=instant-video&amp;ie=UTF8&amp;qid=1546981270&amp;sr=1-1&amp;keywords=Their+Finest" TargetMode="External"/><Relationship Id="rId2205" Type="http://schemas.openxmlformats.org/officeDocument/2006/relationships/hyperlink" Target="https://www.the-numbers.com/movie/Long-Shot-(2019)" TargetMode="External"/><Relationship Id="rId98" Type="http://schemas.openxmlformats.org/officeDocument/2006/relationships/hyperlink" Target="http://www.amazon.com/gp/product/B0027GRM8I/?tag=titb-20" TargetMode="External"/><Relationship Id="rId829" Type="http://schemas.openxmlformats.org/officeDocument/2006/relationships/hyperlink" Target="http://www.amazon.com/gp/product/B00FWLTPU8/?tag=titb-20" TargetMode="External"/><Relationship Id="rId1014" Type="http://schemas.openxmlformats.org/officeDocument/2006/relationships/hyperlink" Target="http://www.amazon.com/gp/product/B00FMOBNKA/?tag=titb-20" TargetMode="External"/><Relationship Id="rId1221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1666" Type="http://schemas.openxmlformats.org/officeDocument/2006/relationships/hyperlink" Target="https://www.amazon.com/Slender-Man-Joey-King/dp/B07GRW3MBK/ref=sr_1_1?s=instant-video&amp;ie=UTF8&amp;qid=1546974813&amp;sr=1-1&amp;keywords=Slender+Man" TargetMode="External"/><Relationship Id="rId1873" Type="http://schemas.openxmlformats.org/officeDocument/2006/relationships/hyperlink" Target="https://www.the-numbers.com/market/genre/Adventure" TargetMode="External"/><Relationship Id="rId1319" Type="http://schemas.openxmlformats.org/officeDocument/2006/relationships/hyperlink" Target="http://www.the-numbers.com/market/genre/Adventure" TargetMode="External"/><Relationship Id="rId1526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1733" Type="http://schemas.openxmlformats.org/officeDocument/2006/relationships/hyperlink" Target="https://www.amazon.com/Hate-Give-George-Tillman-Jr/dp/B07J1V4D3W/ref=sr_1_1?s=instant-video&amp;ie=UTF8&amp;qid=1546974128&amp;sr=1-1&amp;keywords=The+Hate+U+Give" TargetMode="External"/><Relationship Id="rId1940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25" Type="http://schemas.openxmlformats.org/officeDocument/2006/relationships/hyperlink" Target="http://www.amazon.co.uk/Magoriums-Wonder-Emporium-Natalie-Portman/dp/B00FZN4NAU/ref=sr_1_1?s=instant-video&amp;ie=UTF8&amp;qid=1457386261&amp;sr=1-1&amp;keywords=Mr.+Magorium%27s+Wonder+Emporium" TargetMode="External"/><Relationship Id="rId1800" Type="http://schemas.openxmlformats.org/officeDocument/2006/relationships/hyperlink" Target="https://www.amazon.com/Hunter-Killer-Gerard-Butler/dp/B07L9FHQXM/ref=sr_1_1?s=instant-video&amp;ie=UTF8&amp;qid=1546975030&amp;sr=1-1&amp;keywords=Hunter+Killer" TargetMode="External"/><Relationship Id="rId174" Type="http://schemas.openxmlformats.org/officeDocument/2006/relationships/hyperlink" Target="http://www.amazon.com/gp/product/B009MY8AZ2/?tag=titb-20" TargetMode="External"/><Relationship Id="rId381" Type="http://schemas.openxmlformats.org/officeDocument/2006/relationships/hyperlink" Target="http://www.amazon.com/gp/product/B003VMUE7I/?tag=titb-20" TargetMode="External"/><Relationship Id="rId2062" Type="http://schemas.openxmlformats.org/officeDocument/2006/relationships/hyperlink" Target="https://www.the-numbers.com/market/genre/Comedy" TargetMode="External"/><Relationship Id="rId241" Type="http://schemas.openxmlformats.org/officeDocument/2006/relationships/hyperlink" Target="http://www.amazon.com/gp/product/B0033YIOXA/?tag=titb-20" TargetMode="External"/><Relationship Id="rId479" Type="http://schemas.openxmlformats.org/officeDocument/2006/relationships/hyperlink" Target="http://www.amazon.com/gp/product/B003OUMKQA/?tag=titb-20" TargetMode="External"/><Relationship Id="rId686" Type="http://schemas.openxmlformats.org/officeDocument/2006/relationships/hyperlink" Target="http://www.amazon.com/gp/product/B0085776BG/?tag=titb-20" TargetMode="External"/><Relationship Id="rId893" Type="http://schemas.openxmlformats.org/officeDocument/2006/relationships/hyperlink" Target="http://www.amazon.com/gp/product/B00LWY5B52/?tag=titb-20" TargetMode="External"/><Relationship Id="rId2367" Type="http://schemas.openxmlformats.org/officeDocument/2006/relationships/hyperlink" Target="https://www.the-numbers.com/market/genre/Drama" TargetMode="External"/><Relationship Id="rId339" Type="http://schemas.openxmlformats.org/officeDocument/2006/relationships/hyperlink" Target="http://www.amazon.com/gp/product/B0094KT6J8/?tag=titb-20" TargetMode="External"/><Relationship Id="rId546" Type="http://schemas.openxmlformats.org/officeDocument/2006/relationships/hyperlink" Target="http://www.amazon.com/gp/product/B0076D21O2/?tag=titb-20" TargetMode="External"/><Relationship Id="rId753" Type="http://schemas.openxmlformats.org/officeDocument/2006/relationships/hyperlink" Target="http://www.amazon.com/gp/product/B00EAZCQ8K/?tag=titb-20" TargetMode="External"/><Relationship Id="rId1176" Type="http://schemas.openxmlformats.org/officeDocument/2006/relationships/hyperlink" Target="https://www.amazon.com/My-Big-Fat-Greek-Wedding/dp/B01DASBBQU/ref=sr_1_1?s=instant-video&amp;ie=UTF8&amp;qid=1481219106&amp;sr=1-1&amp;keywords=My+Big+Fat+Greek+Wedding+2" TargetMode="External"/><Relationship Id="rId1383" Type="http://schemas.openxmlformats.org/officeDocument/2006/relationships/hyperlink" Target="http://www.the-numbers.com/market/genre/Horror" TargetMode="External"/><Relationship Id="rId2227" Type="http://schemas.openxmlformats.org/officeDocument/2006/relationships/hyperlink" Target="https://www.the-numbers.com/market/genre/Action" TargetMode="External"/><Relationship Id="rId101" Type="http://schemas.openxmlformats.org/officeDocument/2006/relationships/hyperlink" Target="http://www.amazon.com/gp/product/B001BDV3YW/?tag=titb-20" TargetMode="External"/><Relationship Id="rId406" Type="http://schemas.openxmlformats.org/officeDocument/2006/relationships/hyperlink" Target="http://www.amazon.com/gp/product/B003RUZKC8/?tag=titb-20" TargetMode="External"/><Relationship Id="rId960" Type="http://schemas.openxmlformats.org/officeDocument/2006/relationships/hyperlink" Target="http://www.amazon.com/gp/product/B0142KIQYA/?tag=titb-20" TargetMode="External"/><Relationship Id="rId1036" Type="http://schemas.openxmlformats.org/officeDocument/2006/relationships/hyperlink" Target="http://www.amazon.com/gp/product/B017K2C8NW/?tag=titb-20" TargetMode="External"/><Relationship Id="rId1243" Type="http://schemas.openxmlformats.org/officeDocument/2006/relationships/hyperlink" Target="http://www.the-numbers.com/market/genre/Action" TargetMode="External"/><Relationship Id="rId1590" Type="http://schemas.openxmlformats.org/officeDocument/2006/relationships/hyperlink" Target="https://www.amazon.com/Winchester-Helen-Mirren/dp/B079K17PWL/ref=sr_1_2?s=instant-video&amp;ie=UTF8&amp;qid=1546970546&amp;sr=1-2&amp;keywords=Winchester" TargetMode="External"/><Relationship Id="rId1688" Type="http://schemas.openxmlformats.org/officeDocument/2006/relationships/hyperlink" Target="https://www.the-numbers.com/market/genre/Comedy" TargetMode="External"/><Relationship Id="rId1895" Type="http://schemas.openxmlformats.org/officeDocument/2006/relationships/hyperlink" Target="https://www.the-numbers.com/market/genre/Action" TargetMode="External"/><Relationship Id="rId613" Type="http://schemas.openxmlformats.org/officeDocument/2006/relationships/hyperlink" Target="http://www.amazon.com/gp/product/B007MJSQSK/?tag=titb-20" TargetMode="External"/><Relationship Id="rId820" Type="http://schemas.openxmlformats.org/officeDocument/2006/relationships/hyperlink" Target="http://www.amazon.com/gp/product/B00E0SX118/?tag=titb-20" TargetMode="External"/><Relationship Id="rId918" Type="http://schemas.openxmlformats.org/officeDocument/2006/relationships/hyperlink" Target="http://www.amazon.com/gp/product/B00RW1J8RG/?tag=titb-20" TargetMode="External"/><Relationship Id="rId1450" Type="http://schemas.openxmlformats.org/officeDocument/2006/relationships/hyperlink" Target="https://www.amazon.co.uk/Lady-Bird-Saoirse-Ronan/dp/B079RWGWRK/ref=sr_1_1?s=instant-video&amp;ie=UTF8&amp;qid=1546981285&amp;sr=1-1&amp;keywords=Lady+Bird" TargetMode="External"/><Relationship Id="rId1548" Type="http://schemas.openxmlformats.org/officeDocument/2006/relationships/hyperlink" Target="https://www.amazon.co.uk/Valerian-City-Thousand-Planets-DeHaan/dp/B0747NQKRJ/ref=sr_1_1?s=instant-video&amp;ie=UTF8&amp;qid=1546980052&amp;sr=1-1&amp;keywords=Valerian+and+the+City+of+a+Thousand+Planets" TargetMode="External"/><Relationship Id="rId1755" Type="http://schemas.openxmlformats.org/officeDocument/2006/relationships/hyperlink" Target="https://www.the-numbers.com/market/genre/Comedy" TargetMode="External"/><Relationship Id="rId1103" Type="http://schemas.openxmlformats.org/officeDocument/2006/relationships/hyperlink" Target="http://www.the-numbers.com/market/genre/Adventure" TargetMode="External"/><Relationship Id="rId1310" Type="http://schemas.openxmlformats.org/officeDocument/2006/relationships/hyperlink" Target="http://www.the-numbers.com/market/genre/Drama" TargetMode="External"/><Relationship Id="rId1408" Type="http://schemas.openxmlformats.org/officeDocument/2006/relationships/hyperlink" Target="http://www.the-numbers.com/market/genre/Drama" TargetMode="External"/><Relationship Id="rId1962" Type="http://schemas.openxmlformats.org/officeDocument/2006/relationships/hyperlink" Target="https://www.the-numbers.com/market/genre/Drama" TargetMode="External"/><Relationship Id="rId47" Type="http://schemas.openxmlformats.org/officeDocument/2006/relationships/hyperlink" Target="http://www.amazon.co.uk/Shooter-Mark-Wahlberg/dp/B00FZ3DGV2/ref=sr_1_1?s=instant-video&amp;ie=UTF8&amp;qid=1457386487&amp;sr=1-1&amp;keywords=Shooter" TargetMode="External"/><Relationship Id="rId1615" Type="http://schemas.openxmlformats.org/officeDocument/2006/relationships/hyperlink" Target="https://www.amazon.com/Strangers-Prey-at-Night/dp/B07B8CYRZR/ref=sr_1_3?s=instant-video&amp;ie=UTF8&amp;qid=1546970777&amp;sr=1-3&amp;keywords=The+Strangers%3A+Prey+at+Night" TargetMode="External"/><Relationship Id="rId1822" Type="http://schemas.openxmlformats.org/officeDocument/2006/relationships/hyperlink" Target="https://www.the-numbers.com/market/genre/Adventure" TargetMode="External"/><Relationship Id="rId196" Type="http://schemas.openxmlformats.org/officeDocument/2006/relationships/hyperlink" Target="http://www.amazon.com/gp/product/B001XUW0TU/?tag=titb-20" TargetMode="External"/><Relationship Id="rId2084" Type="http://schemas.openxmlformats.org/officeDocument/2006/relationships/hyperlink" Target="https://www.the-numbers.com/market/genre/Drama" TargetMode="External"/><Relationship Id="rId2291" Type="http://schemas.openxmlformats.org/officeDocument/2006/relationships/hyperlink" Target="https://www.the-numbers.com/movie/Missing-Link-(2019)" TargetMode="External"/><Relationship Id="rId263" Type="http://schemas.openxmlformats.org/officeDocument/2006/relationships/hyperlink" Target="http://www.amazon.com/gp/product/B002L2Q1SA/?tag=titb-20" TargetMode="External"/><Relationship Id="rId470" Type="http://schemas.openxmlformats.org/officeDocument/2006/relationships/hyperlink" Target="http://www.amazon.com/gp/product/B003K07DUC/?tag=titb-20" TargetMode="External"/><Relationship Id="rId2151" Type="http://schemas.openxmlformats.org/officeDocument/2006/relationships/hyperlink" Target="https://www.the-numbers.com/movie/Last-Christmas-(UK)-(2019)" TargetMode="External"/><Relationship Id="rId123" Type="http://schemas.openxmlformats.org/officeDocument/2006/relationships/hyperlink" Target="http://www.amazon.com/gp/product/B001PR7O7E/?tag=titb-20" TargetMode="External"/><Relationship Id="rId330" Type="http://schemas.openxmlformats.org/officeDocument/2006/relationships/hyperlink" Target="http://www.amazon.com/gp/product/B002U5SDNY/?tag=titb-20" TargetMode="External"/><Relationship Id="rId568" Type="http://schemas.openxmlformats.org/officeDocument/2006/relationships/hyperlink" Target="http://www.amazon.com/gp/product/B007P3S1AQ/?tag=titb-20" TargetMode="External"/><Relationship Id="rId775" Type="http://schemas.openxmlformats.org/officeDocument/2006/relationships/hyperlink" Target="http://www.amazon.com/gp/product/B00J2PEU3W/?tag=titb-20" TargetMode="External"/><Relationship Id="rId982" Type="http://schemas.openxmlformats.org/officeDocument/2006/relationships/hyperlink" Target="http://www.amazon.com/gp/product/B018CBR0C4/?tag=titb-20" TargetMode="External"/><Relationship Id="rId1198" Type="http://schemas.openxmlformats.org/officeDocument/2006/relationships/hyperlink" Target="https://www.amazon.com/Spotlight-Mark-Ruffalo/dp/B01AZ86I2U/ref=sr_1_1?s=instant-video&amp;ie=UTF8&amp;qid=1481218519&amp;sr=1-1&amp;keywords=Spotlight" TargetMode="External"/><Relationship Id="rId2011" Type="http://schemas.openxmlformats.org/officeDocument/2006/relationships/hyperlink" Target="https://www.the-numbers.com/market/genre/Comedy" TargetMode="External"/><Relationship Id="rId2249" Type="http://schemas.openxmlformats.org/officeDocument/2006/relationships/hyperlink" Target="https://www.boxofficemojo.com/movies/?id=kidwhowouldbeking.htm" TargetMode="External"/><Relationship Id="rId428" Type="http://schemas.openxmlformats.org/officeDocument/2006/relationships/hyperlink" Target="http://www.amazon.com/gp/product/B0046U4KG0/?tag=titb-20" TargetMode="External"/><Relationship Id="rId635" Type="http://schemas.openxmlformats.org/officeDocument/2006/relationships/hyperlink" Target="http://www.amazon.com/gp/product/B00B4GNZHE/?tag=titb-20" TargetMode="External"/><Relationship Id="rId842" Type="http://schemas.openxmlformats.org/officeDocument/2006/relationships/hyperlink" Target="http://www.amazon.com/gp/product/B00MBWN6UG/?tag=titb-20" TargetMode="External"/><Relationship Id="rId1058" Type="http://schemas.openxmlformats.org/officeDocument/2006/relationships/hyperlink" Target="http://www.amazon.com/gp/product/B014QZ9D84/?tag=titb-20" TargetMode="External"/><Relationship Id="rId1265" Type="http://schemas.openxmlformats.org/officeDocument/2006/relationships/hyperlink" Target="http://www.the-numbers.com/market/genre/Horror" TargetMode="External"/><Relationship Id="rId1472" Type="http://schemas.openxmlformats.org/officeDocument/2006/relationships/hyperlink" Target="https://www.amazon.co.uk/Zookeepers-Wife-Jessica-Chastain/dp/B074TVPJ6L/ref=sr_1_1?s=instant-video&amp;ie=UTF8&amp;qid=1546978827&amp;sr=1-1&amp;keywords=The+Zookeeper%27s+Wife" TargetMode="External"/><Relationship Id="rId2109" Type="http://schemas.openxmlformats.org/officeDocument/2006/relationships/hyperlink" Target="https://www.boxofficemojo.com/movies/?id=hotelmumbai.htm" TargetMode="External"/><Relationship Id="rId2316" Type="http://schemas.openxmlformats.org/officeDocument/2006/relationships/hyperlink" Target="https://www.the-numbers.com/market/genre/Action" TargetMode="External"/><Relationship Id="rId702" Type="http://schemas.openxmlformats.org/officeDocument/2006/relationships/hyperlink" Target="http://www.amazon.com/gp/product/B00APJLY0Q/?tag=titb-20" TargetMode="External"/><Relationship Id="rId1125" Type="http://schemas.openxmlformats.org/officeDocument/2006/relationships/hyperlink" Target="https://www.amazon.com/Captain-Fantastic-Viggo-Mortensen/dp/B01I2D82K6/ref=sr_1_1?s=instant-video&amp;ie=UTF8&amp;qid=1481217946&amp;sr=1-1&amp;keywords=Captain+Fantastic" TargetMode="External"/><Relationship Id="rId1332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1777" Type="http://schemas.openxmlformats.org/officeDocument/2006/relationships/hyperlink" Target="https://www.the-numbers.com/movie/Sicario-Day-of-the-Soldado" TargetMode="External"/><Relationship Id="rId1984" Type="http://schemas.openxmlformats.org/officeDocument/2006/relationships/hyperlink" Target="https://www.the-numbers.com/market/genre/Drama" TargetMode="External"/><Relationship Id="rId69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1637" Type="http://schemas.openxmlformats.org/officeDocument/2006/relationships/hyperlink" Target="https://www.amazon.com/Can-Only-Imagine-Michael-Finley/dp/B07D6W2PWT/ref=sr_1_2?s=instant-video&amp;ie=UTF8&amp;qid=1546975039&amp;sr=1-2&amp;keywords=I+Can+Only+Imagine" TargetMode="External"/><Relationship Id="rId1844" Type="http://schemas.openxmlformats.org/officeDocument/2006/relationships/hyperlink" Target="https://www.the-numbers.com/movie/Sherlock-Gnomes-(2018)" TargetMode="External"/><Relationship Id="rId1704" Type="http://schemas.openxmlformats.org/officeDocument/2006/relationships/hyperlink" Target="https://www.amazon.com/Superfly-Jennifer-Morrison/dp/B07F1DQ9Q1/ref=sr_1_2?s=instant-video&amp;ie=UTF8&amp;qid=1546974891&amp;sr=1-2&amp;keywords=Superfly" TargetMode="External"/><Relationship Id="rId285" Type="http://schemas.openxmlformats.org/officeDocument/2006/relationships/hyperlink" Target="http://www.amazon.com/gp/product/B002RVCCUQ/?tag=titb-20" TargetMode="External"/><Relationship Id="rId1911" Type="http://schemas.openxmlformats.org/officeDocument/2006/relationships/hyperlink" Target="https://www.amazon.com/Bumblebee-Hailee-Steinfeld/dp/B07L6N8ZJT/ref=sr_1_1?s=instant-video&amp;ie=UTF8&amp;qid=1546970308&amp;sr=1-1&amp;keywords=Bumblebee" TargetMode="External"/><Relationship Id="rId492" Type="http://schemas.openxmlformats.org/officeDocument/2006/relationships/hyperlink" Target="http://www.amazon.com/gp/product/B016887PIW/?tag=titb-20" TargetMode="External"/><Relationship Id="rId797" Type="http://schemas.openxmlformats.org/officeDocument/2006/relationships/hyperlink" Target="http://www.amazon.com/gp/product/B00FW1CSNE/?tag=titb-20" TargetMode="External"/><Relationship Id="rId2173" Type="http://schemas.openxmlformats.org/officeDocument/2006/relationships/hyperlink" Target="https://www.the-numbers.com/movie/Anna-(France)-(2019)" TargetMode="External"/><Relationship Id="rId145" Type="http://schemas.openxmlformats.org/officeDocument/2006/relationships/hyperlink" Target="http://www.amazon.com/gp/product/B001RMYGXM/?tag=titb-20" TargetMode="External"/><Relationship Id="rId352" Type="http://schemas.openxmlformats.org/officeDocument/2006/relationships/hyperlink" Target="http://www.amazon.com/gp/product/B002SARF94/?tag=titb-20" TargetMode="External"/><Relationship Id="rId1287" Type="http://schemas.openxmlformats.org/officeDocument/2006/relationships/hyperlink" Target="https://www.amazon.com/Girl-Train-Emily-Blunt/dp/B01M7V9R51/ref=sr_1_1?s=instant-video&amp;ie=UTF8&amp;qid=1481219228&amp;sr=1-1&amp;keywords=The+Girl+on+the+Train" TargetMode="External"/><Relationship Id="rId2033" Type="http://schemas.openxmlformats.org/officeDocument/2006/relationships/hyperlink" Target="https://www.amazon.co.uk/Escape-Room-Tyler-Labine/dp/B07NBWYMVG/ref=sr_1_2?crid=1SK4TR2AU9EK4&amp;keywords=escape+room+2019&amp;qid=1557072613&amp;s=instant-video&amp;sprefix=Escape+Room%2Cinstant-video%2C143&amp;sr=1-2-catcorr" TargetMode="External"/><Relationship Id="rId2240" Type="http://schemas.openxmlformats.org/officeDocument/2006/relationships/hyperlink" Target="https://www.the-numbers.com/movie/Hellboy-(2019)" TargetMode="External"/><Relationship Id="rId212" Type="http://schemas.openxmlformats.org/officeDocument/2006/relationships/hyperlink" Target="http://www.amazon.com/gp/product/B001KAV8F0/?tag=titb-20" TargetMode="External"/><Relationship Id="rId657" Type="http://schemas.openxmlformats.org/officeDocument/2006/relationships/hyperlink" Target="http://www.amazon.com/gp/product/B007URCTOG/?tag=titb-20" TargetMode="External"/><Relationship Id="rId864" Type="http://schemas.openxmlformats.org/officeDocument/2006/relationships/hyperlink" Target="http://www.amazon.com/gp/product/B00MO7Y6DO/?tag=titb-20" TargetMode="External"/><Relationship Id="rId1494" Type="http://schemas.openxmlformats.org/officeDocument/2006/relationships/hyperlink" Target="https://www.amazon.co.uk/Space-Between-Us-Asa-Butterfield/dp/B072HMVJ5M/ref=sr_1_1?s=instant-video&amp;ie=UTF8&amp;qid=1546977770&amp;sr=1-1&amp;keywords=The+Space+Between+Us" TargetMode="External"/><Relationship Id="rId1799" Type="http://schemas.openxmlformats.org/officeDocument/2006/relationships/hyperlink" Target="https://www.amazon.com/Paddington-2-Ben-Wishaw/dp/B078SMC5PQ/ref=sr_1_2?s=instant-video&amp;ie=UTF8&amp;qid=1546975385&amp;sr=1-2&amp;keywords=Paddington+2" TargetMode="External"/><Relationship Id="rId2100" Type="http://schemas.openxmlformats.org/officeDocument/2006/relationships/hyperlink" Target="https://www.amazon.co.uk/Stuber-Michael-Dowse/dp/B07V1FLYH8/ref=sr_1_1?keywords=Stuber&amp;qid=1577974307&amp;s=instant-video&amp;sr=1-1" TargetMode="External"/><Relationship Id="rId2338" Type="http://schemas.openxmlformats.org/officeDocument/2006/relationships/hyperlink" Target="https://www.the-numbers.com/movie/Terminator-Dark-Fate-(2019)" TargetMode="External"/><Relationship Id="rId517" Type="http://schemas.openxmlformats.org/officeDocument/2006/relationships/hyperlink" Target="http://www.amazon.com/gp/product/B007JRU2UK/?tag=titb-20" TargetMode="External"/><Relationship Id="rId724" Type="http://schemas.openxmlformats.org/officeDocument/2006/relationships/hyperlink" Target="http://www.amazon.com/gp/product/B009GEBBNQ/?tag=titb-20" TargetMode="External"/><Relationship Id="rId931" Type="http://schemas.openxmlformats.org/officeDocument/2006/relationships/hyperlink" Target="http://www.amazon.com/gp/product/B00JEK7QAE/?tag=titb-20" TargetMode="External"/><Relationship Id="rId1147" Type="http://schemas.openxmlformats.org/officeDocument/2006/relationships/hyperlink" Target="http://www.the-numbers.com/market/genre/Drama" TargetMode="External"/><Relationship Id="rId1354" Type="http://schemas.openxmlformats.org/officeDocument/2006/relationships/hyperlink" Target="https://www.amazon.com/Deepwater-Horizon-Mark-Wahlberg/dp/B01LXO0XSB/ref=sr_1_1?s=instant-video&amp;ie=UTF8&amp;qid=1481219115&amp;sr=1-1&amp;keywords=Deepwater+Horizon" TargetMode="External"/><Relationship Id="rId1561" Type="http://schemas.openxmlformats.org/officeDocument/2006/relationships/hyperlink" Target="https://www.the-numbers.com/market/genre/Horror" TargetMode="External"/><Relationship Id="rId60" Type="http://schemas.openxmlformats.org/officeDocument/2006/relationships/hyperlink" Target="http://www.amazon.co.uk/Wild-Hogs-Martin-Lawrence/dp/B00ET036GC/ref=sr_1_1?s=instant-video&amp;ie=UTF8&amp;qid=1457386842&amp;sr=1-1&amp;keywords=Wild+Hogs" TargetMode="External"/><Relationship Id="rId1007" Type="http://schemas.openxmlformats.org/officeDocument/2006/relationships/hyperlink" Target="http://www.amazon.com/gp/product/B00VWQ2P8G/?tag=titb-20" TargetMode="External"/><Relationship Id="rId1214" Type="http://schemas.openxmlformats.org/officeDocument/2006/relationships/hyperlink" Target="http://www.the-numbers.com/market/genre/Thriller-or-Suspense" TargetMode="External"/><Relationship Id="rId1421" Type="http://schemas.openxmlformats.org/officeDocument/2006/relationships/hyperlink" Target="https://www.amazon.co.uk/Sleight-Jacob-Latimore/dp/B0752Z6TRG/ref=sr_1_1?s=instant-video&amp;ie=UTF8&amp;qid=1546981236&amp;sr=1-1&amp;keywords=Sleight" TargetMode="External"/><Relationship Id="rId1659" Type="http://schemas.openxmlformats.org/officeDocument/2006/relationships/hyperlink" Target="https://www.the-numbers.com/movie/Teen-Titans-Go-To-The-Movies" TargetMode="External"/><Relationship Id="rId1866" Type="http://schemas.openxmlformats.org/officeDocument/2006/relationships/hyperlink" Target="https://www.the-numbers.com/movie/Christopher-Robin-(2018)" TargetMode="External"/><Relationship Id="rId1519" Type="http://schemas.openxmlformats.org/officeDocument/2006/relationships/hyperlink" Target="https://www.amazon.co.uk/Smurfs-Lost-Village-Mandy-Patinkin/dp/B0728HMKDT/ref=sr_1_1?s=instant-video&amp;ie=UTF8&amp;qid=1546978620&amp;sr=1-1&amp;keywords=Smurfs%3A+The+Lost+Village" TargetMode="External"/><Relationship Id="rId1726" Type="http://schemas.openxmlformats.org/officeDocument/2006/relationships/hyperlink" Target="https://www.amazon.com/Simple-Favor-Anna-Kendrick/dp/B07HHWHRS9/ref=sr_1_1?s=instant-video&amp;ie=UTF8&amp;qid=1546963941&amp;sr=1-1&amp;keywords=A+Simple+Favor" TargetMode="External"/><Relationship Id="rId1933" Type="http://schemas.openxmlformats.org/officeDocument/2006/relationships/hyperlink" Target="https://www.the-numbers.com/market/genre/Action" TargetMode="External"/><Relationship Id="rId18" Type="http://schemas.openxmlformats.org/officeDocument/2006/relationships/hyperlink" Target="http://www.amazon.co.uk/Mr-Brooks-Kevin-Costner/dp/B01AA0E7IA/ref=sr_1_1?s=instant-video&amp;ie=UTF8&amp;qid=1457386253&amp;sr=1-1&amp;keywords=Mr.+Brooks" TargetMode="External"/><Relationship Id="rId2195" Type="http://schemas.openxmlformats.org/officeDocument/2006/relationships/hyperlink" Target="https://www.the-numbers.com/movie/Rocketman-(UK)-(2019)" TargetMode="External"/><Relationship Id="rId167" Type="http://schemas.openxmlformats.org/officeDocument/2006/relationships/hyperlink" Target="http://www.amazon.com/gp/product/B002Y3K13W/?tag=titb-20" TargetMode="External"/><Relationship Id="rId374" Type="http://schemas.openxmlformats.org/officeDocument/2006/relationships/hyperlink" Target="http://www.amazon.com/gp/product/B004X4R49Y/?tag=titb-20" TargetMode="External"/><Relationship Id="rId581" Type="http://schemas.openxmlformats.org/officeDocument/2006/relationships/hyperlink" Target="http://www.amazon.com/gp/product/B0070Z97LG/?tag=titb-20" TargetMode="External"/><Relationship Id="rId2055" Type="http://schemas.openxmlformats.org/officeDocument/2006/relationships/hyperlink" Target="https://www.boxofficemojo.com/movies/?id=thebestofenemies2019.htm" TargetMode="External"/><Relationship Id="rId2262" Type="http://schemas.openxmlformats.org/officeDocument/2006/relationships/hyperlink" Target="https://www.the-numbers.com/movie/Abominable-(2019)" TargetMode="External"/><Relationship Id="rId234" Type="http://schemas.openxmlformats.org/officeDocument/2006/relationships/hyperlink" Target="http://www.amazon.com/gp/product/B002Z8L5ZE/?tag=titb-20" TargetMode="External"/><Relationship Id="rId679" Type="http://schemas.openxmlformats.org/officeDocument/2006/relationships/hyperlink" Target="http://www.amazon.com/gp/product/B00BHMETKC/?tag=titb-20" TargetMode="External"/><Relationship Id="rId886" Type="http://schemas.openxmlformats.org/officeDocument/2006/relationships/hyperlink" Target="http://www.amazon.com/gp/product/B00JJH4GAU/?tag=titb-20" TargetMode="External"/><Relationship Id="rId2" Type="http://schemas.openxmlformats.org/officeDocument/2006/relationships/hyperlink" Target="http://www.amazon.co.uk/Daddy-Day-Camp-Cuba-Gooding/dp/B00FYNMVRS/ref=sr_1_1?s=instant-video&amp;ie=UTF8&amp;qid=1457385735&amp;sr=1-1&amp;keywords=daddy+day+camp" TargetMode="External"/><Relationship Id="rId441" Type="http://schemas.openxmlformats.org/officeDocument/2006/relationships/hyperlink" Target="http://www.amazon.com/gp/product/B0091WZO1S/?tag=titb-20" TargetMode="External"/><Relationship Id="rId539" Type="http://schemas.openxmlformats.org/officeDocument/2006/relationships/hyperlink" Target="http://www.amazon.com/gp/product/B0062KJ1Q6/?tag=titb-20" TargetMode="External"/><Relationship Id="rId746" Type="http://schemas.openxmlformats.org/officeDocument/2006/relationships/hyperlink" Target="http://www.amazon.com/gp/product/B00I8H5EK8/?tag=titb-20" TargetMode="External"/><Relationship Id="rId1071" Type="http://schemas.openxmlformats.org/officeDocument/2006/relationships/hyperlink" Target="https://www.amazon.com/Hello-Name-Doris-Sally-Field/dp/B01CUBR6IK/ref=sr_1_fkmr0_1?s=instant-video&amp;ie=UTF8&amp;qid=1481218819&amp;sr=1-1-fkmr0&amp;keywords=Hello%2C+My+Name+is+Doris" TargetMode="External"/><Relationship Id="rId1169" Type="http://schemas.openxmlformats.org/officeDocument/2006/relationships/hyperlink" Target="http://www.the-numbers.com/market/genre/Horror" TargetMode="External"/><Relationship Id="rId1376" Type="http://schemas.openxmlformats.org/officeDocument/2006/relationships/hyperlink" Target="https://www.amazon.com/Ghostbusters-Melissa-McCarthy/dp/B01I03E1G2/ref=sr_1_1?s=instant-video&amp;ie=UTF8&amp;qid=1481219437&amp;sr=1-1&amp;keywords=Ghostbusters" TargetMode="External"/><Relationship Id="rId1583" Type="http://schemas.openxmlformats.org/officeDocument/2006/relationships/hyperlink" Target="https://www.the-numbers.com/market/genre/Comedy" TargetMode="External"/><Relationship Id="rId2122" Type="http://schemas.openxmlformats.org/officeDocument/2006/relationships/hyperlink" Target="https://www.the-numbers.com/market/genre/Comedy" TargetMode="External"/><Relationship Id="rId301" Type="http://schemas.openxmlformats.org/officeDocument/2006/relationships/hyperlink" Target="http://www.amazon.com/gp/product/B0038P80CO/?tag=titb-20" TargetMode="External"/><Relationship Id="rId953" Type="http://schemas.openxmlformats.org/officeDocument/2006/relationships/hyperlink" Target="http://www.amazon.com/gp/product/B017CBOWEO/?tag=titb-20" TargetMode="External"/><Relationship Id="rId1029" Type="http://schemas.openxmlformats.org/officeDocument/2006/relationships/hyperlink" Target="http://www.amazon.com/gp/product/B018JQRT6Y/?tag=titb-20" TargetMode="External"/><Relationship Id="rId1236" Type="http://schemas.openxmlformats.org/officeDocument/2006/relationships/hyperlink" Target="http://www.the-numbers.com/market/genre/Adventure" TargetMode="External"/><Relationship Id="rId1790" Type="http://schemas.openxmlformats.org/officeDocument/2006/relationships/hyperlink" Target="https://www.amazon.com/Hurricane-Heist-Toby-Kebbell/dp/B07BT23KMY/ref=sr_1_2?s=instant-video&amp;ie=UTF8&amp;qid=1546974109&amp;sr=1-2&amp;keywords=The+Hurricane+Heist" TargetMode="External"/><Relationship Id="rId1888" Type="http://schemas.openxmlformats.org/officeDocument/2006/relationships/hyperlink" Target="https://www.amazon.com/Mortal-Engines-Hugo-Weaving/dp/B07L8JW6V1/ref=sr_1_1?s=instant-video&amp;ie=UTF8&amp;qid=1546975483&amp;sr=1-1&amp;keywords=Mortal+Engines" TargetMode="External"/><Relationship Id="rId82" Type="http://schemas.openxmlformats.org/officeDocument/2006/relationships/hyperlink" Target="http://www.amazon.com/gp/product/B0029M48E6/?tag=titb-20" TargetMode="External"/><Relationship Id="rId606" Type="http://schemas.openxmlformats.org/officeDocument/2006/relationships/hyperlink" Target="http://www.amazon.com/gp/product/B00BLQQQJ6/?tag=titb-20" TargetMode="External"/><Relationship Id="rId813" Type="http://schemas.openxmlformats.org/officeDocument/2006/relationships/hyperlink" Target="http://www.amazon.com/gp/product/B00G3HSF7O/?tag=titb-20" TargetMode="External"/><Relationship Id="rId1443" Type="http://schemas.openxmlformats.org/officeDocument/2006/relationships/hyperlink" Target="https://www.amazon.co.uk/Bye-Man-Douglas-Smith/dp/B06XSMTT3T/ref=sr_1_1?s=instant-video&amp;ie=UTF8&amp;qid=1546981621&amp;sr=1-1&amp;keywords=The+Bye+Bye+Man" TargetMode="External"/><Relationship Id="rId1650" Type="http://schemas.openxmlformats.org/officeDocument/2006/relationships/hyperlink" Target="https://www.amazon.com/Insidious-Last-Key-Lin-Shaye/dp/B0786WX8DZ/ref=sr_1_2?s=instant-video&amp;ie=UTF8&amp;qid=1546975066&amp;sr=1-2&amp;keywords=Insidious%3A+The+Last+Key" TargetMode="External"/><Relationship Id="rId1748" Type="http://schemas.openxmlformats.org/officeDocument/2006/relationships/hyperlink" Target="https://www.the-numbers.com/market/genre/Comedy" TargetMode="External"/><Relationship Id="rId1303" Type="http://schemas.openxmlformats.org/officeDocument/2006/relationships/hyperlink" Target="http://www.the-numbers.com/market/genre/Comedy" TargetMode="External"/><Relationship Id="rId1510" Type="http://schemas.openxmlformats.org/officeDocument/2006/relationships/hyperlink" Target="https://www.amazon.co.uk/All-Eyez-Me-Benny-Boom/dp/B0721Z3YBW/ref=sr_1_1?s=instant-video&amp;ie=UTF8&amp;qid=1546978525&amp;sr=1-1&amp;keywords=All+Eyez+on+Me" TargetMode="External"/><Relationship Id="rId1955" Type="http://schemas.openxmlformats.org/officeDocument/2006/relationships/hyperlink" Target="https://www.amazon.com/Gringo-David-Oyelowo/dp/B078J2R4MC/ref=sr_1_2?s=instant-video&amp;ie=UTF8&amp;qid=1546974536&amp;sr=1-2&amp;keywords=gringo" TargetMode="External"/><Relationship Id="rId1608" Type="http://schemas.openxmlformats.org/officeDocument/2006/relationships/hyperlink" Target="https://www.the-numbers.com/movie/Leave-No-Trace-(2018)" TargetMode="External"/><Relationship Id="rId1815" Type="http://schemas.openxmlformats.org/officeDocument/2006/relationships/hyperlink" Target="https://www.amazon.com/Widows-Steve-McQueen/dp/B07KM4VT1Z/ref=sr_1_1?s=instant-video&amp;ie=UTF8&amp;qid=1546970558&amp;sr=1-1&amp;keywords=Widows" TargetMode="External"/><Relationship Id="rId189" Type="http://schemas.openxmlformats.org/officeDocument/2006/relationships/hyperlink" Target="http://www.amazon.com/gp/product/B001RUXW48/?tag=titb-20" TargetMode="External"/><Relationship Id="rId396" Type="http://schemas.openxmlformats.org/officeDocument/2006/relationships/hyperlink" Target="http://www.amazon.com/gp/product/B009EEGSDG/?tag=titb-20" TargetMode="External"/><Relationship Id="rId2077" Type="http://schemas.openxmlformats.org/officeDocument/2006/relationships/hyperlink" Target="https://www.amazon.co.uk/Black-Blue-Naomie-Harris/dp/B07ZQR6MXQ/ref=sr_1_1?crid=33T5QAJZ47G2F&amp;keywords=black+and+blue&amp;qid=1577973148&amp;s=instant-video&amp;sprefix=Black+and+Blue%2Cinstant-video%2C148&amp;sr=1-1" TargetMode="External"/><Relationship Id="rId2284" Type="http://schemas.openxmlformats.org/officeDocument/2006/relationships/hyperlink" Target="https://www.amazon.co.uk/LEGO-Movie-Second-Part/dp/B07SLDVPSH/ref=sr_1_1?keywords=The+LEGO+Movie+2%3A+The+Second+Part&amp;qid=1577974425&amp;s=instant-video&amp;sr=1-1" TargetMode="External"/><Relationship Id="rId256" Type="http://schemas.openxmlformats.org/officeDocument/2006/relationships/hyperlink" Target="http://www.amazon.com/gp/product/B0026OFZZI/?tag=titb-20" TargetMode="External"/><Relationship Id="rId463" Type="http://schemas.openxmlformats.org/officeDocument/2006/relationships/hyperlink" Target="http://www.amazon.com/gp/product/B003U6BE8I/?tag=titb-20" TargetMode="External"/><Relationship Id="rId670" Type="http://schemas.openxmlformats.org/officeDocument/2006/relationships/hyperlink" Target="http://www.amazon.com/gp/product/B00ARAO720/?tag=titb-20" TargetMode="External"/><Relationship Id="rId1093" Type="http://schemas.openxmlformats.org/officeDocument/2006/relationships/hyperlink" Target="https://www.amazon.com/Lobster-Colin-Farrell/dp/B01I0QTVEQ/ref=sr_1_1?s=instant-video&amp;ie=UTF8&amp;qid=1481218150&amp;sr=1-1&amp;keywords=The+Lobster" TargetMode="External"/><Relationship Id="rId2144" Type="http://schemas.openxmlformats.org/officeDocument/2006/relationships/hyperlink" Target="https://www.the-numbers.com/market/genre/Drama" TargetMode="External"/><Relationship Id="rId2351" Type="http://schemas.openxmlformats.org/officeDocument/2006/relationships/hyperlink" Target="https://www.the-numbers.com/market/genre/Action" TargetMode="External"/><Relationship Id="rId116" Type="http://schemas.openxmlformats.org/officeDocument/2006/relationships/hyperlink" Target="http://www.amazon.com/gp/product/B0093Q9X1Y/?tag=titb-20" TargetMode="External"/><Relationship Id="rId323" Type="http://schemas.openxmlformats.org/officeDocument/2006/relationships/hyperlink" Target="http://www.amazon.com/gp/product/B002JQIRTO/?tag=titb-20" TargetMode="External"/><Relationship Id="rId530" Type="http://schemas.openxmlformats.org/officeDocument/2006/relationships/hyperlink" Target="http://www.amazon.com/gp/product/B007MJSOO6/?tag=titb-20" TargetMode="External"/><Relationship Id="rId768" Type="http://schemas.openxmlformats.org/officeDocument/2006/relationships/hyperlink" Target="http://www.amazon.com/gp/product/B00HME4I0A/?tag=titb-20" TargetMode="External"/><Relationship Id="rId975" Type="http://schemas.openxmlformats.org/officeDocument/2006/relationships/hyperlink" Target="http://www.amazon.com/gp/product/B016VLE24Q/?tag=titb-20" TargetMode="External"/><Relationship Id="rId1160" Type="http://schemas.openxmlformats.org/officeDocument/2006/relationships/hyperlink" Target="http://www.the-numbers.com/market/genre/Action" TargetMode="External"/><Relationship Id="rId1398" Type="http://schemas.openxmlformats.org/officeDocument/2006/relationships/hyperlink" Target="http://www.the-numbers.com/market/genre/Adventure" TargetMode="External"/><Relationship Id="rId2004" Type="http://schemas.openxmlformats.org/officeDocument/2006/relationships/hyperlink" Target="https://www.amazon.co.uk/Ready-Not-Matt-Bettinelli-Olpin/dp/B07Y8DH11C/ref=sr_1_1?crid=BS8FFAVGJ7Z&amp;keywords=ready+or+not+movie&amp;qid=1577973905&amp;s=instant-video&amp;sprefix=Ready+or+Not+%2Cinstant-video%2C147&amp;sr=1-1" TargetMode="External"/><Relationship Id="rId2211" Type="http://schemas.openxmlformats.org/officeDocument/2006/relationships/hyperlink" Target="https://www.amazon.co.uk/Zombieland-Double-Tap-Woody-Harrelson/dp/B07Z61Z1CJ/ref=sr_1_1?keywords=Zombieland%3A+Double+Tap&amp;qid=1577974613&amp;s=instant-video&amp;sr=1-1" TargetMode="External"/><Relationship Id="rId628" Type="http://schemas.openxmlformats.org/officeDocument/2006/relationships/hyperlink" Target="http://www.amazon.com/gp/product/B0094KT5K8/?tag=titb-20" TargetMode="External"/><Relationship Id="rId835" Type="http://schemas.openxmlformats.org/officeDocument/2006/relationships/hyperlink" Target="http://www.amazon.com/gp/product/B00ISJSK7K/?tag=titb-20" TargetMode="External"/><Relationship Id="rId1258" Type="http://schemas.openxmlformats.org/officeDocument/2006/relationships/hyperlink" Target="http://www.the-numbers.com/market/genre/Comedy" TargetMode="External"/><Relationship Id="rId1465" Type="http://schemas.openxmlformats.org/officeDocument/2006/relationships/hyperlink" Target="https://www.amazon.co.uk/Circle-Mark-Stalker/dp/B073R2Q5DC/ref=sr_1_1?s=instant-video&amp;ie=UTF8&amp;qid=1546980553&amp;sr=1-1&amp;keywords=The+Circle" TargetMode="External"/><Relationship Id="rId1672" Type="http://schemas.openxmlformats.org/officeDocument/2006/relationships/hyperlink" Target="https://www.amazon.com/Gotti-John-Travolta/dp/B07GRG6LNF/ref=sr_1_2?s=instant-video&amp;ie=UTF8&amp;qid=1546974499&amp;sr=1-2&amp;keywords=Gotti" TargetMode="External"/><Relationship Id="rId2309" Type="http://schemas.openxmlformats.org/officeDocument/2006/relationships/hyperlink" Target="https://www.the-numbers.com/movie/Pokemon-Detective-Pikachu-(2019)" TargetMode="External"/><Relationship Id="rId1020" Type="http://schemas.openxmlformats.org/officeDocument/2006/relationships/hyperlink" Target="http://www.amazon.com/gp/product/B01B5H1SIY/?tag=titb-20" TargetMode="External"/><Relationship Id="rId1118" Type="http://schemas.openxmlformats.org/officeDocument/2006/relationships/hyperlink" Target="http://www.the-numbers.com/market/genre/Adventure" TargetMode="External"/><Relationship Id="rId1325" Type="http://schemas.openxmlformats.org/officeDocument/2006/relationships/hyperlink" Target="http://www.the-numbers.com/market/genre/Drama" TargetMode="External"/><Relationship Id="rId1532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1977" Type="http://schemas.openxmlformats.org/officeDocument/2006/relationships/hyperlink" Target="https://www.the-numbers.com/market/genre/Comedy" TargetMode="External"/><Relationship Id="rId902" Type="http://schemas.openxmlformats.org/officeDocument/2006/relationships/hyperlink" Target="http://www.amazon.com/gp/product/B00TPELV50/?tag=titb-20" TargetMode="External"/><Relationship Id="rId1837" Type="http://schemas.openxmlformats.org/officeDocument/2006/relationships/hyperlink" Target="https://www.amazon.com/Alpha-Kodi-Smit-McPhee/dp/B07GJV8S5R/ref=sr_1_1?s=instant-video&amp;ie=UTF8&amp;qid=1546964141&amp;sr=1-1&amp;keywords=Alpha" TargetMode="External"/><Relationship Id="rId31" Type="http://schemas.openxmlformats.org/officeDocument/2006/relationships/hyperlink" Target="http://www.amazon.co.uk/Knocked-Up-Seth-Rogen/dp/B00I9LTSFA/ref=sr_1_1?s=instant-video&amp;ie=UTF8&amp;qid=1457386187&amp;sr=1-1&amp;keywords=Knocked+Up" TargetMode="External"/><Relationship Id="rId2099" Type="http://schemas.openxmlformats.org/officeDocument/2006/relationships/hyperlink" Target="https://www.the-numbers.com/market/genre/Comedy" TargetMode="External"/><Relationship Id="rId180" Type="http://schemas.openxmlformats.org/officeDocument/2006/relationships/hyperlink" Target="http://www.amazon.com/gp/product/B001HMSFFC/?tag=titb-20" TargetMode="External"/><Relationship Id="rId278" Type="http://schemas.openxmlformats.org/officeDocument/2006/relationships/hyperlink" Target="http://www.amazon.com/gp/product/B0027W8T7K/?tag=titb-20" TargetMode="External"/><Relationship Id="rId1904" Type="http://schemas.openxmlformats.org/officeDocument/2006/relationships/hyperlink" Target="https://www.the-numbers.com/market/genre/Adventure" TargetMode="External"/><Relationship Id="rId485" Type="http://schemas.openxmlformats.org/officeDocument/2006/relationships/hyperlink" Target="http://www.amazon.com/gp/product/B004C3DLJ8/?tag=titb-20" TargetMode="External"/><Relationship Id="rId692" Type="http://schemas.openxmlformats.org/officeDocument/2006/relationships/hyperlink" Target="http://www.amazon.com/gp/product/B0090EIILU/?tag=titb-20" TargetMode="External"/><Relationship Id="rId2166" Type="http://schemas.openxmlformats.org/officeDocument/2006/relationships/hyperlink" Target="https://www.the-numbers.com/market/genre/Comedy" TargetMode="External"/><Relationship Id="rId2373" Type="http://schemas.openxmlformats.org/officeDocument/2006/relationships/hyperlink" Target="https://www.the-numbers.com/market/genre/Drama" TargetMode="External"/><Relationship Id="rId138" Type="http://schemas.openxmlformats.org/officeDocument/2006/relationships/hyperlink" Target="http://www.amazon.com/gp/product/B0015KMYUS/?tag=titb-20" TargetMode="External"/><Relationship Id="rId345" Type="http://schemas.openxmlformats.org/officeDocument/2006/relationships/hyperlink" Target="http://www.amazon.com/gp/product/B0055XI98M/?tag=titb-20" TargetMode="External"/><Relationship Id="rId552" Type="http://schemas.openxmlformats.org/officeDocument/2006/relationships/hyperlink" Target="http://www.amazon.com/gp/product/B005BGBP3Y/?tag=titb-20" TargetMode="External"/><Relationship Id="rId997" Type="http://schemas.openxmlformats.org/officeDocument/2006/relationships/hyperlink" Target="http://www.amazon.com/gp/product/B018JQTUQG/?tag=titb-20" TargetMode="External"/><Relationship Id="rId1182" Type="http://schemas.openxmlformats.org/officeDocument/2006/relationships/hyperlink" Target="https://www.amazon.com/Young-Messiah-Sean-Bean/dp/B01FVUJ6PI/ref=sr_1_1?s=instant-video&amp;ie=UTF8&amp;qid=1481217982&amp;sr=1-1&amp;keywords=The+Young+Messiah" TargetMode="External"/><Relationship Id="rId2026" Type="http://schemas.openxmlformats.org/officeDocument/2006/relationships/hyperlink" Target="https://www.the-numbers.com/movie/Midsommar-(2019)" TargetMode="External"/><Relationship Id="rId2233" Type="http://schemas.openxmlformats.org/officeDocument/2006/relationships/hyperlink" Target="https://www.amazon.co.uk/Dora-Lost-City-Isabela-Moner/dp/B07WMF17X1/ref=sr_1_1?keywords=Dora+and+the+Lost+City+of+Gold&amp;qid=1577973375&amp;s=instant-video&amp;sr=1-1" TargetMode="External"/><Relationship Id="rId205" Type="http://schemas.openxmlformats.org/officeDocument/2006/relationships/hyperlink" Target="http://www.amazon.com/gp/product/B001AF7QVU/?tag=titb-20" TargetMode="External"/><Relationship Id="rId412" Type="http://schemas.openxmlformats.org/officeDocument/2006/relationships/hyperlink" Target="http://www.amazon.com/gp/product/B00BN4QOW0/?tag=titb-20" TargetMode="External"/><Relationship Id="rId857" Type="http://schemas.openxmlformats.org/officeDocument/2006/relationships/hyperlink" Target="http://www.amazon.com/gp/product/B00QUEE4GQ/?tag=titb-20" TargetMode="External"/><Relationship Id="rId1042" Type="http://schemas.openxmlformats.org/officeDocument/2006/relationships/hyperlink" Target="http://www.amazon.com/gp/product/B015ENAX9U/?tag=titb-20" TargetMode="External"/><Relationship Id="rId1487" Type="http://schemas.openxmlformats.org/officeDocument/2006/relationships/hyperlink" Target="https://www.amazon.co.uk/Bad-Moms-Christmas/dp/B079J5YMFP/ref=sr_1_1?s=instant-video&amp;ie=UTF8&amp;qid=1546978904&amp;sr=1-1&amp;keywords=A+Bad+Moms+Christmas" TargetMode="External"/><Relationship Id="rId1694" Type="http://schemas.openxmlformats.org/officeDocument/2006/relationships/hyperlink" Target="https://www.amazon.com/Proud-Mary-Taraji-P-Henson/dp/B078WLRY6L/ref=sr_1_2?s=instant-video&amp;ie=UTF8&amp;qid=1546975313&amp;sr=1-2&amp;keywords=Proud+Mary" TargetMode="External"/><Relationship Id="rId2300" Type="http://schemas.openxmlformats.org/officeDocument/2006/relationships/hyperlink" Target="https://www.boxofficemojo.com/movies/?id=httyd3.htm" TargetMode="External"/><Relationship Id="rId717" Type="http://schemas.openxmlformats.org/officeDocument/2006/relationships/hyperlink" Target="http://www.amazon.com/gp/product/B009KHBDUU/?tag=titb-20" TargetMode="External"/><Relationship Id="rId924" Type="http://schemas.openxmlformats.org/officeDocument/2006/relationships/hyperlink" Target="http://www.amazon.com/gp/product/B00T6UD7BY/?tag=titb-20" TargetMode="External"/><Relationship Id="rId1347" Type="http://schemas.openxmlformats.org/officeDocument/2006/relationships/hyperlink" Target="https://www.amazon.com/Miss-Peregrines-Home-Peculiar-Children/dp/B01M0TWU6I/ref=sr_1_1?s=instant-video&amp;ie=UTF8&amp;qid=1481219284&amp;sr=1-1&amp;keywords=Miss+Peregrine%E2%80%99s+Home+for+Peculiar+Children" TargetMode="External"/><Relationship Id="rId1554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1761" Type="http://schemas.openxmlformats.org/officeDocument/2006/relationships/hyperlink" Target="https://www.the-numbers.com/market/genre/Drama" TargetMode="External"/><Relationship Id="rId1999" Type="http://schemas.openxmlformats.org/officeDocument/2006/relationships/hyperlink" Target="https://www.amazon.co.uk/Gully-Boy-Ranveer-Singh/dp/B07PLQ1WXG/ref=sr_1_1?keywords=Gully+Boy&amp;qid=1557074706&amp;s=instant-video&amp;sr=1-1" TargetMode="External"/><Relationship Id="rId53" Type="http://schemas.openxmlformats.org/officeDocument/2006/relationships/hyperlink" Target="http://www.amazon.co.uk/Charlie-Wilsons-War-Adams-Hanks/dp/B00ILNUULW/ref=sr_1_1?s=instant-video&amp;ie=UTF8&amp;qid=1457385724&amp;sr=1-1&amp;keywords=Charlie+Wilson%27s+War" TargetMode="External"/><Relationship Id="rId1207" Type="http://schemas.openxmlformats.org/officeDocument/2006/relationships/hyperlink" Target="http://www.the-numbers.com/market/genre/Comedy" TargetMode="External"/><Relationship Id="rId1414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1621" Type="http://schemas.openxmlformats.org/officeDocument/2006/relationships/hyperlink" Target="https://www.the-numbers.com/market/genre/Drama" TargetMode="External"/><Relationship Id="rId1859" Type="http://schemas.openxmlformats.org/officeDocument/2006/relationships/hyperlink" Target="https://www.the-numbers.com/market/genre/Action" TargetMode="External"/><Relationship Id="rId1719" Type="http://schemas.openxmlformats.org/officeDocument/2006/relationships/hyperlink" Target="https://www.the-numbers.com/market/genre/Comedy" TargetMode="External"/><Relationship Id="rId1926" Type="http://schemas.openxmlformats.org/officeDocument/2006/relationships/hyperlink" Target="https://www.the-numbers.com/market/genre/Adventure" TargetMode="External"/><Relationship Id="rId2090" Type="http://schemas.openxmlformats.org/officeDocument/2006/relationships/hyperlink" Target="https://www.amazon.co.uk/Brittany-Runs-Marathon-Jillian-Bell/dp/B081BBHVM3/ref=sr_1_2?crid=324ZABJ257CHX&amp;keywords=brittany+runs+a+marathon&amp;qid=1577973233&amp;s=instant-video&amp;sprefix=Brittany+Runs+a+Marathon%2Cinstant-video%2C208&amp;sr=1-2" TargetMode="External"/><Relationship Id="rId2188" Type="http://schemas.openxmlformats.org/officeDocument/2006/relationships/hyperlink" Target="https://www.the-numbers.com/market/genre/Adventure" TargetMode="External"/><Relationship Id="rId367" Type="http://schemas.openxmlformats.org/officeDocument/2006/relationships/hyperlink" Target="http://www.amazon.com/gp/product/B003WKQXCO/?tag=titb-20" TargetMode="External"/><Relationship Id="rId574" Type="http://schemas.openxmlformats.org/officeDocument/2006/relationships/hyperlink" Target="http://www.amazon.com/gp/product/B0053EZY04/?tag=titb-20" TargetMode="External"/><Relationship Id="rId2048" Type="http://schemas.openxmlformats.org/officeDocument/2006/relationships/hyperlink" Target="https://www.the-numbers.com/movie/Intruder-The-(2019)" TargetMode="External"/><Relationship Id="rId2255" Type="http://schemas.openxmlformats.org/officeDocument/2006/relationships/hyperlink" Target="https://www.the-numbers.com/market/genre/Adventure" TargetMode="External"/><Relationship Id="rId227" Type="http://schemas.openxmlformats.org/officeDocument/2006/relationships/hyperlink" Target="http://www.amazon.com/gp/product/B00336C3EY/?tag=titb-20" TargetMode="External"/><Relationship Id="rId781" Type="http://schemas.openxmlformats.org/officeDocument/2006/relationships/hyperlink" Target="http://www.amazon.com/gp/product/B00JX1ROME/?tag=titb-20" TargetMode="External"/><Relationship Id="rId879" Type="http://schemas.openxmlformats.org/officeDocument/2006/relationships/hyperlink" Target="http://www.amazon.com/gp/product/B00T4819QS/?tag=titb-20" TargetMode="External"/><Relationship Id="rId434" Type="http://schemas.openxmlformats.org/officeDocument/2006/relationships/hyperlink" Target="http://www.amazon.com/gp/product/B0042UEU8M/?tag=titb-20" TargetMode="External"/><Relationship Id="rId641" Type="http://schemas.openxmlformats.org/officeDocument/2006/relationships/hyperlink" Target="http://www.amazon.com/gp/product/B00AVTMCYW/?tag=titb-20" TargetMode="External"/><Relationship Id="rId739" Type="http://schemas.openxmlformats.org/officeDocument/2006/relationships/hyperlink" Target="http://www.amazon.com/gp/product/B00IDD5HW2/?tag=titb-20" TargetMode="External"/><Relationship Id="rId1064" Type="http://schemas.openxmlformats.org/officeDocument/2006/relationships/hyperlink" Target="http://www.amazon.com/gp/product/B015D4GZCE/?tag=titb-20" TargetMode="External"/><Relationship Id="rId1271" Type="http://schemas.openxmlformats.org/officeDocument/2006/relationships/hyperlink" Target="http://www.the-numbers.com/market/genre/Comedy" TargetMode="External"/><Relationship Id="rId1369" Type="http://schemas.openxmlformats.org/officeDocument/2006/relationships/hyperlink" Target="http://www.the-numbers.com/market/genre/Drama" TargetMode="External"/><Relationship Id="rId1576" Type="http://schemas.openxmlformats.org/officeDocument/2006/relationships/hyperlink" Target="https://www.the-numbers.com/movie/Midnight-Sun-(2018)" TargetMode="External"/><Relationship Id="rId2115" Type="http://schemas.openxmlformats.org/officeDocument/2006/relationships/hyperlink" Target="https://www.boxofficemojo.com/movies/?id=universalevent2019.htm" TargetMode="External"/><Relationship Id="rId2322" Type="http://schemas.openxmlformats.org/officeDocument/2006/relationships/hyperlink" Target="https://www.the-numbers.com/market/genre/Action" TargetMode="External"/><Relationship Id="rId501" Type="http://schemas.openxmlformats.org/officeDocument/2006/relationships/hyperlink" Target="http://www.amazon.com/gp/product/B007UXT6O6/?tag=titb-20" TargetMode="External"/><Relationship Id="rId946" Type="http://schemas.openxmlformats.org/officeDocument/2006/relationships/hyperlink" Target="http://www.amazon.com/gp/product/B016Z411SE/?tag=titb-20" TargetMode="External"/><Relationship Id="rId1131" Type="http://schemas.openxmlformats.org/officeDocument/2006/relationships/hyperlink" Target="https://www.amazon.com/Purge-Election-Year-Frank-Grillo/dp/B01ICD5114/ref=sr_1_1?s=instant-video&amp;ie=UTF8&amp;qid=1481219262&amp;sr=1-1&amp;keywords=The+Purge%3A+Election+Year" TargetMode="External"/><Relationship Id="rId1229" Type="http://schemas.openxmlformats.org/officeDocument/2006/relationships/hyperlink" Target="http://www.the-numbers.com/market/genre/Comedy" TargetMode="External"/><Relationship Id="rId1783" Type="http://schemas.openxmlformats.org/officeDocument/2006/relationships/hyperlink" Target="https://www.the-numbers.com/market/genre/Drama" TargetMode="External"/><Relationship Id="rId1990" Type="http://schemas.openxmlformats.org/officeDocument/2006/relationships/hyperlink" Target="https://www.the-numbers.com/movie/Overcomer-(2019)" TargetMode="External"/><Relationship Id="rId75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806" Type="http://schemas.openxmlformats.org/officeDocument/2006/relationships/hyperlink" Target="http://www.amazon.com/gp/product/B00GK65HWE/?tag=titb-20" TargetMode="External"/><Relationship Id="rId1436" Type="http://schemas.openxmlformats.org/officeDocument/2006/relationships/hyperlink" Target="https://www.amazon.co.uk/47-Metres-Down-Mandy-Moore/dp/B074CKGYXR/ref=sr_1_1?s=instant-video&amp;ie=UTF8&amp;qid=1546981382&amp;sr=1-1&amp;keywords=47+Meters+Down" TargetMode="External"/><Relationship Id="rId1643" Type="http://schemas.openxmlformats.org/officeDocument/2006/relationships/hyperlink" Target="https://www.the-numbers.com/market/genre/Drama" TargetMode="External"/><Relationship Id="rId1850" Type="http://schemas.openxmlformats.org/officeDocument/2006/relationships/hyperlink" Target="https://www.amazon.com/Maze-Runner-Death-Dylan-OBrien/dp/B07981P2YW/ref=sr_1_2?s=instant-video&amp;ie=UTF8&amp;qid=1546975545&amp;sr=1-2&amp;keywords=Maze+Runner%3A+The+Death+Cure" TargetMode="External"/><Relationship Id="rId1503" Type="http://schemas.openxmlformats.org/officeDocument/2006/relationships/hyperlink" Target="https://www.amazon.co.uk/Mountain-Between-Us-Kate-Winslet/dp/B076DTW7V1/ref=sr_1_1?s=instant-video&amp;ie=UTF8&amp;qid=1546980730&amp;sr=1-1&amp;keywords=The+Mountain+Between+Us" TargetMode="External"/><Relationship Id="rId1710" Type="http://schemas.openxmlformats.org/officeDocument/2006/relationships/hyperlink" Target="https://www.the-numbers.com/market/genre/Horror" TargetMode="External"/><Relationship Id="rId1948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291" Type="http://schemas.openxmlformats.org/officeDocument/2006/relationships/hyperlink" Target="http://www.amazon.com/gp/product/B002W9BO8O/?tag=titb-20" TargetMode="External"/><Relationship Id="rId1808" Type="http://schemas.openxmlformats.org/officeDocument/2006/relationships/hyperlink" Target="https://www.amazon.com/Spy-Who-Dumped-Me/dp/B07G4JJ8KD/ref=sr_1_1?s=instant-video&amp;ie=UTF8&amp;qid=1546973775&amp;sr=1-1&amp;keywords=The+Spy+Who+Dumped+Me" TargetMode="External"/><Relationship Id="rId151" Type="http://schemas.openxmlformats.org/officeDocument/2006/relationships/hyperlink" Target="http://www.amazon.com/gp/product/B003Y19DVY/?tag=titb-20" TargetMode="External"/><Relationship Id="rId389" Type="http://schemas.openxmlformats.org/officeDocument/2006/relationships/hyperlink" Target="http://www.amazon.com/gp/product/B004EDQ698/?tag=titb-20" TargetMode="External"/><Relationship Id="rId596" Type="http://schemas.openxmlformats.org/officeDocument/2006/relationships/hyperlink" Target="http://www.amazon.com/gp/product/B007JUWM64/?tag=titb-20" TargetMode="External"/><Relationship Id="rId2277" Type="http://schemas.openxmlformats.org/officeDocument/2006/relationships/hyperlink" Target="https://www.boxofficemojo.com/movies/?id=amusementpark.htm" TargetMode="External"/><Relationship Id="rId249" Type="http://schemas.openxmlformats.org/officeDocument/2006/relationships/hyperlink" Target="http://www.amazon.com/gp/product/B002LATBAM/?tag=titb-20" TargetMode="External"/><Relationship Id="rId456" Type="http://schemas.openxmlformats.org/officeDocument/2006/relationships/hyperlink" Target="http://www.amazon.com/gp/product/B00493F28Y/?tag=titb-20" TargetMode="External"/><Relationship Id="rId663" Type="http://schemas.openxmlformats.org/officeDocument/2006/relationships/hyperlink" Target="http://www.amazon.com/gp/product/B0095T3H2U/?tag=titb-20" TargetMode="External"/><Relationship Id="rId870" Type="http://schemas.openxmlformats.org/officeDocument/2006/relationships/hyperlink" Target="http://www.amazon.com/gp/product/B00N2YWAF4/?tag=titb-20" TargetMode="External"/><Relationship Id="rId1086" Type="http://schemas.openxmlformats.org/officeDocument/2006/relationships/hyperlink" Target="https://www.amazon.com/Witch-Anya-Taylor-Joy/dp/B01BT3SDQO/ref=sr_1_1?s=instant-video&amp;ie=UTF8&amp;qid=1481218695&amp;sr=1-1&amp;keywords=The+Witch" TargetMode="External"/><Relationship Id="rId1293" Type="http://schemas.openxmlformats.org/officeDocument/2006/relationships/hyperlink" Target="http://www.the-numbers.com/market/genre/Comedy" TargetMode="External"/><Relationship Id="rId2137" Type="http://schemas.openxmlformats.org/officeDocument/2006/relationships/hyperlink" Target="https://www.the-numbers.com/movie/War-(India)" TargetMode="External"/><Relationship Id="rId2344" Type="http://schemas.openxmlformats.org/officeDocument/2006/relationships/hyperlink" Target="https://www.the-numbers.com/market/genre/Adventure" TargetMode="External"/><Relationship Id="rId109" Type="http://schemas.openxmlformats.org/officeDocument/2006/relationships/hyperlink" Target="http://www.amazon.com/gp/product/B003SHYVO8/?tag=titb-20" TargetMode="External"/><Relationship Id="rId316" Type="http://schemas.openxmlformats.org/officeDocument/2006/relationships/hyperlink" Target="http://www.amazon.com/gp/product/B003361WQ4/?tag=titb-20" TargetMode="External"/><Relationship Id="rId523" Type="http://schemas.openxmlformats.org/officeDocument/2006/relationships/hyperlink" Target="http://www.amazon.com/gp/product/B005EJN5B8/?tag=titb-20" TargetMode="External"/><Relationship Id="rId968" Type="http://schemas.openxmlformats.org/officeDocument/2006/relationships/hyperlink" Target="http://www.amazon.com/gp/product/B018SSYB96/?tag=titb-20" TargetMode="External"/><Relationship Id="rId1153" Type="http://schemas.openxmlformats.org/officeDocument/2006/relationships/hyperlink" Target="https://www.amazon.com/Miracles-Heaven-Jennifer-Garner/dp/B01CYXZCG2/ref=sr_1_1?s=instant-video&amp;ie=UTF8&amp;qid=1481219122&amp;sr=1-1&amp;keywords=Miracles+from+Heaven" TargetMode="External"/><Relationship Id="rId1598" Type="http://schemas.openxmlformats.org/officeDocument/2006/relationships/hyperlink" Target="https://www.amazon.com/Upgrade-Logan-Marshall-Green/dp/B07G7V98WZ/ref=sr_1_2?s=instant-video&amp;ie=UTF8&amp;qid=1546970603&amp;sr=1-2&amp;keywords=Upgrade" TargetMode="External"/><Relationship Id="rId2204" Type="http://schemas.openxmlformats.org/officeDocument/2006/relationships/hyperlink" Target="https://www.amazon.co.uk/Knives-Out-Daniel-Craig/dp/B081YPJM7V/ref=sr_1_1?crid=1K86CDB20NHM&amp;keywords=knives+out+2019&amp;qid=1577973643&amp;s=instant-video&amp;sprefix=Knives+Out%2Cinstant-video%2C149&amp;sr=1-1" TargetMode="External"/><Relationship Id="rId97" Type="http://schemas.openxmlformats.org/officeDocument/2006/relationships/hyperlink" Target="http://www.amazon.com/gp/product/B001PPNAQ0/?tag=titb-20" TargetMode="External"/><Relationship Id="rId730" Type="http://schemas.openxmlformats.org/officeDocument/2006/relationships/hyperlink" Target="http://www.amazon.com/gp/product/B00CHIG3NQ/?tag=titb-20" TargetMode="External"/><Relationship Id="rId828" Type="http://schemas.openxmlformats.org/officeDocument/2006/relationships/hyperlink" Target="http://www.amazon.com/gp/product/B00E5Q1LTY/?tag=titb-20" TargetMode="External"/><Relationship Id="rId1013" Type="http://schemas.openxmlformats.org/officeDocument/2006/relationships/hyperlink" Target="http://www.amazon.com/gp/product/B017ORBC1W/?tag=titb-20" TargetMode="External"/><Relationship Id="rId1360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1458" Type="http://schemas.openxmlformats.org/officeDocument/2006/relationships/hyperlink" Target="https://www.amazon.co.uk/Marshall-Chadwick-Boseman/dp/B07791XVBS/ref=sr_1_1?s=instant-video&amp;ie=UTF8&amp;qid=1546980979&amp;sr=1-1&amp;keywords=Marshall" TargetMode="External"/><Relationship Id="rId1665" Type="http://schemas.openxmlformats.org/officeDocument/2006/relationships/hyperlink" Target="https://www.the-numbers.com/market/genre/Horror" TargetMode="External"/><Relationship Id="rId1872" Type="http://schemas.openxmlformats.org/officeDocument/2006/relationships/hyperlink" Target="https://www.the-numbers.com/market/genre/Adventure" TargetMode="External"/><Relationship Id="rId1220" Type="http://schemas.openxmlformats.org/officeDocument/2006/relationships/hyperlink" Target="http://www.the-numbers.com/market/genre/Drama" TargetMode="External"/><Relationship Id="rId1318" Type="http://schemas.openxmlformats.org/officeDocument/2006/relationships/hyperlink" Target="http://www.the-numbers.com/market/genre/Adventure" TargetMode="External"/><Relationship Id="rId1525" Type="http://schemas.openxmlformats.org/officeDocument/2006/relationships/hyperlink" Target="https://www.amazon.co.uk/LEGO-NINJAGO-Movie-Jackie-Chan/dp/B075X17MCN/ref=sr_1_1?s=instant-video&amp;ie=UTF8&amp;qid=1546981544&amp;sr=1-1&amp;keywords=The+LEGO+Ninjago+Movie" TargetMode="External"/><Relationship Id="rId1732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24" Type="http://schemas.openxmlformats.org/officeDocument/2006/relationships/hyperlink" Target="http://www.amazon.co.uk/There-Will-Blood-Russell-Harvard/dp/B00HUW5YA2/ref=sr_1_1?s=instant-video&amp;ie=UTF8&amp;qid=1457386743&amp;sr=1-1&amp;keywords=There+Will+Be+Blood" TargetMode="External"/><Relationship Id="rId2299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173" Type="http://schemas.openxmlformats.org/officeDocument/2006/relationships/hyperlink" Target="http://www.amazon.com/gp/product/B001AMVKOC/?tag=titb-20" TargetMode="External"/><Relationship Id="rId380" Type="http://schemas.openxmlformats.org/officeDocument/2006/relationships/hyperlink" Target="http://www.amazon.com/gp/product/B003JHB7WG/?tag=titb-20" TargetMode="External"/><Relationship Id="rId2061" Type="http://schemas.openxmlformats.org/officeDocument/2006/relationships/hyperlink" Target="https://www.the-numbers.com/movie/Jay-and-Silent-Bob-Reboot" TargetMode="External"/><Relationship Id="rId240" Type="http://schemas.openxmlformats.org/officeDocument/2006/relationships/hyperlink" Target="http://www.amazon.com/gp/product/B0031PXFQC/?tag=titb-20" TargetMode="External"/><Relationship Id="rId478" Type="http://schemas.openxmlformats.org/officeDocument/2006/relationships/hyperlink" Target="http://www.amazon.com/gp/product/B004EKCN16/?tag=titb-20" TargetMode="External"/><Relationship Id="rId685" Type="http://schemas.openxmlformats.org/officeDocument/2006/relationships/hyperlink" Target="http://www.amazon.com/gp/product/B00845PT18/?tag=titb-20" TargetMode="External"/><Relationship Id="rId892" Type="http://schemas.openxmlformats.org/officeDocument/2006/relationships/hyperlink" Target="http://www.amazon.com/gp/product/B00KL5HW9Q/?tag=titb-20" TargetMode="External"/><Relationship Id="rId2159" Type="http://schemas.openxmlformats.org/officeDocument/2006/relationships/hyperlink" Target="https://www.the-numbers.com/market/genre/Drama" TargetMode="External"/><Relationship Id="rId2366" Type="http://schemas.openxmlformats.org/officeDocument/2006/relationships/hyperlink" Target="https://www.the-numbers.com/market/genre/Drama" TargetMode="External"/><Relationship Id="rId100" Type="http://schemas.openxmlformats.org/officeDocument/2006/relationships/hyperlink" Target="http://www.amazon.com/gp/product/B00628RVV0/?tag=titb-20" TargetMode="External"/><Relationship Id="rId338" Type="http://schemas.openxmlformats.org/officeDocument/2006/relationships/hyperlink" Target="http://www.amazon.com/gp/product/B00364NVKS/?tag=titb-20" TargetMode="External"/><Relationship Id="rId545" Type="http://schemas.openxmlformats.org/officeDocument/2006/relationships/hyperlink" Target="http://www.amazon.com/gp/product/B0094M2TB8/?tag=titb-20" TargetMode="External"/><Relationship Id="rId752" Type="http://schemas.openxmlformats.org/officeDocument/2006/relationships/hyperlink" Target="http://www.amazon.com/gp/product/B00IRMTTPU/?tag=titb-20" TargetMode="External"/><Relationship Id="rId1175" Type="http://schemas.openxmlformats.org/officeDocument/2006/relationships/hyperlink" Target="http://www.the-numbers.com/market/genre/Comedy" TargetMode="External"/><Relationship Id="rId1382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2019" Type="http://schemas.openxmlformats.org/officeDocument/2006/relationships/hyperlink" Target="https://www.the-numbers.com/market/genre/Adventure" TargetMode="External"/><Relationship Id="rId2226" Type="http://schemas.openxmlformats.org/officeDocument/2006/relationships/hyperlink" Target="https://www.the-numbers.com/movie/Charlies-Angels-(2019)" TargetMode="External"/><Relationship Id="rId405" Type="http://schemas.openxmlformats.org/officeDocument/2006/relationships/hyperlink" Target="http://www.amazon.com/gp/product/B003IWG4ZW/?tag=titb-20" TargetMode="External"/><Relationship Id="rId612" Type="http://schemas.openxmlformats.org/officeDocument/2006/relationships/hyperlink" Target="http://www.amazon.com/gp/product/B0077DBZXO/?tag=titb-20" TargetMode="External"/><Relationship Id="rId1035" Type="http://schemas.openxmlformats.org/officeDocument/2006/relationships/hyperlink" Target="https://www.amazon.com/Joy-Jennifer-Lawrence/dp/B019SG4BU6/ref=sr_1_1?s=instant-video&amp;ie=UTF8&amp;qid=1481218496&amp;sr=1-1&amp;keywords=Joy" TargetMode="External"/><Relationship Id="rId1242" Type="http://schemas.openxmlformats.org/officeDocument/2006/relationships/hyperlink" Target="http://www.the-numbers.com/market/genre/Action" TargetMode="External"/><Relationship Id="rId1687" Type="http://schemas.openxmlformats.org/officeDocument/2006/relationships/hyperlink" Target="https://www.the-numbers.com/movie/Super-Troopers-2" TargetMode="External"/><Relationship Id="rId1894" Type="http://schemas.openxmlformats.org/officeDocument/2006/relationships/hyperlink" Target="https://www.the-numbers.com/market/genre/Action" TargetMode="External"/><Relationship Id="rId917" Type="http://schemas.openxmlformats.org/officeDocument/2006/relationships/hyperlink" Target="http://www.amazon.com/gp/product/B00OLI95R6/?tag=titb-20" TargetMode="External"/><Relationship Id="rId1102" Type="http://schemas.openxmlformats.org/officeDocument/2006/relationships/hyperlink" Target="https://www.amazon.com/Race-Stephan-James/dp/B01FERVANY/ref=sr_1_1?s=instant-video&amp;ie=UTF8&amp;qid=1481218564&amp;sr=1-1&amp;keywords=Race" TargetMode="External"/><Relationship Id="rId1547" Type="http://schemas.openxmlformats.org/officeDocument/2006/relationships/hyperlink" Target="https://www.amazon.co.uk/King-Arthur-Legend-Charlie-Hunnam/dp/B0716QNRNJ/ref=sr_1_1?s=instant-video&amp;ie=UTF8&amp;qid=1546977541&amp;sr=1-1&amp;keywords=King+Arthur%3A+Legend+of+the+Sword" TargetMode="External"/><Relationship Id="rId1754" Type="http://schemas.openxmlformats.org/officeDocument/2006/relationships/hyperlink" Target="https://www.the-numbers.com/movie/Life-of-the-Party" TargetMode="External"/><Relationship Id="rId1961" Type="http://schemas.openxmlformats.org/officeDocument/2006/relationships/hyperlink" Target="https://www.the-numbers.com/market/genre/Drama" TargetMode="External"/><Relationship Id="rId46" Type="http://schemas.openxmlformats.org/officeDocument/2006/relationships/hyperlink" Target="http://www.amazon.co.uk/BLADES-GLORY-Will-Ferrell/dp/B00FYOG2SQ/ref=sr_1_1?s=instant-video&amp;ie=UTF8&amp;qid=1457385676&amp;sr=1-1&amp;keywords=Blades+of+Glory" TargetMode="External"/><Relationship Id="rId1407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1614" Type="http://schemas.openxmlformats.org/officeDocument/2006/relationships/hyperlink" Target="https://www.the-numbers.com/market/genre/Horror" TargetMode="External"/><Relationship Id="rId1821" Type="http://schemas.openxmlformats.org/officeDocument/2006/relationships/hyperlink" Target="https://www.the-numbers.com/market/genre/Adventure" TargetMode="External"/><Relationship Id="rId195" Type="http://schemas.openxmlformats.org/officeDocument/2006/relationships/hyperlink" Target="http://www.amazon.com/gp/product/B001UG56ES/?tag=titb-20" TargetMode="External"/><Relationship Id="rId1919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2083" Type="http://schemas.openxmlformats.org/officeDocument/2006/relationships/hyperlink" Target="https://www.the-numbers.com/market/genre/Drama" TargetMode="External"/><Relationship Id="rId2290" Type="http://schemas.openxmlformats.org/officeDocument/2006/relationships/hyperlink" Target="https://www.amazon.co.uk/Midway-Ed-Skrein/dp/B0813RB4BB/ref=sr_1_2?crid=2JA9E6RVO9D8Y&amp;keywords=midway+2019&amp;qid=1577973725&amp;s=instant-video&amp;sprefix=Midway%2Cinstant-video%2C150&amp;sr=1-2" TargetMode="External"/><Relationship Id="rId262" Type="http://schemas.openxmlformats.org/officeDocument/2006/relationships/hyperlink" Target="http://www.amazon.com/gp/product/B009RI42I2/?tag=titb-20" TargetMode="External"/><Relationship Id="rId567" Type="http://schemas.openxmlformats.org/officeDocument/2006/relationships/hyperlink" Target="http://www.amazon.com/gp/product/B0053YIDOS/?tag=titb-20" TargetMode="External"/><Relationship Id="rId1197" Type="http://schemas.openxmlformats.org/officeDocument/2006/relationships/hyperlink" Target="http://www.the-numbers.com/market/genre/Adventure" TargetMode="External"/><Relationship Id="rId2150" Type="http://schemas.openxmlformats.org/officeDocument/2006/relationships/hyperlink" Target="https://www.amazon.co.uk/Scary-Stories-Tell-Dark-Colletti/dp/B07X4VYPVV/ref=sr_1_1?crid=3PQ484RNA9F3W&amp;keywords=scary+stories+to+tell+in+the+dark&amp;qid=1577973933&amp;s=instant-video&amp;sprefix=Scary+Stories+to+Tell+in+the+Dark%2Cinstant-video%2C146&amp;sr=1-1" TargetMode="External"/><Relationship Id="rId2248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122" Type="http://schemas.openxmlformats.org/officeDocument/2006/relationships/hyperlink" Target="http://www.amazon.com/gp/product/B001O4XWJM/?tag=titb-20" TargetMode="External"/><Relationship Id="rId774" Type="http://schemas.openxmlformats.org/officeDocument/2006/relationships/hyperlink" Target="http://www.amazon.com/gp/product/B00CL50LEC/?tag=titb-20" TargetMode="External"/><Relationship Id="rId981" Type="http://schemas.openxmlformats.org/officeDocument/2006/relationships/hyperlink" Target="http://www.amazon.com/gp/product/B016887N70/?tag=titb-20" TargetMode="External"/><Relationship Id="rId1057" Type="http://schemas.openxmlformats.org/officeDocument/2006/relationships/hyperlink" Target="http://www.amazon.com/gp/product/B012PJVQ7Y/?tag=titb-20" TargetMode="External"/><Relationship Id="rId2010" Type="http://schemas.openxmlformats.org/officeDocument/2006/relationships/hyperlink" Target="https://www.the-numbers.com/market/genre/Comedy" TargetMode="External"/><Relationship Id="rId427" Type="http://schemas.openxmlformats.org/officeDocument/2006/relationships/hyperlink" Target="http://www.amazon.com/gp/product/B0054NRPMO/?tag=titb-20" TargetMode="External"/><Relationship Id="rId634" Type="http://schemas.openxmlformats.org/officeDocument/2006/relationships/hyperlink" Target="http://www.amazon.com/gp/product/B009VB97EY/?tag=titb-20" TargetMode="External"/><Relationship Id="rId841" Type="http://schemas.openxmlformats.org/officeDocument/2006/relationships/hyperlink" Target="http://www.amazon.com/gp/product/B00PRXDUE8/?tag=titb-20" TargetMode="External"/><Relationship Id="rId1264" Type="http://schemas.openxmlformats.org/officeDocument/2006/relationships/hyperlink" Target="https://www.amazon.com/5th-Wave-Chlo%C3%AB-Grace-Moretz/dp/B01AMUTB8Y/ref=sr_1_1?s=instant-video&amp;ie=UTF8&amp;qid=1481218898&amp;sr=1-1&amp;keywords=The+5th+Wave" TargetMode="External"/><Relationship Id="rId1471" Type="http://schemas.openxmlformats.org/officeDocument/2006/relationships/hyperlink" Target="https://www.amazon.co.uk/Star-Steven-Yeun/dp/B077FZD4KT/ref=sr_1_1?s=instant-video&amp;ie=UTF8&amp;qid=1546977761&amp;sr=1-1&amp;keywords=The+Star" TargetMode="External"/><Relationship Id="rId1569" Type="http://schemas.openxmlformats.org/officeDocument/2006/relationships/hyperlink" Target="https://www.amazon.com/Gods-Not-Dead-Light-Darkness/dp/B07FMJDX7C/ref=sr_1_1?s=instant-video&amp;ie=UTF8&amp;qid=1546974478&amp;sr=1-1&amp;keywords=God%27s+Not+Dead%3A+A+Light+in+Darkness" TargetMode="External"/><Relationship Id="rId2108" Type="http://schemas.openxmlformats.org/officeDocument/2006/relationships/hyperlink" Target="https://www.amazon.co.uk/Harriet-Cynthia-Erivo/dp/B081FZN6LJ/ref=sr_1_2?crid=3U295XG3A97Y&amp;keywords=harriet&amp;qid=1577973505&amp;s=instant-video&amp;sprefix=Harriet%2Cinstant-video%2C235&amp;sr=1-2" TargetMode="External"/><Relationship Id="rId2315" Type="http://schemas.openxmlformats.org/officeDocument/2006/relationships/hyperlink" Target="https://www.the-numbers.com/movie/Spider-Man-Far-From-Home-(2019)" TargetMode="External"/><Relationship Id="rId701" Type="http://schemas.openxmlformats.org/officeDocument/2006/relationships/hyperlink" Target="http://www.amazon.com/gp/product/B0088WG89O/?tag=titb-20" TargetMode="External"/><Relationship Id="rId939" Type="http://schemas.openxmlformats.org/officeDocument/2006/relationships/hyperlink" Target="http://www.amazon.com/gp/product/B00P7PK6JS/?tag=titb-20" TargetMode="External"/><Relationship Id="rId1124" Type="http://schemas.openxmlformats.org/officeDocument/2006/relationships/hyperlink" Target="http://www.the-numbers.com/market/genre/Drama" TargetMode="External"/><Relationship Id="rId1331" Type="http://schemas.openxmlformats.org/officeDocument/2006/relationships/hyperlink" Target="http://www.the-numbers.com/market/genre/Adventure" TargetMode="External"/><Relationship Id="rId1776" Type="http://schemas.openxmlformats.org/officeDocument/2006/relationships/hyperlink" Target="https://www.amazon.com/Goosebumps-Bonus-Content-Wendi-McLendon-Covey/dp/B07JBNMF8Y/ref=sr_1_1?s=instant-video&amp;ie=UTF8&amp;qid=1546974488&amp;sr=1-1&amp;keywords=Goosebumps+2%3A+Haunted+Halloween" TargetMode="External"/><Relationship Id="rId1983" Type="http://schemas.openxmlformats.org/officeDocument/2006/relationships/hyperlink" Target="https://www.the-numbers.com/movie/Lighthouse-The-(2019)" TargetMode="External"/><Relationship Id="rId68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1429" Type="http://schemas.openxmlformats.org/officeDocument/2006/relationships/hyperlink" Target="https://www.amazon.co.uk/Get-Out-Daniel-Kaluuya/dp/B072XM6DBW/ref=sr_1_1?s=instant-video&amp;ie=UTF8&amp;qid=1546981433&amp;sr=1-1&amp;keywords=Get+Out" TargetMode="External"/><Relationship Id="rId1636" Type="http://schemas.openxmlformats.org/officeDocument/2006/relationships/hyperlink" Target="https://www.the-numbers.com/market/genre/Drama" TargetMode="External"/><Relationship Id="rId1843" Type="http://schemas.openxmlformats.org/officeDocument/2006/relationships/hyperlink" Target="https://www.amazon.com/First-Man-Ryan-Gosling/dp/B07J25TW8Z/ref=sr_1_1?s=instant-video&amp;ie=UTF8&amp;qid=1546974385&amp;sr=1-1&amp;keywords=First+Man" TargetMode="External"/><Relationship Id="rId1703" Type="http://schemas.openxmlformats.org/officeDocument/2006/relationships/hyperlink" Target="https://www.the-numbers.com/market/genre/Action" TargetMode="External"/><Relationship Id="rId1910" Type="http://schemas.openxmlformats.org/officeDocument/2006/relationships/hyperlink" Target="https://www.amazon.com/Mary-Poppins-Returns-Emily-Blunt/dp/B07LCZC7SR/ref=sr_1_1?s=instant-video&amp;ie=UTF8&amp;qid=1546975556&amp;sr=1-1&amp;keywords=Mary+Poppins+Returns" TargetMode="External"/><Relationship Id="rId284" Type="http://schemas.openxmlformats.org/officeDocument/2006/relationships/hyperlink" Target="http://www.amazon.com/gp/product/B0032SQCQI/?tag=titb-20" TargetMode="External"/><Relationship Id="rId491" Type="http://schemas.openxmlformats.org/officeDocument/2006/relationships/hyperlink" Target="http://www.amazon.com/gp/product/B006FTCH2E/?tag=titb-20" TargetMode="External"/><Relationship Id="rId2172" Type="http://schemas.openxmlformats.org/officeDocument/2006/relationships/hyperlink" Target="https://www.amazon.co.uk/Annabelle-Comes-Home-McKenna-Grace/dp/B07VNLK58K/ref=sr_1_2?keywords=Annabelle+Comes+Home&amp;qid=1577973087&amp;s=instant-video&amp;sr=1-2" TargetMode="External"/><Relationship Id="rId144" Type="http://schemas.openxmlformats.org/officeDocument/2006/relationships/hyperlink" Target="http://www.amazon.com/gp/product/B001QV6KE2/?tag=titb-20" TargetMode="External"/><Relationship Id="rId589" Type="http://schemas.openxmlformats.org/officeDocument/2006/relationships/hyperlink" Target="http://www.amazon.com/gp/product/B007PKOKTK/?tag=titb-20" TargetMode="External"/><Relationship Id="rId796" Type="http://schemas.openxmlformats.org/officeDocument/2006/relationships/hyperlink" Target="http://www.amazon.com/gp/product/B00CBKVMG8/?tag=titb-20" TargetMode="External"/><Relationship Id="rId351" Type="http://schemas.openxmlformats.org/officeDocument/2006/relationships/hyperlink" Target="http://www.amazon.com/gp/product/B0060D196K/?tag=titb-20" TargetMode="External"/><Relationship Id="rId449" Type="http://schemas.openxmlformats.org/officeDocument/2006/relationships/hyperlink" Target="http://www.amazon.com/gp/product/B00448SE4S/?tag=titb-20" TargetMode="External"/><Relationship Id="rId656" Type="http://schemas.openxmlformats.org/officeDocument/2006/relationships/hyperlink" Target="http://www.amazon.com/gp/product/B00AE2LJVS/?tag=titb-20" TargetMode="External"/><Relationship Id="rId863" Type="http://schemas.openxmlformats.org/officeDocument/2006/relationships/hyperlink" Target="http://www.amazon.com/gp/product/B00RCSA1ES/?tag=titb-20" TargetMode="External"/><Relationship Id="rId1079" Type="http://schemas.openxmlformats.org/officeDocument/2006/relationships/hyperlink" Target="http://www.the-numbers.com/market/genre/Thriller-or-Suspense" TargetMode="External"/><Relationship Id="rId1286" Type="http://schemas.openxmlformats.org/officeDocument/2006/relationships/hyperlink" Target="https://www.amazon.com/Accountant-Ben-Affleck/dp/B01MDMGUMY/ref=sr_1_1?s=instant-video&amp;ie=UTF8&amp;qid=1481219254&amp;sr=1-1&amp;keywords=The+Accountant" TargetMode="External"/><Relationship Id="rId1493" Type="http://schemas.openxmlformats.org/officeDocument/2006/relationships/hyperlink" Target="https://www.amazon.co.uk/Sleepless-Jamie-Foxx/dp/B072DWNCP6/ref=sr_1_1?s=instant-video&amp;ie=UTF8&amp;qid=1546978953&amp;sr=1-1&amp;keywords=Sleepless" TargetMode="External"/><Relationship Id="rId2032" Type="http://schemas.openxmlformats.org/officeDocument/2006/relationships/hyperlink" Target="https://www.boxofficemojo.com/movies/?id=escaperoom.htm" TargetMode="External"/><Relationship Id="rId2337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211" Type="http://schemas.openxmlformats.org/officeDocument/2006/relationships/hyperlink" Target="http://www.amazon.com/gp/product/B0027ZIQHK/?tag=titb-20" TargetMode="External"/><Relationship Id="rId309" Type="http://schemas.openxmlformats.org/officeDocument/2006/relationships/hyperlink" Target="http://www.amazon.com/gp/product/B0024R6VIW/?tag=titb-20" TargetMode="External"/><Relationship Id="rId516" Type="http://schemas.openxmlformats.org/officeDocument/2006/relationships/hyperlink" Target="http://www.amazon.com/gp/product/B005W8SNNG/?tag=titb-20" TargetMode="External"/><Relationship Id="rId1146" Type="http://schemas.openxmlformats.org/officeDocument/2006/relationships/hyperlink" Target="https://www.amazon.com/Lion-Dev-Patel/dp/B01NH0KRPW/ref=sr_1_1?s=instant-video&amp;ie=UTF8&amp;qid=1483641220&amp;sr=1-1&amp;keywords=lion+2016" TargetMode="External"/><Relationship Id="rId1798" Type="http://schemas.openxmlformats.org/officeDocument/2006/relationships/hyperlink" Target="https://www.the-numbers.com/market/genre/Adventure" TargetMode="External"/><Relationship Id="rId723" Type="http://schemas.openxmlformats.org/officeDocument/2006/relationships/hyperlink" Target="http://www.amazon.com/gp/product/B008N1LL42/?tag=titb-20" TargetMode="External"/><Relationship Id="rId930" Type="http://schemas.openxmlformats.org/officeDocument/2006/relationships/hyperlink" Target="http://www.amazon.com/gp/product/B00KYKNHME/?tag=titb-20" TargetMode="External"/><Relationship Id="rId1006" Type="http://schemas.openxmlformats.org/officeDocument/2006/relationships/hyperlink" Target="http://www.amazon.com/gp/product/B012Y4GPYE/?tag=titb-20" TargetMode="External"/><Relationship Id="rId1353" Type="http://schemas.openxmlformats.org/officeDocument/2006/relationships/hyperlink" Target="http://www.the-numbers.com/market/genre/Comedy" TargetMode="External"/><Relationship Id="rId1560" Type="http://schemas.openxmlformats.org/officeDocument/2006/relationships/hyperlink" Target="https://www.the-numbers.com/market/genre/Horror" TargetMode="External"/><Relationship Id="rId1658" Type="http://schemas.openxmlformats.org/officeDocument/2006/relationships/hyperlink" Target="https://www.amazon.com/Book-Club-Diane-Keaton/dp/B07CYTJWR2/ref=sr_1_2?s=instant-video&amp;ie=UTF8&amp;qid=1546970284&amp;sr=1-2&amp;keywords=Book+Club" TargetMode="External"/><Relationship Id="rId1865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1213" Type="http://schemas.openxmlformats.org/officeDocument/2006/relationships/hyperlink" Target="https://www.amazon.com/Nocturnal-Animals-Amy-Adams/dp/B01NAG5VL9/ref=sr_1_1?s=instant-video&amp;ie=UTF8&amp;qid=1483640892&amp;sr=1-1&amp;keywords=nocturnal+animals+movie" TargetMode="External"/><Relationship Id="rId1420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1518" Type="http://schemas.openxmlformats.org/officeDocument/2006/relationships/hyperlink" Target="https://www.amazon.co.uk/Life-Ryan-Reynolds/dp/B06XR9ZN8P/ref=sr_1_1?s=instant-video&amp;ie=UTF8&amp;qid=1546981078&amp;sr=1-1&amp;keywords=Life" TargetMode="External"/><Relationship Id="rId1725" Type="http://schemas.openxmlformats.org/officeDocument/2006/relationships/hyperlink" Target="https://www.amazon.com/Action-Point-Johnny-Knoxville/dp/B07DD6DNJ6/ref=sr_1_2?s=instant-video&amp;ie=UTF8&amp;qid=1546964108&amp;sr=1-2&amp;keywords=Action+Point" TargetMode="External"/><Relationship Id="rId1932" Type="http://schemas.openxmlformats.org/officeDocument/2006/relationships/hyperlink" Target="https://www.the-numbers.com/movie/Ant-Man-and-the-Wasp" TargetMode="External"/><Relationship Id="rId17" Type="http://schemas.openxmlformats.org/officeDocument/2006/relationships/hyperlink" Target="http://www.amazon.co.uk/KITE-RUNNER-Khalid-Abdalla/dp/B00FZ3SE2I/ref=sr_1_1?s=instant-video&amp;ie=UTF8&amp;qid=1457386669&amp;sr=1-1&amp;keywords=The+Kite+Runner" TargetMode="External"/><Relationship Id="rId2194" Type="http://schemas.openxmlformats.org/officeDocument/2006/relationships/hyperlink" Target="https://www.amazon.co.uk/Kitchen-Andrea-Berloff/dp/B07Y5QF5P4/ref=sr_1_1?keywords=The+Kitchen&amp;qid=1577974409&amp;s=instant-video&amp;sr=1-1" TargetMode="External"/><Relationship Id="rId166" Type="http://schemas.openxmlformats.org/officeDocument/2006/relationships/hyperlink" Target="http://www.amazon.com/gp/product/B001DGGWXO/?tag=titb-20" TargetMode="External"/><Relationship Id="rId373" Type="http://schemas.openxmlformats.org/officeDocument/2006/relationships/hyperlink" Target="http://www.amazon.com/gp/product/B003VN1CA0/?tag=titb-20" TargetMode="External"/><Relationship Id="rId580" Type="http://schemas.openxmlformats.org/officeDocument/2006/relationships/hyperlink" Target="http://www.amazon.com/gp/product/B007R0XM88/?tag=titb-20" TargetMode="External"/><Relationship Id="rId2054" Type="http://schemas.openxmlformats.org/officeDocument/2006/relationships/hyperlink" Target="https://www.the-numbers.com/market/genre/Comedy" TargetMode="External"/><Relationship Id="rId2261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1" Type="http://schemas.openxmlformats.org/officeDocument/2006/relationships/hyperlink" Target="http://www.amazon.co.uk/Waitress-Keri-Russell/dp/B00FYHTCRQ/ref=sr_1_1?s=instant-video&amp;ie=UTF8&amp;qid=1457386813&amp;sr=1-1&amp;keywords=Waitress" TargetMode="External"/><Relationship Id="rId233" Type="http://schemas.openxmlformats.org/officeDocument/2006/relationships/hyperlink" Target="http://www.amazon.com/gp/product/B00OSQ7QSQ/?tag=titb-20" TargetMode="External"/><Relationship Id="rId440" Type="http://schemas.openxmlformats.org/officeDocument/2006/relationships/hyperlink" Target="http://www.amazon.com/gp/product/B0041FZR80/?tag=titb-20" TargetMode="External"/><Relationship Id="rId678" Type="http://schemas.openxmlformats.org/officeDocument/2006/relationships/hyperlink" Target="http://www.amazon.com/gp/product/B00APLFZWM/?tag=titb-20" TargetMode="External"/><Relationship Id="rId885" Type="http://schemas.openxmlformats.org/officeDocument/2006/relationships/hyperlink" Target="http://www.amazon.com/gp/product/B00QRPEZ3K/?tag=titb-20" TargetMode="External"/><Relationship Id="rId1070" Type="http://schemas.openxmlformats.org/officeDocument/2006/relationships/hyperlink" Target="http://www.the-numbers.com/market/genre/Romantic-Comedy" TargetMode="External"/><Relationship Id="rId2121" Type="http://schemas.openxmlformats.org/officeDocument/2006/relationships/hyperlink" Target="https://www.the-numbers.com/movie/Good-Boys-(2019)" TargetMode="External"/><Relationship Id="rId2359" Type="http://schemas.openxmlformats.org/officeDocument/2006/relationships/hyperlink" Target="https://www.the-numbers.com/market/genre/Action" TargetMode="External"/><Relationship Id="rId300" Type="http://schemas.openxmlformats.org/officeDocument/2006/relationships/hyperlink" Target="http://www.amazon.com/gp/product/B0036SLOP8/?tag=titb-20" TargetMode="External"/><Relationship Id="rId538" Type="http://schemas.openxmlformats.org/officeDocument/2006/relationships/hyperlink" Target="http://www.amazon.com/gp/product/B006BQFETE/?tag=titb-20" TargetMode="External"/><Relationship Id="rId745" Type="http://schemas.openxmlformats.org/officeDocument/2006/relationships/hyperlink" Target="http://www.amazon.com/gp/product/B00COHAUD4/?tag=titb-20" TargetMode="External"/><Relationship Id="rId952" Type="http://schemas.openxmlformats.org/officeDocument/2006/relationships/hyperlink" Target="http://www.amazon.com/gp/product/B017OJL48G/?tag=titb-20" TargetMode="External"/><Relationship Id="rId1168" Type="http://schemas.openxmlformats.org/officeDocument/2006/relationships/hyperlink" Target="http://www.the-numbers.com/market/genre/Horror" TargetMode="External"/><Relationship Id="rId1375" Type="http://schemas.openxmlformats.org/officeDocument/2006/relationships/hyperlink" Target="http://www.the-numbers.com/market/genre/Drama" TargetMode="External"/><Relationship Id="rId1582" Type="http://schemas.openxmlformats.org/officeDocument/2006/relationships/hyperlink" Target="https://www.the-numbers.com/movie/Sorry-to-Bother-You" TargetMode="External"/><Relationship Id="rId2219" Type="http://schemas.openxmlformats.org/officeDocument/2006/relationships/hyperlink" Target="https://www.the-numbers.com/movie/UglyDolls-(2019)" TargetMode="External"/><Relationship Id="rId81" Type="http://schemas.openxmlformats.org/officeDocument/2006/relationships/hyperlink" Target="http://www.amazon.com/gp/product/B001TUEMOU/?tag=titb-20" TargetMode="External"/><Relationship Id="rId605" Type="http://schemas.openxmlformats.org/officeDocument/2006/relationships/hyperlink" Target="http://www.amazon.com/gp/product/B009YMNZJS/?tag=titb-20" TargetMode="External"/><Relationship Id="rId812" Type="http://schemas.openxmlformats.org/officeDocument/2006/relationships/hyperlink" Target="http://www.amazon.com/gp/product/B00HV8T8S4/?tag=titb-20" TargetMode="External"/><Relationship Id="rId1028" Type="http://schemas.openxmlformats.org/officeDocument/2006/relationships/hyperlink" Target="http://www.amazon.com/gp/product/B015IVK1BS/?tag=titb-20" TargetMode="External"/><Relationship Id="rId1235" Type="http://schemas.openxmlformats.org/officeDocument/2006/relationships/hyperlink" Target="https://www.amazon.com/Land-Ryan-Gosling/dp/B01NCE7UIL/ref=sr_1_1?s=instant-video&amp;ie=UTF8&amp;qid=1483641276&amp;sr=1-1&amp;keywords=la+la+land" TargetMode="External"/><Relationship Id="rId1442" Type="http://schemas.openxmlformats.org/officeDocument/2006/relationships/hyperlink" Target="https://www.amazon.co.uk/Gifted-Marc-Webb/dp/B071WXC22Q/ref=sr_1_1?s=instant-video&amp;ie=UTF8&amp;qid=1546978921&amp;sr=1-1&amp;keywords=Gifted" TargetMode="External"/><Relationship Id="rId1887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1302" Type="http://schemas.openxmlformats.org/officeDocument/2006/relationships/hyperlink" Target="https://www.amazon.com/Zoolander-No-Magnum-Ben-Stiller/dp/B01BLZI392/ref=sr_1_1?s=instant-video&amp;ie=UTF8&amp;qid=1481218830&amp;sr=1-1&amp;keywords=Zoolander+2" TargetMode="External"/><Relationship Id="rId1747" Type="http://schemas.openxmlformats.org/officeDocument/2006/relationships/hyperlink" Target="https://www.the-numbers.com/market/genre/Comedy" TargetMode="External"/><Relationship Id="rId1954" Type="http://schemas.openxmlformats.org/officeDocument/2006/relationships/hyperlink" Target="https://www.the-numbers.com/market/genre/Black-Comedy" TargetMode="External"/><Relationship Id="rId39" Type="http://schemas.openxmlformats.org/officeDocument/2006/relationships/hyperlink" Target="http://www.amazon.co.uk/Bucket-List-Jack-Nicholson/dp/B00EU76FIA/ref=sr_1_1?s=instant-video&amp;ie=UTF8&amp;qid=1457386594&amp;sr=1-1&amp;keywords=The+Bucket+List" TargetMode="External"/><Relationship Id="rId1607" Type="http://schemas.openxmlformats.org/officeDocument/2006/relationships/hyperlink" Target="https://www.amazon.com/Every-Day-Angourie-Rice/dp/B079NTSQQ4/ref=sr_1_2?s=instant-video&amp;ie=UTF8&amp;qid=1546970495&amp;sr=1-2&amp;keywords=Every+Day" TargetMode="External"/><Relationship Id="rId1814" Type="http://schemas.openxmlformats.org/officeDocument/2006/relationships/hyperlink" Target="https://www.amazon.com/House-Clock-Its-Walls/dp/B07HCVJQR8/ref=sr_1_1?s=instant-video&amp;ie=UTF8&amp;qid=1546974118&amp;sr=1-1&amp;keywords=The+House+with+a+Clock+in+its+Walls" TargetMode="External"/><Relationship Id="rId188" Type="http://schemas.openxmlformats.org/officeDocument/2006/relationships/hyperlink" Target="http://www.amazon.com/gp/product/B001N4RORE/?tag=titb-20" TargetMode="External"/><Relationship Id="rId395" Type="http://schemas.openxmlformats.org/officeDocument/2006/relationships/hyperlink" Target="http://www.amazon.com/gp/product/B003TJMWAA/?tag=titb-20" TargetMode="External"/><Relationship Id="rId2076" Type="http://schemas.openxmlformats.org/officeDocument/2006/relationships/hyperlink" Target="https://www.the-numbers.com/market/genre/Action" TargetMode="External"/><Relationship Id="rId2283" Type="http://schemas.openxmlformats.org/officeDocument/2006/relationships/hyperlink" Target="https://www.boxofficemojo.com/movies/?id=warneranimated0518.htm" TargetMode="External"/><Relationship Id="rId255" Type="http://schemas.openxmlformats.org/officeDocument/2006/relationships/hyperlink" Target="http://www.amazon.com/gp/product/B002AKFFVM/?tag=titb-20" TargetMode="External"/><Relationship Id="rId462" Type="http://schemas.openxmlformats.org/officeDocument/2006/relationships/hyperlink" Target="http://www.amazon.com/gp/product/B00493IOHA/?tag=titb-20" TargetMode="External"/><Relationship Id="rId1092" Type="http://schemas.openxmlformats.org/officeDocument/2006/relationships/hyperlink" Target="https://www.amazon.com/Darkness-Kevin-Bacon/dp/B01KMVO9KI/ref=sr_1_1?s=instant-video&amp;ie=UTF8&amp;qid=1481218248&amp;sr=1-1&amp;keywords=The+Darkness" TargetMode="External"/><Relationship Id="rId1397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2143" Type="http://schemas.openxmlformats.org/officeDocument/2006/relationships/hyperlink" Target="https://www.the-numbers.com/market/genre/Drama" TargetMode="External"/><Relationship Id="rId2350" Type="http://schemas.openxmlformats.org/officeDocument/2006/relationships/hyperlink" Target="https://www.the-numbers.com/market/genre/Action" TargetMode="External"/><Relationship Id="rId115" Type="http://schemas.openxmlformats.org/officeDocument/2006/relationships/hyperlink" Target="http://www.amazon.com/gp/product/B00ERVIDNO/?tag=titb-20" TargetMode="External"/><Relationship Id="rId322" Type="http://schemas.openxmlformats.org/officeDocument/2006/relationships/hyperlink" Target="http://www.amazon.com/gp/product/B002N62FZC/?tag=titb-20" TargetMode="External"/><Relationship Id="rId767" Type="http://schemas.openxmlformats.org/officeDocument/2006/relationships/hyperlink" Target="http://www.amazon.com/gp/product/B00H6PG2NG/?tag=titb-20" TargetMode="External"/><Relationship Id="rId974" Type="http://schemas.openxmlformats.org/officeDocument/2006/relationships/hyperlink" Target="http://www.amazon.com/gp/product/B0101432XQ/?tag=titb-20" TargetMode="External"/><Relationship Id="rId2003" Type="http://schemas.openxmlformats.org/officeDocument/2006/relationships/hyperlink" Target="https://www.the-numbers.com/movie/Ready-or-Not-(2019)" TargetMode="External"/><Relationship Id="rId2210" Type="http://schemas.openxmlformats.org/officeDocument/2006/relationships/hyperlink" Target="https://www.the-numbers.com/market/genre/Comedy" TargetMode="External"/><Relationship Id="rId627" Type="http://schemas.openxmlformats.org/officeDocument/2006/relationships/hyperlink" Target="http://www.amazon.com/gp/product/B005LJITS0/?tag=titb-20" TargetMode="External"/><Relationship Id="rId834" Type="http://schemas.openxmlformats.org/officeDocument/2006/relationships/hyperlink" Target="http://www.amazon.com/gp/product/B00G8P1WXK/?tag=titb-20" TargetMode="External"/><Relationship Id="rId1257" Type="http://schemas.openxmlformats.org/officeDocument/2006/relationships/hyperlink" Target="https://www.amazon.com/Whiskey-Tango-Foxtrot-Tina-Fey/dp/B01CH2GV56/ref=sr_1_1?s=instant-video&amp;ie=UTF8&amp;qid=1481218641&amp;sr=1-1&amp;keywords=Whiskey+Tango+Foxtrot" TargetMode="External"/><Relationship Id="rId1464" Type="http://schemas.openxmlformats.org/officeDocument/2006/relationships/hyperlink" Target="https://www.amazon.co.uk/Colossal-Anne-Hathaway/dp/B075DHWK1H/ref=sr_1_1?s=instant-video&amp;ie=UTF8&amp;qid=1546981255&amp;sr=1-1&amp;keywords=Colossal" TargetMode="External"/><Relationship Id="rId1671" Type="http://schemas.openxmlformats.org/officeDocument/2006/relationships/hyperlink" Target="https://www.the-numbers.com/market/genre/Drama" TargetMode="External"/><Relationship Id="rId2308" Type="http://schemas.openxmlformats.org/officeDocument/2006/relationships/hyperlink" Target="https://www.the-numbers.com/market/genre/Adventure" TargetMode="External"/><Relationship Id="rId901" Type="http://schemas.openxmlformats.org/officeDocument/2006/relationships/hyperlink" Target="http://www.amazon.com/gp/product/B00KW274SM/?tag=titb-20" TargetMode="External"/><Relationship Id="rId1117" Type="http://schemas.openxmlformats.org/officeDocument/2006/relationships/hyperlink" Target="https://www.amazon.com/Middle-School-Worst-Years-Life/dp/B01LZP9Z5Q/ref=sr_1_1?s=instant-video&amp;ie=UTF8&amp;qid=1481218574&amp;sr=1-1&amp;keywords=Middle+School%3A+The+Worst+Years+of+My+Life" TargetMode="External"/><Relationship Id="rId1324" Type="http://schemas.openxmlformats.org/officeDocument/2006/relationships/hyperlink" Target="http://www.the-numbers.com/market/genre/Drama" TargetMode="External"/><Relationship Id="rId1531" Type="http://schemas.openxmlformats.org/officeDocument/2006/relationships/hyperlink" Target="https://www.amazon.co.uk/Alien-Covenant-Michael-Fassbender/dp/B0725JLQ47/ref=sr_1_1?s=instant-video&amp;ie=UTF8&amp;qid=1546981509&amp;sr=1-1&amp;keywords=Alien%3A+Covenant" TargetMode="External"/><Relationship Id="rId1769" Type="http://schemas.openxmlformats.org/officeDocument/2006/relationships/hyperlink" Target="https://www.the-numbers.com/market/genre/Comedy" TargetMode="External"/><Relationship Id="rId1976" Type="http://schemas.openxmlformats.org/officeDocument/2006/relationships/hyperlink" Target="https://www.the-numbers.com/market/genre/Comedy" TargetMode="External"/><Relationship Id="rId30" Type="http://schemas.openxmlformats.org/officeDocument/2006/relationships/hyperlink" Target="http://www.amazon.co.uk/30-Days-night-Josh-Hartnett/dp/B00FYN9UZO/ref=sr_1_1?s=instant-video&amp;ie=UTF8&amp;qid=1457385592&amp;sr=1-1&amp;keywords=30+Days+of+Night" TargetMode="External"/><Relationship Id="rId1629" Type="http://schemas.openxmlformats.org/officeDocument/2006/relationships/hyperlink" Target="https://www.amazon.com/Breaking-Gabrielle-Union/dp/B07FK573KK/ref=sr_1_2?s=instant-video&amp;ie=UTF8&amp;qid=1546970294&amp;sr=1-2&amp;keywords=Breaking+In" TargetMode="External"/><Relationship Id="rId1836" Type="http://schemas.openxmlformats.org/officeDocument/2006/relationships/hyperlink" Target="https://www.the-numbers.com/market/genre/Adventure" TargetMode="External"/><Relationship Id="rId1903" Type="http://schemas.openxmlformats.org/officeDocument/2006/relationships/hyperlink" Target="https://www.the-numbers.com/market/genre/Adventure" TargetMode="External"/><Relationship Id="rId2098" Type="http://schemas.openxmlformats.org/officeDocument/2006/relationships/hyperlink" Target="https://www.the-numbers.com/market/genre/Comedy" TargetMode="External"/><Relationship Id="rId277" Type="http://schemas.openxmlformats.org/officeDocument/2006/relationships/hyperlink" Target="http://www.amazon.com/gp/product/B0030GJ50C/?tag=titb-20" TargetMode="External"/><Relationship Id="rId484" Type="http://schemas.openxmlformats.org/officeDocument/2006/relationships/hyperlink" Target="http://www.amazon.com/gp/product/B0094KT8W8/?tag=titb-20" TargetMode="External"/><Relationship Id="rId2165" Type="http://schemas.openxmlformats.org/officeDocument/2006/relationships/hyperlink" Target="https://www.the-numbers.com/movie/Playing-with-Fire-(2019)" TargetMode="External"/><Relationship Id="rId137" Type="http://schemas.openxmlformats.org/officeDocument/2006/relationships/hyperlink" Target="http://www.amazon.com/gp/product/B0027C5IMY/?tag=titb-20" TargetMode="External"/><Relationship Id="rId344" Type="http://schemas.openxmlformats.org/officeDocument/2006/relationships/hyperlink" Target="http://www.amazon.com/gp/product/B004UPANAI/?tag=titb-20" TargetMode="External"/><Relationship Id="rId691" Type="http://schemas.openxmlformats.org/officeDocument/2006/relationships/hyperlink" Target="http://www.amazon.com/gp/product/B00APUQMD4/?tag=titb-20" TargetMode="External"/><Relationship Id="rId789" Type="http://schemas.openxmlformats.org/officeDocument/2006/relationships/hyperlink" Target="http://www.amazon.com/gp/product/B00FQMVCEA/?tag=titb-20" TargetMode="External"/><Relationship Id="rId996" Type="http://schemas.openxmlformats.org/officeDocument/2006/relationships/hyperlink" Target="http://www.amazon.com/gp/product/B017QHDEW0/?tag=titb-20" TargetMode="External"/><Relationship Id="rId2025" Type="http://schemas.openxmlformats.org/officeDocument/2006/relationships/hyperlink" Target="https://www.amazon.co.uk/Five-Feet-Apart-Cole-Sprouse/dp/B07SQBRBMG/ref=sr_1_1?crid=1PLGCVBTO8E5M&amp;keywords=five+feet+apart&amp;qid=1577973436&amp;s=instant-video&amp;sprefix=Five+Feet+Apart%2Cinstant-video%2C150&amp;sr=1-1" TargetMode="External"/><Relationship Id="rId2372" Type="http://schemas.openxmlformats.org/officeDocument/2006/relationships/hyperlink" Target="https://www.amazon.co.uk/Art-Racing-Rain-Simon-Curtis/dp/B07W7L527W/ref=sr_1_1?keywords=The+Art+of+Racing+in+the+Rain&amp;qid=1577974343&amp;s=instant-video&amp;sr=1-1" TargetMode="External"/><Relationship Id="rId551" Type="http://schemas.openxmlformats.org/officeDocument/2006/relationships/hyperlink" Target="http://www.amazon.com/gp/product/B00650SSWG/?tag=titb-20" TargetMode="External"/><Relationship Id="rId649" Type="http://schemas.openxmlformats.org/officeDocument/2006/relationships/hyperlink" Target="http://www.amazon.com/gp/product/B00BZAJMWG/?tag=titb-20" TargetMode="External"/><Relationship Id="rId856" Type="http://schemas.openxmlformats.org/officeDocument/2006/relationships/hyperlink" Target="http://www.amazon.com/gp/product/B00O4UQ038/?tag=titb-20" TargetMode="External"/><Relationship Id="rId1181" Type="http://schemas.openxmlformats.org/officeDocument/2006/relationships/hyperlink" Target="http://www.the-numbers.com/market/genre/Adventure" TargetMode="External"/><Relationship Id="rId1279" Type="http://schemas.openxmlformats.org/officeDocument/2006/relationships/hyperlink" Target="https://www.amazon.com/War-Dogs-Jonah-Hill/dp/B01KGS9TR0/ref=sr_1_1?s=instant-video&amp;ie=UTF8&amp;qid=1481218965&amp;sr=1-1&amp;keywords=War+Dogs" TargetMode="External"/><Relationship Id="rId1486" Type="http://schemas.openxmlformats.org/officeDocument/2006/relationships/hyperlink" Target="https://www.amazon.co.uk/Suburbicon-Matt-Damon/dp/B077S85DJD/ref=sr_1_1?s=instant-video&amp;ie=UTF8&amp;qid=1546981565&amp;sr=1-1&amp;keywords=Suburbicon" TargetMode="External"/><Relationship Id="rId2232" Type="http://schemas.openxmlformats.org/officeDocument/2006/relationships/hyperlink" Target="https://www.the-numbers.com/market/genre/Adventure" TargetMode="External"/><Relationship Id="rId204" Type="http://schemas.openxmlformats.org/officeDocument/2006/relationships/hyperlink" Target="http://www.amazon.com/gp/product/B001O6W9QC/?tag=titb-20" TargetMode="External"/><Relationship Id="rId411" Type="http://schemas.openxmlformats.org/officeDocument/2006/relationships/hyperlink" Target="http://www.amazon.com/gp/product/B004EK91LQ/?tag=titb-20" TargetMode="External"/><Relationship Id="rId509" Type="http://schemas.openxmlformats.org/officeDocument/2006/relationships/hyperlink" Target="http://www.amazon.com/gp/product/B0054NQZ9S/?tag=titb-20" TargetMode="External"/><Relationship Id="rId1041" Type="http://schemas.openxmlformats.org/officeDocument/2006/relationships/hyperlink" Target="http://www.amazon.com/gp/product/B013WF1Z4O/?tag=titb-20" TargetMode="External"/><Relationship Id="rId1139" Type="http://schemas.openxmlformats.org/officeDocument/2006/relationships/hyperlink" Target="https://www.amazon.com/Choice-Benjamin-Walker/dp/B01B8LXD08/ref=sr_1_1?s=instant-video&amp;ie=UTF8&amp;qid=1481218555&amp;sr=1-1&amp;keywords=The+Choice" TargetMode="External"/><Relationship Id="rId1346" Type="http://schemas.openxmlformats.org/officeDocument/2006/relationships/hyperlink" Target="http://www.the-numbers.com/market/genre/Thriller-or-Suspense" TargetMode="External"/><Relationship Id="rId1693" Type="http://schemas.openxmlformats.org/officeDocument/2006/relationships/hyperlink" Target="https://www.the-numbers.com/market/genre/Action" TargetMode="External"/><Relationship Id="rId1998" Type="http://schemas.openxmlformats.org/officeDocument/2006/relationships/hyperlink" Target="https://www.boxofficemojo.com/movies/?id=gullyboy.htm" TargetMode="External"/><Relationship Id="rId716" Type="http://schemas.openxmlformats.org/officeDocument/2006/relationships/hyperlink" Target="http://www.amazon.com/gp/product/B008EQIA7W/?tag=titb-20" TargetMode="External"/><Relationship Id="rId923" Type="http://schemas.openxmlformats.org/officeDocument/2006/relationships/hyperlink" Target="http://www.amazon.com/gp/product/B00IXE7274/?tag=titb-20" TargetMode="External"/><Relationship Id="rId1553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1760" Type="http://schemas.openxmlformats.org/officeDocument/2006/relationships/hyperlink" Target="https://www.the-numbers.com/market/genre/Drama" TargetMode="External"/><Relationship Id="rId1858" Type="http://schemas.openxmlformats.org/officeDocument/2006/relationships/hyperlink" Target="https://www.the-numbers.com/market/genre/Action" TargetMode="External"/><Relationship Id="rId52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1206" Type="http://schemas.openxmlformats.org/officeDocument/2006/relationships/hyperlink" Target="http://www.the-numbers.com/market/genre/Comedy" TargetMode="External"/><Relationship Id="rId1413" Type="http://schemas.openxmlformats.org/officeDocument/2006/relationships/hyperlink" Target="http://www.the-numbers.com/market/genre/Thriller-or-Suspense" TargetMode="External"/><Relationship Id="rId1620" Type="http://schemas.openxmlformats.org/officeDocument/2006/relationships/hyperlink" Target="https://www.the-numbers.com/movie/Thoroughbreds" TargetMode="External"/><Relationship Id="rId1718" Type="http://schemas.openxmlformats.org/officeDocument/2006/relationships/hyperlink" Target="https://www.the-numbers.com/market/genre/Comedy" TargetMode="External"/><Relationship Id="rId1925" Type="http://schemas.openxmlformats.org/officeDocument/2006/relationships/hyperlink" Target="https://www.the-numbers.com/market/genre/Adventure" TargetMode="External"/><Relationship Id="rId299" Type="http://schemas.openxmlformats.org/officeDocument/2006/relationships/hyperlink" Target="http://www.amazon.com/gp/product/B0035FRYR4/?tag=titb-20" TargetMode="External"/><Relationship Id="rId2187" Type="http://schemas.openxmlformats.org/officeDocument/2006/relationships/hyperlink" Target="https://www.the-numbers.com/movie/Addams-Family-The-(2019)" TargetMode="External"/><Relationship Id="rId159" Type="http://schemas.openxmlformats.org/officeDocument/2006/relationships/hyperlink" Target="http://www.amazon.com/gp/product/B001F8IL84/?tag=titb-20" TargetMode="External"/><Relationship Id="rId366" Type="http://schemas.openxmlformats.org/officeDocument/2006/relationships/hyperlink" Target="http://www.amazon.com/gp/product/B004EAQNO4/?tag=titb-20" TargetMode="External"/><Relationship Id="rId573" Type="http://schemas.openxmlformats.org/officeDocument/2006/relationships/hyperlink" Target="http://www.amazon.com/gp/product/B006ZEDZNY/?tag=titb-20" TargetMode="External"/><Relationship Id="rId780" Type="http://schemas.openxmlformats.org/officeDocument/2006/relationships/hyperlink" Target="http://www.amazon.com/gp/product/B00H9671YQ/?tag=titb-20" TargetMode="External"/><Relationship Id="rId2047" Type="http://schemas.openxmlformats.org/officeDocument/2006/relationships/hyperlink" Target="https://www.amazon.co.uk/Childs-Play-Aubrey-Plaza/dp/B07WW74CMJ/ref=sr_1_1?crid=10WBSHM1QE5M8&amp;keywords=childs+play+2019&amp;qid=1577973280&amp;s=instant-video&amp;sprefix=Child%E2%80%99s+Play+%2Cinstant-video%2C166&amp;sr=1-1" TargetMode="External"/><Relationship Id="rId2254" Type="http://schemas.openxmlformats.org/officeDocument/2006/relationships/hyperlink" Target="https://www.the-numbers.com/market/genre/Adventure" TargetMode="External"/><Relationship Id="rId226" Type="http://schemas.openxmlformats.org/officeDocument/2006/relationships/hyperlink" Target="http://www.amazon.com/gp/product/B002AS6IAG/?tag=titb-20" TargetMode="External"/><Relationship Id="rId433" Type="http://schemas.openxmlformats.org/officeDocument/2006/relationships/hyperlink" Target="http://www.amazon.com/gp/product/B003MUQT0A/?tag=titb-20" TargetMode="External"/><Relationship Id="rId878" Type="http://schemas.openxmlformats.org/officeDocument/2006/relationships/hyperlink" Target="http://www.amazon.com/gp/product/B00LMKLJY8/?tag=titb-20" TargetMode="External"/><Relationship Id="rId1063" Type="http://schemas.openxmlformats.org/officeDocument/2006/relationships/hyperlink" Target="http://www.amazon.com/gp/product/B00VLV8BNA/?tag=titb-20" TargetMode="External"/><Relationship Id="rId1270" Type="http://schemas.openxmlformats.org/officeDocument/2006/relationships/hyperlink" Target="https://www.amazon.com/Hacksaw-Ridge-Andrew-Garfield/dp/B01MCXX4K5/ref=sr_1_1?s=instant-video&amp;ie=UTF8&amp;qid=1481218880&amp;sr=1-1&amp;keywords=Hacksaw+Ridge" TargetMode="External"/><Relationship Id="rId2114" Type="http://schemas.openxmlformats.org/officeDocument/2006/relationships/hyperlink" Target="https://www.the-numbers.com/market/genre/Comedy" TargetMode="External"/><Relationship Id="rId640" Type="http://schemas.openxmlformats.org/officeDocument/2006/relationships/hyperlink" Target="http://www.amazon.com/gp/product/B00ARANA00/?tag=titb-20" TargetMode="External"/><Relationship Id="rId738" Type="http://schemas.openxmlformats.org/officeDocument/2006/relationships/hyperlink" Target="http://www.amazon.com/gp/product/B00DBT6SI0/?tag=titb-20" TargetMode="External"/><Relationship Id="rId945" Type="http://schemas.openxmlformats.org/officeDocument/2006/relationships/hyperlink" Target="http://www.amazon.com/gp/product/B017I242IS/?tag=titb-20" TargetMode="External"/><Relationship Id="rId1368" Type="http://schemas.openxmlformats.org/officeDocument/2006/relationships/hyperlink" Target="http://www.the-numbers.com/market/genre/Drama" TargetMode="External"/><Relationship Id="rId1575" Type="http://schemas.openxmlformats.org/officeDocument/2006/relationships/hyperlink" Target="https://www.amazon.com/Boda-Valentina-Omar-Chaparro/dp/B07GDV2SSL/ref=sr_1_2?s=instant-video&amp;ie=UTF8&amp;qid=1546975138&amp;sr=1-2&amp;keywords=La+Boda+de+Valentina" TargetMode="External"/><Relationship Id="rId1782" Type="http://schemas.openxmlformats.org/officeDocument/2006/relationships/hyperlink" Target="https://www.the-numbers.com/market/genre/Drama" TargetMode="External"/><Relationship Id="rId2321" Type="http://schemas.openxmlformats.org/officeDocument/2006/relationships/hyperlink" Target="https://www.the-numbers.com/movie/Godzilla-King-of-the-Monsters-(2019)" TargetMode="External"/><Relationship Id="rId74" Type="http://schemas.openxmlformats.org/officeDocument/2006/relationships/hyperlink" Target="http://www.amazon.co.uk/Evan-Almighty-Steve-Carell/dp/B0115JWHSW/ref=sr_1_1?s=instant-video&amp;ie=UTF8&amp;qid=1457385807&amp;sr=1-1&amp;keywords=Evan+Almighty" TargetMode="External"/><Relationship Id="rId500" Type="http://schemas.openxmlformats.org/officeDocument/2006/relationships/hyperlink" Target="http://www.amazon.com/gp/product/B0078YXF4Y/?tag=titb-20" TargetMode="External"/><Relationship Id="rId805" Type="http://schemas.openxmlformats.org/officeDocument/2006/relationships/hyperlink" Target="http://www.amazon.com/gp/product/B00FXMGI0G/?tag=titb-20" TargetMode="External"/><Relationship Id="rId1130" Type="http://schemas.openxmlformats.org/officeDocument/2006/relationships/hyperlink" Target="http://www.the-numbers.com/market/genre/Adventure" TargetMode="External"/><Relationship Id="rId1228" Type="http://schemas.openxmlformats.org/officeDocument/2006/relationships/hyperlink" Target="https://www.amazon.com/Pride-Prejudice-Zombies-Lily-James/dp/B01BECSFDQ/ref=sr_1_1?s=instant-video&amp;ie=UTF8&amp;qid=1481218260&amp;sr=1-1&amp;keywords=pride+and+prejudice+and+zombies" TargetMode="External"/><Relationship Id="rId1435" Type="http://schemas.openxmlformats.org/officeDocument/2006/relationships/hyperlink" Target="https://www.amazon.co.uk/Norman-Moderate-Rise-Tragic-Fixer/dp/B0762FNY2F/ref=sr_1_1?s=instant-video&amp;ie=UTF8&amp;qid=1546981181&amp;sr=1-1&amp;keywords=Norman%3A+The+Moderate+Rise+and+Tragic+Fall+of+a+New+York+Fixer" TargetMode="External"/><Relationship Id="rId1642" Type="http://schemas.openxmlformats.org/officeDocument/2006/relationships/hyperlink" Target="https://www.the-numbers.com/movie/Lean-on-Pete-(UK)" TargetMode="External"/><Relationship Id="rId1947" Type="http://schemas.openxmlformats.org/officeDocument/2006/relationships/hyperlink" Target="https://www.the-numbers.com/market/genre/Adventure" TargetMode="External"/><Relationship Id="rId1502" Type="http://schemas.openxmlformats.org/officeDocument/2006/relationships/hyperlink" Target="https://www.amazon.co.uk/Underworld-Blood-Wars-Kate-Beckinsale/dp/B01NH61OND/ref=sr_1_1?s=instant-video&amp;ie=UTF8&amp;qid=1546977646&amp;sr=1-1&amp;keywords=Underworld%3A+Blood+Wars" TargetMode="External"/><Relationship Id="rId1807" Type="http://schemas.openxmlformats.org/officeDocument/2006/relationships/hyperlink" Target="https://www.the-numbers.com/market/genre/Comedy" TargetMode="External"/><Relationship Id="rId290" Type="http://schemas.openxmlformats.org/officeDocument/2006/relationships/hyperlink" Target="http://www.amazon.com/gp/product/B00352TZCE/?tag=titb-20" TargetMode="External"/><Relationship Id="rId388" Type="http://schemas.openxmlformats.org/officeDocument/2006/relationships/hyperlink" Target="http://www.amazon.com/gp/product/B003ZUTS5A/?tag=titb-20" TargetMode="External"/><Relationship Id="rId2069" Type="http://schemas.openxmlformats.org/officeDocument/2006/relationships/hyperlink" Target="https://www.amazon.co.uk/Fighting-My-Family-Florence-Pugh/dp/B07P5G1581/ref=sr_1_1?keywords=Fighting+with+My+Family&amp;qid=1557074040&amp;s=instant-video&amp;sr=1-1" TargetMode="External"/><Relationship Id="rId150" Type="http://schemas.openxmlformats.org/officeDocument/2006/relationships/hyperlink" Target="http://www.amazon.com/gp/product/B001EMXS1Q/?tag=titb-20" TargetMode="External"/><Relationship Id="rId595" Type="http://schemas.openxmlformats.org/officeDocument/2006/relationships/hyperlink" Target="http://www.amazon.com/gp/product/B007BLUD30/?tag=titb-20" TargetMode="External"/><Relationship Id="rId2276" Type="http://schemas.openxmlformats.org/officeDocument/2006/relationships/hyperlink" Target="https://www.amazon.co.uk/Ad-Astra-Brad-Pitt/dp/B07XT8YM1B/ref=sr_1_1?keywords=Ad+Astra&amp;qid=1577973022&amp;s=instant-video&amp;sr=1-1" TargetMode="External"/><Relationship Id="rId248" Type="http://schemas.openxmlformats.org/officeDocument/2006/relationships/hyperlink" Target="http://www.amazon.com/gp/product/B0030B0S7Q/?tag=titb-20" TargetMode="External"/><Relationship Id="rId455" Type="http://schemas.openxmlformats.org/officeDocument/2006/relationships/hyperlink" Target="http://www.amazon.com/gp/product/B003NTSBUG/?tag=titb-20" TargetMode="External"/><Relationship Id="rId662" Type="http://schemas.openxmlformats.org/officeDocument/2006/relationships/hyperlink" Target="http://www.amazon.com/gp/product/B008DJBR5W/?tag=titb-20" TargetMode="External"/><Relationship Id="rId1085" Type="http://schemas.openxmlformats.org/officeDocument/2006/relationships/hyperlink" Target="http://www.the-numbers.com/market/genre/Thriller-or-Suspense" TargetMode="External"/><Relationship Id="rId1292" Type="http://schemas.openxmlformats.org/officeDocument/2006/relationships/hyperlink" Target="https://www.amazon.com/Infiltrator-Bryan-Cranston/dp/B01LWJFJ8F/ref=sr_1_1?s=instant-video&amp;ie=UTF8&amp;qid=1481218386&amp;sr=1-1&amp;keywords=The+Infiltrator" TargetMode="External"/><Relationship Id="rId2136" Type="http://schemas.openxmlformats.org/officeDocument/2006/relationships/hyperlink" Target="https://www.amazon.co.uk/Hustle-Timothy-Simons/dp/B07X5BW6D9/ref=sr_1_1?keywords=The+Hustle&amp;qid=1577974393&amp;s=instant-video&amp;sr=1-1" TargetMode="External"/><Relationship Id="rId2343" Type="http://schemas.openxmlformats.org/officeDocument/2006/relationships/hyperlink" Target="https://www.the-numbers.com/market/genre/Adventure" TargetMode="External"/><Relationship Id="rId108" Type="http://schemas.openxmlformats.org/officeDocument/2006/relationships/hyperlink" Target="http://www.amazon.com/gp/product/B001O8D47S/?tag=titb-20" TargetMode="External"/><Relationship Id="rId315" Type="http://schemas.openxmlformats.org/officeDocument/2006/relationships/hyperlink" Target="http://www.amazon.com/gp/product/B002IR9ZQS/?tag=titb-20" TargetMode="External"/><Relationship Id="rId522" Type="http://schemas.openxmlformats.org/officeDocument/2006/relationships/hyperlink" Target="http://www.amazon.com/gp/product/B007OUFESC/?tag=titb-20" TargetMode="External"/><Relationship Id="rId967" Type="http://schemas.openxmlformats.org/officeDocument/2006/relationships/hyperlink" Target="http://www.amazon.com/gp/product/B019J76QLQ/?tag=titb-20" TargetMode="External"/><Relationship Id="rId1152" Type="http://schemas.openxmlformats.org/officeDocument/2006/relationships/hyperlink" Target="http://www.the-numbers.com/market/genre/Adventure" TargetMode="External"/><Relationship Id="rId1597" Type="http://schemas.openxmlformats.org/officeDocument/2006/relationships/hyperlink" Target="https://www.the-numbers.com/movie/Upgrade" TargetMode="External"/><Relationship Id="rId2203" Type="http://schemas.openxmlformats.org/officeDocument/2006/relationships/hyperlink" Target="https://www.the-numbers.com/market/genre/Drama" TargetMode="External"/><Relationship Id="rId96" Type="http://schemas.openxmlformats.org/officeDocument/2006/relationships/hyperlink" Target="http://www.amazon.com/gp/product/B003KARYYC/?tag=titb-20" TargetMode="External"/><Relationship Id="rId827" Type="http://schemas.openxmlformats.org/officeDocument/2006/relationships/hyperlink" Target="http://www.amazon.com/gp/product/B00F91SCXC/?tag=titb-20" TargetMode="External"/><Relationship Id="rId1012" Type="http://schemas.openxmlformats.org/officeDocument/2006/relationships/hyperlink" Target="http://www.amazon.com/gp/product/B00XCGUISI/?tag=titb-20" TargetMode="External"/><Relationship Id="rId1457" Type="http://schemas.openxmlformats.org/officeDocument/2006/relationships/hyperlink" Target="https://www.amazon.co.uk/Wish-Upon-Joey-King/dp/B077BJ5LHP/ref=sr_1_1?s=instant-video&amp;ie=UTF8&amp;qid=1546978961&amp;sr=1-1&amp;keywords=Wish+Upon" TargetMode="External"/><Relationship Id="rId1664" Type="http://schemas.openxmlformats.org/officeDocument/2006/relationships/hyperlink" Target="https://www.the-numbers.com/market/genre/Horror" TargetMode="External"/><Relationship Id="rId1871" Type="http://schemas.openxmlformats.org/officeDocument/2006/relationships/hyperlink" Target="https://www.the-numbers.com/movie/Hotel-Transylvania-3-Summer-Vacation" TargetMode="External"/><Relationship Id="rId1317" Type="http://schemas.openxmlformats.org/officeDocument/2006/relationships/hyperlink" Target="https://www.amazon.com/Jack-Reacher-Never-Go-Back/dp/B01LYQ4RH6/ref=sr_1_1?s=instant-video&amp;ie=UTF8&amp;qid=1481219053&amp;sr=1-1&amp;keywords=Jack+Reacher%3A+Never+Go+Back" TargetMode="External"/><Relationship Id="rId1524" Type="http://schemas.openxmlformats.org/officeDocument/2006/relationships/hyperlink" Target="https://www.amazon.co.uk/Daddys-Home-2-Will-Ferrell/dp/B078451C96/ref=sr_1_1?s=instant-video&amp;ie=UTF8&amp;qid=1546977530&amp;sr=1-1&amp;keywords=Daddy%27s+Home+2" TargetMode="External"/><Relationship Id="rId1731" Type="http://schemas.openxmlformats.org/officeDocument/2006/relationships/hyperlink" Target="https://www.amazon.com/Blockers-Leslie-Mann/dp/B07BW7954L/ref=sr_1_2?s=instant-video&amp;ie=UTF8&amp;qid=1546970107&amp;sr=1-2&amp;keywords=Blockers" TargetMode="External"/><Relationship Id="rId1969" Type="http://schemas.openxmlformats.org/officeDocument/2006/relationships/hyperlink" Target="https://www.the-numbers.com/market/genre/Drama" TargetMode="External"/><Relationship Id="rId23" Type="http://schemas.openxmlformats.org/officeDocument/2006/relationships/hyperlink" Target="http://www.amazon.co.uk/Country-Old-Men-Tommy-Jones/dp/B00FYNJQDA/ref=sr_1_1?s=instant-video&amp;ie=UTF8&amp;qid=1457386324&amp;sr=1-1&amp;keywords=no+country+for+old+men" TargetMode="External"/><Relationship Id="rId1829" Type="http://schemas.openxmlformats.org/officeDocument/2006/relationships/hyperlink" Target="https://www.amazon.com/Early-Man-Eddie-Redmayne/dp/B07B36DZ7C/ref=sr_1_2?s=instant-video&amp;ie=UTF8&amp;qid=1546970472&amp;sr=1-2&amp;keywords=Early+Man" TargetMode="External"/><Relationship Id="rId2298" Type="http://schemas.openxmlformats.org/officeDocument/2006/relationships/hyperlink" Target="https://www.amazon.co.uk/Men-Black-International-Chris-Hemsworth/dp/B07SZ4Z61D/ref=sr_1_1?crid=ISQUM9H0TTJZ&amp;keywords=men+in+black+international+prime+video&amp;qid=1577973710&amp;s=instant-video&amp;sprefix=Men+in+Black%3A+International%2Cinstant-video%2C145&amp;sr=1-1" TargetMode="External"/><Relationship Id="rId172" Type="http://schemas.openxmlformats.org/officeDocument/2006/relationships/hyperlink" Target="http://www.amazon.com/gp/product/B004L1NEJS/?tag=titb-20" TargetMode="External"/><Relationship Id="rId477" Type="http://schemas.openxmlformats.org/officeDocument/2006/relationships/hyperlink" Target="http://www.amazon.com/gp/product/B004FHP7ES/?tag=titb-20" TargetMode="External"/><Relationship Id="rId684" Type="http://schemas.openxmlformats.org/officeDocument/2006/relationships/hyperlink" Target="http://www.amazon.com/gp/product/B0091XRRQC/?tag=titb-20" TargetMode="External"/><Relationship Id="rId2060" Type="http://schemas.openxmlformats.org/officeDocument/2006/relationships/hyperlink" Target="https://www.amazon.co.uk/Brian-Banks-Greg-Kinnear/dp/B082DRZBPF/ref=sr_1_1?crid=3GQV84NMMF94P&amp;keywords=brian+banks&amp;qid=1577973220&amp;s=instant-video&amp;sprefix=Brian+Banks%2Cinstant-video%2C145&amp;sr=1-1" TargetMode="External"/><Relationship Id="rId2158" Type="http://schemas.openxmlformats.org/officeDocument/2006/relationships/hyperlink" Target="https://www.the-numbers.com/market/genre/Drama" TargetMode="External"/><Relationship Id="rId2365" Type="http://schemas.openxmlformats.org/officeDocument/2006/relationships/hyperlink" Target="https://www.the-numbers.com/movie/Dolor-y-gloria-(Spain)-(2019)" TargetMode="External"/><Relationship Id="rId337" Type="http://schemas.openxmlformats.org/officeDocument/2006/relationships/hyperlink" Target="http://www.amazon.com/gp/product/B002VDC980/?tag=titb-20" TargetMode="External"/><Relationship Id="rId891" Type="http://schemas.openxmlformats.org/officeDocument/2006/relationships/hyperlink" Target="http://www.amazon.com/gp/product/B00S8P05OK/?tag=titb-20" TargetMode="External"/><Relationship Id="rId989" Type="http://schemas.openxmlformats.org/officeDocument/2006/relationships/hyperlink" Target="http://www.amazon.com/gp/product/B018SVS6BW/?tag=titb-20" TargetMode="External"/><Relationship Id="rId2018" Type="http://schemas.openxmlformats.org/officeDocument/2006/relationships/hyperlink" Target="https://www.the-numbers.com/market/genre/Adventure" TargetMode="External"/><Relationship Id="rId544" Type="http://schemas.openxmlformats.org/officeDocument/2006/relationships/hyperlink" Target="http://www.amazon.com/gp/product/B0054IOWTS/?tag=titb-20" TargetMode="External"/><Relationship Id="rId751" Type="http://schemas.openxmlformats.org/officeDocument/2006/relationships/hyperlink" Target="http://www.amazon.com/gp/product/B00G32TD98/?tag=titb-20" TargetMode="External"/><Relationship Id="rId849" Type="http://schemas.openxmlformats.org/officeDocument/2006/relationships/hyperlink" Target="http://www.amazon.com/gp/product/B00O8NST8U/?tag=titb-20" TargetMode="External"/><Relationship Id="rId1174" Type="http://schemas.openxmlformats.org/officeDocument/2006/relationships/hyperlink" Target="http://www.the-numbers.com/market/genre/Comedy" TargetMode="External"/><Relationship Id="rId1381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1479" Type="http://schemas.openxmlformats.org/officeDocument/2006/relationships/hyperlink" Target="https://www.amazon.co.uk/Going-Style-Morgan-Freeman/dp/B06Y1BJKSP/ref=sr_1_1?s=instant-video&amp;ie=UTF8&amp;qid=1546980067&amp;sr=1-1&amp;keywords=Going+in+Style" TargetMode="External"/><Relationship Id="rId1686" Type="http://schemas.openxmlformats.org/officeDocument/2006/relationships/hyperlink" Target="https://www.amazon.com/First-Purge-Ylan-Noel/dp/B07F46JNQX/ref=sr_1_1?s=instant-video&amp;ie=UTF8&amp;qid=1546974204&amp;sr=1-1&amp;keywords=The+First+Purge" TargetMode="External"/><Relationship Id="rId2225" Type="http://schemas.openxmlformats.org/officeDocument/2006/relationships/hyperlink" Target="https://www.the-numbers.com/market/genre/Drama" TargetMode="External"/><Relationship Id="rId404" Type="http://schemas.openxmlformats.org/officeDocument/2006/relationships/hyperlink" Target="http://www.amazon.com/gp/product/B004S5D3B6/?tag=titb-20" TargetMode="External"/><Relationship Id="rId611" Type="http://schemas.openxmlformats.org/officeDocument/2006/relationships/hyperlink" Target="http://www.amazon.com/gp/product/B005UG542S/?tag=titb-20" TargetMode="External"/><Relationship Id="rId1034" Type="http://schemas.openxmlformats.org/officeDocument/2006/relationships/hyperlink" Target="http://www.amazon.com/gp/product/B013EZQV6E/?tag=titb-20" TargetMode="External"/><Relationship Id="rId1241" Type="http://schemas.openxmlformats.org/officeDocument/2006/relationships/hyperlink" Target="https://www.amazon.com/Cafe-Society-Jesse-Eisenberg/dp/B01IARP6L2/ref=sr_1_1?s=instant-video&amp;ie=UTF8&amp;qid=1481218271&amp;sr=1-1&amp;keywords=Caf%C3%A9+Society" TargetMode="External"/><Relationship Id="rId1339" Type="http://schemas.openxmlformats.org/officeDocument/2006/relationships/hyperlink" Target="http://www.the-numbers.com/market/genre/Drama" TargetMode="External"/><Relationship Id="rId1893" Type="http://schemas.openxmlformats.org/officeDocument/2006/relationships/hyperlink" Target="https://www.the-numbers.com/movie/Rampage-(2018)" TargetMode="External"/><Relationship Id="rId709" Type="http://schemas.openxmlformats.org/officeDocument/2006/relationships/hyperlink" Target="http://www.amazon.com/gp/product/B00BLQQQJ6/?tag=titb-20" TargetMode="External"/><Relationship Id="rId916" Type="http://schemas.openxmlformats.org/officeDocument/2006/relationships/hyperlink" Target="http://www.amazon.com/gp/product/B00MFDPZRS/?tag=titb-20" TargetMode="External"/><Relationship Id="rId1101" Type="http://schemas.openxmlformats.org/officeDocument/2006/relationships/hyperlink" Target="http://www.the-numbers.com/market/genre/Adventure" TargetMode="External"/><Relationship Id="rId1546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1753" Type="http://schemas.openxmlformats.org/officeDocument/2006/relationships/hyperlink" Target="https://www.amazon.com/Den-Thieves-Gerard-Butler/dp/B07M6GDVM2/ref=sr_1_2?s=instant-video&amp;ie=UTF8&amp;qid=1546970405&amp;sr=1-2&amp;keywords=Den+of+Thieves" TargetMode="External"/><Relationship Id="rId1960" Type="http://schemas.openxmlformats.org/officeDocument/2006/relationships/hyperlink" Target="https://www.the-numbers.com/movie/Seagull-The-(2018)" TargetMode="External"/><Relationship Id="rId45" Type="http://schemas.openxmlformats.org/officeDocument/2006/relationships/hyperlink" Target="http://www.amazon.co.uk/Heartbreak-Kid-Ben-Stiller/dp/B00FZ3HH3U/ref=sr_1_1?s=instant-video&amp;ie=UTF8&amp;qid=1457386628&amp;sr=1-1&amp;keywords=The+Heartbreak+Kid" TargetMode="External"/><Relationship Id="rId1406" Type="http://schemas.openxmlformats.org/officeDocument/2006/relationships/hyperlink" Target="http://www.the-numbers.com/market/genre/Adventure" TargetMode="External"/><Relationship Id="rId1613" Type="http://schemas.openxmlformats.org/officeDocument/2006/relationships/hyperlink" Target="https://www.the-numbers.com/market/genre/Horror" TargetMode="External"/><Relationship Id="rId1820" Type="http://schemas.openxmlformats.org/officeDocument/2006/relationships/hyperlink" Target="https://www.the-numbers.com/movie/Peter-Rabbit-(2018)" TargetMode="External"/><Relationship Id="rId194" Type="http://schemas.openxmlformats.org/officeDocument/2006/relationships/hyperlink" Target="http://www.amazon.com/gp/product/B002DTDE3G/?tag=titb-20" TargetMode="External"/><Relationship Id="rId1918" Type="http://schemas.openxmlformats.org/officeDocument/2006/relationships/hyperlink" Target="https://www.the-numbers.com/market/genre/Action" TargetMode="External"/><Relationship Id="rId2082" Type="http://schemas.openxmlformats.org/officeDocument/2006/relationships/hyperlink" Target="https://www.the-numbers.com/movie/Breakthrough-(2019)" TargetMode="External"/><Relationship Id="rId261" Type="http://schemas.openxmlformats.org/officeDocument/2006/relationships/hyperlink" Target="http://www.amazon.com/gp/product/B0035GNSQ4/?tag=titb-20" TargetMode="External"/><Relationship Id="rId499" Type="http://schemas.openxmlformats.org/officeDocument/2006/relationships/hyperlink" Target="http://www.amazon.com/gp/product/B008Y7I2AQ/?tag=titb-20" TargetMode="External"/><Relationship Id="rId359" Type="http://schemas.openxmlformats.org/officeDocument/2006/relationships/hyperlink" Target="http://www.amazon.com/gp/product/B004MQ8A78/?tag=titb-20" TargetMode="External"/><Relationship Id="rId566" Type="http://schemas.openxmlformats.org/officeDocument/2006/relationships/hyperlink" Target="http://www.amazon.com/gp/product/B006O66EFE/?tag=titb-20" TargetMode="External"/><Relationship Id="rId773" Type="http://schemas.openxmlformats.org/officeDocument/2006/relationships/hyperlink" Target="http://www.amazon.com/gp/product/B00D6C6JAO/?tag=titb-20" TargetMode="External"/><Relationship Id="rId1196" Type="http://schemas.openxmlformats.org/officeDocument/2006/relationships/hyperlink" Target="http://www.the-numbers.com/market/genre/Adventure" TargetMode="External"/><Relationship Id="rId2247" Type="http://schemas.openxmlformats.org/officeDocument/2006/relationships/hyperlink" Target="https://www.the-numbers.com/movie/Joker-(2019)" TargetMode="External"/><Relationship Id="rId121" Type="http://schemas.openxmlformats.org/officeDocument/2006/relationships/hyperlink" Target="http://www.amazon.com/gp/product/B001B6LJ0C/?tag=titb-20" TargetMode="External"/><Relationship Id="rId219" Type="http://schemas.openxmlformats.org/officeDocument/2006/relationships/hyperlink" Target="http://www.amazon.com/gp/product/B00AA2W4L6/?tag=titb-20" TargetMode="External"/><Relationship Id="rId426" Type="http://schemas.openxmlformats.org/officeDocument/2006/relationships/hyperlink" Target="http://www.amazon.com/gp/product/B004CEUEWE/?tag=titb-20" TargetMode="External"/><Relationship Id="rId633" Type="http://schemas.openxmlformats.org/officeDocument/2006/relationships/hyperlink" Target="http://www.amazon.com/gp/product/B00B7G3Y4U/?tag=titb-20" TargetMode="External"/><Relationship Id="rId980" Type="http://schemas.openxmlformats.org/officeDocument/2006/relationships/hyperlink" Target="http://www.amazon.com/gp/product/B00YCVD78A/?tag=titb-20" TargetMode="External"/><Relationship Id="rId1056" Type="http://schemas.openxmlformats.org/officeDocument/2006/relationships/hyperlink" Target="http://www.amazon.com/gp/product/B016VLEH0A/?tag=titb-20" TargetMode="External"/><Relationship Id="rId1263" Type="http://schemas.openxmlformats.org/officeDocument/2006/relationships/hyperlink" Target="http://www.the-numbers.com/market/genre/Adventure" TargetMode="External"/><Relationship Id="rId2107" Type="http://schemas.openxmlformats.org/officeDocument/2006/relationships/hyperlink" Target="https://www.the-numbers.com/market/genre/Drama" TargetMode="External"/><Relationship Id="rId2314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840" Type="http://schemas.openxmlformats.org/officeDocument/2006/relationships/hyperlink" Target="http://www.amazon.com/gp/product/B00N8MCC4Y/?tag=titb-20" TargetMode="External"/><Relationship Id="rId938" Type="http://schemas.openxmlformats.org/officeDocument/2006/relationships/hyperlink" Target="http://www.amazon.com/gp/product/B00KW25MFY/?tag=titb-20" TargetMode="External"/><Relationship Id="rId1470" Type="http://schemas.openxmlformats.org/officeDocument/2006/relationships/hyperlink" Target="https://www.amazon.co.uk/Rough-Night-Scarlett-Johansson/dp/B074X7BKRX/ref=sr_1_1?s=instant-video&amp;ie=UTF8&amp;qid=1546981459&amp;sr=1-1&amp;keywords=Rough+Night" TargetMode="External"/><Relationship Id="rId1568" Type="http://schemas.openxmlformats.org/officeDocument/2006/relationships/hyperlink" Target="https://www.amazon.com/Unsane-Claire-Foy/dp/B07BNYBCCR/ref=sr_1_2?s=instant-video&amp;ie=UTF8&amp;qid=1546970613&amp;sr=1-2&amp;keywords=Unsane" TargetMode="External"/><Relationship Id="rId1775" Type="http://schemas.openxmlformats.org/officeDocument/2006/relationships/hyperlink" Target="https://www.amazon.com/Chappaquiddick-Jason-Clarke/dp/B07DFS89PM/ref=sr_1_2?s=instant-video&amp;ie=UTF8&amp;qid=1546970341&amp;sr=1-2&amp;keywords=Chappaquiddick" TargetMode="External"/><Relationship Id="rId67" Type="http://schemas.openxmlformats.org/officeDocument/2006/relationships/hyperlink" Target="http://www.amazon.co.uk/Fantastic-Four-Rise-Silver-Surfer/dp/B00NJ10TIU/ref=sr_1_1?s=instant-video&amp;ie=UTF8&amp;qid=1457385818&amp;sr=1-1&amp;keywords=Fantastic+Four%3A+Rise+of+the+Silver+Surfer" TargetMode="External"/><Relationship Id="rId700" Type="http://schemas.openxmlformats.org/officeDocument/2006/relationships/hyperlink" Target="http://www.amazon.com/gp/product/B008Z9YLV2/?tag=titb-20" TargetMode="External"/><Relationship Id="rId1123" Type="http://schemas.openxmlformats.org/officeDocument/2006/relationships/hyperlink" Target="http://www.the-numbers.com/market/genre/Drama" TargetMode="External"/><Relationship Id="rId1330" Type="http://schemas.openxmlformats.org/officeDocument/2006/relationships/hyperlink" Target="http://www.the-numbers.com/market/genre/Adventure" TargetMode="External"/><Relationship Id="rId1428" Type="http://schemas.openxmlformats.org/officeDocument/2006/relationships/hyperlink" Target="https://www.amazon.co.uk/Ingrid-Goes-West-Aubrey-Plaza/dp/B07BB6RM46/ref=sr_1_1?s=instant-video&amp;ie=UTF8&amp;qid=1546981553&amp;sr=1-1&amp;keywords=Ingrid+Goes+West" TargetMode="External"/><Relationship Id="rId1635" Type="http://schemas.openxmlformats.org/officeDocument/2006/relationships/hyperlink" Target="https://www.the-numbers.com/market/genre/Drama" TargetMode="External"/><Relationship Id="rId1982" Type="http://schemas.openxmlformats.org/officeDocument/2006/relationships/hyperlink" Target="https://www.amazon.co.uk/Late-Night-Emma-Thompson/dp/B07XF8GS5B/ref=sr_1_1?crid=2IV3B0Q65D333&amp;keywords=late+night&amp;qid=1577973659&amp;s=instant-video&amp;sprefix=Late+Night%2Cinstant-video%2C149&amp;sr=1-1" TargetMode="External"/><Relationship Id="rId1842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1702" Type="http://schemas.openxmlformats.org/officeDocument/2006/relationships/hyperlink" Target="https://www.the-numbers.com/market/genre/Action" TargetMode="External"/><Relationship Id="rId283" Type="http://schemas.openxmlformats.org/officeDocument/2006/relationships/hyperlink" Target="http://www.amazon.com/gp/product/B00JNK2T7A/?tag=titb-20" TargetMode="External"/><Relationship Id="rId490" Type="http://schemas.openxmlformats.org/officeDocument/2006/relationships/hyperlink" Target="http://www.amazon.com/gp/product/B005ZMUXDC/?tag=titb-20" TargetMode="External"/><Relationship Id="rId2171" Type="http://schemas.openxmlformats.org/officeDocument/2006/relationships/hyperlink" Target="https://www.the-numbers.com/market/genre/Horror" TargetMode="External"/><Relationship Id="rId143" Type="http://schemas.openxmlformats.org/officeDocument/2006/relationships/hyperlink" Target="http://www.amazon.com/gp/product/B001G6DXLK/?tag=titb-20" TargetMode="External"/><Relationship Id="rId350" Type="http://schemas.openxmlformats.org/officeDocument/2006/relationships/hyperlink" Target="http://www.amazon.com/gp/product/B002RRN952/?tag=titb-20" TargetMode="External"/><Relationship Id="rId588" Type="http://schemas.openxmlformats.org/officeDocument/2006/relationships/hyperlink" Target="http://www.amazon.com/gp/product/B005BG2FII/?tag=titb-20" TargetMode="External"/><Relationship Id="rId795" Type="http://schemas.openxmlformats.org/officeDocument/2006/relationships/hyperlink" Target="http://www.amazon.com/gp/product/B00F55HNBY/?tag=titb-20" TargetMode="External"/><Relationship Id="rId2031" Type="http://schemas.openxmlformats.org/officeDocument/2006/relationships/hyperlink" Target="https://www.amazon.co.uk/Dragon-Ball-Super-Movie-Broly/dp/B07NL9LZPB/ref=sr_1_1?crid=252G9N9WO449K&amp;keywords=dragon+ball+super+broly&amp;qid=1557072717&amp;s=instant-video&amp;sprefix=Dragon+Ball+Super%3A+Broly%2Cinstant-video%2C165&amp;sr=1-1-catcorr" TargetMode="External"/><Relationship Id="rId2269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9" Type="http://schemas.openxmlformats.org/officeDocument/2006/relationships/hyperlink" Target="http://www.amazon.co.uk/Hills-Have-Eyes-2/dp/B00NLK3Z76/ref=sr_1_1?s=instant-video&amp;ie=UTF8&amp;qid=1457386636&amp;sr=1-1&amp;keywords=The+Hills+Have+Eyes+2" TargetMode="External"/><Relationship Id="rId210" Type="http://schemas.openxmlformats.org/officeDocument/2006/relationships/hyperlink" Target="http://www.amazon.com/gp/product/B003QSD5HS/?tag=titb-20" TargetMode="External"/><Relationship Id="rId448" Type="http://schemas.openxmlformats.org/officeDocument/2006/relationships/hyperlink" Target="http://www.amazon.com/gp/product/B00493FLVC/?tag=titb-20" TargetMode="External"/><Relationship Id="rId655" Type="http://schemas.openxmlformats.org/officeDocument/2006/relationships/hyperlink" Target="http://www.amazon.com/gp/product/B007WV05GY/?tag=titb-20" TargetMode="External"/><Relationship Id="rId862" Type="http://schemas.openxmlformats.org/officeDocument/2006/relationships/hyperlink" Target="http://www.amazon.com/gp/product/B00MXU9YIE/?tag=titb-20" TargetMode="External"/><Relationship Id="rId1078" Type="http://schemas.openxmlformats.org/officeDocument/2006/relationships/hyperlink" Target="http://www.the-numbers.com/market/genre/Thriller-or-Suspense" TargetMode="External"/><Relationship Id="rId1285" Type="http://schemas.openxmlformats.org/officeDocument/2006/relationships/hyperlink" Target="https://www.amazon.com/Keeping-Up-Joneses-Zach-Galifianakis/dp/B01M9982IY/ref=sr_1_1?s=instant-video&amp;ie=UTF8&amp;qid=1481218345&amp;sr=1-1&amp;keywords=Keeping+Up+with+the+Joneses" TargetMode="External"/><Relationship Id="rId1492" Type="http://schemas.openxmlformats.org/officeDocument/2006/relationships/hyperlink" Target="https://www.amazon.co.uk/mother-Jennifer-Lawrence/dp/B075MS3DP9/ref=sr_1_1?s=instant-video&amp;ie=UTF8&amp;qid=1546981369&amp;sr=1-1&amp;keywords=mother%21" TargetMode="External"/><Relationship Id="rId2129" Type="http://schemas.openxmlformats.org/officeDocument/2006/relationships/hyperlink" Target="https://www.the-numbers.com/movie/Tolkien-(2019)" TargetMode="External"/><Relationship Id="rId2336" Type="http://schemas.openxmlformats.org/officeDocument/2006/relationships/hyperlink" Target="https://www.the-numbers.com/market/genre/Adventure" TargetMode="External"/><Relationship Id="rId308" Type="http://schemas.openxmlformats.org/officeDocument/2006/relationships/hyperlink" Target="http://www.amazon.com/gp/product/B0036JU6CY/?tag=titb-20" TargetMode="External"/><Relationship Id="rId515" Type="http://schemas.openxmlformats.org/officeDocument/2006/relationships/hyperlink" Target="http://www.amazon.com/gp/product/B006PPW98U/?tag=titb-20" TargetMode="External"/><Relationship Id="rId722" Type="http://schemas.openxmlformats.org/officeDocument/2006/relationships/hyperlink" Target="http://www.amazon.com/gp/product/B00BWJ6JO4/?tag=titb-20" TargetMode="External"/><Relationship Id="rId1145" Type="http://schemas.openxmlformats.org/officeDocument/2006/relationships/hyperlink" Target="https://www.amazon.com/Dirty-Grandpa-Unrated-Robert-DeNiro/dp/B01ATYMSLU/ref=sr_1_1?s=instant-video&amp;ie=UTF8&amp;qid=1481218908&amp;sr=1-1&amp;keywords=Dirty+Grandpa" TargetMode="External"/><Relationship Id="rId1352" Type="http://schemas.openxmlformats.org/officeDocument/2006/relationships/hyperlink" Target="http://www.the-numbers.com/market/genre/Comedy" TargetMode="External"/><Relationship Id="rId1797" Type="http://schemas.openxmlformats.org/officeDocument/2006/relationships/hyperlink" Target="https://www.the-numbers.com/market/genre/Adventure" TargetMode="External"/><Relationship Id="rId89" Type="http://schemas.openxmlformats.org/officeDocument/2006/relationships/hyperlink" Target="http://www.amazon.com/gp/product/B001PNV9FG/?tag=titb-20" TargetMode="External"/><Relationship Id="rId1005" Type="http://schemas.openxmlformats.org/officeDocument/2006/relationships/hyperlink" Target="http://www.amazon.com/gp/product/B016C9WTP6/?tag=titb-20" TargetMode="External"/><Relationship Id="rId1212" Type="http://schemas.openxmlformats.org/officeDocument/2006/relationships/hyperlink" Target="https://www.amazon.com/Hail-Caesar-Josh-Brolin/dp/B01BFZPEIQ/ref=sr_1_1?s=instant-video&amp;ie=UTF8&amp;qid=1481218848&amp;sr=1-1&amp;keywords=Hail%2C+Caesar%21" TargetMode="External"/><Relationship Id="rId1657" Type="http://schemas.openxmlformats.org/officeDocument/2006/relationships/hyperlink" Target="https://www.the-numbers.com/market/genre/Comedy" TargetMode="External"/><Relationship Id="rId1864" Type="http://schemas.openxmlformats.org/officeDocument/2006/relationships/hyperlink" Target="https://www.the-numbers.com/market/genre/Musical" TargetMode="External"/><Relationship Id="rId1517" Type="http://schemas.openxmlformats.org/officeDocument/2006/relationships/hyperlink" Target="https://www.amazon.co.uk/Murder-Orient-Express-Tom-Bateman/dp/B076MJYBNG/ref=sr_1_1?s=instant-video&amp;ie=UTF8&amp;qid=1546980593&amp;sr=1-1&amp;keywords=Murder+on+the+Orient+Express" TargetMode="External"/><Relationship Id="rId1724" Type="http://schemas.openxmlformats.org/officeDocument/2006/relationships/hyperlink" Target="https://www.the-numbers.com/market/genre/Comedy" TargetMode="External"/><Relationship Id="rId16" Type="http://schemas.openxmlformats.org/officeDocument/2006/relationships/hyperlink" Target="http://www.amazon.co.uk/Epic-Movie-Kal-Penn/dp/B00FYOGVGE/ref=sr_1_1?s=instant-video&amp;ie=UTF8&amp;qid=1457385795&amp;sr=1-1&amp;keywords=Epic+Movie" TargetMode="External"/><Relationship Id="rId1931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2193" Type="http://schemas.openxmlformats.org/officeDocument/2006/relationships/hyperlink" Target="https://www.the-numbers.com/market/genre/Drama" TargetMode="External"/><Relationship Id="rId165" Type="http://schemas.openxmlformats.org/officeDocument/2006/relationships/hyperlink" Target="http://www.amazon.com/gp/product/B001D7TW8U/?tag=titb-20" TargetMode="External"/><Relationship Id="rId372" Type="http://schemas.openxmlformats.org/officeDocument/2006/relationships/hyperlink" Target="http://www.amazon.com/gp/product/B004U8VWLE/?tag=titb-20" TargetMode="External"/><Relationship Id="rId677" Type="http://schemas.openxmlformats.org/officeDocument/2006/relationships/hyperlink" Target="http://www.amazon.com/gp/product/B0087UPMXU/?tag=titb-20" TargetMode="External"/><Relationship Id="rId2053" Type="http://schemas.openxmlformats.org/officeDocument/2006/relationships/hyperlink" Target="https://www.the-numbers.com/market/genre/Comedy" TargetMode="External"/><Relationship Id="rId2260" Type="http://schemas.openxmlformats.org/officeDocument/2006/relationships/hyperlink" Target="https://www.the-numbers.com/market/genre/Action" TargetMode="External"/><Relationship Id="rId2358" Type="http://schemas.openxmlformats.org/officeDocument/2006/relationships/hyperlink" Target="https://www.the-numbers.com/market/genre/Action" TargetMode="External"/><Relationship Id="rId232" Type="http://schemas.openxmlformats.org/officeDocument/2006/relationships/hyperlink" Target="http://www.amazon.com/gp/product/B0036EJEY0/?tag=titb-20" TargetMode="External"/><Relationship Id="rId884" Type="http://schemas.openxmlformats.org/officeDocument/2006/relationships/hyperlink" Target="http://www.amazon.com/gp/product/B00LGIO8X0/?tag=titb-20" TargetMode="External"/><Relationship Id="rId2120" Type="http://schemas.openxmlformats.org/officeDocument/2006/relationships/hyperlink" Target="https://www.amazon.co.uk/Hustlers-Julia-Stiles/dp/B07Y2FVBW2/ref=sr_1_1?crid=3SVPHW57QQ3UM&amp;keywords=hustlers&amp;qid=1577973536&amp;s=instant-video&amp;sprefix=Hustlers%2Cinstant-video%2C144&amp;sr=1-1" TargetMode="External"/><Relationship Id="rId537" Type="http://schemas.openxmlformats.org/officeDocument/2006/relationships/hyperlink" Target="http://www.amazon.com/gp/product/B005DD7TI0/?tag=titb-20" TargetMode="External"/><Relationship Id="rId744" Type="http://schemas.openxmlformats.org/officeDocument/2006/relationships/hyperlink" Target="http://www.amazon.com/gp/product/B00H9UY4J2/?tag=titb-20" TargetMode="External"/><Relationship Id="rId951" Type="http://schemas.openxmlformats.org/officeDocument/2006/relationships/hyperlink" Target="http://www.amazon.com/gp/product/B019HR51KA/?tag=titb-20" TargetMode="External"/><Relationship Id="rId1167" Type="http://schemas.openxmlformats.org/officeDocument/2006/relationships/hyperlink" Target="https://www.amazon.com/Queen-Katwe-Theatrical-Version-Oyelowo/dp/B01M1R7HWO/ref=sr_1_1?s=instant-video&amp;ie=UTF8&amp;qid=1481218115&amp;sr=1-1&amp;keywords=The+Queen+of+Katwe" TargetMode="External"/><Relationship Id="rId1374" Type="http://schemas.openxmlformats.org/officeDocument/2006/relationships/hyperlink" Target="http://www.the-numbers.com/market/genre/Drama" TargetMode="External"/><Relationship Id="rId1581" Type="http://schemas.openxmlformats.org/officeDocument/2006/relationships/hyperlink" Target="https://www.amazon.com/American-Animals-Evan-Peters/dp/B07DD6WNTN/ref=sr_1_2?s=instant-video&amp;ie=UTF8&amp;qid=1546964446&amp;sr=1-2&amp;keywords=American+Animals" TargetMode="External"/><Relationship Id="rId1679" Type="http://schemas.openxmlformats.org/officeDocument/2006/relationships/hyperlink" Target="https://www.the-numbers.com/movie/Eighth-Grade-(2018)" TargetMode="External"/><Relationship Id="rId2218" Type="http://schemas.openxmlformats.org/officeDocument/2006/relationships/hyperlink" Target="https://www.amazon.co.uk/Doctor-Sleep-Ewan-McGregor/dp/B07ZTW61K4/ref=sr_1_1?keywords=Doctor+Sleep&amp;qid=1577973349&amp;s=instant-video&amp;sr=1-1" TargetMode="External"/><Relationship Id="rId80" Type="http://schemas.openxmlformats.org/officeDocument/2006/relationships/hyperlink" Target="http://www.amazon.com/gp/product/B001N406EM/?tag=titb-20" TargetMode="External"/><Relationship Id="rId604" Type="http://schemas.openxmlformats.org/officeDocument/2006/relationships/hyperlink" Target="http://www.amazon.com/gp/product/B006ANJ4BW/" TargetMode="External"/><Relationship Id="rId811" Type="http://schemas.openxmlformats.org/officeDocument/2006/relationships/hyperlink" Target="http://www.amazon.com/gp/product/B00ESY77LO/?tag=titb-20" TargetMode="External"/><Relationship Id="rId1027" Type="http://schemas.openxmlformats.org/officeDocument/2006/relationships/hyperlink" Target="http://www.amazon.com/gp/product/B00X8CYDN2/?tag=titb-20" TargetMode="External"/><Relationship Id="rId1234" Type="http://schemas.openxmlformats.org/officeDocument/2006/relationships/hyperlink" Target="https://www.amazon.com/Florence-Foster-Jenkins-Meryl-Streep/dp/B01K5CF9NK/ref=sr_1_1?s=instant-video&amp;ie=UTF8&amp;qid=1481218801&amp;sr=1-1&amp;keywords=Florence+Foster+Jenkins" TargetMode="External"/><Relationship Id="rId1441" Type="http://schemas.openxmlformats.org/officeDocument/2006/relationships/hyperlink" Target="https://www.amazon.co.uk/Same-Kind-Different-as-Me/dp/B07BFHF3P9/ref=sr_1_1?s=instant-video&amp;ie=UTF8&amp;qid=1546977496&amp;sr=1-1&amp;keywords=Same+Kind+of+Different+as+Me" TargetMode="External"/><Relationship Id="rId1886" Type="http://schemas.openxmlformats.org/officeDocument/2006/relationships/hyperlink" Target="https://www.amazon.com/Bad-Samaritan-David-Tennant/dp/B07F1L2CTZ/ref=sr_1_2?s=instant-video&amp;ie=UTF8&amp;qid=1546970011&amp;sr=1-2&amp;keywords=Bad+Samaritan" TargetMode="External"/><Relationship Id="rId909" Type="http://schemas.openxmlformats.org/officeDocument/2006/relationships/hyperlink" Target="http://www.amazon.com/gp/product/B00RFHVCFI/?tag=titb-20" TargetMode="External"/><Relationship Id="rId1301" Type="http://schemas.openxmlformats.org/officeDocument/2006/relationships/hyperlink" Target="https://www.amazon.com/Nice-Guys-Russell-Crowe/dp/B01FV2C3OW/ref=sr_1_1?s=instant-video&amp;ie=UTF8&amp;qid=1481218924&amp;sr=1-1&amp;keywords=The+Nice+Guys" TargetMode="External"/><Relationship Id="rId1539" Type="http://schemas.openxmlformats.org/officeDocument/2006/relationships/hyperlink" Target="https://www.amazon.co.uk/Monster-Trucks-Lucas-Till/dp/B01NGZ43CU/ref=sr_1_1?s=instant-video&amp;ie=UTF8&amp;qid=1546978633&amp;sr=1-1&amp;keywords=Monster+Trucks" TargetMode="External"/><Relationship Id="rId1746" Type="http://schemas.openxmlformats.org/officeDocument/2006/relationships/hyperlink" Target="https://www.the-numbers.com/movie/Crazy-Rich-Asians" TargetMode="External"/><Relationship Id="rId1953" Type="http://schemas.openxmlformats.org/officeDocument/2006/relationships/hyperlink" Target="https://www.the-numbers.com/movie/Gringo-(2018)" TargetMode="External"/><Relationship Id="rId38" Type="http://schemas.openxmlformats.org/officeDocument/2006/relationships/hyperlink" Target="http://www.amazon.co.uk/Reaping-Hilary-Swank/dp/B00I6Y2EFG/ref=sr_1_1?s=instant-video&amp;ie=UTF8&amp;qid=1457386714&amp;sr=1-1&amp;keywords=The+Reaping" TargetMode="External"/><Relationship Id="rId1606" Type="http://schemas.openxmlformats.org/officeDocument/2006/relationships/hyperlink" Target="https://www.the-numbers.com/market/genre/Drama" TargetMode="External"/><Relationship Id="rId1813" Type="http://schemas.openxmlformats.org/officeDocument/2006/relationships/hyperlink" Target="https://www.amazon.com/Happytime-Murders-Melissa-McCarthy/dp/B07GNY94WM/ref=sr_1_1?s=instant-video&amp;ie=UTF8&amp;qid=1546974144&amp;sr=1-1&amp;keywords=The+Happytime+Murders" TargetMode="External"/><Relationship Id="rId187" Type="http://schemas.openxmlformats.org/officeDocument/2006/relationships/hyperlink" Target="http://www.amazon.com/gp/product/B00463IPOU/?tag=titb-20" TargetMode="External"/><Relationship Id="rId394" Type="http://schemas.openxmlformats.org/officeDocument/2006/relationships/hyperlink" Target="http://www.amazon.com/gp/product/B0094JO4DM/?tag=titb-20" TargetMode="External"/><Relationship Id="rId2075" Type="http://schemas.openxmlformats.org/officeDocument/2006/relationships/hyperlink" Target="https://www.the-numbers.com/market/genre/Action" TargetMode="External"/><Relationship Id="rId2282" Type="http://schemas.openxmlformats.org/officeDocument/2006/relationships/hyperlink" Target="https://www.the-numbers.com/market/genre/Drama" TargetMode="External"/><Relationship Id="rId254" Type="http://schemas.openxmlformats.org/officeDocument/2006/relationships/hyperlink" Target="http://www.amazon.com/gp/product/B002KCYIEA/?tag=titb-20" TargetMode="External"/><Relationship Id="rId699" Type="http://schemas.openxmlformats.org/officeDocument/2006/relationships/hyperlink" Target="http://www.amazon.com/gp/product/B009NPKTN6/?tag=titb-20" TargetMode="External"/><Relationship Id="rId1091" Type="http://schemas.openxmlformats.org/officeDocument/2006/relationships/hyperlink" Target="http://www.the-numbers.com/market/genre/Thriller-or-Suspense" TargetMode="External"/><Relationship Id="rId114" Type="http://schemas.openxmlformats.org/officeDocument/2006/relationships/hyperlink" Target="http://www.amazon.com/gp/product/B008Y71JCE/?tag=titb-20" TargetMode="External"/><Relationship Id="rId461" Type="http://schemas.openxmlformats.org/officeDocument/2006/relationships/hyperlink" Target="http://www.amazon.com/gp/product/B004AQR29C/?tag=titb-20" TargetMode="External"/><Relationship Id="rId559" Type="http://schemas.openxmlformats.org/officeDocument/2006/relationships/hyperlink" Target="http://www.amazon.com/gp/product/B006228KPW/?tag=titb-20" TargetMode="External"/><Relationship Id="rId766" Type="http://schemas.openxmlformats.org/officeDocument/2006/relationships/hyperlink" Target="http://www.amazon.com/gp/product/B00GQ69PUI/?tag=titb-20" TargetMode="External"/><Relationship Id="rId1189" Type="http://schemas.openxmlformats.org/officeDocument/2006/relationships/hyperlink" Target="http://www.the-numbers.com/market/genre/Comedy" TargetMode="External"/><Relationship Id="rId1396" Type="http://schemas.openxmlformats.org/officeDocument/2006/relationships/hyperlink" Target="http://www.the-numbers.com/market/genre/Adventure" TargetMode="External"/><Relationship Id="rId2142" Type="http://schemas.openxmlformats.org/officeDocument/2006/relationships/hyperlink" Target="https://www.the-numbers.com/movie/Dogs-Journey-A-(2019)" TargetMode="External"/><Relationship Id="rId321" Type="http://schemas.openxmlformats.org/officeDocument/2006/relationships/hyperlink" Target="http://www.amazon.com/gp/product/B002BCTM4A/?tag=titb-20" TargetMode="External"/><Relationship Id="rId419" Type="http://schemas.openxmlformats.org/officeDocument/2006/relationships/hyperlink" Target="http://www.amazon.com/gp/product/B004BBJ2MQ/?tag=titb-20" TargetMode="External"/><Relationship Id="rId626" Type="http://schemas.openxmlformats.org/officeDocument/2006/relationships/hyperlink" Target="http://www.amazon.com/gp/product/B00942XS04/?tag=titb-20" TargetMode="External"/><Relationship Id="rId973" Type="http://schemas.openxmlformats.org/officeDocument/2006/relationships/hyperlink" Target="https://www.amazon.com/Brooklyn-Saoirse-Ronan/dp/B01A1IZLAO/ref=sr_1_1?s=instant-video&amp;ie=UTF8&amp;qid=1481218482&amp;sr=1-1&amp;keywords=Brooklyn" TargetMode="External"/><Relationship Id="rId1049" Type="http://schemas.openxmlformats.org/officeDocument/2006/relationships/hyperlink" Target="http://www.amazon.com/gp/product/B018HIZ65U/?tag=titb-20" TargetMode="External"/><Relationship Id="rId1256" Type="http://schemas.openxmlformats.org/officeDocument/2006/relationships/hyperlink" Target="http://www.the-numbers.com/market/genre/Comedy" TargetMode="External"/><Relationship Id="rId2002" Type="http://schemas.openxmlformats.org/officeDocument/2006/relationships/hyperlink" Target="https://www.amazon.co.uk/Beach-Bum-Matthew-McConaughey/dp/B07Z5DFTR1/ref=sr_1_1?keywords=The+Beach+Bum&amp;qid=1577974354&amp;s=instant-video&amp;sr=1-1" TargetMode="External"/><Relationship Id="rId2307" Type="http://schemas.openxmlformats.org/officeDocument/2006/relationships/hyperlink" Target="https://www.the-numbers.com/market/genre/Adventure" TargetMode="External"/><Relationship Id="rId833" Type="http://schemas.openxmlformats.org/officeDocument/2006/relationships/hyperlink" Target="http://www.amazon.com/gp/product/B00DC7NNAC/?tag=titb-20" TargetMode="External"/><Relationship Id="rId1116" Type="http://schemas.openxmlformats.org/officeDocument/2006/relationships/hyperlink" Target="http://www.the-numbers.com/market/genre/Comedy" TargetMode="External"/><Relationship Id="rId1463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1670" Type="http://schemas.openxmlformats.org/officeDocument/2006/relationships/hyperlink" Target="https://www.the-numbers.com/market/genre/Drama" TargetMode="External"/><Relationship Id="rId1768" Type="http://schemas.openxmlformats.org/officeDocument/2006/relationships/hyperlink" Target="https://www.the-numbers.com/market/genre/Comedy" TargetMode="External"/><Relationship Id="rId900" Type="http://schemas.openxmlformats.org/officeDocument/2006/relationships/hyperlink" Target="http://www.amazon.com/gp/product/B00KVLQT6M/?tag=titb-20" TargetMode="External"/><Relationship Id="rId1323" Type="http://schemas.openxmlformats.org/officeDocument/2006/relationships/hyperlink" Target="https://www.amazon.com/Dragon-Theatrical-Version-Dallas-Howard/dp/B01K56E022/ref=sr_1_1?s=instant-video&amp;ie=UTF8&amp;qid=1481219237&amp;sr=1-1&amp;keywords=Pete%E2%80%99s+Dragon" TargetMode="External"/><Relationship Id="rId1530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1628" Type="http://schemas.openxmlformats.org/officeDocument/2006/relationships/hyperlink" Target="https://www.the-numbers.com/movie/Breaking-In-(2018)" TargetMode="External"/><Relationship Id="rId1975" Type="http://schemas.openxmlformats.org/officeDocument/2006/relationships/hyperlink" Target="https://www.the-numbers.com/movie/Farewell-The-(2019)" TargetMode="External"/><Relationship Id="rId1835" Type="http://schemas.openxmlformats.org/officeDocument/2006/relationships/hyperlink" Target="https://www.the-numbers.com/market/genre/Adventure" TargetMode="External"/><Relationship Id="rId1902" Type="http://schemas.openxmlformats.org/officeDocument/2006/relationships/hyperlink" Target="https://www.the-numbers.com/movie/Wrinkle-in-Time-A-(2018)" TargetMode="External"/><Relationship Id="rId2097" Type="http://schemas.openxmlformats.org/officeDocument/2006/relationships/hyperlink" Target="https://www.the-numbers.com/movie/Stuber-(2019)" TargetMode="External"/><Relationship Id="rId276" Type="http://schemas.openxmlformats.org/officeDocument/2006/relationships/hyperlink" Target="http://www.amazon.com/gp/product/B002YDRA0Y/?tag=titb-20" TargetMode="External"/><Relationship Id="rId483" Type="http://schemas.openxmlformats.org/officeDocument/2006/relationships/hyperlink" Target="http://www.amazon.com/gp/product/B0047C4KBW/?tag=titb-20" TargetMode="External"/><Relationship Id="rId690" Type="http://schemas.openxmlformats.org/officeDocument/2006/relationships/hyperlink" Target="http://www.amazon.com/gp/product/B00C1BU7V8/?tag=titb-20" TargetMode="External"/><Relationship Id="rId2164" Type="http://schemas.openxmlformats.org/officeDocument/2006/relationships/hyperlink" Target="https://www.amazon.co.uk/Motherless-Brooklyn-Edward-Norton/dp/B08288YXQG/ref=sr_1_1?crid=2WDFQA0C1R0LK&amp;keywords=motherless+brooklyn+movie&amp;qid=1577973787&amp;s=instant-video&amp;sprefix=Motherless+Brooklyn%2Cinstant-video%2C145&amp;sr=1-1" TargetMode="External"/><Relationship Id="rId2371" Type="http://schemas.openxmlformats.org/officeDocument/2006/relationships/hyperlink" Target="https://www.the-numbers.com/market/genre/Drama" TargetMode="External"/><Relationship Id="rId136" Type="http://schemas.openxmlformats.org/officeDocument/2006/relationships/hyperlink" Target="http://www.amazon.com/gp/product/B001LGXDMO/?tag=titb-20" TargetMode="External"/><Relationship Id="rId343" Type="http://schemas.openxmlformats.org/officeDocument/2006/relationships/hyperlink" Target="http://www.amazon.com/gp/product/B002QR5CQC/?tag=titb-20" TargetMode="External"/><Relationship Id="rId550" Type="http://schemas.openxmlformats.org/officeDocument/2006/relationships/hyperlink" Target="http://www.amazon.com/gp/product/B005LJK3AC/?tag=titb-20" TargetMode="External"/><Relationship Id="rId788" Type="http://schemas.openxmlformats.org/officeDocument/2006/relationships/hyperlink" Target="http://www.amazon.com/gp/product/B00GT2GUZW/?tag=titb-20" TargetMode="External"/><Relationship Id="rId995" Type="http://schemas.openxmlformats.org/officeDocument/2006/relationships/hyperlink" Target="http://www.amazon.com/gp/product/B01B3NR5ZK/?tag=titb-20" TargetMode="External"/><Relationship Id="rId1180" Type="http://schemas.openxmlformats.org/officeDocument/2006/relationships/hyperlink" Target="http://www.the-numbers.com/market/genre/Adventure" TargetMode="External"/><Relationship Id="rId2024" Type="http://schemas.openxmlformats.org/officeDocument/2006/relationships/hyperlink" Target="https://www.boxofficemojo.com/movies/?id=fivefeetapart.htm" TargetMode="External"/><Relationship Id="rId2231" Type="http://schemas.openxmlformats.org/officeDocument/2006/relationships/hyperlink" Target="https://www.the-numbers.com/market/genre/Adventure" TargetMode="External"/><Relationship Id="rId203" Type="http://schemas.openxmlformats.org/officeDocument/2006/relationships/hyperlink" Target="http://www.amazon.com/gp/product/B001N4Q4MA/?tag=titb-20" TargetMode="External"/><Relationship Id="rId648" Type="http://schemas.openxmlformats.org/officeDocument/2006/relationships/hyperlink" Target="http://www.amazon.com/gp/product/B015O6OZUA/?tag=titb-20" TargetMode="External"/><Relationship Id="rId855" Type="http://schemas.openxmlformats.org/officeDocument/2006/relationships/hyperlink" Target="http://www.amazon.com/gp/product/B00IGE5IG8/?tag=titb-20" TargetMode="External"/><Relationship Id="rId1040" Type="http://schemas.openxmlformats.org/officeDocument/2006/relationships/hyperlink" Target="http://www.amazon.com/gp/product/B00T57EOK6/?tag=titb-20" TargetMode="External"/><Relationship Id="rId1278" Type="http://schemas.openxmlformats.org/officeDocument/2006/relationships/hyperlink" Target="http://www.the-numbers.com/market/genre/Thriller-or-Suspense" TargetMode="External"/><Relationship Id="rId1485" Type="http://schemas.openxmlformats.org/officeDocument/2006/relationships/hyperlink" Target="https://www.amazon.co.uk/Battle-Sexes-Emma-Stone/dp/B0771YHP82/ref=sr_1_1?s=instant-video&amp;ie=UTF8&amp;qid=1546981315&amp;sr=1-1&amp;keywords=Battle+of+the+Sexes" TargetMode="External"/><Relationship Id="rId1692" Type="http://schemas.openxmlformats.org/officeDocument/2006/relationships/hyperlink" Target="https://www.the-numbers.com/market/genre/Action" TargetMode="External"/><Relationship Id="rId2329" Type="http://schemas.openxmlformats.org/officeDocument/2006/relationships/hyperlink" Target="https://www.amazon.co.uk/Judy-Rupert-Goold/dp/B07YSZZ4YM/ref=sr_1_2?crid=LJDQNX0VHB1T&amp;keywords=judy&amp;qid=1577973611&amp;s=instant-video&amp;sprefix=Judy%2Cinstant-video%2C162&amp;sr=1-2" TargetMode="External"/><Relationship Id="rId410" Type="http://schemas.openxmlformats.org/officeDocument/2006/relationships/hyperlink" Target="http://www.amazon.com/gp/product/B004I92OLW/?tag=titb-20" TargetMode="External"/><Relationship Id="rId508" Type="http://schemas.openxmlformats.org/officeDocument/2006/relationships/hyperlink" Target="http://www.amazon.com/gp/product/B005TPCQ5I/?tag=titb-20" TargetMode="External"/><Relationship Id="rId715" Type="http://schemas.openxmlformats.org/officeDocument/2006/relationships/hyperlink" Target="http://www.amazon.com/gp/product/B00BBQXQFI/?tag=titb-20" TargetMode="External"/><Relationship Id="rId922" Type="http://schemas.openxmlformats.org/officeDocument/2006/relationships/hyperlink" Target="http://www.amazon.com/gp/product/B00IK590UI/?tag=titb-20" TargetMode="External"/><Relationship Id="rId1138" Type="http://schemas.openxmlformats.org/officeDocument/2006/relationships/hyperlink" Target="http://www.the-numbers.com/market/genre/Drama" TargetMode="External"/><Relationship Id="rId1345" Type="http://schemas.openxmlformats.org/officeDocument/2006/relationships/hyperlink" Target="http://www.the-numbers.com/market/genre/Thriller-or-Suspense" TargetMode="External"/><Relationship Id="rId1552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1997" Type="http://schemas.openxmlformats.org/officeDocument/2006/relationships/hyperlink" Target="https://www.the-numbers.com/market/genre/Comedy" TargetMode="External"/><Relationship Id="rId1205" Type="http://schemas.openxmlformats.org/officeDocument/2006/relationships/hyperlink" Target="https://www.amazon.com/Triple-9-Casey-Affleck/dp/B01FERY1BM/ref=sr_1_1?s=instant-video&amp;ie=UTF8&amp;qid=1481218322&amp;sr=1-1&amp;keywords=Triple+9" TargetMode="External"/><Relationship Id="rId1857" Type="http://schemas.openxmlformats.org/officeDocument/2006/relationships/hyperlink" Target="https://www.the-numbers.com/movie/Oceans-8-(2018)" TargetMode="External"/><Relationship Id="rId51" Type="http://schemas.openxmlformats.org/officeDocument/2006/relationships/hyperlink" Target="http://www.amazon.co.uk/Brave-One-Jodie-Foster/dp/B00ESZZNBE/ref=sr_1_1?s=instant-video&amp;ie=UTF8&amp;qid=1457386585&amp;sr=1-1&amp;keywords=The+Brave+One" TargetMode="External"/><Relationship Id="rId1412" Type="http://schemas.openxmlformats.org/officeDocument/2006/relationships/hyperlink" Target="http://www.the-numbers.com/market/genre/Thriller-or-Suspense" TargetMode="External"/><Relationship Id="rId1717" Type="http://schemas.openxmlformats.org/officeDocument/2006/relationships/hyperlink" Target="https://www.the-numbers.com/movie/Uncle-Drew" TargetMode="External"/><Relationship Id="rId1924" Type="http://schemas.openxmlformats.org/officeDocument/2006/relationships/hyperlink" Target="https://www.the-numbers.com/movie/Ready-Player-One" TargetMode="External"/><Relationship Id="rId298" Type="http://schemas.openxmlformats.org/officeDocument/2006/relationships/hyperlink" Target="http://www.amazon.com/gp/product/B009EEQAT8/?tag=titb-20" TargetMode="External"/><Relationship Id="rId158" Type="http://schemas.openxmlformats.org/officeDocument/2006/relationships/hyperlink" Target="http://www.amazon.com/gp/product/B001Q2J8BS/?tag=titb-20" TargetMode="External"/><Relationship Id="rId2186" Type="http://schemas.openxmlformats.org/officeDocument/2006/relationships/hyperlink" Target="https://www.amazon.co.uk/Upside-Bryan-Cranston/dp/B07Q1DHGH8/ref=sr_1_1?crid=HLLYD728UVEG&amp;keywords=the+upside&amp;qid=1557072629&amp;s=instant-video&amp;sprefix=The+Upside%2Cinstant-video%2C141&amp;sr=1-1" TargetMode="External"/><Relationship Id="rId365" Type="http://schemas.openxmlformats.org/officeDocument/2006/relationships/hyperlink" Target="http://www.amazon.com/gp/product/B004UTCGNG/?tag=titb-20" TargetMode="External"/><Relationship Id="rId572" Type="http://schemas.openxmlformats.org/officeDocument/2006/relationships/hyperlink" Target="http://www.amazon.com/gp/product/B007C94QRK/?tag=titb-20" TargetMode="External"/><Relationship Id="rId2046" Type="http://schemas.openxmlformats.org/officeDocument/2006/relationships/hyperlink" Target="https://www.the-numbers.com/market/genre/Horror" TargetMode="External"/><Relationship Id="rId2253" Type="http://schemas.openxmlformats.org/officeDocument/2006/relationships/hyperlink" Target="https://www.the-numbers.com/movie/Angry-Birds-Movie-2-The-(2019)" TargetMode="External"/><Relationship Id="rId225" Type="http://schemas.openxmlformats.org/officeDocument/2006/relationships/hyperlink" Target="http://www.amazon.com/gp/product/B005K1P8EM/?tag=titb-20" TargetMode="External"/><Relationship Id="rId432" Type="http://schemas.openxmlformats.org/officeDocument/2006/relationships/hyperlink" Target="http://www.amazon.com/gp/product/B0094K1JPC/?tag=titb-20" TargetMode="External"/><Relationship Id="rId877" Type="http://schemas.openxmlformats.org/officeDocument/2006/relationships/hyperlink" Target="http://www.amazon.com/gp/product/B00O8NRZV2/?tag=titb-20" TargetMode="External"/><Relationship Id="rId1062" Type="http://schemas.openxmlformats.org/officeDocument/2006/relationships/hyperlink" Target="http://www.amazon.com/gp/product/B00T9DLXYQ/?tag=titb-20" TargetMode="External"/><Relationship Id="rId2113" Type="http://schemas.openxmlformats.org/officeDocument/2006/relationships/hyperlink" Target="https://www.the-numbers.com/market/genre/Comedy" TargetMode="External"/><Relationship Id="rId2320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737" Type="http://schemas.openxmlformats.org/officeDocument/2006/relationships/hyperlink" Target="http://www.amazon.com/gp/product/B00HAWAXW6/?tag=titb-20" TargetMode="External"/><Relationship Id="rId944" Type="http://schemas.openxmlformats.org/officeDocument/2006/relationships/hyperlink" Target="http://www.amazon.com/gp/product/B016KAAFEO/?tag=titb-20" TargetMode="External"/><Relationship Id="rId1367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1574" Type="http://schemas.openxmlformats.org/officeDocument/2006/relationships/hyperlink" Target="https://www.the-numbers.com/movie/Boda-de-Valentina-La-(Mexico)" TargetMode="External"/><Relationship Id="rId1781" Type="http://schemas.openxmlformats.org/officeDocument/2006/relationships/hyperlink" Target="https://www.the-numbers.com/movie/12-Strong" TargetMode="External"/><Relationship Id="rId73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804" Type="http://schemas.openxmlformats.org/officeDocument/2006/relationships/hyperlink" Target="http://www.amazon.com/gp/product/B00FNSR9DK/?tag=titb-20" TargetMode="External"/><Relationship Id="rId1227" Type="http://schemas.openxmlformats.org/officeDocument/2006/relationships/hyperlink" Target="http://www.the-numbers.com/market/genre/Drama" TargetMode="External"/><Relationship Id="rId1434" Type="http://schemas.openxmlformats.org/officeDocument/2006/relationships/hyperlink" Target="https://www.amazon.co.uk/Table-19-Anna-Kendrick/dp/B06Y1MSXGM/ref=sr_1_1?s=instant-video&amp;ie=UTF8&amp;qid=1546978586&amp;sr=1-1&amp;keywords=Table+19" TargetMode="External"/><Relationship Id="rId1641" Type="http://schemas.openxmlformats.org/officeDocument/2006/relationships/hyperlink" Target="https://www.amazon.com/Finding-Your-Feet-Celia-Imrie/dp/B07F47WPSY/ref=sr_1_2?s=instant-video&amp;ie=UTF8&amp;qid=1546974372&amp;sr=1-2&amp;keywords=Finding+Your+Feet" TargetMode="External"/><Relationship Id="rId1879" Type="http://schemas.openxmlformats.org/officeDocument/2006/relationships/hyperlink" Target="https://www.the-numbers.com/market/genre/Drama" TargetMode="External"/><Relationship Id="rId1501" Type="http://schemas.openxmlformats.org/officeDocument/2006/relationships/hyperlink" Target="https://www.amazon.co.uk/Bill-Skarsgard/dp/B0756WYLZH/ref=sr_1_1?s=instant-video&amp;ie=UTF8&amp;qid=1546980603&amp;sr=1-1&amp;keywords=It" TargetMode="External"/><Relationship Id="rId1739" Type="http://schemas.openxmlformats.org/officeDocument/2006/relationships/hyperlink" Target="https://www.amazon.com/Sgt-Stubby-American-Logan-Lerman/dp/B07K7LC2RH/ref=sr_1_1?s=instant-video&amp;ie=UTF8&amp;qid=1546974756&amp;sr=1-1&amp;keywords=Sgt.+Stubby%3A+An+American+Hero" TargetMode="External"/><Relationship Id="rId1946" Type="http://schemas.openxmlformats.org/officeDocument/2006/relationships/hyperlink" Target="https://www.the-numbers.com/market/genre/Adventure" TargetMode="External"/><Relationship Id="rId1806" Type="http://schemas.openxmlformats.org/officeDocument/2006/relationships/hyperlink" Target="https://www.the-numbers.com/market/genre/Comedy" TargetMode="External"/><Relationship Id="rId387" Type="http://schemas.openxmlformats.org/officeDocument/2006/relationships/hyperlink" Target="http://www.amazon.com/gp/product/B004I7IPL2/?tag=titb-20" TargetMode="External"/><Relationship Id="rId594" Type="http://schemas.openxmlformats.org/officeDocument/2006/relationships/hyperlink" Target="http://www.amazon.com/gp/product/B0091UA5E6/?tag=titb-20" TargetMode="External"/><Relationship Id="rId2068" Type="http://schemas.openxmlformats.org/officeDocument/2006/relationships/hyperlink" Target="https://www.boxofficemojo.com/movies/?id=fightingwithmyfamily.htm" TargetMode="External"/><Relationship Id="rId2275" Type="http://schemas.openxmlformats.org/officeDocument/2006/relationships/hyperlink" Target="https://www.the-numbers.com/movie/Ad-Astra-(2019)" TargetMode="External"/><Relationship Id="rId247" Type="http://schemas.openxmlformats.org/officeDocument/2006/relationships/hyperlink" Target="http://www.amazon.com/gp/product/B002ZCAB96/?tag=titb-20" TargetMode="External"/><Relationship Id="rId899" Type="http://schemas.openxmlformats.org/officeDocument/2006/relationships/hyperlink" Target="http://www.amazon.com/gp/product/B00O96JHQE/?tag=titb-20" TargetMode="External"/><Relationship Id="rId1084" Type="http://schemas.openxmlformats.org/officeDocument/2006/relationships/hyperlink" Target="http://www.the-numbers.com/market/genre/Thriller-or-Suspense" TargetMode="External"/><Relationship Id="rId107" Type="http://schemas.openxmlformats.org/officeDocument/2006/relationships/hyperlink" Target="http://www.amazon.com/gp/product/B0026977EK/?tag=titb-20" TargetMode="External"/><Relationship Id="rId454" Type="http://schemas.openxmlformats.org/officeDocument/2006/relationships/hyperlink" Target="http://www.amazon.com/gp/product/B004263YKQ/?tag=titb-20" TargetMode="External"/><Relationship Id="rId661" Type="http://schemas.openxmlformats.org/officeDocument/2006/relationships/hyperlink" Target="http://www.amazon.com/gp/product/B009CPN42K/?tag=titb-20" TargetMode="External"/><Relationship Id="rId759" Type="http://schemas.openxmlformats.org/officeDocument/2006/relationships/hyperlink" Target="http://www.amazon.com/Her-Joaquin-Phoenix/dp/B00IA3NGB4/ref=sr_1_1?s=instant-video&amp;ie=UTF8&amp;qid=1456346457&amp;sr=1-1&amp;keywords=her" TargetMode="External"/><Relationship Id="rId966" Type="http://schemas.openxmlformats.org/officeDocument/2006/relationships/hyperlink" Target="http://www.amazon.com/gp/product/B011KK9J7S/?tag=titb-20" TargetMode="External"/><Relationship Id="rId1291" Type="http://schemas.openxmlformats.org/officeDocument/2006/relationships/hyperlink" Target="https://www.amazon.com/Arrival-Amy-Adams/dp/B01M3XJHGR/ref=sr_1_1?s=instant-video&amp;ie=UTF8&amp;qid=1481218714&amp;sr=1-1&amp;keywords=Arrival" TargetMode="External"/><Relationship Id="rId1389" Type="http://schemas.openxmlformats.org/officeDocument/2006/relationships/hyperlink" Target="http://www.the-numbers.com/market/genre/Adventure" TargetMode="External"/><Relationship Id="rId1596" Type="http://schemas.openxmlformats.org/officeDocument/2006/relationships/hyperlink" Target="https://www.amazon.com/First-Reformed-Ethan-Hawke/dp/B07D6V7MRJ/ref=sr_1_2?s=instant-video&amp;ie=UTF8&amp;qid=1546974441&amp;sr=1-2&amp;keywords=First+Reformed" TargetMode="External"/><Relationship Id="rId2135" Type="http://schemas.openxmlformats.org/officeDocument/2006/relationships/hyperlink" Target="https://www.the-numbers.com/market/genre/Comedy" TargetMode="External"/><Relationship Id="rId2342" Type="http://schemas.openxmlformats.org/officeDocument/2006/relationships/hyperlink" Target="https://www.the-numbers.com/movie/Toy-Story-4-(2019)" TargetMode="External"/><Relationship Id="rId314" Type="http://schemas.openxmlformats.org/officeDocument/2006/relationships/hyperlink" Target="http://www.amazon.com/gp/product/B003881ISE/?tag=titb-20" TargetMode="External"/><Relationship Id="rId521" Type="http://schemas.openxmlformats.org/officeDocument/2006/relationships/hyperlink" Target="http://www.amazon.com/gp/product/B0057F869U/?tag=titb-20" TargetMode="External"/><Relationship Id="rId619" Type="http://schemas.openxmlformats.org/officeDocument/2006/relationships/hyperlink" Target="http://www.amazon.com/gp/product/B006QKJQ12/?tag=titb-20" TargetMode="External"/><Relationship Id="rId1151" Type="http://schemas.openxmlformats.org/officeDocument/2006/relationships/hyperlink" Target="http://www.the-numbers.com/market/genre/Adventure" TargetMode="External"/><Relationship Id="rId1249" Type="http://schemas.openxmlformats.org/officeDocument/2006/relationships/hyperlink" Target="http://www.the-numbers.com/market/genre/Thriller-or-Suspense" TargetMode="External"/><Relationship Id="rId2202" Type="http://schemas.openxmlformats.org/officeDocument/2006/relationships/hyperlink" Target="https://www.the-numbers.com/market/genre/Drama" TargetMode="External"/><Relationship Id="rId95" Type="http://schemas.openxmlformats.org/officeDocument/2006/relationships/hyperlink" Target="http://www.amazon.com/gp/product/B01BIKUOSI/?tag=titb-20" TargetMode="External"/><Relationship Id="rId826" Type="http://schemas.openxmlformats.org/officeDocument/2006/relationships/hyperlink" Target="http://www.amazon.com/gp/product/B00J0I67XM/?tag=titb-20" TargetMode="External"/><Relationship Id="rId1011" Type="http://schemas.openxmlformats.org/officeDocument/2006/relationships/hyperlink" Target="http://www.amazon.com/gp/product/B018HIW658/?tag=titb-20" TargetMode="External"/><Relationship Id="rId1109" Type="http://schemas.openxmlformats.org/officeDocument/2006/relationships/hyperlink" Target="http://www.the-numbers.com/market/genre/Romantic-Comedy" TargetMode="External"/><Relationship Id="rId1456" Type="http://schemas.openxmlformats.org/officeDocument/2006/relationships/hyperlink" Target="https://www.amazon.co.uk/Unforgettable-Katherine-Heigl/dp/B06ZYRHSNN/ref=sr_1_4?s=instant-video&amp;ie=UTF8&amp;qid=1546981637&amp;sr=1-4&amp;keywords=Unforgettable" TargetMode="External"/><Relationship Id="rId1663" Type="http://schemas.openxmlformats.org/officeDocument/2006/relationships/hyperlink" Target="https://www.the-numbers.com/movie/Slender-Man" TargetMode="External"/><Relationship Id="rId1870" Type="http://schemas.openxmlformats.org/officeDocument/2006/relationships/hyperlink" Target="https://www.amazon.com/Smallfoot-Channing-Tatum/dp/B07L1CNJBD/ref=sr_1_1?s=instant-video&amp;ie=UTF8&amp;qid=1546974832&amp;sr=1-1&amp;keywords=Smallfoot" TargetMode="External"/><Relationship Id="rId1968" Type="http://schemas.openxmlformats.org/officeDocument/2006/relationships/hyperlink" Target="https://www.the-numbers.com/movie/You-Were-Never-Really-Here-(UK)" TargetMode="External"/><Relationship Id="rId1316" Type="http://schemas.openxmlformats.org/officeDocument/2006/relationships/hyperlink" Target="http://www.the-numbers.com/market/genre/Action" TargetMode="External"/><Relationship Id="rId1523" Type="http://schemas.openxmlformats.org/officeDocument/2006/relationships/hyperlink" Target="https://www.amazon.co.uk/Baywatch-Extended-Cut-Dwayne-Johnson/dp/B072JHF2L6/ref=sr_1_1?s=instant-video&amp;ie=UTF8&amp;qid=1546977838&amp;sr=1-1&amp;keywords=Baywatch" TargetMode="External"/><Relationship Id="rId1730" Type="http://schemas.openxmlformats.org/officeDocument/2006/relationships/hyperlink" Target="https://www.the-numbers.com/market/genre/Comedy" TargetMode="External"/><Relationship Id="rId22" Type="http://schemas.openxmlformats.org/officeDocument/2006/relationships/hyperlink" Target="http://www.amazon.co.uk/Hitman-Timothy-Olyphant/dp/B00H36J9UQ/ref=sr_1_2?s=instant-video&amp;ie=UTF8&amp;qid=1457386058&amp;sr=1-2&amp;keywords=Hitman" TargetMode="External"/><Relationship Id="rId1828" Type="http://schemas.openxmlformats.org/officeDocument/2006/relationships/hyperlink" Target="https://www.the-numbers.com/market/genre/Adventure" TargetMode="External"/><Relationship Id="rId171" Type="http://schemas.openxmlformats.org/officeDocument/2006/relationships/hyperlink" Target="http://www.amazon.com/gp/product/B001OFA37K/?tag=titb-20" TargetMode="External"/><Relationship Id="rId2297" Type="http://schemas.openxmlformats.org/officeDocument/2006/relationships/hyperlink" Target="https://www.the-numbers.com/market/genre/Adventure" TargetMode="External"/><Relationship Id="rId269" Type="http://schemas.openxmlformats.org/officeDocument/2006/relationships/hyperlink" Target="http://www.amazon.com/gp/product/B0036SUQWA/?tag=titb-20" TargetMode="External"/><Relationship Id="rId476" Type="http://schemas.openxmlformats.org/officeDocument/2006/relationships/hyperlink" Target="http://www.amazon.com/gp/product/B004PGAQMW/?tag=titb-20" TargetMode="External"/><Relationship Id="rId683" Type="http://schemas.openxmlformats.org/officeDocument/2006/relationships/hyperlink" Target="http://www.amazon.com/gp/product/B00AYB1RGG/?tag=titb-20" TargetMode="External"/><Relationship Id="rId890" Type="http://schemas.openxmlformats.org/officeDocument/2006/relationships/hyperlink" Target="http://www.amazon.com/gp/product/B00JXCZKU6/?tag=titb-20" TargetMode="External"/><Relationship Id="rId2157" Type="http://schemas.openxmlformats.org/officeDocument/2006/relationships/hyperlink" Target="https://www.the-numbers.com/movie/Yesterday-(UK)-(2019)" TargetMode="External"/><Relationship Id="rId2364" Type="http://schemas.openxmlformats.org/officeDocument/2006/relationships/hyperlink" Target="https://www.amazon.co.uk/Greta-Isabelle-Huppert/dp/B07QMQV8TX/ref=sr_1_1?crid=27CNJYH4C3PM3&amp;keywords=greta&amp;qid=1557074434&amp;s=instant-video&amp;sprefix=Greta%2Cinstant-video%2C258&amp;sr=1-1" TargetMode="External"/><Relationship Id="rId129" Type="http://schemas.openxmlformats.org/officeDocument/2006/relationships/hyperlink" Target="http://www.amazon.com/gp/product/B001AOKA3W/?tag=titb-20" TargetMode="External"/><Relationship Id="rId336" Type="http://schemas.openxmlformats.org/officeDocument/2006/relationships/hyperlink" Target="http://www.amazon.com/gp/product/B0038P59A0/" TargetMode="External"/><Relationship Id="rId543" Type="http://schemas.openxmlformats.org/officeDocument/2006/relationships/hyperlink" Target="http://www.amazon.com/gp/product/B005ZB8ZHY/?tag=titb-20" TargetMode="External"/><Relationship Id="rId988" Type="http://schemas.openxmlformats.org/officeDocument/2006/relationships/hyperlink" Target="http://www.amazon.com/gp/product/B01BZLIO32/?tag=titb-20" TargetMode="External"/><Relationship Id="rId1173" Type="http://schemas.openxmlformats.org/officeDocument/2006/relationships/hyperlink" Target="https://www.amazon.com/Almost-Christmas-Kimberly-Elise/dp/B01M3UN2YA/ref=sr_1_1?s=instant-video&amp;ie=UTF8&amp;qid=1481218432&amp;sr=1-1&amp;keywords=Almost+Christmas" TargetMode="External"/><Relationship Id="rId1380" Type="http://schemas.openxmlformats.org/officeDocument/2006/relationships/hyperlink" Target="http://www.the-numbers.com/market/genre/Comedy" TargetMode="External"/><Relationship Id="rId2017" Type="http://schemas.openxmlformats.org/officeDocument/2006/relationships/hyperlink" Target="https://www.the-numbers.com/movie/Peanut-Butter-Falcon-The" TargetMode="External"/><Relationship Id="rId2224" Type="http://schemas.openxmlformats.org/officeDocument/2006/relationships/hyperlink" Target="https://www.the-numbers.com/market/genre/Drama" TargetMode="External"/><Relationship Id="rId403" Type="http://schemas.openxmlformats.org/officeDocument/2006/relationships/hyperlink" Target="http://www.amazon.com/gp/product/B004QJPF2O/?tag=titb-20" TargetMode="External"/><Relationship Id="rId750" Type="http://schemas.openxmlformats.org/officeDocument/2006/relationships/hyperlink" Target="http://www.amazon.com/gp/product/B00I2X7X7K/?tag=titb-20" TargetMode="External"/><Relationship Id="rId848" Type="http://schemas.openxmlformats.org/officeDocument/2006/relationships/hyperlink" Target="http://www.amazon.com/gp/product/B00VY0DTIA/?tag=titb-20" TargetMode="External"/><Relationship Id="rId1033" Type="http://schemas.openxmlformats.org/officeDocument/2006/relationships/hyperlink" Target="http://www.amazon.com/gp/product/B018HCDOVY/?tag=titb-20" TargetMode="External"/><Relationship Id="rId1478" Type="http://schemas.openxmlformats.org/officeDocument/2006/relationships/hyperlink" Target="https://www.amazon.co.uk/Roman-Israel-Esq-Denzel-Washington/dp/B0792J765W/ref=sr_1_1?s=instant-video&amp;ie=UTF8&amp;qid=1546980015&amp;sr=1-1&amp;keywords=Roman+J.+Israel%2C+Esq." TargetMode="External"/><Relationship Id="rId1685" Type="http://schemas.openxmlformats.org/officeDocument/2006/relationships/hyperlink" Target="https://www.the-numbers.com/market/genre/Horror" TargetMode="External"/><Relationship Id="rId1892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610" Type="http://schemas.openxmlformats.org/officeDocument/2006/relationships/hyperlink" Target="http://www.amazon.com/gp/product/B00CC8789O/?tag=titb-20" TargetMode="External"/><Relationship Id="rId708" Type="http://schemas.openxmlformats.org/officeDocument/2006/relationships/hyperlink" Target="http://www.amazon.com/gp/product/B00CRWJ5GO/?tag=titb-20" TargetMode="External"/><Relationship Id="rId915" Type="http://schemas.openxmlformats.org/officeDocument/2006/relationships/hyperlink" Target="http://www.amazon.com/gp/product/B00R7FZ2F4/?tag=titb-20" TargetMode="External"/><Relationship Id="rId1240" Type="http://schemas.openxmlformats.org/officeDocument/2006/relationships/hyperlink" Target="http://www.the-numbers.com/market/genre/Drama" TargetMode="External"/><Relationship Id="rId1338" Type="http://schemas.openxmlformats.org/officeDocument/2006/relationships/hyperlink" Target="https://www.amazon.com/Magnificent-Seven-Haley-Bennett/dp/B01LR7T2BW/ref=sr_1_1?s=instant-video&amp;ie=UTF8&amp;qid=1481219314&amp;sr=1-1&amp;keywords=The+Magnificent+Seven" TargetMode="External"/><Relationship Id="rId1545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1100" Type="http://schemas.openxmlformats.org/officeDocument/2006/relationships/hyperlink" Target="http://www.the-numbers.com/market/genre/Adventure" TargetMode="External"/><Relationship Id="rId1405" Type="http://schemas.openxmlformats.org/officeDocument/2006/relationships/hyperlink" Target="http://www.the-numbers.com/market/genre/Adventure" TargetMode="External"/><Relationship Id="rId1752" Type="http://schemas.openxmlformats.org/officeDocument/2006/relationships/hyperlink" Target="https://www.the-numbers.com/market/genre/Action" TargetMode="External"/><Relationship Id="rId44" Type="http://schemas.openxmlformats.org/officeDocument/2006/relationships/hyperlink" Target="http://www.amazon.co.uk/Norbit-Eddie-Murphy/dp/B00FYNGIZE/ref=sr_1_1?s=instant-video&amp;ie=UTF8&amp;qid=1457386342&amp;sr=1-1&amp;keywords=Norbit" TargetMode="External"/><Relationship Id="rId1612" Type="http://schemas.openxmlformats.org/officeDocument/2006/relationships/hyperlink" Target="https://www.the-numbers.com/movie/Strangers-Prey-at-Night-The" TargetMode="External"/><Relationship Id="rId1917" Type="http://schemas.openxmlformats.org/officeDocument/2006/relationships/hyperlink" Target="https://www.the-numbers.com/market/genre/Action" TargetMode="External"/><Relationship Id="rId193" Type="http://schemas.openxmlformats.org/officeDocument/2006/relationships/hyperlink" Target="http://www.amazon.com/gp/product/B001PP9ALY/?tag=titb-20" TargetMode="External"/><Relationship Id="rId498" Type="http://schemas.openxmlformats.org/officeDocument/2006/relationships/hyperlink" Target="http://www.amazon.com/gp/product/B006QPVGKG/?tag=titb-20" TargetMode="External"/><Relationship Id="rId2081" Type="http://schemas.openxmlformats.org/officeDocument/2006/relationships/hyperlink" Target="https://www.amazon.co.uk/Crawl-Kaya-Scodelario/dp/B07WRDLS8K/ref=sr_1_1?keywords=Crawl&amp;qid=1577973297&amp;s=instant-video&amp;sr=1-1" TargetMode="External"/><Relationship Id="rId2179" Type="http://schemas.openxmlformats.org/officeDocument/2006/relationships/hyperlink" Target="https://www.the-numbers.com/market/genre/Drama" TargetMode="External"/><Relationship Id="rId260" Type="http://schemas.openxmlformats.org/officeDocument/2006/relationships/hyperlink" Target="http://www.amazon.com/gp/product/B003883XU0/?tag=titb-20" TargetMode="External"/><Relationship Id="rId120" Type="http://schemas.openxmlformats.org/officeDocument/2006/relationships/hyperlink" Target="http://www.amazon.com/gp/product/B001OFA38E/?tag=titb-20" TargetMode="External"/><Relationship Id="rId358" Type="http://schemas.openxmlformats.org/officeDocument/2006/relationships/hyperlink" Target="http://www.amazon.com/gp/product/B008Y6YLBG/?tag=titb-20" TargetMode="External"/><Relationship Id="rId565" Type="http://schemas.openxmlformats.org/officeDocument/2006/relationships/hyperlink" Target="http://www.amazon.com/gp/product/B0073PZIYI/?tag=titb-20" TargetMode="External"/><Relationship Id="rId772" Type="http://schemas.openxmlformats.org/officeDocument/2006/relationships/hyperlink" Target="http://www.amazon.com/gp/product/B00EP0MY64/?tag=titb-20" TargetMode="External"/><Relationship Id="rId1195" Type="http://schemas.openxmlformats.org/officeDocument/2006/relationships/hyperlink" Target="https://www.amazon.com/Boo-Madea-Halloween-Tyler-Perry/dp/B01M59JF0W/ref=sr_1_1?s=instant-video&amp;ie=UTF8&amp;qid=1481219201&amp;sr=1-1&amp;keywords=Tyler+Perry%E2%80%99s+Boo%21+A+Madea+Halloween" TargetMode="External"/><Relationship Id="rId2039" Type="http://schemas.openxmlformats.org/officeDocument/2006/relationships/hyperlink" Target="https://www.amazon.co.uk/Happy-Death-Day-Jessica-Rothe/dp/B07NJ8DHPH/ref=sr_1_2?keywords=Happy+Death+Day+2U&amp;qid=1557072799&amp;s=instant-video&amp;sr=1-2" TargetMode="External"/><Relationship Id="rId2246" Type="http://schemas.openxmlformats.org/officeDocument/2006/relationships/hyperlink" Target="https://www.the-numbers.com/market/genre/Adventure" TargetMode="External"/><Relationship Id="rId218" Type="http://schemas.openxmlformats.org/officeDocument/2006/relationships/hyperlink" Target="http://www.amazon.com/gp/product/B00GIXT45U/?tag=titb-20" TargetMode="External"/><Relationship Id="rId425" Type="http://schemas.openxmlformats.org/officeDocument/2006/relationships/hyperlink" Target="http://www.amazon.com/gp/product/B003OEKOFK/?tag=titb-20" TargetMode="External"/><Relationship Id="rId632" Type="http://schemas.openxmlformats.org/officeDocument/2006/relationships/hyperlink" Target="http://www.amazon.com/gp/product/B019J76QLQ/?tag=titb-20" TargetMode="External"/><Relationship Id="rId1055" Type="http://schemas.openxmlformats.org/officeDocument/2006/relationships/hyperlink" Target="http://www.amazon.com/gp/product/B00V9U6BP8/?tag=titb-20" TargetMode="External"/><Relationship Id="rId1262" Type="http://schemas.openxmlformats.org/officeDocument/2006/relationships/hyperlink" Target="http://www.the-numbers.com/market/genre/Adventure" TargetMode="External"/><Relationship Id="rId2106" Type="http://schemas.openxmlformats.org/officeDocument/2006/relationships/hyperlink" Target="https://www.the-numbers.com/market/genre/Drama" TargetMode="External"/><Relationship Id="rId2313" Type="http://schemas.openxmlformats.org/officeDocument/2006/relationships/hyperlink" Target="https://www.boxofficemojo.com/movies/?id=marvel2018a.htm" TargetMode="External"/><Relationship Id="rId937" Type="http://schemas.openxmlformats.org/officeDocument/2006/relationships/hyperlink" Target="http://www.amazon.com/gp/product/B00LP9G64O/?tag=titb-20" TargetMode="External"/><Relationship Id="rId1122" Type="http://schemas.openxmlformats.org/officeDocument/2006/relationships/hyperlink" Target="https://www.amazon.com/Jackie-Natalie-Portman/dp/B01NGTTSG6/ref=sr_1_1?s=instant-video&amp;ie=UTF8&amp;qid=1483641253&amp;sr=1-1&amp;keywords=jackie" TargetMode="External"/><Relationship Id="rId1567" Type="http://schemas.openxmlformats.org/officeDocument/2006/relationships/hyperlink" Target="https://www.the-numbers.com/movie/Unsane" TargetMode="External"/><Relationship Id="rId1774" Type="http://schemas.openxmlformats.org/officeDocument/2006/relationships/hyperlink" Target="https://www.the-numbers.com/movie/Chappaquiddick" TargetMode="External"/><Relationship Id="rId1981" Type="http://schemas.openxmlformats.org/officeDocument/2006/relationships/hyperlink" Target="https://www.the-numbers.com/market/genre/Comedy" TargetMode="External"/><Relationship Id="rId66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1427" Type="http://schemas.openxmlformats.org/officeDocument/2006/relationships/hyperlink" Target="https://www.amazon.co.uk/Case-Christ-Erika-Christensen/dp/B07FCQ16Y7/ref=sr_1_1?s=instant-video&amp;ie=UTF8&amp;qid=1546977871&amp;sr=1-1&amp;keywords=The+Case+for+Christ" TargetMode="External"/><Relationship Id="rId1634" Type="http://schemas.openxmlformats.org/officeDocument/2006/relationships/hyperlink" Target="https://www.the-numbers.com/movie/I-Can-Only-Imagine" TargetMode="External"/><Relationship Id="rId1841" Type="http://schemas.openxmlformats.org/officeDocument/2006/relationships/hyperlink" Target="https://www.the-numbers.com/market/genre/Drama" TargetMode="External"/><Relationship Id="rId1939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1701" Type="http://schemas.openxmlformats.org/officeDocument/2006/relationships/hyperlink" Target="https://www.the-numbers.com/movie/SuperFly-(Remake)" TargetMode="External"/><Relationship Id="rId282" Type="http://schemas.openxmlformats.org/officeDocument/2006/relationships/hyperlink" Target="http://www.amazon.com/gp/product/B002C4P7J6/?tag=titb-20" TargetMode="External"/><Relationship Id="rId587" Type="http://schemas.openxmlformats.org/officeDocument/2006/relationships/hyperlink" Target="http://www.amazon.com/gp/product/B004Z2TUGE/?tag=titb-20" TargetMode="External"/><Relationship Id="rId2170" Type="http://schemas.openxmlformats.org/officeDocument/2006/relationships/hyperlink" Target="https://www.the-numbers.com/market/genre/Horror" TargetMode="External"/><Relationship Id="rId2268" Type="http://schemas.openxmlformats.org/officeDocument/2006/relationships/hyperlink" Target="https://www.the-numbers.com/market/genre/Horror" TargetMode="External"/><Relationship Id="rId8" Type="http://schemas.openxmlformats.org/officeDocument/2006/relationships/hyperlink" Target="http://www.amazon.co.uk/INTO-WILD-Emile-Hirsch/dp/B00FYOAO4E/ref=sr_1_1?s=instant-video&amp;ie=UTF8&amp;qid=1457386144&amp;sr=1-1&amp;keywords=Into+the+Wild" TargetMode="External"/><Relationship Id="rId142" Type="http://schemas.openxmlformats.org/officeDocument/2006/relationships/hyperlink" Target="http://www.amazon.com/gp/product/B001XW0XPG/?tag=titb-20" TargetMode="External"/><Relationship Id="rId447" Type="http://schemas.openxmlformats.org/officeDocument/2006/relationships/hyperlink" Target="http://www.amazon.com/gp/product/B008Y6WO88/?tag=titb-20" TargetMode="External"/><Relationship Id="rId794" Type="http://schemas.openxmlformats.org/officeDocument/2006/relationships/hyperlink" Target="http://www.amazon.com/gp/product/B00HBCNIMM/?tag=titb-20" TargetMode="External"/><Relationship Id="rId1077" Type="http://schemas.openxmlformats.org/officeDocument/2006/relationships/hyperlink" Target="https://www.amazon.com/Southside-You-Tika-Sumpter/dp/B01L0QPPHK/ref=sr_1_1?s=instant-video&amp;ie=UTF8&amp;qid=1481217958&amp;sr=1-1&amp;keywords=Southside+with+You" TargetMode="External"/><Relationship Id="rId2030" Type="http://schemas.openxmlformats.org/officeDocument/2006/relationships/hyperlink" Target="https://www.boxofficemojo.com/movies/?id=dragonballzbroly.htm" TargetMode="External"/><Relationship Id="rId2128" Type="http://schemas.openxmlformats.org/officeDocument/2006/relationships/hyperlink" Target="https://www.amazon.co.uk/What-Men-Want-Taraji-Henson/dp/B07PRQVBFY/ref=sr_1_1?keywords=What+Men+Want&amp;qid=1557072759&amp;s=instant-video&amp;sr=1-1" TargetMode="External"/><Relationship Id="rId654" Type="http://schemas.openxmlformats.org/officeDocument/2006/relationships/hyperlink" Target="http://www.amazon.com/gp/product/B007X16GFC/?tag=titb-20" TargetMode="External"/><Relationship Id="rId861" Type="http://schemas.openxmlformats.org/officeDocument/2006/relationships/hyperlink" Target="http://www.amazon.com/gp/product/B00SNEGFNG/?tag=titb-20" TargetMode="External"/><Relationship Id="rId959" Type="http://schemas.openxmlformats.org/officeDocument/2006/relationships/hyperlink" Target="http://www.amazon.com/gp/product/B0178D8ZRG/?tag=titb-20" TargetMode="External"/><Relationship Id="rId1284" Type="http://schemas.openxmlformats.org/officeDocument/2006/relationships/hyperlink" Target="http://www.the-numbers.com/market/genre/Adventure" TargetMode="External"/><Relationship Id="rId1491" Type="http://schemas.openxmlformats.org/officeDocument/2006/relationships/hyperlink" Target="https://www.amazon.co.uk/Atomic-Blonde-David-Leitch/dp/B074K14RZS/ref=sr_1_1?s=instant-video&amp;ie=UTF8&amp;qid=1546981671&amp;sr=1-1&amp;keywords=Atomic+Blonde" TargetMode="External"/><Relationship Id="rId1589" Type="http://schemas.openxmlformats.org/officeDocument/2006/relationships/hyperlink" Target="https://www.the-numbers.com/movie/Winchester" TargetMode="External"/><Relationship Id="rId2335" Type="http://schemas.openxmlformats.org/officeDocument/2006/relationships/hyperlink" Target="https://www.the-numbers.com/market/genre/Adventure" TargetMode="External"/><Relationship Id="rId307" Type="http://schemas.openxmlformats.org/officeDocument/2006/relationships/hyperlink" Target="http://www.amazon.com/gp/product/B002LAZEJE/?tag=titb-20" TargetMode="External"/><Relationship Id="rId514" Type="http://schemas.openxmlformats.org/officeDocument/2006/relationships/hyperlink" Target="http://www.amazon.com/gp/product/B0055PMUSU/?tag=titb-20" TargetMode="External"/><Relationship Id="rId721" Type="http://schemas.openxmlformats.org/officeDocument/2006/relationships/hyperlink" Target="http://www.amazon.com/gp/product/B00B5HQLMI/?tag=titb-20" TargetMode="External"/><Relationship Id="rId1144" Type="http://schemas.openxmlformats.org/officeDocument/2006/relationships/hyperlink" Target="http://www.the-numbers.com/market/genre/Adventure" TargetMode="External"/><Relationship Id="rId1351" Type="http://schemas.openxmlformats.org/officeDocument/2006/relationships/hyperlink" Target="https://www.amazon.com/Passengers-Jennifer-Lawrence/dp/B01N2TC6OJ/ref=sr_1_1?s=instant-video&amp;ie=UTF8&amp;qid=1483640844&amp;sr=1-1&amp;keywords=Passengers" TargetMode="External"/><Relationship Id="rId1449" Type="http://schemas.openxmlformats.org/officeDocument/2006/relationships/hyperlink" Target="https://www.amazon.co.uk/Beguiled-17-Colin-Farrell/dp/B074P9VGN4/ref=sr_1_1?s=instant-video&amp;ie=UTF8&amp;qid=1546981189&amp;sr=1-1&amp;keywords=The+Beguiled" TargetMode="External"/><Relationship Id="rId1796" Type="http://schemas.openxmlformats.org/officeDocument/2006/relationships/hyperlink" Target="https://www.the-numbers.com/movie/Paddington-2" TargetMode="External"/><Relationship Id="rId88" Type="http://schemas.openxmlformats.org/officeDocument/2006/relationships/hyperlink" Target="http://www.amazon.com/gp/product/B001OFIG2Y/?tag=titb-20" TargetMode="External"/><Relationship Id="rId819" Type="http://schemas.openxmlformats.org/officeDocument/2006/relationships/hyperlink" Target="http://www.amazon.com/gp/product/B00FPH51LQ/?tag=titb-20" TargetMode="External"/><Relationship Id="rId1004" Type="http://schemas.openxmlformats.org/officeDocument/2006/relationships/hyperlink" Target="http://www.amazon.com/gp/product/B00YSRRDRY/?tag=titb-20" TargetMode="External"/><Relationship Id="rId1211" Type="http://schemas.openxmlformats.org/officeDocument/2006/relationships/hyperlink" Target="http://www.the-numbers.com/market/genre/Action" TargetMode="External"/><Relationship Id="rId1656" Type="http://schemas.openxmlformats.org/officeDocument/2006/relationships/hyperlink" Target="https://www.the-numbers.com/market/genre/Comedy" TargetMode="External"/><Relationship Id="rId1863" Type="http://schemas.openxmlformats.org/officeDocument/2006/relationships/hyperlink" Target="https://www.the-numbers.com/market/genre/Musical" TargetMode="External"/><Relationship Id="rId1309" Type="http://schemas.openxmlformats.org/officeDocument/2006/relationships/hyperlink" Target="http://www.the-numbers.com/market/genre/Drama" TargetMode="External"/><Relationship Id="rId1516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1723" Type="http://schemas.openxmlformats.org/officeDocument/2006/relationships/hyperlink" Target="https://www.the-numbers.com/market/genre/Comedy" TargetMode="External"/><Relationship Id="rId1930" Type="http://schemas.openxmlformats.org/officeDocument/2006/relationships/hyperlink" Target="https://www.the-numbers.com/market/genre/Action" TargetMode="External"/><Relationship Id="rId15" Type="http://schemas.openxmlformats.org/officeDocument/2006/relationships/hyperlink" Target="http://www.amazon.co.uk/Disturbia-Shia-Labeouf/dp/B00FYO8N4C/ref=sr_1_1?s=instant-video&amp;ie=UTF8&amp;qid=1457385752&amp;sr=1-1&amp;keywords=Disturbia" TargetMode="External"/><Relationship Id="rId2192" Type="http://schemas.openxmlformats.org/officeDocument/2006/relationships/hyperlink" Target="https://www.the-numbers.com/market/genre/Drama" TargetMode="External"/><Relationship Id="rId164" Type="http://schemas.openxmlformats.org/officeDocument/2006/relationships/hyperlink" Target="http://www.amazon.com/gp/product/B001JQR9FI/?tag=titb-20" TargetMode="External"/><Relationship Id="rId371" Type="http://schemas.openxmlformats.org/officeDocument/2006/relationships/hyperlink" Target="http://www.amazon.com/gp/product/B004LQLKOY/?tag=titb-20" TargetMode="External"/><Relationship Id="rId2052" Type="http://schemas.openxmlformats.org/officeDocument/2006/relationships/hyperlink" Target="https://www.the-numbers.com/movie/Poms-(UK)-(2019)" TargetMode="External"/><Relationship Id="rId469" Type="http://schemas.openxmlformats.org/officeDocument/2006/relationships/hyperlink" Target="http://www.amazon.com/gp/product/B004DNT78Q/?tag=titb-20" TargetMode="External"/><Relationship Id="rId676" Type="http://schemas.openxmlformats.org/officeDocument/2006/relationships/hyperlink" Target="http://www.amazon.com/gp/product/B0081L37Z0/?tag=titb-20" TargetMode="External"/><Relationship Id="rId883" Type="http://schemas.openxmlformats.org/officeDocument/2006/relationships/hyperlink" Target="http://www.amazon.com/gp/product/B00JB3O6H0/?tag=titb-20" TargetMode="External"/><Relationship Id="rId1099" Type="http://schemas.openxmlformats.org/officeDocument/2006/relationships/hyperlink" Target="https://www.amazon.com/Blair-Witch-James-Allen-McCune/dp/B01LR17RHE/ref=sr_1_1?s=instant-video&amp;ie=UTF8&amp;qid=1481218609&amp;sr=1-1&amp;keywords=Blair+Witch" TargetMode="External"/><Relationship Id="rId2357" Type="http://schemas.openxmlformats.org/officeDocument/2006/relationships/hyperlink" Target="https://www.the-numbers.com/movie/Avengers-Endgame-(2019)" TargetMode="External"/><Relationship Id="rId231" Type="http://schemas.openxmlformats.org/officeDocument/2006/relationships/hyperlink" Target="http://www.amazon.com/gp/product/B008Y76VW2/?tag=titb-20" TargetMode="External"/><Relationship Id="rId329" Type="http://schemas.openxmlformats.org/officeDocument/2006/relationships/hyperlink" Target="http://www.amazon.com/gp/product/B009EEOP04/?tag=titb-20" TargetMode="External"/><Relationship Id="rId536" Type="http://schemas.openxmlformats.org/officeDocument/2006/relationships/hyperlink" Target="http://www.amazon.com/gp/product/B005DD7CKU/?tag=titb-20" TargetMode="External"/><Relationship Id="rId1166" Type="http://schemas.openxmlformats.org/officeDocument/2006/relationships/hyperlink" Target="http://www.the-numbers.com/market/genre/Adventure" TargetMode="External"/><Relationship Id="rId1373" Type="http://schemas.openxmlformats.org/officeDocument/2006/relationships/hyperlink" Target="https://www.amazon.com/Gods-Egypt-Nikolaj-Coster-Waldau/dp/B01BZHA6WI/ref=sr_1_1?s=instant-video&amp;ie=UTF8&amp;qid=1481218857&amp;sr=1-1&amp;keywords=Gods+of+Egypt" TargetMode="External"/><Relationship Id="rId2217" Type="http://schemas.openxmlformats.org/officeDocument/2006/relationships/hyperlink" Target="https://www.the-numbers.com/market/genre/Horror" TargetMode="External"/><Relationship Id="rId743" Type="http://schemas.openxmlformats.org/officeDocument/2006/relationships/hyperlink" Target="http://www.amazon.com/gp/product/B00DGNOJ00/?tag=titb-20" TargetMode="External"/><Relationship Id="rId950" Type="http://schemas.openxmlformats.org/officeDocument/2006/relationships/hyperlink" Target="http://www.amazon.com/gp/product/B010X3I2CQ/?tag=titb-20" TargetMode="External"/><Relationship Id="rId1026" Type="http://schemas.openxmlformats.org/officeDocument/2006/relationships/hyperlink" Target="http://www.amazon.com/gp/product/B00YORD6AQ/?tag=titb-20" TargetMode="External"/><Relationship Id="rId1580" Type="http://schemas.openxmlformats.org/officeDocument/2006/relationships/hyperlink" Target="https://www.the-numbers.com/movie/American-Animals-(2018)" TargetMode="External"/><Relationship Id="rId1678" Type="http://schemas.openxmlformats.org/officeDocument/2006/relationships/hyperlink" Target="https://www.amazon.com/Overboard-Eugenio-Derbez/dp/B07DQTL51Y/ref=sr_1_2?s=instant-video&amp;ie=UTF8&amp;qid=1546975414&amp;sr=1-2&amp;keywords=Overboard" TargetMode="External"/><Relationship Id="rId1885" Type="http://schemas.openxmlformats.org/officeDocument/2006/relationships/hyperlink" Target="https://www.the-numbers.com/movie/Bad-Samaritan-(2018)" TargetMode="External"/><Relationship Id="rId603" Type="http://schemas.openxmlformats.org/officeDocument/2006/relationships/hyperlink" Target="http://www.amazon.com/gp/product/B007FH9GT2/?tag=titb-20" TargetMode="External"/><Relationship Id="rId810" Type="http://schemas.openxmlformats.org/officeDocument/2006/relationships/hyperlink" Target="http://www.amazon.com/gp/product/B00IIUATDM/?tag=titb-20" TargetMode="External"/><Relationship Id="rId908" Type="http://schemas.openxmlformats.org/officeDocument/2006/relationships/hyperlink" Target="http://www.amazon.com/gp/product/B00NY4UIKG/?tag=titb-20" TargetMode="External"/><Relationship Id="rId1233" Type="http://schemas.openxmlformats.org/officeDocument/2006/relationships/hyperlink" Target="http://www.the-numbers.com/market/genre/Drama" TargetMode="External"/><Relationship Id="rId1440" Type="http://schemas.openxmlformats.org/officeDocument/2006/relationships/hyperlink" Target="https://www.amazon.co.uk/Little-Pony-Movie-Uzo-Aduba/dp/B076JKN1ZX/ref=sr_1_1?s=instant-video&amp;ie=UTF8&amp;qid=1546977563&amp;sr=1-1&amp;keywords=My+Little+Pony%3A+The+Movie" TargetMode="External"/><Relationship Id="rId1538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1300" Type="http://schemas.openxmlformats.org/officeDocument/2006/relationships/hyperlink" Target="http://www.the-numbers.com/market/genre/Horror" TargetMode="External"/><Relationship Id="rId1745" Type="http://schemas.openxmlformats.org/officeDocument/2006/relationships/hyperlink" Target="https://www.amazon.com/White-Boy-Rick-Matthew-McConaughey/dp/B07HMCWFBQ/ref=sr_1_1?s=instant-video&amp;ie=UTF8&amp;qid=1546970569&amp;sr=1-1&amp;keywords=White+Boy+Rick" TargetMode="External"/><Relationship Id="rId1952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37" Type="http://schemas.openxmlformats.org/officeDocument/2006/relationships/hyperlink" Target="http://www.amazon.co.uk/Aliens-Vs-Predator-John-Ortiz/dp/B00FYJ2744/ref=sr_1_sc_1?s=instant-video&amp;ie=UTF8&amp;qid=1457385617&amp;sr=1-1-spell&amp;keywords=AAlien+vs.+Predator+-+Requiem" TargetMode="External"/><Relationship Id="rId1605" Type="http://schemas.openxmlformats.org/officeDocument/2006/relationships/hyperlink" Target="https://www.the-numbers.com/market/genre/Drama" TargetMode="External"/><Relationship Id="rId1812" Type="http://schemas.openxmlformats.org/officeDocument/2006/relationships/hyperlink" Target="https://www.the-numbers.com/market/genre/Black-Comedy" TargetMode="External"/><Relationship Id="rId186" Type="http://schemas.openxmlformats.org/officeDocument/2006/relationships/hyperlink" Target="http://www.amazon.com/gp/product/B001PS1I84/?tag=titb-20" TargetMode="External"/><Relationship Id="rId393" Type="http://schemas.openxmlformats.org/officeDocument/2006/relationships/hyperlink" Target="http://www.amazon.com/gp/product/B003H54E20/?tag=titb-20" TargetMode="External"/><Relationship Id="rId2074" Type="http://schemas.openxmlformats.org/officeDocument/2006/relationships/hyperlink" Target="https://www.the-numbers.com/movie/Black-and-Blue-(2019)" TargetMode="External"/><Relationship Id="rId2281" Type="http://schemas.openxmlformats.org/officeDocument/2006/relationships/hyperlink" Target="https://www.the-numbers.com/market/genre/Drama" TargetMode="External"/><Relationship Id="rId253" Type="http://schemas.openxmlformats.org/officeDocument/2006/relationships/hyperlink" Target="http://www.amazon.com/gp/product/B0091WAKL2/?tag=titb-20" TargetMode="External"/><Relationship Id="rId460" Type="http://schemas.openxmlformats.org/officeDocument/2006/relationships/hyperlink" Target="http://www.amazon.com/gp/product/B003GB2V3O/?tag=titb-20" TargetMode="External"/><Relationship Id="rId698" Type="http://schemas.openxmlformats.org/officeDocument/2006/relationships/hyperlink" Target="http://www.amazon.com/gp/product/B009M1ACO2/?tag=titb-20" TargetMode="External"/><Relationship Id="rId1090" Type="http://schemas.openxmlformats.org/officeDocument/2006/relationships/hyperlink" Target="http://www.the-numbers.com/market/genre/Thriller-or-Suspense" TargetMode="External"/><Relationship Id="rId2141" Type="http://schemas.openxmlformats.org/officeDocument/2006/relationships/hyperlink" Target="https://www.amazon.co.uk/Pet-Sematary-Jason-Clarke/dp/B07Q4QRZTF/ref=sr_1_1?keywords=Pet+Sematary&amp;qid=1557073918&amp;s=instant-video&amp;sr=1-1-catcorr" TargetMode="External"/><Relationship Id="rId113" Type="http://schemas.openxmlformats.org/officeDocument/2006/relationships/hyperlink" Target="http://www.amazon.com/gp/product/B001G8JQ6Y/?tag=titb-20" TargetMode="External"/><Relationship Id="rId320" Type="http://schemas.openxmlformats.org/officeDocument/2006/relationships/hyperlink" Target="http://www.amazon.com/gp/product/B002LANLJY/?tag=titb-20" TargetMode="External"/><Relationship Id="rId558" Type="http://schemas.openxmlformats.org/officeDocument/2006/relationships/hyperlink" Target="http://www.amazon.com/gp/product/B00517FG4M/?tag=titb-20" TargetMode="External"/><Relationship Id="rId765" Type="http://schemas.openxmlformats.org/officeDocument/2006/relationships/hyperlink" Target="http://www.amazon.com/gp/product/B00COGXGNQ/?tag=titb-20" TargetMode="External"/><Relationship Id="rId972" Type="http://schemas.openxmlformats.org/officeDocument/2006/relationships/hyperlink" Target="http://www.the-numbers.com/market/genre/Action" TargetMode="External"/><Relationship Id="rId1188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1395" Type="http://schemas.openxmlformats.org/officeDocument/2006/relationships/hyperlink" Target="http://www.the-numbers.com/market/genre/Adventure" TargetMode="External"/><Relationship Id="rId2001" Type="http://schemas.openxmlformats.org/officeDocument/2006/relationships/hyperlink" Target="https://www.boxofficemojo.com/movies/?id=thebeachbum.htm" TargetMode="External"/><Relationship Id="rId2239" Type="http://schemas.openxmlformats.org/officeDocument/2006/relationships/hyperlink" Target="https://www.amazon.co.uk/Rambo-Last-Blood-Sylvester-Stallone/dp/B07XT2QW9F/ref=sr_1_1?crid=17SXH6B9Z6J7W&amp;keywords=rambo+last+blood+2019&amp;qid=1577973894&amp;s=instant-video&amp;sprefix=Rambo%3A+Last+Blood%2Cinstant-video%2C143&amp;sr=1-1" TargetMode="External"/><Relationship Id="rId418" Type="http://schemas.openxmlformats.org/officeDocument/2006/relationships/hyperlink" Target="http://www.amazon.com/gp/product/B004GGNBYQ/?tag=titb-20" TargetMode="External"/><Relationship Id="rId625" Type="http://schemas.openxmlformats.org/officeDocument/2006/relationships/hyperlink" Target="http://www.amazon.com/gp/product/B0095P3ULC/?tag=titb-20" TargetMode="External"/><Relationship Id="rId832" Type="http://schemas.openxmlformats.org/officeDocument/2006/relationships/hyperlink" Target="http://www.amazon.com/gp/product/B00G9U7NEQ/?tag=titb-20" TargetMode="External"/><Relationship Id="rId1048" Type="http://schemas.openxmlformats.org/officeDocument/2006/relationships/hyperlink" Target="https://www.amazon.com/Point-Break-%C3%89dgar-Ram%C3%ADrez/dp/B01B3MD92E/ref=sr_1_1?s=instant-video&amp;ie=UTF8&amp;qid=1481217970&amp;sr=1-1&amp;keywords=Point+Break" TargetMode="External"/><Relationship Id="rId1255" Type="http://schemas.openxmlformats.org/officeDocument/2006/relationships/hyperlink" Target="http://www.the-numbers.com/market/genre/Comedy" TargetMode="External"/><Relationship Id="rId1462" Type="http://schemas.openxmlformats.org/officeDocument/2006/relationships/hyperlink" Target="https://www.amazon.co.uk/United-Kingdom-David-Oyelowo/dp/B01N0EMX88/ref=sr_1_1?s=instant-video&amp;ie=UTF8&amp;qid=1546981660&amp;sr=1-1&amp;keywords=A+United+Kingdom" TargetMode="External"/><Relationship Id="rId2306" Type="http://schemas.openxmlformats.org/officeDocument/2006/relationships/hyperlink" Target="https://www.the-numbers.com/movie/Frozen-II-(2019)" TargetMode="External"/><Relationship Id="rId1115" Type="http://schemas.openxmlformats.org/officeDocument/2006/relationships/hyperlink" Target="http://www.the-numbers.com/market/genre/Comedy" TargetMode="External"/><Relationship Id="rId1322" Type="http://schemas.openxmlformats.org/officeDocument/2006/relationships/hyperlink" Target="http://www.the-numbers.com/market/genre/Action" TargetMode="External"/><Relationship Id="rId1767" Type="http://schemas.openxmlformats.org/officeDocument/2006/relationships/hyperlink" Target="https://www.the-numbers.com/movie/I-Feel-Pretty" TargetMode="External"/><Relationship Id="rId1974" Type="http://schemas.openxmlformats.org/officeDocument/2006/relationships/hyperlink" Target="https://www.amazon.co.uk/Arctic-Mads-Mikkelsen/dp/B07RK4YWPY/ref=sr_1_1?keywords=Arctic&amp;qid=1577973098&amp;s=instant-video&amp;sr=1-1" TargetMode="External"/><Relationship Id="rId59" Type="http://schemas.openxmlformats.org/officeDocument/2006/relationships/hyperlink" Target="http://www.amazon.co.uk/Surfs-up-Shia-LaBeouf/dp/B00IKBUR22/ref=sr_1_1?s=instant-video&amp;ie=UTF8&amp;qid=1457386556&amp;sr=1-1&amp;keywords=Surf%27s+Up" TargetMode="External"/><Relationship Id="rId1627" Type="http://schemas.openxmlformats.org/officeDocument/2006/relationships/hyperlink" Target="https://www.amazon.com/Show-Dogs-Will-Arnett/dp/B07CZSN6ZY/ref=sr_1_2?s=instant-video&amp;ie=UTF8&amp;qid=1546974776&amp;sr=1-2&amp;keywords=Show+Dogs" TargetMode="External"/><Relationship Id="rId1834" Type="http://schemas.openxmlformats.org/officeDocument/2006/relationships/hyperlink" Target="https://www.the-numbers.com/movie/Alpha-(2018)" TargetMode="External"/><Relationship Id="rId2096" Type="http://schemas.openxmlformats.org/officeDocument/2006/relationships/hyperlink" Target="https://www.amazon.co.uk/Miss-Bala-Anthony-Mackie/dp/B07PLKBS7W/ref=sr_1_1?crid=1KNLFNFWCYPU0&amp;keywords=miss+bala&amp;qid=1557074260&amp;s=instant-video&amp;sprefix=Miss+Bala%2Cinstant-video%2C237&amp;sr=1-1-catcorr" TargetMode="External"/><Relationship Id="rId1901" Type="http://schemas.openxmlformats.org/officeDocument/2006/relationships/hyperlink" Target="https://www.amazon.com/Skyscraper-Dwayne-Rock-Johnson/dp/B07FD5T12N/ref=sr_1_1?s=instant-video&amp;ie=UTF8&amp;qid=1546974801&amp;sr=1-1&amp;keywords=Skyscraper" TargetMode="External"/><Relationship Id="rId275" Type="http://schemas.openxmlformats.org/officeDocument/2006/relationships/hyperlink" Target="http://www.amazon.com/gp/product/B0036BK6MW/?tag=titb-20" TargetMode="External"/><Relationship Id="rId482" Type="http://schemas.openxmlformats.org/officeDocument/2006/relationships/hyperlink" Target="http://www.amazon.com/gp/product/B004FI5F4O/?tag=titb-20" TargetMode="External"/><Relationship Id="rId2163" Type="http://schemas.openxmlformats.org/officeDocument/2006/relationships/hyperlink" Target="https://www.the-numbers.com/market/genre/Drama" TargetMode="External"/><Relationship Id="rId2370" Type="http://schemas.openxmlformats.org/officeDocument/2006/relationships/hyperlink" Target="https://www.the-numbers.com/market/genre/Drama" TargetMode="External"/><Relationship Id="rId135" Type="http://schemas.openxmlformats.org/officeDocument/2006/relationships/hyperlink" Target="http://www.amazon.com/gp/product/B00DC5OICG/?tag=titb-20" TargetMode="External"/><Relationship Id="rId342" Type="http://schemas.openxmlformats.org/officeDocument/2006/relationships/hyperlink" Target="http://www.amazon.com/gp/product/B002Q31MXS/?tag=titb-20" TargetMode="External"/><Relationship Id="rId787" Type="http://schemas.openxmlformats.org/officeDocument/2006/relationships/hyperlink" Target="http://www.amazon.com/gp/product/B00I0PENR8/?tag=titb-20" TargetMode="External"/><Relationship Id="rId994" Type="http://schemas.openxmlformats.org/officeDocument/2006/relationships/hyperlink" Target="http://www.amazon.com/gp/product/B01AMUSHAC/?tag=titb-20" TargetMode="External"/><Relationship Id="rId2023" Type="http://schemas.openxmlformats.org/officeDocument/2006/relationships/hyperlink" Target="https://www.amazon.co.uk/Countdown-Anne-Winters/dp/B0814CHYTD/ref=sr_1_1?crid=11GJOV3S2YCMC&amp;keywords=countdown+2019&amp;qid=1577973288&amp;s=instant-video&amp;sprefix=Countdown%2Cinstant-video%2C146&amp;sr=1-1" TargetMode="External"/><Relationship Id="rId2230" Type="http://schemas.openxmlformats.org/officeDocument/2006/relationships/hyperlink" Target="https://www.the-numbers.com/movie/Dora-and-the-Lost-City-of-Gold-(2019)" TargetMode="External"/><Relationship Id="rId202" Type="http://schemas.openxmlformats.org/officeDocument/2006/relationships/hyperlink" Target="http://www.amazon.com/gp/product/B001OFJPIS/?tag=titb-20" TargetMode="External"/><Relationship Id="rId647" Type="http://schemas.openxmlformats.org/officeDocument/2006/relationships/hyperlink" Target="http://www.amazon.com/gp/product/B008Y7EYSK/?tag=titb-20" TargetMode="External"/><Relationship Id="rId854" Type="http://schemas.openxmlformats.org/officeDocument/2006/relationships/hyperlink" Target="http://www.amazon.com/gp/product/B00M0I05QY/?tag=titb-20" TargetMode="External"/><Relationship Id="rId1277" Type="http://schemas.openxmlformats.org/officeDocument/2006/relationships/hyperlink" Target="http://www.the-numbers.com/market/genre/Thriller-or-Suspense" TargetMode="External"/><Relationship Id="rId1484" Type="http://schemas.openxmlformats.org/officeDocument/2006/relationships/hyperlink" Target="https://www.amazon.co.uk/Founder-Michael-Keaton/dp/B01MUHWG3P/ref=sr_1_1?s=instant-video&amp;ie=UTF8&amp;qid=1546980759&amp;sr=1-1&amp;keywords=The+Founder" TargetMode="External"/><Relationship Id="rId1691" Type="http://schemas.openxmlformats.org/officeDocument/2006/relationships/hyperlink" Target="https://www.the-numbers.com/movie/Proud-Mary" TargetMode="External"/><Relationship Id="rId2328" Type="http://schemas.openxmlformats.org/officeDocument/2006/relationships/hyperlink" Target="https://www.the-numbers.com/market/genre/Drama" TargetMode="External"/><Relationship Id="rId507" Type="http://schemas.openxmlformats.org/officeDocument/2006/relationships/hyperlink" Target="http://www.amazon.com/gp/product/B006W0QR1S/?tag=titb-20" TargetMode="External"/><Relationship Id="rId714" Type="http://schemas.openxmlformats.org/officeDocument/2006/relationships/hyperlink" Target="http://www.amazon.com/gp/product/B0097EZ36Q/?tag=titb-20" TargetMode="External"/><Relationship Id="rId921" Type="http://schemas.openxmlformats.org/officeDocument/2006/relationships/hyperlink" Target="http://www.amazon.com/gp/product/B00MQOZETK/?tag=titb-20" TargetMode="External"/><Relationship Id="rId1137" Type="http://schemas.openxmlformats.org/officeDocument/2006/relationships/hyperlink" Target="http://www.the-numbers.com/market/genre/Drama" TargetMode="External"/><Relationship Id="rId1344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1551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1789" Type="http://schemas.openxmlformats.org/officeDocument/2006/relationships/hyperlink" Target="https://www.the-numbers.com/movie/Hurricane-Heist-The" TargetMode="External"/><Relationship Id="rId1996" Type="http://schemas.openxmlformats.org/officeDocument/2006/relationships/hyperlink" Target="https://www.the-numbers.com/market/genre/Comedy" TargetMode="External"/><Relationship Id="rId50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1204" Type="http://schemas.openxmlformats.org/officeDocument/2006/relationships/hyperlink" Target="https://www.amazon.com/Risen-Joseph-Fiennes/dp/B01BT67CHC/ref=sr_1_1?s=instant-video&amp;ie=UTF8&amp;qid=1481218934&amp;sr=1-1&amp;keywords=Risen" TargetMode="External"/><Relationship Id="rId1411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1649" Type="http://schemas.openxmlformats.org/officeDocument/2006/relationships/hyperlink" Target="https://www.the-numbers.com/market/genre/Horror" TargetMode="External"/><Relationship Id="rId1856" Type="http://schemas.openxmlformats.org/officeDocument/2006/relationships/hyperlink" Target="https://www.amazon.com/Red-Sparrow-Jennifer-Lawrence/dp/B07B3HN24T/ref=sr_1_2?s=instant-video&amp;ie=UTF8&amp;qid=1546974632&amp;sr=1-2&amp;keywords=Red+Sparrow" TargetMode="External"/><Relationship Id="rId1509" Type="http://schemas.openxmlformats.org/officeDocument/2006/relationships/hyperlink" Target="https://www.amazon.co.uk/Nut-Job-Nutty-Nature/dp/B074PC7YTL/ref=sr_1_1?s=instant-video&amp;ie=UTF8&amp;qid=1546978546&amp;sr=1-1&amp;keywords=The+Nut+Job+2%3A+Nutty+by+Nature" TargetMode="External"/><Relationship Id="rId1716" Type="http://schemas.openxmlformats.org/officeDocument/2006/relationships/hyperlink" Target="https://www.amazon.com/Love-Simon-Nick-Robinson/dp/B07B427P5V/ref=sr_1_2?s=instant-video&amp;ie=UTF8&amp;qid=1546975610&amp;sr=1-2&amp;keywords=Love%2C+Simon" TargetMode="External"/><Relationship Id="rId1923" Type="http://schemas.openxmlformats.org/officeDocument/2006/relationships/hyperlink" Target="https://www.amazon.com/Isle-Dogs-Bryan-Cranston/dp/B07C4825LL/ref=sr_1_2?s=instant-video&amp;ie=UTF8&amp;qid=1546975090&amp;sr=1-2&amp;keywords=Isle+of+Dogs" TargetMode="External"/><Relationship Id="rId297" Type="http://schemas.openxmlformats.org/officeDocument/2006/relationships/hyperlink" Target="http://www.amazon.com/gp/product/B002ICE0O0/?tag=titb-20" TargetMode="External"/><Relationship Id="rId2185" Type="http://schemas.openxmlformats.org/officeDocument/2006/relationships/hyperlink" Target="https://www.boxofficemojo.com/movies/?id=theupside.htm" TargetMode="External"/><Relationship Id="rId157" Type="http://schemas.openxmlformats.org/officeDocument/2006/relationships/hyperlink" Target="http://www.amazon.com/gp/product/B001T5D6LK/?tag=titb-20" TargetMode="External"/><Relationship Id="rId364" Type="http://schemas.openxmlformats.org/officeDocument/2006/relationships/hyperlink" Target="http://www.amazon.com/gp/product/B008Y6Y1RA/?tag=titb-20" TargetMode="External"/><Relationship Id="rId2045" Type="http://schemas.openxmlformats.org/officeDocument/2006/relationships/hyperlink" Target="https://www.the-numbers.com/market/genre/Horror" TargetMode="External"/><Relationship Id="rId571" Type="http://schemas.openxmlformats.org/officeDocument/2006/relationships/hyperlink" Target="http://www.amazon.com/gp/product/B0055QL28I/?tag=titb-20" TargetMode="External"/><Relationship Id="rId669" Type="http://schemas.openxmlformats.org/officeDocument/2006/relationships/hyperlink" Target="http://www.amazon.com/gp/product/B00BGIBVP8/?tag=titb-20" TargetMode="External"/><Relationship Id="rId876" Type="http://schemas.openxmlformats.org/officeDocument/2006/relationships/hyperlink" Target="http://www.amazon.com/gp/product/B00R7FUC7M/?tag=titb-20" TargetMode="External"/><Relationship Id="rId1299" Type="http://schemas.openxmlformats.org/officeDocument/2006/relationships/hyperlink" Target="http://www.the-numbers.com/market/genre/Horror" TargetMode="External"/><Relationship Id="rId2252" Type="http://schemas.openxmlformats.org/officeDocument/2006/relationships/hyperlink" Target="https://www.amazon.co.uk/Cold-Pursuit-Liam-Neeson/dp/B07P1B6CP2/ref=sr_1_1?crid=1ZYE6J7L42KX6&amp;keywords=cold+pursuit&amp;qid=1557072845&amp;s=instant-video&amp;sprefix=Cold+Pursuit%2Cinstant-video%2C140&amp;sr=1-1" TargetMode="External"/><Relationship Id="rId224" Type="http://schemas.openxmlformats.org/officeDocument/2006/relationships/hyperlink" Target="http://www.amazon.com/gp/product/B002LFIGYY/?tag=titb-20" TargetMode="External"/><Relationship Id="rId431" Type="http://schemas.openxmlformats.org/officeDocument/2006/relationships/hyperlink" Target="http://www.amazon.com/gp/product/B0041VR5LQ/?tag=titb-20" TargetMode="External"/><Relationship Id="rId529" Type="http://schemas.openxmlformats.org/officeDocument/2006/relationships/hyperlink" Target="http://www.amazon.com/gp/product/B00503BN1M/?tag=titb-20" TargetMode="External"/><Relationship Id="rId736" Type="http://schemas.openxmlformats.org/officeDocument/2006/relationships/hyperlink" Target="http://www.amazon.com/gp/product/B00FBSP9SO/?tag=titb-20" TargetMode="External"/><Relationship Id="rId1061" Type="http://schemas.openxmlformats.org/officeDocument/2006/relationships/hyperlink" Target="http://www.amazon.com/gp/product/B015D4H780/?tag=titb-20" TargetMode="External"/><Relationship Id="rId1159" Type="http://schemas.openxmlformats.org/officeDocument/2006/relationships/hyperlink" Target="http://www.the-numbers.com/market/genre/Action" TargetMode="External"/><Relationship Id="rId1366" Type="http://schemas.openxmlformats.org/officeDocument/2006/relationships/hyperlink" Target="http://www.the-numbers.com/market/genre/Horror" TargetMode="External"/><Relationship Id="rId2112" Type="http://schemas.openxmlformats.org/officeDocument/2006/relationships/hyperlink" Target="https://www.the-numbers.com/movie/Whered-You-Go-Bernadette-(2019)" TargetMode="External"/><Relationship Id="rId943" Type="http://schemas.openxmlformats.org/officeDocument/2006/relationships/hyperlink" Target="http://www.amazon.com/gp/product/B015K53VXW/?tag=titb-20" TargetMode="External"/><Relationship Id="rId1019" Type="http://schemas.openxmlformats.org/officeDocument/2006/relationships/hyperlink" Target="http://www.amazon.com/gp/product/B00VGRCBOY/?tag=titb-20" TargetMode="External"/><Relationship Id="rId1573" Type="http://schemas.openxmlformats.org/officeDocument/2006/relationships/hyperlink" Target="https://www.amazon.com/Hearts-Beat-Loud-Nick-Offerman/dp/B07DMBMM3R/ref=sr_1_1?s=instant-video&amp;ie=UTF8&amp;qid=1546974561&amp;sr=1-1&amp;keywords=Hearts+Beat+Loud" TargetMode="External"/><Relationship Id="rId1780" Type="http://schemas.openxmlformats.org/officeDocument/2006/relationships/hyperlink" Target="https://www.amazon.com/Sicario-Day-Soldado-Josh-Brolin/dp/B07F6QN8BR/ref=sr_1_1?s=instant-video&amp;ie=UTF8&amp;qid=1546974790&amp;sr=1-1&amp;keywords=Sicario%3A+Day+of+the+Soldado" TargetMode="External"/><Relationship Id="rId1878" Type="http://schemas.openxmlformats.org/officeDocument/2006/relationships/hyperlink" Target="https://www.the-numbers.com/market/genre/Drama" TargetMode="External"/><Relationship Id="rId72" Type="http://schemas.openxmlformats.org/officeDocument/2006/relationships/hyperlink" Target="http://www.amazon.co.uk/Beowulf-Ray-Winstone/dp/B00ET07UK0/ref=sr_1_2?s=instant-video&amp;ie=UTF8&amp;qid=1457385663&amp;sr=1-2&amp;keywords=Beowulf" TargetMode="External"/><Relationship Id="rId803" Type="http://schemas.openxmlformats.org/officeDocument/2006/relationships/hyperlink" Target="http://www.amazon.com/gp/product/B00304E5NG/?tag=titb-20" TargetMode="External"/><Relationship Id="rId1226" Type="http://schemas.openxmlformats.org/officeDocument/2006/relationships/hyperlink" Target="http://www.the-numbers.com/market/genre/Drama" TargetMode="External"/><Relationship Id="rId1433" Type="http://schemas.openxmlformats.org/officeDocument/2006/relationships/hyperlink" Target="https://www.amazon.co.uk/Paris-Can-Wait-Diane-Lane/dp/B0789458WV/ref=sr_1_1?s=instant-video&amp;ie=UTF8&amp;qid=1546981601&amp;sr=1-1&amp;keywords=Paris+Can+Wait" TargetMode="External"/><Relationship Id="rId1640" Type="http://schemas.openxmlformats.org/officeDocument/2006/relationships/hyperlink" Target="https://www.the-numbers.com/market/genre/Comedy" TargetMode="External"/><Relationship Id="rId1738" Type="http://schemas.openxmlformats.org/officeDocument/2006/relationships/hyperlink" Target="https://www.the-numbers.com/market/genre/Adventure" TargetMode="External"/><Relationship Id="rId1500" Type="http://schemas.openxmlformats.org/officeDocument/2006/relationships/hyperlink" Target="https://www.amazon.co.uk/Detroit-John-Boyega/dp/B074MS7TFB/ref=sr_1_1?s=instant-video&amp;ie=UTF8&amp;qid=1546981497&amp;sr=1-1&amp;keywords=Detroit" TargetMode="External"/><Relationship Id="rId1945" Type="http://schemas.openxmlformats.org/officeDocument/2006/relationships/hyperlink" Target="https://www.the-numbers.com/movie/Solo-A-Star-Wars-Story" TargetMode="External"/><Relationship Id="rId1805" Type="http://schemas.openxmlformats.org/officeDocument/2006/relationships/hyperlink" Target="https://www.the-numbers.com/movie/Spy-Who-Dumped-Me-The-(2018)" TargetMode="External"/><Relationship Id="rId179" Type="http://schemas.openxmlformats.org/officeDocument/2006/relationships/hyperlink" Target="http://www.amazon.com/gp/product/B002B9GR3W/?tag=titb-20" TargetMode="External"/><Relationship Id="rId386" Type="http://schemas.openxmlformats.org/officeDocument/2006/relationships/hyperlink" Target="http://www.amazon.com/gp/product/B004R0YIRU/?tag=titb-20" TargetMode="External"/><Relationship Id="rId593" Type="http://schemas.openxmlformats.org/officeDocument/2006/relationships/hyperlink" Target="http://www.amazon.com/gp/product/B006TLFIAQ/?tag=titb-20" TargetMode="External"/><Relationship Id="rId2067" Type="http://schemas.openxmlformats.org/officeDocument/2006/relationships/hyperlink" Target="https://www.the-numbers.com/market/genre/Drama" TargetMode="External"/><Relationship Id="rId2274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246" Type="http://schemas.openxmlformats.org/officeDocument/2006/relationships/hyperlink" Target="http://www.amazon.com/gp/product/B009EEJKV8/?tag=titb-20" TargetMode="External"/><Relationship Id="rId453" Type="http://schemas.openxmlformats.org/officeDocument/2006/relationships/hyperlink" Target="http://www.amazon.com/gp/product/B004GWZPOE/?tag=titb-20" TargetMode="External"/><Relationship Id="rId660" Type="http://schemas.openxmlformats.org/officeDocument/2006/relationships/hyperlink" Target="http://www.amazon.com/gp/product/B00AHSINKO/?tag=titb-20" TargetMode="External"/><Relationship Id="rId898" Type="http://schemas.openxmlformats.org/officeDocument/2006/relationships/hyperlink" Target="http://www.amazon.com/gp/product/B00RNRD7Y4/?tag=titb-20" TargetMode="External"/><Relationship Id="rId1083" Type="http://schemas.openxmlformats.org/officeDocument/2006/relationships/hyperlink" Target="https://www.amazon.com/Hunt-Wilderpeople-Sam-Neill/dp/B01HE1H3WK/ref=sr_1_1?s=instant-video&amp;ie=UTF8&amp;qid=1481217934&amp;sr=1-1&amp;keywords=Hunt+for+the+Wilderpeople" TargetMode="External"/><Relationship Id="rId1290" Type="http://schemas.openxmlformats.org/officeDocument/2006/relationships/hyperlink" Target="http://www.the-numbers.com/market/genre/Drama" TargetMode="External"/><Relationship Id="rId2134" Type="http://schemas.openxmlformats.org/officeDocument/2006/relationships/hyperlink" Target="https://www.the-numbers.com/market/genre/Comedy" TargetMode="External"/><Relationship Id="rId2341" Type="http://schemas.openxmlformats.org/officeDocument/2006/relationships/hyperlink" Target="https://www.amazon.co.uk/TERMINATOR-DARK-FATE-Tim-Miller/dp/B07ZBXCQYG/ref=sr_1_1?keywords=Terminator%3A+Dark+Fate&amp;qid=1577974317&amp;s=instant-video&amp;sr=1-1" TargetMode="External"/><Relationship Id="rId106" Type="http://schemas.openxmlformats.org/officeDocument/2006/relationships/hyperlink" Target="http://www.amazon.com/gp/product/B009CGD0C8/?tag=titb-20" TargetMode="External"/><Relationship Id="rId313" Type="http://schemas.openxmlformats.org/officeDocument/2006/relationships/hyperlink" Target="http://www.amazon.com/gp/product/B002PHW9IC/?tag=titb-20" TargetMode="External"/><Relationship Id="rId758" Type="http://schemas.openxmlformats.org/officeDocument/2006/relationships/hyperlink" Target="http://www.amazon.com/gp/product/B00IXE6568/?tag=titb-20" TargetMode="External"/><Relationship Id="rId965" Type="http://schemas.openxmlformats.org/officeDocument/2006/relationships/hyperlink" Target="http://www.amazon.com/gp/product/B016887PIW/?tag=titb-20" TargetMode="External"/><Relationship Id="rId1150" Type="http://schemas.openxmlformats.org/officeDocument/2006/relationships/hyperlink" Target="https://www.amazon.com/Hell-High-Water-Jeff-Bridges/dp/B01K5CB2DG/ref=sr_1_1?s=instant-video&amp;ie=UTF8&amp;qid=1481218754&amp;sr=1-1&amp;keywords=Hell+or+High+Water" TargetMode="External"/><Relationship Id="rId1388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1595" Type="http://schemas.openxmlformats.org/officeDocument/2006/relationships/hyperlink" Target="https://www.the-numbers.com/movie/First-Reformed" TargetMode="External"/><Relationship Id="rId94" Type="http://schemas.openxmlformats.org/officeDocument/2006/relationships/hyperlink" Target="http://www.amazon.com/gp/product/B001RG8II2/?tag=titb-20" TargetMode="External"/><Relationship Id="rId520" Type="http://schemas.openxmlformats.org/officeDocument/2006/relationships/hyperlink" Target="http://www.amazon.com/gp/product/B006VRZ5YM/?tag=titb-20" TargetMode="External"/><Relationship Id="rId618" Type="http://schemas.openxmlformats.org/officeDocument/2006/relationships/hyperlink" Target="http://www.amazon.com/gp/product/B005H9B2CE/?tag=titb-20" TargetMode="External"/><Relationship Id="rId825" Type="http://schemas.openxmlformats.org/officeDocument/2006/relationships/hyperlink" Target="http://www.amazon.com/gp/product/B00IMYZL2S/?tag=titb-20" TargetMode="External"/><Relationship Id="rId1248" Type="http://schemas.openxmlformats.org/officeDocument/2006/relationships/hyperlink" Target="https://www.amazon.com/Bridget-Joness-Baby-Ren%C3%A9e-Zellweger/dp/B01N0ICNMH/ref=sr_1_1?s=instant-video&amp;ie=UTF8&amp;qid=1481218670&amp;sr=1-1&amp;keywords=Bridget+Jones%E2%80%99s+Baby" TargetMode="External"/><Relationship Id="rId1455" Type="http://schemas.openxmlformats.org/officeDocument/2006/relationships/hyperlink" Target="https://www.amazon.co.uk/Three-Billboards-Outside-Ebbing-Missouri/dp/B078SL1XQJ/ref=sr_1_1?s=instant-video&amp;ie=UTF8&amp;qid=1546981518&amp;sr=1-1&amp;keywords=Three+Billboards+Outside+Ebbing%2C+Missouri" TargetMode="External"/><Relationship Id="rId1662" Type="http://schemas.openxmlformats.org/officeDocument/2006/relationships/hyperlink" Target="https://www.amazon.com/Teen-Titans-Movies-Greg-Cipes/dp/B07JBKDS5Q/ref=sr_1_1?s=instant-video&amp;ie=UTF8&amp;qid=1546974922&amp;sr=1-1&amp;keywords=Teen+Titans+Go%21+To+The+Movies" TargetMode="External"/><Relationship Id="rId2201" Type="http://schemas.openxmlformats.org/officeDocument/2006/relationships/hyperlink" Target="https://www.the-numbers.com/movie/Knives-Out-(2019)" TargetMode="External"/><Relationship Id="rId1010" Type="http://schemas.openxmlformats.org/officeDocument/2006/relationships/hyperlink" Target="http://www.amazon.com/gp/product/B011AK040Y/?tag=titb-20" TargetMode="External"/><Relationship Id="rId1108" Type="http://schemas.openxmlformats.org/officeDocument/2006/relationships/hyperlink" Target="https://www.amazon.com/Fifty-Shades-Black-Marlon-Wayans/dp/B01E9H4SIY/ref=sr_1_1?s=instant-video&amp;ie=UTF8&amp;qid=1481218283&amp;sr=1-1&amp;keywords=Fifty+Shades+of+Black" TargetMode="External"/><Relationship Id="rId1315" Type="http://schemas.openxmlformats.org/officeDocument/2006/relationships/hyperlink" Target="http://www.the-numbers.com/market/genre/Action" TargetMode="External"/><Relationship Id="rId1967" Type="http://schemas.openxmlformats.org/officeDocument/2006/relationships/hyperlink" Target="https://www.amazon.com/Tully-Charlize-Theron/dp/B07CRN142G/ref=sr_1_2?s=instant-video&amp;ie=UTF8&amp;qid=1546970659&amp;sr=1-2&amp;keywords=Tully" TargetMode="External"/><Relationship Id="rId1522" Type="http://schemas.openxmlformats.org/officeDocument/2006/relationships/hyperlink" Target="https://www.amazon.co.uk/Victoria-Abdul-Judi-Dench/dp/B075L417XB/ref=sr_1_1?s=instant-video&amp;ie=UTF8&amp;qid=1546980911&amp;sr=1-1&amp;keywords=Victoria+and+Abdul" TargetMode="External"/><Relationship Id="rId21" Type="http://schemas.openxmlformats.org/officeDocument/2006/relationships/hyperlink" Target="http://www.amazon.co.uk/Download-Movie-Game-Plan-Rock/dp/B00FZMR7CC/ref=sr_1_1?s=instant-video&amp;ie=UTF8&amp;qid=1457386610&amp;sr=1-1&amp;keywords=The+Game+Plan" TargetMode="External"/><Relationship Id="rId2089" Type="http://schemas.openxmlformats.org/officeDocument/2006/relationships/hyperlink" Target="https://www.the-numbers.com/market/genre/Drama" TargetMode="External"/><Relationship Id="rId2296" Type="http://schemas.openxmlformats.org/officeDocument/2006/relationships/hyperlink" Target="https://www.the-numbers.com/market/genre/Adventure" TargetMode="External"/><Relationship Id="rId268" Type="http://schemas.openxmlformats.org/officeDocument/2006/relationships/hyperlink" Target="http://www.amazon.com/gp/product/B002BBJ52U/?tag=titb-20" TargetMode="External"/><Relationship Id="rId475" Type="http://schemas.openxmlformats.org/officeDocument/2006/relationships/hyperlink" Target="http://www.amazon.com/gp/product/B003RV43X4/?tag=titb-20" TargetMode="External"/><Relationship Id="rId682" Type="http://schemas.openxmlformats.org/officeDocument/2006/relationships/hyperlink" Target="http://www.amazon.com/gp/product/B008JAGZDE/?tag=titb-20" TargetMode="External"/><Relationship Id="rId2156" Type="http://schemas.openxmlformats.org/officeDocument/2006/relationships/hyperlink" Target="https://www.boxofficemojo.com/movies/?id=captivestate.htm" TargetMode="External"/><Relationship Id="rId2363" Type="http://schemas.openxmlformats.org/officeDocument/2006/relationships/hyperlink" Target="https://www.boxofficemojo.com/movies/?id=greta.htm" TargetMode="External"/><Relationship Id="rId128" Type="http://schemas.openxmlformats.org/officeDocument/2006/relationships/hyperlink" Target="http://www.amazon.com/gp/product/B009TGWW70/?tag=titb-20" TargetMode="External"/><Relationship Id="rId335" Type="http://schemas.openxmlformats.org/officeDocument/2006/relationships/hyperlink" Target="http://www.amazon.com/gp/product/B002OR0RP0/?tag=titb-20" TargetMode="External"/><Relationship Id="rId542" Type="http://schemas.openxmlformats.org/officeDocument/2006/relationships/hyperlink" Target="http://www.amazon.com/gp/product/B0067XLIG4/?tag=titb-20" TargetMode="External"/><Relationship Id="rId1172" Type="http://schemas.openxmlformats.org/officeDocument/2006/relationships/hyperlink" Target="http://www.the-numbers.com/market/genre/Drama" TargetMode="External"/><Relationship Id="rId2016" Type="http://schemas.openxmlformats.org/officeDocument/2006/relationships/hyperlink" Target="https://www.amazon.co.uk/Unplanned-Ashley-Bratcher/dp/B07VGMRKLV/ref=sr_1_1?crid=Q8N5Y9JIGNWQ&amp;keywords=unplanned&amp;qid=1577974547&amp;s=instant-video&amp;sprefix=Unplanned%2Cinstant-video%2C145&amp;sr=1-1" TargetMode="External"/><Relationship Id="rId2223" Type="http://schemas.openxmlformats.org/officeDocument/2006/relationships/hyperlink" Target="https://www.the-numbers.com/movie/Goldfinch-The-(2019)" TargetMode="External"/><Relationship Id="rId402" Type="http://schemas.openxmlformats.org/officeDocument/2006/relationships/hyperlink" Target="http://www.amazon.com/gp/product/B004HGWYX4/?tag=titb-20" TargetMode="External"/><Relationship Id="rId1032" Type="http://schemas.openxmlformats.org/officeDocument/2006/relationships/hyperlink" Target="http://www.amazon.com/gp/product/B00SNQWXZS/?tag=titb-20" TargetMode="External"/><Relationship Id="rId1989" Type="http://schemas.openxmlformats.org/officeDocument/2006/relationships/hyperlink" Target="https://www.the-numbers.com/market/genre/Adventure" TargetMode="External"/><Relationship Id="rId1849" Type="http://schemas.openxmlformats.org/officeDocument/2006/relationships/hyperlink" Target="https://www.the-numbers.com/movie/Maze-Runner-The-Death-Cure" TargetMode="External"/><Relationship Id="rId192" Type="http://schemas.openxmlformats.org/officeDocument/2006/relationships/hyperlink" Target="http://www.amazon.com/gp/product/B0019LT6AO/?tag=titb-20" TargetMode="External"/><Relationship Id="rId1709" Type="http://schemas.openxmlformats.org/officeDocument/2006/relationships/hyperlink" Target="https://www.the-numbers.com/movie/Quiet-Place-A-(2018)" TargetMode="External"/><Relationship Id="rId1916" Type="http://schemas.openxmlformats.org/officeDocument/2006/relationships/hyperlink" Target="https://www.the-numbers.com/movie/Jurassic-World-Fallen-Kingdom-(2018)" TargetMode="External"/><Relationship Id="rId2080" Type="http://schemas.openxmlformats.org/officeDocument/2006/relationships/hyperlink" Target="https://www.the-numbers.com/market/genre/Horror" TargetMode="External"/><Relationship Id="rId869" Type="http://schemas.openxmlformats.org/officeDocument/2006/relationships/hyperlink" Target="http://www.amazon.com/gp/product/B00R8Q0KV8/?tag=titb-20" TargetMode="External"/><Relationship Id="rId1499" Type="http://schemas.openxmlformats.org/officeDocument/2006/relationships/hyperlink" Target="https://www.amazon.co.uk/Baby-Driver-Jamie-Foxx/dp/B073DPLHDW/ref=sr_1_1?s=instant-video&amp;ie=UTF8&amp;qid=1546981529&amp;sr=1-1&amp;keywords=Baby+Driver" TargetMode="External"/><Relationship Id="rId729" Type="http://schemas.openxmlformats.org/officeDocument/2006/relationships/hyperlink" Target="http://www.amazon.com/gp/product/B00J2AJW76/?tag=titb-20" TargetMode="External"/><Relationship Id="rId1359" Type="http://schemas.openxmlformats.org/officeDocument/2006/relationships/hyperlink" Target="http://www.the-numbers.com/market/genre/Drama" TargetMode="External"/><Relationship Id="rId936" Type="http://schemas.openxmlformats.org/officeDocument/2006/relationships/hyperlink" Target="http://www.amazon.com/gp/product/B018UL4Q4G/?tag=titb-20" TargetMode="External"/><Relationship Id="rId1219" Type="http://schemas.openxmlformats.org/officeDocument/2006/relationships/hyperlink" Target="http://www.the-numbers.com/market/genre/Drama" TargetMode="External"/><Relationship Id="rId1566" Type="http://schemas.openxmlformats.org/officeDocument/2006/relationships/hyperlink" Target="https://www.amazon.com/Blindspotting-Daveed-Diggs/dp/B07G4N3J9R/ref=sr_1_1?s=instant-video&amp;ie=UTF8&amp;qid=1546970094&amp;sr=1-1&amp;keywords=Blindspotting" TargetMode="External"/><Relationship Id="rId1773" Type="http://schemas.openxmlformats.org/officeDocument/2006/relationships/hyperlink" Target="https://www.amazon.com/Darkest-Minds-Amandla-Stenberg/dp/B07G2T5SHR/ref=sr_1_1?s=instant-video&amp;ie=UTF8&amp;qid=1546974961&amp;sr=1-1&amp;keywords=The+Darkest+Minds" TargetMode="External"/><Relationship Id="rId1980" Type="http://schemas.openxmlformats.org/officeDocument/2006/relationships/hyperlink" Target="https://www.the-numbers.com/market/genre/Comedy" TargetMode="External"/><Relationship Id="rId65" Type="http://schemas.openxmlformats.org/officeDocument/2006/relationships/hyperlink" Target="http://www.amazon.co.uk/Ghost-Rider-Nicolas-Cage/dp/B00GS8023S/ref=sr_1_1?s=instant-video&amp;ie=UTF8&amp;qid=1457385829&amp;sr=1-1&amp;keywords=Ghost+Rider" TargetMode="External"/><Relationship Id="rId1426" Type="http://schemas.openxmlformats.org/officeDocument/2006/relationships/hyperlink" Target="https://www.amazon.co.uk/Phoenix-Forgotten-Florence-Hartigan/dp/B074Q2H917/ref=sr_1_1?s=instant-video&amp;ie=UTF8&amp;qid=1546981612&amp;sr=1-1&amp;keywords=Phoenix+Forgotten" TargetMode="External"/><Relationship Id="rId1633" Type="http://schemas.openxmlformats.org/officeDocument/2006/relationships/hyperlink" Target="https://www.amazon.com/Disobedience-Rachel-Weisz/dp/B07CLGLPJ3/ref=sr_1_2?s=instant-video&amp;ie=UTF8&amp;qid=1546970431&amp;sr=1-2&amp;keywords=Disobedience" TargetMode="External"/><Relationship Id="rId1840" Type="http://schemas.openxmlformats.org/officeDocument/2006/relationships/hyperlink" Target="https://www.the-numbers.com/market/genre/Drama" TargetMode="External"/><Relationship Id="rId1700" Type="http://schemas.openxmlformats.org/officeDocument/2006/relationships/hyperlink" Target="https://www.amazon.com/Second-Act-Jennifer-Lopez/dp/B07M79JCN1/ref=sr_1_3?s=instant-video&amp;ie=UTF8&amp;qid=1546974742&amp;sr=1-3&amp;keywords=Second+Act" TargetMode="External"/><Relationship Id="rId379" Type="http://schemas.openxmlformats.org/officeDocument/2006/relationships/hyperlink" Target="http://www.amazon.com/gp/product/B0043UCXQC/?tag=titb-20" TargetMode="External"/><Relationship Id="rId586" Type="http://schemas.openxmlformats.org/officeDocument/2006/relationships/hyperlink" Target="http://www.amazon.com/gp/product/B006SV2LWA/?tag=titb-20" TargetMode="External"/><Relationship Id="rId793" Type="http://schemas.openxmlformats.org/officeDocument/2006/relationships/hyperlink" Target="http://www.amazon.com/gp/product/B00HYTSTNU/?tag=titb-20" TargetMode="External"/><Relationship Id="rId2267" Type="http://schemas.openxmlformats.org/officeDocument/2006/relationships/hyperlink" Target="https://www.the-numbers.com/market/genre/Horror" TargetMode="External"/><Relationship Id="rId239" Type="http://schemas.openxmlformats.org/officeDocument/2006/relationships/hyperlink" Target="http://www.amazon.com/gp/product/B0030MM68O/?tag=titb-20" TargetMode="External"/><Relationship Id="rId446" Type="http://schemas.openxmlformats.org/officeDocument/2006/relationships/hyperlink" Target="http://www.amazon.com/gp/product/B004HWYTP4/?tag=titb-20" TargetMode="External"/><Relationship Id="rId653" Type="http://schemas.openxmlformats.org/officeDocument/2006/relationships/hyperlink" Target="http://www.amazon.com/gp/product/B00932A4N4/?tag=titb-20" TargetMode="External"/><Relationship Id="rId1076" Type="http://schemas.openxmlformats.org/officeDocument/2006/relationships/hyperlink" Target="http://www.the-numbers.com/market/genre/Adventure" TargetMode="External"/><Relationship Id="rId1283" Type="http://schemas.openxmlformats.org/officeDocument/2006/relationships/hyperlink" Target="http://www.the-numbers.com/market/genre/Adventure" TargetMode="External"/><Relationship Id="rId1490" Type="http://schemas.openxmlformats.org/officeDocument/2006/relationships/hyperlink" Target="https://www.amazon.co.uk/Leap-Marshall-Goldsmith/dp/B07JN82NSS/ref=sr_1_1?s=instant-video&amp;ie=UTF8&amp;qid=1546978228&amp;sr=1-1&amp;keywords=Leap%21" TargetMode="External"/><Relationship Id="rId2127" Type="http://schemas.openxmlformats.org/officeDocument/2006/relationships/hyperlink" Target="https://www.boxofficemojo.com/movies/?id=whatmenwant.htm" TargetMode="External"/><Relationship Id="rId2334" Type="http://schemas.openxmlformats.org/officeDocument/2006/relationships/hyperlink" Target="https://www.the-numbers.com/movie/Maleficent-Mistress-of-Evil-(2019)" TargetMode="External"/><Relationship Id="rId306" Type="http://schemas.openxmlformats.org/officeDocument/2006/relationships/hyperlink" Target="http://www.amazon.com/gp/product/B004QBE6S6/?tag=titb-20" TargetMode="External"/><Relationship Id="rId860" Type="http://schemas.openxmlformats.org/officeDocument/2006/relationships/hyperlink" Target="http://www.amazon.com/gp/product/B00R7FRTWI/?tag=titb-20" TargetMode="External"/><Relationship Id="rId1143" Type="http://schemas.openxmlformats.org/officeDocument/2006/relationships/hyperlink" Target="http://www.the-numbers.com/market/genre/Adventure" TargetMode="External"/><Relationship Id="rId513" Type="http://schemas.openxmlformats.org/officeDocument/2006/relationships/hyperlink" Target="http://www.amazon.com/gp/product/B0094LYJZI/?tag=titb-20" TargetMode="External"/><Relationship Id="rId720" Type="http://schemas.openxmlformats.org/officeDocument/2006/relationships/hyperlink" Target="http://www.amazon.com/gp/product/B009D5VNLS/?tag=titb-20" TargetMode="External"/><Relationship Id="rId1350" Type="http://schemas.openxmlformats.org/officeDocument/2006/relationships/hyperlink" Target="https://www.amazon.com/Divergent-Allegiant-Shailene-Woodley/dp/B01D0SVUFC/ref=sr_1_1?s=instant-video&amp;ie=UTF8&amp;qid=1481219181&amp;sr=1-1&amp;keywords=The+Divergent+Series%3A+Allegiant" TargetMode="External"/><Relationship Id="rId1003" Type="http://schemas.openxmlformats.org/officeDocument/2006/relationships/hyperlink" Target="http://www.amazon.com/gp/product/B0162LLAQS/?tag=titb-20" TargetMode="External"/><Relationship Id="rId1210" Type="http://schemas.openxmlformats.org/officeDocument/2006/relationships/hyperlink" Target="http://www.the-numbers.com/market/genre/Action" TargetMode="External"/><Relationship Id="rId2191" Type="http://schemas.openxmlformats.org/officeDocument/2006/relationships/hyperlink" Target="https://www.the-numbers.com/movie/Kitchen-The-(2019)" TargetMode="External"/><Relationship Id="rId163" Type="http://schemas.openxmlformats.org/officeDocument/2006/relationships/hyperlink" Target="http://www.amazon.com/gp/product/B001DIZPXA/?tag=titb-20" TargetMode="External"/><Relationship Id="rId370" Type="http://schemas.openxmlformats.org/officeDocument/2006/relationships/hyperlink" Target="http://www.amazon.com/gp/product/B009EEMNV2/?tag=titb-20" TargetMode="External"/><Relationship Id="rId2051" Type="http://schemas.openxmlformats.org/officeDocument/2006/relationships/hyperlink" Target="https://www.amazon.co.uk/Good-Liar-Bill-Condon/dp/B081PPT83H/ref=sr_1_1?keywords=The+Good+Liar&amp;qid=1577974386&amp;s=instant-video&amp;sr=1-1" TargetMode="External"/><Relationship Id="rId230" Type="http://schemas.openxmlformats.org/officeDocument/2006/relationships/hyperlink" Target="http://www.amazon.com/gp/product/B008Y6U6JM/?tag=titb-20" TargetMode="External"/><Relationship Id="rId1677" Type="http://schemas.openxmlformats.org/officeDocument/2006/relationships/hyperlink" Target="https://www.the-numbers.com/movie/Overboard-(Remake)-(2018)" TargetMode="External"/><Relationship Id="rId1884" Type="http://schemas.openxmlformats.org/officeDocument/2006/relationships/hyperlink" Target="https://www.amazon.com/Tomb-Raider-Nick-Frost/dp/B07B7HNWZZ/ref=sr_1_2?s=instant-video&amp;ie=UTF8&amp;qid=1546970756&amp;sr=1-2&amp;keywords=Tomb+Raider" TargetMode="External"/><Relationship Id="rId907" Type="http://schemas.openxmlformats.org/officeDocument/2006/relationships/hyperlink" Target="http://www.amazon.com/gp/product/B00J5A1V5Y/?tag=titb-20" TargetMode="External"/><Relationship Id="rId1537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1744" Type="http://schemas.openxmlformats.org/officeDocument/2006/relationships/hyperlink" Target="https://www.amazon.com/Night-School-Kevin-Hart/dp/B07HMMT891/ref=sr_1_1?s=instant-video&amp;ie=UTF8&amp;qid=1546975472&amp;sr=1-1&amp;keywords=Night+School" TargetMode="External"/><Relationship Id="rId1951" Type="http://schemas.openxmlformats.org/officeDocument/2006/relationships/hyperlink" Target="https://www.the-numbers.com/market/genre/Action" TargetMode="External"/><Relationship Id="rId36" Type="http://schemas.openxmlformats.org/officeDocument/2006/relationships/hyperlink" Target="http://www.amazon.co.uk/Music-Lyrics-Hugh-Grant/dp/B00I70JJIY/ref=sr_1_1?s=instant-video&amp;ie=UTF8&amp;qid=1457386273&amp;sr=1-1&amp;keywords=Music+and+Lyrics" TargetMode="External"/><Relationship Id="rId1604" Type="http://schemas.openxmlformats.org/officeDocument/2006/relationships/hyperlink" Target="https://www.the-numbers.com/movie/Every-Day-(2018)" TargetMode="External"/><Relationship Id="rId1811" Type="http://schemas.openxmlformats.org/officeDocument/2006/relationships/hyperlink" Target="https://www.the-numbers.com/movie/Happytime-Murders-The" TargetMode="External"/><Relationship Id="rId697" Type="http://schemas.openxmlformats.org/officeDocument/2006/relationships/hyperlink" Target="http://www.amazon.com/gp/product/B0094M2O7C/?tag=titb-20" TargetMode="External"/><Relationship Id="rId2378" Type="http://schemas.openxmlformats.org/officeDocument/2006/relationships/comments" Target="../comments2.xml"/><Relationship Id="rId1187" Type="http://schemas.openxmlformats.org/officeDocument/2006/relationships/hyperlink" Target="http://www.the-numbers.com/market/genre/Action" TargetMode="External"/><Relationship Id="rId557" Type="http://schemas.openxmlformats.org/officeDocument/2006/relationships/hyperlink" Target="http://www.amazon.com/gp/product/B0064J63DY/?tag=titb-20" TargetMode="External"/><Relationship Id="rId764" Type="http://schemas.openxmlformats.org/officeDocument/2006/relationships/hyperlink" Target="http://www.amazon.com/gp/product/B00HZ4AFOU/?tag=titb-20" TargetMode="External"/><Relationship Id="rId971" Type="http://schemas.openxmlformats.org/officeDocument/2006/relationships/hyperlink" Target="http://www.the-numbers.com/market/genre/Action" TargetMode="External"/><Relationship Id="rId1394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2238" Type="http://schemas.openxmlformats.org/officeDocument/2006/relationships/hyperlink" Target="https://www.the-numbers.com/market/genre/Action" TargetMode="External"/><Relationship Id="rId417" Type="http://schemas.openxmlformats.org/officeDocument/2006/relationships/hyperlink" Target="http://www.amazon.com/gp/product/B003L7PKCW/?tag=titb-20" TargetMode="External"/><Relationship Id="rId624" Type="http://schemas.openxmlformats.org/officeDocument/2006/relationships/hyperlink" Target="http://www.amazon.com/gp/product/B006C45MRE/?tag=titb-20" TargetMode="External"/><Relationship Id="rId831" Type="http://schemas.openxmlformats.org/officeDocument/2006/relationships/hyperlink" Target="http://www.amazon.com/gp/product/B00FEHXCIG/?tag=titb-20" TargetMode="External"/><Relationship Id="rId1047" Type="http://schemas.openxmlformats.org/officeDocument/2006/relationships/hyperlink" Target="http://www.amazon.com/gp/product/B018RK2JV2/?tag=titb-20" TargetMode="External"/><Relationship Id="rId1254" Type="http://schemas.openxmlformats.org/officeDocument/2006/relationships/hyperlink" Target="https://www.amazon.com/Brothers-Grimsby-Sacha-Baron-Cohen/dp/B01CPZMJ10/ref=sr_1_1?s=instant-video&amp;ie=UTF8&amp;qid=1481218035&amp;sr=1-1&amp;keywords=The+Brothers+Grimsby" TargetMode="External"/><Relationship Id="rId1461" Type="http://schemas.openxmlformats.org/officeDocument/2006/relationships/hyperlink" Target="https://www.amazon.com/Death-Stalin-Steve-Buscemi/dp/B07B8NGLWD/ref=sr_1_2?s=instant-video&amp;ie=UTF8&amp;qid=1546974973&amp;sr=1-2&amp;keywords=The+Death+of+Stalin" TargetMode="External"/><Relationship Id="rId2305" Type="http://schemas.openxmlformats.org/officeDocument/2006/relationships/hyperlink" Target="https://www.amazon.co.uk/Gemini-Man-Will-Smith/dp/B07YSXCR3N/ref=sr_1_1?crid=29ZNWX6RE50GF&amp;keywords=gemini+man&amp;qid=1577973477&amp;s=instant-video&amp;sprefix=Gemini+Man%2Cinstant-video%2C144&amp;sr=1-1" TargetMode="External"/><Relationship Id="rId1114" Type="http://schemas.openxmlformats.org/officeDocument/2006/relationships/hyperlink" Target="https://www.amazon.com/Manchester-Sea-Casey-Affleck/dp/B01M6BFCRC/ref=sr_1_1?s=instant-video&amp;ie=UTF8&amp;qid=1483640884&amp;sr=1-1&amp;keywords=Manchester+by+the+Sea" TargetMode="External"/><Relationship Id="rId1321" Type="http://schemas.openxmlformats.org/officeDocument/2006/relationships/hyperlink" Target="http://www.the-numbers.com/market/genre/Action" TargetMode="External"/><Relationship Id="rId2095" Type="http://schemas.openxmlformats.org/officeDocument/2006/relationships/hyperlink" Target="https://www.boxofficemojo.com/movies/?id=missbala.htm" TargetMode="External"/><Relationship Id="rId274" Type="http://schemas.openxmlformats.org/officeDocument/2006/relationships/hyperlink" Target="http://www.amazon.com/gp/product/B002XCTO5A/?tag=titb-20" TargetMode="External"/><Relationship Id="rId481" Type="http://schemas.openxmlformats.org/officeDocument/2006/relationships/hyperlink" Target="http://www.amazon.com/gp/product/B0047WJ12K/?tag=titb-20" TargetMode="External"/><Relationship Id="rId2162" Type="http://schemas.openxmlformats.org/officeDocument/2006/relationships/hyperlink" Target="https://www.the-numbers.com/market/genre/Drama" TargetMode="External"/><Relationship Id="rId134" Type="http://schemas.openxmlformats.org/officeDocument/2006/relationships/hyperlink" Target="http://www.amazon.com/gp/product/B001TUP3RA/?tag=titb-20" TargetMode="External"/><Relationship Id="rId341" Type="http://schemas.openxmlformats.org/officeDocument/2006/relationships/hyperlink" Target="http://www.amazon.com/gp/product/B002PMPTIO/?tag=titb-20" TargetMode="External"/><Relationship Id="rId2022" Type="http://schemas.openxmlformats.org/officeDocument/2006/relationships/hyperlink" Target="https://www.the-numbers.com/market/genre/Horror" TargetMode="External"/><Relationship Id="rId201" Type="http://schemas.openxmlformats.org/officeDocument/2006/relationships/hyperlink" Target="http://www.amazon.com/gp/product/B009EEELX0/?tag=titb-20" TargetMode="External"/><Relationship Id="rId1788" Type="http://schemas.openxmlformats.org/officeDocument/2006/relationships/hyperlink" Target="https://www.amazon.com/Adrift-Shailene-Woodley/dp/B07DGLJM3X/ref=sr_1_2?s=instant-video&amp;ie=UTF8&amp;qid=1546964130&amp;sr=1-2&amp;keywords=Adrift" TargetMode="External"/><Relationship Id="rId1995" Type="http://schemas.openxmlformats.org/officeDocument/2006/relationships/hyperlink" Target="https://www.the-numbers.com/movie/Jexi" TargetMode="External"/><Relationship Id="rId1648" Type="http://schemas.openxmlformats.org/officeDocument/2006/relationships/hyperlink" Target="https://www.the-numbers.com/market/genre/Horror" TargetMode="External"/><Relationship Id="rId1508" Type="http://schemas.openxmlformats.org/officeDocument/2006/relationships/hyperlink" Target="https://www.amazon.co.uk/John-Wick-Chapter-Thomas-Sadoski/dp/B06WD5LZG2/ref=sr_1_1?s=instant-video&amp;ie=UTF8&amp;qid=1546980924&amp;sr=1-1&amp;keywords=John+Wick%3A+Chapter+Two" TargetMode="External"/><Relationship Id="rId1855" Type="http://schemas.openxmlformats.org/officeDocument/2006/relationships/hyperlink" Target="https://www.the-numbers.com/movie/Red-Sparrow" TargetMode="External"/><Relationship Id="rId1715" Type="http://schemas.openxmlformats.org/officeDocument/2006/relationships/hyperlink" Target="https://www.the-numbers.com/market/genre/Drama" TargetMode="External"/><Relationship Id="rId1922" Type="http://schemas.openxmlformats.org/officeDocument/2006/relationships/hyperlink" Target="https://www.the-numbers.com/market/genre/Comedy" TargetMode="External"/><Relationship Id="rId668" Type="http://schemas.openxmlformats.org/officeDocument/2006/relationships/hyperlink" Target="http://www.amazon.com/gp/product/B00A3YTC6Q/?tag=titb-20" TargetMode="External"/><Relationship Id="rId875" Type="http://schemas.openxmlformats.org/officeDocument/2006/relationships/hyperlink" Target="http://www.amazon.com/gp/product/B00MR67BCU/?tag=titb-20" TargetMode="External"/><Relationship Id="rId1298" Type="http://schemas.openxmlformats.org/officeDocument/2006/relationships/hyperlink" Target="https://www.amazon.com/13-Hours-Secret-Soldiers-Benghazi/dp/B01AIW6QKW/ref=sr_1_1?s=instant-video&amp;ie=UTF8&amp;qid=1481219033&amp;sr=1-1&amp;keywords=13+Hours%3A+The+Secret+Soldiers+of+Benghazi" TargetMode="External"/><Relationship Id="rId2349" Type="http://schemas.openxmlformats.org/officeDocument/2006/relationships/hyperlink" Target="https://www.the-numbers.com/movie/Dark-Phoenix-(2019)" TargetMode="External"/><Relationship Id="rId528" Type="http://schemas.openxmlformats.org/officeDocument/2006/relationships/hyperlink" Target="http://www.amazon.com/gp/product/B006IGZWB2/?tag=titb-20" TargetMode="External"/><Relationship Id="rId735" Type="http://schemas.openxmlformats.org/officeDocument/2006/relationships/hyperlink" Target="http://www.amazon.com/gp/product/B00I8H6X58/?tag=titb-20" TargetMode="External"/><Relationship Id="rId942" Type="http://schemas.openxmlformats.org/officeDocument/2006/relationships/hyperlink" Target="http://www.amazon.com/gp/product/B00L83TQR6/?tag=titb-20" TargetMode="External"/><Relationship Id="rId1158" Type="http://schemas.openxmlformats.org/officeDocument/2006/relationships/hyperlink" Target="https://www.amazon.com/10-Cloverfield-Lane-John-Goodman/dp/B01CUVUTSO/ref=sr_1_1?s=instant-video&amp;ie=UTF8&amp;qid=1481219221&amp;sr=1-1&amp;keywords=10+Cloverfield+Lane" TargetMode="External"/><Relationship Id="rId1365" Type="http://schemas.openxmlformats.org/officeDocument/2006/relationships/hyperlink" Target="http://www.the-numbers.com/market/genre/Horror" TargetMode="External"/><Relationship Id="rId1572" Type="http://schemas.openxmlformats.org/officeDocument/2006/relationships/hyperlink" Target="https://www.the-numbers.com/market/genre/Drama" TargetMode="External"/><Relationship Id="rId2209" Type="http://schemas.openxmlformats.org/officeDocument/2006/relationships/hyperlink" Target="https://www.the-numbers.com/market/genre/Comedy" TargetMode="External"/><Relationship Id="rId1018" Type="http://schemas.openxmlformats.org/officeDocument/2006/relationships/hyperlink" Target="http://www.amazon.com/gp/product/B017CDG46G/?tag=titb-20" TargetMode="External"/><Relationship Id="rId1225" Type="http://schemas.openxmlformats.org/officeDocument/2006/relationships/hyperlink" Target="https://www.amazon.com/Big-Short-Christian-Bale/dp/B019969US8/ref=sr_1_1?s=instant-video&amp;ie=UTF8&amp;qid=1481218942&amp;sr=1-1&amp;keywords=The+Big+Short" TargetMode="External"/><Relationship Id="rId1432" Type="http://schemas.openxmlformats.org/officeDocument/2006/relationships/hyperlink" Target="https://www.amazon.co.uk/Belko-Experiment-John-Gallagher-Jr/dp/B074R5NCRX/ref=sr_1_1?s=instant-video&amp;ie=UTF8&amp;qid=1546981652&amp;sr=1-1&amp;keywords=The+Belko+Experiment" TargetMode="External"/><Relationship Id="rId71" Type="http://schemas.openxmlformats.org/officeDocument/2006/relationships/hyperlink" Target="http://www.amazon.co.uk/Bee-Movie-Jerry-Seinfeld/dp/B00FZUFLD6/ref=sr_1_1?s=instant-video&amp;ie=UTF8&amp;qid=1457385654&amp;sr=1-1&amp;keywords=bee+movie" TargetMode="External"/><Relationship Id="rId802" Type="http://schemas.openxmlformats.org/officeDocument/2006/relationships/hyperlink" Target="http://www.amazon.com/gp/product/B00FVZJUS2/?tag=titb-20" TargetMode="External"/><Relationship Id="rId178" Type="http://schemas.openxmlformats.org/officeDocument/2006/relationships/hyperlink" Target="http://www.amazon.com/gp/product/B001TCNSOI/?tag=titb-20" TargetMode="External"/><Relationship Id="rId385" Type="http://schemas.openxmlformats.org/officeDocument/2006/relationships/hyperlink" Target="http://www.amazon.com/gp/product/B003EUCNA8/?tag=titb-20" TargetMode="External"/><Relationship Id="rId592" Type="http://schemas.openxmlformats.org/officeDocument/2006/relationships/hyperlink" Target="http://www.amazon.com/gp/product/B004YJ1MF0/?tag=titb-20" TargetMode="External"/><Relationship Id="rId2066" Type="http://schemas.openxmlformats.org/officeDocument/2006/relationships/hyperlink" Target="https://www.the-numbers.com/market/genre/Drama" TargetMode="External"/><Relationship Id="rId2273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245" Type="http://schemas.openxmlformats.org/officeDocument/2006/relationships/hyperlink" Target="http://www.amazon.com/gp/product/B002KGDDUQ/?tag=titb-20" TargetMode="External"/><Relationship Id="rId452" Type="http://schemas.openxmlformats.org/officeDocument/2006/relationships/hyperlink" Target="http://www.amazon.com/gp/product/B004GWL3FE/?tag=titb-20" TargetMode="External"/><Relationship Id="rId1082" Type="http://schemas.openxmlformats.org/officeDocument/2006/relationships/hyperlink" Target="http://www.the-numbers.com/market/genre/Adventure" TargetMode="External"/><Relationship Id="rId2133" Type="http://schemas.openxmlformats.org/officeDocument/2006/relationships/hyperlink" Target="https://www.the-numbers.com/movie/Hustle-The-(2019)" TargetMode="External"/><Relationship Id="rId2340" Type="http://schemas.openxmlformats.org/officeDocument/2006/relationships/hyperlink" Target="https://www.the-numbers.com/market/genre/Action" TargetMode="External"/><Relationship Id="rId105" Type="http://schemas.openxmlformats.org/officeDocument/2006/relationships/hyperlink" Target="http://www.amazon.com/gp/product/B009HEMJCW/?tag=titb-20" TargetMode="External"/><Relationship Id="rId312" Type="http://schemas.openxmlformats.org/officeDocument/2006/relationships/hyperlink" Target="http://www.amazon.com/gp/product/B003CP72QK/?tag=titb-20" TargetMode="External"/><Relationship Id="rId2200" Type="http://schemas.openxmlformats.org/officeDocument/2006/relationships/hyperlink" Target="https://www.amazon.co.uk/Angel-Has-Fallen-Gerard-Butler/dp/B07WSB42PD/ref=sr_1_1?keywords=Angel+Has+Fallen&amp;qid=1577973072&amp;s=instant-video&amp;sr=1-1" TargetMode="External"/><Relationship Id="rId1899" Type="http://schemas.openxmlformats.org/officeDocument/2006/relationships/hyperlink" Target="https://www.the-numbers.com/market/genre/Action" TargetMode="External"/><Relationship Id="rId1759" Type="http://schemas.openxmlformats.org/officeDocument/2006/relationships/hyperlink" Target="https://www.the-numbers.com/movie/15-17-to-Paris-The" TargetMode="External"/><Relationship Id="rId1966" Type="http://schemas.openxmlformats.org/officeDocument/2006/relationships/hyperlink" Target="https://www.the-numbers.com/market/genre/Comedy" TargetMode="External"/><Relationship Id="rId1619" Type="http://schemas.openxmlformats.org/officeDocument/2006/relationships/hyperlink" Target="https://www.amazon.com/Paul-Apostle-Christ-Jim-Caviezel/dp/B07C45SV37/ref=sr_1_2?s=instant-video&amp;ie=UTF8&amp;qid=1546975366&amp;sr=1-2&amp;keywords=Paul%2C+Apostle+of+Christ" TargetMode="External"/><Relationship Id="rId1826" Type="http://schemas.openxmlformats.org/officeDocument/2006/relationships/hyperlink" Target="https://www.the-numbers.com/movie/Early-Man-(UK)" TargetMode="External"/><Relationship Id="rId779" Type="http://schemas.openxmlformats.org/officeDocument/2006/relationships/hyperlink" Target="http://www.amazon.com/gp/product/B00GU9E17I/?tag=titb-20" TargetMode="External"/><Relationship Id="rId986" Type="http://schemas.openxmlformats.org/officeDocument/2006/relationships/hyperlink" Target="http://www.amazon.com/gp/product/B017TDZESS/?tag=titb-20" TargetMode="External"/><Relationship Id="rId639" Type="http://schemas.openxmlformats.org/officeDocument/2006/relationships/hyperlink" Target="http://www.amazon.com/gp/product/B0083GPDBO/?tag=titb-20" TargetMode="External"/><Relationship Id="rId1269" Type="http://schemas.openxmlformats.org/officeDocument/2006/relationships/hyperlink" Target="http://www.the-numbers.com/market/genre/Comedy" TargetMode="External"/><Relationship Id="rId1476" Type="http://schemas.openxmlformats.org/officeDocument/2006/relationships/hyperlink" Target="https://www.amazon.co.uk/Dogs-Purpose-Josh-Gad/dp/B071RN7MPQ/ref=sr_1_1?s=instant-video&amp;ie=UTF8&amp;qid=1546977726&amp;sr=1-1&amp;keywords=A+Dog%27s+Purpose" TargetMode="External"/><Relationship Id="rId846" Type="http://schemas.openxmlformats.org/officeDocument/2006/relationships/hyperlink" Target="http://www.amazon.com/gp/product/B00KAUCTLS/?tag=titb-20" TargetMode="External"/><Relationship Id="rId1129" Type="http://schemas.openxmlformats.org/officeDocument/2006/relationships/hyperlink" Target="http://www.the-numbers.com/market/genre/Adventure" TargetMode="External"/><Relationship Id="rId1683" Type="http://schemas.openxmlformats.org/officeDocument/2006/relationships/hyperlink" Target="https://www.the-numbers.com/movie/First-Purge-The" TargetMode="External"/><Relationship Id="rId1890" Type="http://schemas.openxmlformats.org/officeDocument/2006/relationships/hyperlink" Target="https://www.the-numbers.com/market/genre/Action" TargetMode="External"/><Relationship Id="rId706" Type="http://schemas.openxmlformats.org/officeDocument/2006/relationships/hyperlink" Target="http://www.amazon.com/gp/product/B00BJS7104/?tag=titb-20" TargetMode="External"/><Relationship Id="rId913" Type="http://schemas.openxmlformats.org/officeDocument/2006/relationships/hyperlink" Target="http://www.amazon.com/gp/product/B00S65TBHY/?tag=titb-20" TargetMode="External"/><Relationship Id="rId1336" Type="http://schemas.openxmlformats.org/officeDocument/2006/relationships/hyperlink" Target="https://www.amazon.com/Allied-Brad-Pitt/dp/B01N8STV3U/ref=sr_1_1?s=instant-video&amp;ie=UTF8&amp;qid=1483640913&amp;sr=1-1&amp;keywords=allied" TargetMode="External"/><Relationship Id="rId1543" Type="http://schemas.openxmlformats.org/officeDocument/2006/relationships/hyperlink" Target="https://www.amazon.co.uk/Blade-Runner-2049-Harrison-Ford/dp/B0764VPQ4N/ref=sr_1_1?s=instant-video&amp;ie=UTF8&amp;qid=1546981066&amp;sr=1-1&amp;keywords=Blade+Runner+2049" TargetMode="External"/><Relationship Id="rId1750" Type="http://schemas.openxmlformats.org/officeDocument/2006/relationships/hyperlink" Target="https://www.the-numbers.com/movie/Den-of-Thieves" TargetMode="External"/><Relationship Id="rId42" Type="http://schemas.openxmlformats.org/officeDocument/2006/relationships/hyperlink" Target="http://www.amazon.co.uk/Sweeney-Todd-Demon-Barber-Street/dp/B00ESZPU2Q/ref=sr_1_1?s=instant-video&amp;ie=UTF8&amp;qid=1457386566&amp;sr=1-1&amp;keywords=Sweeney+Todd%3A+The+Demon+Barber+of+Fleet+Street" TargetMode="External"/><Relationship Id="rId1403" Type="http://schemas.openxmlformats.org/officeDocument/2006/relationships/hyperlink" Target="http://www.the-numbers.com/market/genre/Western" TargetMode="External"/><Relationship Id="rId1610" Type="http://schemas.openxmlformats.org/officeDocument/2006/relationships/hyperlink" Target="https://www.the-numbers.com/market/genre/Drama" TargetMode="External"/><Relationship Id="rId289" Type="http://schemas.openxmlformats.org/officeDocument/2006/relationships/hyperlink" Target="http://www.amazon.com/gp/product/B002EVDEXI/?tag=titb-20" TargetMode="External"/><Relationship Id="rId496" Type="http://schemas.openxmlformats.org/officeDocument/2006/relationships/hyperlink" Target="http://www.amazon.com/gp/product/B00715SUI6/?tag=titb-20" TargetMode="External"/><Relationship Id="rId2177" Type="http://schemas.openxmlformats.org/officeDocument/2006/relationships/hyperlink" Target="https://www.the-numbers.com/movie/Queen-and-Slim-(2019)" TargetMode="External"/><Relationship Id="rId149" Type="http://schemas.openxmlformats.org/officeDocument/2006/relationships/hyperlink" Target="http://www.amazon.com/gp/product/B001GLYMII/?tag=titb-20" TargetMode="External"/><Relationship Id="rId356" Type="http://schemas.openxmlformats.org/officeDocument/2006/relationships/hyperlink" Target="http://www.amazon.com/gp/product/B004HYDM8W/?tag=titb-20" TargetMode="External"/><Relationship Id="rId563" Type="http://schemas.openxmlformats.org/officeDocument/2006/relationships/hyperlink" Target="http://www.amazon.com/gp/product/B008W02IWS/?tag=titb-20" TargetMode="External"/><Relationship Id="rId770" Type="http://schemas.openxmlformats.org/officeDocument/2006/relationships/hyperlink" Target="http://www.amazon.com/gp/product/B00CWV8X04/?tag=titb-20" TargetMode="External"/><Relationship Id="rId1193" Type="http://schemas.openxmlformats.org/officeDocument/2006/relationships/hyperlink" Target="http://www.the-numbers.com/market/genre/Action" TargetMode="External"/><Relationship Id="rId2037" Type="http://schemas.openxmlformats.org/officeDocument/2006/relationships/hyperlink" Target="https://www.amazon.co.uk/Curse-Llorona-Linda-Cardellini/dp/B07RD3HCP8/ref=sr_1_1?keywords=The+Curse+of+La+Llorona&amp;qid=1577974362&amp;s=instant-video&amp;sr=1-1" TargetMode="External"/><Relationship Id="rId2244" Type="http://schemas.openxmlformats.org/officeDocument/2006/relationships/hyperlink" Target="https://www.the-numbers.com/movie/Arctic-Dogs-(2019)" TargetMode="External"/><Relationship Id="rId216" Type="http://schemas.openxmlformats.org/officeDocument/2006/relationships/hyperlink" Target="http://www.amazon.com/gp/product/B005ZMUWWY/?tag=titb-20" TargetMode="External"/><Relationship Id="rId423" Type="http://schemas.openxmlformats.org/officeDocument/2006/relationships/hyperlink" Target="http://www.amazon.com/gp/product/B003YY7BTW/?tag=titb-20" TargetMode="External"/><Relationship Id="rId1053" Type="http://schemas.openxmlformats.org/officeDocument/2006/relationships/hyperlink" Target="http://www.amazon.com/gp/product/B015YJRQ8U/?tag=titb-20" TargetMode="External"/><Relationship Id="rId1260" Type="http://schemas.openxmlformats.org/officeDocument/2006/relationships/hyperlink" Target="https://www.amazon.com/Absolutely-Fabulous-Movie-Jennifer-Saunders/dp/B01MQFOPN1/ref=sr_1_cc_1?s=aps&amp;ie=UTF8&amp;qid=1481217851&amp;sr=1-1-catcorr&amp;keywords=Absolutely+Fabulous%3A+The+Movie" TargetMode="External"/><Relationship Id="rId2104" Type="http://schemas.openxmlformats.org/officeDocument/2006/relationships/hyperlink" Target="https://www.amazon.co.uk/Downton-Abbey-Hugh-Bonneville/dp/B07XPDBQRG/ref=sr_1_1?crid=W28R0R7J65YJ&amp;keywords=downton+abbey+film+2019&amp;qid=1577973385&amp;s=instant-video&amp;sprefix=Downton+Abbey%2Cinstant-video%2C166&amp;sr=1-1" TargetMode="External"/><Relationship Id="rId630" Type="http://schemas.openxmlformats.org/officeDocument/2006/relationships/hyperlink" Target="http://www.amazon.com/gp/product/B009KS5SJ6/?tag=titb-20" TargetMode="External"/><Relationship Id="rId2311" Type="http://schemas.openxmlformats.org/officeDocument/2006/relationships/hyperlink" Target="https://www.the-numbers.com/market/genre/Adventure" TargetMode="External"/><Relationship Id="rId1120" Type="http://schemas.openxmlformats.org/officeDocument/2006/relationships/hyperlink" Target="https://www.amazon.com/Ouija-Origin-Evil-Elizabeth-Reaser/dp/B01MAUT9TJ/ref=sr_1_1?s=instant-video&amp;ie=UTF8&amp;qid=1481218889&amp;sr=1-1&amp;keywords=Ouija%3A+Origin+of+Evil" TargetMode="External"/><Relationship Id="rId1937" Type="http://schemas.openxmlformats.org/officeDocument/2006/relationships/hyperlink" Target="https://www.the-numbers.com/market/genre/Adventure" TargetMode="External"/><Relationship Id="rId280" Type="http://schemas.openxmlformats.org/officeDocument/2006/relationships/hyperlink" Target="http://www.amazon.com/gp/product/B002B7TQGO/?tag=titb-20" TargetMode="External"/><Relationship Id="rId140" Type="http://schemas.openxmlformats.org/officeDocument/2006/relationships/hyperlink" Target="http://www.amazon.com/gp/product/B001L2IFVM/?tag=titb-20" TargetMode="External"/><Relationship Id="rId6" Type="http://schemas.openxmlformats.org/officeDocument/2006/relationships/hyperlink" Target="http://www.amazon.co.uk/Land-Women-Olympia-Dukakis/dp/B00ET1G7S0/ref=sr_1_1?s=instant-video&amp;ie=UTF8&amp;qid=1457386125&amp;sr=1-1&amp;keywords=in+the+land+of+women" TargetMode="External"/><Relationship Id="rId957" Type="http://schemas.openxmlformats.org/officeDocument/2006/relationships/hyperlink" Target="http://www.amazon.com/gp/product/B00USRETPM/?tag=titb-20" TargetMode="External"/><Relationship Id="rId1587" Type="http://schemas.openxmlformats.org/officeDocument/2006/relationships/hyperlink" Target="https://www.amazon.com/Blumhouses-Truth-Dare-Lucy-Hale/dp/B07CFKNJQP/ref=sr_1_2?s=instant-video&amp;ie=UTF8&amp;qid=1546970700&amp;sr=1-2&amp;keywords=Truth+or+Dare" TargetMode="External"/><Relationship Id="rId1794" Type="http://schemas.openxmlformats.org/officeDocument/2006/relationships/hyperlink" Target="https://www.amazon.com/Game-Night-Jason-Bateman/dp/B079XX3P4R/ref=sr_1_2?s=instant-video&amp;ie=UTF8&amp;qid=1546974464&amp;sr=1-2&amp;keywords=Game+Night" TargetMode="External"/><Relationship Id="rId86" Type="http://schemas.openxmlformats.org/officeDocument/2006/relationships/hyperlink" Target="http://www.amazon.com/gp/product/B001KWTBQQ/?tag=titb-20" TargetMode="External"/><Relationship Id="rId817" Type="http://schemas.openxmlformats.org/officeDocument/2006/relationships/hyperlink" Target="http://www.amazon.com/gp/product/B00E8B1358/?tag=titb-20" TargetMode="External"/><Relationship Id="rId1447" Type="http://schemas.openxmlformats.org/officeDocument/2006/relationships/hyperlink" Target="https://www.amazon.co.uk/How-Latin-Lover-Salma-Hayek/dp/B074G4C1FP/ref=sr_1_1?s=instant-video&amp;ie=UTF8&amp;qid=1546978945&amp;sr=1-1&amp;keywords=How+to+be+a+Latin+Lover" TargetMode="External"/><Relationship Id="rId1654" Type="http://schemas.openxmlformats.org/officeDocument/2006/relationships/hyperlink" Target="https://www.amazon.com/Hereditary-Toni-Collette/dp/B07DJ1BXPM/ref=sr_1_2?s=instant-video&amp;ie=UTF8&amp;qid=1546974573&amp;sr=1-2&amp;keywords=Hereditary" TargetMode="External"/><Relationship Id="rId1861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1307" Type="http://schemas.openxmlformats.org/officeDocument/2006/relationships/hyperlink" Target="http://www.the-numbers.com/market/genre/Drama" TargetMode="External"/><Relationship Id="rId1514" Type="http://schemas.openxmlformats.org/officeDocument/2006/relationships/hyperlink" Target="https://www.amazon.co.uk/Emoji-Movie-Anna-Faris/dp/B074TR77DD/ref=sr_1_1?s=instant-video&amp;ie=UTF8&amp;qid=1546978556&amp;sr=1-1&amp;keywords=The+Emoji+Movie" TargetMode="External"/><Relationship Id="rId1721" Type="http://schemas.openxmlformats.org/officeDocument/2006/relationships/hyperlink" Target="https://www.amazon.com/Nobodys-Fool-Tiffany-Haddish/dp/B07JZ766RK/ref=sr_1_1?s=instant-video&amp;ie=UTF8&amp;qid=1546975455&amp;sr=1-1&amp;keywords=Nobody%27s+Fool" TargetMode="External"/><Relationship Id="rId13" Type="http://schemas.openxmlformats.org/officeDocument/2006/relationships/hyperlink" Target="http://www.amazon.co.uk/Vacancy-Kate-Beckinsale/dp/B00FYOAR78/ref=sr_1_1?s=instant-video&amp;ie=UTF8&amp;qid=1457386801&amp;sr=1-1&amp;keywords=Vacancy" TargetMode="External"/><Relationship Id="rId2288" Type="http://schemas.openxmlformats.org/officeDocument/2006/relationships/hyperlink" Target="https://www.the-numbers.com/market/genre/Action" TargetMode="External"/><Relationship Id="rId467" Type="http://schemas.openxmlformats.org/officeDocument/2006/relationships/hyperlink" Target="http://www.amazon.com/gp/product/B004QYZATW/?tag=titb-20" TargetMode="External"/><Relationship Id="rId1097" Type="http://schemas.openxmlformats.org/officeDocument/2006/relationships/hyperlink" Target="http://www.the-numbers.com/market/genre/Horror" TargetMode="External"/><Relationship Id="rId2148" Type="http://schemas.openxmlformats.org/officeDocument/2006/relationships/hyperlink" Target="https://www.the-numbers.com/market/genre/Horror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299" Type="http://schemas.openxmlformats.org/officeDocument/2006/relationships/hyperlink" Target="http://www.amazon.com/gp/product/B00BLQQQJ6/?tag=titb-20" TargetMode="External"/><Relationship Id="rId21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63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159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324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366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170" Type="http://schemas.openxmlformats.org/officeDocument/2006/relationships/hyperlink" Target="http://www.amazon.com/gp/product/B00E5Q1LTY/?tag=titb-20" TargetMode="External"/><Relationship Id="rId226" Type="http://schemas.openxmlformats.org/officeDocument/2006/relationships/hyperlink" Target="https://www.the-numbers.com/market/genre/Adventure" TargetMode="External"/><Relationship Id="rId268" Type="http://schemas.openxmlformats.org/officeDocument/2006/relationships/hyperlink" Target="http://www.amazon.com/gp/product/B005ZMTXMY/?tag=titb-20" TargetMode="External"/><Relationship Id="rId32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74" Type="http://schemas.openxmlformats.org/officeDocument/2006/relationships/hyperlink" Target="http://www.amazon.com/gp/product/B002LANLDK/?tag=titb-20" TargetMode="External"/><Relationship Id="rId128" Type="http://schemas.openxmlformats.org/officeDocument/2006/relationships/hyperlink" Target="https://www.the-numbers.com/movie/Meg-The" TargetMode="External"/><Relationship Id="rId335" Type="http://schemas.openxmlformats.org/officeDocument/2006/relationships/hyperlink" Target="http://www.amazon.com/gp/product/B003QTUQGU/?tag=titb-20" TargetMode="External"/><Relationship Id="rId377" Type="http://schemas.openxmlformats.org/officeDocument/2006/relationships/hyperlink" Target="http://www.amazon.com/gp/product/B01133UU4S/?tag=titb-20" TargetMode="External"/><Relationship Id="rId5" Type="http://schemas.openxmlformats.org/officeDocument/2006/relationships/hyperlink" Target="http://www.amazon.com/gp/product/B009WUAK2M/?tag=titb-20" TargetMode="External"/><Relationship Id="rId181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237" Type="http://schemas.openxmlformats.org/officeDocument/2006/relationships/hyperlink" Target="http://www.amazon.com/gp/product/B001N4RORE/?tag=titb-20" TargetMode="External"/><Relationship Id="rId279" Type="http://schemas.openxmlformats.org/officeDocument/2006/relationships/hyperlink" Target="http://www.amazon.com/gp/product/B00OH74BXY/?tag=titb-20" TargetMode="External"/><Relationship Id="rId43" Type="http://schemas.openxmlformats.org/officeDocument/2006/relationships/hyperlink" Target="http://www.amazon.com/gp/product/B005TBN3EU/?tag=titb-20" TargetMode="External"/><Relationship Id="rId139" Type="http://schemas.openxmlformats.org/officeDocument/2006/relationships/hyperlink" Target="http://www.amazon.com/gp/product/B00AOB5G3Q/?tag=titb-20" TargetMode="External"/><Relationship Id="rId290" Type="http://schemas.openxmlformats.org/officeDocument/2006/relationships/hyperlink" Target="http://www.the-numbers.com/market/genre/Drama" TargetMode="External"/><Relationship Id="rId304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346" Type="http://schemas.openxmlformats.org/officeDocument/2006/relationships/hyperlink" Target="https://www.the-numbers.com/movie/Toy-Story-4-(2019)" TargetMode="External"/><Relationship Id="rId388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85" Type="http://schemas.openxmlformats.org/officeDocument/2006/relationships/hyperlink" Target="http://www.amazon.com/gp/product/B00Q6D5O8S/?tag=titb-20" TargetMode="External"/><Relationship Id="rId150" Type="http://schemas.openxmlformats.org/officeDocument/2006/relationships/hyperlink" Target="https://www.the-numbers.com/market/genre/Adventure" TargetMode="External"/><Relationship Id="rId192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206" Type="http://schemas.openxmlformats.org/officeDocument/2006/relationships/hyperlink" Target="http://www.amazon.com/gp/product/B009D5VNLS/?tag=titb-20" TargetMode="External"/><Relationship Id="rId248" Type="http://schemas.openxmlformats.org/officeDocument/2006/relationships/hyperlink" Target="http://www.amazon.com/gp/product/B00IMYZL2S/?tag=titb-20" TargetMode="External"/><Relationship Id="rId12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108" Type="http://schemas.openxmlformats.org/officeDocument/2006/relationships/hyperlink" Target="https://www.the-numbers.com/market/genre/Adventure" TargetMode="External"/><Relationship Id="rId315" Type="http://schemas.openxmlformats.org/officeDocument/2006/relationships/hyperlink" Target="https://www.the-numbers.com/movie/Frozen-II-(2019)" TargetMode="External"/><Relationship Id="rId357" Type="http://schemas.openxmlformats.org/officeDocument/2006/relationships/hyperlink" Target="https://www.the-numbers.com/movie/Incredibles-2" TargetMode="External"/><Relationship Id="rId54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96" Type="http://schemas.openxmlformats.org/officeDocument/2006/relationships/hyperlink" Target="http://www.amazon.com/gp/product/B002PMPTIO/?tag=titb-20" TargetMode="External"/><Relationship Id="rId161" Type="http://schemas.openxmlformats.org/officeDocument/2006/relationships/hyperlink" Target="http://www.amazon.co.uk/dp/B00EU7O4D8?ref_=imdbref_tt_wbr_aiv&amp;tag=imdbtag_tt_wbr_aiv-21" TargetMode="External"/><Relationship Id="rId217" Type="http://schemas.openxmlformats.org/officeDocument/2006/relationships/hyperlink" Target="https://www.the-numbers.com/movie/Ant-Man-and-the-Wasp" TargetMode="External"/><Relationship Id="rId259" Type="http://schemas.openxmlformats.org/officeDocument/2006/relationships/hyperlink" Target="https://www.the-numbers.com/market/genre/Adventure" TargetMode="External"/><Relationship Id="rId23" Type="http://schemas.openxmlformats.org/officeDocument/2006/relationships/hyperlink" Target="http://www.amazon.com/gp/product/B003XQM2YU/?tag=titb-20" TargetMode="External"/><Relationship Id="rId119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270" Type="http://schemas.openxmlformats.org/officeDocument/2006/relationships/hyperlink" Target="https://www.the-numbers.com/market/genre/Action" TargetMode="External"/><Relationship Id="rId326" Type="http://schemas.openxmlformats.org/officeDocument/2006/relationships/hyperlink" Target="http://www.the-numbers.com/market/genre/Romantic-Comedy" TargetMode="External"/><Relationship Id="rId65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130" Type="http://schemas.openxmlformats.org/officeDocument/2006/relationships/hyperlink" Target="https://www.the-numbers.com/market/genre/Action" TargetMode="External"/><Relationship Id="rId368" Type="http://schemas.openxmlformats.org/officeDocument/2006/relationships/hyperlink" Target="http://www.amazon.com/gp/product/B00HV2KPNW/?tag=titb-20" TargetMode="External"/><Relationship Id="rId172" Type="http://schemas.openxmlformats.org/officeDocument/2006/relationships/hyperlink" Target="http://www.amazon.com/gp/product/B016JGX1DQ/?tag=titb-20" TargetMode="External"/><Relationship Id="rId228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281" Type="http://schemas.openxmlformats.org/officeDocument/2006/relationships/hyperlink" Target="http://www.amazon.com/gp/product/B00JPNZPCG/?tag=titb-20" TargetMode="External"/><Relationship Id="rId337" Type="http://schemas.openxmlformats.org/officeDocument/2006/relationships/hyperlink" Target="https://www.boxofficemojo.com/movies/?id=marvel2018a.htm" TargetMode="External"/><Relationship Id="rId34" Type="http://schemas.openxmlformats.org/officeDocument/2006/relationships/hyperlink" Target="https://www.the-numbers.com/market/genre/Horror" TargetMode="External"/><Relationship Id="rId76" Type="http://schemas.openxmlformats.org/officeDocument/2006/relationships/hyperlink" Target="http://www.amazon.com/gp/product/B00S65TBHY/?tag=titb-20" TargetMode="External"/><Relationship Id="rId141" Type="http://schemas.openxmlformats.org/officeDocument/2006/relationships/hyperlink" Target="https://www.the-numbers.com/movie/Rampage-(2018)" TargetMode="External"/><Relationship Id="rId379" Type="http://schemas.openxmlformats.org/officeDocument/2006/relationships/hyperlink" Target="http://www.amazon.com/gp/product/B009GEBBNQ/?tag=titb-20" TargetMode="External"/><Relationship Id="rId7" Type="http://schemas.openxmlformats.org/officeDocument/2006/relationships/hyperlink" Target="http://www.amazon.com/gp/product/B00BBQXQFI/?tag=titb-20" TargetMode="External"/><Relationship Id="rId183" Type="http://schemas.openxmlformats.org/officeDocument/2006/relationships/hyperlink" Target="http://www.amazon.com/gp/product/B002Q31MXS/?tag=titb-20" TargetMode="External"/><Relationship Id="rId239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390" Type="http://schemas.openxmlformats.org/officeDocument/2006/relationships/hyperlink" Target="https://www.the-numbers.com/movie/Avengers-Endgame-(2019)" TargetMode="External"/><Relationship Id="rId250" Type="http://schemas.openxmlformats.org/officeDocument/2006/relationships/hyperlink" Target="http://www.amazon.com/gp/product/B00G91WB3S/?tag=titb-20" TargetMode="External"/><Relationship Id="rId292" Type="http://schemas.openxmlformats.org/officeDocument/2006/relationships/hyperlink" Target="http://www.amazon.com/gp/product/B00GIXT45U/?tag=titb-20" TargetMode="External"/><Relationship Id="rId306" Type="http://schemas.openxmlformats.org/officeDocument/2006/relationships/hyperlink" Target="http://www.amazon.com/gp/product/B00I2TV3NO/?tag=titb-20" TargetMode="External"/><Relationship Id="rId45" Type="http://schemas.openxmlformats.org/officeDocument/2006/relationships/hyperlink" Target="http://www.amazon.com/gp/product/B00NQFLZW8/?tag=titb-20" TargetMode="External"/><Relationship Id="rId87" Type="http://schemas.openxmlformats.org/officeDocument/2006/relationships/hyperlink" Target="http://www.amazon.com/gp/product/B014QZ9D84/?tag=titb-20" TargetMode="External"/><Relationship Id="rId110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348" Type="http://schemas.openxmlformats.org/officeDocument/2006/relationships/hyperlink" Target="https://www.the-numbers.com/market/genre/Adventure" TargetMode="External"/><Relationship Id="rId152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94" Type="http://schemas.openxmlformats.org/officeDocument/2006/relationships/hyperlink" Target="https://www.boxofficemojo.com/movies/?id=httyd3.htm" TargetMode="External"/><Relationship Id="rId208" Type="http://schemas.openxmlformats.org/officeDocument/2006/relationships/hyperlink" Target="https://www.the-numbers.com/market/genre/Action" TargetMode="External"/><Relationship Id="rId261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14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56" Type="http://schemas.openxmlformats.org/officeDocument/2006/relationships/hyperlink" Target="https://www.the-numbers.com/market/genre/Musical" TargetMode="External"/><Relationship Id="rId317" Type="http://schemas.openxmlformats.org/officeDocument/2006/relationships/hyperlink" Target="https://www.the-numbers.com/market/genre/Adventure" TargetMode="External"/><Relationship Id="rId359" Type="http://schemas.openxmlformats.org/officeDocument/2006/relationships/hyperlink" Target="https://www.the-numbers.com/market/genre/Adventure" TargetMode="External"/><Relationship Id="rId98" Type="http://schemas.openxmlformats.org/officeDocument/2006/relationships/hyperlink" Target="https://www.the-numbers.com/market/genre/Action" TargetMode="External"/><Relationship Id="rId121" Type="http://schemas.openxmlformats.org/officeDocument/2006/relationships/hyperlink" Target="http://www.the-numbers.com/market/genre/Action" TargetMode="External"/><Relationship Id="rId163" Type="http://schemas.openxmlformats.org/officeDocument/2006/relationships/hyperlink" Target="http://www.amazon.com/gp/product/B018HIZ65U/?tag=titb-20" TargetMode="External"/><Relationship Id="rId219" Type="http://schemas.openxmlformats.org/officeDocument/2006/relationships/hyperlink" Target="https://www.the-numbers.com/market/genre/Action" TargetMode="External"/><Relationship Id="rId370" Type="http://schemas.openxmlformats.org/officeDocument/2006/relationships/hyperlink" Target="https://www.the-numbers.com/market/genre/Action" TargetMode="External"/><Relationship Id="rId230" Type="http://schemas.openxmlformats.org/officeDocument/2006/relationships/hyperlink" Target="http://www.amazon.com/gp/product/B00AA2W4L6/?tag=titb-20" TargetMode="External"/><Relationship Id="rId25" Type="http://schemas.openxmlformats.org/officeDocument/2006/relationships/hyperlink" Target="http://www.amazon.com/gp/product/B0060D196K/?tag=titb-20" TargetMode="External"/><Relationship Id="rId67" Type="http://schemas.openxmlformats.org/officeDocument/2006/relationships/hyperlink" Target="http://www.the-numbers.com/market/genre/Western" TargetMode="External"/><Relationship Id="rId272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328" Type="http://schemas.openxmlformats.org/officeDocument/2006/relationships/hyperlink" Target="http://www.amazon.com/gp/product/B00FVZJUS2/?tag=titb-20" TargetMode="External"/><Relationship Id="rId132" Type="http://schemas.openxmlformats.org/officeDocument/2006/relationships/hyperlink" Target="http://www.amazon.com/gp/product/B008ASLK8A/" TargetMode="External"/><Relationship Id="rId174" Type="http://schemas.openxmlformats.org/officeDocument/2006/relationships/hyperlink" Target="https://www.the-numbers.com/market/genre/Horror" TargetMode="External"/><Relationship Id="rId381" Type="http://schemas.openxmlformats.org/officeDocument/2006/relationships/hyperlink" Target="https://www.the-numbers.com/market/genre/Adventure" TargetMode="External"/><Relationship Id="rId241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36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283" Type="http://schemas.openxmlformats.org/officeDocument/2006/relationships/hyperlink" Target="http://www.amazon.com/gp/product/B00P7PK6JS/?tag=titb-20" TargetMode="External"/><Relationship Id="rId339" Type="http://schemas.openxmlformats.org/officeDocument/2006/relationships/hyperlink" Target="https://www.the-numbers.com/movie/Aladdin-(2019)" TargetMode="External"/><Relationship Id="rId78" Type="http://schemas.openxmlformats.org/officeDocument/2006/relationships/hyperlink" Target="https://www.the-numbers.com/movie/Fifty-Shades-Freed" TargetMode="External"/><Relationship Id="rId101" Type="http://schemas.openxmlformats.org/officeDocument/2006/relationships/hyperlink" Target="http://www.amazon.com/gp/product/B00V9U6BP8/?tag=titb-20" TargetMode="External"/><Relationship Id="rId143" Type="http://schemas.openxmlformats.org/officeDocument/2006/relationships/hyperlink" Target="https://www.the-numbers.com/market/genre/Action" TargetMode="External"/><Relationship Id="rId185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350" Type="http://schemas.openxmlformats.org/officeDocument/2006/relationships/hyperlink" Target="http://www.amazon.com/gp/product/B009LRE040/?tag=titb-20" TargetMode="External"/><Relationship Id="rId9" Type="http://schemas.openxmlformats.org/officeDocument/2006/relationships/hyperlink" Target="http://www.amazon.com/gp/product/B0036BK6MW/?tag=titb-20" TargetMode="External"/><Relationship Id="rId210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392" Type="http://schemas.openxmlformats.org/officeDocument/2006/relationships/hyperlink" Target="https://www.the-numbers.com/market/genre/Action" TargetMode="External"/><Relationship Id="rId252" Type="http://schemas.openxmlformats.org/officeDocument/2006/relationships/hyperlink" Target="http://www.amazon.com/gp/product/B012PJVQ7Y/?tag=titb-20" TargetMode="External"/><Relationship Id="rId294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308" Type="http://schemas.openxmlformats.org/officeDocument/2006/relationships/hyperlink" Target="http://www.the-numbers.com/market/genre/Adventure" TargetMode="External"/><Relationship Id="rId47" Type="http://schemas.openxmlformats.org/officeDocument/2006/relationships/hyperlink" Target="http://www.the-numbers.com/market/genre/Adventure" TargetMode="External"/><Relationship Id="rId89" Type="http://schemas.openxmlformats.org/officeDocument/2006/relationships/hyperlink" Target="http://www.amazon.com/gp/product/B00APLFZWM/?tag=titb-20" TargetMode="External"/><Relationship Id="rId112" Type="http://schemas.openxmlformats.org/officeDocument/2006/relationships/hyperlink" Target="http://www.amazon.com/gp/product/B0098VXCR0/?tag=titb-20" TargetMode="External"/><Relationship Id="rId154" Type="http://schemas.openxmlformats.org/officeDocument/2006/relationships/hyperlink" Target="http://www.the-numbers.com/market/genre/Comedy" TargetMode="External"/><Relationship Id="rId361" Type="http://schemas.openxmlformats.org/officeDocument/2006/relationships/hyperlink" Target="http://www.the-numbers.com/market/genre/Action" TargetMode="External"/><Relationship Id="rId196" Type="http://schemas.openxmlformats.org/officeDocument/2006/relationships/hyperlink" Target="http://www.amazon.com/gp/product/B015YJRQ8U/?tag=titb-20" TargetMode="External"/><Relationship Id="rId16" Type="http://schemas.openxmlformats.org/officeDocument/2006/relationships/hyperlink" Target="http://www.amazon.com/gp/product/B00T57EOK6/?tag=titb-20" TargetMode="External"/><Relationship Id="rId221" Type="http://schemas.openxmlformats.org/officeDocument/2006/relationships/hyperlink" Target="http://www.amazon.com/gp/product/B00AMBLXP8/?tag=titb-20" TargetMode="External"/><Relationship Id="rId242" Type="http://schemas.openxmlformats.org/officeDocument/2006/relationships/hyperlink" Target="http://www.amazon.com/gp/product/B0040Z9H5K/?tag=titb-20" TargetMode="External"/><Relationship Id="rId263" Type="http://schemas.openxmlformats.org/officeDocument/2006/relationships/hyperlink" Target="http://www.amazon.com/gp/product/B00JPNZPCG/?tag=titb-20" TargetMode="External"/><Relationship Id="rId284" Type="http://schemas.openxmlformats.org/officeDocument/2006/relationships/hyperlink" Target="https://www.the-numbers.com/market/genre/Action" TargetMode="External"/><Relationship Id="rId319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37" Type="http://schemas.openxmlformats.org/officeDocument/2006/relationships/hyperlink" Target="http://www.amazon.com/gp/product/B002C4YYEU/?tag=titb-20" TargetMode="External"/><Relationship Id="rId58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79" Type="http://schemas.openxmlformats.org/officeDocument/2006/relationships/hyperlink" Target="https://www.the-numbers.com/market/genre/Drama" TargetMode="External"/><Relationship Id="rId102" Type="http://schemas.openxmlformats.org/officeDocument/2006/relationships/hyperlink" Target="http://www.the-numbers.com/market/genre/Thriller-or-Suspense" TargetMode="External"/><Relationship Id="rId123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144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330" Type="http://schemas.openxmlformats.org/officeDocument/2006/relationships/hyperlink" Target="http://www.amazon.com/gp/product/B00BWJ6JO4/?tag=titb-20" TargetMode="External"/><Relationship Id="rId90" Type="http://schemas.openxmlformats.org/officeDocument/2006/relationships/hyperlink" Target="http://www.amazon.com/gp/product/B00280GDFQ/?tag=titb-20" TargetMode="External"/><Relationship Id="rId165" Type="http://schemas.openxmlformats.org/officeDocument/2006/relationships/hyperlink" Target="https://www.the-numbers.com/movie/Hotel-Transylvania-3-Summer-Vacation" TargetMode="External"/><Relationship Id="rId186" Type="http://schemas.openxmlformats.org/officeDocument/2006/relationships/hyperlink" Target="http://www.amazon.com/gp/product/B003RV43X4/?tag=titb-20" TargetMode="External"/><Relationship Id="rId351" Type="http://schemas.openxmlformats.org/officeDocument/2006/relationships/hyperlink" Target="http://www.amazon.com/gp/product/B00L83TQR6/?tag=titb-20" TargetMode="External"/><Relationship Id="rId372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393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211" Type="http://schemas.openxmlformats.org/officeDocument/2006/relationships/hyperlink" Target="http://www.amazon.com/gp/product/B00RFHVCFI/?tag=titb-20" TargetMode="External"/><Relationship Id="rId232" Type="http://schemas.openxmlformats.org/officeDocument/2006/relationships/hyperlink" Target="http://www.amazon.com/gp/product/B00E0SX118/?tag=titb-20" TargetMode="External"/><Relationship Id="rId253" Type="http://schemas.openxmlformats.org/officeDocument/2006/relationships/hyperlink" Target="http://www.amazon.com/gp/product/B008Z9YLV2/?tag=titb-20" TargetMode="External"/><Relationship Id="rId274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295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309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27" Type="http://schemas.openxmlformats.org/officeDocument/2006/relationships/hyperlink" Target="https://www.the-numbers.com/market/genre/Action" TargetMode="External"/><Relationship Id="rId48" Type="http://schemas.openxmlformats.org/officeDocument/2006/relationships/hyperlink" Target="http://www.the-numbers.com/market/genre/Adventure" TargetMode="External"/><Relationship Id="rId69" Type="http://schemas.openxmlformats.org/officeDocument/2006/relationships/hyperlink" Target="http://www.amazon.com/gp/product/B00APJLY0Q/?tag=titb-20" TargetMode="External"/><Relationship Id="rId113" Type="http://schemas.openxmlformats.org/officeDocument/2006/relationships/hyperlink" Target="http://www.amazon.com/gp/product/B0094KT8W8/?tag=titb-20" TargetMode="External"/><Relationship Id="rId134" Type="http://schemas.openxmlformats.org/officeDocument/2006/relationships/hyperlink" Target="http://www.the-numbers.com/market/genre/Drama" TargetMode="External"/><Relationship Id="rId320" Type="http://schemas.openxmlformats.org/officeDocument/2006/relationships/hyperlink" Target="http://www.amazon.com/gp/product/B0091X4EYK/?tag=titb-20" TargetMode="External"/><Relationship Id="rId80" Type="http://schemas.openxmlformats.org/officeDocument/2006/relationships/hyperlink" Target="https://www.the-numbers.com/market/genre/Drama" TargetMode="External"/><Relationship Id="rId155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176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197" Type="http://schemas.openxmlformats.org/officeDocument/2006/relationships/hyperlink" Target="http://www.the-numbers.com/market/genre/Horror" TargetMode="External"/><Relationship Id="rId341" Type="http://schemas.openxmlformats.org/officeDocument/2006/relationships/hyperlink" Target="https://www.the-numbers.com/market/genre/Adventure" TargetMode="External"/><Relationship Id="rId362" Type="http://schemas.openxmlformats.org/officeDocument/2006/relationships/hyperlink" Target="http://www.the-numbers.com/market/genre/Action" TargetMode="External"/><Relationship Id="rId383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201" Type="http://schemas.openxmlformats.org/officeDocument/2006/relationships/hyperlink" Target="http://www.amazon.com/gp/product/B0038P59A0/" TargetMode="External"/><Relationship Id="rId222" Type="http://schemas.openxmlformats.org/officeDocument/2006/relationships/hyperlink" Target="http://www.amazon.com/gp/product/B005UG542S/?tag=titb-20" TargetMode="External"/><Relationship Id="rId243" Type="http://schemas.openxmlformats.org/officeDocument/2006/relationships/hyperlink" Target="http://www.amazon.com/gp/product/B009HEJXFS/?tag=titb-20" TargetMode="External"/><Relationship Id="rId264" Type="http://schemas.openxmlformats.org/officeDocument/2006/relationships/hyperlink" Target="http://www.amazon.com/gp/product/B0035KMSQQ/?tag=titb-20" TargetMode="External"/><Relationship Id="rId285" Type="http://schemas.openxmlformats.org/officeDocument/2006/relationships/hyperlink" Target="https://www.the-numbers.com/market/genre/Action" TargetMode="External"/><Relationship Id="rId17" Type="http://schemas.openxmlformats.org/officeDocument/2006/relationships/hyperlink" Target="http://www.amazon.com/gp/product/B00G32TD98/?tag=titb-20" TargetMode="External"/><Relationship Id="rId38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59" Type="http://schemas.openxmlformats.org/officeDocument/2006/relationships/hyperlink" Target="http://www.amazon.com/gp/product/B00ESY77LO/?tag=titb-20" TargetMode="External"/><Relationship Id="rId103" Type="http://schemas.openxmlformats.org/officeDocument/2006/relationships/hyperlink" Target="http://www.the-numbers.com/market/genre/Thriller-or-Suspense" TargetMode="External"/><Relationship Id="rId124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310" Type="http://schemas.openxmlformats.org/officeDocument/2006/relationships/hyperlink" Target="http://www.the-numbers.com/market/genre/Action" TargetMode="External"/><Relationship Id="rId70" Type="http://schemas.openxmlformats.org/officeDocument/2006/relationships/hyperlink" Target="http://www.amazon.com/gp/product/B0046U4KG0/?tag=titb-20" TargetMode="External"/><Relationship Id="rId91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145" Type="http://schemas.openxmlformats.org/officeDocument/2006/relationships/hyperlink" Target="https://www.the-numbers.com/movie/Secret-Life-of-Pets-2-The-(2019)" TargetMode="External"/><Relationship Id="rId166" Type="http://schemas.openxmlformats.org/officeDocument/2006/relationships/hyperlink" Target="https://www.the-numbers.com/market/genre/Adventure" TargetMode="External"/><Relationship Id="rId187" Type="http://schemas.openxmlformats.org/officeDocument/2006/relationships/hyperlink" Target="http://www.amazon.com/gp/product/B00DC7NNAC/?tag=titb-20" TargetMode="External"/><Relationship Id="rId331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352" Type="http://schemas.openxmlformats.org/officeDocument/2006/relationships/hyperlink" Target="http://www.amazon.com/gp/product/B00B5HQLMI/?tag=titb-20" TargetMode="External"/><Relationship Id="rId373" Type="http://schemas.openxmlformats.org/officeDocument/2006/relationships/hyperlink" Target="https://www.the-numbers.com/movie/Black-Panther" TargetMode="External"/><Relationship Id="rId394" Type="http://schemas.openxmlformats.org/officeDocument/2006/relationships/hyperlink" Target="http://www.amazon.com/gp/product/B001J6W29Q/?tag=titb-20" TargetMode="External"/><Relationship Id="rId1" Type="http://schemas.openxmlformats.org/officeDocument/2006/relationships/hyperlink" Target="http://www.amazon.com/gp/product/B002Z0TPFE/?tag=titb-20" TargetMode="External"/><Relationship Id="rId212" Type="http://schemas.openxmlformats.org/officeDocument/2006/relationships/hyperlink" Target="http://www.amazon.com/gp/product/B010VAG5WA/?tag=titb-20" TargetMode="External"/><Relationship Id="rId233" Type="http://schemas.openxmlformats.org/officeDocument/2006/relationships/hyperlink" Target="http://www.amazon.com/gp/product/B005ZMUXDC/?tag=titb-20" TargetMode="External"/><Relationship Id="rId254" Type="http://schemas.openxmlformats.org/officeDocument/2006/relationships/hyperlink" Target="https://www.amazon.co.uk/Bill-Skarsgard/dp/B0756WYLZH/ref=sr_1_1?s=instant-video&amp;ie=UTF8&amp;qid=1546980603&amp;sr=1-1&amp;keywords=It" TargetMode="External"/><Relationship Id="rId28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49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114" Type="http://schemas.openxmlformats.org/officeDocument/2006/relationships/hyperlink" Target="http://www.amazon.com/gp/product/B0027ZIQHK/?tag=titb-20" TargetMode="External"/><Relationship Id="rId275" Type="http://schemas.openxmlformats.org/officeDocument/2006/relationships/hyperlink" Target="http://www.the-numbers.com/market/genre/Adventure" TargetMode="External"/><Relationship Id="rId296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300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60" Type="http://schemas.openxmlformats.org/officeDocument/2006/relationships/hyperlink" Target="https://www.the-numbers.com/movie/Peter-Rabbit-(2018)" TargetMode="External"/><Relationship Id="rId81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135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156" Type="http://schemas.openxmlformats.org/officeDocument/2006/relationships/hyperlink" Target="http://www.amazon.com/gp/product/B017QHZYUK/?tag=titb-20" TargetMode="External"/><Relationship Id="rId177" Type="http://schemas.openxmlformats.org/officeDocument/2006/relationships/hyperlink" Target="http://www.amazon.com/gp/product/B00B2DSK06/?tag=titb-20" TargetMode="External"/><Relationship Id="rId198" Type="http://schemas.openxmlformats.org/officeDocument/2006/relationships/hyperlink" Target="http://www.the-numbers.com/market/genre/Horror" TargetMode="External"/><Relationship Id="rId321" Type="http://schemas.openxmlformats.org/officeDocument/2006/relationships/hyperlink" Target="http://www.amazon.com/gp/product/B015K53VXW/?tag=titb-20" TargetMode="External"/><Relationship Id="rId342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363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384" Type="http://schemas.openxmlformats.org/officeDocument/2006/relationships/hyperlink" Target="http://www.amazon.com/gp/product/B016VLEH0A/?tag=titb-20" TargetMode="External"/><Relationship Id="rId202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223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244" Type="http://schemas.openxmlformats.org/officeDocument/2006/relationships/hyperlink" Target="http://www.amazon.com/gp/product/B001KAV8F0/?tag=titb-20" TargetMode="External"/><Relationship Id="rId18" Type="http://schemas.openxmlformats.org/officeDocument/2006/relationships/hyperlink" Target="http://www.amazon.com/gp/product/B004FHP7ES/?tag=titb-20" TargetMode="External"/><Relationship Id="rId39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265" Type="http://schemas.openxmlformats.org/officeDocument/2006/relationships/hyperlink" Target="http://www.amazon.com/gp/product/B018UL4Q4G/?tag=titb-20" TargetMode="External"/><Relationship Id="rId286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50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104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125" Type="http://schemas.openxmlformats.org/officeDocument/2006/relationships/hyperlink" Target="http://www.amazon.com/gp/product/B00FWLTPU8/?tag=titb-20" TargetMode="External"/><Relationship Id="rId146" Type="http://schemas.openxmlformats.org/officeDocument/2006/relationships/hyperlink" Target="https://www.the-numbers.com/market/genre/Adventure" TargetMode="External"/><Relationship Id="rId167" Type="http://schemas.openxmlformats.org/officeDocument/2006/relationships/hyperlink" Target="https://www.the-numbers.com/market/genre/Adventure" TargetMode="External"/><Relationship Id="rId188" Type="http://schemas.openxmlformats.org/officeDocument/2006/relationships/hyperlink" Target="http://www.amazon.com/gp/product/B0047C4KBW/?tag=titb-20" TargetMode="External"/><Relationship Id="rId311" Type="http://schemas.openxmlformats.org/officeDocument/2006/relationships/hyperlink" Target="http://www.the-numbers.com/market/genre/Action" TargetMode="External"/><Relationship Id="rId332" Type="http://schemas.openxmlformats.org/officeDocument/2006/relationships/hyperlink" Target="http://www.the-numbers.com/market/genre/Drama" TargetMode="External"/><Relationship Id="rId353" Type="http://schemas.openxmlformats.org/officeDocument/2006/relationships/hyperlink" Target="https://www.the-numbers.com/movie/Spider-Man-Far-From-Home-(2019)" TargetMode="External"/><Relationship Id="rId374" Type="http://schemas.openxmlformats.org/officeDocument/2006/relationships/hyperlink" Target="https://www.the-numbers.com/market/genre/Action" TargetMode="External"/><Relationship Id="rId71" Type="http://schemas.openxmlformats.org/officeDocument/2006/relationships/hyperlink" Target="http://www.amazon.com/gp/product/B00R7FU2UE/?tag=titb-20" TargetMode="External"/><Relationship Id="rId92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213" Type="http://schemas.openxmlformats.org/officeDocument/2006/relationships/hyperlink" Target="http://www.amazon.com/gp/product/B0046B3QTG/?tag=titb-20" TargetMode="External"/><Relationship Id="rId234" Type="http://schemas.openxmlformats.org/officeDocument/2006/relationships/hyperlink" Target="http://www.amazon.com/gp/product/B005ML94JU/?tag=titb-20" TargetMode="External"/><Relationship Id="rId2" Type="http://schemas.openxmlformats.org/officeDocument/2006/relationships/hyperlink" Target="http://www.amazon.com/gp/product/B008N1LL42/?tag=titb-20" TargetMode="External"/><Relationship Id="rId29" Type="http://schemas.openxmlformats.org/officeDocument/2006/relationships/hyperlink" Target="http://www.amazon.com/gp/product/B004U8VWLE/?tag=titb-20" TargetMode="External"/><Relationship Id="rId255" Type="http://schemas.openxmlformats.org/officeDocument/2006/relationships/hyperlink" Target="http://www.amazon.com/gp/product/B0045XKJBI/?tag=titb-20" TargetMode="External"/><Relationship Id="rId276" Type="http://schemas.openxmlformats.org/officeDocument/2006/relationships/hyperlink" Target="http://www.the-numbers.com/market/genre/Adventure" TargetMode="External"/><Relationship Id="rId297" Type="http://schemas.openxmlformats.org/officeDocument/2006/relationships/hyperlink" Target="http://www.amazon.com/gp/product/B0047WJ12K/?tag=titb-20" TargetMode="External"/><Relationship Id="rId40" Type="http://schemas.openxmlformats.org/officeDocument/2006/relationships/hyperlink" Target="http://www.amazon.com/gp/product/B0088WG89O/?tag=titb-20" TargetMode="External"/><Relationship Id="rId115" Type="http://schemas.openxmlformats.org/officeDocument/2006/relationships/hyperlink" Target="https://www.boxofficemojo.com/movies/?id=alita.htm" TargetMode="External"/><Relationship Id="rId136" Type="http://schemas.openxmlformats.org/officeDocument/2006/relationships/hyperlink" Target="http://www.amazon.com/gp/product/B001HMSFFC/?tag=titb-20" TargetMode="External"/><Relationship Id="rId157" Type="http://schemas.openxmlformats.org/officeDocument/2006/relationships/hyperlink" Target="http://www.amazon.com/gp/product/B009EEOP04/?tag=titb-20" TargetMode="External"/><Relationship Id="rId178" Type="http://schemas.openxmlformats.org/officeDocument/2006/relationships/hyperlink" Target="https://www.the-numbers.com/movie/Maleficent-Mistress-of-Evil-(2019)" TargetMode="External"/><Relationship Id="rId301" Type="http://schemas.openxmlformats.org/officeDocument/2006/relationships/hyperlink" Target="http://www.amazon.com/gp/product/B002SARF94/?tag=titb-20" TargetMode="External"/><Relationship Id="rId322" Type="http://schemas.openxmlformats.org/officeDocument/2006/relationships/hyperlink" Target="http://www.amazon.com/gp/product/B004MPEFBE/?tag=titb-20" TargetMode="External"/><Relationship Id="rId343" Type="http://schemas.openxmlformats.org/officeDocument/2006/relationships/hyperlink" Target="https://www.the-numbers.com/movie/Joker-(2019)" TargetMode="External"/><Relationship Id="rId364" Type="http://schemas.openxmlformats.org/officeDocument/2006/relationships/hyperlink" Target="http://www.amazon.com/gp/product/B011802KGM/?tag=titb-20" TargetMode="External"/><Relationship Id="rId61" Type="http://schemas.openxmlformats.org/officeDocument/2006/relationships/hyperlink" Target="https://www.the-numbers.com/market/genre/Adventure" TargetMode="External"/><Relationship Id="rId82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199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203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385" Type="http://schemas.openxmlformats.org/officeDocument/2006/relationships/hyperlink" Target="https://www.the-numbers.com/movie/Avengers-Infinity-War" TargetMode="External"/><Relationship Id="rId19" Type="http://schemas.openxmlformats.org/officeDocument/2006/relationships/hyperlink" Target="http://www.the-numbers.com/market/genre/Horror" TargetMode="External"/><Relationship Id="rId224" Type="http://schemas.openxmlformats.org/officeDocument/2006/relationships/hyperlink" Target="http://www.amazon.com/gp/product/B00VGRCBOY/?tag=titb-20" TargetMode="External"/><Relationship Id="rId245" Type="http://schemas.openxmlformats.org/officeDocument/2006/relationships/hyperlink" Target="http://www.amazon.com/gp/product/B00CC8789O/?tag=titb-20" TargetMode="External"/><Relationship Id="rId266" Type="http://schemas.openxmlformats.org/officeDocument/2006/relationships/hyperlink" Target="http://www.amazon.com/gp/product/B00HJ92QTI/" TargetMode="External"/><Relationship Id="rId287" Type="http://schemas.openxmlformats.org/officeDocument/2006/relationships/hyperlink" Target="http://www.amazon.com/gp/product/B00S4P24GQ/?tag=titb-20" TargetMode="External"/><Relationship Id="rId30" Type="http://schemas.openxmlformats.org/officeDocument/2006/relationships/hyperlink" Target="http://www.amazon.com/gp/product/B0094KT5K8/?tag=titb-20" TargetMode="External"/><Relationship Id="rId105" Type="http://schemas.openxmlformats.org/officeDocument/2006/relationships/hyperlink" Target="http://www.amazon.com/gp/product/B00IIUATDM/?tag=titb-20" TargetMode="External"/><Relationship Id="rId126" Type="http://schemas.openxmlformats.org/officeDocument/2006/relationships/hyperlink" Target="http://www.amazon.com/gp/product/B002QR5CQC/?tag=titb-20" TargetMode="External"/><Relationship Id="rId147" Type="http://schemas.openxmlformats.org/officeDocument/2006/relationships/hyperlink" Target="https://www.the-numbers.com/market/genre/Adventure" TargetMode="External"/><Relationship Id="rId168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312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333" Type="http://schemas.openxmlformats.org/officeDocument/2006/relationships/hyperlink" Target="http://www.the-numbers.com/market/genre/Drama" TargetMode="External"/><Relationship Id="rId354" Type="http://schemas.openxmlformats.org/officeDocument/2006/relationships/hyperlink" Target="https://www.the-numbers.com/market/genre/Action" TargetMode="External"/><Relationship Id="rId51" Type="http://schemas.openxmlformats.org/officeDocument/2006/relationships/hyperlink" Target="http://www.amazon.com/gp/product/B008K3HRF0/?tag=titb-20" TargetMode="External"/><Relationship Id="rId72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93" Type="http://schemas.openxmlformats.org/officeDocument/2006/relationships/hyperlink" Target="http://www.amazon.com/gp/product/B005ML0OLW/?tag=titb-20" TargetMode="External"/><Relationship Id="rId189" Type="http://schemas.openxmlformats.org/officeDocument/2006/relationships/hyperlink" Target="http://www.the-numbers.com/market/genre/Horror" TargetMode="External"/><Relationship Id="rId375" Type="http://schemas.openxmlformats.org/officeDocument/2006/relationships/hyperlink" Target="https://www.the-numbers.com/market/genre/Action" TargetMode="External"/><Relationship Id="rId3" Type="http://schemas.openxmlformats.org/officeDocument/2006/relationships/hyperlink" Target="http://www.amazon.com/gp/product/B00CFQMVLS/?tag=titb-20" TargetMode="External"/><Relationship Id="rId214" Type="http://schemas.openxmlformats.org/officeDocument/2006/relationships/hyperlink" Target="http://www.the-numbers.com/market/genre/Adventure" TargetMode="External"/><Relationship Id="rId235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256" Type="http://schemas.openxmlformats.org/officeDocument/2006/relationships/hyperlink" Target="https://www.boxofficemojo.com/movies/?id=thewanderingearth.htm" TargetMode="External"/><Relationship Id="rId277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298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116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137" Type="http://schemas.openxmlformats.org/officeDocument/2006/relationships/hyperlink" Target="http://www.amazon.com/gp/product/B004XKXOF6/?tag=titb-20" TargetMode="External"/><Relationship Id="rId158" Type="http://schemas.openxmlformats.org/officeDocument/2006/relationships/hyperlink" Target="http://www.amazon.com/gp/product/B00BI5IXL4/?tag=titb-20" TargetMode="External"/><Relationship Id="rId302" Type="http://schemas.openxmlformats.org/officeDocument/2006/relationships/hyperlink" Target="http://www.amazon.com/gp/product/B015D4H780/?tag=titb-20" TargetMode="External"/><Relationship Id="rId323" Type="http://schemas.openxmlformats.org/officeDocument/2006/relationships/hyperlink" Target="http://www.amazon.com/gp/product/B00ISJSK7K/?tag=titb-20" TargetMode="External"/><Relationship Id="rId344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20" Type="http://schemas.openxmlformats.org/officeDocument/2006/relationships/hyperlink" Target="http://www.the-numbers.com/market/genre/Horror" TargetMode="External"/><Relationship Id="rId41" Type="http://schemas.openxmlformats.org/officeDocument/2006/relationships/hyperlink" Target="http://www.amazon.com/gp/product/B0060D0OWA/?tag=titb-20" TargetMode="External"/><Relationship Id="rId62" Type="http://schemas.openxmlformats.org/officeDocument/2006/relationships/hyperlink" Target="https://www.the-numbers.com/market/genre/Adventure" TargetMode="External"/><Relationship Id="rId83" Type="http://schemas.openxmlformats.org/officeDocument/2006/relationships/hyperlink" Target="http://www.amazon.com/gp/product/B002RRN952/?tag=titb-20" TargetMode="External"/><Relationship Id="rId179" Type="http://schemas.openxmlformats.org/officeDocument/2006/relationships/hyperlink" Target="https://www.the-numbers.com/market/genre/Adventure" TargetMode="External"/><Relationship Id="rId365" Type="http://schemas.openxmlformats.org/officeDocument/2006/relationships/hyperlink" Target="http://www.amazon.com/gp/product/B00FEHXCIG/?tag=titb-20" TargetMode="External"/><Relationship Id="rId386" Type="http://schemas.openxmlformats.org/officeDocument/2006/relationships/hyperlink" Target="https://www.the-numbers.com/market/genre/Action" TargetMode="External"/><Relationship Id="rId190" Type="http://schemas.openxmlformats.org/officeDocument/2006/relationships/hyperlink" Target="http://www.the-numbers.com/market/genre/Horror" TargetMode="External"/><Relationship Id="rId204" Type="http://schemas.openxmlformats.org/officeDocument/2006/relationships/hyperlink" Target="http://www.amazon.com/gp/product/B00NM7IR26/?tag=titb-20" TargetMode="External"/><Relationship Id="rId225" Type="http://schemas.openxmlformats.org/officeDocument/2006/relationships/hyperlink" Target="https://www.the-numbers.com/movie/Ready-Player-One" TargetMode="External"/><Relationship Id="rId246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267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288" Type="http://schemas.openxmlformats.org/officeDocument/2006/relationships/hyperlink" Target="http://www.amazon.com/gp/product/B00QROJ94Q/?tag=titb-20" TargetMode="External"/><Relationship Id="rId106" Type="http://schemas.openxmlformats.org/officeDocument/2006/relationships/hyperlink" Target="http://www.amazon.com/gp/product/B001T5D6LK/?tag=titb-20" TargetMode="External"/><Relationship Id="rId127" Type="http://schemas.openxmlformats.org/officeDocument/2006/relationships/hyperlink" Target="http://www.amazon.com/gp/product/B004X4R49Y/?tag=titb-20" TargetMode="External"/><Relationship Id="rId313" Type="http://schemas.openxmlformats.org/officeDocument/2006/relationships/hyperlink" Target="http://www.amazon.com/gp/product/B00APUQT7I/?tag=titb-20" TargetMode="External"/><Relationship Id="rId10" Type="http://schemas.openxmlformats.org/officeDocument/2006/relationships/hyperlink" Target="http://www.amazon.com/gp/product/B005ZMTAAY/?tag=titb-20" TargetMode="External"/><Relationship Id="rId31" Type="http://schemas.openxmlformats.org/officeDocument/2006/relationships/hyperlink" Target="http://www.amazon.com/gp/product/B00KVLQT6M/?tag=titb-20" TargetMode="External"/><Relationship Id="rId52" Type="http://schemas.openxmlformats.org/officeDocument/2006/relationships/hyperlink" Target="http://www.the-numbers.com/market/genre/Drama" TargetMode="External"/><Relationship Id="rId73" Type="http://schemas.openxmlformats.org/officeDocument/2006/relationships/hyperlink" Target="http://www.amazon.com/gp/product/B00JB3MVCW/?tag=titb-20" TargetMode="External"/><Relationship Id="rId94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148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169" Type="http://schemas.openxmlformats.org/officeDocument/2006/relationships/hyperlink" Target="http://www.amazon.com/gp/product/B002RVCCUQ/?tag=titb-20" TargetMode="External"/><Relationship Id="rId334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355" Type="http://schemas.openxmlformats.org/officeDocument/2006/relationships/hyperlink" Target="https://www.the-numbers.com/market/genre/Action" TargetMode="External"/><Relationship Id="rId376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4" Type="http://schemas.openxmlformats.org/officeDocument/2006/relationships/hyperlink" Target="http://www.amazon.com/gp/product/B008EQIA7W/?tag=titb-20" TargetMode="External"/><Relationship Id="rId180" Type="http://schemas.openxmlformats.org/officeDocument/2006/relationships/hyperlink" Target="https://www.the-numbers.com/market/genre/Adventure" TargetMode="External"/><Relationship Id="rId215" Type="http://schemas.openxmlformats.org/officeDocument/2006/relationships/hyperlink" Target="http://www.the-numbers.com/market/genre/Adventure" TargetMode="External"/><Relationship Id="rId236" Type="http://schemas.openxmlformats.org/officeDocument/2006/relationships/hyperlink" Target="http://www.amazon.com/gp/product/B00BSBT8M6/?tag=titb-20" TargetMode="External"/><Relationship Id="rId257" Type="http://schemas.openxmlformats.org/officeDocument/2006/relationships/hyperlink" Target="https://www.imdb.com/search/title?genres=sci-fi&amp;explore=title_type,genres&amp;ref_=tt_ov_inf" TargetMode="External"/><Relationship Id="rId278" Type="http://schemas.openxmlformats.org/officeDocument/2006/relationships/hyperlink" Target="http://www.amazon.com/gp/product/B0097EZ36Q/?tag=titb-20" TargetMode="External"/><Relationship Id="rId303" Type="http://schemas.openxmlformats.org/officeDocument/2006/relationships/hyperlink" Target="http://www.amazon.com/gp/product/B017HYSN0A/?tag=titb-20" TargetMode="External"/><Relationship Id="rId42" Type="http://schemas.openxmlformats.org/officeDocument/2006/relationships/hyperlink" Target="http://www.amazon.com/gp/product/B00IXE7274/?tag=titb-20" TargetMode="External"/><Relationship Id="rId84" Type="http://schemas.openxmlformats.org/officeDocument/2006/relationships/hyperlink" Target="http://www.amazon.com/gp/product/B004UPANAI/?tag=titb-20" TargetMode="External"/><Relationship Id="rId138" Type="http://schemas.openxmlformats.org/officeDocument/2006/relationships/hyperlink" Target="http://www.amazon.com/gp/product/B00BLQQQJ6/?tag=titb-20" TargetMode="External"/><Relationship Id="rId345" Type="http://schemas.openxmlformats.org/officeDocument/2006/relationships/hyperlink" Target="http://www.amazon.com/gp/product/B004C3DLJ8/?tag=titb-20" TargetMode="External"/><Relationship Id="rId387" Type="http://schemas.openxmlformats.org/officeDocument/2006/relationships/hyperlink" Target="https://www.the-numbers.com/market/genre/Action" TargetMode="External"/><Relationship Id="rId191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205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247" Type="http://schemas.openxmlformats.org/officeDocument/2006/relationships/hyperlink" Target="http://www.amazon.com/gp/product/B00AALUFFY/?tag=titb-20" TargetMode="External"/><Relationship Id="rId107" Type="http://schemas.openxmlformats.org/officeDocument/2006/relationships/hyperlink" Target="https://www.the-numbers.com/movie/Solo-A-Star-Wars-Story" TargetMode="External"/><Relationship Id="rId289" Type="http://schemas.openxmlformats.org/officeDocument/2006/relationships/hyperlink" Target="http://www.the-numbers.com/market/genre/Drama" TargetMode="External"/><Relationship Id="rId11" Type="http://schemas.openxmlformats.org/officeDocument/2006/relationships/hyperlink" Target="http://www.amazon.com/gp/product/B004QUGDTM/?tag=titb-20" TargetMode="External"/><Relationship Id="rId53" Type="http://schemas.openxmlformats.org/officeDocument/2006/relationships/hyperlink" Target="http://www.the-numbers.com/market/genre/Drama" TargetMode="External"/><Relationship Id="rId149" Type="http://schemas.openxmlformats.org/officeDocument/2006/relationships/hyperlink" Target="https://www.the-numbers.com/movie/Pokemon-Detective-Pikachu-(2019)" TargetMode="External"/><Relationship Id="rId314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356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95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160" Type="http://schemas.openxmlformats.org/officeDocument/2006/relationships/hyperlink" Target="http://www.amazon.com/gp/product/B0095P3ULC/?tag=titb-20" TargetMode="External"/><Relationship Id="rId216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258" Type="http://schemas.openxmlformats.org/officeDocument/2006/relationships/hyperlink" Target="https://www.the-numbers.com/movie/Ne-Zha-Zhi-Mo-Tong-Jiang-Shi-(China)" TargetMode="External"/><Relationship Id="rId22" Type="http://schemas.openxmlformats.org/officeDocument/2006/relationships/hyperlink" Target="http://www.amazon.com/gp/product/B002YCVWXQ/?tag=titb-20" TargetMode="External"/><Relationship Id="rId64" Type="http://schemas.openxmlformats.org/officeDocument/2006/relationships/hyperlink" Target="http://www.amazon.com/gp/product/B00EY8BRGU/?tag=titb-20" TargetMode="External"/><Relationship Id="rId118" Type="http://schemas.openxmlformats.org/officeDocument/2006/relationships/hyperlink" Target="http://www.amazon.com/gp/product/B009AJDDQU/?tag=titb-20" TargetMode="External"/><Relationship Id="rId325" Type="http://schemas.openxmlformats.org/officeDocument/2006/relationships/hyperlink" Target="http://www.the-numbers.com/market/genre/Romantic-Comedy" TargetMode="External"/><Relationship Id="rId367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171" Type="http://schemas.openxmlformats.org/officeDocument/2006/relationships/hyperlink" Target="http://www.amazon.com/gp/product/B00L23SE52/?tag=titb-20" TargetMode="External"/><Relationship Id="rId227" Type="http://schemas.openxmlformats.org/officeDocument/2006/relationships/hyperlink" Target="https://www.the-numbers.com/market/genre/Adventure" TargetMode="External"/><Relationship Id="rId269" Type="http://schemas.openxmlformats.org/officeDocument/2006/relationships/hyperlink" Target="https://www.the-numbers.com/movie/Deadpool-2" TargetMode="External"/><Relationship Id="rId33" Type="http://schemas.openxmlformats.org/officeDocument/2006/relationships/hyperlink" Target="https://www.the-numbers.com/movie/Quiet-Place-A-(2018)" TargetMode="External"/><Relationship Id="rId129" Type="http://schemas.openxmlformats.org/officeDocument/2006/relationships/hyperlink" Target="https://www.the-numbers.com/market/genre/Action" TargetMode="External"/><Relationship Id="rId280" Type="http://schemas.openxmlformats.org/officeDocument/2006/relationships/hyperlink" Target="http://www.amazon.com/gp/product/B00T6UD7BY/?tag=titb-20" TargetMode="External"/><Relationship Id="rId336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75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140" Type="http://schemas.openxmlformats.org/officeDocument/2006/relationships/hyperlink" Target="http://www.amazon.com/gp/product/B00BJS7104/?tag=titb-20" TargetMode="External"/><Relationship Id="rId182" Type="http://schemas.openxmlformats.org/officeDocument/2006/relationships/hyperlink" Target="http://www.amazon.com/gp/product/B00R2Z3SZA/?tag=titb-20" TargetMode="External"/><Relationship Id="rId378" Type="http://schemas.openxmlformats.org/officeDocument/2006/relationships/hyperlink" Target="http://www.amazon.com/gp/product/B00VLV8BNA/?tag=titb-20" TargetMode="External"/><Relationship Id="rId6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238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291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305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347" Type="http://schemas.openxmlformats.org/officeDocument/2006/relationships/hyperlink" Target="https://www.the-numbers.com/market/genre/Adventure" TargetMode="External"/><Relationship Id="rId44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86" Type="http://schemas.openxmlformats.org/officeDocument/2006/relationships/hyperlink" Target="http://www.amazon.com/gp/product/B015ENAX9U/?tag=titb-20" TargetMode="External"/><Relationship Id="rId151" Type="http://schemas.openxmlformats.org/officeDocument/2006/relationships/hyperlink" Target="https://www.the-numbers.com/market/genre/Adventure" TargetMode="External"/><Relationship Id="rId389" Type="http://schemas.openxmlformats.org/officeDocument/2006/relationships/hyperlink" Target="http://www.amazon.com/gp/product/B019EG160I/?tag=titb-20" TargetMode="External"/><Relationship Id="rId193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207" Type="http://schemas.openxmlformats.org/officeDocument/2006/relationships/hyperlink" Target="http://www.amazon.com/gp/product/B00F91SCXC/?tag=titb-20" TargetMode="External"/><Relationship Id="rId249" Type="http://schemas.openxmlformats.org/officeDocument/2006/relationships/hyperlink" Target="http://www.amazon.com/gp/product/B00TYBBYK6/?tag=titb-20" TargetMode="External"/><Relationship Id="rId13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109" Type="http://schemas.openxmlformats.org/officeDocument/2006/relationships/hyperlink" Target="https://www.the-numbers.com/market/genre/Adventure" TargetMode="External"/><Relationship Id="rId260" Type="http://schemas.openxmlformats.org/officeDocument/2006/relationships/hyperlink" Target="https://www.the-numbers.com/market/genre/Adventure" TargetMode="External"/><Relationship Id="rId316" Type="http://schemas.openxmlformats.org/officeDocument/2006/relationships/hyperlink" Target="https://www.the-numbers.com/market/genre/Adventure" TargetMode="External"/><Relationship Id="rId55" Type="http://schemas.openxmlformats.org/officeDocument/2006/relationships/hyperlink" Target="https://www.the-numbers.com/movie/Mamma-Mia-Here-We-Go-Again" TargetMode="External"/><Relationship Id="rId97" Type="http://schemas.openxmlformats.org/officeDocument/2006/relationships/hyperlink" Target="https://www.the-numbers.com/movie/Godzilla-King-of-the-Monsters-(2019)" TargetMode="External"/><Relationship Id="rId120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358" Type="http://schemas.openxmlformats.org/officeDocument/2006/relationships/hyperlink" Target="https://www.the-numbers.com/market/genre/Adventure" TargetMode="External"/><Relationship Id="rId162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218" Type="http://schemas.openxmlformats.org/officeDocument/2006/relationships/hyperlink" Target="https://www.the-numbers.com/market/genre/Action" TargetMode="External"/><Relationship Id="rId271" Type="http://schemas.openxmlformats.org/officeDocument/2006/relationships/hyperlink" Target="https://www.the-numbers.com/market/genre/Action" TargetMode="External"/><Relationship Id="rId24" Type="http://schemas.openxmlformats.org/officeDocument/2006/relationships/hyperlink" Target="http://www.amazon.com/gp/product/B004PGAQMW/?tag=titb-20" TargetMode="External"/><Relationship Id="rId66" Type="http://schemas.openxmlformats.org/officeDocument/2006/relationships/hyperlink" Target="http://www.the-numbers.com/market/genre/Western" TargetMode="External"/><Relationship Id="rId131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327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369" Type="http://schemas.openxmlformats.org/officeDocument/2006/relationships/hyperlink" Target="https://www.the-numbers.com/movie/Jurassic-World-Fallen-Kingdom-(2018)" TargetMode="External"/><Relationship Id="rId173" Type="http://schemas.openxmlformats.org/officeDocument/2006/relationships/hyperlink" Target="https://www.the-numbers.com/movie/It-Chapter-Two-(2019)" TargetMode="External"/><Relationship Id="rId229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380" Type="http://schemas.openxmlformats.org/officeDocument/2006/relationships/hyperlink" Target="https://www.the-numbers.com/movie/Lion-King-The-(Live-Action)-(2019)" TargetMode="External"/><Relationship Id="rId240" Type="http://schemas.openxmlformats.org/officeDocument/2006/relationships/hyperlink" Target="http://www.amazon.com/gp/product/B00KYKNHME/?tag=titb-20" TargetMode="External"/><Relationship Id="rId35" Type="http://schemas.openxmlformats.org/officeDocument/2006/relationships/hyperlink" Target="https://www.the-numbers.com/market/genre/Horror" TargetMode="External"/><Relationship Id="rId77" Type="http://schemas.openxmlformats.org/officeDocument/2006/relationships/hyperlink" Target="http://www.amazon.com/gp/product/B00KW25MFY/?tag=titb-20" TargetMode="External"/><Relationship Id="rId100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282" Type="http://schemas.openxmlformats.org/officeDocument/2006/relationships/hyperlink" Target="http://www.amazon.com/gp/product/B004FI5F4O/?tag=titb-20" TargetMode="External"/><Relationship Id="rId338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8" Type="http://schemas.openxmlformats.org/officeDocument/2006/relationships/hyperlink" Target="http://www.amazon.com/gp/product/B00KPQ7MY6/?tag=titb-20" TargetMode="External"/><Relationship Id="rId142" Type="http://schemas.openxmlformats.org/officeDocument/2006/relationships/hyperlink" Target="https://www.the-numbers.com/market/genre/Action" TargetMode="External"/><Relationship Id="rId184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391" Type="http://schemas.openxmlformats.org/officeDocument/2006/relationships/hyperlink" Target="https://www.the-numbers.com/market/genre/Action" TargetMode="External"/><Relationship Id="rId251" Type="http://schemas.openxmlformats.org/officeDocument/2006/relationships/hyperlink" Target="http://www.amazon.com/gp/product/B00TU9UFTS/?tag=titb-20" TargetMode="External"/><Relationship Id="rId46" Type="http://schemas.openxmlformats.org/officeDocument/2006/relationships/hyperlink" Target="http://www.amazon.com/gp/product/B001PP9ALY/?tag=titb-20" TargetMode="External"/><Relationship Id="rId293" Type="http://schemas.openxmlformats.org/officeDocument/2006/relationships/hyperlink" Target="http://www.amazon.com/gp/product/B00FY2UJAU/?tag=titb-20" TargetMode="External"/><Relationship Id="rId307" Type="http://schemas.openxmlformats.org/officeDocument/2006/relationships/hyperlink" Target="http://www.the-numbers.com/market/genre/Adventure" TargetMode="External"/><Relationship Id="rId349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88" Type="http://schemas.openxmlformats.org/officeDocument/2006/relationships/hyperlink" Target="http://www.amazon.com/gp/product/B00E8B1358/?tag=titb-20" TargetMode="External"/><Relationship Id="rId111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Relationship Id="rId153" Type="http://schemas.openxmlformats.org/officeDocument/2006/relationships/hyperlink" Target="http://www.the-numbers.com/market/genre/Comedy" TargetMode="External"/><Relationship Id="rId195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209" Type="http://schemas.openxmlformats.org/officeDocument/2006/relationships/hyperlink" Target="https://www.the-numbers.com/market/genre/Action" TargetMode="External"/><Relationship Id="rId360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220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15" Type="http://schemas.openxmlformats.org/officeDocument/2006/relationships/hyperlink" Target="http://www.amazon.com/gp/product/B0060D15AK/?tag=titb-20" TargetMode="External"/><Relationship Id="rId57" Type="http://schemas.openxmlformats.org/officeDocument/2006/relationships/hyperlink" Target="https://www.the-numbers.com/market/genre/Musical" TargetMode="External"/><Relationship Id="rId262" Type="http://schemas.openxmlformats.org/officeDocument/2006/relationships/hyperlink" Target="http://www.amazon.com/gp/product/B00LP9G64O/?tag=titb-20" TargetMode="External"/><Relationship Id="rId318" Type="http://schemas.openxmlformats.org/officeDocument/2006/relationships/hyperlink" Target="http://www.amazon.com/gp/product/B002OR0RP0/?tag=titb-20" TargetMode="External"/><Relationship Id="rId99" Type="http://schemas.openxmlformats.org/officeDocument/2006/relationships/hyperlink" Target="https://www.the-numbers.com/market/genre/Action" TargetMode="External"/><Relationship Id="rId122" Type="http://schemas.openxmlformats.org/officeDocument/2006/relationships/hyperlink" Target="http://www.the-numbers.com/market/genre/Action" TargetMode="External"/><Relationship Id="rId164" Type="http://schemas.openxmlformats.org/officeDocument/2006/relationships/hyperlink" Target="http://www.amazon.com/gp/product/B00QQW1VJA/?tag=titb-20" TargetMode="External"/><Relationship Id="rId371" Type="http://schemas.openxmlformats.org/officeDocument/2006/relationships/hyperlink" Target="https://www.the-numbers.com/market/genre/Action" TargetMode="External"/><Relationship Id="rId26" Type="http://schemas.openxmlformats.org/officeDocument/2006/relationships/hyperlink" Target="https://www.the-numbers.com/market/genre/Action" TargetMode="External"/><Relationship Id="rId231" Type="http://schemas.openxmlformats.org/officeDocument/2006/relationships/hyperlink" Target="http://www.amazon.com/gp/product/B001VIMCW4/?tag=titb-20" TargetMode="External"/><Relationship Id="rId273" Type="http://schemas.openxmlformats.org/officeDocument/2006/relationships/hyperlink" Target="http://www.amazon.com/gp/product/B00G9U7NEQ/?tag=titb-20" TargetMode="External"/><Relationship Id="rId329" Type="http://schemas.openxmlformats.org/officeDocument/2006/relationships/hyperlink" Target="http://www.amazon.com/gp/product/B001I189MQ/?tag=titb-20" TargetMode="External"/><Relationship Id="rId68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133" Type="http://schemas.openxmlformats.org/officeDocument/2006/relationships/hyperlink" Target="http://www.the-numbers.com/market/genre/Drama" TargetMode="External"/><Relationship Id="rId175" Type="http://schemas.openxmlformats.org/officeDocument/2006/relationships/hyperlink" Target="https://www.the-numbers.com/market/genre/Horror" TargetMode="External"/><Relationship Id="rId340" Type="http://schemas.openxmlformats.org/officeDocument/2006/relationships/hyperlink" Target="https://www.the-numbers.com/market/genre/Adventure" TargetMode="External"/><Relationship Id="rId200" Type="http://schemas.openxmlformats.org/officeDocument/2006/relationships/hyperlink" Target="http://www.amazon.com/gp/product/B005ZMUWWY/?tag=titb-20" TargetMode="External"/><Relationship Id="rId382" Type="http://schemas.openxmlformats.org/officeDocument/2006/relationships/hyperlink" Target="https://www.the-numbers.com/market/genre/Adventure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e-numbers.com/movie/Insidious-The-Last-Key" TargetMode="External"/><Relationship Id="rId13" Type="http://schemas.openxmlformats.org/officeDocument/2006/relationships/hyperlink" Target="https://www.the-numbers.com/movie/Truth-or-Dare-(2018)" TargetMode="External"/><Relationship Id="rId3" Type="http://schemas.openxmlformats.org/officeDocument/2006/relationships/hyperlink" Target="https://www.boxofficemojo.com/movies/?id=universalevent2019.htm" TargetMode="External"/><Relationship Id="rId7" Type="http://schemas.openxmlformats.org/officeDocument/2006/relationships/hyperlink" Target="https://www.the-numbers.com/movie/Quiet-Place-A-(2018)" TargetMode="External"/><Relationship Id="rId12" Type="http://schemas.openxmlformats.org/officeDocument/2006/relationships/hyperlink" Target="https://www.boxofficemojo.com/movies/?id=thewanderingearth.htm" TargetMode="External"/><Relationship Id="rId2" Type="http://schemas.openxmlformats.org/officeDocument/2006/relationships/hyperlink" Target="https://www.boxofficemojo.com/movies/?id=dragonballzbroly.htm" TargetMode="External"/><Relationship Id="rId1" Type="http://schemas.openxmlformats.org/officeDocument/2006/relationships/hyperlink" Target="https://www.boxofficemojo.com/movies/?id=escaperoom.htm" TargetMode="External"/><Relationship Id="rId6" Type="http://schemas.openxmlformats.org/officeDocument/2006/relationships/hyperlink" Target="https://www.the-numbers.com/movie/gi-saeng-chung-(South-Korea)-(2019)" TargetMode="External"/><Relationship Id="rId11" Type="http://schemas.openxmlformats.org/officeDocument/2006/relationships/hyperlink" Target="https://www.the-numbers.com/movie/First-Purge-The" TargetMode="External"/><Relationship Id="rId5" Type="http://schemas.openxmlformats.org/officeDocument/2006/relationships/hyperlink" Target="https://www.the-numbers.com/movie/Downton-Abbey-(UK)-(2019)" TargetMode="External"/><Relationship Id="rId10" Type="http://schemas.openxmlformats.org/officeDocument/2006/relationships/hyperlink" Target="https://www.boxofficemojo.com/movies/?id=untitledjordanpeele.htm" TargetMode="External"/><Relationship Id="rId4" Type="http://schemas.openxmlformats.org/officeDocument/2006/relationships/hyperlink" Target="https://www.the-numbers.com/movie/I-Can-Only-Imagine" TargetMode="External"/><Relationship Id="rId9" Type="http://schemas.openxmlformats.org/officeDocument/2006/relationships/hyperlink" Target="https://www.the-numbers.com/movie/Curse-of-La-Llorona-The-(2019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4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30.7109375" customWidth="1"/>
    <col min="2" max="3" width="11.5703125" customWidth="1"/>
    <col min="5" max="5" width="10" customWidth="1"/>
    <col min="9" max="9" width="12" customWidth="1"/>
    <col min="11" max="11" width="6.85546875" customWidth="1"/>
    <col min="12" max="12" width="7.85546875" customWidth="1"/>
    <col min="13" max="13" width="21.42578125" customWidth="1"/>
  </cols>
  <sheetData>
    <row r="1" spans="1:3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2" t="s">
        <v>11</v>
      </c>
      <c r="M1" s="5" t="s">
        <v>12</v>
      </c>
      <c r="N1" s="5" t="s">
        <v>13</v>
      </c>
      <c r="O1" s="6" t="s">
        <v>14</v>
      </c>
      <c r="P1" s="7" t="s">
        <v>15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 spans="1:30">
      <c r="A2" s="9">
        <v>300</v>
      </c>
      <c r="B2" s="10">
        <f t="shared" ref="B2:B32" si="0">J2/1000000</f>
        <v>456.08234299999998</v>
      </c>
      <c r="C2" s="11">
        <f t="shared" ref="C2:C481" si="1">SUM(B2/E2)</f>
        <v>7.0166514307692305</v>
      </c>
      <c r="D2" s="12">
        <f t="shared" ref="D2:D481" si="2">C2/1</f>
        <v>7.0166514307692305</v>
      </c>
      <c r="E2" s="13">
        <v>65</v>
      </c>
      <c r="F2" s="14">
        <v>210.62910099999999</v>
      </c>
      <c r="G2" s="15">
        <v>0.46200000000000002</v>
      </c>
      <c r="H2" s="14">
        <v>245.45324199999999</v>
      </c>
      <c r="I2" s="15">
        <v>0.53800000000000003</v>
      </c>
      <c r="J2" s="16">
        <v>456082343</v>
      </c>
      <c r="K2" s="13">
        <v>2007</v>
      </c>
      <c r="L2" s="13" t="s">
        <v>16</v>
      </c>
      <c r="M2" s="17" t="s">
        <v>17</v>
      </c>
      <c r="N2" s="18"/>
      <c r="O2" s="19"/>
      <c r="P2" s="20">
        <v>670.8</v>
      </c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</row>
    <row r="3" spans="1:30">
      <c r="A3" s="9">
        <v>1917</v>
      </c>
      <c r="B3" s="10">
        <f t="shared" si="0"/>
        <v>384.57633399999997</v>
      </c>
      <c r="C3" s="11">
        <f t="shared" si="1"/>
        <v>4.2730703777777777</v>
      </c>
      <c r="D3" s="12">
        <f t="shared" si="2"/>
        <v>4.2730703777777777</v>
      </c>
      <c r="E3" s="13">
        <v>90</v>
      </c>
      <c r="F3" s="14">
        <v>159.227644</v>
      </c>
      <c r="G3" s="15">
        <v>0.41399999999999998</v>
      </c>
      <c r="H3" s="14">
        <v>225.34869</v>
      </c>
      <c r="I3" s="15">
        <v>0.58599999999999997</v>
      </c>
      <c r="J3" s="16">
        <v>384576334</v>
      </c>
      <c r="K3" s="13">
        <v>2019</v>
      </c>
      <c r="L3" s="13" t="s">
        <v>18</v>
      </c>
      <c r="M3" s="17" t="s">
        <v>19</v>
      </c>
      <c r="N3" s="22" t="s">
        <v>20</v>
      </c>
      <c r="O3" s="19"/>
      <c r="P3" s="20">
        <v>454.86</v>
      </c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</row>
    <row r="4" spans="1:30">
      <c r="A4" s="9">
        <v>2012</v>
      </c>
      <c r="B4" s="10">
        <f t="shared" si="0"/>
        <v>791.21782599999995</v>
      </c>
      <c r="C4" s="11">
        <f t="shared" si="1"/>
        <v>3.9560891299999996</v>
      </c>
      <c r="D4" s="12">
        <f t="shared" si="2"/>
        <v>3.9560891299999996</v>
      </c>
      <c r="E4" s="13">
        <v>200</v>
      </c>
      <c r="F4" s="14">
        <v>166.112167</v>
      </c>
      <c r="G4" s="15">
        <v>0.21</v>
      </c>
      <c r="H4" s="14">
        <v>625.10565899999995</v>
      </c>
      <c r="I4" s="15">
        <v>0.79</v>
      </c>
      <c r="J4" s="16">
        <v>791217826</v>
      </c>
      <c r="K4" s="13">
        <v>2009</v>
      </c>
      <c r="L4" s="13" t="s">
        <v>16</v>
      </c>
      <c r="M4" s="17" t="s">
        <v>21</v>
      </c>
      <c r="N4" s="18"/>
      <c r="O4" s="19"/>
      <c r="P4" s="20">
        <v>1115.6099999999999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</row>
    <row r="5" spans="1:30">
      <c r="A5" s="9" t="s">
        <v>22</v>
      </c>
      <c r="B5" s="10">
        <f t="shared" si="0"/>
        <v>320.68929400000002</v>
      </c>
      <c r="C5" s="11">
        <f t="shared" si="1"/>
        <v>4.7864073731343284</v>
      </c>
      <c r="D5" s="12">
        <f t="shared" si="2"/>
        <v>4.7864073731343284</v>
      </c>
      <c r="E5" s="13">
        <v>67</v>
      </c>
      <c r="F5" s="14">
        <v>136.18929399999999</v>
      </c>
      <c r="G5" s="15">
        <v>0.42499999999999999</v>
      </c>
      <c r="H5" s="14">
        <v>184.5</v>
      </c>
      <c r="I5" s="15">
        <v>0.57499999999999996</v>
      </c>
      <c r="J5" s="16">
        <v>320689294</v>
      </c>
      <c r="K5" s="13">
        <v>1996</v>
      </c>
      <c r="L5" s="13" t="s">
        <v>23</v>
      </c>
      <c r="M5" s="17" t="s">
        <v>24</v>
      </c>
      <c r="N5" s="22" t="s">
        <v>25</v>
      </c>
      <c r="O5" s="19"/>
      <c r="P5" s="20">
        <v>618.35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</row>
    <row r="6" spans="1:30">
      <c r="A6" s="9" t="s">
        <v>26</v>
      </c>
      <c r="B6" s="10">
        <f t="shared" si="0"/>
        <v>331.33387599999998</v>
      </c>
      <c r="C6" s="11">
        <f t="shared" si="1"/>
        <v>6.6266775199999994</v>
      </c>
      <c r="D6" s="12">
        <f t="shared" si="2"/>
        <v>6.6266775199999994</v>
      </c>
      <c r="E6" s="13">
        <v>50</v>
      </c>
      <c r="F6" s="14">
        <v>191.719337</v>
      </c>
      <c r="G6" s="15">
        <v>0.57899999999999996</v>
      </c>
      <c r="H6" s="14">
        <v>139.61453900000001</v>
      </c>
      <c r="I6" s="15">
        <v>0.42099999999999999</v>
      </c>
      <c r="J6" s="16">
        <v>331333876</v>
      </c>
      <c r="K6" s="13">
        <v>2014</v>
      </c>
      <c r="L6" s="13" t="s">
        <v>18</v>
      </c>
      <c r="M6" s="17" t="s">
        <v>27</v>
      </c>
      <c r="N6" s="18"/>
      <c r="O6" s="19"/>
      <c r="P6" s="20">
        <v>421.7</v>
      </c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 spans="1:30">
      <c r="A7" s="9" t="s">
        <v>28</v>
      </c>
      <c r="B7" s="10">
        <f t="shared" si="0"/>
        <v>337.58005100000003</v>
      </c>
      <c r="C7" s="11">
        <f t="shared" si="1"/>
        <v>3.068909554545455</v>
      </c>
      <c r="D7" s="12">
        <f t="shared" si="2"/>
        <v>3.068909554545455</v>
      </c>
      <c r="E7" s="13">
        <v>110</v>
      </c>
      <c r="F7" s="14">
        <v>106.580051</v>
      </c>
      <c r="G7" s="15">
        <v>0.316</v>
      </c>
      <c r="H7" s="14">
        <v>231</v>
      </c>
      <c r="I7" s="15">
        <v>0.68400000000000005</v>
      </c>
      <c r="J7" s="16">
        <v>337580051</v>
      </c>
      <c r="K7" s="13">
        <v>2014</v>
      </c>
      <c r="L7" s="13" t="s">
        <v>18</v>
      </c>
      <c r="M7" s="17" t="s">
        <v>29</v>
      </c>
      <c r="N7" s="18"/>
      <c r="O7" s="19"/>
      <c r="P7" s="20">
        <v>429.65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</row>
    <row r="8" spans="1:30">
      <c r="A8" s="9" t="s">
        <v>30</v>
      </c>
      <c r="B8" s="10">
        <f t="shared" si="0"/>
        <v>316.79125699999997</v>
      </c>
      <c r="C8" s="11">
        <f t="shared" si="1"/>
        <v>5.4619182241379303</v>
      </c>
      <c r="D8" s="12">
        <f t="shared" si="2"/>
        <v>5.4619182241379303</v>
      </c>
      <c r="E8" s="13">
        <v>58</v>
      </c>
      <c r="F8" s="14">
        <v>170.74234100000001</v>
      </c>
      <c r="G8" s="15">
        <v>0.53900000000000003</v>
      </c>
      <c r="H8" s="14">
        <v>146.04891599999999</v>
      </c>
      <c r="I8" s="15">
        <v>0.46100000000000002</v>
      </c>
      <c r="J8" s="16">
        <v>316791257</v>
      </c>
      <c r="K8" s="13">
        <v>2001</v>
      </c>
      <c r="L8" s="13" t="s">
        <v>16</v>
      </c>
      <c r="M8" s="17" t="s">
        <v>31</v>
      </c>
      <c r="N8" s="22" t="s">
        <v>32</v>
      </c>
      <c r="O8" s="19"/>
      <c r="P8" s="20">
        <v>538.62</v>
      </c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</row>
    <row r="9" spans="1:30">
      <c r="A9" s="9" t="s">
        <v>33</v>
      </c>
      <c r="B9" s="10">
        <f t="shared" si="0"/>
        <v>363.25885899999997</v>
      </c>
      <c r="C9" s="11">
        <f t="shared" si="1"/>
        <v>3.027157158333333</v>
      </c>
      <c r="D9" s="12">
        <f t="shared" si="2"/>
        <v>3.027157158333333</v>
      </c>
      <c r="E9" s="13">
        <v>120</v>
      </c>
      <c r="F9" s="14">
        <v>162.798565</v>
      </c>
      <c r="G9" s="15">
        <v>0.44800000000000001</v>
      </c>
      <c r="H9" s="14">
        <v>200.460294</v>
      </c>
      <c r="I9" s="15">
        <v>0.55200000000000005</v>
      </c>
      <c r="J9" s="16">
        <v>363258859</v>
      </c>
      <c r="K9" s="13">
        <v>1998</v>
      </c>
      <c r="L9" s="13" t="s">
        <v>23</v>
      </c>
      <c r="M9" s="17" t="s">
        <v>34</v>
      </c>
      <c r="N9" s="22" t="s">
        <v>35</v>
      </c>
      <c r="O9" s="19"/>
      <c r="P9" s="20">
        <v>669.22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</row>
    <row r="10" spans="1:30">
      <c r="A10" s="9" t="s">
        <v>36</v>
      </c>
      <c r="B10" s="10">
        <f t="shared" si="0"/>
        <v>325.28664600000002</v>
      </c>
      <c r="C10" s="11">
        <f t="shared" si="1"/>
        <v>1.6264332300000002</v>
      </c>
      <c r="D10" s="12">
        <f t="shared" si="2"/>
        <v>1.6264332300000002</v>
      </c>
      <c r="E10" s="13">
        <v>200</v>
      </c>
      <c r="F10" s="14">
        <v>137.855863</v>
      </c>
      <c r="G10" s="15">
        <v>0.42399999999999999</v>
      </c>
      <c r="H10" s="14">
        <v>187.43078299999999</v>
      </c>
      <c r="I10" s="15">
        <v>0.57599999999999996</v>
      </c>
      <c r="J10" s="16">
        <v>325286646</v>
      </c>
      <c r="K10" s="13">
        <v>2009</v>
      </c>
      <c r="L10" s="13" t="s">
        <v>16</v>
      </c>
      <c r="M10" s="17" t="s">
        <v>37</v>
      </c>
      <c r="N10" s="18"/>
      <c r="O10" s="19"/>
      <c r="P10" s="20">
        <v>458.65</v>
      </c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</row>
    <row r="11" spans="1:30">
      <c r="A11" s="9" t="s">
        <v>38</v>
      </c>
      <c r="B11" s="10">
        <f t="shared" si="0"/>
        <v>340.95297099999999</v>
      </c>
      <c r="C11" s="11">
        <f t="shared" si="1"/>
        <v>20.056057117647057</v>
      </c>
      <c r="D11" s="12">
        <f t="shared" si="2"/>
        <v>20.056057117647057</v>
      </c>
      <c r="E11" s="13">
        <v>17</v>
      </c>
      <c r="F11" s="14">
        <v>188.024361</v>
      </c>
      <c r="G11" s="15">
        <v>0.55200000000000005</v>
      </c>
      <c r="H11" s="14">
        <v>152.92860999999999</v>
      </c>
      <c r="I11" s="15">
        <v>0.44800000000000001</v>
      </c>
      <c r="J11" s="16">
        <v>340952971</v>
      </c>
      <c r="K11" s="13">
        <v>2018</v>
      </c>
      <c r="L11" s="13" t="s">
        <v>18</v>
      </c>
      <c r="M11" s="17" t="s">
        <v>39</v>
      </c>
      <c r="N11" s="18"/>
      <c r="O11" s="19"/>
      <c r="P11" s="20">
        <v>409.52</v>
      </c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</row>
    <row r="12" spans="1:30">
      <c r="A12" s="9" t="s">
        <v>40</v>
      </c>
      <c r="B12" s="10">
        <f t="shared" si="0"/>
        <v>436.23312199999998</v>
      </c>
      <c r="C12" s="11">
        <f t="shared" si="1"/>
        <v>12.117586722222221</v>
      </c>
      <c r="D12" s="12">
        <f t="shared" si="2"/>
        <v>12.117586722222221</v>
      </c>
      <c r="E12" s="13">
        <v>36</v>
      </c>
      <c r="F12" s="14">
        <v>215.333122</v>
      </c>
      <c r="G12" s="15">
        <v>0.49399999999999999</v>
      </c>
      <c r="H12" s="14">
        <v>220.9</v>
      </c>
      <c r="I12" s="15">
        <v>0.50600000000000001</v>
      </c>
      <c r="J12" s="16">
        <v>436233122</v>
      </c>
      <c r="K12" s="13">
        <v>2018</v>
      </c>
      <c r="L12" s="13" t="s">
        <v>18</v>
      </c>
      <c r="M12" s="17" t="s">
        <v>41</v>
      </c>
      <c r="N12" s="18"/>
      <c r="O12" s="19"/>
      <c r="P12" s="20">
        <v>523.96</v>
      </c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</row>
    <row r="13" spans="1:30">
      <c r="A13" s="9" t="s">
        <v>42</v>
      </c>
      <c r="B13" s="10">
        <f t="shared" si="0"/>
        <v>315.156409</v>
      </c>
      <c r="C13" s="11">
        <f t="shared" si="1"/>
        <v>3.7077224588235294</v>
      </c>
      <c r="D13" s="12">
        <f t="shared" si="2"/>
        <v>3.7077224588235294</v>
      </c>
      <c r="E13" s="13">
        <v>85</v>
      </c>
      <c r="F13" s="14">
        <v>172.95640900000001</v>
      </c>
      <c r="G13" s="15">
        <v>0.54900000000000004</v>
      </c>
      <c r="H13" s="14">
        <v>142.19999999999999</v>
      </c>
      <c r="I13" s="15">
        <v>0.45100000000000001</v>
      </c>
      <c r="J13" s="16">
        <v>315156409</v>
      </c>
      <c r="K13" s="13">
        <v>1997</v>
      </c>
      <c r="L13" s="13" t="s">
        <v>23</v>
      </c>
      <c r="M13" s="17" t="s">
        <v>43</v>
      </c>
      <c r="N13" s="22" t="s">
        <v>44</v>
      </c>
      <c r="O13" s="19"/>
      <c r="P13" s="20">
        <v>589.73</v>
      </c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</row>
    <row r="14" spans="1:30">
      <c r="A14" s="9" t="s">
        <v>45</v>
      </c>
      <c r="B14" s="10">
        <f t="shared" si="0"/>
        <v>1050.693953</v>
      </c>
      <c r="C14" s="11">
        <f t="shared" si="1"/>
        <v>5.7414970109289616</v>
      </c>
      <c r="D14" s="12">
        <f t="shared" si="2"/>
        <v>5.7414970109289616</v>
      </c>
      <c r="E14" s="13">
        <v>183</v>
      </c>
      <c r="F14" s="14">
        <v>355.55921599999999</v>
      </c>
      <c r="G14" s="15">
        <v>0.33800000000000002</v>
      </c>
      <c r="H14" s="14">
        <v>695.13473699999997</v>
      </c>
      <c r="I14" s="15">
        <v>0.66200000000000003</v>
      </c>
      <c r="J14" s="16">
        <v>1050693953</v>
      </c>
      <c r="K14" s="13">
        <v>2019</v>
      </c>
      <c r="L14" s="13" t="s">
        <v>18</v>
      </c>
      <c r="M14" s="17" t="s">
        <v>46</v>
      </c>
      <c r="N14" s="18"/>
      <c r="O14" s="19"/>
      <c r="P14" s="20">
        <v>1242.7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</row>
    <row r="15" spans="1:30">
      <c r="A15" s="9" t="s">
        <v>45</v>
      </c>
      <c r="B15" s="10">
        <f t="shared" si="0"/>
        <v>504.05021900000003</v>
      </c>
      <c r="C15" s="11">
        <f t="shared" si="1"/>
        <v>18.001793535714288</v>
      </c>
      <c r="D15" s="12">
        <f t="shared" si="2"/>
        <v>18.001793535714288</v>
      </c>
      <c r="E15" s="13">
        <v>28</v>
      </c>
      <c r="F15" s="14">
        <v>217.35021900000001</v>
      </c>
      <c r="G15" s="15">
        <v>0.43099999999999999</v>
      </c>
      <c r="H15" s="14">
        <v>286.7</v>
      </c>
      <c r="I15" s="15">
        <v>0.56899999999999995</v>
      </c>
      <c r="J15" s="16">
        <v>504050219</v>
      </c>
      <c r="K15" s="13">
        <v>1992</v>
      </c>
      <c r="L15" s="13" t="s">
        <v>23</v>
      </c>
      <c r="M15" s="17" t="s">
        <v>47</v>
      </c>
      <c r="N15" s="22" t="s">
        <v>48</v>
      </c>
      <c r="O15" s="19"/>
      <c r="P15" s="20">
        <v>1086.6099999999999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</row>
    <row r="16" spans="1:30">
      <c r="A16" s="9" t="s">
        <v>49</v>
      </c>
      <c r="B16" s="10">
        <f t="shared" si="0"/>
        <v>1025.468216</v>
      </c>
      <c r="C16" s="11">
        <f t="shared" si="1"/>
        <v>5.1273410799999999</v>
      </c>
      <c r="D16" s="12">
        <f t="shared" si="2"/>
        <v>5.1273410799999999</v>
      </c>
      <c r="E16" s="13">
        <v>200</v>
      </c>
      <c r="F16" s="14">
        <v>334.19110999999998</v>
      </c>
      <c r="G16" s="15">
        <v>0.32600000000000001</v>
      </c>
      <c r="H16" s="14">
        <v>691.277106</v>
      </c>
      <c r="I16" s="15">
        <v>0.67400000000000004</v>
      </c>
      <c r="J16" s="16">
        <v>1025468216</v>
      </c>
      <c r="K16" s="13">
        <v>2010</v>
      </c>
      <c r="L16" s="13" t="s">
        <v>18</v>
      </c>
      <c r="M16" s="17" t="s">
        <v>50</v>
      </c>
      <c r="N16" s="18"/>
      <c r="O16" s="19"/>
      <c r="P16" s="20">
        <v>1408.91</v>
      </c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</row>
    <row r="17" spans="1:30">
      <c r="A17" s="9" t="s">
        <v>51</v>
      </c>
      <c r="B17" s="10">
        <f t="shared" si="0"/>
        <v>404.98054300000001</v>
      </c>
      <c r="C17" s="11">
        <f t="shared" si="1"/>
        <v>2.382238488235294</v>
      </c>
      <c r="D17" s="12">
        <f t="shared" si="2"/>
        <v>2.382238488235294</v>
      </c>
      <c r="E17" s="13">
        <v>170</v>
      </c>
      <c r="F17" s="14">
        <v>85.838210000000004</v>
      </c>
      <c r="G17" s="15">
        <v>0.21199999999999999</v>
      </c>
      <c r="H17" s="14">
        <v>319.14233300000001</v>
      </c>
      <c r="I17" s="15">
        <v>0.78800000000000003</v>
      </c>
      <c r="J17" s="16">
        <v>404980543</v>
      </c>
      <c r="K17" s="13">
        <v>2019</v>
      </c>
      <c r="L17" s="13" t="s">
        <v>18</v>
      </c>
      <c r="M17" s="17" t="s">
        <v>52</v>
      </c>
      <c r="N17" s="18"/>
      <c r="O17" s="19"/>
      <c r="P17" s="20">
        <v>478.99</v>
      </c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</row>
    <row r="18" spans="1:30">
      <c r="A18" s="23" t="s">
        <v>53</v>
      </c>
      <c r="B18" s="10">
        <f t="shared" si="0"/>
        <v>443.14000499999997</v>
      </c>
      <c r="C18" s="11">
        <f t="shared" si="1"/>
        <v>5.9085333999999996</v>
      </c>
      <c r="D18" s="12">
        <f t="shared" si="2"/>
        <v>5.9085333999999996</v>
      </c>
      <c r="E18" s="13">
        <v>75</v>
      </c>
      <c r="F18" s="14">
        <v>219.61461199999999</v>
      </c>
      <c r="G18" s="15">
        <v>0.496</v>
      </c>
      <c r="H18" s="14">
        <v>223.52539300000001</v>
      </c>
      <c r="I18" s="15">
        <v>0.504</v>
      </c>
      <c r="J18" s="16">
        <v>443140005</v>
      </c>
      <c r="K18" s="13">
        <v>2009</v>
      </c>
      <c r="L18" s="13" t="s">
        <v>16</v>
      </c>
      <c r="M18" s="17" t="s">
        <v>54</v>
      </c>
      <c r="N18" s="18"/>
      <c r="O18" s="19"/>
      <c r="P18" s="20">
        <v>537.36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</row>
    <row r="19" spans="1:30">
      <c r="A19" s="9" t="s">
        <v>55</v>
      </c>
      <c r="B19" s="10">
        <f t="shared" si="0"/>
        <v>365.35254600000002</v>
      </c>
      <c r="C19" s="11">
        <f t="shared" si="1"/>
        <v>5.2193220857142864</v>
      </c>
      <c r="D19" s="12">
        <f t="shared" si="2"/>
        <v>5.2193220857142864</v>
      </c>
      <c r="E19" s="13">
        <v>70</v>
      </c>
      <c r="F19" s="14">
        <v>217.32697400000001</v>
      </c>
      <c r="G19" s="15">
        <v>0.59499999999999997</v>
      </c>
      <c r="H19" s="14">
        <v>148.02557200000001</v>
      </c>
      <c r="I19" s="15">
        <v>0.40500000000000003</v>
      </c>
      <c r="J19" s="16">
        <v>365352546</v>
      </c>
      <c r="K19" s="13">
        <v>2007</v>
      </c>
      <c r="L19" s="13" t="s">
        <v>16</v>
      </c>
      <c r="M19" s="17" t="s">
        <v>56</v>
      </c>
      <c r="N19" s="18"/>
      <c r="O19" s="19"/>
      <c r="P19" s="20">
        <v>463.28</v>
      </c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 spans="1:30">
      <c r="A20" s="9" t="s">
        <v>57</v>
      </c>
      <c r="B20" s="10">
        <f t="shared" si="0"/>
        <v>342.69543499999997</v>
      </c>
      <c r="C20" s="11">
        <f t="shared" si="1"/>
        <v>4.2836929374999997</v>
      </c>
      <c r="D20" s="12">
        <f t="shared" si="2"/>
        <v>4.2836929374999997</v>
      </c>
      <c r="E20" s="13">
        <v>80</v>
      </c>
      <c r="F20" s="14">
        <v>133.11074199999999</v>
      </c>
      <c r="G20" s="15">
        <v>0.38800000000000001</v>
      </c>
      <c r="H20" s="14">
        <v>209.58469299999999</v>
      </c>
      <c r="I20" s="15">
        <v>0.61199999999999999</v>
      </c>
      <c r="J20" s="16">
        <v>342695435</v>
      </c>
      <c r="K20" s="13">
        <v>2011</v>
      </c>
      <c r="L20" s="13" t="s">
        <v>18</v>
      </c>
      <c r="M20" s="17" t="s">
        <v>58</v>
      </c>
      <c r="N20" s="22" t="s">
        <v>59</v>
      </c>
      <c r="O20" s="19"/>
      <c r="P20" s="20">
        <v>624.83000000000004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</row>
    <row r="21" spans="1:30">
      <c r="A21" s="9" t="s">
        <v>60</v>
      </c>
      <c r="B21" s="10">
        <f t="shared" si="0"/>
        <v>356.29660100000001</v>
      </c>
      <c r="C21" s="11">
        <f t="shared" si="1"/>
        <v>23.753106733333333</v>
      </c>
      <c r="D21" s="12">
        <f t="shared" si="2"/>
        <v>23.753106733333333</v>
      </c>
      <c r="E21" s="13">
        <v>15</v>
      </c>
      <c r="F21" s="14">
        <v>130.09660099999999</v>
      </c>
      <c r="G21" s="15">
        <v>0.36499999999999999</v>
      </c>
      <c r="H21" s="14">
        <v>226.2</v>
      </c>
      <c r="I21" s="15">
        <v>0.63500000000000001</v>
      </c>
      <c r="J21" s="16">
        <v>356296601</v>
      </c>
      <c r="K21" s="13">
        <v>1999</v>
      </c>
      <c r="L21" s="13" t="s">
        <v>23</v>
      </c>
      <c r="M21" s="17" t="s">
        <v>61</v>
      </c>
      <c r="N21" s="22" t="s">
        <v>62</v>
      </c>
      <c r="O21" s="19"/>
      <c r="P21" s="20">
        <v>645.61</v>
      </c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</row>
    <row r="22" spans="1:30">
      <c r="A22" s="9" t="s">
        <v>63</v>
      </c>
      <c r="B22" s="10">
        <f t="shared" si="0"/>
        <v>547.45902000000001</v>
      </c>
      <c r="C22" s="11">
        <f t="shared" si="1"/>
        <v>9.2789664406779657</v>
      </c>
      <c r="D22" s="12">
        <f t="shared" si="2"/>
        <v>9.2789664406779657</v>
      </c>
      <c r="E22" s="13">
        <v>59</v>
      </c>
      <c r="F22" s="14">
        <v>350.15902</v>
      </c>
      <c r="G22" s="15">
        <v>0.64</v>
      </c>
      <c r="H22" s="14">
        <v>197.3</v>
      </c>
      <c r="I22" s="15">
        <v>0.36</v>
      </c>
      <c r="J22" s="16">
        <v>547459020</v>
      </c>
      <c r="K22" s="13">
        <v>2014</v>
      </c>
      <c r="L22" s="13" t="s">
        <v>18</v>
      </c>
      <c r="M22" s="17" t="s">
        <v>64</v>
      </c>
      <c r="N22" s="18"/>
      <c r="O22" s="19"/>
      <c r="P22" s="20">
        <v>696.77</v>
      </c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</row>
    <row r="23" spans="1:30">
      <c r="A23" s="9" t="s">
        <v>65</v>
      </c>
      <c r="B23" s="10">
        <f t="shared" si="0"/>
        <v>485.93081599999999</v>
      </c>
      <c r="C23" s="11">
        <f t="shared" si="1"/>
        <v>3.2395387733333334</v>
      </c>
      <c r="D23" s="12">
        <f t="shared" si="2"/>
        <v>3.2395387733333334</v>
      </c>
      <c r="E23" s="13">
        <v>150</v>
      </c>
      <c r="F23" s="14">
        <v>133.375846</v>
      </c>
      <c r="G23" s="15">
        <v>0.27400000000000002</v>
      </c>
      <c r="H23" s="14">
        <v>352.55497000000003</v>
      </c>
      <c r="I23" s="15">
        <v>0.72599999999999998</v>
      </c>
      <c r="J23" s="16">
        <v>485930816</v>
      </c>
      <c r="K23" s="13">
        <v>2009</v>
      </c>
      <c r="L23" s="13" t="s">
        <v>16</v>
      </c>
      <c r="M23" s="17" t="s">
        <v>66</v>
      </c>
      <c r="N23" s="18"/>
      <c r="O23" s="19"/>
      <c r="P23" s="20">
        <v>685.16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</row>
    <row r="24" spans="1:30">
      <c r="A24" s="9" t="s">
        <v>67</v>
      </c>
      <c r="B24" s="10">
        <f t="shared" si="0"/>
        <v>519.31196499999999</v>
      </c>
      <c r="C24" s="11">
        <f t="shared" si="1"/>
        <v>3.9947074230769228</v>
      </c>
      <c r="D24" s="12">
        <f t="shared" si="2"/>
        <v>3.9947074230769228</v>
      </c>
      <c r="E24" s="13">
        <v>130</v>
      </c>
      <c r="F24" s="14">
        <v>180.20216300000001</v>
      </c>
      <c r="G24" s="15">
        <v>0.34699999999999998</v>
      </c>
      <c r="H24" s="14">
        <v>339.109802</v>
      </c>
      <c r="I24" s="15">
        <v>0.65300000000000002</v>
      </c>
      <c r="J24" s="16">
        <v>519311965</v>
      </c>
      <c r="K24" s="13">
        <v>2015</v>
      </c>
      <c r="L24" s="13" t="s">
        <v>18</v>
      </c>
      <c r="M24" s="17" t="s">
        <v>68</v>
      </c>
      <c r="N24" s="18"/>
      <c r="O24" s="19"/>
      <c r="P24" s="20">
        <v>661.53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</row>
    <row r="25" spans="1:30">
      <c r="A25" s="9" t="s">
        <v>69</v>
      </c>
      <c r="B25" s="10">
        <f t="shared" si="0"/>
        <v>622.67413899999997</v>
      </c>
      <c r="C25" s="11">
        <f t="shared" si="1"/>
        <v>3.1932007128205129</v>
      </c>
      <c r="D25" s="12">
        <f t="shared" si="2"/>
        <v>3.1932007128205129</v>
      </c>
      <c r="E25" s="13">
        <v>195</v>
      </c>
      <c r="F25" s="14">
        <v>216.64874</v>
      </c>
      <c r="G25" s="15">
        <v>0.34799999999999998</v>
      </c>
      <c r="H25" s="14">
        <v>406.02539899999999</v>
      </c>
      <c r="I25" s="15">
        <v>0.65200000000000002</v>
      </c>
      <c r="J25" s="16">
        <v>622674139</v>
      </c>
      <c r="K25" s="13">
        <v>2018</v>
      </c>
      <c r="L25" s="13" t="s">
        <v>18</v>
      </c>
      <c r="M25" s="17" t="s">
        <v>70</v>
      </c>
      <c r="N25" s="18"/>
      <c r="O25" s="19"/>
      <c r="P25" s="20">
        <v>747.89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 spans="1:30">
      <c r="A26" s="9" t="s">
        <v>71</v>
      </c>
      <c r="B26" s="10">
        <f t="shared" si="0"/>
        <v>355.237933</v>
      </c>
      <c r="C26" s="11">
        <f t="shared" si="1"/>
        <v>6.8314987115384618</v>
      </c>
      <c r="D26" s="12">
        <f t="shared" si="2"/>
        <v>6.8314987115384618</v>
      </c>
      <c r="E26" s="13">
        <v>52</v>
      </c>
      <c r="F26" s="14">
        <v>173.83793299999999</v>
      </c>
      <c r="G26" s="15">
        <v>0.48899999999999999</v>
      </c>
      <c r="H26" s="14">
        <v>181.4</v>
      </c>
      <c r="I26" s="15">
        <v>0.51100000000000001</v>
      </c>
      <c r="J26" s="16">
        <v>355237933</v>
      </c>
      <c r="K26" s="13">
        <v>1995</v>
      </c>
      <c r="L26" s="13" t="s">
        <v>23</v>
      </c>
      <c r="M26" s="17" t="s">
        <v>72</v>
      </c>
      <c r="N26" s="22" t="s">
        <v>73</v>
      </c>
      <c r="O26" s="19"/>
      <c r="P26" s="20">
        <v>703.65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</row>
    <row r="27" spans="1:30">
      <c r="A27" s="9" t="s">
        <v>74</v>
      </c>
      <c r="B27" s="10">
        <f t="shared" si="0"/>
        <v>1148.5283930000001</v>
      </c>
      <c r="C27" s="11">
        <f t="shared" si="1"/>
        <v>7.17830245625</v>
      </c>
      <c r="D27" s="12">
        <f t="shared" si="2"/>
        <v>7.17830245625</v>
      </c>
      <c r="E27" s="13">
        <v>160</v>
      </c>
      <c r="F27" s="14">
        <v>335.10431399999999</v>
      </c>
      <c r="G27" s="15">
        <v>0.29199999999999998</v>
      </c>
      <c r="H27" s="14">
        <v>813.42407900000001</v>
      </c>
      <c r="I27" s="15">
        <v>0.70799999999999996</v>
      </c>
      <c r="J27" s="16">
        <v>1148528393</v>
      </c>
      <c r="K27" s="13">
        <v>2018</v>
      </c>
      <c r="L27" s="13" t="s">
        <v>18</v>
      </c>
      <c r="M27" s="17" t="s">
        <v>75</v>
      </c>
      <c r="N27" s="18"/>
      <c r="O27" s="19"/>
      <c r="P27" s="20">
        <v>1379.49</v>
      </c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</row>
    <row r="28" spans="1:30">
      <c r="A28" s="9" t="s">
        <v>76</v>
      </c>
      <c r="B28" s="10">
        <f t="shared" si="0"/>
        <v>553.709788</v>
      </c>
      <c r="C28" s="11">
        <f t="shared" si="1"/>
        <v>3.9550699142857142</v>
      </c>
      <c r="D28" s="12">
        <f t="shared" si="2"/>
        <v>3.9550699142857142</v>
      </c>
      <c r="E28" s="13">
        <v>140</v>
      </c>
      <c r="F28" s="14">
        <v>201.578182</v>
      </c>
      <c r="G28" s="15">
        <v>0.36399999999999999</v>
      </c>
      <c r="H28" s="14">
        <v>352.13160599999998</v>
      </c>
      <c r="I28" s="15">
        <v>0.63600000000000001</v>
      </c>
      <c r="J28" s="16">
        <v>553709788</v>
      </c>
      <c r="K28" s="13">
        <v>1998</v>
      </c>
      <c r="L28" s="13" t="s">
        <v>23</v>
      </c>
      <c r="M28" s="17" t="s">
        <v>77</v>
      </c>
      <c r="N28" s="22" t="s">
        <v>78</v>
      </c>
      <c r="O28" s="19"/>
      <c r="P28" s="20">
        <v>1020.08</v>
      </c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spans="1:30">
      <c r="A29" s="9" t="s">
        <v>79</v>
      </c>
      <c r="B29" s="10">
        <f t="shared" si="0"/>
        <v>314.17801100000003</v>
      </c>
      <c r="C29" s="11">
        <f t="shared" si="1"/>
        <v>6.2835602200000009</v>
      </c>
      <c r="D29" s="12">
        <f t="shared" si="2"/>
        <v>6.2835602200000009</v>
      </c>
      <c r="E29" s="13">
        <v>50</v>
      </c>
      <c r="F29" s="14">
        <v>148.47801100000001</v>
      </c>
      <c r="G29" s="15">
        <v>0.47299999999999998</v>
      </c>
      <c r="H29" s="14">
        <v>165.7</v>
      </c>
      <c r="I29" s="15">
        <v>0.52700000000000002</v>
      </c>
      <c r="J29" s="16">
        <v>314178011</v>
      </c>
      <c r="K29" s="13">
        <v>1997</v>
      </c>
      <c r="L29" s="13" t="s">
        <v>23</v>
      </c>
      <c r="M29" s="17" t="s">
        <v>80</v>
      </c>
      <c r="N29" s="22" t="s">
        <v>81</v>
      </c>
      <c r="O29" s="19"/>
      <c r="P29" s="20">
        <v>587.9</v>
      </c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spans="1:30">
      <c r="A30" s="23" t="s">
        <v>82</v>
      </c>
      <c r="B30" s="10">
        <f t="shared" si="0"/>
        <v>653.77997000000005</v>
      </c>
      <c r="C30" s="11">
        <f t="shared" si="1"/>
        <v>5.6850432173913044</v>
      </c>
      <c r="D30" s="12">
        <f t="shared" si="2"/>
        <v>5.6850432173913044</v>
      </c>
      <c r="E30" s="13">
        <v>115</v>
      </c>
      <c r="F30" s="14">
        <v>310.67674</v>
      </c>
      <c r="G30" s="15">
        <v>0.47499999999999998</v>
      </c>
      <c r="H30" s="14">
        <v>343.10323</v>
      </c>
      <c r="I30" s="15">
        <v>0.52500000000000002</v>
      </c>
      <c r="J30" s="16">
        <v>653779970</v>
      </c>
      <c r="K30" s="13">
        <v>2002</v>
      </c>
      <c r="L30" s="13" t="s">
        <v>16</v>
      </c>
      <c r="M30" s="17" t="s">
        <v>83</v>
      </c>
      <c r="N30" s="22" t="s">
        <v>84</v>
      </c>
      <c r="O30" s="19"/>
      <c r="P30" s="20">
        <v>1099.03</v>
      </c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</row>
    <row r="31" spans="1:30">
      <c r="A31" s="9" t="s">
        <v>85</v>
      </c>
      <c r="B31" s="10">
        <f t="shared" si="0"/>
        <v>312.01692800000001</v>
      </c>
      <c r="C31" s="11">
        <f t="shared" si="1"/>
        <v>9.4550584242424236</v>
      </c>
      <c r="D31" s="12">
        <f t="shared" si="2"/>
        <v>9.4550584242424236</v>
      </c>
      <c r="E31" s="13">
        <v>33</v>
      </c>
      <c r="F31" s="14">
        <v>206.040086</v>
      </c>
      <c r="G31" s="15">
        <v>0.66</v>
      </c>
      <c r="H31" s="14">
        <v>105.976842</v>
      </c>
      <c r="I31" s="15">
        <v>0.34</v>
      </c>
      <c r="J31" s="16">
        <v>312016928</v>
      </c>
      <c r="K31" s="13">
        <v>1999</v>
      </c>
      <c r="L31" s="13" t="s">
        <v>23</v>
      </c>
      <c r="M31" s="17" t="s">
        <v>86</v>
      </c>
      <c r="N31" s="22" t="s">
        <v>87</v>
      </c>
      <c r="O31" s="19"/>
      <c r="P31" s="20">
        <v>565.37</v>
      </c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</row>
    <row r="32" spans="1:30">
      <c r="A32" s="9" t="s">
        <v>88</v>
      </c>
      <c r="B32" s="10">
        <f t="shared" si="0"/>
        <v>2922.9179140000001</v>
      </c>
      <c r="C32" s="11">
        <f t="shared" si="1"/>
        <v>12.332986978902953</v>
      </c>
      <c r="D32" s="12">
        <f t="shared" si="2"/>
        <v>12.332986978902953</v>
      </c>
      <c r="E32" s="13">
        <v>237</v>
      </c>
      <c r="F32" s="14">
        <v>785.22164899999996</v>
      </c>
      <c r="G32" s="15">
        <v>0.26900000000000002</v>
      </c>
      <c r="H32" s="14">
        <v>2137.696265</v>
      </c>
      <c r="I32" s="15">
        <v>0.73099999999999998</v>
      </c>
      <c r="J32" s="16">
        <v>2922917914</v>
      </c>
      <c r="K32" s="13">
        <v>2009</v>
      </c>
      <c r="L32" s="13" t="s">
        <v>16</v>
      </c>
      <c r="M32" s="17" t="s">
        <v>89</v>
      </c>
      <c r="N32" s="18"/>
      <c r="O32" s="19"/>
      <c r="P32" s="20">
        <v>4121.3100000000004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</row>
    <row r="33" spans="1:30">
      <c r="A33" s="24" t="s">
        <v>90</v>
      </c>
      <c r="B33" s="25">
        <v>2242</v>
      </c>
      <c r="C33" s="11">
        <f t="shared" si="1"/>
        <v>5.6050000000000004</v>
      </c>
      <c r="D33" s="12">
        <f t="shared" si="2"/>
        <v>5.6050000000000004</v>
      </c>
      <c r="E33" s="25">
        <v>400</v>
      </c>
      <c r="F33" s="16">
        <v>659</v>
      </c>
      <c r="G33" s="26">
        <v>0.311</v>
      </c>
      <c r="H33" s="16">
        <v>1593</v>
      </c>
      <c r="I33" s="26">
        <v>0.68899999999999995</v>
      </c>
      <c r="J33" s="27">
        <v>1478051935</v>
      </c>
      <c r="K33" s="13">
        <v>2022</v>
      </c>
      <c r="L33" s="13" t="s">
        <v>91</v>
      </c>
      <c r="M33" s="17" t="s">
        <v>92</v>
      </c>
      <c r="N33" s="22" t="s">
        <v>93</v>
      </c>
      <c r="O33" s="28" t="s">
        <v>94</v>
      </c>
      <c r="P33" s="20">
        <v>2054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</row>
    <row r="34" spans="1:30">
      <c r="A34" s="9" t="s">
        <v>95</v>
      </c>
      <c r="B34" s="10">
        <f t="shared" ref="B34:B48" si="3">J34/1000000</f>
        <v>1402.80954</v>
      </c>
      <c r="C34" s="11">
        <f t="shared" si="1"/>
        <v>5.6112381600000001</v>
      </c>
      <c r="D34" s="12">
        <f t="shared" si="2"/>
        <v>5.6112381600000001</v>
      </c>
      <c r="E34" s="13">
        <v>250</v>
      </c>
      <c r="F34" s="14">
        <v>459.00586800000002</v>
      </c>
      <c r="G34" s="15">
        <v>0.32700000000000001</v>
      </c>
      <c r="H34" s="14">
        <v>943.80367200000001</v>
      </c>
      <c r="I34" s="15">
        <v>0.67300000000000004</v>
      </c>
      <c r="J34" s="16">
        <v>1402809540</v>
      </c>
      <c r="K34" s="13">
        <v>2015</v>
      </c>
      <c r="L34" s="13" t="s">
        <v>18</v>
      </c>
      <c r="M34" s="17" t="s">
        <v>96</v>
      </c>
      <c r="N34" s="18"/>
      <c r="O34" s="19"/>
      <c r="P34" s="20">
        <v>1786.99</v>
      </c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</row>
    <row r="35" spans="1:30">
      <c r="A35" s="9" t="s">
        <v>97</v>
      </c>
      <c r="B35" s="10">
        <f t="shared" si="3"/>
        <v>2797.5013279999998</v>
      </c>
      <c r="C35" s="11">
        <f t="shared" si="1"/>
        <v>7.8581497977528088</v>
      </c>
      <c r="D35" s="12">
        <f t="shared" si="2"/>
        <v>7.8581497977528088</v>
      </c>
      <c r="E35" s="13">
        <v>356</v>
      </c>
      <c r="F35" s="14">
        <v>858.37300000000005</v>
      </c>
      <c r="G35" s="15">
        <v>0.307</v>
      </c>
      <c r="H35" s="14">
        <v>1939.128328</v>
      </c>
      <c r="I35" s="15">
        <v>0.69299999999999995</v>
      </c>
      <c r="J35" s="16">
        <v>2797501328</v>
      </c>
      <c r="K35" s="13">
        <v>2019</v>
      </c>
      <c r="L35" s="13" t="s">
        <v>18</v>
      </c>
      <c r="M35" s="17" t="s">
        <v>98</v>
      </c>
      <c r="N35" s="18"/>
      <c r="O35" s="19"/>
      <c r="P35" s="20">
        <v>3308.73</v>
      </c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</row>
    <row r="36" spans="1:30">
      <c r="A36" s="9" t="s">
        <v>99</v>
      </c>
      <c r="B36" s="10">
        <f t="shared" si="3"/>
        <v>2048.3597540000001</v>
      </c>
      <c r="C36" s="11">
        <f t="shared" si="1"/>
        <v>6.381183034267913</v>
      </c>
      <c r="D36" s="12">
        <f t="shared" si="2"/>
        <v>6.381183034267913</v>
      </c>
      <c r="E36" s="13">
        <v>321</v>
      </c>
      <c r="F36" s="14">
        <v>678.81548199999997</v>
      </c>
      <c r="G36" s="15">
        <v>0.33100000000000002</v>
      </c>
      <c r="H36" s="14">
        <v>1369.5442720000001</v>
      </c>
      <c r="I36" s="15">
        <v>0.66900000000000004</v>
      </c>
      <c r="J36" s="16">
        <v>2048359754</v>
      </c>
      <c r="K36" s="13">
        <v>2018</v>
      </c>
      <c r="L36" s="13" t="s">
        <v>18</v>
      </c>
      <c r="M36" s="17" t="s">
        <v>100</v>
      </c>
      <c r="N36" s="18"/>
      <c r="O36" s="28" t="s">
        <v>94</v>
      </c>
      <c r="P36" s="20">
        <v>2460.27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</row>
    <row r="37" spans="1:30">
      <c r="A37" s="9" t="s">
        <v>101</v>
      </c>
      <c r="B37" s="10">
        <f t="shared" si="3"/>
        <v>383.33676200000002</v>
      </c>
      <c r="C37" s="11">
        <f t="shared" si="1"/>
        <v>20.175619052631578</v>
      </c>
      <c r="D37" s="12">
        <f t="shared" si="2"/>
        <v>20.175619052631578</v>
      </c>
      <c r="E37" s="13">
        <v>19</v>
      </c>
      <c r="F37" s="14">
        <v>212.83676199999999</v>
      </c>
      <c r="G37" s="15">
        <v>0.55500000000000005</v>
      </c>
      <c r="H37" s="14">
        <v>170.5</v>
      </c>
      <c r="I37" s="15">
        <v>0.44500000000000001</v>
      </c>
      <c r="J37" s="16">
        <v>383336762</v>
      </c>
      <c r="K37" s="13">
        <v>1985</v>
      </c>
      <c r="L37" s="13" t="s">
        <v>102</v>
      </c>
      <c r="M37" s="17" t="s">
        <v>103</v>
      </c>
      <c r="N37" s="22" t="s">
        <v>104</v>
      </c>
      <c r="O37" s="19"/>
      <c r="P37" s="20">
        <v>1081.74</v>
      </c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</row>
    <row r="38" spans="1:30">
      <c r="A38" s="23" t="s">
        <v>105</v>
      </c>
      <c r="B38" s="10">
        <f t="shared" si="3"/>
        <v>332.50000199999999</v>
      </c>
      <c r="C38" s="11">
        <f t="shared" si="1"/>
        <v>8.3125000500000006</v>
      </c>
      <c r="D38" s="12">
        <f t="shared" si="2"/>
        <v>8.3125000500000006</v>
      </c>
      <c r="E38" s="13">
        <v>40</v>
      </c>
      <c r="F38" s="14">
        <v>119.00000199999999</v>
      </c>
      <c r="G38" s="15">
        <v>0.35799999999999998</v>
      </c>
      <c r="H38" s="14">
        <v>213.5</v>
      </c>
      <c r="I38" s="15">
        <v>0.64200000000000002</v>
      </c>
      <c r="J38" s="16">
        <v>332500002</v>
      </c>
      <c r="K38" s="13">
        <v>1989</v>
      </c>
      <c r="L38" s="13" t="s">
        <v>102</v>
      </c>
      <c r="M38" s="17" t="s">
        <v>106</v>
      </c>
      <c r="N38" s="22" t="s">
        <v>107</v>
      </c>
      <c r="O38" s="19"/>
      <c r="P38" s="20">
        <v>817.41</v>
      </c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</row>
    <row r="39" spans="1:30">
      <c r="A39" s="9" t="s">
        <v>108</v>
      </c>
      <c r="B39" s="10">
        <f t="shared" si="3"/>
        <v>426.505244</v>
      </c>
      <c r="C39" s="11">
        <f t="shared" si="1"/>
        <v>4.7389471555555556</v>
      </c>
      <c r="D39" s="12">
        <f t="shared" si="2"/>
        <v>4.7389471555555556</v>
      </c>
      <c r="E39" s="13">
        <v>90</v>
      </c>
      <c r="F39" s="14">
        <v>206.30524399999999</v>
      </c>
      <c r="G39" s="15">
        <v>0.48399999999999999</v>
      </c>
      <c r="H39" s="14">
        <v>220.2</v>
      </c>
      <c r="I39" s="15">
        <v>0.51600000000000001</v>
      </c>
      <c r="J39" s="16">
        <v>426505244</v>
      </c>
      <c r="K39" s="13">
        <v>2020</v>
      </c>
      <c r="L39" s="13" t="s">
        <v>91</v>
      </c>
      <c r="M39" s="17" t="s">
        <v>109</v>
      </c>
      <c r="N39" s="22" t="s">
        <v>110</v>
      </c>
      <c r="O39" s="19"/>
      <c r="P39" s="20">
        <v>492.21</v>
      </c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</row>
    <row r="40" spans="1:30">
      <c r="A40" s="9" t="s">
        <v>111</v>
      </c>
      <c r="B40" s="10">
        <f t="shared" si="3"/>
        <v>352.92722400000002</v>
      </c>
      <c r="C40" s="11">
        <f t="shared" si="1"/>
        <v>7.2025964081632656</v>
      </c>
      <c r="D40" s="12">
        <f t="shared" si="2"/>
        <v>7.2025964081632656</v>
      </c>
      <c r="E40" s="13">
        <v>49</v>
      </c>
      <c r="F40" s="14">
        <v>117.72722400000001</v>
      </c>
      <c r="G40" s="15">
        <v>0.33400000000000002</v>
      </c>
      <c r="H40" s="14">
        <v>235.2</v>
      </c>
      <c r="I40" s="15">
        <v>0.66600000000000004</v>
      </c>
      <c r="J40" s="16">
        <v>352927224</v>
      </c>
      <c r="K40" s="13">
        <v>1992</v>
      </c>
      <c r="L40" s="13" t="s">
        <v>23</v>
      </c>
      <c r="M40" s="17" t="s">
        <v>112</v>
      </c>
      <c r="N40" s="22" t="s">
        <v>113</v>
      </c>
      <c r="O40" s="19"/>
      <c r="P40" s="20">
        <v>760.83</v>
      </c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</row>
    <row r="41" spans="1:30">
      <c r="A41" s="9" t="s">
        <v>114</v>
      </c>
      <c r="B41" s="10">
        <f t="shared" si="3"/>
        <v>411.56924099999998</v>
      </c>
      <c r="C41" s="11">
        <f t="shared" si="1"/>
        <v>8.5743591874999989</v>
      </c>
      <c r="D41" s="12">
        <f t="shared" si="2"/>
        <v>8.5743591874999989</v>
      </c>
      <c r="E41" s="13">
        <v>48</v>
      </c>
      <c r="F41" s="14">
        <v>251.40924100000001</v>
      </c>
      <c r="G41" s="15">
        <v>0.61099999999999999</v>
      </c>
      <c r="H41" s="14">
        <v>160.16</v>
      </c>
      <c r="I41" s="15">
        <v>0.38900000000000001</v>
      </c>
      <c r="J41" s="16">
        <v>411569241</v>
      </c>
      <c r="K41" s="13">
        <v>1989</v>
      </c>
      <c r="L41" s="13" t="s">
        <v>102</v>
      </c>
      <c r="M41" s="17" t="s">
        <v>115</v>
      </c>
      <c r="N41" s="22" t="s">
        <v>116</v>
      </c>
      <c r="O41" s="19"/>
      <c r="P41" s="20">
        <v>1011.8</v>
      </c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</row>
    <row r="42" spans="1:30">
      <c r="A42" s="9" t="s">
        <v>117</v>
      </c>
      <c r="B42" s="10">
        <f t="shared" si="3"/>
        <v>373.67299300000002</v>
      </c>
      <c r="C42" s="11">
        <f t="shared" si="1"/>
        <v>2.4911532866666666</v>
      </c>
      <c r="D42" s="12">
        <f t="shared" si="2"/>
        <v>2.4911532866666666</v>
      </c>
      <c r="E42" s="13">
        <v>150</v>
      </c>
      <c r="F42" s="14">
        <v>206.86347900000001</v>
      </c>
      <c r="G42" s="15">
        <v>0.55400000000000005</v>
      </c>
      <c r="H42" s="14">
        <v>166.80951400000001</v>
      </c>
      <c r="I42" s="15">
        <v>0.44600000000000001</v>
      </c>
      <c r="J42" s="16">
        <v>373672993</v>
      </c>
      <c r="K42" s="13">
        <v>2005</v>
      </c>
      <c r="L42" s="13" t="s">
        <v>16</v>
      </c>
      <c r="M42" s="17" t="s">
        <v>118</v>
      </c>
      <c r="N42" s="22" t="s">
        <v>119</v>
      </c>
      <c r="O42" s="19"/>
      <c r="P42" s="20">
        <v>583.36</v>
      </c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</row>
    <row r="43" spans="1:30">
      <c r="A43" s="9" t="s">
        <v>120</v>
      </c>
      <c r="B43" s="10">
        <f t="shared" si="3"/>
        <v>336.56715800000001</v>
      </c>
      <c r="C43" s="11">
        <f t="shared" si="1"/>
        <v>3.3656715799999999</v>
      </c>
      <c r="D43" s="12">
        <f t="shared" si="2"/>
        <v>3.3656715799999999</v>
      </c>
      <c r="E43" s="13">
        <v>100</v>
      </c>
      <c r="F43" s="14">
        <v>184.06912600000001</v>
      </c>
      <c r="G43" s="15">
        <v>0.54700000000000004</v>
      </c>
      <c r="H43" s="14">
        <v>152.49803199999999</v>
      </c>
      <c r="I43" s="15">
        <v>0.45300000000000001</v>
      </c>
      <c r="J43" s="16">
        <v>336567158</v>
      </c>
      <c r="K43" s="13">
        <v>1995</v>
      </c>
      <c r="L43" s="13" t="s">
        <v>23</v>
      </c>
      <c r="M43" s="17" t="s">
        <v>121</v>
      </c>
      <c r="N43" s="22" t="s">
        <v>122</v>
      </c>
      <c r="O43" s="19"/>
      <c r="P43" s="20">
        <v>666.66</v>
      </c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</row>
    <row r="44" spans="1:30">
      <c r="A44" s="23" t="s">
        <v>123</v>
      </c>
      <c r="B44" s="10">
        <f t="shared" si="3"/>
        <v>873.63752799999997</v>
      </c>
      <c r="C44" s="11">
        <f t="shared" si="1"/>
        <v>3.4945501119999998</v>
      </c>
      <c r="D44" s="12">
        <f t="shared" si="2"/>
        <v>3.4945501119999998</v>
      </c>
      <c r="E44" s="13">
        <v>250</v>
      </c>
      <c r="F44" s="14">
        <v>330.36019399999998</v>
      </c>
      <c r="G44" s="15">
        <v>0.378</v>
      </c>
      <c r="H44" s="14">
        <v>543.277334</v>
      </c>
      <c r="I44" s="15">
        <v>0.622</v>
      </c>
      <c r="J44" s="16">
        <v>873637528</v>
      </c>
      <c r="K44" s="13">
        <v>2016</v>
      </c>
      <c r="L44" s="13" t="s">
        <v>18</v>
      </c>
      <c r="M44" s="17" t="s">
        <v>124</v>
      </c>
      <c r="N44" s="18"/>
      <c r="O44" s="19"/>
      <c r="P44" s="20">
        <v>1097.82</v>
      </c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</row>
    <row r="45" spans="1:30">
      <c r="A45" s="9" t="s">
        <v>125</v>
      </c>
      <c r="B45" s="10">
        <f t="shared" si="3"/>
        <v>1305.6115990000001</v>
      </c>
      <c r="C45" s="11">
        <f t="shared" si="1"/>
        <v>8.1600724937500004</v>
      </c>
      <c r="D45" s="12">
        <f t="shared" si="2"/>
        <v>8.1600724937500004</v>
      </c>
      <c r="E45" s="13">
        <v>160</v>
      </c>
      <c r="F45" s="14">
        <v>504.48116499999998</v>
      </c>
      <c r="G45" s="15">
        <v>0.38600000000000001</v>
      </c>
      <c r="H45" s="14">
        <v>801.13043400000004</v>
      </c>
      <c r="I45" s="15">
        <v>0.61399999999999999</v>
      </c>
      <c r="J45" s="16">
        <v>1305611599</v>
      </c>
      <c r="K45" s="13">
        <v>2017</v>
      </c>
      <c r="L45" s="13" t="s">
        <v>18</v>
      </c>
      <c r="M45" s="17" t="s">
        <v>126</v>
      </c>
      <c r="N45" s="18"/>
      <c r="O45" s="19"/>
      <c r="P45" s="20">
        <v>1600.63</v>
      </c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</row>
    <row r="46" spans="1:30">
      <c r="A46" s="9" t="s">
        <v>125</v>
      </c>
      <c r="B46" s="10">
        <f t="shared" si="3"/>
        <v>424.96762000000001</v>
      </c>
      <c r="C46" s="11">
        <f t="shared" si="1"/>
        <v>16.998704799999999</v>
      </c>
      <c r="D46" s="12">
        <f t="shared" si="2"/>
        <v>16.998704799999999</v>
      </c>
      <c r="E46" s="13">
        <v>25</v>
      </c>
      <c r="F46" s="14">
        <v>218.96762000000001</v>
      </c>
      <c r="G46" s="15">
        <v>0.51500000000000001</v>
      </c>
      <c r="H46" s="14">
        <v>206</v>
      </c>
      <c r="I46" s="15">
        <v>0.48499999999999999</v>
      </c>
      <c r="J46" s="16">
        <v>424967620</v>
      </c>
      <c r="K46" s="13">
        <v>1991</v>
      </c>
      <c r="L46" s="13" t="s">
        <v>23</v>
      </c>
      <c r="M46" s="17" t="s">
        <v>127</v>
      </c>
      <c r="N46" s="22" t="s">
        <v>128</v>
      </c>
      <c r="O46" s="19"/>
      <c r="P46" s="20">
        <v>939.95</v>
      </c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</row>
    <row r="47" spans="1:30">
      <c r="A47" s="9" t="s">
        <v>129</v>
      </c>
      <c r="B47" s="10">
        <f t="shared" si="3"/>
        <v>316.360478</v>
      </c>
      <c r="C47" s="11">
        <f t="shared" si="1"/>
        <v>24.335421384615383</v>
      </c>
      <c r="D47" s="12">
        <f t="shared" si="2"/>
        <v>24.335421384615383</v>
      </c>
      <c r="E47" s="13">
        <v>13</v>
      </c>
      <c r="F47" s="14">
        <v>234.76047800000001</v>
      </c>
      <c r="G47" s="15">
        <v>0.74199999999999999</v>
      </c>
      <c r="H47" s="14">
        <v>81.599999999999994</v>
      </c>
      <c r="I47" s="15">
        <v>0.25800000000000001</v>
      </c>
      <c r="J47" s="16">
        <v>316360478</v>
      </c>
      <c r="K47" s="13">
        <v>1984</v>
      </c>
      <c r="L47" s="13" t="s">
        <v>102</v>
      </c>
      <c r="M47" s="17" t="s">
        <v>130</v>
      </c>
      <c r="N47" s="22" t="s">
        <v>131</v>
      </c>
      <c r="O47" s="19"/>
      <c r="P47" s="20">
        <v>924.28</v>
      </c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</row>
    <row r="48" spans="1:30">
      <c r="A48" s="9" t="s">
        <v>132</v>
      </c>
      <c r="B48" s="10">
        <f t="shared" si="3"/>
        <v>657.869686</v>
      </c>
      <c r="C48" s="11">
        <f t="shared" si="1"/>
        <v>3.9870890060606059</v>
      </c>
      <c r="D48" s="12">
        <f t="shared" si="2"/>
        <v>3.9870890060606059</v>
      </c>
      <c r="E48" s="13">
        <v>165</v>
      </c>
      <c r="F48" s="14">
        <v>222.527828</v>
      </c>
      <c r="G48" s="15">
        <v>0.33800000000000002</v>
      </c>
      <c r="H48" s="14">
        <v>435.341858</v>
      </c>
      <c r="I48" s="15">
        <v>0.66200000000000003</v>
      </c>
      <c r="J48" s="16">
        <v>657869686</v>
      </c>
      <c r="K48" s="13">
        <v>2014</v>
      </c>
      <c r="L48" s="13" t="s">
        <v>18</v>
      </c>
      <c r="M48" s="17" t="s">
        <v>133</v>
      </c>
      <c r="N48" s="18"/>
      <c r="O48" s="19"/>
      <c r="P48" s="20">
        <v>837.29</v>
      </c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</row>
    <row r="49" spans="1:30">
      <c r="A49" s="9" t="s">
        <v>134</v>
      </c>
      <c r="B49" s="10">
        <v>389</v>
      </c>
      <c r="C49" s="11">
        <f t="shared" si="1"/>
        <v>1.691304347826087</v>
      </c>
      <c r="D49" s="12">
        <f t="shared" si="2"/>
        <v>1.691304347826087</v>
      </c>
      <c r="E49" s="13">
        <v>230</v>
      </c>
      <c r="F49" s="14">
        <v>162.83686</v>
      </c>
      <c r="G49" s="15">
        <v>0.43099999999999999</v>
      </c>
      <c r="H49" s="14">
        <v>214.9</v>
      </c>
      <c r="I49" s="15">
        <v>0.56899999999999995</v>
      </c>
      <c r="J49" s="16">
        <v>377736860</v>
      </c>
      <c r="K49" s="13">
        <v>2022</v>
      </c>
      <c r="L49" s="13" t="s">
        <v>91</v>
      </c>
      <c r="M49" s="17" t="s">
        <v>135</v>
      </c>
      <c r="N49" s="22" t="s">
        <v>136</v>
      </c>
      <c r="O49" s="19"/>
      <c r="P49" s="20">
        <v>411.92</v>
      </c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</row>
    <row r="50" spans="1:30">
      <c r="A50" s="9" t="s">
        <v>137</v>
      </c>
      <c r="B50" s="10">
        <f t="shared" ref="B50:B477" si="4">J50/1000000</f>
        <v>1382.248826</v>
      </c>
      <c r="C50" s="11">
        <f t="shared" si="1"/>
        <v>6.7426772000000001</v>
      </c>
      <c r="D50" s="12">
        <f t="shared" si="2"/>
        <v>6.7426772000000001</v>
      </c>
      <c r="E50" s="13">
        <v>205</v>
      </c>
      <c r="F50" s="14">
        <v>700.42656599999998</v>
      </c>
      <c r="G50" s="15">
        <v>0.50700000000000001</v>
      </c>
      <c r="H50" s="14">
        <v>681.82226000000003</v>
      </c>
      <c r="I50" s="15">
        <v>0.49299999999999999</v>
      </c>
      <c r="J50" s="16">
        <v>1382248826</v>
      </c>
      <c r="K50" s="13">
        <v>2018</v>
      </c>
      <c r="L50" s="13" t="s">
        <v>18</v>
      </c>
      <c r="M50" s="17" t="s">
        <v>138</v>
      </c>
      <c r="N50" s="29"/>
      <c r="O50" s="19"/>
      <c r="P50" s="20">
        <v>1660.21</v>
      </c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</row>
    <row r="51" spans="1:30">
      <c r="A51" s="9" t="s">
        <v>139</v>
      </c>
      <c r="B51" s="10">
        <f t="shared" si="4"/>
        <v>676.03638899999999</v>
      </c>
      <c r="C51" s="11">
        <f t="shared" si="1"/>
        <v>2.7041455559999998</v>
      </c>
      <c r="D51" s="12">
        <f t="shared" si="2"/>
        <v>2.7041455559999998</v>
      </c>
      <c r="E51" s="13">
        <v>250</v>
      </c>
      <c r="F51" s="14">
        <v>367.471452</v>
      </c>
      <c r="G51" s="15">
        <v>0.54400000000000004</v>
      </c>
      <c r="H51" s="14">
        <v>308.56493699999999</v>
      </c>
      <c r="I51" s="15">
        <v>0.45600000000000002</v>
      </c>
      <c r="J51" s="16">
        <v>676036389</v>
      </c>
      <c r="K51" s="13">
        <v>2022</v>
      </c>
      <c r="L51" s="13" t="s">
        <v>91</v>
      </c>
      <c r="M51" s="17" t="s">
        <v>140</v>
      </c>
      <c r="N51" s="22" t="s">
        <v>141</v>
      </c>
      <c r="O51" s="19"/>
      <c r="P51" s="20">
        <v>715.86</v>
      </c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</row>
    <row r="52" spans="1:30">
      <c r="A52" s="9" t="s">
        <v>142</v>
      </c>
      <c r="B52" s="10">
        <f t="shared" si="4"/>
        <v>329.39804600000002</v>
      </c>
      <c r="C52" s="11">
        <f t="shared" si="1"/>
        <v>25.338311230769232</v>
      </c>
      <c r="D52" s="12">
        <f t="shared" si="2"/>
        <v>25.338311230769232</v>
      </c>
      <c r="E52" s="13">
        <v>13</v>
      </c>
      <c r="F52" s="14">
        <v>106.954678</v>
      </c>
      <c r="G52" s="15">
        <v>0.32500000000000001</v>
      </c>
      <c r="H52" s="14">
        <v>222.44336799999999</v>
      </c>
      <c r="I52" s="15">
        <v>0.67500000000000004</v>
      </c>
      <c r="J52" s="16">
        <v>329398046</v>
      </c>
      <c r="K52" s="13">
        <v>2010</v>
      </c>
      <c r="L52" s="13" t="s">
        <v>18</v>
      </c>
      <c r="M52" s="17" t="s">
        <v>143</v>
      </c>
      <c r="N52" s="18"/>
      <c r="O52" s="19"/>
      <c r="P52" s="20">
        <v>452.57</v>
      </c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</row>
    <row r="53" spans="1:30">
      <c r="A53" s="9" t="s">
        <v>144</v>
      </c>
      <c r="B53" s="10">
        <f t="shared" si="4"/>
        <v>379.75165500000003</v>
      </c>
      <c r="C53" s="11">
        <f t="shared" si="1"/>
        <v>1.8987582750000001</v>
      </c>
      <c r="D53" s="12">
        <f t="shared" si="2"/>
        <v>1.8987582750000001</v>
      </c>
      <c r="E53" s="13">
        <v>200</v>
      </c>
      <c r="F53" s="14">
        <v>183.65165500000001</v>
      </c>
      <c r="G53" s="15">
        <v>0.48399999999999999</v>
      </c>
      <c r="H53" s="14">
        <v>196.1</v>
      </c>
      <c r="I53" s="15">
        <v>0.51600000000000001</v>
      </c>
      <c r="J53" s="16">
        <v>379751655</v>
      </c>
      <c r="K53" s="13">
        <v>2021</v>
      </c>
      <c r="L53" s="13" t="s">
        <v>91</v>
      </c>
      <c r="M53" s="17" t="s">
        <v>145</v>
      </c>
      <c r="N53" s="22" t="s">
        <v>146</v>
      </c>
      <c r="O53" s="19"/>
      <c r="P53" s="20">
        <v>432.2</v>
      </c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</row>
    <row r="54" spans="1:30">
      <c r="A54" s="9" t="s">
        <v>147</v>
      </c>
      <c r="B54" s="10">
        <f t="shared" si="4"/>
        <v>910.80931099999998</v>
      </c>
      <c r="C54" s="11">
        <f t="shared" si="1"/>
        <v>17.515563673076922</v>
      </c>
      <c r="D54" s="12">
        <f t="shared" si="2"/>
        <v>17.515563673076922</v>
      </c>
      <c r="E54" s="13">
        <v>52</v>
      </c>
      <c r="F54" s="14">
        <v>216.66804200000001</v>
      </c>
      <c r="G54" s="15">
        <v>0.23799999999999999</v>
      </c>
      <c r="H54" s="14">
        <v>694.14126899999997</v>
      </c>
      <c r="I54" s="15">
        <v>0.76200000000000001</v>
      </c>
      <c r="J54" s="16">
        <v>910809311</v>
      </c>
      <c r="K54" s="13">
        <v>2018</v>
      </c>
      <c r="L54" s="13" t="s">
        <v>18</v>
      </c>
      <c r="M54" s="17" t="s">
        <v>148</v>
      </c>
      <c r="N54" s="18"/>
      <c r="O54" s="19"/>
      <c r="P54" s="20">
        <v>1093.97</v>
      </c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</row>
    <row r="55" spans="1:30">
      <c r="A55" s="9" t="s">
        <v>149</v>
      </c>
      <c r="B55" s="10">
        <f t="shared" si="4"/>
        <v>309.97999399999998</v>
      </c>
      <c r="C55" s="11">
        <f t="shared" si="1"/>
        <v>2.0665332933333334</v>
      </c>
      <c r="D55" s="12">
        <f t="shared" si="2"/>
        <v>2.0665332933333334</v>
      </c>
      <c r="E55" s="13">
        <v>150</v>
      </c>
      <c r="F55" s="14">
        <v>114.053579</v>
      </c>
      <c r="G55" s="15">
        <v>0.36799999999999999</v>
      </c>
      <c r="H55" s="14">
        <v>195.92641499999999</v>
      </c>
      <c r="I55" s="15">
        <v>0.63200000000000001</v>
      </c>
      <c r="J55" s="16">
        <v>309979994</v>
      </c>
      <c r="K55" s="13">
        <v>2008</v>
      </c>
      <c r="L55" s="13" t="s">
        <v>16</v>
      </c>
      <c r="M55" s="17" t="s">
        <v>150</v>
      </c>
      <c r="N55" s="18"/>
      <c r="O55" s="19"/>
      <c r="P55" s="20">
        <v>437.2</v>
      </c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</row>
    <row r="56" spans="1:30">
      <c r="A56" s="9" t="s">
        <v>151</v>
      </c>
      <c r="B56" s="10">
        <f t="shared" si="4"/>
        <v>538.98320699999999</v>
      </c>
      <c r="C56" s="11">
        <f t="shared" si="1"/>
        <v>2.9134227405405406</v>
      </c>
      <c r="D56" s="12">
        <f t="shared" si="2"/>
        <v>2.9134227405405406</v>
      </c>
      <c r="E56" s="13">
        <v>185</v>
      </c>
      <c r="F56" s="14">
        <v>237.283207</v>
      </c>
      <c r="G56" s="15">
        <v>0.44</v>
      </c>
      <c r="H56" s="14">
        <v>301.7</v>
      </c>
      <c r="I56" s="15">
        <v>0.56000000000000005</v>
      </c>
      <c r="J56" s="16">
        <v>538983207</v>
      </c>
      <c r="K56" s="13">
        <v>2012</v>
      </c>
      <c r="L56" s="13" t="s">
        <v>18</v>
      </c>
      <c r="M56" s="17" t="s">
        <v>152</v>
      </c>
      <c r="N56" s="18"/>
      <c r="O56" s="19"/>
      <c r="P56" s="20">
        <v>707.92</v>
      </c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</row>
    <row r="57" spans="1:30">
      <c r="A57" s="9" t="s">
        <v>153</v>
      </c>
      <c r="B57" s="10">
        <f t="shared" si="4"/>
        <v>484.59287399999999</v>
      </c>
      <c r="C57" s="11">
        <f t="shared" si="1"/>
        <v>5.982628074074074</v>
      </c>
      <c r="D57" s="12">
        <f t="shared" si="2"/>
        <v>5.982628074074074</v>
      </c>
      <c r="E57" s="13">
        <v>81</v>
      </c>
      <c r="F57" s="14">
        <v>242.829261</v>
      </c>
      <c r="G57" s="15">
        <v>0.501</v>
      </c>
      <c r="H57" s="14">
        <v>241.76361299999999</v>
      </c>
      <c r="I57" s="15">
        <v>0.499</v>
      </c>
      <c r="J57" s="16">
        <v>484592874</v>
      </c>
      <c r="K57" s="13">
        <v>2003</v>
      </c>
      <c r="L57" s="13" t="s">
        <v>16</v>
      </c>
      <c r="M57" s="17" t="s">
        <v>154</v>
      </c>
      <c r="N57" s="22" t="s">
        <v>155</v>
      </c>
      <c r="O57" s="19"/>
      <c r="P57" s="20">
        <v>793.99</v>
      </c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</row>
    <row r="58" spans="1:30">
      <c r="A58" s="9" t="s">
        <v>156</v>
      </c>
      <c r="B58" s="10">
        <f t="shared" si="4"/>
        <v>467.989645</v>
      </c>
      <c r="C58" s="11">
        <f t="shared" si="1"/>
        <v>3.4665899629629631</v>
      </c>
      <c r="D58" s="12">
        <f t="shared" si="2"/>
        <v>3.4665899629629631</v>
      </c>
      <c r="E58" s="13">
        <v>135</v>
      </c>
      <c r="F58" s="14">
        <v>127.195589</v>
      </c>
      <c r="G58" s="15">
        <v>0.27200000000000002</v>
      </c>
      <c r="H58" s="14">
        <v>340.79405600000001</v>
      </c>
      <c r="I58" s="15">
        <v>0.72799999999999998</v>
      </c>
      <c r="J58" s="16">
        <v>467989645</v>
      </c>
      <c r="K58" s="13">
        <v>2018</v>
      </c>
      <c r="L58" s="13" t="s">
        <v>18</v>
      </c>
      <c r="M58" s="17" t="s">
        <v>157</v>
      </c>
      <c r="N58" s="22" t="s">
        <v>158</v>
      </c>
      <c r="O58" s="19"/>
      <c r="P58" s="20">
        <v>562.1</v>
      </c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</row>
    <row r="59" spans="1:30">
      <c r="A59" s="9" t="s">
        <v>159</v>
      </c>
      <c r="B59" s="10">
        <f t="shared" si="4"/>
        <v>1153.3374960000001</v>
      </c>
      <c r="C59" s="11">
        <f t="shared" si="1"/>
        <v>4.6133499840000001</v>
      </c>
      <c r="D59" s="12">
        <f t="shared" si="2"/>
        <v>4.6133499840000001</v>
      </c>
      <c r="E59" s="13">
        <v>250</v>
      </c>
      <c r="F59" s="14">
        <v>408.08434899999997</v>
      </c>
      <c r="G59" s="15">
        <v>0.35399999999999998</v>
      </c>
      <c r="H59" s="14">
        <v>745.25314700000001</v>
      </c>
      <c r="I59" s="15">
        <v>0.64600000000000002</v>
      </c>
      <c r="J59" s="16">
        <v>1153337496</v>
      </c>
      <c r="K59" s="13">
        <v>2016</v>
      </c>
      <c r="L59" s="13" t="s">
        <v>18</v>
      </c>
      <c r="M59" s="17" t="s">
        <v>160</v>
      </c>
      <c r="N59" s="18"/>
      <c r="O59" s="19"/>
      <c r="P59" s="20">
        <v>1449.3</v>
      </c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</row>
    <row r="60" spans="1:30">
      <c r="A60" s="9" t="s">
        <v>161</v>
      </c>
      <c r="B60" s="10">
        <f t="shared" si="4"/>
        <v>370.569774</v>
      </c>
      <c r="C60" s="11">
        <f t="shared" si="1"/>
        <v>2.6469269571428571</v>
      </c>
      <c r="D60" s="12">
        <f t="shared" si="2"/>
        <v>2.6469269571428571</v>
      </c>
      <c r="E60" s="13">
        <v>140</v>
      </c>
      <c r="F60" s="14">
        <v>176.654505</v>
      </c>
      <c r="G60" s="15">
        <v>0.47699999999999998</v>
      </c>
      <c r="H60" s="14">
        <v>193.915269</v>
      </c>
      <c r="I60" s="15">
        <v>0.52300000000000002</v>
      </c>
      <c r="J60" s="16">
        <v>370569774</v>
      </c>
      <c r="K60" s="13">
        <v>2011</v>
      </c>
      <c r="L60" s="13" t="s">
        <v>18</v>
      </c>
      <c r="M60" s="17" t="s">
        <v>162</v>
      </c>
      <c r="N60" s="18"/>
      <c r="O60" s="19"/>
      <c r="P60" s="20">
        <v>500.96</v>
      </c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</row>
    <row r="61" spans="1:30">
      <c r="A61" s="9" t="s">
        <v>163</v>
      </c>
      <c r="B61" s="10">
        <f t="shared" si="4"/>
        <v>714.42150300000003</v>
      </c>
      <c r="C61" s="11">
        <f t="shared" si="1"/>
        <v>4.2024794294117651</v>
      </c>
      <c r="D61" s="12">
        <f t="shared" si="2"/>
        <v>4.2024794294117651</v>
      </c>
      <c r="E61" s="13">
        <v>170</v>
      </c>
      <c r="F61" s="14">
        <v>259.766572</v>
      </c>
      <c r="G61" s="15">
        <v>0.36399999999999999</v>
      </c>
      <c r="H61" s="14">
        <v>454.65493099999998</v>
      </c>
      <c r="I61" s="15">
        <v>0.63600000000000001</v>
      </c>
      <c r="J61" s="16">
        <v>714421503</v>
      </c>
      <c r="K61" s="13">
        <v>2014</v>
      </c>
      <c r="L61" s="13" t="s">
        <v>18</v>
      </c>
      <c r="M61" s="17" t="s">
        <v>164</v>
      </c>
      <c r="N61" s="18"/>
      <c r="O61" s="19"/>
      <c r="P61" s="20">
        <v>909.26</v>
      </c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</row>
    <row r="62" spans="1:30">
      <c r="A62" s="9" t="s">
        <v>165</v>
      </c>
      <c r="B62" s="10">
        <f t="shared" si="4"/>
        <v>1128.462972</v>
      </c>
      <c r="C62" s="11">
        <f t="shared" si="1"/>
        <v>7.4240985000000004</v>
      </c>
      <c r="D62" s="12">
        <f t="shared" si="2"/>
        <v>7.4240985000000004</v>
      </c>
      <c r="E62" s="13">
        <v>152</v>
      </c>
      <c r="F62" s="14">
        <v>426.82983899999999</v>
      </c>
      <c r="G62" s="15">
        <v>0.378</v>
      </c>
      <c r="H62" s="14">
        <v>701.63313300000004</v>
      </c>
      <c r="I62" s="15">
        <v>0.622</v>
      </c>
      <c r="J62" s="16">
        <v>1128462972</v>
      </c>
      <c r="K62" s="13">
        <v>2019</v>
      </c>
      <c r="L62" s="13" t="s">
        <v>18</v>
      </c>
      <c r="M62" s="17" t="s">
        <v>166</v>
      </c>
      <c r="N62" s="18"/>
      <c r="O62" s="19"/>
      <c r="P62" s="20">
        <v>1334.68</v>
      </c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</row>
    <row r="63" spans="1:30">
      <c r="A63" s="9" t="s">
        <v>167</v>
      </c>
      <c r="B63" s="10">
        <f t="shared" si="4"/>
        <v>461.99186700000001</v>
      </c>
      <c r="C63" s="11">
        <f t="shared" si="1"/>
        <v>3.8499322250000003</v>
      </c>
      <c r="D63" s="12">
        <f t="shared" si="2"/>
        <v>3.8499322250000003</v>
      </c>
      <c r="E63" s="13">
        <v>120</v>
      </c>
      <c r="F63" s="14">
        <v>244.08298199999999</v>
      </c>
      <c r="G63" s="15">
        <v>0.52800000000000002</v>
      </c>
      <c r="H63" s="14">
        <v>217.908885</v>
      </c>
      <c r="I63" s="15">
        <v>0.47199999999999998</v>
      </c>
      <c r="J63" s="16">
        <v>461991867</v>
      </c>
      <c r="K63" s="13">
        <v>2006</v>
      </c>
      <c r="L63" s="13" t="s">
        <v>16</v>
      </c>
      <c r="M63" s="17" t="s">
        <v>168</v>
      </c>
      <c r="N63" s="22" t="s">
        <v>169</v>
      </c>
      <c r="O63" s="19"/>
      <c r="P63" s="20">
        <v>693.6</v>
      </c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</row>
    <row r="64" spans="1:30">
      <c r="A64" s="9" t="s">
        <v>170</v>
      </c>
      <c r="B64" s="10">
        <f t="shared" si="4"/>
        <v>559.852396</v>
      </c>
      <c r="C64" s="11">
        <f t="shared" si="1"/>
        <v>2.7992619799999998</v>
      </c>
      <c r="D64" s="12">
        <f t="shared" si="2"/>
        <v>2.7992619799999998</v>
      </c>
      <c r="E64" s="13">
        <v>200</v>
      </c>
      <c r="F64" s="14">
        <v>191.45239599999999</v>
      </c>
      <c r="G64" s="15">
        <v>0.34200000000000003</v>
      </c>
      <c r="H64" s="14">
        <v>368.4</v>
      </c>
      <c r="I64" s="15">
        <v>0.65800000000000003</v>
      </c>
      <c r="J64" s="16">
        <v>559852396</v>
      </c>
      <c r="K64" s="13">
        <v>2011</v>
      </c>
      <c r="L64" s="13" t="s">
        <v>18</v>
      </c>
      <c r="M64" s="17" t="s">
        <v>171</v>
      </c>
      <c r="N64" s="18"/>
      <c r="O64" s="19"/>
      <c r="P64" s="20">
        <v>756.84</v>
      </c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</row>
    <row r="65" spans="1:30">
      <c r="A65" s="9" t="s">
        <v>172</v>
      </c>
      <c r="B65" s="10">
        <f t="shared" si="4"/>
        <v>383.930656</v>
      </c>
      <c r="C65" s="11">
        <f t="shared" si="1"/>
        <v>2.1938894628571428</v>
      </c>
      <c r="D65" s="12">
        <f t="shared" si="2"/>
        <v>2.1938894628571428</v>
      </c>
      <c r="E65" s="13">
        <v>175</v>
      </c>
      <c r="F65" s="14">
        <v>152.901115</v>
      </c>
      <c r="G65" s="15">
        <v>0.39800000000000002</v>
      </c>
      <c r="H65" s="14">
        <v>231.02954099999999</v>
      </c>
      <c r="I65" s="15">
        <v>0.60199999999999998</v>
      </c>
      <c r="J65" s="16">
        <v>383930656</v>
      </c>
      <c r="K65" s="13">
        <v>2017</v>
      </c>
      <c r="L65" s="13" t="s">
        <v>18</v>
      </c>
      <c r="M65" s="17" t="s">
        <v>173</v>
      </c>
      <c r="N65" s="18"/>
      <c r="O65" s="19"/>
      <c r="P65" s="20">
        <v>470.68</v>
      </c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</row>
    <row r="66" spans="1:30">
      <c r="A66" s="9" t="s">
        <v>174</v>
      </c>
      <c r="B66" s="10">
        <f t="shared" si="4"/>
        <v>616.50291200000004</v>
      </c>
      <c r="C66" s="11">
        <f t="shared" si="1"/>
        <v>4.1100194133333332</v>
      </c>
      <c r="D66" s="12">
        <f t="shared" si="2"/>
        <v>4.1100194133333332</v>
      </c>
      <c r="E66" s="13">
        <v>150</v>
      </c>
      <c r="F66" s="14">
        <v>167.44596000000001</v>
      </c>
      <c r="G66" s="15">
        <v>0.27200000000000002</v>
      </c>
      <c r="H66" s="14">
        <v>449.05695200000002</v>
      </c>
      <c r="I66" s="15">
        <v>0.72799999999999998</v>
      </c>
      <c r="J66" s="16">
        <v>616502912</v>
      </c>
      <c r="K66" s="13">
        <v>2006</v>
      </c>
      <c r="L66" s="13" t="s">
        <v>16</v>
      </c>
      <c r="M66" s="17" t="s">
        <v>175</v>
      </c>
      <c r="N66" s="22" t="s">
        <v>176</v>
      </c>
      <c r="O66" s="19"/>
      <c r="P66" s="20">
        <v>925.57</v>
      </c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</row>
    <row r="67" spans="1:30">
      <c r="A67" s="9" t="s">
        <v>177</v>
      </c>
      <c r="B67" s="10">
        <f t="shared" si="4"/>
        <v>429.63214199999999</v>
      </c>
      <c r="C67" s="11">
        <f t="shared" si="1"/>
        <v>4.7736904666666664</v>
      </c>
      <c r="D67" s="12">
        <f t="shared" si="2"/>
        <v>4.7736904666666664</v>
      </c>
      <c r="E67" s="13">
        <v>90</v>
      </c>
      <c r="F67" s="14">
        <v>233.63214199999999</v>
      </c>
      <c r="G67" s="15">
        <v>0.54400000000000004</v>
      </c>
      <c r="H67" s="14">
        <v>196</v>
      </c>
      <c r="I67" s="15">
        <v>0.45600000000000002</v>
      </c>
      <c r="J67" s="16">
        <v>429632142</v>
      </c>
      <c r="K67" s="13">
        <v>2000</v>
      </c>
      <c r="L67" s="13" t="s">
        <v>16</v>
      </c>
      <c r="M67" s="17" t="s">
        <v>178</v>
      </c>
      <c r="N67" s="22" t="s">
        <v>179</v>
      </c>
      <c r="O67" s="19"/>
      <c r="P67" s="20">
        <v>757.74</v>
      </c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</row>
    <row r="68" spans="1:30">
      <c r="A68" s="9" t="s">
        <v>180</v>
      </c>
      <c r="B68" s="10">
        <f t="shared" si="4"/>
        <v>352.11431199999998</v>
      </c>
      <c r="C68" s="11">
        <f t="shared" si="1"/>
        <v>6.7714290769230763</v>
      </c>
      <c r="D68" s="12">
        <f t="shared" si="2"/>
        <v>6.7714290769230763</v>
      </c>
      <c r="E68" s="13">
        <v>52</v>
      </c>
      <c r="F68" s="14">
        <v>164.615351</v>
      </c>
      <c r="G68" s="15">
        <v>0.46800000000000003</v>
      </c>
      <c r="H68" s="14">
        <v>187.49896100000001</v>
      </c>
      <c r="I68" s="15">
        <v>0.53200000000000003</v>
      </c>
      <c r="J68" s="16">
        <v>352114312</v>
      </c>
      <c r="K68" s="13">
        <v>2002</v>
      </c>
      <c r="L68" s="13" t="s">
        <v>16</v>
      </c>
      <c r="M68" s="17" t="s">
        <v>181</v>
      </c>
      <c r="N68" s="22" t="s">
        <v>182</v>
      </c>
      <c r="O68" s="19"/>
      <c r="P68" s="20">
        <v>591.91999999999996</v>
      </c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</row>
    <row r="69" spans="1:30">
      <c r="A69" s="9" t="s">
        <v>183</v>
      </c>
      <c r="B69" s="10">
        <f t="shared" si="4"/>
        <v>474.96876300000002</v>
      </c>
      <c r="C69" s="11">
        <f t="shared" si="1"/>
        <v>3.1664584200000001</v>
      </c>
      <c r="D69" s="12">
        <f t="shared" si="2"/>
        <v>3.1664584200000001</v>
      </c>
      <c r="E69" s="13">
        <v>150</v>
      </c>
      <c r="F69" s="14">
        <v>206.45907600000001</v>
      </c>
      <c r="G69" s="15">
        <v>0.435</v>
      </c>
      <c r="H69" s="14">
        <v>268.50968699999999</v>
      </c>
      <c r="I69" s="15">
        <v>0.56499999999999995</v>
      </c>
      <c r="J69" s="16">
        <v>474968763</v>
      </c>
      <c r="K69" s="13">
        <v>2005</v>
      </c>
      <c r="L69" s="13" t="s">
        <v>16</v>
      </c>
      <c r="M69" s="17" t="s">
        <v>184</v>
      </c>
      <c r="N69" s="22" t="s">
        <v>185</v>
      </c>
      <c r="O69" s="19"/>
      <c r="P69" s="20">
        <v>741.5</v>
      </c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</row>
    <row r="70" spans="1:30">
      <c r="A70" s="9" t="s">
        <v>186</v>
      </c>
      <c r="B70" s="10">
        <f t="shared" si="4"/>
        <v>314.43283700000001</v>
      </c>
      <c r="C70" s="11">
        <f t="shared" si="1"/>
        <v>2.0962189133333333</v>
      </c>
      <c r="D70" s="12">
        <f t="shared" si="2"/>
        <v>2.0962189133333333</v>
      </c>
      <c r="E70" s="13">
        <v>150</v>
      </c>
      <c r="F70" s="14">
        <v>135.38666499999999</v>
      </c>
      <c r="G70" s="15">
        <v>0.43099999999999999</v>
      </c>
      <c r="H70" s="14">
        <v>179.04617200000001</v>
      </c>
      <c r="I70" s="15">
        <v>0.56899999999999995</v>
      </c>
      <c r="J70" s="16">
        <v>314432837</v>
      </c>
      <c r="K70" s="13">
        <v>2005</v>
      </c>
      <c r="L70" s="13" t="s">
        <v>16</v>
      </c>
      <c r="M70" s="17" t="s">
        <v>187</v>
      </c>
      <c r="N70" s="22" t="s">
        <v>188</v>
      </c>
      <c r="O70" s="19"/>
      <c r="P70" s="20">
        <v>490.88</v>
      </c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</row>
    <row r="71" spans="1:30">
      <c r="A71" s="23" t="s">
        <v>189</v>
      </c>
      <c r="B71" s="10">
        <f t="shared" si="4"/>
        <v>542.35833100000002</v>
      </c>
      <c r="C71" s="11">
        <f t="shared" si="1"/>
        <v>5.709035063157895</v>
      </c>
      <c r="D71" s="12">
        <f t="shared" si="2"/>
        <v>5.709035063157895</v>
      </c>
      <c r="E71" s="13">
        <v>95</v>
      </c>
      <c r="F71" s="14">
        <v>201.151353</v>
      </c>
      <c r="G71" s="15">
        <v>0.371</v>
      </c>
      <c r="H71" s="14">
        <v>341.20697799999999</v>
      </c>
      <c r="I71" s="15">
        <v>0.629</v>
      </c>
      <c r="J71" s="16">
        <v>542358331</v>
      </c>
      <c r="K71" s="13">
        <v>2015</v>
      </c>
      <c r="L71" s="13" t="s">
        <v>18</v>
      </c>
      <c r="M71" s="17" t="s">
        <v>190</v>
      </c>
      <c r="N71" s="22" t="s">
        <v>191</v>
      </c>
      <c r="O71" s="19"/>
      <c r="P71" s="20">
        <v>690.89</v>
      </c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</row>
    <row r="72" spans="1:30">
      <c r="A72" s="9" t="s">
        <v>192</v>
      </c>
      <c r="B72" s="10">
        <f t="shared" si="4"/>
        <v>493.21499299999999</v>
      </c>
      <c r="C72" s="11">
        <f t="shared" si="1"/>
        <v>3.9457199439999999</v>
      </c>
      <c r="D72" s="12">
        <f t="shared" si="2"/>
        <v>3.9457199439999999</v>
      </c>
      <c r="E72" s="13">
        <v>125</v>
      </c>
      <c r="F72" s="14">
        <v>163.214888</v>
      </c>
      <c r="G72" s="15">
        <v>0.33100000000000002</v>
      </c>
      <c r="H72" s="14">
        <v>330.00010500000002</v>
      </c>
      <c r="I72" s="15">
        <v>0.66900000000000004</v>
      </c>
      <c r="J72" s="16">
        <v>493214993</v>
      </c>
      <c r="K72" s="13">
        <v>2010</v>
      </c>
      <c r="L72" s="13" t="s">
        <v>18</v>
      </c>
      <c r="M72" s="17" t="s">
        <v>193</v>
      </c>
      <c r="N72" s="18"/>
      <c r="O72" s="19"/>
      <c r="P72" s="20">
        <v>677.64</v>
      </c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</row>
    <row r="73" spans="1:30">
      <c r="A73" s="9" t="s">
        <v>194</v>
      </c>
      <c r="B73" s="10">
        <f t="shared" si="4"/>
        <v>807.81788800000004</v>
      </c>
      <c r="C73" s="11">
        <f t="shared" si="1"/>
        <v>3.5903017244444446</v>
      </c>
      <c r="D73" s="12">
        <f t="shared" si="2"/>
        <v>3.5903017244444446</v>
      </c>
      <c r="E73" s="13">
        <v>225</v>
      </c>
      <c r="F73" s="14">
        <v>210.460015</v>
      </c>
      <c r="G73" s="15">
        <v>0.26</v>
      </c>
      <c r="H73" s="14">
        <v>597.35787300000004</v>
      </c>
      <c r="I73" s="15">
        <v>0.74</v>
      </c>
      <c r="J73" s="16">
        <v>807817888</v>
      </c>
      <c r="K73" s="13">
        <v>2017</v>
      </c>
      <c r="L73" s="13" t="s">
        <v>18</v>
      </c>
      <c r="M73" s="17" t="s">
        <v>195</v>
      </c>
      <c r="N73" s="22" t="s">
        <v>196</v>
      </c>
      <c r="O73" s="19"/>
      <c r="P73" s="20">
        <v>990.35</v>
      </c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</row>
    <row r="74" spans="1:30">
      <c r="A74" s="9" t="s">
        <v>197</v>
      </c>
      <c r="B74" s="10">
        <f t="shared" si="4"/>
        <v>328.203506</v>
      </c>
      <c r="C74" s="11">
        <f t="shared" si="1"/>
        <v>32.820350599999998</v>
      </c>
      <c r="D74" s="12">
        <f t="shared" si="2"/>
        <v>32.820350599999998</v>
      </c>
      <c r="E74" s="13">
        <v>10</v>
      </c>
      <c r="F74" s="14">
        <v>174.803506</v>
      </c>
      <c r="G74" s="15">
        <v>0.53300000000000003</v>
      </c>
      <c r="H74" s="14">
        <v>153.4</v>
      </c>
      <c r="I74" s="15">
        <v>0.46700000000000003</v>
      </c>
      <c r="J74" s="16">
        <v>328203506</v>
      </c>
      <c r="K74" s="13">
        <v>1986</v>
      </c>
      <c r="L74" s="13" t="s">
        <v>102</v>
      </c>
      <c r="M74" s="17" t="s">
        <v>198</v>
      </c>
      <c r="N74" s="22" t="s">
        <v>199</v>
      </c>
      <c r="O74" s="19"/>
      <c r="P74" s="20">
        <v>891.51</v>
      </c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</row>
    <row r="75" spans="1:30">
      <c r="A75" s="9" t="s">
        <v>200</v>
      </c>
      <c r="B75" s="10">
        <f t="shared" si="4"/>
        <v>424.20884799999999</v>
      </c>
      <c r="C75" s="11">
        <f t="shared" si="1"/>
        <v>19.282220363636362</v>
      </c>
      <c r="D75" s="12">
        <f t="shared" si="2"/>
        <v>19.282220363636362</v>
      </c>
      <c r="E75" s="13">
        <v>22</v>
      </c>
      <c r="F75" s="14">
        <v>184.20884799999999</v>
      </c>
      <c r="G75" s="15">
        <v>0.434</v>
      </c>
      <c r="H75" s="14">
        <v>240</v>
      </c>
      <c r="I75" s="15">
        <v>0.56599999999999995</v>
      </c>
      <c r="J75" s="16">
        <v>424208848</v>
      </c>
      <c r="K75" s="13">
        <v>1990</v>
      </c>
      <c r="L75" s="13" t="s">
        <v>23</v>
      </c>
      <c r="M75" s="17" t="s">
        <v>201</v>
      </c>
      <c r="N75" s="22" t="s">
        <v>202</v>
      </c>
      <c r="O75" s="19"/>
      <c r="P75" s="20">
        <v>991.3</v>
      </c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</row>
    <row r="76" spans="1:30">
      <c r="A76" s="9" t="s">
        <v>203</v>
      </c>
      <c r="B76" s="10">
        <f t="shared" si="4"/>
        <v>710.64456600000005</v>
      </c>
      <c r="C76" s="11">
        <f t="shared" si="1"/>
        <v>4.180262152941177</v>
      </c>
      <c r="D76" s="12">
        <f t="shared" si="2"/>
        <v>4.180262152941177</v>
      </c>
      <c r="E76" s="13">
        <v>170</v>
      </c>
      <c r="F76" s="14">
        <v>208.54558900000001</v>
      </c>
      <c r="G76" s="15">
        <v>0.29399999999999998</v>
      </c>
      <c r="H76" s="14">
        <v>502.09897699999999</v>
      </c>
      <c r="I76" s="15">
        <v>0.70599999999999996</v>
      </c>
      <c r="J76" s="16">
        <v>710644566</v>
      </c>
      <c r="K76" s="13">
        <v>2014</v>
      </c>
      <c r="L76" s="13" t="s">
        <v>18</v>
      </c>
      <c r="M76" s="17" t="s">
        <v>204</v>
      </c>
      <c r="N76" s="18"/>
      <c r="O76" s="19"/>
      <c r="P76" s="20">
        <v>904.46</v>
      </c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</row>
    <row r="77" spans="1:30">
      <c r="A77" s="9" t="s">
        <v>205</v>
      </c>
      <c r="B77" s="10">
        <f t="shared" si="4"/>
        <v>782.83679099999995</v>
      </c>
      <c r="C77" s="11">
        <f t="shared" si="1"/>
        <v>13.497186051724137</v>
      </c>
      <c r="D77" s="12">
        <f t="shared" si="2"/>
        <v>13.497186051724137</v>
      </c>
      <c r="E77" s="13">
        <v>58</v>
      </c>
      <c r="F77" s="14">
        <v>363.07070900000002</v>
      </c>
      <c r="G77" s="15">
        <v>0.46400000000000002</v>
      </c>
      <c r="H77" s="14">
        <v>419.76608199999998</v>
      </c>
      <c r="I77" s="15">
        <v>0.53600000000000003</v>
      </c>
      <c r="J77" s="16">
        <v>782836791</v>
      </c>
      <c r="K77" s="13">
        <v>2016</v>
      </c>
      <c r="L77" s="13" t="s">
        <v>18</v>
      </c>
      <c r="M77" s="17" t="s">
        <v>206</v>
      </c>
      <c r="N77" s="18"/>
      <c r="O77" s="19"/>
      <c r="P77" s="20">
        <v>983.72</v>
      </c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</row>
    <row r="78" spans="1:30">
      <c r="A78" s="9" t="s">
        <v>207</v>
      </c>
      <c r="B78" s="10">
        <f t="shared" si="4"/>
        <v>785.89660900000001</v>
      </c>
      <c r="C78" s="11">
        <f t="shared" si="1"/>
        <v>7.1445146272727271</v>
      </c>
      <c r="D78" s="12">
        <f t="shared" si="2"/>
        <v>7.1445146272727271</v>
      </c>
      <c r="E78" s="13">
        <v>110</v>
      </c>
      <c r="F78" s="14">
        <v>324.59173500000003</v>
      </c>
      <c r="G78" s="15">
        <v>0.41299999999999998</v>
      </c>
      <c r="H78" s="14">
        <v>461.30487399999998</v>
      </c>
      <c r="I78" s="15">
        <v>0.58699999999999997</v>
      </c>
      <c r="J78" s="16">
        <v>785896609</v>
      </c>
      <c r="K78" s="13">
        <v>2018</v>
      </c>
      <c r="L78" s="13" t="s">
        <v>18</v>
      </c>
      <c r="M78" s="17" t="s">
        <v>208</v>
      </c>
      <c r="N78" s="18"/>
      <c r="O78" s="19"/>
      <c r="P78" s="20">
        <v>943.93</v>
      </c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</row>
    <row r="79" spans="1:30">
      <c r="A79" s="9" t="s">
        <v>209</v>
      </c>
      <c r="B79" s="10">
        <f t="shared" si="4"/>
        <v>349.46466400000003</v>
      </c>
      <c r="C79" s="11">
        <f t="shared" si="1"/>
        <v>4.3683083000000007</v>
      </c>
      <c r="D79" s="12">
        <f t="shared" si="2"/>
        <v>4.3683083000000007</v>
      </c>
      <c r="E79" s="13">
        <v>80</v>
      </c>
      <c r="F79" s="14">
        <v>140.464664</v>
      </c>
      <c r="G79" s="15">
        <v>0.40200000000000002</v>
      </c>
      <c r="H79" s="14">
        <v>209</v>
      </c>
      <c r="I79" s="15">
        <v>0.59799999999999998</v>
      </c>
      <c r="J79" s="16">
        <v>349464664</v>
      </c>
      <c r="K79" s="13">
        <v>1998</v>
      </c>
      <c r="L79" s="13" t="s">
        <v>23</v>
      </c>
      <c r="M79" s="17" t="s">
        <v>210</v>
      </c>
      <c r="N79" s="22" t="s">
        <v>211</v>
      </c>
      <c r="O79" s="19"/>
      <c r="P79" s="20">
        <v>643.80999999999995</v>
      </c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</row>
    <row r="80" spans="1:30">
      <c r="A80" s="9" t="s">
        <v>212</v>
      </c>
      <c r="B80" s="10">
        <f t="shared" si="4"/>
        <v>543.15798500000005</v>
      </c>
      <c r="C80" s="11">
        <f t="shared" si="1"/>
        <v>7.8718548550724643</v>
      </c>
      <c r="D80" s="12">
        <f t="shared" si="2"/>
        <v>7.8718548550724643</v>
      </c>
      <c r="E80" s="13">
        <v>69</v>
      </c>
      <c r="F80" s="14">
        <v>251.557985</v>
      </c>
      <c r="G80" s="15">
        <v>0.46300000000000002</v>
      </c>
      <c r="H80" s="14">
        <v>291.60000000000002</v>
      </c>
      <c r="I80" s="15">
        <v>0.53700000000000003</v>
      </c>
      <c r="J80" s="16">
        <v>543157985</v>
      </c>
      <c r="K80" s="13">
        <v>2010</v>
      </c>
      <c r="L80" s="13" t="s">
        <v>18</v>
      </c>
      <c r="M80" s="17" t="s">
        <v>213</v>
      </c>
      <c r="N80" s="18"/>
      <c r="O80" s="19"/>
      <c r="P80" s="20">
        <v>746.26</v>
      </c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</row>
    <row r="81" spans="1:30">
      <c r="A81" s="9" t="s">
        <v>214</v>
      </c>
      <c r="B81" s="10">
        <f t="shared" si="4"/>
        <v>970.76600499999995</v>
      </c>
      <c r="C81" s="11">
        <f t="shared" si="1"/>
        <v>12.445718012820512</v>
      </c>
      <c r="D81" s="12">
        <f t="shared" si="2"/>
        <v>12.445718012820512</v>
      </c>
      <c r="E81" s="13">
        <v>78</v>
      </c>
      <c r="F81" s="14">
        <v>368.06538499999999</v>
      </c>
      <c r="G81" s="15">
        <v>0.379</v>
      </c>
      <c r="H81" s="14">
        <v>602.70061999999996</v>
      </c>
      <c r="I81" s="15">
        <v>0.621</v>
      </c>
      <c r="J81" s="16">
        <v>970766005</v>
      </c>
      <c r="K81" s="13">
        <v>2013</v>
      </c>
      <c r="L81" s="13" t="s">
        <v>18</v>
      </c>
      <c r="M81" s="17" t="s">
        <v>215</v>
      </c>
      <c r="N81" s="18"/>
      <c r="O81" s="19"/>
      <c r="P81" s="20">
        <v>1255.03</v>
      </c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</row>
    <row r="82" spans="1:30">
      <c r="A82" s="9" t="s">
        <v>216</v>
      </c>
      <c r="B82" s="10">
        <f t="shared" si="4"/>
        <v>1034.800131</v>
      </c>
      <c r="C82" s="11">
        <f t="shared" si="1"/>
        <v>12.935001637499999</v>
      </c>
      <c r="D82" s="12">
        <f t="shared" si="2"/>
        <v>12.935001637499999</v>
      </c>
      <c r="E82" s="13">
        <v>80</v>
      </c>
      <c r="F82" s="14">
        <v>264.62430000000001</v>
      </c>
      <c r="G82" s="15">
        <v>0.25600000000000001</v>
      </c>
      <c r="H82" s="14">
        <v>770.17583100000002</v>
      </c>
      <c r="I82" s="15">
        <v>0.74399999999999999</v>
      </c>
      <c r="J82" s="16">
        <v>1034800131</v>
      </c>
      <c r="K82" s="13">
        <v>2017</v>
      </c>
      <c r="L82" s="13" t="s">
        <v>18</v>
      </c>
      <c r="M82" s="17" t="s">
        <v>217</v>
      </c>
      <c r="N82" s="18"/>
      <c r="O82" s="19"/>
      <c r="P82" s="20">
        <v>1268.6199999999999</v>
      </c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</row>
    <row r="83" spans="1:30">
      <c r="A83" s="9" t="s">
        <v>218</v>
      </c>
      <c r="B83" s="10">
        <f t="shared" si="4"/>
        <v>431.97111599999999</v>
      </c>
      <c r="C83" s="11">
        <f t="shared" si="1"/>
        <v>3.0420501126760562</v>
      </c>
      <c r="D83" s="12">
        <f t="shared" si="2"/>
        <v>3.0420501126760562</v>
      </c>
      <c r="E83" s="13">
        <v>142</v>
      </c>
      <c r="F83" s="14">
        <v>160.942139</v>
      </c>
      <c r="G83" s="15">
        <v>0.373</v>
      </c>
      <c r="H83" s="14">
        <v>271.028977</v>
      </c>
      <c r="I83" s="15">
        <v>0.627</v>
      </c>
      <c r="J83" s="16">
        <v>431971116</v>
      </c>
      <c r="K83" s="13">
        <v>2002</v>
      </c>
      <c r="L83" s="13" t="s">
        <v>16</v>
      </c>
      <c r="M83" s="17" t="s">
        <v>219</v>
      </c>
      <c r="N83" s="22" t="s">
        <v>220</v>
      </c>
      <c r="O83" s="19"/>
      <c r="P83" s="20">
        <v>726.16</v>
      </c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</row>
    <row r="84" spans="1:30">
      <c r="A84" s="9" t="s">
        <v>221</v>
      </c>
      <c r="B84" s="10">
        <f t="shared" si="4"/>
        <v>366.10166600000002</v>
      </c>
      <c r="C84" s="11">
        <f t="shared" si="1"/>
        <v>4.0677962888888892</v>
      </c>
      <c r="D84" s="12">
        <f t="shared" si="2"/>
        <v>4.0677962888888892</v>
      </c>
      <c r="E84" s="13">
        <v>90</v>
      </c>
      <c r="F84" s="14">
        <v>100.01249900000001</v>
      </c>
      <c r="G84" s="15">
        <v>0.27300000000000002</v>
      </c>
      <c r="H84" s="14">
        <v>266.08916699999997</v>
      </c>
      <c r="I84" s="15">
        <v>0.72699999999999998</v>
      </c>
      <c r="J84" s="16">
        <v>366101666</v>
      </c>
      <c r="K84" s="13">
        <v>1995</v>
      </c>
      <c r="L84" s="13" t="s">
        <v>23</v>
      </c>
      <c r="M84" s="17" t="s">
        <v>222</v>
      </c>
      <c r="N84" s="22" t="s">
        <v>223</v>
      </c>
      <c r="O84" s="19"/>
      <c r="P84" s="20">
        <v>725.17</v>
      </c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</row>
    <row r="85" spans="1:30">
      <c r="A85" s="9" t="s">
        <v>224</v>
      </c>
      <c r="B85" s="10">
        <f t="shared" si="4"/>
        <v>349.822765</v>
      </c>
      <c r="C85" s="11">
        <f t="shared" si="1"/>
        <v>2.7985821199999998</v>
      </c>
      <c r="D85" s="12">
        <f t="shared" si="2"/>
        <v>2.7985821199999998</v>
      </c>
      <c r="E85" s="13">
        <v>125</v>
      </c>
      <c r="F85" s="14">
        <v>137.748063</v>
      </c>
      <c r="G85" s="15">
        <v>0.39400000000000002</v>
      </c>
      <c r="H85" s="14">
        <v>212.074702</v>
      </c>
      <c r="I85" s="15">
        <v>0.60599999999999998</v>
      </c>
      <c r="J85" s="16">
        <v>349822765</v>
      </c>
      <c r="K85" s="13">
        <v>2000</v>
      </c>
      <c r="L85" s="13" t="s">
        <v>16</v>
      </c>
      <c r="M85" s="17" t="s">
        <v>225</v>
      </c>
      <c r="N85" s="22" t="s">
        <v>226</v>
      </c>
      <c r="O85" s="19"/>
      <c r="P85" s="20">
        <v>616.98</v>
      </c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</row>
    <row r="86" spans="1:30">
      <c r="A86" s="9" t="s">
        <v>227</v>
      </c>
      <c r="B86" s="10">
        <f t="shared" si="4"/>
        <v>426.07437299999998</v>
      </c>
      <c r="C86" s="11">
        <f t="shared" si="1"/>
        <v>4.2607437299999997</v>
      </c>
      <c r="D86" s="12">
        <f t="shared" si="2"/>
        <v>4.2607437299999997</v>
      </c>
      <c r="E86" s="13">
        <v>100</v>
      </c>
      <c r="F86" s="14">
        <v>162.80543399999999</v>
      </c>
      <c r="G86" s="15">
        <v>0.38200000000000001</v>
      </c>
      <c r="H86" s="14">
        <v>263.26893899999999</v>
      </c>
      <c r="I86" s="15">
        <v>0.61799999999999999</v>
      </c>
      <c r="J86" s="16">
        <v>426074373</v>
      </c>
      <c r="K86" s="13">
        <v>2012</v>
      </c>
      <c r="L86" s="13" t="s">
        <v>18</v>
      </c>
      <c r="M86" s="17" t="s">
        <v>228</v>
      </c>
      <c r="N86" s="18"/>
      <c r="O86" s="19"/>
      <c r="P86" s="20">
        <v>559.62</v>
      </c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</row>
    <row r="87" spans="1:30">
      <c r="A87" s="9" t="s">
        <v>229</v>
      </c>
      <c r="B87" s="10">
        <f t="shared" si="4"/>
        <v>677.79607599999997</v>
      </c>
      <c r="C87" s="11">
        <f t="shared" si="1"/>
        <v>4.1078550060606061</v>
      </c>
      <c r="D87" s="12">
        <f t="shared" si="2"/>
        <v>4.1078550060606061</v>
      </c>
      <c r="E87" s="13">
        <v>165</v>
      </c>
      <c r="F87" s="14">
        <v>232.64192</v>
      </c>
      <c r="G87" s="15">
        <v>0.34300000000000003</v>
      </c>
      <c r="H87" s="14">
        <v>445.154156</v>
      </c>
      <c r="I87" s="15">
        <v>0.65700000000000003</v>
      </c>
      <c r="J87" s="16">
        <v>677796076</v>
      </c>
      <c r="K87" s="13">
        <v>2016</v>
      </c>
      <c r="L87" s="13" t="s">
        <v>18</v>
      </c>
      <c r="M87" s="17" t="s">
        <v>230</v>
      </c>
      <c r="N87" s="18"/>
      <c r="O87" s="19"/>
      <c r="P87" s="20">
        <v>851.73</v>
      </c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</row>
    <row r="88" spans="1:30">
      <c r="A88" s="23" t="s">
        <v>231</v>
      </c>
      <c r="B88" s="10">
        <f t="shared" si="4"/>
        <v>955.77580399999999</v>
      </c>
      <c r="C88" s="11">
        <f t="shared" si="1"/>
        <v>4.7788790199999998</v>
      </c>
      <c r="D88" s="12">
        <f t="shared" si="2"/>
        <v>4.7788790199999998</v>
      </c>
      <c r="E88" s="13">
        <v>200</v>
      </c>
      <c r="F88" s="14">
        <v>411.33160700000002</v>
      </c>
      <c r="G88" s="15">
        <v>0.43</v>
      </c>
      <c r="H88" s="14">
        <v>544.44419700000003</v>
      </c>
      <c r="I88" s="15">
        <v>0.56999999999999995</v>
      </c>
      <c r="J88" s="16">
        <v>955775804</v>
      </c>
      <c r="K88" s="13">
        <v>2022</v>
      </c>
      <c r="L88" s="13" t="s">
        <v>91</v>
      </c>
      <c r="M88" s="17" t="s">
        <v>232</v>
      </c>
      <c r="N88" s="22" t="s">
        <v>233</v>
      </c>
      <c r="O88" s="19"/>
      <c r="P88" s="20">
        <v>1012.08</v>
      </c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</row>
    <row r="89" spans="1:30">
      <c r="A89" s="9" t="s">
        <v>234</v>
      </c>
      <c r="B89" s="10">
        <f t="shared" si="4"/>
        <v>353.28462100000002</v>
      </c>
      <c r="C89" s="11">
        <f t="shared" si="1"/>
        <v>2.0781448294117646</v>
      </c>
      <c r="D89" s="12">
        <f t="shared" si="2"/>
        <v>2.0781448294117646</v>
      </c>
      <c r="E89" s="13">
        <v>170</v>
      </c>
      <c r="F89" s="14">
        <v>114.766307</v>
      </c>
      <c r="G89" s="15">
        <v>0.32500000000000001</v>
      </c>
      <c r="H89" s="14">
        <v>238.518314</v>
      </c>
      <c r="I89" s="15">
        <v>0.67500000000000004</v>
      </c>
      <c r="J89" s="16">
        <v>353284621</v>
      </c>
      <c r="K89" s="13">
        <v>2019</v>
      </c>
      <c r="L89" s="13" t="s">
        <v>18</v>
      </c>
      <c r="M89" s="17" t="s">
        <v>235</v>
      </c>
      <c r="N89" s="18"/>
      <c r="O89" s="19"/>
      <c r="P89" s="20">
        <v>417.85</v>
      </c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</row>
    <row r="90" spans="1:30">
      <c r="A90" s="9" t="s">
        <v>236</v>
      </c>
      <c r="B90" s="10">
        <f t="shared" si="4"/>
        <v>401.84789999999998</v>
      </c>
      <c r="C90" s="11">
        <f t="shared" si="1"/>
        <v>2.4354418181818183</v>
      </c>
      <c r="D90" s="12">
        <f t="shared" si="2"/>
        <v>2.4354418181818183</v>
      </c>
      <c r="E90" s="13">
        <v>165</v>
      </c>
      <c r="F90" s="14">
        <v>108.32783000000001</v>
      </c>
      <c r="G90" s="15">
        <v>0.27</v>
      </c>
      <c r="H90" s="14">
        <v>293.52006999999998</v>
      </c>
      <c r="I90" s="15">
        <v>0.73</v>
      </c>
      <c r="J90" s="16">
        <v>401847900</v>
      </c>
      <c r="K90" s="13">
        <v>2021</v>
      </c>
      <c r="L90" s="13" t="s">
        <v>91</v>
      </c>
      <c r="M90" s="17" t="s">
        <v>237</v>
      </c>
      <c r="N90" s="22" t="s">
        <v>238</v>
      </c>
      <c r="O90" s="19"/>
      <c r="P90" s="20">
        <v>457.35</v>
      </c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</row>
    <row r="91" spans="1:30">
      <c r="A91" s="9" t="s">
        <v>239</v>
      </c>
      <c r="B91" s="10">
        <f t="shared" si="4"/>
        <v>527.01630699999998</v>
      </c>
      <c r="C91" s="11">
        <f t="shared" si="1"/>
        <v>5.2701630699999997</v>
      </c>
      <c r="D91" s="12">
        <f t="shared" si="2"/>
        <v>5.2701630699999997</v>
      </c>
      <c r="E91" s="13">
        <v>100</v>
      </c>
      <c r="F91" s="14">
        <v>189.74066500000001</v>
      </c>
      <c r="G91" s="15">
        <v>0.36</v>
      </c>
      <c r="H91" s="14">
        <v>337.275642</v>
      </c>
      <c r="I91" s="15">
        <v>0.64</v>
      </c>
      <c r="J91" s="16">
        <v>527016307</v>
      </c>
      <c r="K91" s="13">
        <v>2017</v>
      </c>
      <c r="L91" s="13" t="s">
        <v>18</v>
      </c>
      <c r="M91" s="17" t="s">
        <v>240</v>
      </c>
      <c r="N91" s="18"/>
      <c r="O91" s="19"/>
      <c r="P91" s="20">
        <v>646.1</v>
      </c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</row>
    <row r="92" spans="1:30">
      <c r="A92" s="23" t="s">
        <v>241</v>
      </c>
      <c r="B92" s="10">
        <f t="shared" si="4"/>
        <v>792.91055400000005</v>
      </c>
      <c r="C92" s="11">
        <f t="shared" si="1"/>
        <v>75.515290857142858</v>
      </c>
      <c r="D92" s="12">
        <f t="shared" si="2"/>
        <v>75.515290857142858</v>
      </c>
      <c r="E92" s="13">
        <v>10.5</v>
      </c>
      <c r="F92" s="14">
        <v>437.141279</v>
      </c>
      <c r="G92" s="15">
        <v>0.55100000000000005</v>
      </c>
      <c r="H92" s="14">
        <v>355.76927499999999</v>
      </c>
      <c r="I92" s="15">
        <v>0.44900000000000001</v>
      </c>
      <c r="J92" s="16">
        <v>792910554</v>
      </c>
      <c r="K92" s="13">
        <v>1982</v>
      </c>
      <c r="L92" s="13" t="s">
        <v>102</v>
      </c>
      <c r="M92" s="17" t="s">
        <v>242</v>
      </c>
      <c r="N92" s="22" t="s">
        <v>243</v>
      </c>
      <c r="O92" s="19"/>
      <c r="P92" s="20">
        <v>2503.27</v>
      </c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</row>
    <row r="93" spans="1:30">
      <c r="A93" s="9" t="s">
        <v>244</v>
      </c>
      <c r="B93" s="10">
        <f t="shared" si="4"/>
        <v>370.54125599999998</v>
      </c>
      <c r="C93" s="11">
        <f t="shared" si="1"/>
        <v>2.0816924494382021</v>
      </c>
      <c r="D93" s="12">
        <f t="shared" si="2"/>
        <v>2.0816924494382021</v>
      </c>
      <c r="E93" s="13">
        <v>178</v>
      </c>
      <c r="F93" s="14">
        <v>100.206256</v>
      </c>
      <c r="G93" s="15">
        <v>0.27</v>
      </c>
      <c r="H93" s="14">
        <v>270.33499999999998</v>
      </c>
      <c r="I93" s="15">
        <v>0.73</v>
      </c>
      <c r="J93" s="16">
        <v>370541256</v>
      </c>
      <c r="K93" s="13">
        <v>2014</v>
      </c>
      <c r="L93" s="13" t="s">
        <v>18</v>
      </c>
      <c r="M93" s="17" t="s">
        <v>245</v>
      </c>
      <c r="N93" s="18"/>
      <c r="O93" s="19"/>
      <c r="P93" s="20">
        <v>471.6</v>
      </c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</row>
    <row r="94" spans="1:30">
      <c r="A94" s="23" t="s">
        <v>246</v>
      </c>
      <c r="B94" s="10">
        <f t="shared" si="4"/>
        <v>538.37506699999994</v>
      </c>
      <c r="C94" s="11">
        <f t="shared" si="1"/>
        <v>17.36693764516129</v>
      </c>
      <c r="D94" s="12">
        <f t="shared" si="2"/>
        <v>17.36693764516129</v>
      </c>
      <c r="E94" s="13">
        <v>31</v>
      </c>
      <c r="F94" s="14">
        <v>292.75396000000001</v>
      </c>
      <c r="G94" s="15">
        <v>0.54400000000000004</v>
      </c>
      <c r="H94" s="14">
        <v>245.62110699999999</v>
      </c>
      <c r="I94" s="15">
        <v>0.45600000000000002</v>
      </c>
      <c r="J94" s="16">
        <v>538375067</v>
      </c>
      <c r="K94" s="13">
        <v>1980</v>
      </c>
      <c r="L94" s="13" t="s">
        <v>102</v>
      </c>
      <c r="M94" s="17" t="s">
        <v>247</v>
      </c>
      <c r="N94" s="22" t="s">
        <v>248</v>
      </c>
      <c r="O94" s="28" t="s">
        <v>94</v>
      </c>
      <c r="P94" s="20">
        <v>2060.16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</row>
    <row r="95" spans="1:30">
      <c r="A95" s="9" t="s">
        <v>249</v>
      </c>
      <c r="B95" s="10">
        <f t="shared" si="4"/>
        <v>340.48783600000002</v>
      </c>
      <c r="C95" s="11">
        <f t="shared" si="1"/>
        <v>4.0057392470588233</v>
      </c>
      <c r="D95" s="12">
        <f t="shared" si="2"/>
        <v>4.0057392470588233</v>
      </c>
      <c r="E95" s="13">
        <v>85</v>
      </c>
      <c r="F95" s="14">
        <v>127.80726199999999</v>
      </c>
      <c r="G95" s="15">
        <v>0.375</v>
      </c>
      <c r="H95" s="14">
        <v>212.68057400000001</v>
      </c>
      <c r="I95" s="15">
        <v>0.625</v>
      </c>
      <c r="J95" s="16">
        <v>340487836</v>
      </c>
      <c r="K95" s="13">
        <v>2007</v>
      </c>
      <c r="L95" s="13" t="s">
        <v>16</v>
      </c>
      <c r="M95" s="17" t="s">
        <v>250</v>
      </c>
      <c r="N95" s="18"/>
      <c r="O95" s="19"/>
      <c r="P95" s="20">
        <v>500.79</v>
      </c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</row>
    <row r="96" spans="1:30">
      <c r="A96" s="9" t="s">
        <v>251</v>
      </c>
      <c r="B96" s="10">
        <f t="shared" si="4"/>
        <v>402.06489900000003</v>
      </c>
      <c r="C96" s="11">
        <f t="shared" si="1"/>
        <v>2.0103244950000003</v>
      </c>
      <c r="D96" s="12">
        <f t="shared" si="2"/>
        <v>2.0103244950000003</v>
      </c>
      <c r="E96" s="13">
        <v>200</v>
      </c>
      <c r="F96" s="14">
        <v>164.87023400000001</v>
      </c>
      <c r="G96" s="15">
        <v>0.41</v>
      </c>
      <c r="H96" s="14">
        <v>237.19466499999999</v>
      </c>
      <c r="I96" s="15">
        <v>0.59</v>
      </c>
      <c r="J96" s="16">
        <v>402064899</v>
      </c>
      <c r="K96" s="13">
        <v>2021</v>
      </c>
      <c r="L96" s="13" t="s">
        <v>91</v>
      </c>
      <c r="M96" s="17" t="s">
        <v>252</v>
      </c>
      <c r="N96" s="22" t="s">
        <v>253</v>
      </c>
      <c r="O96" s="19"/>
      <c r="P96" s="20">
        <v>457.6</v>
      </c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</row>
    <row r="97" spans="1:30">
      <c r="A97" s="9" t="s">
        <v>254</v>
      </c>
      <c r="B97" s="10">
        <f t="shared" si="4"/>
        <v>726.22950100000003</v>
      </c>
      <c r="C97" s="11">
        <f t="shared" si="1"/>
        <v>3.6311475049999999</v>
      </c>
      <c r="D97" s="12">
        <f t="shared" si="2"/>
        <v>3.6311475049999999</v>
      </c>
      <c r="E97" s="13">
        <v>200</v>
      </c>
      <c r="F97" s="14">
        <v>173.005945</v>
      </c>
      <c r="G97" s="15">
        <v>0.23799999999999999</v>
      </c>
      <c r="H97" s="14">
        <v>553.22355600000003</v>
      </c>
      <c r="I97" s="15">
        <v>0.76200000000000001</v>
      </c>
      <c r="J97" s="16">
        <v>726229501</v>
      </c>
      <c r="K97" s="13">
        <v>2021</v>
      </c>
      <c r="L97" s="13" t="s">
        <v>91</v>
      </c>
      <c r="M97" s="17" t="s">
        <v>255</v>
      </c>
      <c r="N97" s="22" t="s">
        <v>256</v>
      </c>
      <c r="O97" s="19"/>
      <c r="P97" s="20">
        <v>826.53</v>
      </c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</row>
    <row r="98" spans="1:30">
      <c r="A98" s="9" t="s">
        <v>257</v>
      </c>
      <c r="B98" s="10">
        <f t="shared" si="4"/>
        <v>814.04400099999998</v>
      </c>
      <c r="C98" s="11">
        <f t="shared" si="1"/>
        <v>4.0702200049999995</v>
      </c>
      <c r="D98" s="12">
        <f t="shared" si="2"/>
        <v>4.0702200049999995</v>
      </c>
      <c r="E98" s="13">
        <v>200</v>
      </c>
      <c r="F98" s="14">
        <v>234.037575</v>
      </c>
      <c r="G98" s="15">
        <v>0.28799999999999998</v>
      </c>
      <c r="H98" s="14">
        <v>580.00642600000003</v>
      </c>
      <c r="I98" s="15">
        <v>0.71199999999999997</v>
      </c>
      <c r="J98" s="16">
        <v>814044001</v>
      </c>
      <c r="K98" s="13">
        <v>2016</v>
      </c>
      <c r="L98" s="13" t="s">
        <v>18</v>
      </c>
      <c r="M98" s="17" t="s">
        <v>258</v>
      </c>
      <c r="N98" s="22" t="s">
        <v>259</v>
      </c>
      <c r="O98" s="19"/>
      <c r="P98" s="30">
        <v>1022.94</v>
      </c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</row>
    <row r="99" spans="1:30">
      <c r="A99" s="9" t="s">
        <v>260</v>
      </c>
      <c r="B99" s="10">
        <f t="shared" si="4"/>
        <v>333.535934</v>
      </c>
      <c r="C99" s="11">
        <f t="shared" si="1"/>
        <v>2.7794661166666668</v>
      </c>
      <c r="D99" s="12">
        <f t="shared" si="2"/>
        <v>2.7794661166666668</v>
      </c>
      <c r="E99" s="13">
        <v>120</v>
      </c>
      <c r="F99" s="14">
        <v>154.69607999999999</v>
      </c>
      <c r="G99" s="15">
        <v>0.46400000000000002</v>
      </c>
      <c r="H99" s="14">
        <v>178.839854</v>
      </c>
      <c r="I99" s="15">
        <v>0.53600000000000003</v>
      </c>
      <c r="J99" s="16">
        <v>333535934</v>
      </c>
      <c r="K99" s="13">
        <v>2005</v>
      </c>
      <c r="L99" s="13" t="s">
        <v>16</v>
      </c>
      <c r="M99" s="17" t="s">
        <v>261</v>
      </c>
      <c r="N99" s="18"/>
      <c r="O99" s="19"/>
      <c r="P99" s="20">
        <v>520.70000000000005</v>
      </c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</row>
    <row r="100" spans="1:30">
      <c r="A100" s="9" t="s">
        <v>262</v>
      </c>
      <c r="B100" s="10">
        <f t="shared" si="4"/>
        <v>360.36687000000001</v>
      </c>
      <c r="C100" s="11">
        <f t="shared" si="1"/>
        <v>4.2396102352941174</v>
      </c>
      <c r="D100" s="12">
        <f t="shared" si="2"/>
        <v>4.2396102352941174</v>
      </c>
      <c r="E100" s="13">
        <v>85</v>
      </c>
      <c r="F100" s="14">
        <v>155.06426500000001</v>
      </c>
      <c r="G100" s="15">
        <v>0.43</v>
      </c>
      <c r="H100" s="14">
        <v>205.302605</v>
      </c>
      <c r="I100" s="15">
        <v>0.56999999999999995</v>
      </c>
      <c r="J100" s="16">
        <v>360366870</v>
      </c>
      <c r="K100" s="13">
        <v>2009</v>
      </c>
      <c r="L100" s="13" t="s">
        <v>16</v>
      </c>
      <c r="M100" s="17" t="s">
        <v>263</v>
      </c>
      <c r="N100" s="18"/>
      <c r="O100" s="19"/>
      <c r="P100" s="20">
        <v>508.12</v>
      </c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</row>
    <row r="101" spans="1:30">
      <c r="A101" s="9" t="s">
        <v>264</v>
      </c>
      <c r="B101" s="10">
        <f t="shared" si="4"/>
        <v>788.68096800000001</v>
      </c>
      <c r="C101" s="11">
        <f t="shared" si="1"/>
        <v>4.9292560500000002</v>
      </c>
      <c r="D101" s="12">
        <f t="shared" si="2"/>
        <v>4.9292560500000002</v>
      </c>
      <c r="E101" s="13">
        <v>160</v>
      </c>
      <c r="F101" s="14">
        <v>238.67984999999999</v>
      </c>
      <c r="G101" s="15">
        <v>0.30299999999999999</v>
      </c>
      <c r="H101" s="14">
        <v>550.00111800000002</v>
      </c>
      <c r="I101" s="15">
        <v>0.69699999999999995</v>
      </c>
      <c r="J101" s="16">
        <v>788680968</v>
      </c>
      <c r="K101" s="13">
        <v>2013</v>
      </c>
      <c r="L101" s="13" t="s">
        <v>18</v>
      </c>
      <c r="M101" s="17" t="s">
        <v>265</v>
      </c>
      <c r="N101" s="18"/>
      <c r="O101" s="19"/>
      <c r="P101" s="20">
        <v>1019.62</v>
      </c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</row>
    <row r="102" spans="1:30">
      <c r="A102" s="9" t="s">
        <v>266</v>
      </c>
      <c r="B102" s="10">
        <f t="shared" si="4"/>
        <v>760.73292600000002</v>
      </c>
      <c r="C102" s="11">
        <f t="shared" si="1"/>
        <v>3.8036646300000001</v>
      </c>
      <c r="D102" s="12">
        <f t="shared" si="2"/>
        <v>3.8036646300000001</v>
      </c>
      <c r="E102" s="13">
        <v>200</v>
      </c>
      <c r="F102" s="14">
        <v>173.95693499999999</v>
      </c>
      <c r="G102" s="15">
        <v>0.22900000000000001</v>
      </c>
      <c r="H102" s="14">
        <v>586.77599099999998</v>
      </c>
      <c r="I102" s="15">
        <v>0.77100000000000002</v>
      </c>
      <c r="J102" s="16">
        <v>760732926</v>
      </c>
      <c r="K102" s="13">
        <v>2019</v>
      </c>
      <c r="L102" s="13" t="s">
        <v>18</v>
      </c>
      <c r="M102" s="17" t="s">
        <v>267</v>
      </c>
      <c r="N102" s="18"/>
      <c r="O102" s="19"/>
      <c r="P102" s="20">
        <v>846.45</v>
      </c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</row>
    <row r="103" spans="1:30">
      <c r="A103" s="9" t="s">
        <v>268</v>
      </c>
      <c r="B103" s="10">
        <f t="shared" si="4"/>
        <v>626.13767499999994</v>
      </c>
      <c r="C103" s="11">
        <f t="shared" si="1"/>
        <v>5.0091013999999996</v>
      </c>
      <c r="D103" s="12">
        <f t="shared" si="2"/>
        <v>5.0091013999999996</v>
      </c>
      <c r="E103" s="13">
        <v>125</v>
      </c>
      <c r="F103" s="14">
        <v>209.83767499999999</v>
      </c>
      <c r="G103" s="15">
        <v>0.33500000000000002</v>
      </c>
      <c r="H103" s="14">
        <v>416.3</v>
      </c>
      <c r="I103" s="15">
        <v>0.66500000000000004</v>
      </c>
      <c r="J103" s="16">
        <v>626137675</v>
      </c>
      <c r="K103" s="13">
        <v>2011</v>
      </c>
      <c r="L103" s="13" t="s">
        <v>18</v>
      </c>
      <c r="M103" s="17" t="s">
        <v>269</v>
      </c>
      <c r="N103" s="18"/>
      <c r="O103" s="19"/>
      <c r="P103" s="20">
        <v>857.11</v>
      </c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</row>
    <row r="104" spans="1:30">
      <c r="A104" s="9" t="s">
        <v>270</v>
      </c>
      <c r="B104" s="10">
        <f t="shared" si="4"/>
        <v>320.14569299999999</v>
      </c>
      <c r="C104" s="11">
        <f t="shared" si="1"/>
        <v>22.867549499999999</v>
      </c>
      <c r="D104" s="12">
        <f t="shared" si="2"/>
        <v>22.867549499999999</v>
      </c>
      <c r="E104" s="13">
        <v>14</v>
      </c>
      <c r="F104" s="14">
        <v>156.64569299999999</v>
      </c>
      <c r="G104" s="15">
        <v>0.48899999999999999</v>
      </c>
      <c r="H104" s="14">
        <v>163.5</v>
      </c>
      <c r="I104" s="15">
        <v>0.51100000000000001</v>
      </c>
      <c r="J104" s="16">
        <v>320145693</v>
      </c>
      <c r="K104" s="13">
        <v>1987</v>
      </c>
      <c r="L104" s="13" t="s">
        <v>102</v>
      </c>
      <c r="M104" s="17" t="s">
        <v>271</v>
      </c>
      <c r="N104" s="22" t="s">
        <v>272</v>
      </c>
      <c r="O104" s="19"/>
      <c r="P104" s="20">
        <v>467.76</v>
      </c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</row>
    <row r="105" spans="1:30">
      <c r="A105" s="9" t="s">
        <v>273</v>
      </c>
      <c r="B105" s="10">
        <f t="shared" si="4"/>
        <v>381.54584599999998</v>
      </c>
      <c r="C105" s="11">
        <f t="shared" si="1"/>
        <v>6.9371972</v>
      </c>
      <c r="D105" s="12">
        <f t="shared" si="2"/>
        <v>6.9371972</v>
      </c>
      <c r="E105" s="13">
        <v>55</v>
      </c>
      <c r="F105" s="14">
        <v>114.58125</v>
      </c>
      <c r="G105" s="15">
        <v>0.3</v>
      </c>
      <c r="H105" s="14">
        <v>266.96459599999997</v>
      </c>
      <c r="I105" s="15">
        <v>0.7</v>
      </c>
      <c r="J105" s="16">
        <v>381545846</v>
      </c>
      <c r="K105" s="13">
        <v>2017</v>
      </c>
      <c r="L105" s="13" t="s">
        <v>18</v>
      </c>
      <c r="M105" s="17" t="s">
        <v>274</v>
      </c>
      <c r="N105" s="18"/>
      <c r="O105" s="19"/>
      <c r="P105" s="20">
        <v>446.79</v>
      </c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</row>
    <row r="106" spans="1:30">
      <c r="A106" s="9" t="s">
        <v>275</v>
      </c>
      <c r="B106" s="10">
        <f t="shared" si="4"/>
        <v>371.98501800000003</v>
      </c>
      <c r="C106" s="11">
        <f t="shared" si="1"/>
        <v>6.7633639636363645</v>
      </c>
      <c r="D106" s="12">
        <f t="shared" si="2"/>
        <v>6.7633639636363645</v>
      </c>
      <c r="E106" s="13">
        <v>55</v>
      </c>
      <c r="F106" s="14">
        <v>100.40776</v>
      </c>
      <c r="G106" s="15">
        <v>0.27</v>
      </c>
      <c r="H106" s="14">
        <v>271.57725799999997</v>
      </c>
      <c r="I106" s="15">
        <v>0.73</v>
      </c>
      <c r="J106" s="16">
        <v>371985018</v>
      </c>
      <c r="K106" s="13">
        <v>2018</v>
      </c>
      <c r="L106" s="13" t="s">
        <v>18</v>
      </c>
      <c r="M106" s="17" t="s">
        <v>276</v>
      </c>
      <c r="N106" s="18"/>
      <c r="O106" s="19"/>
      <c r="P106" s="20">
        <v>725.66</v>
      </c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</row>
    <row r="107" spans="1:30">
      <c r="A107" s="9" t="s">
        <v>277</v>
      </c>
      <c r="B107" s="10">
        <f t="shared" si="4"/>
        <v>569.65146700000003</v>
      </c>
      <c r="C107" s="11">
        <f t="shared" si="1"/>
        <v>14.241286675000001</v>
      </c>
      <c r="D107" s="12">
        <f t="shared" si="2"/>
        <v>14.241286675000001</v>
      </c>
      <c r="E107" s="13">
        <v>40</v>
      </c>
      <c r="F107" s="14">
        <v>166.16722999999999</v>
      </c>
      <c r="G107" s="15">
        <v>0.29199999999999998</v>
      </c>
      <c r="H107" s="14">
        <v>403.48423700000001</v>
      </c>
      <c r="I107" s="15">
        <v>0.70799999999999996</v>
      </c>
      <c r="J107" s="16">
        <v>569651467</v>
      </c>
      <c r="K107" s="13">
        <v>2015</v>
      </c>
      <c r="L107" s="13" t="s">
        <v>18</v>
      </c>
      <c r="M107" s="17" t="s">
        <v>278</v>
      </c>
      <c r="N107" s="18"/>
      <c r="O107" s="19"/>
      <c r="P107" s="20">
        <v>1292.51</v>
      </c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</row>
    <row r="108" spans="1:30">
      <c r="A108" s="9" t="s">
        <v>279</v>
      </c>
      <c r="B108" s="10">
        <f t="shared" si="4"/>
        <v>1028.5709420000001</v>
      </c>
      <c r="C108" s="11">
        <f t="shared" si="1"/>
        <v>5.1428547099999999</v>
      </c>
      <c r="D108" s="12">
        <f t="shared" si="2"/>
        <v>5.1428547099999999</v>
      </c>
      <c r="E108" s="31">
        <v>200</v>
      </c>
      <c r="F108" s="14">
        <v>486.29556100000002</v>
      </c>
      <c r="G108" s="15">
        <v>0.47299999999999998</v>
      </c>
      <c r="H108" s="14">
        <v>542.27538100000004</v>
      </c>
      <c r="I108" s="15">
        <v>0.52700000000000002</v>
      </c>
      <c r="J108" s="16">
        <v>1028570942</v>
      </c>
      <c r="K108" s="13">
        <v>2016</v>
      </c>
      <c r="L108" s="13" t="s">
        <v>18</v>
      </c>
      <c r="M108" s="17" t="s">
        <v>280</v>
      </c>
      <c r="N108" s="18"/>
      <c r="O108" s="19"/>
      <c r="P108" s="20">
        <v>1540.74</v>
      </c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</row>
    <row r="109" spans="1:30">
      <c r="A109" s="9" t="s">
        <v>281</v>
      </c>
      <c r="B109" s="10">
        <f t="shared" si="4"/>
        <v>940.35264500000005</v>
      </c>
      <c r="C109" s="11">
        <f t="shared" si="1"/>
        <v>10.003751542553193</v>
      </c>
      <c r="D109" s="12">
        <f t="shared" si="2"/>
        <v>10.003751542553193</v>
      </c>
      <c r="E109" s="13">
        <v>94</v>
      </c>
      <c r="F109" s="14">
        <v>380.84326099999998</v>
      </c>
      <c r="G109" s="15">
        <v>0.40500000000000003</v>
      </c>
      <c r="H109" s="14">
        <v>559.50938399999995</v>
      </c>
      <c r="I109" s="15">
        <v>0.59499999999999997</v>
      </c>
      <c r="J109" s="16">
        <v>940352645</v>
      </c>
      <c r="K109" s="13">
        <v>2003</v>
      </c>
      <c r="L109" s="13" t="s">
        <v>16</v>
      </c>
      <c r="M109" s="17" t="s">
        <v>282</v>
      </c>
      <c r="N109" s="22" t="s">
        <v>283</v>
      </c>
      <c r="O109" s="19"/>
      <c r="P109" s="20">
        <v>1381.09</v>
      </c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</row>
    <row r="110" spans="1:30">
      <c r="A110" s="9" t="s">
        <v>284</v>
      </c>
      <c r="B110" s="10">
        <f t="shared" si="4"/>
        <v>678.22646499999996</v>
      </c>
      <c r="C110" s="11">
        <f t="shared" si="1"/>
        <v>12.331390272727273</v>
      </c>
      <c r="D110" s="12">
        <f t="shared" si="2"/>
        <v>12.331390272727273</v>
      </c>
      <c r="E110" s="13">
        <v>55</v>
      </c>
      <c r="F110" s="14">
        <v>330.45526999999998</v>
      </c>
      <c r="G110" s="15">
        <v>0.48699999999999999</v>
      </c>
      <c r="H110" s="14">
        <v>347.77119499999998</v>
      </c>
      <c r="I110" s="15">
        <v>0.51300000000000001</v>
      </c>
      <c r="J110" s="16">
        <v>678226465</v>
      </c>
      <c r="K110" s="13">
        <v>1994</v>
      </c>
      <c r="L110" s="13" t="s">
        <v>23</v>
      </c>
      <c r="M110" s="17" t="s">
        <v>285</v>
      </c>
      <c r="N110" s="22" t="s">
        <v>286</v>
      </c>
      <c r="O110" s="19"/>
      <c r="P110" s="20">
        <v>377.32</v>
      </c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</row>
    <row r="111" spans="1:30">
      <c r="A111" s="9" t="s">
        <v>287</v>
      </c>
      <c r="B111" s="10">
        <f t="shared" si="4"/>
        <v>331.52659799999998</v>
      </c>
      <c r="C111" s="11">
        <f t="shared" si="1"/>
        <v>2.652212784</v>
      </c>
      <c r="D111" s="12">
        <f t="shared" si="2"/>
        <v>2.652212784</v>
      </c>
      <c r="E111" s="32">
        <v>125</v>
      </c>
      <c r="F111" s="14">
        <v>121.626598</v>
      </c>
      <c r="G111" s="15">
        <v>0.36699999999999999</v>
      </c>
      <c r="H111" s="14">
        <v>209.9</v>
      </c>
      <c r="I111" s="15">
        <v>0.63300000000000001</v>
      </c>
      <c r="J111" s="16">
        <v>331526598</v>
      </c>
      <c r="K111" s="13">
        <v>2021</v>
      </c>
      <c r="L111" s="13" t="s">
        <v>91</v>
      </c>
      <c r="M111" s="17" t="s">
        <v>288</v>
      </c>
      <c r="N111" s="22" t="s">
        <v>289</v>
      </c>
      <c r="O111" s="19"/>
      <c r="P111" s="20">
        <v>1686.55</v>
      </c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</row>
    <row r="112" spans="1:30">
      <c r="A112" s="9" t="s">
        <v>290</v>
      </c>
      <c r="B112" s="10">
        <f t="shared" si="4"/>
        <v>1304.550716</v>
      </c>
      <c r="C112" s="11">
        <f t="shared" si="1"/>
        <v>8.6970047733333331</v>
      </c>
      <c r="D112" s="12">
        <f t="shared" si="2"/>
        <v>8.6970047733333331</v>
      </c>
      <c r="E112" s="13">
        <v>150</v>
      </c>
      <c r="F112" s="14">
        <v>400.95300900000001</v>
      </c>
      <c r="G112" s="15">
        <v>0.307</v>
      </c>
      <c r="H112" s="14">
        <v>903.59770700000001</v>
      </c>
      <c r="I112" s="15">
        <v>0.69299999999999995</v>
      </c>
      <c r="J112" s="16">
        <v>1304550716</v>
      </c>
      <c r="K112" s="13">
        <v>2013</v>
      </c>
      <c r="L112" s="13" t="s">
        <v>18</v>
      </c>
      <c r="M112" s="17" t="s">
        <v>291</v>
      </c>
      <c r="N112" s="18"/>
      <c r="O112" s="19"/>
      <c r="P112" s="20">
        <v>1715.01</v>
      </c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</row>
    <row r="113" spans="1:30">
      <c r="A113" s="9" t="s">
        <v>292</v>
      </c>
      <c r="B113" s="10">
        <f t="shared" si="4"/>
        <v>1450.0269330000001</v>
      </c>
      <c r="C113" s="11">
        <f t="shared" si="1"/>
        <v>9.66684622</v>
      </c>
      <c r="D113" s="12">
        <f t="shared" si="2"/>
        <v>9.66684622</v>
      </c>
      <c r="E113" s="13">
        <v>150</v>
      </c>
      <c r="F113" s="14">
        <v>477.37357800000001</v>
      </c>
      <c r="G113" s="15">
        <v>0.32900000000000001</v>
      </c>
      <c r="H113" s="14">
        <v>972.65335500000003</v>
      </c>
      <c r="I113" s="15">
        <v>0.67100000000000004</v>
      </c>
      <c r="J113" s="16">
        <v>1450026933</v>
      </c>
      <c r="K113" s="13">
        <v>2019</v>
      </c>
      <c r="L113" s="13" t="s">
        <v>18</v>
      </c>
      <c r="M113" s="17" t="s">
        <v>293</v>
      </c>
      <c r="N113" s="18"/>
      <c r="O113" s="19"/>
      <c r="P113" s="20">
        <v>1930.34</v>
      </c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</row>
    <row r="114" spans="1:30">
      <c r="A114" s="9" t="s">
        <v>294</v>
      </c>
      <c r="B114" s="10">
        <f t="shared" si="4"/>
        <v>1515.3413989999999</v>
      </c>
      <c r="C114" s="11">
        <f t="shared" si="1"/>
        <v>7.9754810473684206</v>
      </c>
      <c r="D114" s="12">
        <f t="shared" si="2"/>
        <v>7.9754810473684206</v>
      </c>
      <c r="E114" s="13">
        <v>190</v>
      </c>
      <c r="F114" s="14">
        <v>353.00702000000001</v>
      </c>
      <c r="G114" s="15">
        <v>0.23300000000000001</v>
      </c>
      <c r="H114" s="14">
        <v>1162.3343789999999</v>
      </c>
      <c r="I114" s="15">
        <v>0.76700000000000002</v>
      </c>
      <c r="J114" s="16">
        <v>1515341399</v>
      </c>
      <c r="K114" s="13">
        <v>2015</v>
      </c>
      <c r="L114" s="13" t="s">
        <v>18</v>
      </c>
      <c r="M114" s="17" t="s">
        <v>295</v>
      </c>
      <c r="N114" s="18"/>
      <c r="O114" s="19"/>
      <c r="P114" s="20">
        <v>485.77</v>
      </c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</row>
    <row r="115" spans="1:30">
      <c r="A115" s="9" t="s">
        <v>296</v>
      </c>
      <c r="B115" s="10">
        <f t="shared" si="4"/>
        <v>375.74070499999999</v>
      </c>
      <c r="C115" s="11">
        <f t="shared" si="1"/>
        <v>2.8903131153846151</v>
      </c>
      <c r="D115" s="12">
        <f t="shared" si="2"/>
        <v>2.8903131153846151</v>
      </c>
      <c r="E115" s="13">
        <v>130</v>
      </c>
      <c r="F115" s="14">
        <v>122.52306</v>
      </c>
      <c r="G115" s="15">
        <v>0.32600000000000001</v>
      </c>
      <c r="H115" s="14">
        <v>253.217645</v>
      </c>
      <c r="I115" s="15">
        <v>0.67400000000000004</v>
      </c>
      <c r="J115" s="16">
        <v>375740705</v>
      </c>
      <c r="K115" s="13">
        <v>2013</v>
      </c>
      <c r="L115" s="13" t="s">
        <v>18</v>
      </c>
      <c r="M115" s="17" t="s">
        <v>297</v>
      </c>
      <c r="N115" s="18"/>
      <c r="O115" s="19"/>
      <c r="P115" s="20">
        <v>1181.74</v>
      </c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</row>
    <row r="116" spans="1:30">
      <c r="A116" s="9" t="s">
        <v>298</v>
      </c>
      <c r="B116" s="10">
        <f t="shared" si="4"/>
        <v>505.70355699999999</v>
      </c>
      <c r="C116" s="11">
        <f t="shared" si="1"/>
        <v>21.987111173913043</v>
      </c>
      <c r="D116" s="12">
        <f t="shared" si="2"/>
        <v>21.987111173913043</v>
      </c>
      <c r="E116" s="13">
        <v>23</v>
      </c>
      <c r="F116" s="14">
        <v>217.631306</v>
      </c>
      <c r="G116" s="15">
        <v>0.43</v>
      </c>
      <c r="H116" s="14">
        <v>288.07225099999999</v>
      </c>
      <c r="I116" s="15">
        <v>0.56999999999999995</v>
      </c>
      <c r="J116" s="16">
        <v>505703557</v>
      </c>
      <c r="K116" s="13">
        <v>1990</v>
      </c>
      <c r="L116" s="13" t="s">
        <v>23</v>
      </c>
      <c r="M116" s="17" t="s">
        <v>299</v>
      </c>
      <c r="N116" s="22" t="s">
        <v>300</v>
      </c>
      <c r="O116" s="19"/>
      <c r="P116" s="20">
        <v>820.79</v>
      </c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</row>
    <row r="117" spans="1:30">
      <c r="A117" s="9" t="s">
        <v>301</v>
      </c>
      <c r="B117" s="10">
        <f t="shared" si="4"/>
        <v>465.38080200000002</v>
      </c>
      <c r="C117" s="11">
        <f t="shared" si="1"/>
        <v>4.5182602135922334</v>
      </c>
      <c r="D117" s="12">
        <f t="shared" si="2"/>
        <v>4.5182602135922334</v>
      </c>
      <c r="E117" s="13">
        <v>103</v>
      </c>
      <c r="F117" s="14">
        <v>187.70542699999999</v>
      </c>
      <c r="G117" s="15">
        <v>0.40300000000000002</v>
      </c>
      <c r="H117" s="14">
        <v>277.67537499999997</v>
      </c>
      <c r="I117" s="15">
        <v>0.59699999999999998</v>
      </c>
      <c r="J117" s="16">
        <v>465380802</v>
      </c>
      <c r="K117" s="13">
        <v>2000</v>
      </c>
      <c r="L117" s="13" t="s">
        <v>16</v>
      </c>
      <c r="M117" s="17" t="s">
        <v>302</v>
      </c>
      <c r="N117" s="22" t="s">
        <v>303</v>
      </c>
      <c r="O117" s="19"/>
      <c r="P117" s="20">
        <v>668.15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</row>
    <row r="118" spans="1:30">
      <c r="A118" s="9" t="s">
        <v>304</v>
      </c>
      <c r="B118" s="10">
        <f t="shared" si="4"/>
        <v>524.97606900000005</v>
      </c>
      <c r="C118" s="11">
        <f t="shared" si="1"/>
        <v>3.2811004312500005</v>
      </c>
      <c r="D118" s="12">
        <f t="shared" si="2"/>
        <v>3.2811004312500005</v>
      </c>
      <c r="E118" s="13">
        <v>160</v>
      </c>
      <c r="F118" s="14">
        <v>200.67606900000001</v>
      </c>
      <c r="G118" s="15">
        <v>0.38200000000000001</v>
      </c>
      <c r="H118" s="14">
        <v>324.3</v>
      </c>
      <c r="I118" s="15">
        <v>0.61799999999999999</v>
      </c>
      <c r="J118" s="16">
        <v>524976069</v>
      </c>
      <c r="K118" s="13">
        <v>2014</v>
      </c>
      <c r="L118" s="13" t="s">
        <v>18</v>
      </c>
      <c r="M118" s="17" t="s">
        <v>305</v>
      </c>
      <c r="N118" s="18"/>
      <c r="O118" s="19"/>
      <c r="P118" s="20">
        <v>698.25</v>
      </c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</row>
    <row r="119" spans="1:30">
      <c r="A119" s="9" t="s">
        <v>304</v>
      </c>
      <c r="B119" s="10">
        <f t="shared" si="4"/>
        <v>379.01429400000001</v>
      </c>
      <c r="C119" s="11">
        <f t="shared" si="1"/>
        <v>2.52676196</v>
      </c>
      <c r="D119" s="12">
        <f t="shared" si="2"/>
        <v>2.52676196</v>
      </c>
      <c r="E119" s="13">
        <v>150</v>
      </c>
      <c r="F119" s="14">
        <v>136.31429399999999</v>
      </c>
      <c r="G119" s="15">
        <v>0.36</v>
      </c>
      <c r="H119" s="14">
        <v>242.7</v>
      </c>
      <c r="I119" s="15">
        <v>0.64</v>
      </c>
      <c r="J119" s="16">
        <v>379014294</v>
      </c>
      <c r="K119" s="13">
        <v>1998</v>
      </c>
      <c r="L119" s="13" t="s">
        <v>23</v>
      </c>
      <c r="M119" s="17" t="s">
        <v>306</v>
      </c>
      <c r="N119" s="22" t="s">
        <v>307</v>
      </c>
      <c r="O119" s="19"/>
      <c r="P119" s="20">
        <v>534.99</v>
      </c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</row>
    <row r="120" spans="1:30">
      <c r="A120" s="9" t="s">
        <v>308</v>
      </c>
      <c r="B120" s="10">
        <f t="shared" si="4"/>
        <v>470.06701399999997</v>
      </c>
      <c r="C120" s="11">
        <f t="shared" si="1"/>
        <v>2.3503350699999999</v>
      </c>
      <c r="D120" s="12">
        <f t="shared" si="2"/>
        <v>2.3503350699999999</v>
      </c>
      <c r="E120" s="13">
        <v>200</v>
      </c>
      <c r="F120" s="14">
        <v>100.916094</v>
      </c>
      <c r="G120" s="15">
        <v>0.215</v>
      </c>
      <c r="H120" s="14">
        <v>369.15091999999999</v>
      </c>
      <c r="I120" s="15">
        <v>0.78500000000000003</v>
      </c>
      <c r="J120" s="16">
        <v>470067014</v>
      </c>
      <c r="K120" s="13">
        <v>2021</v>
      </c>
      <c r="L120" s="13" t="s">
        <v>91</v>
      </c>
      <c r="M120" s="17" t="s">
        <v>309</v>
      </c>
      <c r="N120" s="22" t="s">
        <v>310</v>
      </c>
      <c r="O120" s="19"/>
      <c r="P120" s="20">
        <v>457.25</v>
      </c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</row>
    <row r="121" spans="1:30">
      <c r="A121" s="9" t="s">
        <v>311</v>
      </c>
      <c r="B121" s="10">
        <f t="shared" si="4"/>
        <v>386.60013800000002</v>
      </c>
      <c r="C121" s="11">
        <f t="shared" si="1"/>
        <v>2.2741184588235295</v>
      </c>
      <c r="D121" s="12">
        <f t="shared" si="2"/>
        <v>2.2741184588235295</v>
      </c>
      <c r="E121" s="13">
        <v>170</v>
      </c>
      <c r="F121" s="14">
        <v>110.50013800000001</v>
      </c>
      <c r="G121" s="15">
        <v>0.28599999999999998</v>
      </c>
      <c r="H121" s="14">
        <v>276.10000000000002</v>
      </c>
      <c r="I121" s="15">
        <v>0.71399999999999997</v>
      </c>
      <c r="J121" s="16">
        <v>386600138</v>
      </c>
      <c r="K121" s="13">
        <v>2019</v>
      </c>
      <c r="L121" s="13" t="s">
        <v>18</v>
      </c>
      <c r="M121" s="17" t="s">
        <v>312</v>
      </c>
      <c r="N121" s="18"/>
      <c r="O121" s="19"/>
      <c r="P121" s="20">
        <v>697.62</v>
      </c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</row>
    <row r="122" spans="1:30">
      <c r="A122" s="9" t="s">
        <v>313</v>
      </c>
      <c r="B122" s="10">
        <f t="shared" si="4"/>
        <v>352.19403399999999</v>
      </c>
      <c r="C122" s="11">
        <f t="shared" si="1"/>
        <v>5.8699005666666668</v>
      </c>
      <c r="D122" s="12">
        <f t="shared" si="2"/>
        <v>5.8699005666666668</v>
      </c>
      <c r="E122" s="13">
        <v>60</v>
      </c>
      <c r="F122" s="14">
        <v>106.429941</v>
      </c>
      <c r="G122" s="15">
        <v>0.30199999999999999</v>
      </c>
      <c r="H122" s="14">
        <v>245.764093</v>
      </c>
      <c r="I122" s="15">
        <v>0.69799999999999995</v>
      </c>
      <c r="J122" s="16">
        <v>352194034</v>
      </c>
      <c r="K122" s="13">
        <v>1995</v>
      </c>
      <c r="L122" s="13" t="s">
        <v>23</v>
      </c>
      <c r="M122" s="17" t="s">
        <v>314</v>
      </c>
      <c r="N122" s="22" t="s">
        <v>113</v>
      </c>
      <c r="O122" s="19"/>
      <c r="P122" s="20">
        <v>470.06</v>
      </c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</row>
    <row r="123" spans="1:30">
      <c r="A123" s="9" t="s">
        <v>315</v>
      </c>
      <c r="B123" s="10">
        <f t="shared" si="4"/>
        <v>369.33036299999998</v>
      </c>
      <c r="C123" s="11">
        <f t="shared" si="1"/>
        <v>6.0545961147540979</v>
      </c>
      <c r="D123" s="12">
        <f t="shared" si="2"/>
        <v>6.0545961147540979</v>
      </c>
      <c r="E123" s="13">
        <v>61</v>
      </c>
      <c r="F123" s="14">
        <v>167.767189</v>
      </c>
      <c r="G123" s="15">
        <v>0.45400000000000001</v>
      </c>
      <c r="H123" s="14">
        <v>201.563174</v>
      </c>
      <c r="I123" s="15">
        <v>0.54600000000000004</v>
      </c>
      <c r="J123" s="16">
        <v>369330363</v>
      </c>
      <c r="K123" s="13">
        <v>2014</v>
      </c>
      <c r="L123" s="13" t="s">
        <v>18</v>
      </c>
      <c r="M123" s="17" t="s">
        <v>316</v>
      </c>
      <c r="N123" s="18"/>
      <c r="O123" s="19"/>
      <c r="P123" s="20">
        <v>934.96</v>
      </c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</row>
    <row r="124" spans="1:30">
      <c r="A124" s="9" t="s">
        <v>317</v>
      </c>
      <c r="B124" s="10">
        <f t="shared" si="4"/>
        <v>723.19270500000005</v>
      </c>
      <c r="C124" s="11">
        <f t="shared" si="1"/>
        <v>7.2319270500000004</v>
      </c>
      <c r="D124" s="12">
        <f t="shared" si="2"/>
        <v>7.2319270500000004</v>
      </c>
      <c r="E124" s="13">
        <v>100</v>
      </c>
      <c r="F124" s="14">
        <v>274.09270500000002</v>
      </c>
      <c r="G124" s="15">
        <v>0.379</v>
      </c>
      <c r="H124" s="14">
        <v>449.1</v>
      </c>
      <c r="I124" s="15">
        <v>0.621</v>
      </c>
      <c r="J124" s="16">
        <v>723192705</v>
      </c>
      <c r="K124" s="13">
        <v>2013</v>
      </c>
      <c r="L124" s="13" t="s">
        <v>18</v>
      </c>
      <c r="M124" s="17" t="s">
        <v>318</v>
      </c>
      <c r="N124" s="18"/>
      <c r="O124" s="19"/>
      <c r="P124" s="20">
        <v>1887.59</v>
      </c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</row>
    <row r="125" spans="1:30">
      <c r="A125" s="9" t="s">
        <v>319</v>
      </c>
      <c r="B125" s="10">
        <f t="shared" si="4"/>
        <v>396.27110299999998</v>
      </c>
      <c r="C125" s="11">
        <f t="shared" si="1"/>
        <v>66.045183833333326</v>
      </c>
      <c r="D125" s="12">
        <f t="shared" si="2"/>
        <v>66.045183833333326</v>
      </c>
      <c r="E125" s="13">
        <v>6</v>
      </c>
      <c r="F125" s="14">
        <v>190.07110299999999</v>
      </c>
      <c r="G125" s="15">
        <v>0.48</v>
      </c>
      <c r="H125" s="14">
        <v>206.2</v>
      </c>
      <c r="I125" s="15">
        <v>0.52</v>
      </c>
      <c r="J125" s="16">
        <v>396271103</v>
      </c>
      <c r="K125" s="13">
        <v>1978</v>
      </c>
      <c r="L125" s="13" t="s">
        <v>320</v>
      </c>
      <c r="M125" s="17" t="s">
        <v>321</v>
      </c>
      <c r="N125" s="22" t="s">
        <v>322</v>
      </c>
      <c r="O125" s="19"/>
      <c r="P125" s="20">
        <v>386.45</v>
      </c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</row>
    <row r="126" spans="1:30">
      <c r="A126" s="9" t="s">
        <v>323</v>
      </c>
      <c r="B126" s="10">
        <f t="shared" si="4"/>
        <v>321.752656</v>
      </c>
      <c r="C126" s="11">
        <f t="shared" si="1"/>
        <v>13.989245913043478</v>
      </c>
      <c r="D126" s="12">
        <f t="shared" si="2"/>
        <v>13.989245913043478</v>
      </c>
      <c r="E126" s="13">
        <v>23</v>
      </c>
      <c r="F126" s="14">
        <v>85.080171000000007</v>
      </c>
      <c r="G126" s="15">
        <v>0.26400000000000001</v>
      </c>
      <c r="H126" s="14">
        <v>236.67248499999999</v>
      </c>
      <c r="I126" s="15">
        <v>0.73599999999999999</v>
      </c>
      <c r="J126" s="16">
        <v>321752656</v>
      </c>
      <c r="K126" s="13">
        <v>2018</v>
      </c>
      <c r="L126" s="13" t="s">
        <v>18</v>
      </c>
      <c r="M126" s="17" t="s">
        <v>324</v>
      </c>
      <c r="N126" s="18"/>
      <c r="O126" s="19"/>
      <c r="P126" s="20">
        <v>984.26</v>
      </c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</row>
    <row r="127" spans="1:30">
      <c r="A127" s="9" t="s">
        <v>325</v>
      </c>
      <c r="B127" s="10">
        <f t="shared" si="4"/>
        <v>773.35014699999999</v>
      </c>
      <c r="C127" s="11">
        <f t="shared" si="1"/>
        <v>4.5491185117647062</v>
      </c>
      <c r="D127" s="12">
        <f t="shared" si="2"/>
        <v>4.5491185117647062</v>
      </c>
      <c r="E127" s="13">
        <v>170</v>
      </c>
      <c r="F127" s="14">
        <v>333.71859999999998</v>
      </c>
      <c r="G127" s="15">
        <v>0.432</v>
      </c>
      <c r="H127" s="14">
        <v>439.63154700000001</v>
      </c>
      <c r="I127" s="15">
        <v>0.56799999999999995</v>
      </c>
      <c r="J127" s="16">
        <v>773350147</v>
      </c>
      <c r="K127" s="13">
        <v>2014</v>
      </c>
      <c r="L127" s="13" t="s">
        <v>18</v>
      </c>
      <c r="M127" s="17" t="s">
        <v>326</v>
      </c>
      <c r="N127" s="18"/>
      <c r="O127" s="19"/>
      <c r="P127" s="20">
        <v>1058.93</v>
      </c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</row>
    <row r="128" spans="1:30">
      <c r="A128" s="9" t="s">
        <v>327</v>
      </c>
      <c r="B128" s="10">
        <f t="shared" si="4"/>
        <v>863.75605099999996</v>
      </c>
      <c r="C128" s="11">
        <f t="shared" si="1"/>
        <v>4.3187802550000001</v>
      </c>
      <c r="D128" s="12">
        <f t="shared" si="2"/>
        <v>4.3187802550000001</v>
      </c>
      <c r="E128" s="13">
        <v>200</v>
      </c>
      <c r="F128" s="14">
        <v>389.81310100000002</v>
      </c>
      <c r="G128" s="15">
        <v>0.45100000000000001</v>
      </c>
      <c r="H128" s="14">
        <v>473.94295</v>
      </c>
      <c r="I128" s="15">
        <v>0.54900000000000004</v>
      </c>
      <c r="J128" s="16">
        <v>863756051</v>
      </c>
      <c r="K128" s="13">
        <v>2017</v>
      </c>
      <c r="L128" s="13" t="s">
        <v>18</v>
      </c>
      <c r="M128" s="17" t="s">
        <v>328</v>
      </c>
      <c r="N128" s="18"/>
      <c r="O128" s="19"/>
      <c r="P128" s="20">
        <v>887.78</v>
      </c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</row>
    <row r="129" spans="1:30">
      <c r="A129" s="9" t="s">
        <v>329</v>
      </c>
      <c r="B129" s="10">
        <f t="shared" si="4"/>
        <v>629.44342800000004</v>
      </c>
      <c r="C129" s="11">
        <f t="shared" si="1"/>
        <v>4.1962895200000006</v>
      </c>
      <c r="D129" s="12">
        <f t="shared" si="2"/>
        <v>4.1962895200000006</v>
      </c>
      <c r="E129" s="13">
        <v>150</v>
      </c>
      <c r="F129" s="14">
        <v>227.94627399999999</v>
      </c>
      <c r="G129" s="15">
        <v>0.36199999999999999</v>
      </c>
      <c r="H129" s="14">
        <v>401.49715400000002</v>
      </c>
      <c r="I129" s="15">
        <v>0.63800000000000001</v>
      </c>
      <c r="J129" s="16">
        <v>629443428</v>
      </c>
      <c r="K129" s="13">
        <v>2008</v>
      </c>
      <c r="L129" s="13" t="s">
        <v>16</v>
      </c>
      <c r="M129" s="17" t="s">
        <v>330</v>
      </c>
      <c r="N129" s="18"/>
      <c r="O129" s="19"/>
      <c r="P129" s="20">
        <v>597.96</v>
      </c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</row>
    <row r="130" spans="1:30">
      <c r="A130" s="9" t="s">
        <v>331</v>
      </c>
      <c r="B130" s="10">
        <f t="shared" si="4"/>
        <v>351.69226800000001</v>
      </c>
      <c r="C130" s="11">
        <f t="shared" si="1"/>
        <v>4.0424398620689654</v>
      </c>
      <c r="D130" s="12">
        <f t="shared" si="2"/>
        <v>4.0424398620689654</v>
      </c>
      <c r="E130" s="31">
        <v>87</v>
      </c>
      <c r="F130" s="14">
        <v>165.09226799999999</v>
      </c>
      <c r="G130" s="15">
        <v>0.46899999999999997</v>
      </c>
      <c r="H130" s="14">
        <v>186.6</v>
      </c>
      <c r="I130" s="15">
        <v>0.53100000000000003</v>
      </c>
      <c r="J130" s="16">
        <v>351692268</v>
      </c>
      <c r="K130" s="13">
        <v>2001</v>
      </c>
      <c r="L130" s="13" t="s">
        <v>16</v>
      </c>
      <c r="M130" s="17" t="s">
        <v>332</v>
      </c>
      <c r="N130" s="33" t="s">
        <v>333</v>
      </c>
      <c r="O130" s="19"/>
      <c r="P130" s="20">
        <v>577.01</v>
      </c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</row>
    <row r="131" spans="1:30">
      <c r="A131" s="9" t="s">
        <v>334</v>
      </c>
      <c r="B131" s="10">
        <f t="shared" si="4"/>
        <v>384.33610800000002</v>
      </c>
      <c r="C131" s="11">
        <f t="shared" si="1"/>
        <v>3.8433610800000002</v>
      </c>
      <c r="D131" s="12">
        <f t="shared" si="2"/>
        <v>3.8433610800000002</v>
      </c>
      <c r="E131" s="13">
        <v>100</v>
      </c>
      <c r="F131" s="14">
        <v>198.000317</v>
      </c>
      <c r="G131" s="15">
        <v>0.51500000000000001</v>
      </c>
      <c r="H131" s="14">
        <v>186.335791</v>
      </c>
      <c r="I131" s="15">
        <v>0.48499999999999999</v>
      </c>
      <c r="J131" s="16">
        <v>384336108</v>
      </c>
      <c r="K131" s="13">
        <v>2006</v>
      </c>
      <c r="L131" s="13" t="s">
        <v>16</v>
      </c>
      <c r="M131" s="17" t="s">
        <v>335</v>
      </c>
      <c r="N131" s="22" t="s">
        <v>336</v>
      </c>
      <c r="O131" s="19"/>
      <c r="P131" s="20">
        <v>1517.55</v>
      </c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</row>
    <row r="132" spans="1:30">
      <c r="A132" s="23" t="s">
        <v>337</v>
      </c>
      <c r="B132" s="10">
        <f t="shared" si="4"/>
        <v>902.74659599999995</v>
      </c>
      <c r="C132" s="11">
        <f t="shared" si="1"/>
        <v>9.0274659599999989</v>
      </c>
      <c r="D132" s="12">
        <f t="shared" si="2"/>
        <v>9.0274659599999989</v>
      </c>
      <c r="E132" s="13">
        <v>100</v>
      </c>
      <c r="F132" s="14">
        <v>262.641637</v>
      </c>
      <c r="G132" s="15">
        <v>0.29099999999999998</v>
      </c>
      <c r="H132" s="14">
        <v>640.10495900000001</v>
      </c>
      <c r="I132" s="15">
        <v>0.70899999999999996</v>
      </c>
      <c r="J132" s="16">
        <v>902746596</v>
      </c>
      <c r="K132" s="13">
        <v>2002</v>
      </c>
      <c r="L132" s="13" t="s">
        <v>16</v>
      </c>
      <c r="M132" s="17" t="s">
        <v>338</v>
      </c>
      <c r="N132" s="22" t="s">
        <v>339</v>
      </c>
      <c r="O132" s="19"/>
      <c r="P132" s="20">
        <v>1342.42</v>
      </c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</row>
    <row r="133" spans="1:30">
      <c r="A133" s="23" t="s">
        <v>340</v>
      </c>
      <c r="B133" s="10">
        <f t="shared" si="4"/>
        <v>977.07038299999999</v>
      </c>
      <c r="C133" s="11">
        <f t="shared" si="1"/>
        <v>7.8165630640000003</v>
      </c>
      <c r="D133" s="12">
        <f t="shared" si="2"/>
        <v>7.8165630640000003</v>
      </c>
      <c r="E133" s="13">
        <v>125</v>
      </c>
      <c r="F133" s="14">
        <v>296.37462099999999</v>
      </c>
      <c r="G133" s="15">
        <v>0.30299999999999999</v>
      </c>
      <c r="H133" s="14">
        <v>680.69576199999995</v>
      </c>
      <c r="I133" s="15">
        <v>0.69699999999999995</v>
      </c>
      <c r="J133" s="16">
        <v>977070383</v>
      </c>
      <c r="K133" s="13">
        <v>2010</v>
      </c>
      <c r="L133" s="13" t="s">
        <v>18</v>
      </c>
      <c r="M133" s="17" t="s">
        <v>341</v>
      </c>
      <c r="N133" s="22" t="s">
        <v>342</v>
      </c>
      <c r="O133" s="19"/>
      <c r="P133" s="20">
        <v>1814.68</v>
      </c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</row>
    <row r="134" spans="1:30">
      <c r="A134" s="23" t="s">
        <v>343</v>
      </c>
      <c r="B134" s="10">
        <f t="shared" si="4"/>
        <v>1342.359942</v>
      </c>
      <c r="C134" s="11">
        <f t="shared" si="1"/>
        <v>10.738879536000001</v>
      </c>
      <c r="D134" s="12">
        <f t="shared" si="2"/>
        <v>10.738879536000001</v>
      </c>
      <c r="E134" s="13">
        <v>125</v>
      </c>
      <c r="F134" s="14">
        <v>381.447587</v>
      </c>
      <c r="G134" s="15">
        <v>0.28399999999999997</v>
      </c>
      <c r="H134" s="14">
        <v>960.91235500000005</v>
      </c>
      <c r="I134" s="15">
        <v>0.71599999999999997</v>
      </c>
      <c r="J134" s="16">
        <v>1342359942</v>
      </c>
      <c r="K134" s="13">
        <v>2011</v>
      </c>
      <c r="L134" s="13" t="s">
        <v>18</v>
      </c>
      <c r="M134" s="17" t="s">
        <v>344</v>
      </c>
      <c r="N134" s="22" t="s">
        <v>342</v>
      </c>
      <c r="O134" s="19"/>
      <c r="P134" s="20">
        <v>1400.06</v>
      </c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</row>
    <row r="135" spans="1:30">
      <c r="A135" s="23" t="s">
        <v>345</v>
      </c>
      <c r="B135" s="10">
        <f t="shared" si="4"/>
        <v>896.81510600000001</v>
      </c>
      <c r="C135" s="11">
        <f t="shared" si="1"/>
        <v>5.9787673733333335</v>
      </c>
      <c r="D135" s="12">
        <f t="shared" si="2"/>
        <v>5.9787673733333335</v>
      </c>
      <c r="E135" s="13">
        <v>150</v>
      </c>
      <c r="F135" s="14">
        <v>290.46992799999998</v>
      </c>
      <c r="G135" s="15">
        <v>0.32400000000000001</v>
      </c>
      <c r="H135" s="14">
        <v>606.34517800000003</v>
      </c>
      <c r="I135" s="15">
        <v>0.67600000000000005</v>
      </c>
      <c r="J135" s="16">
        <v>896815106</v>
      </c>
      <c r="K135" s="13">
        <v>2005</v>
      </c>
      <c r="L135" s="13" t="s">
        <v>16</v>
      </c>
      <c r="M135" s="17" t="s">
        <v>346</v>
      </c>
      <c r="N135" s="22" t="s">
        <v>339</v>
      </c>
      <c r="O135" s="19"/>
      <c r="P135" s="20">
        <v>1317.62</v>
      </c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</row>
    <row r="136" spans="1:30">
      <c r="A136" s="23" t="s">
        <v>347</v>
      </c>
      <c r="B136" s="10">
        <f t="shared" si="4"/>
        <v>942.21842500000002</v>
      </c>
      <c r="C136" s="11">
        <f t="shared" si="1"/>
        <v>6.2814561666666666</v>
      </c>
      <c r="D136" s="12">
        <f t="shared" si="2"/>
        <v>6.2814561666666666</v>
      </c>
      <c r="E136" s="13">
        <v>150</v>
      </c>
      <c r="F136" s="14">
        <v>292.38272699999999</v>
      </c>
      <c r="G136" s="15">
        <v>0.31</v>
      </c>
      <c r="H136" s="14">
        <v>649.83569799999998</v>
      </c>
      <c r="I136" s="15">
        <v>0.69</v>
      </c>
      <c r="J136" s="16">
        <v>942218425</v>
      </c>
      <c r="K136" s="13">
        <v>2007</v>
      </c>
      <c r="L136" s="13" t="s">
        <v>16</v>
      </c>
      <c r="M136" s="17" t="s">
        <v>348</v>
      </c>
      <c r="N136" s="22" t="s">
        <v>339</v>
      </c>
      <c r="O136" s="19"/>
      <c r="P136" s="20">
        <v>1385.8</v>
      </c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</row>
    <row r="137" spans="1:30">
      <c r="A137" s="23" t="s">
        <v>349</v>
      </c>
      <c r="B137" s="10">
        <f t="shared" si="4"/>
        <v>797.66076599999997</v>
      </c>
      <c r="C137" s="11">
        <f t="shared" si="1"/>
        <v>6.1358520461538459</v>
      </c>
      <c r="D137" s="12">
        <f t="shared" si="2"/>
        <v>6.1358520461538459</v>
      </c>
      <c r="E137" s="13">
        <v>130</v>
      </c>
      <c r="F137" s="14">
        <v>250.10565099999999</v>
      </c>
      <c r="G137" s="15">
        <v>0.314</v>
      </c>
      <c r="H137" s="14">
        <v>547.555115</v>
      </c>
      <c r="I137" s="15">
        <v>0.68600000000000005</v>
      </c>
      <c r="J137" s="16">
        <v>797660766</v>
      </c>
      <c r="K137" s="13">
        <v>2004</v>
      </c>
      <c r="L137" s="13" t="s">
        <v>16</v>
      </c>
      <c r="M137" s="17" t="s">
        <v>350</v>
      </c>
      <c r="N137" s="22" t="s">
        <v>339</v>
      </c>
      <c r="O137" s="19"/>
      <c r="P137" s="20">
        <v>1282.25</v>
      </c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</row>
    <row r="138" spans="1:30">
      <c r="A138" s="23" t="s">
        <v>351</v>
      </c>
      <c r="B138" s="10">
        <f t="shared" si="4"/>
        <v>1023.842938</v>
      </c>
      <c r="C138" s="11">
        <f t="shared" si="1"/>
        <v>8.1907435040000003</v>
      </c>
      <c r="D138" s="12">
        <f t="shared" si="2"/>
        <v>8.1907435040000003</v>
      </c>
      <c r="E138" s="13">
        <v>125</v>
      </c>
      <c r="F138" s="14">
        <v>318.88696199999998</v>
      </c>
      <c r="G138" s="15">
        <v>0.312</v>
      </c>
      <c r="H138" s="14">
        <v>704.95597599999996</v>
      </c>
      <c r="I138" s="15">
        <v>0.68799999999999994</v>
      </c>
      <c r="J138" s="16">
        <v>1023842938</v>
      </c>
      <c r="K138" s="13">
        <v>2001</v>
      </c>
      <c r="L138" s="13" t="s">
        <v>16</v>
      </c>
      <c r="M138" s="17" t="s">
        <v>352</v>
      </c>
      <c r="N138" s="22" t="s">
        <v>339</v>
      </c>
      <c r="O138" s="19"/>
      <c r="P138" s="20">
        <v>1740.77</v>
      </c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</row>
    <row r="139" spans="1:30">
      <c r="A139" s="9" t="s">
        <v>353</v>
      </c>
      <c r="B139" s="10">
        <f t="shared" si="4"/>
        <v>934.48303899999996</v>
      </c>
      <c r="C139" s="11">
        <f t="shared" si="1"/>
        <v>3.7379321559999998</v>
      </c>
      <c r="D139" s="12">
        <f t="shared" si="2"/>
        <v>3.7379321559999998</v>
      </c>
      <c r="E139" s="13">
        <v>250</v>
      </c>
      <c r="F139" s="14">
        <v>302.33437400000003</v>
      </c>
      <c r="G139" s="15">
        <v>0.32400000000000001</v>
      </c>
      <c r="H139" s="14">
        <v>632.14866500000005</v>
      </c>
      <c r="I139" s="15">
        <v>0.67600000000000005</v>
      </c>
      <c r="J139" s="16">
        <v>934483039</v>
      </c>
      <c r="K139" s="13">
        <v>2009</v>
      </c>
      <c r="L139" s="13" t="s">
        <v>16</v>
      </c>
      <c r="M139" s="17" t="s">
        <v>354</v>
      </c>
      <c r="N139" s="22" t="s">
        <v>339</v>
      </c>
      <c r="O139" s="19"/>
      <c r="P139" s="20">
        <v>580.11</v>
      </c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</row>
    <row r="140" spans="1:30">
      <c r="A140" s="9" t="s">
        <v>355</v>
      </c>
      <c r="B140" s="10">
        <f t="shared" si="4"/>
        <v>371.59420999999998</v>
      </c>
      <c r="C140" s="11">
        <f t="shared" si="1"/>
        <v>5.3084887142857138</v>
      </c>
      <c r="D140" s="12">
        <f t="shared" si="2"/>
        <v>5.3084887142857138</v>
      </c>
      <c r="E140" s="13">
        <v>70</v>
      </c>
      <c r="F140" s="14">
        <v>179.495555</v>
      </c>
      <c r="G140" s="15">
        <v>0.48299999999999998</v>
      </c>
      <c r="H140" s="14">
        <v>192.09865500000001</v>
      </c>
      <c r="I140" s="15">
        <v>0.51700000000000002</v>
      </c>
      <c r="J140" s="16">
        <v>371594210</v>
      </c>
      <c r="K140" s="13">
        <v>2005</v>
      </c>
      <c r="L140" s="13" t="s">
        <v>16</v>
      </c>
      <c r="M140" s="17" t="s">
        <v>356</v>
      </c>
      <c r="N140" s="22" t="s">
        <v>357</v>
      </c>
      <c r="O140" s="19"/>
      <c r="P140" s="20">
        <v>899.75</v>
      </c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</row>
    <row r="141" spans="1:30">
      <c r="A141" s="9" t="s">
        <v>358</v>
      </c>
      <c r="B141" s="10">
        <f t="shared" si="4"/>
        <v>386.041607</v>
      </c>
      <c r="C141" s="11">
        <f t="shared" si="1"/>
        <v>2.8595674592592593</v>
      </c>
      <c r="D141" s="12">
        <f t="shared" si="2"/>
        <v>2.8595674592592593</v>
      </c>
      <c r="E141" s="13">
        <v>135</v>
      </c>
      <c r="F141" s="14">
        <v>177.39751000000001</v>
      </c>
      <c r="G141" s="15">
        <v>0.46</v>
      </c>
      <c r="H141" s="14">
        <v>208.64409699999999</v>
      </c>
      <c r="I141" s="15">
        <v>0.54</v>
      </c>
      <c r="J141" s="16">
        <v>386041607</v>
      </c>
      <c r="K141" s="13">
        <v>2015</v>
      </c>
      <c r="L141" s="13" t="s">
        <v>18</v>
      </c>
      <c r="M141" s="17" t="s">
        <v>359</v>
      </c>
      <c r="N141" s="18"/>
      <c r="O141" s="19"/>
      <c r="P141" s="20">
        <v>491.76</v>
      </c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</row>
    <row r="142" spans="1:30">
      <c r="A142" s="9" t="s">
        <v>360</v>
      </c>
      <c r="B142" s="10">
        <f t="shared" si="4"/>
        <v>476.68467500000003</v>
      </c>
      <c r="C142" s="11">
        <f t="shared" si="1"/>
        <v>26.482481944444444</v>
      </c>
      <c r="D142" s="12">
        <f t="shared" si="2"/>
        <v>26.482481944444444</v>
      </c>
      <c r="E142" s="13">
        <v>18</v>
      </c>
      <c r="F142" s="14">
        <v>285.76124299999998</v>
      </c>
      <c r="G142" s="15">
        <v>0.6</v>
      </c>
      <c r="H142" s="14">
        <v>190.92343199999999</v>
      </c>
      <c r="I142" s="15">
        <v>0.4</v>
      </c>
      <c r="J142" s="16">
        <v>476684675</v>
      </c>
      <c r="K142" s="13">
        <v>1990</v>
      </c>
      <c r="L142" s="13" t="s">
        <v>23</v>
      </c>
      <c r="M142" s="17" t="s">
        <v>361</v>
      </c>
      <c r="N142" s="22" t="s">
        <v>362</v>
      </c>
      <c r="O142" s="19"/>
      <c r="P142" s="20">
        <v>1113.93</v>
      </c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</row>
    <row r="143" spans="1:30">
      <c r="A143" s="23" t="s">
        <v>363</v>
      </c>
      <c r="B143" s="10">
        <f t="shared" si="4"/>
        <v>358.99484999999999</v>
      </c>
      <c r="C143" s="11">
        <f t="shared" si="1"/>
        <v>12.821244642857142</v>
      </c>
      <c r="D143" s="12">
        <f t="shared" si="2"/>
        <v>12.821244642857142</v>
      </c>
      <c r="E143" s="13">
        <v>28</v>
      </c>
      <c r="F143" s="14">
        <v>173.58551600000001</v>
      </c>
      <c r="G143" s="15">
        <v>0.48399999999999999</v>
      </c>
      <c r="H143" s="14">
        <v>185.409334</v>
      </c>
      <c r="I143" s="15">
        <v>0.51600000000000001</v>
      </c>
      <c r="J143" s="16">
        <v>358994850</v>
      </c>
      <c r="K143" s="13">
        <v>1992</v>
      </c>
      <c r="L143" s="13" t="s">
        <v>23</v>
      </c>
      <c r="M143" s="17" t="s">
        <v>364</v>
      </c>
      <c r="N143" s="22" t="s">
        <v>365</v>
      </c>
      <c r="O143" s="19"/>
      <c r="P143" s="20">
        <v>773.91</v>
      </c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</row>
    <row r="144" spans="1:30">
      <c r="A144" s="9" t="s">
        <v>366</v>
      </c>
      <c r="B144" s="10">
        <f t="shared" si="4"/>
        <v>358.37560300000001</v>
      </c>
      <c r="C144" s="11">
        <f t="shared" si="1"/>
        <v>4.2161835647058821</v>
      </c>
      <c r="D144" s="12">
        <f t="shared" si="2"/>
        <v>4.2161835647058821</v>
      </c>
      <c r="E144" s="13">
        <v>85</v>
      </c>
      <c r="F144" s="14">
        <v>148.31304800000001</v>
      </c>
      <c r="G144" s="15">
        <v>0.41399999999999998</v>
      </c>
      <c r="H144" s="14">
        <v>210.062555</v>
      </c>
      <c r="I144" s="15">
        <v>0.58599999999999997</v>
      </c>
      <c r="J144" s="16">
        <v>358375603</v>
      </c>
      <c r="K144" s="13">
        <v>2012</v>
      </c>
      <c r="L144" s="13" t="s">
        <v>18</v>
      </c>
      <c r="M144" s="17" t="s">
        <v>367</v>
      </c>
      <c r="N144" s="18"/>
      <c r="O144" s="19"/>
      <c r="P144" s="20">
        <v>470.71</v>
      </c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</row>
    <row r="145" spans="1:30">
      <c r="A145" s="9" t="s">
        <v>368</v>
      </c>
      <c r="B145" s="10">
        <f t="shared" si="4"/>
        <v>475.18670600000002</v>
      </c>
      <c r="C145" s="11">
        <f t="shared" si="1"/>
        <v>5.939833825</v>
      </c>
      <c r="D145" s="12">
        <f t="shared" si="2"/>
        <v>5.939833825</v>
      </c>
      <c r="E145" s="13">
        <v>80</v>
      </c>
      <c r="F145" s="14">
        <v>169.70011</v>
      </c>
      <c r="G145" s="15">
        <v>0.35699999999999998</v>
      </c>
      <c r="H145" s="14">
        <v>305.48659600000002</v>
      </c>
      <c r="I145" s="15">
        <v>0.64300000000000002</v>
      </c>
      <c r="J145" s="16">
        <v>475186706</v>
      </c>
      <c r="K145" s="13">
        <v>2015</v>
      </c>
      <c r="L145" s="13" t="s">
        <v>18</v>
      </c>
      <c r="M145" s="17" t="s">
        <v>369</v>
      </c>
      <c r="N145" s="18"/>
      <c r="O145" s="19"/>
      <c r="P145" s="20">
        <v>605.32000000000005</v>
      </c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</row>
    <row r="146" spans="1:30">
      <c r="A146" s="9" t="s">
        <v>370</v>
      </c>
      <c r="B146" s="10">
        <f t="shared" si="4"/>
        <v>528.58377399999995</v>
      </c>
      <c r="C146" s="11">
        <f t="shared" si="1"/>
        <v>6.6072971749999994</v>
      </c>
      <c r="D146" s="12">
        <f t="shared" si="2"/>
        <v>6.6072971749999994</v>
      </c>
      <c r="E146" s="13">
        <v>80</v>
      </c>
      <c r="F146" s="14">
        <v>167.51001600000001</v>
      </c>
      <c r="G146" s="15">
        <v>0.317</v>
      </c>
      <c r="H146" s="14">
        <v>361.073758</v>
      </c>
      <c r="I146" s="15">
        <v>0.68300000000000005</v>
      </c>
      <c r="J146" s="16">
        <v>528583774</v>
      </c>
      <c r="K146" s="13">
        <v>2018</v>
      </c>
      <c r="L146" s="13" t="s">
        <v>18</v>
      </c>
      <c r="M146" s="17" t="s">
        <v>371</v>
      </c>
      <c r="N146" s="18"/>
      <c r="O146" s="19"/>
      <c r="P146" s="20">
        <v>634.88</v>
      </c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</row>
    <row r="147" spans="1:30">
      <c r="A147" s="23" t="s">
        <v>372</v>
      </c>
      <c r="B147" s="10">
        <f t="shared" si="4"/>
        <v>345.82303200000001</v>
      </c>
      <c r="C147" s="11">
        <f t="shared" si="1"/>
        <v>2.8115693658536585</v>
      </c>
      <c r="D147" s="12">
        <f t="shared" si="2"/>
        <v>2.8115693658536585</v>
      </c>
      <c r="E147" s="13">
        <v>123</v>
      </c>
      <c r="F147" s="14">
        <v>260.71500500000002</v>
      </c>
      <c r="G147" s="15">
        <v>0.754</v>
      </c>
      <c r="H147" s="14">
        <v>85.108027000000007</v>
      </c>
      <c r="I147" s="15">
        <v>0.246</v>
      </c>
      <c r="J147" s="16">
        <v>345823032</v>
      </c>
      <c r="K147" s="13">
        <v>2000</v>
      </c>
      <c r="L147" s="13" t="s">
        <v>16</v>
      </c>
      <c r="M147" s="17" t="s">
        <v>373</v>
      </c>
      <c r="N147" s="22" t="s">
        <v>374</v>
      </c>
      <c r="O147" s="19"/>
      <c r="P147" s="20">
        <v>609.91999999999996</v>
      </c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</row>
    <row r="148" spans="1:30">
      <c r="A148" s="9" t="s">
        <v>375</v>
      </c>
      <c r="B148" s="10">
        <f t="shared" si="4"/>
        <v>494.87947100000002</v>
      </c>
      <c r="C148" s="11">
        <f t="shared" si="1"/>
        <v>2.9992695212121214</v>
      </c>
      <c r="D148" s="12">
        <f t="shared" si="2"/>
        <v>2.9992695212121214</v>
      </c>
      <c r="E148" s="13">
        <v>165</v>
      </c>
      <c r="F148" s="14">
        <v>217.581231</v>
      </c>
      <c r="G148" s="15">
        <v>0.44</v>
      </c>
      <c r="H148" s="14">
        <v>277.29824000000002</v>
      </c>
      <c r="I148" s="15">
        <v>0.56000000000000005</v>
      </c>
      <c r="J148" s="16">
        <v>494879471</v>
      </c>
      <c r="K148" s="13">
        <v>2010</v>
      </c>
      <c r="L148" s="13" t="s">
        <v>18</v>
      </c>
      <c r="M148" s="17" t="s">
        <v>376</v>
      </c>
      <c r="N148" s="18"/>
      <c r="O148" s="19"/>
      <c r="P148" s="20">
        <v>679.93</v>
      </c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</row>
    <row r="149" spans="1:30">
      <c r="A149" s="9" t="s">
        <v>377</v>
      </c>
      <c r="B149" s="10">
        <f t="shared" si="4"/>
        <v>621.53751899999997</v>
      </c>
      <c r="C149" s="11">
        <f t="shared" si="1"/>
        <v>4.2864656482758621</v>
      </c>
      <c r="D149" s="12">
        <f t="shared" si="2"/>
        <v>4.2864656482758621</v>
      </c>
      <c r="E149" s="13">
        <v>145</v>
      </c>
      <c r="F149" s="14">
        <v>177.00292400000001</v>
      </c>
      <c r="G149" s="15">
        <v>0.28499999999999998</v>
      </c>
      <c r="H149" s="14">
        <v>444.53459500000002</v>
      </c>
      <c r="I149" s="15">
        <v>0.71499999999999997</v>
      </c>
      <c r="J149" s="16">
        <v>621537519</v>
      </c>
      <c r="K149" s="13">
        <v>2014</v>
      </c>
      <c r="L149" s="13" t="s">
        <v>18</v>
      </c>
      <c r="M149" s="17" t="s">
        <v>378</v>
      </c>
      <c r="N149" s="18"/>
      <c r="O149" s="19"/>
      <c r="P149" s="20">
        <v>791.05</v>
      </c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</row>
    <row r="150" spans="1:30">
      <c r="A150" s="9" t="s">
        <v>379</v>
      </c>
      <c r="B150" s="10">
        <f t="shared" si="4"/>
        <v>524.58059200000002</v>
      </c>
      <c r="C150" s="11">
        <f t="shared" si="1"/>
        <v>4.0665162170542635</v>
      </c>
      <c r="D150" s="12">
        <f t="shared" si="2"/>
        <v>4.0665162170542635</v>
      </c>
      <c r="E150" s="13">
        <v>129</v>
      </c>
      <c r="F150" s="14">
        <v>160.945505</v>
      </c>
      <c r="G150" s="15">
        <v>0.307</v>
      </c>
      <c r="H150" s="14">
        <v>363.635087</v>
      </c>
      <c r="I150" s="15">
        <v>0.69299999999999995</v>
      </c>
      <c r="J150" s="16">
        <v>524580592</v>
      </c>
      <c r="K150" s="13">
        <v>2019</v>
      </c>
      <c r="L150" s="13" t="s">
        <v>18</v>
      </c>
      <c r="M150" s="17" t="s">
        <v>380</v>
      </c>
      <c r="N150" s="18"/>
      <c r="O150" s="19"/>
      <c r="P150" s="20">
        <v>620.44000000000005</v>
      </c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</row>
    <row r="151" spans="1:30">
      <c r="A151" s="9" t="s">
        <v>381</v>
      </c>
      <c r="B151" s="10">
        <f t="shared" si="4"/>
        <v>585.41005199999995</v>
      </c>
      <c r="C151" s="11">
        <f t="shared" si="1"/>
        <v>3.9027336799999999</v>
      </c>
      <c r="D151" s="12">
        <f t="shared" si="2"/>
        <v>3.9027336799999999</v>
      </c>
      <c r="E151" s="13">
        <v>150</v>
      </c>
      <c r="F151" s="14">
        <v>256.39301</v>
      </c>
      <c r="G151" s="15">
        <v>0.438</v>
      </c>
      <c r="H151" s="14">
        <v>329.017042</v>
      </c>
      <c r="I151" s="15">
        <v>0.56200000000000006</v>
      </c>
      <c r="J151" s="16">
        <v>585410052</v>
      </c>
      <c r="K151" s="13">
        <v>2007</v>
      </c>
      <c r="L151" s="13" t="s">
        <v>16</v>
      </c>
      <c r="M151" s="17" t="s">
        <v>382</v>
      </c>
      <c r="N151" s="22" t="s">
        <v>383</v>
      </c>
      <c r="O151" s="19"/>
      <c r="P151" s="20">
        <v>861.01</v>
      </c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</row>
    <row r="152" spans="1:30">
      <c r="A152" s="9" t="s">
        <v>384</v>
      </c>
      <c r="B152" s="10">
        <f t="shared" si="4"/>
        <v>353.13389799999999</v>
      </c>
      <c r="C152" s="11">
        <f t="shared" si="1"/>
        <v>2.9427824833333331</v>
      </c>
      <c r="D152" s="12">
        <f t="shared" si="2"/>
        <v>2.9427824833333331</v>
      </c>
      <c r="E152" s="13">
        <v>120</v>
      </c>
      <c r="F152" s="14">
        <v>144.80102299999999</v>
      </c>
      <c r="G152" s="15">
        <v>0.41</v>
      </c>
      <c r="H152" s="14">
        <v>208.332875</v>
      </c>
      <c r="I152" s="15">
        <v>0.59</v>
      </c>
      <c r="J152" s="16">
        <v>353133898</v>
      </c>
      <c r="K152" s="13">
        <v>2004</v>
      </c>
      <c r="L152" s="13" t="s">
        <v>16</v>
      </c>
      <c r="M152" s="17" t="s">
        <v>385</v>
      </c>
      <c r="N152" s="22" t="s">
        <v>386</v>
      </c>
      <c r="O152" s="19"/>
      <c r="P152" s="20">
        <v>567.66999999999996</v>
      </c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</row>
    <row r="153" spans="1:30">
      <c r="A153" s="9" t="s">
        <v>387</v>
      </c>
      <c r="B153" s="10">
        <f t="shared" si="4"/>
        <v>383.257136</v>
      </c>
      <c r="C153" s="11">
        <f t="shared" si="1"/>
        <v>6.3876189333333331</v>
      </c>
      <c r="D153" s="12">
        <f t="shared" si="2"/>
        <v>6.3876189333333331</v>
      </c>
      <c r="E153" s="13">
        <v>60</v>
      </c>
      <c r="F153" s="14">
        <v>176.387405</v>
      </c>
      <c r="G153" s="15">
        <v>0.46</v>
      </c>
      <c r="H153" s="14">
        <v>206.869731</v>
      </c>
      <c r="I153" s="15">
        <v>0.54</v>
      </c>
      <c r="J153" s="16">
        <v>383257136</v>
      </c>
      <c r="K153" s="13">
        <v>2002</v>
      </c>
      <c r="L153" s="13" t="s">
        <v>16</v>
      </c>
      <c r="M153" s="17" t="s">
        <v>388</v>
      </c>
      <c r="N153" s="22" t="s">
        <v>389</v>
      </c>
      <c r="O153" s="19"/>
      <c r="P153" s="20">
        <v>644.27</v>
      </c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</row>
    <row r="154" spans="1:30">
      <c r="A154" s="9" t="s">
        <v>390</v>
      </c>
      <c r="B154" s="10">
        <f t="shared" si="4"/>
        <v>408.754975</v>
      </c>
      <c r="C154" s="11">
        <f t="shared" si="1"/>
        <v>3.8929045238095239</v>
      </c>
      <c r="D154" s="12">
        <f t="shared" si="2"/>
        <v>3.8929045238095239</v>
      </c>
      <c r="E154" s="13">
        <v>105</v>
      </c>
      <c r="F154" s="14">
        <v>64.063007999999996</v>
      </c>
      <c r="G154" s="15">
        <v>0.157</v>
      </c>
      <c r="H154" s="14">
        <v>344.69196699999998</v>
      </c>
      <c r="I154" s="15">
        <v>0.84299999999999997</v>
      </c>
      <c r="J154" s="16">
        <v>408754975</v>
      </c>
      <c r="K154" s="13">
        <v>2016</v>
      </c>
      <c r="L154" s="13" t="s">
        <v>18</v>
      </c>
      <c r="M154" s="17" t="s">
        <v>391</v>
      </c>
      <c r="N154" s="22" t="s">
        <v>392</v>
      </c>
      <c r="O154" s="19"/>
      <c r="P154" s="20">
        <v>513.65</v>
      </c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</row>
    <row r="155" spans="1:30">
      <c r="A155" s="9" t="s">
        <v>393</v>
      </c>
      <c r="B155" s="10">
        <f t="shared" si="4"/>
        <v>877.24478199999999</v>
      </c>
      <c r="C155" s="11">
        <f t="shared" si="1"/>
        <v>9.2341555999999994</v>
      </c>
      <c r="D155" s="12">
        <f t="shared" si="2"/>
        <v>9.2341555999999994</v>
      </c>
      <c r="E155" s="13">
        <v>95</v>
      </c>
      <c r="F155" s="14">
        <v>161.321843</v>
      </c>
      <c r="G155" s="15">
        <v>0.184</v>
      </c>
      <c r="H155" s="14">
        <v>715.92293900000004</v>
      </c>
      <c r="I155" s="15">
        <v>0.81599999999999995</v>
      </c>
      <c r="J155" s="16">
        <v>877244782</v>
      </c>
      <c r="K155" s="13">
        <v>2012</v>
      </c>
      <c r="L155" s="13" t="s">
        <v>18</v>
      </c>
      <c r="M155" s="17" t="s">
        <v>394</v>
      </c>
      <c r="N155" s="22" t="s">
        <v>395</v>
      </c>
      <c r="O155" s="19"/>
      <c r="P155" s="20">
        <v>1152.21</v>
      </c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</row>
    <row r="156" spans="1:30">
      <c r="A156" s="9" t="s">
        <v>396</v>
      </c>
      <c r="B156" s="10">
        <f t="shared" si="4"/>
        <v>886.68681700000002</v>
      </c>
      <c r="C156" s="11">
        <f t="shared" si="1"/>
        <v>9.8520757444444449</v>
      </c>
      <c r="D156" s="12">
        <f t="shared" si="2"/>
        <v>9.8520757444444449</v>
      </c>
      <c r="E156" s="13">
        <v>90</v>
      </c>
      <c r="F156" s="14">
        <v>196.57370499999999</v>
      </c>
      <c r="G156" s="15">
        <v>0.222</v>
      </c>
      <c r="H156" s="14">
        <v>690.113112</v>
      </c>
      <c r="I156" s="15">
        <v>0.77800000000000002</v>
      </c>
      <c r="J156" s="16">
        <v>886686817</v>
      </c>
      <c r="K156" s="13">
        <v>2009</v>
      </c>
      <c r="L156" s="13" t="s">
        <v>16</v>
      </c>
      <c r="M156" s="17" t="s">
        <v>397</v>
      </c>
      <c r="N156" s="22" t="s">
        <v>398</v>
      </c>
      <c r="O156" s="19"/>
      <c r="P156" s="20">
        <v>1250.23</v>
      </c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</row>
    <row r="157" spans="1:30">
      <c r="A157" s="9" t="s">
        <v>399</v>
      </c>
      <c r="B157" s="10">
        <f t="shared" si="4"/>
        <v>667.09450600000002</v>
      </c>
      <c r="C157" s="11">
        <f t="shared" si="1"/>
        <v>8.3386813249999996</v>
      </c>
      <c r="D157" s="12">
        <f t="shared" si="2"/>
        <v>8.3386813249999996</v>
      </c>
      <c r="E157" s="13">
        <v>80</v>
      </c>
      <c r="F157" s="14">
        <v>195.33062100000001</v>
      </c>
      <c r="G157" s="15">
        <v>0.29299999999999998</v>
      </c>
      <c r="H157" s="14">
        <v>471.76388500000002</v>
      </c>
      <c r="I157" s="15">
        <v>0.70699999999999996</v>
      </c>
      <c r="J157" s="16">
        <v>667094506</v>
      </c>
      <c r="K157" s="13">
        <v>2006</v>
      </c>
      <c r="L157" s="13" t="s">
        <v>16</v>
      </c>
      <c r="M157" s="17" t="s">
        <v>400</v>
      </c>
      <c r="N157" s="22" t="s">
        <v>401</v>
      </c>
      <c r="O157" s="19"/>
      <c r="P157" s="20">
        <v>1001.52</v>
      </c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</row>
    <row r="158" spans="1:30">
      <c r="A158" s="9" t="s">
        <v>402</v>
      </c>
      <c r="B158" s="10">
        <f t="shared" si="4"/>
        <v>836.84810200000004</v>
      </c>
      <c r="C158" s="11">
        <f t="shared" si="1"/>
        <v>5.2303006375000001</v>
      </c>
      <c r="D158" s="12">
        <f t="shared" si="2"/>
        <v>5.2303006375000001</v>
      </c>
      <c r="E158" s="13">
        <v>160</v>
      </c>
      <c r="F158" s="14">
        <v>292.58733000000001</v>
      </c>
      <c r="G158" s="15">
        <v>0.35</v>
      </c>
      <c r="H158" s="14">
        <v>544.26077199999997</v>
      </c>
      <c r="I158" s="15">
        <v>0.65</v>
      </c>
      <c r="J158" s="16">
        <v>836848102</v>
      </c>
      <c r="K158" s="13">
        <v>2010</v>
      </c>
      <c r="L158" s="13" t="s">
        <v>18</v>
      </c>
      <c r="M158" s="17" t="s">
        <v>403</v>
      </c>
      <c r="N158" s="22" t="s">
        <v>404</v>
      </c>
      <c r="O158" s="19"/>
      <c r="P158" s="20">
        <v>1149.76</v>
      </c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</row>
    <row r="159" spans="1:30">
      <c r="A159" s="9" t="s">
        <v>405</v>
      </c>
      <c r="B159" s="10">
        <f t="shared" si="4"/>
        <v>1243.089244</v>
      </c>
      <c r="C159" s="11">
        <f t="shared" si="1"/>
        <v>6.2154462200000005</v>
      </c>
      <c r="D159" s="12">
        <f t="shared" si="2"/>
        <v>6.2154462200000005</v>
      </c>
      <c r="E159" s="13">
        <v>200</v>
      </c>
      <c r="F159" s="14">
        <v>608.58174399999996</v>
      </c>
      <c r="G159" s="15">
        <v>0.49</v>
      </c>
      <c r="H159" s="14">
        <v>634.50750000000005</v>
      </c>
      <c r="I159" s="15">
        <v>0.51</v>
      </c>
      <c r="J159" s="16">
        <v>1243089244</v>
      </c>
      <c r="K159" s="13">
        <v>2018</v>
      </c>
      <c r="L159" s="13" t="s">
        <v>18</v>
      </c>
      <c r="M159" s="17" t="s">
        <v>406</v>
      </c>
      <c r="N159" s="22" t="s">
        <v>407</v>
      </c>
      <c r="O159" s="19"/>
      <c r="P159" s="20">
        <v>1493.06</v>
      </c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</row>
    <row r="160" spans="1:30">
      <c r="A160" s="9" t="s">
        <v>408</v>
      </c>
      <c r="B160" s="10">
        <f t="shared" si="4"/>
        <v>817.400891</v>
      </c>
      <c r="C160" s="11">
        <f t="shared" si="1"/>
        <v>10.898678546666666</v>
      </c>
      <c r="D160" s="12">
        <f t="shared" si="2"/>
        <v>10.898678546666666</v>
      </c>
      <c r="E160" s="13">
        <v>75</v>
      </c>
      <c r="F160" s="14">
        <v>306.16926799999999</v>
      </c>
      <c r="G160" s="15">
        <v>0.375</v>
      </c>
      <c r="H160" s="14">
        <v>511.23162300000001</v>
      </c>
      <c r="I160" s="15">
        <v>0.625</v>
      </c>
      <c r="J160" s="16">
        <v>817400891</v>
      </c>
      <c r="K160" s="13">
        <v>1996</v>
      </c>
      <c r="L160" s="13" t="s">
        <v>23</v>
      </c>
      <c r="M160" s="17" t="s">
        <v>409</v>
      </c>
      <c r="N160" s="22" t="s">
        <v>410</v>
      </c>
      <c r="O160" s="19"/>
      <c r="P160" s="20">
        <v>1576.1</v>
      </c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</row>
    <row r="161" spans="1:30">
      <c r="A161" s="9" t="s">
        <v>411</v>
      </c>
      <c r="B161" s="10">
        <f t="shared" si="4"/>
        <v>389.68193500000001</v>
      </c>
      <c r="C161" s="11">
        <f t="shared" si="1"/>
        <v>2.3617086969696972</v>
      </c>
      <c r="D161" s="12">
        <f t="shared" si="2"/>
        <v>2.3617086969696972</v>
      </c>
      <c r="E161" s="13">
        <v>165</v>
      </c>
      <c r="F161" s="14">
        <v>103.14428599999999</v>
      </c>
      <c r="G161" s="15">
        <v>0.26500000000000001</v>
      </c>
      <c r="H161" s="14">
        <v>286.53764899999999</v>
      </c>
      <c r="I161" s="15">
        <v>0.73499999999999999</v>
      </c>
      <c r="J161" s="16">
        <v>389681935</v>
      </c>
      <c r="K161" s="13">
        <v>2016</v>
      </c>
      <c r="L161" s="13" t="s">
        <v>18</v>
      </c>
      <c r="M161" s="17" t="s">
        <v>412</v>
      </c>
      <c r="N161" s="22" t="s">
        <v>413</v>
      </c>
      <c r="O161" s="19"/>
      <c r="P161" s="20">
        <v>489.68</v>
      </c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</row>
    <row r="162" spans="1:30">
      <c r="A162" s="23" t="s">
        <v>414</v>
      </c>
      <c r="B162" s="10">
        <f t="shared" si="4"/>
        <v>474.171806</v>
      </c>
      <c r="C162" s="11">
        <f t="shared" si="1"/>
        <v>9.8785792916666662</v>
      </c>
      <c r="D162" s="12">
        <f t="shared" si="2"/>
        <v>9.8785792916666662</v>
      </c>
      <c r="E162" s="13">
        <v>48</v>
      </c>
      <c r="F162" s="14">
        <v>197.171806</v>
      </c>
      <c r="G162" s="15">
        <v>0.41599999999999998</v>
      </c>
      <c r="H162" s="14">
        <v>277</v>
      </c>
      <c r="I162" s="15">
        <v>0.58399999999999996</v>
      </c>
      <c r="J162" s="16">
        <v>474171806</v>
      </c>
      <c r="K162" s="13">
        <v>1989</v>
      </c>
      <c r="L162" s="13" t="s">
        <v>102</v>
      </c>
      <c r="M162" s="17" t="s">
        <v>415</v>
      </c>
      <c r="N162" s="22" t="s">
        <v>416</v>
      </c>
      <c r="O162" s="19"/>
      <c r="P162" s="20">
        <v>1115.1500000000001</v>
      </c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</row>
    <row r="163" spans="1:30">
      <c r="A163" s="9" t="s">
        <v>417</v>
      </c>
      <c r="B163" s="10">
        <f t="shared" si="4"/>
        <v>790.65394200000003</v>
      </c>
      <c r="C163" s="11">
        <f t="shared" si="1"/>
        <v>4.2738050918918917</v>
      </c>
      <c r="D163" s="12">
        <f t="shared" si="2"/>
        <v>4.2738050918918917</v>
      </c>
      <c r="E163" s="13">
        <v>185</v>
      </c>
      <c r="F163" s="14">
        <v>317.10111899999998</v>
      </c>
      <c r="G163" s="15">
        <v>0.40100000000000002</v>
      </c>
      <c r="H163" s="14">
        <v>473.55282299999999</v>
      </c>
      <c r="I163" s="15">
        <v>0.59899999999999998</v>
      </c>
      <c r="J163" s="16">
        <v>790653942</v>
      </c>
      <c r="K163" s="13">
        <v>2008</v>
      </c>
      <c r="L163" s="13" t="s">
        <v>16</v>
      </c>
      <c r="M163" s="17" t="s">
        <v>418</v>
      </c>
      <c r="N163" s="22" t="s">
        <v>419</v>
      </c>
      <c r="O163" s="19"/>
      <c r="P163" s="20">
        <v>1165.7</v>
      </c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</row>
    <row r="164" spans="1:30">
      <c r="A164" s="23" t="s">
        <v>420</v>
      </c>
      <c r="B164" s="10">
        <f t="shared" si="4"/>
        <v>333.10727100000003</v>
      </c>
      <c r="C164" s="11">
        <f t="shared" si="1"/>
        <v>11.89668825</v>
      </c>
      <c r="D164" s="12">
        <f t="shared" si="2"/>
        <v>11.89668825</v>
      </c>
      <c r="E164" s="13">
        <v>28</v>
      </c>
      <c r="F164" s="14">
        <v>179.870271</v>
      </c>
      <c r="G164" s="15">
        <v>0.54</v>
      </c>
      <c r="H164" s="14">
        <v>153.23699999999999</v>
      </c>
      <c r="I164" s="15">
        <v>0.46</v>
      </c>
      <c r="J164" s="16">
        <v>333107271</v>
      </c>
      <c r="K164" s="13">
        <v>1984</v>
      </c>
      <c r="L164" s="13" t="s">
        <v>102</v>
      </c>
      <c r="M164" s="17" t="s">
        <v>421</v>
      </c>
      <c r="N164" s="22" t="s">
        <v>422</v>
      </c>
      <c r="O164" s="19"/>
      <c r="P164" s="20">
        <v>973.21</v>
      </c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</row>
    <row r="165" spans="1:30">
      <c r="A165" s="9" t="s">
        <v>423</v>
      </c>
      <c r="B165" s="10">
        <f t="shared" si="4"/>
        <v>321.45774699999998</v>
      </c>
      <c r="C165" s="11">
        <f t="shared" si="1"/>
        <v>4.5922535285714288</v>
      </c>
      <c r="D165" s="12">
        <f t="shared" si="2"/>
        <v>4.5922535285714288</v>
      </c>
      <c r="E165" s="13">
        <v>70</v>
      </c>
      <c r="F165" s="14">
        <v>120.540719</v>
      </c>
      <c r="G165" s="15">
        <v>0.375</v>
      </c>
      <c r="H165" s="14">
        <v>200.91702799999999</v>
      </c>
      <c r="I165" s="15">
        <v>0.625</v>
      </c>
      <c r="J165" s="16">
        <v>321457747</v>
      </c>
      <c r="K165" s="13">
        <v>2009</v>
      </c>
      <c r="L165" s="13" t="s">
        <v>16</v>
      </c>
      <c r="M165" s="17" t="s">
        <v>424</v>
      </c>
      <c r="N165" s="22" t="s">
        <v>425</v>
      </c>
      <c r="O165" s="19"/>
      <c r="P165" s="20">
        <v>453.25</v>
      </c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</row>
    <row r="166" spans="1:30">
      <c r="A166" s="9" t="s">
        <v>426</v>
      </c>
      <c r="B166" s="10">
        <f t="shared" si="4"/>
        <v>858.84801900000002</v>
      </c>
      <c r="C166" s="11">
        <f t="shared" si="1"/>
        <v>4.9077029657142859</v>
      </c>
      <c r="D166" s="12">
        <f t="shared" si="2"/>
        <v>4.9077029657142859</v>
      </c>
      <c r="E166" s="13">
        <v>175</v>
      </c>
      <c r="F166" s="14">
        <v>356.92171100000002</v>
      </c>
      <c r="G166" s="15">
        <v>0.41599999999999998</v>
      </c>
      <c r="H166" s="14">
        <v>501.92630800000001</v>
      </c>
      <c r="I166" s="15">
        <v>0.58399999999999996</v>
      </c>
      <c r="J166" s="16">
        <v>858848019</v>
      </c>
      <c r="K166" s="13">
        <v>2015</v>
      </c>
      <c r="L166" s="13" t="s">
        <v>18</v>
      </c>
      <c r="M166" s="17" t="s">
        <v>427</v>
      </c>
      <c r="N166" s="22" t="s">
        <v>428</v>
      </c>
      <c r="O166" s="19"/>
      <c r="P166" s="20">
        <v>1094.06</v>
      </c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</row>
    <row r="167" spans="1:30">
      <c r="A167" s="9" t="s">
        <v>429</v>
      </c>
      <c r="B167" s="10">
        <f t="shared" si="4"/>
        <v>773.89785099999995</v>
      </c>
      <c r="C167" s="11">
        <f t="shared" si="1"/>
        <v>4.6902900060606054</v>
      </c>
      <c r="D167" s="12">
        <f t="shared" si="2"/>
        <v>4.6902900060606054</v>
      </c>
      <c r="E167" s="13">
        <v>165</v>
      </c>
      <c r="F167" s="14">
        <v>188.020017</v>
      </c>
      <c r="G167" s="15">
        <v>0.24299999999999999</v>
      </c>
      <c r="H167" s="14">
        <v>585.87783400000001</v>
      </c>
      <c r="I167" s="15">
        <v>0.75700000000000001</v>
      </c>
      <c r="J167" s="16">
        <v>773897851</v>
      </c>
      <c r="K167" s="13">
        <v>2014</v>
      </c>
      <c r="L167" s="13" t="s">
        <v>18</v>
      </c>
      <c r="M167" s="17" t="s">
        <v>430</v>
      </c>
      <c r="N167" s="22" t="s">
        <v>431</v>
      </c>
      <c r="O167" s="19"/>
      <c r="P167" s="20">
        <v>984.96</v>
      </c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</row>
    <row r="168" spans="1:30">
      <c r="A168" s="9" t="s">
        <v>432</v>
      </c>
      <c r="B168" s="10">
        <f t="shared" si="4"/>
        <v>585.79624699999999</v>
      </c>
      <c r="C168" s="11">
        <f t="shared" si="1"/>
        <v>4.1842589071428575</v>
      </c>
      <c r="D168" s="12">
        <f t="shared" si="2"/>
        <v>4.1842589071428575</v>
      </c>
      <c r="E168" s="13">
        <v>140</v>
      </c>
      <c r="F168" s="14">
        <v>319.03412600000001</v>
      </c>
      <c r="G168" s="15">
        <v>0.54500000000000004</v>
      </c>
      <c r="H168" s="14">
        <v>266.76212099999998</v>
      </c>
      <c r="I168" s="15">
        <v>0.45500000000000002</v>
      </c>
      <c r="J168" s="16">
        <v>585796247</v>
      </c>
      <c r="K168" s="13">
        <v>2008</v>
      </c>
      <c r="L168" s="13" t="s">
        <v>16</v>
      </c>
      <c r="M168" s="17" t="s">
        <v>433</v>
      </c>
      <c r="N168" s="22" t="s">
        <v>434</v>
      </c>
      <c r="O168" s="19"/>
      <c r="P168" s="20">
        <v>826.22</v>
      </c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</row>
    <row r="169" spans="1:30">
      <c r="A169" s="9" t="s">
        <v>435</v>
      </c>
      <c r="B169" s="10">
        <f t="shared" si="4"/>
        <v>623.93333099999995</v>
      </c>
      <c r="C169" s="11">
        <f t="shared" si="1"/>
        <v>3.1196666549999996</v>
      </c>
      <c r="D169" s="12">
        <f t="shared" si="2"/>
        <v>3.1196666549999996</v>
      </c>
      <c r="E169" s="13">
        <v>200</v>
      </c>
      <c r="F169" s="14">
        <v>312.43333100000001</v>
      </c>
      <c r="G169" s="15">
        <v>0.501</v>
      </c>
      <c r="H169" s="14">
        <v>311.5</v>
      </c>
      <c r="I169" s="15">
        <v>0.499</v>
      </c>
      <c r="J169" s="16">
        <v>623933331</v>
      </c>
      <c r="K169" s="13">
        <v>2010</v>
      </c>
      <c r="L169" s="13" t="s">
        <v>18</v>
      </c>
      <c r="M169" s="17" t="s">
        <v>436</v>
      </c>
      <c r="N169" s="22" t="s">
        <v>437</v>
      </c>
      <c r="O169" s="19"/>
      <c r="P169" s="20">
        <v>857.24</v>
      </c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</row>
    <row r="170" spans="1:30">
      <c r="A170" s="9" t="s">
        <v>438</v>
      </c>
      <c r="B170" s="10">
        <f t="shared" si="4"/>
        <v>1214.811252</v>
      </c>
      <c r="C170" s="11">
        <f t="shared" si="1"/>
        <v>6.0740562599999999</v>
      </c>
      <c r="D170" s="12">
        <f t="shared" si="2"/>
        <v>6.0740562599999999</v>
      </c>
      <c r="E170" s="13">
        <v>200</v>
      </c>
      <c r="F170" s="14">
        <v>409.01399400000003</v>
      </c>
      <c r="G170" s="15">
        <v>0.33700000000000002</v>
      </c>
      <c r="H170" s="14">
        <v>805.79725800000006</v>
      </c>
      <c r="I170" s="15">
        <v>0.66300000000000003</v>
      </c>
      <c r="J170" s="16">
        <v>1214811252</v>
      </c>
      <c r="K170" s="13">
        <v>2013</v>
      </c>
      <c r="L170" s="13" t="s">
        <v>18</v>
      </c>
      <c r="M170" s="17" t="s">
        <v>439</v>
      </c>
      <c r="N170" s="22" t="s">
        <v>440</v>
      </c>
      <c r="O170" s="19"/>
      <c r="P170" s="20">
        <v>1570.53</v>
      </c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</row>
    <row r="171" spans="1:30">
      <c r="A171" s="9" t="s">
        <v>441</v>
      </c>
      <c r="B171" s="10">
        <f t="shared" si="4"/>
        <v>701.84255099999996</v>
      </c>
      <c r="C171" s="11">
        <f t="shared" si="1"/>
        <v>17.546063775</v>
      </c>
      <c r="D171" s="12">
        <f t="shared" si="2"/>
        <v>17.546063775</v>
      </c>
      <c r="E171" s="13">
        <v>40</v>
      </c>
      <c r="F171" s="14">
        <v>328.87498099999999</v>
      </c>
      <c r="G171" s="15">
        <v>0.46899999999999997</v>
      </c>
      <c r="H171" s="14">
        <v>372.96757000000002</v>
      </c>
      <c r="I171" s="15">
        <v>0.53100000000000003</v>
      </c>
      <c r="J171" s="16">
        <v>701842551</v>
      </c>
      <c r="K171" s="13">
        <v>2017</v>
      </c>
      <c r="L171" s="13" t="s">
        <v>18</v>
      </c>
      <c r="M171" s="17" t="s">
        <v>442</v>
      </c>
      <c r="N171" s="34" t="s">
        <v>443</v>
      </c>
      <c r="O171" s="19"/>
      <c r="P171" s="20">
        <v>860.43</v>
      </c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</row>
    <row r="172" spans="1:30">
      <c r="A172" s="9" t="s">
        <v>444</v>
      </c>
      <c r="B172" s="10">
        <f t="shared" si="4"/>
        <v>473.122525</v>
      </c>
      <c r="C172" s="11">
        <f t="shared" si="1"/>
        <v>5.9888927215189875</v>
      </c>
      <c r="D172" s="12">
        <f t="shared" si="2"/>
        <v>5.9888927215189875</v>
      </c>
      <c r="E172" s="13">
        <v>79</v>
      </c>
      <c r="F172" s="14">
        <v>211.622525</v>
      </c>
      <c r="G172" s="15">
        <v>0.44700000000000001</v>
      </c>
      <c r="H172" s="14">
        <v>261.5</v>
      </c>
      <c r="I172" s="15">
        <v>0.55300000000000005</v>
      </c>
      <c r="J172" s="16">
        <v>473122525</v>
      </c>
      <c r="K172" s="13">
        <v>2019</v>
      </c>
      <c r="L172" s="13" t="s">
        <v>18</v>
      </c>
      <c r="M172" s="17" t="s">
        <v>445</v>
      </c>
      <c r="N172" s="22" t="s">
        <v>446</v>
      </c>
      <c r="O172" s="19"/>
      <c r="P172" s="20">
        <v>559.58000000000004</v>
      </c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</row>
    <row r="173" spans="1:30">
      <c r="A173" s="9" t="s">
        <v>447</v>
      </c>
      <c r="B173" s="10">
        <f t="shared" si="4"/>
        <v>415.484914</v>
      </c>
      <c r="C173" s="11">
        <f t="shared" si="1"/>
        <v>3.4623742833333333</v>
      </c>
      <c r="D173" s="12">
        <f t="shared" si="2"/>
        <v>3.4623742833333333</v>
      </c>
      <c r="E173" s="13">
        <v>120</v>
      </c>
      <c r="F173" s="14">
        <v>162.43441000000001</v>
      </c>
      <c r="G173" s="15">
        <v>0.39100000000000001</v>
      </c>
      <c r="H173" s="14">
        <v>253.05050399999999</v>
      </c>
      <c r="I173" s="15">
        <v>0.60899999999999999</v>
      </c>
      <c r="J173" s="16">
        <v>415484914</v>
      </c>
      <c r="K173" s="13">
        <v>2016</v>
      </c>
      <c r="L173" s="13" t="s">
        <v>18</v>
      </c>
      <c r="M173" s="17" t="s">
        <v>448</v>
      </c>
      <c r="N173" s="22" t="s">
        <v>449</v>
      </c>
      <c r="O173" s="19"/>
      <c r="P173" s="20">
        <v>522.1</v>
      </c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</row>
    <row r="174" spans="1:30">
      <c r="A174" s="9" t="s">
        <v>450</v>
      </c>
      <c r="B174" s="10">
        <f t="shared" si="4"/>
        <v>476.51206500000001</v>
      </c>
      <c r="C174" s="11">
        <f t="shared" si="1"/>
        <v>52.945785000000001</v>
      </c>
      <c r="D174" s="12">
        <f t="shared" si="2"/>
        <v>52.945785000000001</v>
      </c>
      <c r="E174" s="13">
        <v>9</v>
      </c>
      <c r="F174" s="14">
        <v>265.85906499999999</v>
      </c>
      <c r="G174" s="15">
        <v>0.55800000000000005</v>
      </c>
      <c r="H174" s="14">
        <v>210.65299999999999</v>
      </c>
      <c r="I174" s="15">
        <v>0.442</v>
      </c>
      <c r="J174" s="16">
        <v>476512065</v>
      </c>
      <c r="K174" s="13">
        <v>1975</v>
      </c>
      <c r="L174" s="13" t="s">
        <v>320</v>
      </c>
      <c r="M174" s="17" t="s">
        <v>451</v>
      </c>
      <c r="N174" s="22" t="s">
        <v>452</v>
      </c>
      <c r="O174" s="19"/>
      <c r="P174" s="20">
        <v>2722.9</v>
      </c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</row>
    <row r="175" spans="1:30">
      <c r="A175" s="9" t="s">
        <v>453</v>
      </c>
      <c r="B175" s="10">
        <f t="shared" si="4"/>
        <v>328.34938699999998</v>
      </c>
      <c r="C175" s="11">
        <f t="shared" si="1"/>
        <v>4.3779918266666664</v>
      </c>
      <c r="D175" s="12">
        <f t="shared" si="2"/>
        <v>4.3779918266666664</v>
      </c>
      <c r="E175" s="13">
        <v>75</v>
      </c>
      <c r="F175" s="14">
        <v>171.01568700000001</v>
      </c>
      <c r="G175" s="15">
        <v>0.52100000000000002</v>
      </c>
      <c r="H175" s="14">
        <v>157.33369999999999</v>
      </c>
      <c r="I175" s="15">
        <v>0.47899999999999998</v>
      </c>
      <c r="J175" s="16">
        <v>328349387</v>
      </c>
      <c r="K175" s="13">
        <v>2019</v>
      </c>
      <c r="L175" s="13" t="s">
        <v>18</v>
      </c>
      <c r="M175" s="17" t="s">
        <v>454</v>
      </c>
      <c r="N175" s="22" t="s">
        <v>455</v>
      </c>
      <c r="O175" s="19"/>
      <c r="P175" s="20">
        <v>388.35</v>
      </c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</row>
    <row r="176" spans="1:30">
      <c r="A176" s="9" t="s">
        <v>456</v>
      </c>
      <c r="B176" s="10">
        <f t="shared" si="4"/>
        <v>1104.9436129999999</v>
      </c>
      <c r="C176" s="11">
        <f t="shared" si="1"/>
        <v>15.784908757142857</v>
      </c>
      <c r="D176" s="12">
        <f t="shared" si="2"/>
        <v>15.784908757142857</v>
      </c>
      <c r="E176" s="13">
        <v>70</v>
      </c>
      <c r="F176" s="14">
        <v>335.47765700000002</v>
      </c>
      <c r="G176" s="15">
        <v>0.30399999999999999</v>
      </c>
      <c r="H176" s="14">
        <v>769.46595600000001</v>
      </c>
      <c r="I176" s="15">
        <v>0.69599999999999995</v>
      </c>
      <c r="J176" s="16">
        <v>1104943613</v>
      </c>
      <c r="K176" s="13">
        <v>2019</v>
      </c>
      <c r="L176" s="13" t="s">
        <v>18</v>
      </c>
      <c r="M176" s="17" t="s">
        <v>457</v>
      </c>
      <c r="N176" s="22" t="s">
        <v>458</v>
      </c>
      <c r="O176" s="19"/>
      <c r="P176" s="20">
        <v>1306.8699999999999</v>
      </c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</row>
    <row r="177" spans="1:30">
      <c r="A177" s="9" t="s">
        <v>459</v>
      </c>
      <c r="B177" s="10">
        <f t="shared" si="4"/>
        <v>335.28774800000002</v>
      </c>
      <c r="C177" s="11">
        <f t="shared" si="1"/>
        <v>4.1910968500000001</v>
      </c>
      <c r="D177" s="12">
        <f t="shared" si="2"/>
        <v>4.1910968500000001</v>
      </c>
      <c r="E177" s="13">
        <v>80</v>
      </c>
      <c r="F177" s="14">
        <v>103.887748</v>
      </c>
      <c r="G177" s="15">
        <v>0.31</v>
      </c>
      <c r="H177" s="14">
        <v>231.4</v>
      </c>
      <c r="I177" s="15">
        <v>0.69</v>
      </c>
      <c r="J177" s="16">
        <v>335287748</v>
      </c>
      <c r="K177" s="13">
        <v>2012</v>
      </c>
      <c r="L177" s="13" t="s">
        <v>18</v>
      </c>
      <c r="M177" s="17" t="s">
        <v>460</v>
      </c>
      <c r="N177" s="22" t="s">
        <v>461</v>
      </c>
      <c r="O177" s="19"/>
      <c r="P177" s="20">
        <v>440.38</v>
      </c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</row>
    <row r="178" spans="1:30">
      <c r="A178" s="9" t="s">
        <v>462</v>
      </c>
      <c r="B178" s="10">
        <f t="shared" si="4"/>
        <v>801.69392900000003</v>
      </c>
      <c r="C178" s="11">
        <f t="shared" si="1"/>
        <v>6.0734388560606059</v>
      </c>
      <c r="D178" s="12">
        <f t="shared" si="2"/>
        <v>6.0734388560606059</v>
      </c>
      <c r="E178" s="13">
        <v>132</v>
      </c>
      <c r="F178" s="14">
        <v>320.31495999999999</v>
      </c>
      <c r="G178" s="15">
        <v>0.4</v>
      </c>
      <c r="H178" s="14">
        <v>481.37896899999998</v>
      </c>
      <c r="I178" s="15">
        <v>0.6</v>
      </c>
      <c r="J178" s="16">
        <v>801693929</v>
      </c>
      <c r="K178" s="13">
        <v>2019</v>
      </c>
      <c r="L178" s="13" t="s">
        <v>18</v>
      </c>
      <c r="M178" s="17" t="s">
        <v>463</v>
      </c>
      <c r="N178" s="22" t="s">
        <v>464</v>
      </c>
      <c r="O178" s="19"/>
      <c r="P178" s="20">
        <v>948.2</v>
      </c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</row>
    <row r="179" spans="1:30">
      <c r="A179" s="9" t="s">
        <v>465</v>
      </c>
      <c r="B179" s="10">
        <f t="shared" si="4"/>
        <v>962.54294500000003</v>
      </c>
      <c r="C179" s="11">
        <f t="shared" si="1"/>
        <v>10.694921611111111</v>
      </c>
      <c r="D179" s="12">
        <f t="shared" si="2"/>
        <v>10.694921611111111</v>
      </c>
      <c r="E179" s="13">
        <v>90</v>
      </c>
      <c r="F179" s="14">
        <v>404.54017099999999</v>
      </c>
      <c r="G179" s="15">
        <v>0.42</v>
      </c>
      <c r="H179" s="14">
        <v>558.00277400000004</v>
      </c>
      <c r="I179" s="15">
        <v>0.57999999999999996</v>
      </c>
      <c r="J179" s="16">
        <v>962542945</v>
      </c>
      <c r="K179" s="13">
        <v>2017</v>
      </c>
      <c r="L179" s="13" t="s">
        <v>18</v>
      </c>
      <c r="M179" s="17" t="s">
        <v>466</v>
      </c>
      <c r="N179" s="22" t="s">
        <v>467</v>
      </c>
      <c r="O179" s="19"/>
      <c r="P179" s="20">
        <v>1180.04</v>
      </c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</row>
    <row r="180" spans="1:30">
      <c r="A180" s="9" t="s">
        <v>468</v>
      </c>
      <c r="B180" s="10">
        <f t="shared" si="4"/>
        <v>1109.8023209999999</v>
      </c>
      <c r="C180" s="11">
        <f t="shared" si="1"/>
        <v>17.615909857142857</v>
      </c>
      <c r="D180" s="12">
        <f t="shared" si="2"/>
        <v>17.615909857142857</v>
      </c>
      <c r="E180" s="13">
        <v>63</v>
      </c>
      <c r="F180" s="14">
        <v>404.21472</v>
      </c>
      <c r="G180" s="15">
        <v>0.36399999999999999</v>
      </c>
      <c r="H180" s="14">
        <v>705.58760099999995</v>
      </c>
      <c r="I180" s="15">
        <v>0.63600000000000001</v>
      </c>
      <c r="J180" s="16">
        <v>1109802321</v>
      </c>
      <c r="K180" s="13">
        <v>1993</v>
      </c>
      <c r="L180" s="13" t="s">
        <v>23</v>
      </c>
      <c r="M180" s="17" t="s">
        <v>469</v>
      </c>
      <c r="N180" s="22" t="s">
        <v>470</v>
      </c>
      <c r="O180" s="19"/>
      <c r="P180" s="20">
        <v>2316.9699999999998</v>
      </c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</row>
    <row r="181" spans="1:30">
      <c r="A181" s="9" t="s">
        <v>471</v>
      </c>
      <c r="B181" s="10">
        <f t="shared" si="4"/>
        <v>368.78080899999998</v>
      </c>
      <c r="C181" s="11">
        <f t="shared" si="1"/>
        <v>3.9653850430107522</v>
      </c>
      <c r="D181" s="12">
        <f t="shared" si="2"/>
        <v>3.9653850430107522</v>
      </c>
      <c r="E181" s="31">
        <v>93</v>
      </c>
      <c r="F181" s="14">
        <v>181.171875</v>
      </c>
      <c r="G181" s="15">
        <v>0.49099999999999999</v>
      </c>
      <c r="H181" s="14">
        <v>187.608934</v>
      </c>
      <c r="I181" s="15">
        <v>0.50900000000000001</v>
      </c>
      <c r="J181" s="16">
        <v>368780809</v>
      </c>
      <c r="K181" s="13">
        <v>2001</v>
      </c>
      <c r="L181" s="13" t="s">
        <v>16</v>
      </c>
      <c r="M181" s="17" t="s">
        <v>472</v>
      </c>
      <c r="N181" s="33" t="s">
        <v>473</v>
      </c>
      <c r="O181" s="19"/>
      <c r="P181" s="20">
        <v>627.01</v>
      </c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</row>
    <row r="182" spans="1:30">
      <c r="A182" s="9" t="s">
        <v>474</v>
      </c>
      <c r="B182" s="10">
        <f t="shared" si="4"/>
        <v>1671.5374440000001</v>
      </c>
      <c r="C182" s="11">
        <f t="shared" si="1"/>
        <v>11.14358296</v>
      </c>
      <c r="D182" s="12">
        <f t="shared" si="2"/>
        <v>11.14358296</v>
      </c>
      <c r="E182" s="13">
        <v>150</v>
      </c>
      <c r="F182" s="14">
        <v>653.40662499999996</v>
      </c>
      <c r="G182" s="15">
        <v>0.39100000000000001</v>
      </c>
      <c r="H182" s="14">
        <v>1018.130819</v>
      </c>
      <c r="I182" s="15">
        <v>0.60899999999999999</v>
      </c>
      <c r="J182" s="16">
        <v>1671537444</v>
      </c>
      <c r="K182" s="13">
        <v>2015</v>
      </c>
      <c r="L182" s="13" t="s">
        <v>18</v>
      </c>
      <c r="M182" s="17" t="s">
        <v>475</v>
      </c>
      <c r="N182" s="22" t="s">
        <v>476</v>
      </c>
      <c r="O182" s="19"/>
      <c r="P182" s="20">
        <v>2129.31</v>
      </c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</row>
    <row r="183" spans="1:30">
      <c r="A183" s="9" t="s">
        <v>477</v>
      </c>
      <c r="B183" s="10">
        <f t="shared" si="4"/>
        <v>1001.13608</v>
      </c>
      <c r="C183" s="11">
        <f t="shared" si="1"/>
        <v>5.4115463783783779</v>
      </c>
      <c r="D183" s="12">
        <f t="shared" si="2"/>
        <v>5.4115463783783779</v>
      </c>
      <c r="E183" s="13">
        <v>185</v>
      </c>
      <c r="F183" s="14">
        <v>376.00907999999998</v>
      </c>
      <c r="G183" s="15">
        <v>0.376</v>
      </c>
      <c r="H183" s="14">
        <v>625.12699999999995</v>
      </c>
      <c r="I183" s="15">
        <v>0.624</v>
      </c>
      <c r="J183" s="16">
        <v>1001136080</v>
      </c>
      <c r="K183" s="13">
        <v>2022</v>
      </c>
      <c r="L183" s="13" t="s">
        <v>91</v>
      </c>
      <c r="M183" s="17" t="s">
        <v>478</v>
      </c>
      <c r="N183" s="22" t="s">
        <v>479</v>
      </c>
      <c r="O183" s="19"/>
      <c r="P183" s="20">
        <v>1060.1199999999999</v>
      </c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</row>
    <row r="184" spans="1:30">
      <c r="A184" s="9" t="s">
        <v>480</v>
      </c>
      <c r="B184" s="10">
        <f t="shared" si="4"/>
        <v>1310.4662960000001</v>
      </c>
      <c r="C184" s="11">
        <f t="shared" si="1"/>
        <v>7.0078411550802144</v>
      </c>
      <c r="D184" s="12">
        <f t="shared" si="2"/>
        <v>7.0078411550802144</v>
      </c>
      <c r="E184" s="13">
        <v>187</v>
      </c>
      <c r="F184" s="14">
        <v>417.71976000000001</v>
      </c>
      <c r="G184" s="15">
        <v>0.31900000000000001</v>
      </c>
      <c r="H184" s="14">
        <v>892.74653599999999</v>
      </c>
      <c r="I184" s="15">
        <v>0.68100000000000005</v>
      </c>
      <c r="J184" s="16">
        <v>1310466296</v>
      </c>
      <c r="K184" s="13">
        <v>2018</v>
      </c>
      <c r="L184" s="13" t="s">
        <v>18</v>
      </c>
      <c r="M184" s="17" t="s">
        <v>481</v>
      </c>
      <c r="N184" s="22" t="s">
        <v>482</v>
      </c>
      <c r="O184" s="19"/>
      <c r="P184" s="20">
        <v>1573.99</v>
      </c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</row>
    <row r="185" spans="1:30">
      <c r="A185" s="9" t="s">
        <v>483</v>
      </c>
      <c r="B185" s="10">
        <f t="shared" si="4"/>
        <v>657.92698700000005</v>
      </c>
      <c r="C185" s="11">
        <f t="shared" si="1"/>
        <v>2.1930899566666668</v>
      </c>
      <c r="D185" s="12">
        <f t="shared" si="2"/>
        <v>2.1930899566666668</v>
      </c>
      <c r="E185" s="13">
        <v>300</v>
      </c>
      <c r="F185" s="14">
        <v>229.024295</v>
      </c>
      <c r="G185" s="15">
        <v>0.34799999999999998</v>
      </c>
      <c r="H185" s="14">
        <v>428.902692</v>
      </c>
      <c r="I185" s="15">
        <v>0.65200000000000002</v>
      </c>
      <c r="J185" s="16">
        <v>657926987</v>
      </c>
      <c r="K185" s="13">
        <v>2017</v>
      </c>
      <c r="L185" s="13" t="s">
        <v>18</v>
      </c>
      <c r="M185" s="17" t="s">
        <v>484</v>
      </c>
      <c r="N185" s="22" t="s">
        <v>485</v>
      </c>
      <c r="O185" s="19"/>
      <c r="P185" s="20">
        <v>806.59</v>
      </c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</row>
    <row r="186" spans="1:30">
      <c r="A186" s="9" t="s">
        <v>486</v>
      </c>
      <c r="B186" s="10">
        <f t="shared" si="4"/>
        <v>556.90637800000002</v>
      </c>
      <c r="C186" s="11">
        <f t="shared" si="1"/>
        <v>2.6903689758454106</v>
      </c>
      <c r="D186" s="12">
        <f t="shared" si="2"/>
        <v>2.6903689758454106</v>
      </c>
      <c r="E186" s="13">
        <v>207</v>
      </c>
      <c r="F186" s="14">
        <v>218.08002500000001</v>
      </c>
      <c r="G186" s="15">
        <v>0.39200000000000002</v>
      </c>
      <c r="H186" s="14">
        <v>338.82635299999998</v>
      </c>
      <c r="I186" s="15">
        <v>0.60799999999999998</v>
      </c>
      <c r="J186" s="16">
        <v>556906378</v>
      </c>
      <c r="K186" s="13">
        <v>2005</v>
      </c>
      <c r="L186" s="13" t="s">
        <v>16</v>
      </c>
      <c r="M186" s="17" t="s">
        <v>487</v>
      </c>
      <c r="N186" s="22" t="s">
        <v>488</v>
      </c>
      <c r="O186" s="19"/>
      <c r="P186" s="20">
        <v>869.41</v>
      </c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</row>
    <row r="187" spans="1:30">
      <c r="A187" s="9" t="s">
        <v>489</v>
      </c>
      <c r="B187" s="10">
        <f t="shared" si="4"/>
        <v>410.90266200000002</v>
      </c>
      <c r="C187" s="11">
        <f t="shared" si="1"/>
        <v>3.9509871346153846</v>
      </c>
      <c r="D187" s="12">
        <f t="shared" si="2"/>
        <v>3.9509871346153846</v>
      </c>
      <c r="E187" s="13">
        <v>104</v>
      </c>
      <c r="F187" s="14">
        <v>100.234838</v>
      </c>
      <c r="G187" s="15">
        <v>0.24399999999999999</v>
      </c>
      <c r="H187" s="14">
        <v>310.667824</v>
      </c>
      <c r="I187" s="15">
        <v>0.75600000000000001</v>
      </c>
      <c r="J187" s="16">
        <v>410902662</v>
      </c>
      <c r="K187" s="13">
        <v>2017</v>
      </c>
      <c r="L187" s="13" t="s">
        <v>18</v>
      </c>
      <c r="M187" s="17" t="s">
        <v>490</v>
      </c>
      <c r="N187" s="22" t="s">
        <v>491</v>
      </c>
      <c r="O187" s="19"/>
      <c r="P187" s="20">
        <v>503.75</v>
      </c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</row>
    <row r="188" spans="1:30">
      <c r="A188" s="9" t="s">
        <v>492</v>
      </c>
      <c r="B188" s="10">
        <f t="shared" si="4"/>
        <v>414.35154599999998</v>
      </c>
      <c r="C188" s="11">
        <f t="shared" si="1"/>
        <v>4.4079951702127662</v>
      </c>
      <c r="D188" s="12">
        <f t="shared" si="2"/>
        <v>4.4079951702127662</v>
      </c>
      <c r="E188" s="13">
        <v>94</v>
      </c>
      <c r="F188" s="14">
        <v>128.26172399999999</v>
      </c>
      <c r="G188" s="15">
        <v>0.31</v>
      </c>
      <c r="H188" s="14">
        <v>286.08982200000003</v>
      </c>
      <c r="I188" s="15">
        <v>0.69</v>
      </c>
      <c r="J188" s="16">
        <v>414351546</v>
      </c>
      <c r="K188" s="13">
        <v>2015</v>
      </c>
      <c r="L188" s="13" t="s">
        <v>18</v>
      </c>
      <c r="M188" s="17" t="s">
        <v>493</v>
      </c>
      <c r="N188" s="22" t="s">
        <v>494</v>
      </c>
      <c r="O188" s="19"/>
      <c r="P188" s="20">
        <v>527.83000000000004</v>
      </c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</row>
    <row r="189" spans="1:30">
      <c r="A189" s="9" t="s">
        <v>495</v>
      </c>
      <c r="B189" s="10">
        <f t="shared" si="4"/>
        <v>312.89792</v>
      </c>
      <c r="C189" s="11">
        <f t="shared" si="1"/>
        <v>7.8224479999999996</v>
      </c>
      <c r="D189" s="12">
        <f t="shared" si="2"/>
        <v>7.8224479999999996</v>
      </c>
      <c r="E189" s="13">
        <v>40</v>
      </c>
      <c r="F189" s="14">
        <v>165.36323400000001</v>
      </c>
      <c r="G189" s="15">
        <v>0.52800000000000002</v>
      </c>
      <c r="H189" s="14">
        <v>147.53468599999999</v>
      </c>
      <c r="I189" s="15">
        <v>0.47199999999999998</v>
      </c>
      <c r="J189" s="16">
        <v>312897920</v>
      </c>
      <c r="K189" s="13">
        <v>2019</v>
      </c>
      <c r="L189" s="13" t="s">
        <v>18</v>
      </c>
      <c r="M189" s="17" t="s">
        <v>496</v>
      </c>
      <c r="N189" s="22" t="s">
        <v>497</v>
      </c>
      <c r="O189" s="19"/>
      <c r="P189" s="20">
        <v>370.08</v>
      </c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</row>
    <row r="190" spans="1:30">
      <c r="A190" s="9" t="s">
        <v>498</v>
      </c>
      <c r="B190" s="10">
        <f t="shared" si="4"/>
        <v>566.65281200000004</v>
      </c>
      <c r="C190" s="11">
        <f t="shared" si="1"/>
        <v>3.0629881729729731</v>
      </c>
      <c r="D190" s="12">
        <f t="shared" si="2"/>
        <v>3.0629881729729731</v>
      </c>
      <c r="E190" s="13">
        <v>185</v>
      </c>
      <c r="F190" s="14">
        <v>168.05281199999999</v>
      </c>
      <c r="G190" s="15">
        <v>0.29699999999999999</v>
      </c>
      <c r="H190" s="14">
        <v>398.6</v>
      </c>
      <c r="I190" s="15">
        <v>0.70299999999999996</v>
      </c>
      <c r="J190" s="16">
        <v>566652812</v>
      </c>
      <c r="K190" s="13">
        <v>2017</v>
      </c>
      <c r="L190" s="13" t="s">
        <v>18</v>
      </c>
      <c r="M190" s="17" t="s">
        <v>499</v>
      </c>
      <c r="N190" s="22" t="s">
        <v>500</v>
      </c>
      <c r="O190" s="19"/>
      <c r="P190" s="20">
        <v>694.69</v>
      </c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</row>
    <row r="191" spans="1:30">
      <c r="A191" s="9" t="s">
        <v>501</v>
      </c>
      <c r="B191" s="10">
        <f t="shared" si="4"/>
        <v>632.08319700000004</v>
      </c>
      <c r="C191" s="11">
        <f t="shared" si="1"/>
        <v>4.8621784384615392</v>
      </c>
      <c r="D191" s="12">
        <f t="shared" si="2"/>
        <v>4.8621784384615392</v>
      </c>
      <c r="E191" s="13">
        <v>130</v>
      </c>
      <c r="F191" s="14">
        <v>215.771591</v>
      </c>
      <c r="G191" s="15">
        <v>0.34100000000000003</v>
      </c>
      <c r="H191" s="14">
        <v>416.31160599999998</v>
      </c>
      <c r="I191" s="15">
        <v>0.65900000000000003</v>
      </c>
      <c r="J191" s="16">
        <v>632083197</v>
      </c>
      <c r="K191" s="13">
        <v>2008</v>
      </c>
      <c r="L191" s="13" t="s">
        <v>16</v>
      </c>
      <c r="M191" s="17" t="s">
        <v>502</v>
      </c>
      <c r="N191" s="22" t="s">
        <v>503</v>
      </c>
      <c r="O191" s="19"/>
      <c r="P191" s="20">
        <v>891.5</v>
      </c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</row>
    <row r="192" spans="1:30">
      <c r="A192" s="9" t="s">
        <v>504</v>
      </c>
      <c r="B192" s="10">
        <f t="shared" si="4"/>
        <v>665.69228099999998</v>
      </c>
      <c r="C192" s="11">
        <f t="shared" si="1"/>
        <v>4.4379485399999998</v>
      </c>
      <c r="D192" s="12">
        <f t="shared" si="2"/>
        <v>4.4379485399999998</v>
      </c>
      <c r="E192" s="13">
        <v>150</v>
      </c>
      <c r="F192" s="14">
        <v>165.24906300000001</v>
      </c>
      <c r="G192" s="15">
        <v>0.248</v>
      </c>
      <c r="H192" s="14">
        <v>500.443218</v>
      </c>
      <c r="I192" s="15">
        <v>0.752</v>
      </c>
      <c r="J192" s="16">
        <v>665692281</v>
      </c>
      <c r="K192" s="13">
        <v>2011</v>
      </c>
      <c r="L192" s="13" t="s">
        <v>18</v>
      </c>
      <c r="M192" s="17" t="s">
        <v>505</v>
      </c>
      <c r="N192" s="22" t="s">
        <v>506</v>
      </c>
      <c r="O192" s="19"/>
      <c r="P192" s="20">
        <v>899.92</v>
      </c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</row>
    <row r="193" spans="1:30">
      <c r="A193" s="9" t="s">
        <v>507</v>
      </c>
      <c r="B193" s="10">
        <f t="shared" si="4"/>
        <v>521.17082500000004</v>
      </c>
      <c r="C193" s="11">
        <f t="shared" si="1"/>
        <v>3.594281551724138</v>
      </c>
      <c r="D193" s="12">
        <f t="shared" si="2"/>
        <v>3.594281551724138</v>
      </c>
      <c r="E193" s="13">
        <v>145</v>
      </c>
      <c r="F193" s="14">
        <v>143.52861899999999</v>
      </c>
      <c r="G193" s="15">
        <v>0.27500000000000002</v>
      </c>
      <c r="H193" s="14">
        <v>377.64220599999999</v>
      </c>
      <c r="I193" s="15">
        <v>0.72499999999999998</v>
      </c>
      <c r="J193" s="16">
        <v>521170825</v>
      </c>
      <c r="K193" s="13">
        <v>2016</v>
      </c>
      <c r="L193" s="13" t="s">
        <v>18</v>
      </c>
      <c r="M193" s="17" t="s">
        <v>508</v>
      </c>
      <c r="N193" s="22" t="s">
        <v>509</v>
      </c>
      <c r="O193" s="19"/>
      <c r="P193" s="20">
        <v>654.91</v>
      </c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</row>
    <row r="194" spans="1:30">
      <c r="A194" s="9" t="s">
        <v>510</v>
      </c>
      <c r="B194" s="10">
        <f t="shared" si="4"/>
        <v>471.226899</v>
      </c>
      <c r="C194" s="11">
        <f t="shared" si="1"/>
        <v>15.7075633</v>
      </c>
      <c r="D194" s="12">
        <f t="shared" si="2"/>
        <v>15.7075633</v>
      </c>
      <c r="E194" s="13">
        <v>30</v>
      </c>
      <c r="F194" s="14">
        <v>151.10180299999999</v>
      </c>
      <c r="G194" s="15">
        <v>0.32100000000000001</v>
      </c>
      <c r="H194" s="14">
        <v>320.12509599999998</v>
      </c>
      <c r="I194" s="15">
        <v>0.67900000000000005</v>
      </c>
      <c r="J194" s="16">
        <v>471226899</v>
      </c>
      <c r="K194" s="13">
        <v>2016</v>
      </c>
      <c r="L194" s="13" t="s">
        <v>18</v>
      </c>
      <c r="M194" s="17" t="s">
        <v>511</v>
      </c>
      <c r="N194" s="22" t="s">
        <v>512</v>
      </c>
      <c r="O194" s="19"/>
      <c r="P194" s="20">
        <v>592.15</v>
      </c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</row>
    <row r="195" spans="1:30">
      <c r="A195" s="9" t="s">
        <v>513</v>
      </c>
      <c r="B195" s="10">
        <f t="shared" si="4"/>
        <v>442.29930899999999</v>
      </c>
      <c r="C195" s="11">
        <f t="shared" si="1"/>
        <v>7.2508083442622953</v>
      </c>
      <c r="D195" s="12">
        <f t="shared" si="2"/>
        <v>7.2508083442622953</v>
      </c>
      <c r="E195" s="13">
        <v>61</v>
      </c>
      <c r="F195" s="14">
        <v>148.80976999999999</v>
      </c>
      <c r="G195" s="15">
        <v>0.33600000000000002</v>
      </c>
      <c r="H195" s="14">
        <v>293.48953899999998</v>
      </c>
      <c r="I195" s="15">
        <v>0.66400000000000003</v>
      </c>
      <c r="J195" s="16">
        <v>442299309</v>
      </c>
      <c r="K195" s="13">
        <v>2012</v>
      </c>
      <c r="L195" s="13" t="s">
        <v>18</v>
      </c>
      <c r="M195" s="17" t="s">
        <v>514</v>
      </c>
      <c r="N195" s="22" t="s">
        <v>515</v>
      </c>
      <c r="O195" s="19"/>
      <c r="P195" s="20">
        <v>580.92999999999995</v>
      </c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</row>
    <row r="196" spans="1:30">
      <c r="A196" s="9" t="s">
        <v>516</v>
      </c>
      <c r="B196" s="10">
        <f t="shared" si="4"/>
        <v>321.73152700000003</v>
      </c>
      <c r="C196" s="11">
        <f t="shared" si="1"/>
        <v>9.1923293428571444</v>
      </c>
      <c r="D196" s="12">
        <f t="shared" si="2"/>
        <v>9.1923293428571444</v>
      </c>
      <c r="E196" s="13">
        <v>35</v>
      </c>
      <c r="F196" s="14">
        <v>144.731527</v>
      </c>
      <c r="G196" s="15">
        <v>0.45</v>
      </c>
      <c r="H196" s="14">
        <v>177</v>
      </c>
      <c r="I196" s="15">
        <v>0.55000000000000004</v>
      </c>
      <c r="J196" s="16">
        <v>321731527</v>
      </c>
      <c r="K196" s="13">
        <v>1992</v>
      </c>
      <c r="L196" s="13" t="s">
        <v>23</v>
      </c>
      <c r="M196" s="17" t="s">
        <v>517</v>
      </c>
      <c r="N196" s="22" t="s">
        <v>518</v>
      </c>
      <c r="O196" s="19"/>
      <c r="P196" s="20">
        <v>693.58</v>
      </c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</row>
    <row r="197" spans="1:30">
      <c r="A197" s="9" t="s">
        <v>519</v>
      </c>
      <c r="B197" s="10">
        <f t="shared" si="4"/>
        <v>609.01656500000001</v>
      </c>
      <c r="C197" s="11">
        <f t="shared" si="1"/>
        <v>5.0751380416666665</v>
      </c>
      <c r="D197" s="12">
        <f t="shared" si="2"/>
        <v>5.0751380416666665</v>
      </c>
      <c r="E197" s="13">
        <v>120</v>
      </c>
      <c r="F197" s="14">
        <v>124.98702299999999</v>
      </c>
      <c r="G197" s="15">
        <v>0.20499999999999999</v>
      </c>
      <c r="H197" s="14">
        <v>484.02954199999999</v>
      </c>
      <c r="I197" s="15">
        <v>0.79500000000000004</v>
      </c>
      <c r="J197" s="16">
        <v>609016565</v>
      </c>
      <c r="K197" s="13">
        <v>2012</v>
      </c>
      <c r="L197" s="13" t="s">
        <v>18</v>
      </c>
      <c r="M197" s="17" t="s">
        <v>520</v>
      </c>
      <c r="N197" s="22" t="s">
        <v>521</v>
      </c>
      <c r="O197" s="19"/>
      <c r="P197" s="20">
        <v>799.91</v>
      </c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</row>
    <row r="198" spans="1:30">
      <c r="A198" s="9" t="s">
        <v>522</v>
      </c>
      <c r="B198" s="10">
        <f t="shared" si="4"/>
        <v>310.65058499999998</v>
      </c>
      <c r="C198" s="11">
        <f t="shared" si="1"/>
        <v>3.1065058499999996</v>
      </c>
      <c r="D198" s="12">
        <f t="shared" si="2"/>
        <v>3.1065058499999996</v>
      </c>
      <c r="E198" s="13">
        <v>100</v>
      </c>
      <c r="F198" s="14">
        <v>148.43860000000001</v>
      </c>
      <c r="G198" s="15">
        <v>0.47799999999999998</v>
      </c>
      <c r="H198" s="14">
        <v>162.211985</v>
      </c>
      <c r="I198" s="15">
        <v>0.52200000000000002</v>
      </c>
      <c r="J198" s="16">
        <v>310650585</v>
      </c>
      <c r="K198" s="13">
        <v>2010</v>
      </c>
      <c r="L198" s="13" t="s">
        <v>18</v>
      </c>
      <c r="M198" s="17" t="s">
        <v>523</v>
      </c>
      <c r="N198" s="22" t="s">
        <v>524</v>
      </c>
      <c r="O198" s="19"/>
      <c r="P198" s="20">
        <v>426.81</v>
      </c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</row>
    <row r="199" spans="1:30">
      <c r="A199" s="35" t="s">
        <v>525</v>
      </c>
      <c r="B199" s="10">
        <f t="shared" si="4"/>
        <v>388.15601099999998</v>
      </c>
      <c r="C199" s="11">
        <f t="shared" si="1"/>
        <v>3.5286910090909087</v>
      </c>
      <c r="D199" s="12">
        <f t="shared" si="2"/>
        <v>3.5286910090909087</v>
      </c>
      <c r="E199" s="36">
        <v>110</v>
      </c>
      <c r="F199" s="37">
        <v>134.529403</v>
      </c>
      <c r="G199" s="38">
        <v>0.34699999999999998</v>
      </c>
      <c r="H199" s="37">
        <v>253.626608</v>
      </c>
      <c r="I199" s="38">
        <v>0.65300000000000002</v>
      </c>
      <c r="J199" s="39">
        <v>388156011</v>
      </c>
      <c r="K199" s="40">
        <v>2007</v>
      </c>
      <c r="L199" s="13" t="s">
        <v>16</v>
      </c>
      <c r="M199" s="17" t="s">
        <v>526</v>
      </c>
      <c r="N199" s="22" t="s">
        <v>527</v>
      </c>
      <c r="O199" s="19"/>
      <c r="P199" s="20">
        <v>570.9</v>
      </c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</row>
    <row r="200" spans="1:30">
      <c r="A200" s="9" t="s">
        <v>528</v>
      </c>
      <c r="B200" s="10">
        <f t="shared" si="4"/>
        <v>619.17994999999996</v>
      </c>
      <c r="C200" s="11">
        <f t="shared" si="1"/>
        <v>5.1598329166666668</v>
      </c>
      <c r="D200" s="12">
        <f t="shared" si="2"/>
        <v>5.1598329166666668</v>
      </c>
      <c r="E200" s="13">
        <v>120</v>
      </c>
      <c r="F200" s="14">
        <v>226.27706800000001</v>
      </c>
      <c r="G200" s="15">
        <v>0.36499999999999999</v>
      </c>
      <c r="H200" s="14">
        <v>392.90288199999998</v>
      </c>
      <c r="I200" s="15">
        <v>0.63500000000000001</v>
      </c>
      <c r="J200" s="16">
        <v>619179950</v>
      </c>
      <c r="K200" s="13">
        <v>2017</v>
      </c>
      <c r="L200" s="13" t="s">
        <v>18</v>
      </c>
      <c r="M200" s="17" t="s">
        <v>529</v>
      </c>
      <c r="N200" s="22" t="s">
        <v>530</v>
      </c>
      <c r="O200" s="19"/>
      <c r="P200" s="20">
        <v>759.09</v>
      </c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</row>
    <row r="201" spans="1:30">
      <c r="A201" s="23" t="s">
        <v>531</v>
      </c>
      <c r="B201" s="10">
        <f t="shared" si="4"/>
        <v>898.18203600000004</v>
      </c>
      <c r="C201" s="11">
        <f t="shared" si="1"/>
        <v>9.6578713548387096</v>
      </c>
      <c r="D201" s="12">
        <f t="shared" si="2"/>
        <v>9.6578713548387096</v>
      </c>
      <c r="E201" s="13">
        <v>93</v>
      </c>
      <c r="F201" s="14">
        <v>316.11541999999997</v>
      </c>
      <c r="G201" s="15">
        <v>0.35199999999999998</v>
      </c>
      <c r="H201" s="14">
        <v>582.06661599999995</v>
      </c>
      <c r="I201" s="15">
        <v>0.64800000000000002</v>
      </c>
      <c r="J201" s="16">
        <v>898182036</v>
      </c>
      <c r="K201" s="13">
        <v>2001</v>
      </c>
      <c r="L201" s="13" t="s">
        <v>16</v>
      </c>
      <c r="M201" s="17" t="s">
        <v>532</v>
      </c>
      <c r="N201" s="22" t="s">
        <v>533</v>
      </c>
      <c r="O201" s="19"/>
      <c r="P201" s="20">
        <v>1527.12</v>
      </c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</row>
    <row r="202" spans="1:30">
      <c r="A202" s="23" t="s">
        <v>534</v>
      </c>
      <c r="B202" s="10">
        <f t="shared" si="4"/>
        <v>1146.4362140000001</v>
      </c>
      <c r="C202" s="11">
        <f t="shared" si="1"/>
        <v>12.196129936170214</v>
      </c>
      <c r="D202" s="12">
        <f t="shared" si="2"/>
        <v>12.196129936170214</v>
      </c>
      <c r="E202" s="13">
        <v>94</v>
      </c>
      <c r="F202" s="14">
        <v>378.25120700000002</v>
      </c>
      <c r="G202" s="15">
        <v>0.33</v>
      </c>
      <c r="H202" s="14">
        <v>768.18500700000004</v>
      </c>
      <c r="I202" s="15">
        <v>0.67</v>
      </c>
      <c r="J202" s="16">
        <v>1146436214</v>
      </c>
      <c r="K202" s="13">
        <v>2003</v>
      </c>
      <c r="L202" s="13" t="s">
        <v>16</v>
      </c>
      <c r="M202" s="17" t="s">
        <v>535</v>
      </c>
      <c r="N202" s="22" t="s">
        <v>536</v>
      </c>
      <c r="O202" s="19"/>
      <c r="P202" s="20">
        <v>1878.41</v>
      </c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</row>
    <row r="203" spans="1:30">
      <c r="A203" s="23" t="s">
        <v>537</v>
      </c>
      <c r="B203" s="10">
        <f t="shared" si="4"/>
        <v>947.93931499999997</v>
      </c>
      <c r="C203" s="11">
        <f t="shared" si="1"/>
        <v>10.084460797872341</v>
      </c>
      <c r="D203" s="12">
        <f t="shared" si="2"/>
        <v>10.084460797872341</v>
      </c>
      <c r="E203" s="13">
        <v>94</v>
      </c>
      <c r="F203" s="14">
        <v>342.95251100000002</v>
      </c>
      <c r="G203" s="15">
        <v>0.36199999999999999</v>
      </c>
      <c r="H203" s="14">
        <v>604.98680400000001</v>
      </c>
      <c r="I203" s="15">
        <v>0.63800000000000001</v>
      </c>
      <c r="J203" s="16">
        <v>947939315</v>
      </c>
      <c r="K203" s="13">
        <v>2002</v>
      </c>
      <c r="L203" s="13" t="s">
        <v>16</v>
      </c>
      <c r="M203" s="17" t="s">
        <v>538</v>
      </c>
      <c r="N203" s="22" t="s">
        <v>539</v>
      </c>
      <c r="O203" s="19"/>
      <c r="P203" s="20">
        <v>1593.52</v>
      </c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</row>
    <row r="204" spans="1:30">
      <c r="A204" s="9" t="s">
        <v>540</v>
      </c>
      <c r="B204" s="10">
        <f t="shared" si="4"/>
        <v>469.05857400000002</v>
      </c>
      <c r="C204" s="11">
        <f t="shared" si="1"/>
        <v>12.027142923076923</v>
      </c>
      <c r="D204" s="12">
        <f t="shared" si="2"/>
        <v>12.027142923076923</v>
      </c>
      <c r="E204" s="13">
        <v>39</v>
      </c>
      <c r="F204" s="14">
        <v>126.6636</v>
      </c>
      <c r="G204" s="15">
        <v>0.27</v>
      </c>
      <c r="H204" s="14">
        <v>342.39497399999999</v>
      </c>
      <c r="I204" s="15">
        <v>0.73</v>
      </c>
      <c r="J204" s="16">
        <v>469058574</v>
      </c>
      <c r="K204" s="13">
        <v>2014</v>
      </c>
      <c r="L204" s="13" t="s">
        <v>18</v>
      </c>
      <c r="M204" s="17" t="s">
        <v>541</v>
      </c>
      <c r="N204" s="22" t="s">
        <v>542</v>
      </c>
      <c r="O204" s="19"/>
      <c r="P204" s="20">
        <v>596.98</v>
      </c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</row>
    <row r="205" spans="1:30">
      <c r="A205" s="9" t="s">
        <v>543</v>
      </c>
      <c r="B205" s="10">
        <f t="shared" si="4"/>
        <v>389.56151499999999</v>
      </c>
      <c r="C205" s="11">
        <f t="shared" si="1"/>
        <v>2.1057379189189187</v>
      </c>
      <c r="D205" s="12">
        <f t="shared" si="2"/>
        <v>2.1057379189189187</v>
      </c>
      <c r="E205" s="13">
        <v>185</v>
      </c>
      <c r="F205" s="14">
        <v>154.10906</v>
      </c>
      <c r="G205" s="15">
        <v>0.39600000000000002</v>
      </c>
      <c r="H205" s="14">
        <v>235.45245499999999</v>
      </c>
      <c r="I205" s="15">
        <v>0.60399999999999998</v>
      </c>
      <c r="J205" s="16">
        <v>389561515</v>
      </c>
      <c r="K205" s="13">
        <v>2015</v>
      </c>
      <c r="L205" s="13" t="s">
        <v>18</v>
      </c>
      <c r="M205" s="17" t="s">
        <v>544</v>
      </c>
      <c r="N205" s="22" t="s">
        <v>545</v>
      </c>
      <c r="O205" s="19"/>
      <c r="P205" s="20">
        <v>496.25</v>
      </c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</row>
    <row r="206" spans="1:30">
      <c r="A206" s="9" t="s">
        <v>546</v>
      </c>
      <c r="B206" s="10">
        <f t="shared" si="4"/>
        <v>542.06384600000001</v>
      </c>
      <c r="C206" s="11">
        <f t="shared" si="1"/>
        <v>7.2275179466666666</v>
      </c>
      <c r="D206" s="12">
        <f t="shared" si="2"/>
        <v>7.2275179466666666</v>
      </c>
      <c r="E206" s="13">
        <v>75</v>
      </c>
      <c r="F206" s="14">
        <v>193.59552099999999</v>
      </c>
      <c r="G206" s="15">
        <v>0.35699999999999998</v>
      </c>
      <c r="H206" s="14">
        <v>348.46832499999999</v>
      </c>
      <c r="I206" s="15">
        <v>0.64300000000000002</v>
      </c>
      <c r="J206" s="16">
        <v>542063846</v>
      </c>
      <c r="K206" s="13">
        <v>2005</v>
      </c>
      <c r="L206" s="13" t="s">
        <v>16</v>
      </c>
      <c r="M206" s="17" t="s">
        <v>547</v>
      </c>
      <c r="N206" s="22" t="s">
        <v>548</v>
      </c>
      <c r="O206" s="19"/>
      <c r="P206" s="20">
        <v>846.24</v>
      </c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</row>
    <row r="207" spans="1:30">
      <c r="A207" s="9" t="s">
        <v>549</v>
      </c>
      <c r="B207" s="10">
        <f t="shared" si="4"/>
        <v>746.92127400000004</v>
      </c>
      <c r="C207" s="11">
        <f t="shared" si="1"/>
        <v>5.1511811999999999</v>
      </c>
      <c r="D207" s="12">
        <f t="shared" si="2"/>
        <v>5.1511811999999999</v>
      </c>
      <c r="E207" s="13">
        <v>145</v>
      </c>
      <c r="F207" s="14">
        <v>216.391482</v>
      </c>
      <c r="G207" s="15">
        <v>0.28999999999999998</v>
      </c>
      <c r="H207" s="14">
        <v>530.52979200000004</v>
      </c>
      <c r="I207" s="15">
        <v>0.71</v>
      </c>
      <c r="J207" s="16">
        <v>746921274</v>
      </c>
      <c r="K207" s="13">
        <v>2012</v>
      </c>
      <c r="L207" s="13" t="s">
        <v>18</v>
      </c>
      <c r="M207" s="17" t="s">
        <v>550</v>
      </c>
      <c r="N207" s="22" t="s">
        <v>551</v>
      </c>
      <c r="O207" s="19"/>
      <c r="P207" s="20">
        <v>851.75</v>
      </c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</row>
    <row r="208" spans="1:30">
      <c r="A208" s="9" t="s">
        <v>552</v>
      </c>
      <c r="B208" s="10">
        <f t="shared" si="4"/>
        <v>603.90035399999999</v>
      </c>
      <c r="C208" s="11">
        <f t="shared" si="1"/>
        <v>4.0260023599999997</v>
      </c>
      <c r="D208" s="12">
        <f t="shared" si="2"/>
        <v>4.0260023599999997</v>
      </c>
      <c r="E208" s="13">
        <v>150</v>
      </c>
      <c r="F208" s="14">
        <v>180.01095000000001</v>
      </c>
      <c r="G208" s="15">
        <v>0.29799999999999999</v>
      </c>
      <c r="H208" s="14">
        <v>423.88940400000001</v>
      </c>
      <c r="I208" s="15">
        <v>0.70199999999999996</v>
      </c>
      <c r="J208" s="16">
        <v>603900354</v>
      </c>
      <c r="K208" s="13">
        <v>2008</v>
      </c>
      <c r="L208" s="13" t="s">
        <v>16</v>
      </c>
      <c r="M208" s="17" t="s">
        <v>553</v>
      </c>
      <c r="N208" s="22" t="s">
        <v>554</v>
      </c>
      <c r="O208" s="19"/>
      <c r="P208" s="20">
        <v>981.04</v>
      </c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</row>
    <row r="209" spans="1:30">
      <c r="A209" s="9" t="s">
        <v>555</v>
      </c>
      <c r="B209" s="10">
        <f t="shared" si="4"/>
        <v>758.41177900000002</v>
      </c>
      <c r="C209" s="11">
        <f t="shared" si="1"/>
        <v>4.2133987722222219</v>
      </c>
      <c r="D209" s="12">
        <f t="shared" si="2"/>
        <v>4.2133987722222219</v>
      </c>
      <c r="E209" s="13">
        <v>180</v>
      </c>
      <c r="F209" s="14">
        <v>241.41037800000001</v>
      </c>
      <c r="G209" s="15">
        <v>0.318</v>
      </c>
      <c r="H209" s="14">
        <v>517.00140099999999</v>
      </c>
      <c r="I209" s="15">
        <v>0.68200000000000005</v>
      </c>
      <c r="J209" s="16">
        <v>758411779</v>
      </c>
      <c r="K209" s="13">
        <v>2014</v>
      </c>
      <c r="L209" s="13" t="s">
        <v>18</v>
      </c>
      <c r="M209" s="17" t="s">
        <v>556</v>
      </c>
      <c r="N209" s="22" t="s">
        <v>557</v>
      </c>
      <c r="O209" s="19"/>
      <c r="P209" s="20">
        <v>965.25</v>
      </c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</row>
    <row r="210" spans="1:30">
      <c r="A210" s="9" t="s">
        <v>558</v>
      </c>
      <c r="B210" s="10">
        <f t="shared" si="4"/>
        <v>491.73008900000002</v>
      </c>
      <c r="C210" s="11">
        <f t="shared" si="1"/>
        <v>2.6580004810810811</v>
      </c>
      <c r="D210" s="12">
        <f t="shared" si="2"/>
        <v>2.6580004810810811</v>
      </c>
      <c r="E210" s="13">
        <v>185</v>
      </c>
      <c r="F210" s="14">
        <v>113.929605</v>
      </c>
      <c r="G210" s="15">
        <v>0.23200000000000001</v>
      </c>
      <c r="H210" s="14">
        <v>377.80048399999998</v>
      </c>
      <c r="I210" s="15">
        <v>0.76800000000000002</v>
      </c>
      <c r="J210" s="16">
        <v>491730089</v>
      </c>
      <c r="K210" s="13">
        <v>2019</v>
      </c>
      <c r="L210" s="13" t="s">
        <v>18</v>
      </c>
      <c r="M210" s="17" t="s">
        <v>559</v>
      </c>
      <c r="N210" s="22" t="s">
        <v>557</v>
      </c>
      <c r="O210" s="19"/>
      <c r="P210" s="20">
        <v>581.59</v>
      </c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</row>
    <row r="211" spans="1:30">
      <c r="A211" s="9" t="s">
        <v>560</v>
      </c>
      <c r="B211" s="10">
        <f t="shared" si="4"/>
        <v>611.25781900000004</v>
      </c>
      <c r="C211" s="11">
        <f t="shared" si="1"/>
        <v>11.754958057692308</v>
      </c>
      <c r="D211" s="12">
        <f t="shared" si="2"/>
        <v>11.754958057692308</v>
      </c>
      <c r="E211" s="32">
        <v>52</v>
      </c>
      <c r="F211" s="14">
        <v>144.16966400000001</v>
      </c>
      <c r="G211" s="15">
        <v>0.23599999999999999</v>
      </c>
      <c r="H211" s="14">
        <v>467.08815499999997</v>
      </c>
      <c r="I211" s="15">
        <v>0.76400000000000001</v>
      </c>
      <c r="J211" s="16">
        <v>611257819</v>
      </c>
      <c r="K211" s="13">
        <v>2008</v>
      </c>
      <c r="L211" s="13" t="s">
        <v>16</v>
      </c>
      <c r="M211" s="17" t="s">
        <v>561</v>
      </c>
      <c r="N211" s="22" t="s">
        <v>562</v>
      </c>
      <c r="O211" s="19"/>
      <c r="P211" s="20">
        <v>862.13</v>
      </c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</row>
    <row r="212" spans="1:30">
      <c r="A212" s="9" t="s">
        <v>563</v>
      </c>
      <c r="B212" s="10">
        <f t="shared" si="4"/>
        <v>402.26484299999998</v>
      </c>
      <c r="C212" s="11">
        <f t="shared" si="1"/>
        <v>5.3635312399999995</v>
      </c>
      <c r="D212" s="12">
        <f t="shared" si="2"/>
        <v>5.3635312399999995</v>
      </c>
      <c r="E212" s="13">
        <v>75</v>
      </c>
      <c r="F212" s="14">
        <v>120.634935</v>
      </c>
      <c r="G212" s="15">
        <v>0.3</v>
      </c>
      <c r="H212" s="14">
        <v>281.629908</v>
      </c>
      <c r="I212" s="15">
        <v>0.7</v>
      </c>
      <c r="J212" s="16">
        <v>402264843</v>
      </c>
      <c r="K212" s="13">
        <v>2018</v>
      </c>
      <c r="L212" s="13" t="s">
        <v>18</v>
      </c>
      <c r="M212" s="17" t="s">
        <v>564</v>
      </c>
      <c r="N212" s="22" t="s">
        <v>565</v>
      </c>
      <c r="O212" s="19"/>
      <c r="P212" s="20">
        <v>483.16</v>
      </c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</row>
    <row r="213" spans="1:30">
      <c r="A213" s="9" t="s">
        <v>566</v>
      </c>
      <c r="B213" s="10">
        <f t="shared" si="4"/>
        <v>668.04551800000002</v>
      </c>
      <c r="C213" s="11">
        <f t="shared" si="1"/>
        <v>2.9690911911111111</v>
      </c>
      <c r="D213" s="12">
        <f t="shared" si="2"/>
        <v>2.9690911911111111</v>
      </c>
      <c r="E213" s="13">
        <v>225</v>
      </c>
      <c r="F213" s="14">
        <v>291.04551800000002</v>
      </c>
      <c r="G213" s="15">
        <v>0.436</v>
      </c>
      <c r="H213" s="14">
        <v>377</v>
      </c>
      <c r="I213" s="15">
        <v>0.56399999999999995</v>
      </c>
      <c r="J213" s="16">
        <v>668045518</v>
      </c>
      <c r="K213" s="13">
        <v>2013</v>
      </c>
      <c r="L213" s="13" t="s">
        <v>18</v>
      </c>
      <c r="M213" s="17" t="s">
        <v>567</v>
      </c>
      <c r="N213" s="22" t="s">
        <v>568</v>
      </c>
      <c r="O213" s="19"/>
      <c r="P213" s="20">
        <v>863.66</v>
      </c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</row>
    <row r="214" spans="1:30">
      <c r="A214" s="9" t="s">
        <v>569</v>
      </c>
      <c r="B214" s="10">
        <f t="shared" si="4"/>
        <v>349.54614199999997</v>
      </c>
      <c r="C214" s="11">
        <f t="shared" si="1"/>
        <v>2.6888164769230767</v>
      </c>
      <c r="D214" s="12">
        <f t="shared" si="2"/>
        <v>2.6888164769230767</v>
      </c>
      <c r="E214" s="13">
        <v>130</v>
      </c>
      <c r="F214" s="14">
        <v>171.958438</v>
      </c>
      <c r="G214" s="15">
        <v>0.49199999999999999</v>
      </c>
      <c r="H214" s="14">
        <v>177.587704</v>
      </c>
      <c r="I214" s="15">
        <v>0.50800000000000001</v>
      </c>
      <c r="J214" s="16">
        <v>349546142</v>
      </c>
      <c r="K214" s="13">
        <v>2018</v>
      </c>
      <c r="L214" s="13" t="s">
        <v>18</v>
      </c>
      <c r="M214" s="17" t="s">
        <v>570</v>
      </c>
      <c r="N214" s="22" t="s">
        <v>571</v>
      </c>
      <c r="O214" s="19"/>
      <c r="P214" s="20">
        <v>419.84</v>
      </c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</row>
    <row r="215" spans="1:30">
      <c r="A215" s="9" t="s">
        <v>572</v>
      </c>
      <c r="B215" s="10">
        <f t="shared" si="4"/>
        <v>312.29605600000002</v>
      </c>
      <c r="C215" s="11">
        <f t="shared" si="1"/>
        <v>5.1196074754098362</v>
      </c>
      <c r="D215" s="12">
        <f t="shared" si="2"/>
        <v>5.1196074754098362</v>
      </c>
      <c r="E215" s="13">
        <v>61</v>
      </c>
      <c r="F215" s="14">
        <v>81.697192000000001</v>
      </c>
      <c r="G215" s="15">
        <v>0.26200000000000001</v>
      </c>
      <c r="H215" s="14">
        <v>230.59886399999999</v>
      </c>
      <c r="I215" s="15">
        <v>0.73799999999999999</v>
      </c>
      <c r="J215" s="16">
        <v>312296056</v>
      </c>
      <c r="K215" s="13">
        <v>2015</v>
      </c>
      <c r="L215" s="13" t="s">
        <v>18</v>
      </c>
      <c r="M215" s="17" t="s">
        <v>573</v>
      </c>
      <c r="N215" s="22" t="s">
        <v>574</v>
      </c>
      <c r="O215" s="19"/>
      <c r="P215" s="20">
        <v>397.82</v>
      </c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</row>
    <row r="216" spans="1:30">
      <c r="A216" s="9" t="s">
        <v>575</v>
      </c>
      <c r="B216" s="10">
        <f t="shared" si="4"/>
        <v>522.65793599999995</v>
      </c>
      <c r="C216" s="11">
        <f t="shared" si="1"/>
        <v>6.5332241999999994</v>
      </c>
      <c r="D216" s="12">
        <f t="shared" si="2"/>
        <v>6.5332241999999994</v>
      </c>
      <c r="E216" s="13">
        <v>80</v>
      </c>
      <c r="F216" s="14">
        <v>279.26116000000002</v>
      </c>
      <c r="G216" s="15">
        <v>0.53400000000000003</v>
      </c>
      <c r="H216" s="14">
        <v>243.39677599999999</v>
      </c>
      <c r="I216" s="15">
        <v>0.46600000000000003</v>
      </c>
      <c r="J216" s="16">
        <v>522657936</v>
      </c>
      <c r="K216" s="13">
        <v>2004</v>
      </c>
      <c r="L216" s="13" t="s">
        <v>16</v>
      </c>
      <c r="M216" s="17" t="s">
        <v>576</v>
      </c>
      <c r="N216" s="22" t="s">
        <v>577</v>
      </c>
      <c r="O216" s="19"/>
      <c r="P216" s="20">
        <v>840.18</v>
      </c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</row>
    <row r="217" spans="1:30">
      <c r="A217" s="9" t="s">
        <v>578</v>
      </c>
      <c r="B217" s="10">
        <f t="shared" si="4"/>
        <v>330.44404500000002</v>
      </c>
      <c r="C217" s="11">
        <f t="shared" si="1"/>
        <v>6.008073545454546</v>
      </c>
      <c r="D217" s="12">
        <f t="shared" si="2"/>
        <v>6.008073545454546</v>
      </c>
      <c r="E217" s="13">
        <v>55</v>
      </c>
      <c r="F217" s="14">
        <v>166.244045</v>
      </c>
      <c r="G217" s="15">
        <v>0.503</v>
      </c>
      <c r="H217" s="14">
        <v>164.2</v>
      </c>
      <c r="I217" s="15">
        <v>0.497</v>
      </c>
      <c r="J217" s="16">
        <v>330444045</v>
      </c>
      <c r="K217" s="13">
        <v>2000</v>
      </c>
      <c r="L217" s="13" t="s">
        <v>16</v>
      </c>
      <c r="M217" s="17" t="s">
        <v>579</v>
      </c>
      <c r="N217" s="22" t="s">
        <v>580</v>
      </c>
      <c r="O217" s="19"/>
      <c r="P217" s="20">
        <v>582.79999999999995</v>
      </c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</row>
    <row r="218" spans="1:30">
      <c r="A218" s="9" t="s">
        <v>581</v>
      </c>
      <c r="B218" s="10">
        <f t="shared" si="4"/>
        <v>321.88576499999999</v>
      </c>
      <c r="C218" s="11">
        <f t="shared" si="1"/>
        <v>2.4760443461538459</v>
      </c>
      <c r="D218" s="12">
        <f t="shared" si="2"/>
        <v>2.4760443461538459</v>
      </c>
      <c r="E218" s="13">
        <v>130</v>
      </c>
      <c r="F218" s="14">
        <v>148.415853</v>
      </c>
      <c r="G218" s="15">
        <v>0.46100000000000002</v>
      </c>
      <c r="H218" s="14">
        <v>173.46991199999999</v>
      </c>
      <c r="I218" s="15">
        <v>0.53900000000000003</v>
      </c>
      <c r="J218" s="16">
        <v>321885765</v>
      </c>
      <c r="K218" s="13">
        <v>2010</v>
      </c>
      <c r="L218" s="13" t="s">
        <v>18</v>
      </c>
      <c r="M218" s="17" t="s">
        <v>582</v>
      </c>
      <c r="N218" s="22" t="s">
        <v>583</v>
      </c>
      <c r="O218" s="19"/>
      <c r="P218" s="20">
        <v>442.25</v>
      </c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</row>
    <row r="219" spans="1:30">
      <c r="A219" s="9" t="s">
        <v>584</v>
      </c>
      <c r="B219" s="10">
        <f t="shared" si="4"/>
        <v>589.39053899999999</v>
      </c>
      <c r="C219" s="11">
        <f t="shared" si="1"/>
        <v>6.5487837666666664</v>
      </c>
      <c r="D219" s="12">
        <f t="shared" si="2"/>
        <v>6.5487837666666664</v>
      </c>
      <c r="E219" s="13">
        <v>90</v>
      </c>
      <c r="F219" s="14">
        <v>250.690539</v>
      </c>
      <c r="G219" s="15">
        <v>0.42499999999999999</v>
      </c>
      <c r="H219" s="14">
        <v>338.7</v>
      </c>
      <c r="I219" s="15">
        <v>0.57499999999999996</v>
      </c>
      <c r="J219" s="16">
        <v>589390539</v>
      </c>
      <c r="K219" s="13">
        <v>1997</v>
      </c>
      <c r="L219" s="13" t="s">
        <v>23</v>
      </c>
      <c r="M219" s="17" t="s">
        <v>585</v>
      </c>
      <c r="N219" s="22" t="s">
        <v>586</v>
      </c>
      <c r="O219" s="19"/>
      <c r="P219" s="20">
        <v>1102.8800000000001</v>
      </c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</row>
    <row r="220" spans="1:30">
      <c r="A220" s="9" t="s">
        <v>587</v>
      </c>
      <c r="B220" s="10">
        <f t="shared" si="4"/>
        <v>654.21348499999999</v>
      </c>
      <c r="C220" s="11">
        <f t="shared" si="1"/>
        <v>2.9076154888888888</v>
      </c>
      <c r="D220" s="12">
        <f t="shared" si="2"/>
        <v>2.9076154888888888</v>
      </c>
      <c r="E220" s="13">
        <v>225</v>
      </c>
      <c r="F220" s="14">
        <v>179.02085400000001</v>
      </c>
      <c r="G220" s="15">
        <v>0.27400000000000002</v>
      </c>
      <c r="H220" s="14">
        <v>475.19263100000001</v>
      </c>
      <c r="I220" s="15">
        <v>0.72599999999999998</v>
      </c>
      <c r="J220" s="16">
        <v>654213485</v>
      </c>
      <c r="K220" s="13">
        <v>2012</v>
      </c>
      <c r="L220" s="13" t="s">
        <v>18</v>
      </c>
      <c r="M220" s="17" t="s">
        <v>588</v>
      </c>
      <c r="N220" s="22" t="s">
        <v>589</v>
      </c>
      <c r="O220" s="19"/>
      <c r="P220" s="20">
        <v>859.27</v>
      </c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</row>
    <row r="221" spans="1:30">
      <c r="A221" s="9" t="s">
        <v>590</v>
      </c>
      <c r="B221" s="10">
        <f t="shared" si="4"/>
        <v>445.135288</v>
      </c>
      <c r="C221" s="11">
        <f t="shared" si="1"/>
        <v>3.1795377714285715</v>
      </c>
      <c r="D221" s="12">
        <f t="shared" si="2"/>
        <v>3.1795377714285715</v>
      </c>
      <c r="E221" s="13">
        <v>140</v>
      </c>
      <c r="F221" s="14">
        <v>193.735288</v>
      </c>
      <c r="G221" s="15">
        <v>0.435</v>
      </c>
      <c r="H221" s="14">
        <v>251.4</v>
      </c>
      <c r="I221" s="15">
        <v>0.56499999999999995</v>
      </c>
      <c r="J221" s="16">
        <v>445135288</v>
      </c>
      <c r="K221" s="13">
        <v>2002</v>
      </c>
      <c r="L221" s="13" t="s">
        <v>16</v>
      </c>
      <c r="M221" s="17" t="s">
        <v>591</v>
      </c>
      <c r="N221" s="22" t="s">
        <v>592</v>
      </c>
      <c r="O221" s="19"/>
      <c r="P221" s="20">
        <v>748.29</v>
      </c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</row>
    <row r="222" spans="1:30">
      <c r="A222" s="41" t="s">
        <v>593</v>
      </c>
      <c r="B222" s="10">
        <f t="shared" si="4"/>
        <v>791.65739799999994</v>
      </c>
      <c r="C222" s="11">
        <f t="shared" si="1"/>
        <v>4.4475134719101117</v>
      </c>
      <c r="D222" s="12">
        <f t="shared" si="2"/>
        <v>4.4475134719101117</v>
      </c>
      <c r="E222" s="13">
        <v>178</v>
      </c>
      <c r="F222" s="14">
        <v>220.15910400000001</v>
      </c>
      <c r="G222" s="15">
        <v>0.27800000000000002</v>
      </c>
      <c r="H222" s="14">
        <v>571.49829399999999</v>
      </c>
      <c r="I222" s="15">
        <v>0.72199999999999998</v>
      </c>
      <c r="J222" s="16">
        <v>791657398</v>
      </c>
      <c r="K222" s="13">
        <v>2018</v>
      </c>
      <c r="L222" s="13" t="s">
        <v>18</v>
      </c>
      <c r="M222" s="17" t="s">
        <v>594</v>
      </c>
      <c r="N222" s="22" t="s">
        <v>595</v>
      </c>
      <c r="O222" s="19"/>
      <c r="P222" s="20">
        <v>950.85</v>
      </c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</row>
    <row r="223" spans="1:30">
      <c r="A223" s="41" t="s">
        <v>596</v>
      </c>
      <c r="B223" s="10">
        <f t="shared" si="4"/>
        <v>694.71338000000003</v>
      </c>
      <c r="C223" s="11">
        <f t="shared" si="1"/>
        <v>4.79112675862069</v>
      </c>
      <c r="D223" s="12">
        <f t="shared" si="2"/>
        <v>4.79112675862069</v>
      </c>
      <c r="E223" s="13">
        <v>145</v>
      </c>
      <c r="F223" s="14">
        <v>209.39790300000001</v>
      </c>
      <c r="G223" s="15">
        <v>0.30099999999999999</v>
      </c>
      <c r="H223" s="14">
        <v>485.31547699999999</v>
      </c>
      <c r="I223" s="15">
        <v>0.69899999999999995</v>
      </c>
      <c r="J223" s="16">
        <v>694713380</v>
      </c>
      <c r="K223" s="13">
        <v>2011</v>
      </c>
      <c r="L223" s="13" t="s">
        <v>18</v>
      </c>
      <c r="M223" s="17" t="s">
        <v>597</v>
      </c>
      <c r="N223" s="22" t="s">
        <v>598</v>
      </c>
      <c r="O223" s="19"/>
      <c r="P223" s="20">
        <v>939.16</v>
      </c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</row>
    <row r="224" spans="1:30">
      <c r="A224" s="41" t="s">
        <v>599</v>
      </c>
      <c r="B224" s="10">
        <f t="shared" si="4"/>
        <v>682.71663599999999</v>
      </c>
      <c r="C224" s="11">
        <f t="shared" si="1"/>
        <v>4.5514442400000004</v>
      </c>
      <c r="D224" s="12">
        <f t="shared" si="2"/>
        <v>4.5514442400000004</v>
      </c>
      <c r="E224" s="13">
        <v>150</v>
      </c>
      <c r="F224" s="14">
        <v>195.04237699999999</v>
      </c>
      <c r="G224" s="15">
        <v>0.28599999999999998</v>
      </c>
      <c r="H224" s="14">
        <v>487.67425900000001</v>
      </c>
      <c r="I224" s="15">
        <v>0.71399999999999997</v>
      </c>
      <c r="J224" s="16">
        <v>682716636</v>
      </c>
      <c r="K224" s="13">
        <v>2015</v>
      </c>
      <c r="L224" s="13" t="s">
        <v>18</v>
      </c>
      <c r="M224" s="17" t="s">
        <v>600</v>
      </c>
      <c r="N224" s="22" t="s">
        <v>601</v>
      </c>
      <c r="O224" s="19"/>
      <c r="P224" s="20">
        <v>869.69</v>
      </c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</row>
    <row r="225" spans="1:30">
      <c r="A225" s="9" t="s">
        <v>602</v>
      </c>
      <c r="B225" s="10">
        <f t="shared" si="4"/>
        <v>1159.4446620000001</v>
      </c>
      <c r="C225" s="11">
        <f t="shared" si="1"/>
        <v>15.66817110810811</v>
      </c>
      <c r="D225" s="12">
        <f t="shared" si="2"/>
        <v>15.66817110810811</v>
      </c>
      <c r="E225" s="13">
        <v>74</v>
      </c>
      <c r="F225" s="14">
        <v>336.04577</v>
      </c>
      <c r="G225" s="15">
        <v>0.28999999999999998</v>
      </c>
      <c r="H225" s="14">
        <v>823.39889200000005</v>
      </c>
      <c r="I225" s="15">
        <v>0.71</v>
      </c>
      <c r="J225" s="16">
        <v>1159444662</v>
      </c>
      <c r="K225" s="13">
        <v>2015</v>
      </c>
      <c r="L225" s="13" t="s">
        <v>18</v>
      </c>
      <c r="M225" s="17" t="s">
        <v>603</v>
      </c>
      <c r="N225" s="22" t="s">
        <v>604</v>
      </c>
      <c r="O225" s="19"/>
      <c r="P225" s="20">
        <v>1476.98</v>
      </c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</row>
    <row r="226" spans="1:30">
      <c r="A226" s="9" t="s">
        <v>605</v>
      </c>
      <c r="B226" s="10">
        <f t="shared" si="4"/>
        <v>939.22020999999995</v>
      </c>
      <c r="C226" s="11">
        <f t="shared" si="1"/>
        <v>11.740252625</v>
      </c>
      <c r="D226" s="12">
        <f t="shared" si="2"/>
        <v>11.740252625</v>
      </c>
      <c r="E226" s="13">
        <v>80</v>
      </c>
      <c r="F226" s="14">
        <v>369.50020999999998</v>
      </c>
      <c r="G226" s="15">
        <v>0.39300000000000002</v>
      </c>
      <c r="H226" s="14">
        <v>569.72</v>
      </c>
      <c r="I226" s="15">
        <v>0.60699999999999998</v>
      </c>
      <c r="J226" s="16">
        <v>939220210</v>
      </c>
      <c r="K226" s="13">
        <v>2022</v>
      </c>
      <c r="L226" s="13" t="s">
        <v>91</v>
      </c>
      <c r="M226" s="17" t="s">
        <v>606</v>
      </c>
      <c r="N226" s="22" t="s">
        <v>607</v>
      </c>
      <c r="O226" s="19"/>
      <c r="P226" s="20">
        <v>994.55</v>
      </c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</row>
    <row r="227" spans="1:30">
      <c r="A227" s="9" t="s">
        <v>608</v>
      </c>
      <c r="B227" s="10">
        <f t="shared" si="4"/>
        <v>358.37292600000001</v>
      </c>
      <c r="C227" s="11">
        <f t="shared" si="1"/>
        <v>3.5134600588235294</v>
      </c>
      <c r="D227" s="12">
        <f t="shared" si="2"/>
        <v>3.5134600588235294</v>
      </c>
      <c r="E227" s="13">
        <v>102</v>
      </c>
      <c r="F227" s="14">
        <v>132.072926</v>
      </c>
      <c r="G227" s="15">
        <v>0.36799999999999999</v>
      </c>
      <c r="H227" s="14">
        <v>226.3</v>
      </c>
      <c r="I227" s="15">
        <v>0.63200000000000001</v>
      </c>
      <c r="J227" s="16">
        <v>358372926</v>
      </c>
      <c r="K227" s="13">
        <v>2002</v>
      </c>
      <c r="L227" s="13" t="s">
        <v>16</v>
      </c>
      <c r="M227" s="17" t="s">
        <v>609</v>
      </c>
      <c r="N227" s="22" t="s">
        <v>610</v>
      </c>
      <c r="O227" s="19"/>
      <c r="P227" s="20">
        <v>602.44000000000005</v>
      </c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</row>
    <row r="228" spans="1:30">
      <c r="A228" s="9" t="s">
        <v>611</v>
      </c>
      <c r="B228" s="10">
        <f t="shared" si="4"/>
        <v>457.69639100000001</v>
      </c>
      <c r="C228" s="11">
        <f t="shared" si="1"/>
        <v>5.7212048874999999</v>
      </c>
      <c r="D228" s="12">
        <f t="shared" si="2"/>
        <v>5.7212048874999999</v>
      </c>
      <c r="E228" s="13">
        <v>80</v>
      </c>
      <c r="F228" s="14">
        <v>180.98185599999999</v>
      </c>
      <c r="G228" s="15">
        <v>0.39500000000000002</v>
      </c>
      <c r="H228" s="14">
        <v>276.71453500000001</v>
      </c>
      <c r="I228" s="15">
        <v>0.60499999999999998</v>
      </c>
      <c r="J228" s="16">
        <v>457696391</v>
      </c>
      <c r="K228" s="13">
        <v>1996</v>
      </c>
      <c r="L228" s="13" t="s">
        <v>23</v>
      </c>
      <c r="M228" s="17" t="s">
        <v>612</v>
      </c>
      <c r="N228" s="22" t="s">
        <v>613</v>
      </c>
      <c r="O228" s="19"/>
      <c r="P228" s="20">
        <v>882.52</v>
      </c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</row>
    <row r="229" spans="1:30">
      <c r="A229" s="9" t="s">
        <v>614</v>
      </c>
      <c r="B229" s="10">
        <f t="shared" si="4"/>
        <v>546.38810799999999</v>
      </c>
      <c r="C229" s="11">
        <f t="shared" si="1"/>
        <v>4.3711048640000003</v>
      </c>
      <c r="D229" s="12">
        <f t="shared" si="2"/>
        <v>4.3711048640000003</v>
      </c>
      <c r="E229" s="13">
        <v>125</v>
      </c>
      <c r="F229" s="14">
        <v>215.40988899999999</v>
      </c>
      <c r="G229" s="15">
        <v>0.39400000000000002</v>
      </c>
      <c r="H229" s="14">
        <v>330.97821900000002</v>
      </c>
      <c r="I229" s="15">
        <v>0.60599999999999998</v>
      </c>
      <c r="J229" s="16">
        <v>546388108</v>
      </c>
      <c r="K229" s="13">
        <v>2000</v>
      </c>
      <c r="L229" s="13" t="s">
        <v>16</v>
      </c>
      <c r="M229" s="17" t="s">
        <v>615</v>
      </c>
      <c r="N229" s="22" t="s">
        <v>616</v>
      </c>
      <c r="O229" s="19"/>
      <c r="P229" s="20">
        <v>963.66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</row>
    <row r="230" spans="1:30">
      <c r="A230" s="9" t="s">
        <v>617</v>
      </c>
      <c r="B230" s="10">
        <f t="shared" si="4"/>
        <v>398.47949699999998</v>
      </c>
      <c r="C230" s="11">
        <f t="shared" si="1"/>
        <v>2.6565299799999997</v>
      </c>
      <c r="D230" s="12">
        <f t="shared" si="2"/>
        <v>2.6565299799999997</v>
      </c>
      <c r="E230" s="13">
        <v>150</v>
      </c>
      <c r="F230" s="14">
        <v>134.02980099999999</v>
      </c>
      <c r="G230" s="15">
        <v>0.33600000000000002</v>
      </c>
      <c r="H230" s="14">
        <v>264.44969600000002</v>
      </c>
      <c r="I230" s="15">
        <v>0.66400000000000003</v>
      </c>
      <c r="J230" s="16">
        <v>398479497</v>
      </c>
      <c r="K230" s="13">
        <v>2006</v>
      </c>
      <c r="L230" s="13" t="s">
        <v>16</v>
      </c>
      <c r="M230" s="17" t="s">
        <v>618</v>
      </c>
      <c r="N230" s="22" t="s">
        <v>619</v>
      </c>
      <c r="O230" s="19"/>
      <c r="P230" s="20">
        <v>598.24</v>
      </c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</row>
    <row r="231" spans="1:30">
      <c r="A231" s="9" t="s">
        <v>620</v>
      </c>
      <c r="B231" s="10">
        <f t="shared" si="4"/>
        <v>660.34973100000002</v>
      </c>
      <c r="C231" s="11">
        <f t="shared" si="1"/>
        <v>3.7734270342857146</v>
      </c>
      <c r="D231" s="12">
        <f t="shared" si="2"/>
        <v>3.7734270342857146</v>
      </c>
      <c r="E231" s="13">
        <v>175</v>
      </c>
      <c r="F231" s="14">
        <v>248.75704400000001</v>
      </c>
      <c r="G231" s="15">
        <v>0.377</v>
      </c>
      <c r="H231" s="14">
        <v>411.59268700000001</v>
      </c>
      <c r="I231" s="15">
        <v>0.623</v>
      </c>
      <c r="J231" s="16">
        <v>660349731</v>
      </c>
      <c r="K231" s="13">
        <v>2016</v>
      </c>
      <c r="L231" s="13" t="s">
        <v>18</v>
      </c>
      <c r="M231" s="17" t="s">
        <v>621</v>
      </c>
      <c r="N231" s="22" t="s">
        <v>622</v>
      </c>
      <c r="O231" s="19"/>
      <c r="P231" s="20">
        <v>829.8</v>
      </c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</row>
    <row r="232" spans="1:30">
      <c r="A232" s="23" t="s">
        <v>623</v>
      </c>
      <c r="B232" s="10">
        <f t="shared" si="4"/>
        <v>755.35671100000002</v>
      </c>
      <c r="C232" s="11">
        <f t="shared" si="1"/>
        <v>6.0428536880000001</v>
      </c>
      <c r="D232" s="12">
        <f t="shared" si="2"/>
        <v>6.0428536880000001</v>
      </c>
      <c r="E232" s="32">
        <v>125</v>
      </c>
      <c r="F232" s="14">
        <v>337.13588499999997</v>
      </c>
      <c r="G232" s="15">
        <v>0.44600000000000001</v>
      </c>
      <c r="H232" s="14">
        <v>418.22082599999999</v>
      </c>
      <c r="I232" s="15">
        <v>0.55400000000000005</v>
      </c>
      <c r="J232" s="16">
        <v>755356711</v>
      </c>
      <c r="K232" s="13">
        <v>2014</v>
      </c>
      <c r="L232" s="13" t="s">
        <v>18</v>
      </c>
      <c r="M232" s="17" t="s">
        <v>624</v>
      </c>
      <c r="N232" s="22" t="s">
        <v>625</v>
      </c>
      <c r="O232" s="19"/>
      <c r="P232" s="20">
        <v>961.36</v>
      </c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</row>
    <row r="233" spans="1:30">
      <c r="A233" s="23" t="s">
        <v>626</v>
      </c>
      <c r="B233" s="10">
        <f t="shared" si="4"/>
        <v>653.42826100000002</v>
      </c>
      <c r="C233" s="11">
        <f t="shared" si="1"/>
        <v>4.0839266312499998</v>
      </c>
      <c r="D233" s="12">
        <f t="shared" si="2"/>
        <v>4.0839266312499998</v>
      </c>
      <c r="E233" s="13">
        <v>160</v>
      </c>
      <c r="F233" s="14">
        <v>281.72390200000001</v>
      </c>
      <c r="G233" s="15">
        <v>0.43099999999999999</v>
      </c>
      <c r="H233" s="14">
        <v>371.70435900000001</v>
      </c>
      <c r="I233" s="15">
        <v>0.56899999999999995</v>
      </c>
      <c r="J233" s="16">
        <v>653428261</v>
      </c>
      <c r="K233" s="13">
        <v>2015</v>
      </c>
      <c r="L233" s="13" t="s">
        <v>18</v>
      </c>
      <c r="M233" s="17" t="s">
        <v>627</v>
      </c>
      <c r="N233" s="22" t="s">
        <v>628</v>
      </c>
      <c r="O233" s="19"/>
      <c r="P233" s="20">
        <v>832.38</v>
      </c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</row>
    <row r="234" spans="1:30">
      <c r="A234" s="9" t="s">
        <v>629</v>
      </c>
      <c r="B234" s="10">
        <f t="shared" si="4"/>
        <v>743.55964500000005</v>
      </c>
      <c r="C234" s="11">
        <f t="shared" si="1"/>
        <v>3.7177982250000001</v>
      </c>
      <c r="D234" s="12">
        <f t="shared" si="2"/>
        <v>3.7177982250000001</v>
      </c>
      <c r="E234" s="13">
        <v>200</v>
      </c>
      <c r="F234" s="14">
        <v>268.49276400000002</v>
      </c>
      <c r="G234" s="15">
        <v>0.36099999999999999</v>
      </c>
      <c r="H234" s="14">
        <v>475.06688100000002</v>
      </c>
      <c r="I234" s="15">
        <v>0.63900000000000001</v>
      </c>
      <c r="J234" s="16">
        <v>743559645</v>
      </c>
      <c r="K234" s="13">
        <v>2013</v>
      </c>
      <c r="L234" s="13" t="s">
        <v>18</v>
      </c>
      <c r="M234" s="17" t="s">
        <v>630</v>
      </c>
      <c r="N234" s="22" t="s">
        <v>631</v>
      </c>
      <c r="O234" s="19"/>
      <c r="P234" s="20">
        <v>961.29</v>
      </c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</row>
    <row r="235" spans="1:30">
      <c r="A235" s="9" t="s">
        <v>632</v>
      </c>
      <c r="B235" s="10">
        <f t="shared" si="4"/>
        <v>381.50986999999998</v>
      </c>
      <c r="C235" s="11">
        <f t="shared" si="1"/>
        <v>2.2441757058823528</v>
      </c>
      <c r="D235" s="12">
        <f t="shared" si="2"/>
        <v>2.2441757058823528</v>
      </c>
      <c r="E235" s="13">
        <v>170</v>
      </c>
      <c r="F235" s="14">
        <v>198.35152600000001</v>
      </c>
      <c r="G235" s="15">
        <v>0.52</v>
      </c>
      <c r="H235" s="14">
        <v>183.158344</v>
      </c>
      <c r="I235" s="15">
        <v>0.48</v>
      </c>
      <c r="J235" s="16">
        <v>381509870</v>
      </c>
      <c r="K235" s="13">
        <v>2009</v>
      </c>
      <c r="L235" s="13" t="s">
        <v>16</v>
      </c>
      <c r="M235" s="17" t="s">
        <v>633</v>
      </c>
      <c r="N235" s="22" t="s">
        <v>634</v>
      </c>
      <c r="O235" s="19"/>
      <c r="P235" s="20">
        <v>537.92999999999995</v>
      </c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</row>
    <row r="236" spans="1:30">
      <c r="A236" s="9" t="s">
        <v>635</v>
      </c>
      <c r="B236" s="10">
        <f t="shared" si="4"/>
        <v>579.70773799999995</v>
      </c>
      <c r="C236" s="11">
        <f t="shared" si="1"/>
        <v>5.0409368521739122</v>
      </c>
      <c r="D236" s="12">
        <f t="shared" si="2"/>
        <v>5.0409368521739122</v>
      </c>
      <c r="E236" s="13">
        <v>115</v>
      </c>
      <c r="F236" s="14">
        <v>290.64225599999997</v>
      </c>
      <c r="G236" s="15">
        <v>0.501</v>
      </c>
      <c r="H236" s="14">
        <v>289.06548199999997</v>
      </c>
      <c r="I236" s="15">
        <v>0.499</v>
      </c>
      <c r="J236" s="16">
        <v>579707738</v>
      </c>
      <c r="K236" s="13">
        <v>2001</v>
      </c>
      <c r="L236" s="13" t="s">
        <v>16</v>
      </c>
      <c r="M236" s="17" t="s">
        <v>636</v>
      </c>
      <c r="N236" s="22" t="s">
        <v>637</v>
      </c>
      <c r="O236" s="19"/>
      <c r="P236" s="20">
        <v>985.64</v>
      </c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</row>
    <row r="237" spans="1:30">
      <c r="A237" s="9" t="s">
        <v>638</v>
      </c>
      <c r="B237" s="10">
        <f t="shared" si="4"/>
        <v>487.287646</v>
      </c>
      <c r="C237" s="11">
        <f t="shared" si="1"/>
        <v>4.4298876909090907</v>
      </c>
      <c r="D237" s="12">
        <f t="shared" si="2"/>
        <v>4.4298876909090907</v>
      </c>
      <c r="E237" s="13">
        <v>110</v>
      </c>
      <c r="F237" s="14">
        <v>186.33627899999999</v>
      </c>
      <c r="G237" s="15">
        <v>0.38200000000000001</v>
      </c>
      <c r="H237" s="14">
        <v>300.951367</v>
      </c>
      <c r="I237" s="15">
        <v>0.61799999999999999</v>
      </c>
      <c r="J237" s="16">
        <v>487287646</v>
      </c>
      <c r="K237" s="13">
        <v>2005</v>
      </c>
      <c r="L237" s="13" t="s">
        <v>16</v>
      </c>
      <c r="M237" s="17" t="s">
        <v>639</v>
      </c>
      <c r="N237" s="22" t="s">
        <v>640</v>
      </c>
      <c r="O237" s="19"/>
      <c r="P237" s="20">
        <v>760.73</v>
      </c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</row>
    <row r="238" spans="1:30">
      <c r="A238" s="9" t="s">
        <v>641</v>
      </c>
      <c r="B238" s="10">
        <f t="shared" si="4"/>
        <v>441.28619500000002</v>
      </c>
      <c r="C238" s="11">
        <f t="shared" si="1"/>
        <v>17.6514478</v>
      </c>
      <c r="D238" s="12">
        <f t="shared" si="2"/>
        <v>17.6514478</v>
      </c>
      <c r="E238" s="13">
        <v>25</v>
      </c>
      <c r="F238" s="14">
        <v>219.195243</v>
      </c>
      <c r="G238" s="15">
        <v>0.497</v>
      </c>
      <c r="H238" s="14">
        <v>222.09095199999999</v>
      </c>
      <c r="I238" s="15">
        <v>0.503</v>
      </c>
      <c r="J238" s="16">
        <v>441286195</v>
      </c>
      <c r="K238" s="13">
        <v>1993</v>
      </c>
      <c r="L238" s="13" t="s">
        <v>23</v>
      </c>
      <c r="M238" s="17" t="s">
        <v>642</v>
      </c>
      <c r="N238" s="22" t="s">
        <v>643</v>
      </c>
      <c r="O238" s="19"/>
      <c r="P238" s="20">
        <v>921.29</v>
      </c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</row>
    <row r="239" spans="1:30">
      <c r="A239" s="9" t="s">
        <v>644</v>
      </c>
      <c r="B239" s="10">
        <f t="shared" si="4"/>
        <v>352.79408100000001</v>
      </c>
      <c r="C239" s="11">
        <f t="shared" si="1"/>
        <v>6.4144378363636365</v>
      </c>
      <c r="D239" s="12">
        <f t="shared" si="2"/>
        <v>6.4144378363636365</v>
      </c>
      <c r="E239" s="13">
        <v>55</v>
      </c>
      <c r="F239" s="14">
        <v>102.826543</v>
      </c>
      <c r="G239" s="15">
        <v>0.29199999999999998</v>
      </c>
      <c r="H239" s="14">
        <v>249.96753799999999</v>
      </c>
      <c r="I239" s="15">
        <v>0.70799999999999996</v>
      </c>
      <c r="J239" s="16">
        <v>352794081</v>
      </c>
      <c r="K239" s="13">
        <v>2017</v>
      </c>
      <c r="L239" s="13" t="s">
        <v>18</v>
      </c>
      <c r="M239" s="17" t="s">
        <v>645</v>
      </c>
      <c r="N239" s="22" t="s">
        <v>646</v>
      </c>
      <c r="O239" s="19"/>
      <c r="P239" s="20">
        <v>432.51</v>
      </c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</row>
    <row r="240" spans="1:30">
      <c r="A240" s="9" t="s">
        <v>647</v>
      </c>
      <c r="B240" s="10">
        <f t="shared" si="4"/>
        <v>368.74404399999997</v>
      </c>
      <c r="C240" s="11">
        <f t="shared" si="1"/>
        <v>73.748808799999992</v>
      </c>
      <c r="D240" s="12">
        <f t="shared" si="2"/>
        <v>73.748808799999992</v>
      </c>
      <c r="E240" s="13">
        <v>5</v>
      </c>
      <c r="F240" s="14">
        <v>241.438208</v>
      </c>
      <c r="G240" s="15">
        <v>0.65500000000000003</v>
      </c>
      <c r="H240" s="14">
        <v>127.305836</v>
      </c>
      <c r="I240" s="15">
        <v>0.34499999999999997</v>
      </c>
      <c r="J240" s="16">
        <v>368744044</v>
      </c>
      <c r="K240" s="13">
        <v>2002</v>
      </c>
      <c r="L240" s="13" t="s">
        <v>16</v>
      </c>
      <c r="M240" s="17" t="s">
        <v>648</v>
      </c>
      <c r="N240" s="22" t="s">
        <v>649</v>
      </c>
      <c r="O240" s="19"/>
      <c r="P240" s="20">
        <v>619.87</v>
      </c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</row>
    <row r="241" spans="1:30">
      <c r="A241" s="9" t="s">
        <v>650</v>
      </c>
      <c r="B241" s="10">
        <f t="shared" si="4"/>
        <v>347.51231799999999</v>
      </c>
      <c r="C241" s="11">
        <f t="shared" si="1"/>
        <v>3.4751231799999998</v>
      </c>
      <c r="D241" s="12">
        <f t="shared" si="2"/>
        <v>3.4751231799999998</v>
      </c>
      <c r="E241" s="13">
        <v>100</v>
      </c>
      <c r="F241" s="14">
        <v>173.008894</v>
      </c>
      <c r="G241" s="15">
        <v>0.498</v>
      </c>
      <c r="H241" s="14">
        <v>174.503424</v>
      </c>
      <c r="I241" s="15">
        <v>0.502</v>
      </c>
      <c r="J241" s="16">
        <v>347512318</v>
      </c>
      <c r="K241" s="13">
        <v>2004</v>
      </c>
      <c r="L241" s="13" t="s">
        <v>16</v>
      </c>
      <c r="M241" s="17" t="s">
        <v>651</v>
      </c>
      <c r="N241" s="22" t="s">
        <v>652</v>
      </c>
      <c r="O241" s="19"/>
      <c r="P241" s="20">
        <v>558.63</v>
      </c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</row>
    <row r="242" spans="1:30">
      <c r="A242" s="9" t="s">
        <v>653</v>
      </c>
      <c r="B242" s="10">
        <f t="shared" si="4"/>
        <v>459.24224900000002</v>
      </c>
      <c r="C242" s="11">
        <f t="shared" si="1"/>
        <v>3.5326326846153848</v>
      </c>
      <c r="D242" s="12">
        <f t="shared" si="2"/>
        <v>3.5326326846153848</v>
      </c>
      <c r="E242" s="13">
        <v>130</v>
      </c>
      <c r="F242" s="14">
        <v>219.96411499999999</v>
      </c>
      <c r="G242" s="15">
        <v>0.47899999999999998</v>
      </c>
      <c r="H242" s="14">
        <v>239.27813399999999</v>
      </c>
      <c r="I242" s="15">
        <v>0.52100000000000002</v>
      </c>
      <c r="J242" s="16">
        <v>459242249</v>
      </c>
      <c r="K242" s="13">
        <v>2007</v>
      </c>
      <c r="L242" s="13" t="s">
        <v>16</v>
      </c>
      <c r="M242" s="17" t="s">
        <v>654</v>
      </c>
      <c r="N242" s="22" t="s">
        <v>655</v>
      </c>
      <c r="O242" s="19"/>
      <c r="P242" s="20">
        <v>675.45</v>
      </c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</row>
    <row r="243" spans="1:30">
      <c r="A243" s="9" t="s">
        <v>656</v>
      </c>
      <c r="B243" s="10">
        <f t="shared" si="4"/>
        <v>574.48122899999998</v>
      </c>
      <c r="C243" s="11">
        <f t="shared" si="1"/>
        <v>5.2225566272727271</v>
      </c>
      <c r="D243" s="12">
        <f t="shared" si="2"/>
        <v>5.2225566272727271</v>
      </c>
      <c r="E243" s="13">
        <v>110</v>
      </c>
      <c r="F243" s="14">
        <v>250.86326800000001</v>
      </c>
      <c r="G243" s="15">
        <v>0.437</v>
      </c>
      <c r="H243" s="14">
        <v>323.61796099999998</v>
      </c>
      <c r="I243" s="15">
        <v>0.56299999999999994</v>
      </c>
      <c r="J243" s="16">
        <v>574481229</v>
      </c>
      <c r="K243" s="13">
        <v>2006</v>
      </c>
      <c r="L243" s="13" t="s">
        <v>16</v>
      </c>
      <c r="M243" s="17" t="s">
        <v>657</v>
      </c>
      <c r="N243" s="22" t="s">
        <v>658</v>
      </c>
      <c r="O243" s="19"/>
      <c r="P243" s="20">
        <v>862.48</v>
      </c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</row>
    <row r="244" spans="1:30">
      <c r="A244" s="9" t="s">
        <v>659</v>
      </c>
      <c r="B244" s="10">
        <f t="shared" si="4"/>
        <v>413.10617000000002</v>
      </c>
      <c r="C244" s="11">
        <f t="shared" si="1"/>
        <v>2.7540411333333337</v>
      </c>
      <c r="D244" s="12">
        <f t="shared" si="2"/>
        <v>2.7540411333333337</v>
      </c>
      <c r="E244" s="13">
        <v>150</v>
      </c>
      <c r="F244" s="14">
        <v>177.24372099999999</v>
      </c>
      <c r="G244" s="15">
        <v>0.42899999999999999</v>
      </c>
      <c r="H244" s="14">
        <v>235.862449</v>
      </c>
      <c r="I244" s="15">
        <v>0.57099999999999995</v>
      </c>
      <c r="J244" s="16">
        <v>413106170</v>
      </c>
      <c r="K244" s="13">
        <v>2009</v>
      </c>
      <c r="L244" s="13" t="s">
        <v>16</v>
      </c>
      <c r="M244" s="17" t="s">
        <v>660</v>
      </c>
      <c r="N244" s="22" t="s">
        <v>661</v>
      </c>
      <c r="O244" s="19"/>
      <c r="P244" s="20">
        <v>582.48</v>
      </c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</row>
    <row r="245" spans="1:30">
      <c r="A245" s="9" t="s">
        <v>662</v>
      </c>
      <c r="B245" s="10">
        <f t="shared" si="4"/>
        <v>363.204635</v>
      </c>
      <c r="C245" s="11">
        <f t="shared" si="1"/>
        <v>2.8598790157480316</v>
      </c>
      <c r="D245" s="12">
        <f t="shared" si="2"/>
        <v>2.8598790157480316</v>
      </c>
      <c r="E245" s="13">
        <v>127</v>
      </c>
      <c r="F245" s="14">
        <v>113.746621</v>
      </c>
      <c r="G245" s="15">
        <v>0.313</v>
      </c>
      <c r="H245" s="14">
        <v>249.45801399999999</v>
      </c>
      <c r="I245" s="15">
        <v>0.68700000000000006</v>
      </c>
      <c r="J245" s="16">
        <v>363204635</v>
      </c>
      <c r="K245" s="13">
        <v>2014</v>
      </c>
      <c r="L245" s="13" t="s">
        <v>18</v>
      </c>
      <c r="M245" s="17" t="s">
        <v>663</v>
      </c>
      <c r="N245" s="22" t="s">
        <v>664</v>
      </c>
      <c r="O245" s="19"/>
      <c r="P245" s="20">
        <v>462.26</v>
      </c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</row>
    <row r="246" spans="1:30">
      <c r="A246" s="9" t="s">
        <v>665</v>
      </c>
      <c r="B246" s="10">
        <f t="shared" si="4"/>
        <v>774.153007</v>
      </c>
      <c r="C246" s="11">
        <f t="shared" si="1"/>
        <v>3.096612028</v>
      </c>
      <c r="D246" s="12">
        <f t="shared" si="2"/>
        <v>3.096612028</v>
      </c>
      <c r="E246" s="13">
        <v>250</v>
      </c>
      <c r="F246" s="14">
        <v>160.891007</v>
      </c>
      <c r="G246" s="15">
        <v>0.20799999999999999</v>
      </c>
      <c r="H246" s="14">
        <v>613.26199999999994</v>
      </c>
      <c r="I246" s="15">
        <v>0.79200000000000004</v>
      </c>
      <c r="J246" s="16">
        <v>774153007</v>
      </c>
      <c r="K246" s="13">
        <v>2021</v>
      </c>
      <c r="L246" s="13" t="s">
        <v>91</v>
      </c>
      <c r="M246" s="17" t="s">
        <v>666</v>
      </c>
      <c r="N246" s="22" t="s">
        <v>667</v>
      </c>
      <c r="O246" s="19"/>
      <c r="P246" s="20">
        <v>881.08</v>
      </c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</row>
    <row r="247" spans="1:30">
      <c r="A247" s="9" t="s">
        <v>668</v>
      </c>
      <c r="B247" s="10">
        <f t="shared" si="4"/>
        <v>359.20004399999999</v>
      </c>
      <c r="C247" s="11">
        <f t="shared" si="1"/>
        <v>2.873600352</v>
      </c>
      <c r="D247" s="12">
        <f t="shared" si="2"/>
        <v>2.873600352</v>
      </c>
      <c r="E247" s="13">
        <v>125</v>
      </c>
      <c r="F247" s="14">
        <v>101.20004400000001</v>
      </c>
      <c r="G247" s="15">
        <v>0.28199999999999997</v>
      </c>
      <c r="H247" s="14">
        <v>258</v>
      </c>
      <c r="I247" s="15">
        <v>0.71799999999999997</v>
      </c>
      <c r="J247" s="16">
        <v>359200044</v>
      </c>
      <c r="K247" s="13">
        <v>2014</v>
      </c>
      <c r="L247" s="13" t="s">
        <v>18</v>
      </c>
      <c r="M247" s="17" t="s">
        <v>669</v>
      </c>
      <c r="N247" s="22" t="s">
        <v>670</v>
      </c>
      <c r="O247" s="19"/>
      <c r="P247" s="20">
        <v>457.16</v>
      </c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</row>
    <row r="248" spans="1:30">
      <c r="A248" s="9" t="s">
        <v>671</v>
      </c>
      <c r="B248" s="10">
        <f t="shared" si="4"/>
        <v>363.889678</v>
      </c>
      <c r="C248" s="11">
        <f t="shared" si="1"/>
        <v>8.6640399523809517</v>
      </c>
      <c r="D248" s="12">
        <f t="shared" si="2"/>
        <v>8.6640399523809517</v>
      </c>
      <c r="E248" s="13">
        <v>42</v>
      </c>
      <c r="F248" s="14">
        <v>116.08967800000001</v>
      </c>
      <c r="G248" s="15">
        <v>0.31900000000000001</v>
      </c>
      <c r="H248" s="14">
        <v>247.8</v>
      </c>
      <c r="I248" s="15">
        <v>0.68100000000000005</v>
      </c>
      <c r="J248" s="16">
        <v>363889678</v>
      </c>
      <c r="K248" s="13">
        <v>1999</v>
      </c>
      <c r="L248" s="13" t="s">
        <v>23</v>
      </c>
      <c r="M248" s="17" t="s">
        <v>672</v>
      </c>
      <c r="N248" s="22" t="s">
        <v>673</v>
      </c>
      <c r="O248" s="19"/>
      <c r="P248" s="20">
        <v>659.37</v>
      </c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</row>
    <row r="249" spans="1:30">
      <c r="A249" s="9" t="s">
        <v>674</v>
      </c>
      <c r="B249" s="10">
        <f t="shared" si="4"/>
        <v>351.72398900000002</v>
      </c>
      <c r="C249" s="11">
        <f t="shared" si="1"/>
        <v>4.6896531866666669</v>
      </c>
      <c r="D249" s="12">
        <f t="shared" si="2"/>
        <v>4.6896531866666669</v>
      </c>
      <c r="E249" s="13">
        <v>75</v>
      </c>
      <c r="F249" s="14">
        <v>117.723989</v>
      </c>
      <c r="G249" s="15">
        <v>0.33500000000000002</v>
      </c>
      <c r="H249" s="14">
        <v>234</v>
      </c>
      <c r="I249" s="15">
        <v>0.66500000000000004</v>
      </c>
      <c r="J249" s="16">
        <v>351723989</v>
      </c>
      <c r="K249" s="13">
        <v>2013</v>
      </c>
      <c r="L249" s="13" t="s">
        <v>18</v>
      </c>
      <c r="M249" s="17" t="s">
        <v>675</v>
      </c>
      <c r="N249" s="22" t="s">
        <v>676</v>
      </c>
      <c r="O249" s="19"/>
      <c r="P249" s="20">
        <v>454.72</v>
      </c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</row>
    <row r="250" spans="1:30">
      <c r="A250" s="9" t="s">
        <v>677</v>
      </c>
      <c r="B250" s="10">
        <f t="shared" si="4"/>
        <v>334.897606</v>
      </c>
      <c r="C250" s="11">
        <f t="shared" si="1"/>
        <v>2.7908133833333335</v>
      </c>
      <c r="D250" s="12">
        <f t="shared" si="2"/>
        <v>2.7908133833333335</v>
      </c>
      <c r="E250" s="13">
        <v>120</v>
      </c>
      <c r="F250" s="14">
        <v>65.075540000000004</v>
      </c>
      <c r="G250" s="15">
        <v>0.19400000000000001</v>
      </c>
      <c r="H250" s="14">
        <v>269.82206600000001</v>
      </c>
      <c r="I250" s="15">
        <v>0.80600000000000005</v>
      </c>
      <c r="J250" s="16">
        <v>334897606</v>
      </c>
      <c r="K250" s="13">
        <v>2016</v>
      </c>
      <c r="L250" s="13" t="s">
        <v>18</v>
      </c>
      <c r="M250" s="17" t="s">
        <v>678</v>
      </c>
      <c r="N250" s="22" t="s">
        <v>679</v>
      </c>
      <c r="O250" s="19"/>
      <c r="P250" s="20">
        <v>420.84</v>
      </c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</row>
    <row r="251" spans="1:30">
      <c r="A251" s="9" t="s">
        <v>680</v>
      </c>
      <c r="B251" s="10">
        <f t="shared" si="4"/>
        <v>450.71715</v>
      </c>
      <c r="C251" s="11">
        <f t="shared" si="1"/>
        <v>5.3025547058823532</v>
      </c>
      <c r="D251" s="12">
        <f t="shared" si="2"/>
        <v>5.3025547058823532</v>
      </c>
      <c r="E251" s="13">
        <v>85</v>
      </c>
      <c r="F251" s="14">
        <v>183.41714999999999</v>
      </c>
      <c r="G251" s="15">
        <v>0.40699999999999997</v>
      </c>
      <c r="H251" s="14">
        <v>267.3</v>
      </c>
      <c r="I251" s="15">
        <v>0.59299999999999997</v>
      </c>
      <c r="J251" s="16">
        <v>450717150</v>
      </c>
      <c r="K251" s="13">
        <v>2001</v>
      </c>
      <c r="L251" s="13" t="s">
        <v>16</v>
      </c>
      <c r="M251" s="17" t="s">
        <v>681</v>
      </c>
      <c r="N251" s="22" t="s">
        <v>682</v>
      </c>
      <c r="O251" s="19"/>
      <c r="P251" s="20">
        <v>766.32</v>
      </c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</row>
    <row r="252" spans="1:30">
      <c r="A252" s="9" t="s">
        <v>683</v>
      </c>
      <c r="B252" s="10">
        <f t="shared" si="4"/>
        <v>311.31262400000003</v>
      </c>
      <c r="C252" s="11">
        <f t="shared" si="1"/>
        <v>3.6625014588235296</v>
      </c>
      <c r="D252" s="12">
        <f t="shared" si="2"/>
        <v>3.6625014588235296</v>
      </c>
      <c r="E252" s="13">
        <v>85</v>
      </c>
      <c r="F252" s="14">
        <v>117.154724</v>
      </c>
      <c r="G252" s="15">
        <v>0.376</v>
      </c>
      <c r="H252" s="14">
        <v>194.15790000000001</v>
      </c>
      <c r="I252" s="15">
        <v>0.624</v>
      </c>
      <c r="J252" s="16">
        <v>311312624</v>
      </c>
      <c r="K252" s="13">
        <v>2007</v>
      </c>
      <c r="L252" s="13" t="s">
        <v>16</v>
      </c>
      <c r="M252" s="17" t="s">
        <v>684</v>
      </c>
      <c r="N252" s="22" t="s">
        <v>685</v>
      </c>
      <c r="O252" s="19"/>
      <c r="P252" s="20">
        <v>457.87</v>
      </c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</row>
    <row r="253" spans="1:30">
      <c r="A253" s="9" t="s">
        <v>686</v>
      </c>
      <c r="B253" s="10">
        <f t="shared" si="4"/>
        <v>362.74428</v>
      </c>
      <c r="C253" s="11">
        <f t="shared" si="1"/>
        <v>3.2976752727272727</v>
      </c>
      <c r="D253" s="12">
        <f t="shared" si="2"/>
        <v>3.2976752727272727</v>
      </c>
      <c r="E253" s="13">
        <v>110</v>
      </c>
      <c r="F253" s="14">
        <v>125.54428</v>
      </c>
      <c r="G253" s="15">
        <v>0.34599999999999997</v>
      </c>
      <c r="H253" s="14">
        <v>237.2</v>
      </c>
      <c r="I253" s="15">
        <v>0.65400000000000003</v>
      </c>
      <c r="J253" s="16">
        <v>362744280</v>
      </c>
      <c r="K253" s="13">
        <v>2004</v>
      </c>
      <c r="L253" s="13" t="s">
        <v>16</v>
      </c>
      <c r="M253" s="17" t="s">
        <v>687</v>
      </c>
      <c r="N253" s="22" t="s">
        <v>688</v>
      </c>
      <c r="O253" s="19"/>
      <c r="P253" s="20">
        <v>583.12</v>
      </c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</row>
    <row r="254" spans="1:30">
      <c r="A254" s="9" t="s">
        <v>689</v>
      </c>
      <c r="B254" s="10">
        <f t="shared" si="4"/>
        <v>377.61759799999999</v>
      </c>
      <c r="C254" s="11">
        <f t="shared" si="1"/>
        <v>3.933516645833333</v>
      </c>
      <c r="D254" s="12">
        <f t="shared" si="2"/>
        <v>3.933516645833333</v>
      </c>
      <c r="E254" s="13">
        <v>96</v>
      </c>
      <c r="F254" s="14">
        <v>142.50272799999999</v>
      </c>
      <c r="G254" s="15">
        <v>0.377</v>
      </c>
      <c r="H254" s="14">
        <v>235.11487</v>
      </c>
      <c r="I254" s="15">
        <v>0.623</v>
      </c>
      <c r="J254" s="16">
        <v>377617598</v>
      </c>
      <c r="K254" s="13">
        <v>2019</v>
      </c>
      <c r="L254" s="13" t="s">
        <v>18</v>
      </c>
      <c r="M254" s="17" t="s">
        <v>690</v>
      </c>
      <c r="N254" s="22" t="s">
        <v>691</v>
      </c>
      <c r="O254" s="19"/>
      <c r="P254" s="20">
        <v>446.63</v>
      </c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</row>
    <row r="255" spans="1:30">
      <c r="A255" s="9" t="s">
        <v>692</v>
      </c>
      <c r="B255" s="10">
        <f t="shared" si="4"/>
        <v>339.79588999999999</v>
      </c>
      <c r="C255" s="11">
        <f t="shared" si="1"/>
        <v>4.2474486249999996</v>
      </c>
      <c r="D255" s="12">
        <f t="shared" si="2"/>
        <v>4.2474486249999996</v>
      </c>
      <c r="E255" s="13">
        <v>80</v>
      </c>
      <c r="F255" s="14">
        <v>155.01934</v>
      </c>
      <c r="G255" s="15">
        <v>0.45600000000000002</v>
      </c>
      <c r="H255" s="14">
        <v>184.77654999999999</v>
      </c>
      <c r="I255" s="15">
        <v>0.54400000000000004</v>
      </c>
      <c r="J255" s="16">
        <v>339795890</v>
      </c>
      <c r="K255" s="13">
        <v>2006</v>
      </c>
      <c r="L255" s="13" t="s">
        <v>16</v>
      </c>
      <c r="M255" s="17" t="s">
        <v>693</v>
      </c>
      <c r="N255" s="22" t="s">
        <v>694</v>
      </c>
      <c r="O255" s="19"/>
      <c r="P255" s="20">
        <v>510.14</v>
      </c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</row>
    <row r="256" spans="1:30">
      <c r="A256" s="9" t="s">
        <v>695</v>
      </c>
      <c r="B256" s="10">
        <f t="shared" si="4"/>
        <v>493.311825</v>
      </c>
      <c r="C256" s="11">
        <f t="shared" si="1"/>
        <v>2.4665591249999999</v>
      </c>
      <c r="D256" s="12">
        <f t="shared" si="2"/>
        <v>2.4665591249999999</v>
      </c>
      <c r="E256" s="13">
        <v>200</v>
      </c>
      <c r="F256" s="14">
        <v>234.91182499999999</v>
      </c>
      <c r="G256" s="15">
        <v>0.47599999999999998</v>
      </c>
      <c r="H256" s="14">
        <v>258.39999999999998</v>
      </c>
      <c r="I256" s="15">
        <v>0.52400000000000002</v>
      </c>
      <c r="J256" s="16">
        <v>493311825</v>
      </c>
      <c r="K256" s="13">
        <v>2013</v>
      </c>
      <c r="L256" s="13" t="s">
        <v>18</v>
      </c>
      <c r="M256" s="17" t="s">
        <v>696</v>
      </c>
      <c r="N256" s="22" t="s">
        <v>697</v>
      </c>
      <c r="O256" s="19"/>
      <c r="P256" s="20">
        <v>637.76</v>
      </c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</row>
    <row r="257" spans="1:30">
      <c r="A257" s="9" t="s">
        <v>698</v>
      </c>
      <c r="B257" s="10">
        <f t="shared" si="4"/>
        <v>411.002906</v>
      </c>
      <c r="C257" s="11">
        <f t="shared" si="1"/>
        <v>2.0550145299999998</v>
      </c>
      <c r="D257" s="12">
        <f t="shared" si="2"/>
        <v>2.0550145299999998</v>
      </c>
      <c r="E257" s="13">
        <v>200</v>
      </c>
      <c r="F257" s="14">
        <v>101.80290599999999</v>
      </c>
      <c r="G257" s="15">
        <v>0.248</v>
      </c>
      <c r="H257" s="14">
        <v>309.2</v>
      </c>
      <c r="I257" s="15">
        <v>0.752</v>
      </c>
      <c r="J257" s="16">
        <v>411002906</v>
      </c>
      <c r="K257" s="13">
        <v>2013</v>
      </c>
      <c r="L257" s="13" t="s">
        <v>18</v>
      </c>
      <c r="M257" s="17" t="s">
        <v>699</v>
      </c>
      <c r="N257" s="22" t="s">
        <v>700</v>
      </c>
      <c r="O257" s="19"/>
      <c r="P257" s="20">
        <v>531.35</v>
      </c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</row>
    <row r="258" spans="1:30">
      <c r="A258" s="9" t="s">
        <v>701</v>
      </c>
      <c r="B258" s="10">
        <f t="shared" si="4"/>
        <v>449.22094499999997</v>
      </c>
      <c r="C258" s="11">
        <f t="shared" si="1"/>
        <v>3.2087210357142855</v>
      </c>
      <c r="D258" s="12">
        <f t="shared" si="2"/>
        <v>3.2087210357142855</v>
      </c>
      <c r="E258" s="13">
        <v>140</v>
      </c>
      <c r="F258" s="14">
        <v>198.542554</v>
      </c>
      <c r="G258" s="15">
        <v>0.442</v>
      </c>
      <c r="H258" s="14">
        <v>250.678391</v>
      </c>
      <c r="I258" s="15">
        <v>0.55800000000000005</v>
      </c>
      <c r="J258" s="16">
        <v>449220945</v>
      </c>
      <c r="K258" s="13">
        <v>2001</v>
      </c>
      <c r="L258" s="13" t="s">
        <v>16</v>
      </c>
      <c r="M258" s="17" t="s">
        <v>702</v>
      </c>
      <c r="N258" s="22" t="s">
        <v>703</v>
      </c>
      <c r="O258" s="19"/>
      <c r="P258" s="20">
        <v>763.78</v>
      </c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</row>
    <row r="259" spans="1:30">
      <c r="A259" s="9" t="s">
        <v>704</v>
      </c>
      <c r="B259" s="10">
        <f t="shared" si="4"/>
        <v>373.51562100000001</v>
      </c>
      <c r="C259" s="11">
        <f t="shared" si="1"/>
        <v>2.8296637954545454</v>
      </c>
      <c r="D259" s="12">
        <f t="shared" si="2"/>
        <v>2.8296637954545454</v>
      </c>
      <c r="E259" s="13">
        <v>132</v>
      </c>
      <c r="F259" s="14">
        <v>83.850910999999996</v>
      </c>
      <c r="G259" s="15">
        <v>0.224</v>
      </c>
      <c r="H259" s="14">
        <v>289.66471000000001</v>
      </c>
      <c r="I259" s="15">
        <v>0.77600000000000002</v>
      </c>
      <c r="J259" s="16">
        <v>373515621</v>
      </c>
      <c r="K259" s="13">
        <v>2014</v>
      </c>
      <c r="L259" s="13" t="s">
        <v>18</v>
      </c>
      <c r="M259" s="17" t="s">
        <v>705</v>
      </c>
      <c r="N259" s="22" t="s">
        <v>706</v>
      </c>
      <c r="O259" s="19"/>
      <c r="P259" s="20">
        <v>475.38</v>
      </c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</row>
    <row r="260" spans="1:30">
      <c r="A260" s="9" t="s">
        <v>707</v>
      </c>
      <c r="B260" s="10">
        <f t="shared" si="4"/>
        <v>351.49606599999998</v>
      </c>
      <c r="C260" s="11">
        <f t="shared" si="1"/>
        <v>7.0299213199999997</v>
      </c>
      <c r="D260" s="12">
        <f t="shared" si="2"/>
        <v>7.0299213199999997</v>
      </c>
      <c r="E260" s="13">
        <v>50</v>
      </c>
      <c r="F260" s="14">
        <v>115.253424</v>
      </c>
      <c r="G260" s="15">
        <v>0.32800000000000001</v>
      </c>
      <c r="H260" s="14">
        <v>236.24264199999999</v>
      </c>
      <c r="I260" s="15">
        <v>0.67200000000000004</v>
      </c>
      <c r="J260" s="16">
        <v>351496066</v>
      </c>
      <c r="K260" s="13">
        <v>2018</v>
      </c>
      <c r="L260" s="13" t="s">
        <v>18</v>
      </c>
      <c r="M260" s="17" t="s">
        <v>708</v>
      </c>
      <c r="N260" s="22" t="s">
        <v>709</v>
      </c>
      <c r="O260" s="19"/>
      <c r="P260" s="20">
        <v>422.18</v>
      </c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</row>
    <row r="261" spans="1:30">
      <c r="A261" s="9" t="s">
        <v>710</v>
      </c>
      <c r="B261" s="10">
        <f t="shared" si="4"/>
        <v>362.21174000000002</v>
      </c>
      <c r="C261" s="11">
        <f t="shared" si="1"/>
        <v>3.6221174</v>
      </c>
      <c r="D261" s="12">
        <f t="shared" si="2"/>
        <v>3.6221174</v>
      </c>
      <c r="E261" s="13">
        <v>100</v>
      </c>
      <c r="F261" s="14">
        <v>180.01174</v>
      </c>
      <c r="G261" s="15">
        <v>0.497</v>
      </c>
      <c r="H261" s="14">
        <v>182.2</v>
      </c>
      <c r="I261" s="15">
        <v>0.503</v>
      </c>
      <c r="J261" s="16">
        <v>362211740</v>
      </c>
      <c r="K261" s="13">
        <v>2001</v>
      </c>
      <c r="L261" s="13" t="s">
        <v>16</v>
      </c>
      <c r="M261" s="17" t="s">
        <v>711</v>
      </c>
      <c r="N261" s="22" t="s">
        <v>712</v>
      </c>
      <c r="O261" s="19"/>
      <c r="P261" s="20">
        <v>615.84</v>
      </c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</row>
    <row r="262" spans="1:30">
      <c r="A262" s="23" t="s">
        <v>713</v>
      </c>
      <c r="B262" s="10">
        <f t="shared" si="4"/>
        <v>960.99649199999999</v>
      </c>
      <c r="C262" s="11">
        <f t="shared" si="1"/>
        <v>3.20332164</v>
      </c>
      <c r="D262" s="12">
        <f t="shared" si="2"/>
        <v>3.20332164</v>
      </c>
      <c r="E262" s="13">
        <v>300</v>
      </c>
      <c r="F262" s="14">
        <v>309.42042500000002</v>
      </c>
      <c r="G262" s="15">
        <v>0.32200000000000001</v>
      </c>
      <c r="H262" s="14">
        <v>651.57606699999997</v>
      </c>
      <c r="I262" s="15">
        <v>0.67800000000000005</v>
      </c>
      <c r="J262" s="16">
        <v>960996492</v>
      </c>
      <c r="K262" s="13">
        <v>2007</v>
      </c>
      <c r="L262" s="13" t="s">
        <v>16</v>
      </c>
      <c r="M262" s="17" t="s">
        <v>714</v>
      </c>
      <c r="N262" s="22" t="s">
        <v>715</v>
      </c>
      <c r="O262" s="19"/>
      <c r="P262" s="20">
        <v>1413.42</v>
      </c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</row>
    <row r="263" spans="1:30">
      <c r="A263" s="23" t="s">
        <v>716</v>
      </c>
      <c r="B263" s="10">
        <f t="shared" si="4"/>
        <v>1066.1797469999999</v>
      </c>
      <c r="C263" s="11">
        <f t="shared" si="1"/>
        <v>4.7385766533333333</v>
      </c>
      <c r="D263" s="12">
        <f t="shared" si="2"/>
        <v>4.7385766533333333</v>
      </c>
      <c r="E263" s="13">
        <v>225</v>
      </c>
      <c r="F263" s="14">
        <v>423.31581199999999</v>
      </c>
      <c r="G263" s="15">
        <v>0.39700000000000002</v>
      </c>
      <c r="H263" s="14">
        <v>642.86393499999997</v>
      </c>
      <c r="I263" s="15">
        <v>0.60299999999999998</v>
      </c>
      <c r="J263" s="16">
        <v>1066179747</v>
      </c>
      <c r="K263" s="13">
        <v>2006</v>
      </c>
      <c r="L263" s="13" t="s">
        <v>16</v>
      </c>
      <c r="M263" s="17" t="s">
        <v>717</v>
      </c>
      <c r="N263" s="22" t="s">
        <v>718</v>
      </c>
      <c r="O263" s="19"/>
      <c r="P263" s="20">
        <v>1600.67</v>
      </c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</row>
    <row r="264" spans="1:30">
      <c r="A264" s="23" t="s">
        <v>719</v>
      </c>
      <c r="B264" s="10">
        <f t="shared" si="4"/>
        <v>794.88144199999999</v>
      </c>
      <c r="C264" s="11">
        <f t="shared" si="1"/>
        <v>3.4560062695652172</v>
      </c>
      <c r="D264" s="12">
        <f t="shared" si="2"/>
        <v>3.4560062695652172</v>
      </c>
      <c r="E264" s="13">
        <v>230</v>
      </c>
      <c r="F264" s="14">
        <v>172.558876</v>
      </c>
      <c r="G264" s="15">
        <v>0.217</v>
      </c>
      <c r="H264" s="14">
        <v>622.32256600000005</v>
      </c>
      <c r="I264" s="15">
        <v>0.78300000000000003</v>
      </c>
      <c r="J264" s="16">
        <v>794881442</v>
      </c>
      <c r="K264" s="13">
        <v>2017</v>
      </c>
      <c r="L264" s="13" t="s">
        <v>18</v>
      </c>
      <c r="M264" s="17" t="s">
        <v>720</v>
      </c>
      <c r="N264" s="22" t="s">
        <v>721</v>
      </c>
      <c r="O264" s="19"/>
      <c r="P264" s="20">
        <v>974.49</v>
      </c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</row>
    <row r="265" spans="1:30">
      <c r="A265" s="23" t="s">
        <v>722</v>
      </c>
      <c r="B265" s="10">
        <f t="shared" si="4"/>
        <v>1045.713802</v>
      </c>
      <c r="C265" s="11">
        <f t="shared" si="1"/>
        <v>2.7591393192612137</v>
      </c>
      <c r="D265" s="12">
        <f t="shared" si="2"/>
        <v>2.7591393192612137</v>
      </c>
      <c r="E265" s="13">
        <v>379</v>
      </c>
      <c r="F265" s="14">
        <v>241.07180199999999</v>
      </c>
      <c r="G265" s="15">
        <v>0.23</v>
      </c>
      <c r="H265" s="14">
        <v>804.64200000000005</v>
      </c>
      <c r="I265" s="15">
        <v>0.77</v>
      </c>
      <c r="J265" s="16">
        <v>1045713802</v>
      </c>
      <c r="K265" s="13">
        <v>2011</v>
      </c>
      <c r="L265" s="13" t="s">
        <v>18</v>
      </c>
      <c r="M265" s="17" t="s">
        <v>723</v>
      </c>
      <c r="N265" s="22" t="s">
        <v>724</v>
      </c>
      <c r="O265" s="19"/>
      <c r="P265" s="20">
        <v>1413.66</v>
      </c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</row>
    <row r="266" spans="1:30">
      <c r="A266" s="23" t="s">
        <v>725</v>
      </c>
      <c r="B266" s="10">
        <f t="shared" si="4"/>
        <v>654.26401499999997</v>
      </c>
      <c r="C266" s="11">
        <f t="shared" si="1"/>
        <v>4.6733143928571428</v>
      </c>
      <c r="D266" s="12">
        <f t="shared" si="2"/>
        <v>4.6733143928571428</v>
      </c>
      <c r="E266" s="13">
        <v>140</v>
      </c>
      <c r="F266" s="14">
        <v>305.41391800000002</v>
      </c>
      <c r="G266" s="15">
        <v>0.46700000000000003</v>
      </c>
      <c r="H266" s="14">
        <v>348.85009700000001</v>
      </c>
      <c r="I266" s="15">
        <v>0.53300000000000003</v>
      </c>
      <c r="J266" s="16">
        <v>654264015</v>
      </c>
      <c r="K266" s="13">
        <v>2003</v>
      </c>
      <c r="L266" s="13" t="s">
        <v>16</v>
      </c>
      <c r="M266" s="17" t="s">
        <v>726</v>
      </c>
      <c r="N266" s="22" t="s">
        <v>727</v>
      </c>
      <c r="O266" s="19"/>
      <c r="P266" s="20">
        <v>1072</v>
      </c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</row>
    <row r="267" spans="1:30">
      <c r="A267" s="9" t="s">
        <v>728</v>
      </c>
      <c r="B267" s="10">
        <f t="shared" si="4"/>
        <v>346.07977299999999</v>
      </c>
      <c r="C267" s="11">
        <f t="shared" si="1"/>
        <v>6.2923595090909092</v>
      </c>
      <c r="D267" s="12">
        <f t="shared" si="2"/>
        <v>6.2923595090909092</v>
      </c>
      <c r="E267" s="13">
        <v>55</v>
      </c>
      <c r="F267" s="14">
        <v>141.57977299999999</v>
      </c>
      <c r="G267" s="15">
        <v>0.40899999999999997</v>
      </c>
      <c r="H267" s="14">
        <v>204.5</v>
      </c>
      <c r="I267" s="15">
        <v>0.59099999999999997</v>
      </c>
      <c r="J267" s="16">
        <v>346079773</v>
      </c>
      <c r="K267" s="13">
        <v>1995</v>
      </c>
      <c r="L267" s="13" t="s">
        <v>23</v>
      </c>
      <c r="M267" s="17" t="s">
        <v>729</v>
      </c>
      <c r="N267" s="22" t="s">
        <v>730</v>
      </c>
      <c r="O267" s="19"/>
      <c r="P267" s="20">
        <v>685.51</v>
      </c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</row>
    <row r="268" spans="1:30">
      <c r="A268" s="9" t="s">
        <v>731</v>
      </c>
      <c r="B268" s="10">
        <f t="shared" si="4"/>
        <v>433.23030399999999</v>
      </c>
      <c r="C268" s="11">
        <f t="shared" si="1"/>
        <v>2.8882020266666668</v>
      </c>
      <c r="D268" s="12">
        <f t="shared" si="2"/>
        <v>2.8882020266666668</v>
      </c>
      <c r="E268" s="13">
        <v>150</v>
      </c>
      <c r="F268" s="14">
        <v>144.17456799999999</v>
      </c>
      <c r="G268" s="15">
        <v>0.33300000000000002</v>
      </c>
      <c r="H268" s="14">
        <v>289.05573600000002</v>
      </c>
      <c r="I268" s="15">
        <v>0.66700000000000004</v>
      </c>
      <c r="J268" s="16">
        <v>433230304</v>
      </c>
      <c r="K268" s="13">
        <v>2019</v>
      </c>
      <c r="L268" s="13" t="s">
        <v>18</v>
      </c>
      <c r="M268" s="17" t="s">
        <v>732</v>
      </c>
      <c r="N268" s="22" t="s">
        <v>733</v>
      </c>
      <c r="O268" s="19"/>
      <c r="P268" s="20">
        <v>512.4</v>
      </c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</row>
    <row r="269" spans="1:30">
      <c r="A269" s="9" t="s">
        <v>734</v>
      </c>
      <c r="B269" s="10">
        <f t="shared" si="4"/>
        <v>463.40626800000001</v>
      </c>
      <c r="C269" s="11">
        <f t="shared" si="1"/>
        <v>33.100447714285714</v>
      </c>
      <c r="D269" s="12">
        <f t="shared" si="2"/>
        <v>33.100447714285714</v>
      </c>
      <c r="E269" s="13">
        <v>14</v>
      </c>
      <c r="F269" s="14">
        <v>178.40626800000001</v>
      </c>
      <c r="G269" s="15">
        <v>0.38500000000000001</v>
      </c>
      <c r="H269" s="14">
        <v>285</v>
      </c>
      <c r="I269" s="15">
        <v>0.61499999999999999</v>
      </c>
      <c r="J269" s="16">
        <v>463406268</v>
      </c>
      <c r="K269" s="13">
        <v>1990</v>
      </c>
      <c r="L269" s="13" t="s">
        <v>23</v>
      </c>
      <c r="M269" s="17" t="s">
        <v>735</v>
      </c>
      <c r="N269" s="22" t="s">
        <v>736</v>
      </c>
      <c r="O269" s="19"/>
      <c r="P269" s="20">
        <v>1082.9000000000001</v>
      </c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</row>
    <row r="270" spans="1:30">
      <c r="A270" s="9" t="s">
        <v>737</v>
      </c>
      <c r="B270" s="10">
        <f t="shared" si="4"/>
        <v>336.36567600000001</v>
      </c>
      <c r="C270" s="11">
        <f t="shared" si="1"/>
        <v>1.8181928432432433</v>
      </c>
      <c r="D270" s="12">
        <f t="shared" si="2"/>
        <v>1.8181928432432433</v>
      </c>
      <c r="E270" s="13">
        <v>185</v>
      </c>
      <c r="F270" s="14">
        <v>90.759675999999999</v>
      </c>
      <c r="G270" s="15">
        <v>0.27</v>
      </c>
      <c r="H270" s="14">
        <v>245.60599999999999</v>
      </c>
      <c r="I270" s="15">
        <v>0.73</v>
      </c>
      <c r="J270" s="16">
        <v>336365676</v>
      </c>
      <c r="K270" s="13">
        <v>2009</v>
      </c>
      <c r="L270" s="13" t="s">
        <v>16</v>
      </c>
      <c r="M270" s="17" t="s">
        <v>738</v>
      </c>
      <c r="N270" s="22" t="s">
        <v>739</v>
      </c>
      <c r="O270" s="19"/>
      <c r="P270" s="20">
        <v>474.27</v>
      </c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</row>
    <row r="271" spans="1:30">
      <c r="A271" s="9" t="s">
        <v>740</v>
      </c>
      <c r="B271" s="10">
        <f t="shared" si="4"/>
        <v>403.35446899999999</v>
      </c>
      <c r="C271" s="11">
        <f t="shared" si="1"/>
        <v>3.1027266846153845</v>
      </c>
      <c r="D271" s="12">
        <f t="shared" si="2"/>
        <v>3.1027266846153845</v>
      </c>
      <c r="E271" s="13">
        <v>130</v>
      </c>
      <c r="F271" s="14">
        <v>126.477084</v>
      </c>
      <c r="G271" s="15">
        <v>0.314</v>
      </c>
      <c r="H271" s="14">
        <v>276.877385</v>
      </c>
      <c r="I271" s="15">
        <v>0.68600000000000005</v>
      </c>
      <c r="J271" s="16">
        <v>403354469</v>
      </c>
      <c r="K271" s="13">
        <v>2012</v>
      </c>
      <c r="L271" s="13" t="s">
        <v>18</v>
      </c>
      <c r="M271" s="17" t="s">
        <v>741</v>
      </c>
      <c r="N271" s="22" t="s">
        <v>742</v>
      </c>
      <c r="O271" s="19"/>
      <c r="P271" s="20">
        <v>529.78</v>
      </c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</row>
    <row r="272" spans="1:30">
      <c r="A272" s="9" t="s">
        <v>743</v>
      </c>
      <c r="B272" s="10">
        <f t="shared" si="4"/>
        <v>554.98747700000001</v>
      </c>
      <c r="C272" s="11">
        <f t="shared" si="1"/>
        <v>4.2691344384615384</v>
      </c>
      <c r="D272" s="12">
        <f t="shared" si="2"/>
        <v>4.2691344384615384</v>
      </c>
      <c r="E272" s="13">
        <v>130</v>
      </c>
      <c r="F272" s="14">
        <v>149.260504</v>
      </c>
      <c r="G272" s="15">
        <v>0.26900000000000002</v>
      </c>
      <c r="H272" s="14">
        <v>405.72697299999999</v>
      </c>
      <c r="I272" s="15">
        <v>0.73099999999999998</v>
      </c>
      <c r="J272" s="16">
        <v>554987477</v>
      </c>
      <c r="K272" s="13">
        <v>2011</v>
      </c>
      <c r="L272" s="13" t="s">
        <v>18</v>
      </c>
      <c r="M272" s="17" t="s">
        <v>744</v>
      </c>
      <c r="N272" s="22" t="s">
        <v>745</v>
      </c>
      <c r="O272" s="19"/>
      <c r="P272" s="20">
        <v>750.27</v>
      </c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</row>
    <row r="273" spans="1:30">
      <c r="A273" s="9" t="s">
        <v>746</v>
      </c>
      <c r="B273" s="10">
        <f t="shared" si="4"/>
        <v>589.58048199999996</v>
      </c>
      <c r="C273" s="11">
        <f t="shared" si="1"/>
        <v>2.6799112818181818</v>
      </c>
      <c r="D273" s="12">
        <f t="shared" si="2"/>
        <v>2.6799112818181818</v>
      </c>
      <c r="E273" s="13">
        <v>220</v>
      </c>
      <c r="F273" s="14">
        <v>168.368427</v>
      </c>
      <c r="G273" s="15">
        <v>0.28599999999999998</v>
      </c>
      <c r="H273" s="14">
        <v>421.21205500000002</v>
      </c>
      <c r="I273" s="15">
        <v>0.71399999999999997</v>
      </c>
      <c r="J273" s="16">
        <v>589580482</v>
      </c>
      <c r="K273" s="13">
        <v>2008</v>
      </c>
      <c r="L273" s="13" t="s">
        <v>16</v>
      </c>
      <c r="M273" s="17" t="s">
        <v>747</v>
      </c>
      <c r="N273" s="22" t="s">
        <v>748</v>
      </c>
      <c r="O273" s="19"/>
      <c r="P273" s="20">
        <v>831.55</v>
      </c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</row>
    <row r="274" spans="1:30">
      <c r="A274" s="23" t="s">
        <v>749</v>
      </c>
      <c r="B274" s="10">
        <f t="shared" si="4"/>
        <v>389.925971</v>
      </c>
      <c r="C274" s="11">
        <f t="shared" si="1"/>
        <v>19.496298549999999</v>
      </c>
      <c r="D274" s="12">
        <f t="shared" si="2"/>
        <v>19.496298549999999</v>
      </c>
      <c r="E274" s="13">
        <v>20</v>
      </c>
      <c r="F274" s="14">
        <v>248.15997100000001</v>
      </c>
      <c r="G274" s="15">
        <v>0.63600000000000001</v>
      </c>
      <c r="H274" s="14">
        <v>141.76599999999999</v>
      </c>
      <c r="I274" s="15">
        <v>0.36399999999999999</v>
      </c>
      <c r="J274" s="16">
        <v>389925971</v>
      </c>
      <c r="K274" s="13">
        <v>1981</v>
      </c>
      <c r="L274" s="13" t="s">
        <v>102</v>
      </c>
      <c r="M274" s="17" t="s">
        <v>750</v>
      </c>
      <c r="N274" s="22" t="s">
        <v>751</v>
      </c>
      <c r="O274" s="19"/>
      <c r="P274" s="20">
        <v>1334.31</v>
      </c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</row>
    <row r="275" spans="1:30">
      <c r="A275" s="9" t="s">
        <v>752</v>
      </c>
      <c r="B275" s="10">
        <f t="shared" si="4"/>
        <v>354.82543500000003</v>
      </c>
      <c r="C275" s="11">
        <f t="shared" si="1"/>
        <v>14.1930174</v>
      </c>
      <c r="D275" s="12">
        <f t="shared" si="2"/>
        <v>14.1930174</v>
      </c>
      <c r="E275" s="13">
        <v>25</v>
      </c>
      <c r="F275" s="14">
        <v>172.825435</v>
      </c>
      <c r="G275" s="15">
        <v>0.48699999999999999</v>
      </c>
      <c r="H275" s="14">
        <v>182</v>
      </c>
      <c r="I275" s="15">
        <v>0.51300000000000001</v>
      </c>
      <c r="J275" s="16">
        <v>354825435</v>
      </c>
      <c r="K275" s="13">
        <v>1988</v>
      </c>
      <c r="L275" s="13" t="s">
        <v>102</v>
      </c>
      <c r="M275" s="17" t="s">
        <v>753</v>
      </c>
      <c r="N275" s="22" t="s">
        <v>754</v>
      </c>
      <c r="O275" s="19"/>
      <c r="P275" s="20">
        <v>913.01</v>
      </c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</row>
    <row r="276" spans="1:30">
      <c r="A276" s="9" t="s">
        <v>755</v>
      </c>
      <c r="B276" s="10">
        <f t="shared" si="4"/>
        <v>529.32396200000005</v>
      </c>
      <c r="C276" s="11">
        <f t="shared" si="1"/>
        <v>3.0247083542857145</v>
      </c>
      <c r="D276" s="12">
        <f t="shared" si="2"/>
        <v>3.0247083542857145</v>
      </c>
      <c r="E276" s="13">
        <v>175</v>
      </c>
      <c r="F276" s="14">
        <v>201.091711</v>
      </c>
      <c r="G276" s="15">
        <v>0.38</v>
      </c>
      <c r="H276" s="14">
        <v>328.23225100000002</v>
      </c>
      <c r="I276" s="15">
        <v>0.62</v>
      </c>
      <c r="J276" s="16">
        <v>529323962</v>
      </c>
      <c r="K276" s="13">
        <v>2018</v>
      </c>
      <c r="L276" s="13" t="s">
        <v>18</v>
      </c>
      <c r="M276" s="17" t="s">
        <v>756</v>
      </c>
      <c r="N276" s="22" t="s">
        <v>757</v>
      </c>
      <c r="O276" s="19"/>
      <c r="P276" s="20">
        <v>635.77</v>
      </c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</row>
    <row r="277" spans="1:30">
      <c r="A277" s="9" t="s">
        <v>758</v>
      </c>
      <c r="B277" s="10">
        <f t="shared" si="4"/>
        <v>428.028233</v>
      </c>
      <c r="C277" s="11">
        <f t="shared" si="1"/>
        <v>3.5669019416666665</v>
      </c>
      <c r="D277" s="12">
        <f t="shared" si="2"/>
        <v>3.5669019416666665</v>
      </c>
      <c r="E277" s="31">
        <v>120</v>
      </c>
      <c r="F277" s="14">
        <v>101.028233</v>
      </c>
      <c r="G277" s="15">
        <v>0.23599999999999999</v>
      </c>
      <c r="H277" s="14">
        <v>327</v>
      </c>
      <c r="I277" s="15">
        <v>0.76400000000000001</v>
      </c>
      <c r="J277" s="16">
        <v>428028233</v>
      </c>
      <c r="K277" s="13">
        <v>2018</v>
      </c>
      <c r="L277" s="13" t="s">
        <v>18</v>
      </c>
      <c r="M277" s="17" t="s">
        <v>759</v>
      </c>
      <c r="N277" s="42"/>
      <c r="O277" s="19"/>
      <c r="P277" s="20">
        <v>514.1</v>
      </c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</row>
    <row r="278" spans="1:30">
      <c r="A278" s="9" t="s">
        <v>760</v>
      </c>
      <c r="B278" s="10">
        <f t="shared" si="4"/>
        <v>309.492681</v>
      </c>
      <c r="C278" s="11">
        <f t="shared" si="1"/>
        <v>4.4213240142857142</v>
      </c>
      <c r="D278" s="12">
        <f t="shared" si="2"/>
        <v>4.4213240142857142</v>
      </c>
      <c r="E278" s="13">
        <v>70</v>
      </c>
      <c r="F278" s="14">
        <v>136.492681</v>
      </c>
      <c r="G278" s="15">
        <v>0.441</v>
      </c>
      <c r="H278" s="14">
        <v>173</v>
      </c>
      <c r="I278" s="15">
        <v>0.55900000000000005</v>
      </c>
      <c r="J278" s="16">
        <v>309492681</v>
      </c>
      <c r="K278" s="13">
        <v>1996</v>
      </c>
      <c r="L278" s="13" t="s">
        <v>23</v>
      </c>
      <c r="M278" s="17" t="s">
        <v>761</v>
      </c>
      <c r="N278" s="22" t="s">
        <v>762</v>
      </c>
      <c r="O278" s="19"/>
      <c r="P278" s="20">
        <v>596.76</v>
      </c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</row>
    <row r="279" spans="1:30">
      <c r="A279" s="9" t="s">
        <v>763</v>
      </c>
      <c r="B279" s="10">
        <f t="shared" si="4"/>
        <v>623.72608500000001</v>
      </c>
      <c r="C279" s="11">
        <f t="shared" si="1"/>
        <v>4.1581739000000004</v>
      </c>
      <c r="D279" s="12">
        <f t="shared" si="2"/>
        <v>4.1581739000000004</v>
      </c>
      <c r="E279" s="13">
        <v>150</v>
      </c>
      <c r="F279" s="14">
        <v>206.44565399999999</v>
      </c>
      <c r="G279" s="15">
        <v>0.33100000000000002</v>
      </c>
      <c r="H279" s="14">
        <v>417.28043100000002</v>
      </c>
      <c r="I279" s="15">
        <v>0.66900000000000004</v>
      </c>
      <c r="J279" s="16">
        <v>623726085</v>
      </c>
      <c r="K279" s="13">
        <v>2007</v>
      </c>
      <c r="L279" s="13" t="s">
        <v>16</v>
      </c>
      <c r="M279" s="17" t="s">
        <v>764</v>
      </c>
      <c r="N279" s="22" t="s">
        <v>765</v>
      </c>
      <c r="O279" s="19"/>
      <c r="P279" s="20">
        <v>917.37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</row>
    <row r="280" spans="1:30">
      <c r="A280" s="9" t="s">
        <v>766</v>
      </c>
      <c r="B280" s="10">
        <f t="shared" si="4"/>
        <v>582.91884900000002</v>
      </c>
      <c r="C280" s="11">
        <f t="shared" si="1"/>
        <v>3.3309648514285715</v>
      </c>
      <c r="D280" s="12">
        <f t="shared" si="2"/>
        <v>3.3309648514285715</v>
      </c>
      <c r="E280" s="13">
        <v>175</v>
      </c>
      <c r="F280" s="14">
        <v>137.71535</v>
      </c>
      <c r="G280" s="15">
        <v>0.23599999999999999</v>
      </c>
      <c r="H280" s="14">
        <v>445.20349900000002</v>
      </c>
      <c r="I280" s="15">
        <v>0.76400000000000001</v>
      </c>
      <c r="J280" s="16">
        <v>582918849</v>
      </c>
      <c r="K280" s="13">
        <v>2018</v>
      </c>
      <c r="L280" s="13" t="s">
        <v>18</v>
      </c>
      <c r="M280" s="17" t="s">
        <v>767</v>
      </c>
      <c r="N280" s="22" t="s">
        <v>768</v>
      </c>
      <c r="O280" s="19"/>
      <c r="P280" s="20">
        <v>700.14</v>
      </c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</row>
    <row r="281" spans="1:30">
      <c r="A281" s="9" t="s">
        <v>769</v>
      </c>
      <c r="B281" s="10">
        <f t="shared" si="4"/>
        <v>312.24262599999997</v>
      </c>
      <c r="C281" s="11">
        <f t="shared" si="1"/>
        <v>7.806065649999999</v>
      </c>
      <c r="D281" s="12">
        <f t="shared" si="2"/>
        <v>7.806065649999999</v>
      </c>
      <c r="E281" s="13">
        <v>40</v>
      </c>
      <c r="F281" s="14">
        <v>26.830068000000001</v>
      </c>
      <c r="G281" s="15">
        <v>8.5999999999999993E-2</v>
      </c>
      <c r="H281" s="14">
        <v>285.41255799999999</v>
      </c>
      <c r="I281" s="15">
        <v>0.91400000000000003</v>
      </c>
      <c r="J281" s="16">
        <v>312242626</v>
      </c>
      <c r="K281" s="13">
        <v>2016</v>
      </c>
      <c r="L281" s="13" t="s">
        <v>18</v>
      </c>
      <c r="M281" s="17" t="s">
        <v>770</v>
      </c>
      <c r="N281" s="22" t="s">
        <v>771</v>
      </c>
      <c r="O281" s="19"/>
      <c r="P281" s="20">
        <v>392.37</v>
      </c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</row>
    <row r="282" spans="1:30">
      <c r="A282" s="23" t="s">
        <v>772</v>
      </c>
      <c r="B282" s="10">
        <f t="shared" si="4"/>
        <v>475.106177</v>
      </c>
      <c r="C282" s="11">
        <f t="shared" si="1"/>
        <v>11.048980860465116</v>
      </c>
      <c r="D282" s="12">
        <f t="shared" si="2"/>
        <v>11.048980860465116</v>
      </c>
      <c r="E282" s="13">
        <v>43</v>
      </c>
      <c r="F282" s="14">
        <v>309.30617699999999</v>
      </c>
      <c r="G282" s="15">
        <v>0.65100000000000002</v>
      </c>
      <c r="H282" s="14">
        <v>165.8</v>
      </c>
      <c r="I282" s="15">
        <v>0.34899999999999998</v>
      </c>
      <c r="J282" s="16">
        <v>475106177</v>
      </c>
      <c r="K282" s="13">
        <v>1983</v>
      </c>
      <c r="L282" s="13" t="s">
        <v>102</v>
      </c>
      <c r="M282" s="17" t="s">
        <v>773</v>
      </c>
      <c r="N282" s="22" t="s">
        <v>774</v>
      </c>
      <c r="O282" s="28" t="s">
        <v>94</v>
      </c>
      <c r="P282" s="20">
        <v>1446.26</v>
      </c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</row>
    <row r="283" spans="1:30">
      <c r="A283" s="23" t="s">
        <v>775</v>
      </c>
      <c r="B283" s="10">
        <f t="shared" si="4"/>
        <v>868.39056000000005</v>
      </c>
      <c r="C283" s="11">
        <f t="shared" si="1"/>
        <v>7.6848722123893811</v>
      </c>
      <c r="D283" s="12">
        <f t="shared" si="2"/>
        <v>7.6848722123893811</v>
      </c>
      <c r="E283" s="13">
        <v>113</v>
      </c>
      <c r="F283" s="14">
        <v>380.270577</v>
      </c>
      <c r="G283" s="15">
        <v>0.438</v>
      </c>
      <c r="H283" s="14">
        <v>488.11998299999999</v>
      </c>
      <c r="I283" s="15">
        <v>0.56200000000000006</v>
      </c>
      <c r="J283" s="16">
        <v>868390560</v>
      </c>
      <c r="K283" s="13">
        <v>2005</v>
      </c>
      <c r="L283" s="13" t="s">
        <v>16</v>
      </c>
      <c r="M283" s="17" t="s">
        <v>776</v>
      </c>
      <c r="N283" s="22" t="s">
        <v>777</v>
      </c>
      <c r="O283" s="19"/>
      <c r="P283" s="20">
        <v>1355.69</v>
      </c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</row>
    <row r="284" spans="1:30">
      <c r="A284" s="9" t="s">
        <v>778</v>
      </c>
      <c r="B284" s="10">
        <f t="shared" si="4"/>
        <v>483.86651799999999</v>
      </c>
      <c r="C284" s="11">
        <f t="shared" si="1"/>
        <v>5.3762946444444442</v>
      </c>
      <c r="D284" s="12">
        <f t="shared" si="2"/>
        <v>5.3762946444444442</v>
      </c>
      <c r="E284" s="13">
        <v>90</v>
      </c>
      <c r="F284" s="14">
        <v>143.619809</v>
      </c>
      <c r="G284" s="15">
        <v>0.29699999999999999</v>
      </c>
      <c r="H284" s="14">
        <v>340.24670900000001</v>
      </c>
      <c r="I284" s="15">
        <v>0.70299999999999996</v>
      </c>
      <c r="J284" s="16">
        <v>483866518</v>
      </c>
      <c r="K284" s="13">
        <v>2011</v>
      </c>
      <c r="L284" s="13" t="s">
        <v>18</v>
      </c>
      <c r="M284" s="17" t="s">
        <v>779</v>
      </c>
      <c r="N284" s="22" t="s">
        <v>780</v>
      </c>
      <c r="O284" s="19"/>
      <c r="P284" s="20">
        <v>654.12</v>
      </c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</row>
    <row r="285" spans="1:30">
      <c r="A285" s="9" t="s">
        <v>781</v>
      </c>
      <c r="B285" s="10">
        <f t="shared" si="4"/>
        <v>498.78111699999999</v>
      </c>
      <c r="C285" s="11">
        <f t="shared" si="1"/>
        <v>3.8367778230769232</v>
      </c>
      <c r="D285" s="12">
        <f t="shared" si="2"/>
        <v>3.8367778230769232</v>
      </c>
      <c r="E285" s="13">
        <v>130</v>
      </c>
      <c r="F285" s="14">
        <v>131.53843499999999</v>
      </c>
      <c r="G285" s="15">
        <v>0.26400000000000001</v>
      </c>
      <c r="H285" s="14">
        <v>367.242682</v>
      </c>
      <c r="I285" s="15">
        <v>0.73599999999999999</v>
      </c>
      <c r="J285" s="16">
        <v>498781117</v>
      </c>
      <c r="K285" s="13">
        <v>2014</v>
      </c>
      <c r="L285" s="13" t="s">
        <v>18</v>
      </c>
      <c r="M285" s="17" t="s">
        <v>782</v>
      </c>
      <c r="N285" s="22" t="s">
        <v>783</v>
      </c>
      <c r="O285" s="19"/>
      <c r="P285" s="20">
        <v>634.80999999999995</v>
      </c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</row>
    <row r="286" spans="1:30">
      <c r="A286" s="9" t="s">
        <v>784</v>
      </c>
      <c r="B286" s="10">
        <f t="shared" si="4"/>
        <v>481.80087300000002</v>
      </c>
      <c r="C286" s="11">
        <f t="shared" si="1"/>
        <v>5.1806545483870972</v>
      </c>
      <c r="D286" s="12">
        <f t="shared" si="2"/>
        <v>5.1806545483870972</v>
      </c>
      <c r="E286" s="13">
        <v>93</v>
      </c>
      <c r="F286" s="14">
        <v>176.76018500000001</v>
      </c>
      <c r="G286" s="15">
        <v>0.36699999999999999</v>
      </c>
      <c r="H286" s="14">
        <v>305.04068799999999</v>
      </c>
      <c r="I286" s="15">
        <v>0.63300000000000001</v>
      </c>
      <c r="J286" s="16">
        <v>481800873</v>
      </c>
      <c r="K286" s="13">
        <v>2011</v>
      </c>
      <c r="L286" s="13" t="s">
        <v>18</v>
      </c>
      <c r="M286" s="17" t="s">
        <v>785</v>
      </c>
      <c r="N286" s="22" t="s">
        <v>786</v>
      </c>
      <c r="O286" s="19"/>
      <c r="P286" s="20">
        <v>651.33000000000004</v>
      </c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</row>
    <row r="287" spans="1:30">
      <c r="A287" s="9" t="s">
        <v>787</v>
      </c>
      <c r="B287" s="10">
        <f t="shared" si="4"/>
        <v>321.66974099999999</v>
      </c>
      <c r="C287" s="11">
        <f t="shared" si="1"/>
        <v>1.6245946515151515</v>
      </c>
      <c r="D287" s="12">
        <f t="shared" si="2"/>
        <v>1.6245946515151515</v>
      </c>
      <c r="E287" s="13">
        <v>198</v>
      </c>
      <c r="F287" s="14">
        <v>105.26973</v>
      </c>
      <c r="G287" s="15">
        <v>0.32700000000000001</v>
      </c>
      <c r="H287" s="14">
        <v>216.40001100000001</v>
      </c>
      <c r="I287" s="15">
        <v>0.67300000000000004</v>
      </c>
      <c r="J287" s="16">
        <v>321669741</v>
      </c>
      <c r="K287" s="13">
        <v>2010</v>
      </c>
      <c r="L287" s="13" t="s">
        <v>18</v>
      </c>
      <c r="M287" s="17" t="s">
        <v>788</v>
      </c>
      <c r="N287" s="22" t="s">
        <v>789</v>
      </c>
      <c r="O287" s="19"/>
      <c r="P287" s="20">
        <v>441.95</v>
      </c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</row>
    <row r="288" spans="1:30">
      <c r="A288" s="9" t="s">
        <v>790</v>
      </c>
      <c r="B288" s="10">
        <f t="shared" si="4"/>
        <v>390.49390799999998</v>
      </c>
      <c r="C288" s="11">
        <f t="shared" si="1"/>
        <v>8.1352897500000001</v>
      </c>
      <c r="D288" s="12">
        <f t="shared" si="2"/>
        <v>8.1352897500000001</v>
      </c>
      <c r="E288" s="13">
        <v>48</v>
      </c>
      <c r="F288" s="14">
        <v>165.493908</v>
      </c>
      <c r="G288" s="15">
        <v>0.42399999999999999</v>
      </c>
      <c r="H288" s="14">
        <v>225</v>
      </c>
      <c r="I288" s="15">
        <v>0.57599999999999996</v>
      </c>
      <c r="J288" s="16">
        <v>390493908</v>
      </c>
      <c r="K288" s="13">
        <v>1991</v>
      </c>
      <c r="L288" s="13" t="s">
        <v>23</v>
      </c>
      <c r="M288" s="17" t="s">
        <v>791</v>
      </c>
      <c r="N288" s="22" t="s">
        <v>792</v>
      </c>
      <c r="O288" s="19"/>
      <c r="P288" s="20">
        <v>863.7</v>
      </c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</row>
    <row r="289" spans="1:30">
      <c r="A289" s="23" t="s">
        <v>793</v>
      </c>
      <c r="B289" s="10">
        <f t="shared" si="4"/>
        <v>1058.6821420000001</v>
      </c>
      <c r="C289" s="11">
        <f t="shared" si="1"/>
        <v>3.8497532436363642</v>
      </c>
      <c r="D289" s="12">
        <f t="shared" si="2"/>
        <v>3.8497532436363642</v>
      </c>
      <c r="E289" s="13">
        <v>275</v>
      </c>
      <c r="F289" s="14">
        <v>533.53999099999999</v>
      </c>
      <c r="G289" s="15">
        <v>0.504</v>
      </c>
      <c r="H289" s="14">
        <v>525.14215100000001</v>
      </c>
      <c r="I289" s="15">
        <v>0.496</v>
      </c>
      <c r="J289" s="16">
        <v>1058682142</v>
      </c>
      <c r="K289" s="13">
        <v>2016</v>
      </c>
      <c r="L289" s="13" t="s">
        <v>18</v>
      </c>
      <c r="M289" s="17" t="s">
        <v>794</v>
      </c>
      <c r="N289" s="22" t="s">
        <v>795</v>
      </c>
      <c r="O289" s="19"/>
      <c r="P289" s="20">
        <v>1330.35</v>
      </c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</row>
    <row r="290" spans="1:30">
      <c r="A290" s="9" t="s">
        <v>796</v>
      </c>
      <c r="B290" s="10">
        <f t="shared" si="4"/>
        <v>347.32580200000001</v>
      </c>
      <c r="C290" s="11">
        <f t="shared" si="1"/>
        <v>3.8591755777777781</v>
      </c>
      <c r="D290" s="12">
        <f t="shared" si="2"/>
        <v>3.8591755777777781</v>
      </c>
      <c r="E290" s="13">
        <v>90</v>
      </c>
      <c r="F290" s="14">
        <v>226.164286</v>
      </c>
      <c r="G290" s="15">
        <v>0.65100000000000002</v>
      </c>
      <c r="H290" s="14">
        <v>121.16151600000001</v>
      </c>
      <c r="I290" s="15">
        <v>0.34899999999999998</v>
      </c>
      <c r="J290" s="16">
        <v>347325802</v>
      </c>
      <c r="K290" s="13">
        <v>2001</v>
      </c>
      <c r="L290" s="13" t="s">
        <v>16</v>
      </c>
      <c r="M290" s="17" t="s">
        <v>797</v>
      </c>
      <c r="N290" s="22" t="s">
        <v>798</v>
      </c>
      <c r="O290" s="19"/>
      <c r="P290" s="20">
        <v>590.54</v>
      </c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</row>
    <row r="291" spans="1:30">
      <c r="A291" s="9" t="s">
        <v>799</v>
      </c>
      <c r="B291" s="10">
        <f t="shared" si="4"/>
        <v>474.00915400000002</v>
      </c>
      <c r="C291" s="11">
        <f t="shared" si="1"/>
        <v>4.3091741272727271</v>
      </c>
      <c r="D291" s="12">
        <f t="shared" si="2"/>
        <v>4.3091741272727271</v>
      </c>
      <c r="E291" s="13">
        <v>110</v>
      </c>
      <c r="F291" s="14">
        <v>155.190832</v>
      </c>
      <c r="G291" s="15">
        <v>0.32700000000000001</v>
      </c>
      <c r="H291" s="14">
        <v>318.81832200000002</v>
      </c>
      <c r="I291" s="15">
        <v>0.67300000000000004</v>
      </c>
      <c r="J291" s="16">
        <v>474009154</v>
      </c>
      <c r="K291" s="13">
        <v>2015</v>
      </c>
      <c r="L291" s="13" t="s">
        <v>18</v>
      </c>
      <c r="M291" s="17" t="s">
        <v>800</v>
      </c>
      <c r="N291" s="22" t="s">
        <v>801</v>
      </c>
      <c r="O291" s="19"/>
      <c r="P291" s="20">
        <v>603.82000000000005</v>
      </c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</row>
    <row r="292" spans="1:30">
      <c r="A292" s="9" t="s">
        <v>802</v>
      </c>
      <c r="B292" s="10">
        <f t="shared" si="4"/>
        <v>482.349603</v>
      </c>
      <c r="C292" s="11">
        <f t="shared" si="1"/>
        <v>6.8907086142857139</v>
      </c>
      <c r="D292" s="12">
        <f t="shared" si="2"/>
        <v>6.8907086142857139</v>
      </c>
      <c r="E292" s="13">
        <v>70</v>
      </c>
      <c r="F292" s="14">
        <v>217.04960299999999</v>
      </c>
      <c r="G292" s="15">
        <v>0.45</v>
      </c>
      <c r="H292" s="14">
        <v>265.3</v>
      </c>
      <c r="I292" s="15">
        <v>0.55000000000000004</v>
      </c>
      <c r="J292" s="16">
        <v>482349603</v>
      </c>
      <c r="K292" s="13">
        <v>1998</v>
      </c>
      <c r="L292" s="13" t="s">
        <v>23</v>
      </c>
      <c r="M292" s="17" t="s">
        <v>803</v>
      </c>
      <c r="N292" s="22" t="s">
        <v>804</v>
      </c>
      <c r="O292" s="19"/>
      <c r="P292" s="20">
        <v>888.62</v>
      </c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</row>
    <row r="293" spans="1:30">
      <c r="A293" s="9" t="s">
        <v>805</v>
      </c>
      <c r="B293" s="10">
        <f t="shared" si="4"/>
        <v>322.16124500000001</v>
      </c>
      <c r="C293" s="11">
        <f t="shared" si="1"/>
        <v>14.643692954545456</v>
      </c>
      <c r="D293" s="12">
        <f t="shared" si="2"/>
        <v>14.643692954545456</v>
      </c>
      <c r="E293" s="13">
        <v>22</v>
      </c>
      <c r="F293" s="14">
        <v>96.898818000000006</v>
      </c>
      <c r="G293" s="15">
        <v>0.30099999999999999</v>
      </c>
      <c r="H293" s="14">
        <v>225.262427</v>
      </c>
      <c r="I293" s="15">
        <v>0.69899999999999995</v>
      </c>
      <c r="J293" s="16">
        <v>322161245</v>
      </c>
      <c r="K293" s="13">
        <v>1993</v>
      </c>
      <c r="L293" s="13" t="s">
        <v>23</v>
      </c>
      <c r="M293" s="17" t="s">
        <v>806</v>
      </c>
      <c r="N293" s="22" t="s">
        <v>807</v>
      </c>
      <c r="O293" s="19"/>
      <c r="P293" s="20">
        <v>672.59</v>
      </c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</row>
    <row r="294" spans="1:30">
      <c r="A294" s="9" t="s">
        <v>808</v>
      </c>
      <c r="B294" s="10">
        <f t="shared" si="4"/>
        <v>327.33355899999998</v>
      </c>
      <c r="C294" s="11">
        <f t="shared" si="1"/>
        <v>10.911118633333333</v>
      </c>
      <c r="D294" s="12">
        <f t="shared" si="2"/>
        <v>10.911118633333333</v>
      </c>
      <c r="E294" s="13">
        <v>30</v>
      </c>
      <c r="F294" s="14">
        <v>100.125643</v>
      </c>
      <c r="G294" s="15">
        <v>0.30599999999999999</v>
      </c>
      <c r="H294" s="14">
        <v>227.20791600000001</v>
      </c>
      <c r="I294" s="15">
        <v>0.69399999999999995</v>
      </c>
      <c r="J294" s="16">
        <v>327333559</v>
      </c>
      <c r="K294" s="13">
        <v>1995</v>
      </c>
      <c r="L294" s="13" t="s">
        <v>23</v>
      </c>
      <c r="M294" s="17" t="s">
        <v>809</v>
      </c>
      <c r="N294" s="22" t="s">
        <v>810</v>
      </c>
      <c r="O294" s="19"/>
      <c r="P294" s="20">
        <v>648.38</v>
      </c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</row>
    <row r="295" spans="1:30">
      <c r="A295" s="9" t="s">
        <v>811</v>
      </c>
      <c r="B295" s="10">
        <f t="shared" si="4"/>
        <v>418.76551899999998</v>
      </c>
      <c r="C295" s="11">
        <f t="shared" si="1"/>
        <v>6.4425464461538455</v>
      </c>
      <c r="D295" s="12">
        <f t="shared" si="2"/>
        <v>6.4425464461538455</v>
      </c>
      <c r="E295" s="13">
        <v>65</v>
      </c>
      <c r="F295" s="14">
        <v>152.64725799999999</v>
      </c>
      <c r="G295" s="15">
        <v>0.36399999999999999</v>
      </c>
      <c r="H295" s="14">
        <v>266.11826100000002</v>
      </c>
      <c r="I295" s="15">
        <v>0.63600000000000001</v>
      </c>
      <c r="J295" s="16">
        <v>418765519</v>
      </c>
      <c r="K295" s="13">
        <v>2008</v>
      </c>
      <c r="L295" s="13" t="s">
        <v>16</v>
      </c>
      <c r="M295" s="17" t="s">
        <v>812</v>
      </c>
      <c r="N295" s="22" t="s">
        <v>813</v>
      </c>
      <c r="O295" s="19"/>
      <c r="P295" s="20">
        <v>590.63</v>
      </c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</row>
    <row r="296" spans="1:30">
      <c r="A296" s="9" t="s">
        <v>814</v>
      </c>
      <c r="B296" s="10">
        <f t="shared" si="4"/>
        <v>432.243292</v>
      </c>
      <c r="C296" s="11">
        <f t="shared" si="1"/>
        <v>2.8816219466666668</v>
      </c>
      <c r="D296" s="12">
        <f t="shared" si="2"/>
        <v>2.8816219466666668</v>
      </c>
      <c r="E296" s="13">
        <v>150</v>
      </c>
      <c r="F296" s="14">
        <v>224.54329200000001</v>
      </c>
      <c r="G296" s="15">
        <v>0.52</v>
      </c>
      <c r="H296" s="14">
        <v>207.7</v>
      </c>
      <c r="I296" s="15">
        <v>0.48</v>
      </c>
      <c r="J296" s="16">
        <v>432243292</v>
      </c>
      <c r="K296" s="13">
        <v>2021</v>
      </c>
      <c r="L296" s="13" t="s">
        <v>91</v>
      </c>
      <c r="M296" s="17" t="s">
        <v>815</v>
      </c>
      <c r="N296" s="22" t="s">
        <v>816</v>
      </c>
      <c r="O296" s="19"/>
      <c r="P296" s="20">
        <v>491.94</v>
      </c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</row>
    <row r="297" spans="1:30">
      <c r="A297" s="9" t="s">
        <v>817</v>
      </c>
      <c r="B297" s="10">
        <f t="shared" si="4"/>
        <v>374.58387900000002</v>
      </c>
      <c r="C297" s="11">
        <f t="shared" si="1"/>
        <v>4.9944517200000007</v>
      </c>
      <c r="D297" s="12">
        <f t="shared" si="2"/>
        <v>4.9944517200000007</v>
      </c>
      <c r="E297" s="13">
        <v>75</v>
      </c>
      <c r="F297" s="14">
        <v>160.861908</v>
      </c>
      <c r="G297" s="15">
        <v>0.42899999999999999</v>
      </c>
      <c r="H297" s="14">
        <v>213.721971</v>
      </c>
      <c r="I297" s="15">
        <v>0.57099999999999995</v>
      </c>
      <c r="J297" s="16">
        <v>374583879</v>
      </c>
      <c r="K297" s="13">
        <v>2004</v>
      </c>
      <c r="L297" s="13" t="s">
        <v>16</v>
      </c>
      <c r="M297" s="17" t="s">
        <v>818</v>
      </c>
      <c r="N297" s="22" t="s">
        <v>819</v>
      </c>
      <c r="O297" s="19"/>
      <c r="P297" s="20">
        <v>602.15</v>
      </c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</row>
    <row r="298" spans="1:30">
      <c r="A298" s="9" t="s">
        <v>820</v>
      </c>
      <c r="B298" s="10">
        <f t="shared" si="4"/>
        <v>366.08004899999997</v>
      </c>
      <c r="C298" s="11">
        <f t="shared" si="1"/>
        <v>3.6608004899999997</v>
      </c>
      <c r="D298" s="12">
        <f t="shared" si="2"/>
        <v>3.6608004899999997</v>
      </c>
      <c r="E298" s="13">
        <v>100</v>
      </c>
      <c r="F298" s="14">
        <v>140.48004900000001</v>
      </c>
      <c r="G298" s="15">
        <v>0.38400000000000001</v>
      </c>
      <c r="H298" s="14">
        <v>225.6</v>
      </c>
      <c r="I298" s="15">
        <v>0.61599999999999999</v>
      </c>
      <c r="J298" s="16">
        <v>366080049</v>
      </c>
      <c r="K298" s="13">
        <v>2019</v>
      </c>
      <c r="L298" s="13" t="s">
        <v>18</v>
      </c>
      <c r="M298" s="17" t="s">
        <v>821</v>
      </c>
      <c r="N298" s="22" t="s">
        <v>822</v>
      </c>
      <c r="O298" s="19"/>
      <c r="P298" s="20">
        <v>432.98</v>
      </c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</row>
    <row r="299" spans="1:30">
      <c r="A299" s="9" t="s">
        <v>823</v>
      </c>
      <c r="B299" s="10">
        <f t="shared" si="4"/>
        <v>524.02867900000001</v>
      </c>
      <c r="C299" s="11">
        <f t="shared" si="1"/>
        <v>5.8225408777777776</v>
      </c>
      <c r="D299" s="12">
        <f t="shared" si="2"/>
        <v>5.8225408777777776</v>
      </c>
      <c r="E299" s="13">
        <v>90</v>
      </c>
      <c r="F299" s="14">
        <v>209.02867900000001</v>
      </c>
      <c r="G299" s="15">
        <v>0.39900000000000002</v>
      </c>
      <c r="H299" s="14">
        <v>315</v>
      </c>
      <c r="I299" s="15">
        <v>0.60099999999999998</v>
      </c>
      <c r="J299" s="16">
        <v>524028679</v>
      </c>
      <c r="K299" s="13">
        <v>2009</v>
      </c>
      <c r="L299" s="13" t="s">
        <v>16</v>
      </c>
      <c r="M299" s="17" t="s">
        <v>824</v>
      </c>
      <c r="N299" s="22" t="s">
        <v>825</v>
      </c>
      <c r="O299" s="19"/>
      <c r="P299" s="20">
        <v>738.88</v>
      </c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</row>
    <row r="300" spans="1:30">
      <c r="A300" s="9" t="s">
        <v>826</v>
      </c>
      <c r="B300" s="10">
        <f t="shared" si="4"/>
        <v>543.84841800000004</v>
      </c>
      <c r="C300" s="11">
        <f t="shared" si="1"/>
        <v>4.3507873440000004</v>
      </c>
      <c r="D300" s="12">
        <f t="shared" si="2"/>
        <v>4.3507873440000004</v>
      </c>
      <c r="E300" s="13">
        <v>125</v>
      </c>
      <c r="F300" s="14">
        <v>186.84841800000001</v>
      </c>
      <c r="G300" s="15">
        <v>0.34399999999999997</v>
      </c>
      <c r="H300" s="14">
        <v>357</v>
      </c>
      <c r="I300" s="15">
        <v>0.65600000000000003</v>
      </c>
      <c r="J300" s="16">
        <v>543848418</v>
      </c>
      <c r="K300" s="13">
        <v>2011</v>
      </c>
      <c r="L300" s="13" t="s">
        <v>18</v>
      </c>
      <c r="M300" s="17" t="s">
        <v>827</v>
      </c>
      <c r="N300" s="22" t="s">
        <v>828</v>
      </c>
      <c r="O300" s="19"/>
      <c r="P300" s="20">
        <v>735.21</v>
      </c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</row>
    <row r="301" spans="1:30">
      <c r="A301" s="9" t="s">
        <v>829</v>
      </c>
      <c r="B301" s="10">
        <f t="shared" si="4"/>
        <v>488.35131999999999</v>
      </c>
      <c r="C301" s="11">
        <f t="shared" si="1"/>
        <v>8.1391886666666657</v>
      </c>
      <c r="D301" s="12">
        <f t="shared" si="2"/>
        <v>8.1391886666666657</v>
      </c>
      <c r="E301" s="13">
        <v>60</v>
      </c>
      <c r="F301" s="14">
        <v>268.16301099999998</v>
      </c>
      <c r="G301" s="15">
        <v>0.54900000000000004</v>
      </c>
      <c r="H301" s="14">
        <v>220.188309</v>
      </c>
      <c r="I301" s="15">
        <v>0.45100000000000001</v>
      </c>
      <c r="J301" s="16">
        <v>488351320</v>
      </c>
      <c r="K301" s="13">
        <v>2001</v>
      </c>
      <c r="L301" s="13" t="s">
        <v>16</v>
      </c>
      <c r="M301" s="17" t="s">
        <v>830</v>
      </c>
      <c r="N301" s="22" t="s">
        <v>831</v>
      </c>
      <c r="O301" s="19"/>
      <c r="P301" s="20">
        <v>830.31</v>
      </c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</row>
    <row r="302" spans="1:30">
      <c r="A302" s="9" t="s">
        <v>832</v>
      </c>
      <c r="B302" s="10">
        <f t="shared" si="4"/>
        <v>928.76076999999998</v>
      </c>
      <c r="C302" s="11">
        <f t="shared" si="1"/>
        <v>6.1917384666666662</v>
      </c>
      <c r="D302" s="12">
        <f t="shared" si="2"/>
        <v>6.1917384666666662</v>
      </c>
      <c r="E302" s="13">
        <v>150</v>
      </c>
      <c r="F302" s="14">
        <v>441.226247</v>
      </c>
      <c r="G302" s="15">
        <v>0.47499999999999998</v>
      </c>
      <c r="H302" s="14">
        <v>487.53452299999998</v>
      </c>
      <c r="I302" s="15">
        <v>0.52500000000000002</v>
      </c>
      <c r="J302" s="16">
        <v>928760770</v>
      </c>
      <c r="K302" s="13">
        <v>2004</v>
      </c>
      <c r="L302" s="13" t="s">
        <v>16</v>
      </c>
      <c r="M302" s="17" t="s">
        <v>833</v>
      </c>
      <c r="N302" s="22" t="s">
        <v>834</v>
      </c>
      <c r="O302" s="19"/>
      <c r="P302" s="20">
        <v>1492.99</v>
      </c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</row>
    <row r="303" spans="1:30">
      <c r="A303" s="9" t="s">
        <v>835</v>
      </c>
      <c r="B303" s="10">
        <f t="shared" si="4"/>
        <v>752.60086699999999</v>
      </c>
      <c r="C303" s="11">
        <f t="shared" si="1"/>
        <v>4.5612173757575754</v>
      </c>
      <c r="D303" s="12">
        <f t="shared" si="2"/>
        <v>4.5612173757575754</v>
      </c>
      <c r="E303" s="13">
        <v>165</v>
      </c>
      <c r="F303" s="14">
        <v>238.73678699999999</v>
      </c>
      <c r="G303" s="15">
        <v>0.317</v>
      </c>
      <c r="H303" s="14">
        <v>513.86407999999994</v>
      </c>
      <c r="I303" s="15">
        <v>0.68300000000000005</v>
      </c>
      <c r="J303" s="16">
        <v>752600867</v>
      </c>
      <c r="K303" s="13">
        <v>2010</v>
      </c>
      <c r="L303" s="13" t="s">
        <v>18</v>
      </c>
      <c r="M303" s="17" t="s">
        <v>836</v>
      </c>
      <c r="N303" s="22" t="s">
        <v>837</v>
      </c>
      <c r="O303" s="19"/>
      <c r="P303" s="20">
        <v>1034.01</v>
      </c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</row>
    <row r="304" spans="1:30">
      <c r="A304" s="9" t="s">
        <v>838</v>
      </c>
      <c r="B304" s="10">
        <f t="shared" si="4"/>
        <v>813.36738000000003</v>
      </c>
      <c r="C304" s="11">
        <f t="shared" si="1"/>
        <v>5.0835461249999998</v>
      </c>
      <c r="D304" s="12">
        <f t="shared" si="2"/>
        <v>5.0835461249999998</v>
      </c>
      <c r="E304" s="32">
        <v>160</v>
      </c>
      <c r="F304" s="14">
        <v>322.719944</v>
      </c>
      <c r="G304" s="15">
        <v>0.39700000000000002</v>
      </c>
      <c r="H304" s="14">
        <v>490.64743600000003</v>
      </c>
      <c r="I304" s="15">
        <v>0.60299999999999998</v>
      </c>
      <c r="J304" s="16">
        <v>813367380</v>
      </c>
      <c r="K304" s="13">
        <v>2007</v>
      </c>
      <c r="L304" s="13" t="s">
        <v>16</v>
      </c>
      <c r="M304" s="17" t="s">
        <v>839</v>
      </c>
      <c r="N304" s="22" t="s">
        <v>840</v>
      </c>
      <c r="O304" s="19"/>
      <c r="P304" s="20">
        <v>1196.29</v>
      </c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</row>
    <row r="305" spans="1:30">
      <c r="A305" s="9" t="s">
        <v>841</v>
      </c>
      <c r="B305" s="10">
        <f t="shared" si="4"/>
        <v>408.24791699999997</v>
      </c>
      <c r="C305" s="11">
        <f t="shared" si="1"/>
        <v>5.6701099583333328</v>
      </c>
      <c r="D305" s="12">
        <f t="shared" si="2"/>
        <v>5.6701099583333328</v>
      </c>
      <c r="E305" s="13">
        <v>72</v>
      </c>
      <c r="F305" s="14">
        <v>227.966634</v>
      </c>
      <c r="G305" s="15">
        <v>0.55800000000000005</v>
      </c>
      <c r="H305" s="14">
        <v>180.281283</v>
      </c>
      <c r="I305" s="15">
        <v>0.442</v>
      </c>
      <c r="J305" s="16">
        <v>408247917</v>
      </c>
      <c r="K305" s="13">
        <v>2002</v>
      </c>
      <c r="L305" s="13" t="s">
        <v>16</v>
      </c>
      <c r="M305" s="17" t="s">
        <v>842</v>
      </c>
      <c r="N305" s="22" t="s">
        <v>843</v>
      </c>
      <c r="O305" s="19"/>
      <c r="P305" s="20">
        <v>686.28</v>
      </c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</row>
    <row r="306" spans="1:30">
      <c r="A306" s="9" t="s">
        <v>844</v>
      </c>
      <c r="B306" s="10">
        <f t="shared" si="4"/>
        <v>634.33838400000002</v>
      </c>
      <c r="C306" s="11">
        <f t="shared" si="1"/>
        <v>8.45784512</v>
      </c>
      <c r="D306" s="12">
        <f t="shared" si="2"/>
        <v>8.45784512</v>
      </c>
      <c r="E306" s="13">
        <v>75</v>
      </c>
      <c r="F306" s="14">
        <v>270.57842499999998</v>
      </c>
      <c r="G306" s="15">
        <v>0.42699999999999999</v>
      </c>
      <c r="H306" s="14">
        <v>363.75995899999998</v>
      </c>
      <c r="I306" s="15">
        <v>0.57299999999999995</v>
      </c>
      <c r="J306" s="16">
        <v>634338384</v>
      </c>
      <c r="K306" s="13">
        <v>2016</v>
      </c>
      <c r="L306" s="13" t="s">
        <v>18</v>
      </c>
      <c r="M306" s="17" t="s">
        <v>845</v>
      </c>
      <c r="N306" s="22" t="s">
        <v>846</v>
      </c>
      <c r="O306" s="19"/>
      <c r="P306" s="20">
        <v>797.12</v>
      </c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</row>
    <row r="307" spans="1:30">
      <c r="A307" s="9" t="s">
        <v>847</v>
      </c>
      <c r="B307" s="10">
        <f t="shared" si="4"/>
        <v>407.45221299999997</v>
      </c>
      <c r="C307" s="11">
        <f t="shared" si="1"/>
        <v>4.7935554470588233</v>
      </c>
      <c r="D307" s="12">
        <f t="shared" si="2"/>
        <v>4.7935554470588233</v>
      </c>
      <c r="E307" s="13">
        <v>85</v>
      </c>
      <c r="F307" s="14">
        <v>162.79098999999999</v>
      </c>
      <c r="G307" s="15">
        <v>0.4</v>
      </c>
      <c r="H307" s="14">
        <v>244.66122300000001</v>
      </c>
      <c r="I307" s="15">
        <v>0.6</v>
      </c>
      <c r="J307" s="16">
        <v>407452213</v>
      </c>
      <c r="K307" s="13">
        <v>2021</v>
      </c>
      <c r="L307" s="13" t="s">
        <v>91</v>
      </c>
      <c r="M307" s="17" t="s">
        <v>848</v>
      </c>
      <c r="N307" s="22" t="s">
        <v>849</v>
      </c>
      <c r="O307" s="19"/>
      <c r="P307" s="20">
        <v>463.73</v>
      </c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</row>
    <row r="308" spans="1:30">
      <c r="A308" s="9" t="s">
        <v>850</v>
      </c>
      <c r="B308" s="10">
        <f t="shared" si="4"/>
        <v>1108.569499</v>
      </c>
      <c r="C308" s="11">
        <f t="shared" si="1"/>
        <v>5.5428474950000002</v>
      </c>
      <c r="D308" s="12">
        <f t="shared" si="2"/>
        <v>5.5428474950000002</v>
      </c>
      <c r="E308" s="13">
        <v>200</v>
      </c>
      <c r="F308" s="14">
        <v>304.360277</v>
      </c>
      <c r="G308" s="15">
        <v>0.27500000000000002</v>
      </c>
      <c r="H308" s="14">
        <v>804.20922199999995</v>
      </c>
      <c r="I308" s="15">
        <v>0.72499999999999998</v>
      </c>
      <c r="J308" s="16">
        <v>1108569499</v>
      </c>
      <c r="K308" s="13">
        <v>2012</v>
      </c>
      <c r="L308" s="13" t="s">
        <v>18</v>
      </c>
      <c r="M308" s="17" t="s">
        <v>851</v>
      </c>
      <c r="N308" s="22" t="s">
        <v>852</v>
      </c>
      <c r="O308" s="19"/>
      <c r="P308" s="20">
        <v>1456.04</v>
      </c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</row>
    <row r="309" spans="1:30">
      <c r="A309" s="9" t="s">
        <v>853</v>
      </c>
      <c r="B309" s="10">
        <f t="shared" si="4"/>
        <v>378.41054200000002</v>
      </c>
      <c r="C309" s="11">
        <f t="shared" si="1"/>
        <v>25.227369466666669</v>
      </c>
      <c r="D309" s="12">
        <f t="shared" si="2"/>
        <v>25.227369466666669</v>
      </c>
      <c r="E309" s="13">
        <v>15</v>
      </c>
      <c r="F309" s="14">
        <v>141.319928</v>
      </c>
      <c r="G309" s="15">
        <v>0.374</v>
      </c>
      <c r="H309" s="14">
        <v>237.09061399999999</v>
      </c>
      <c r="I309" s="15">
        <v>0.626</v>
      </c>
      <c r="J309" s="16">
        <v>378410542</v>
      </c>
      <c r="K309" s="13">
        <v>2008</v>
      </c>
      <c r="L309" s="13" t="s">
        <v>16</v>
      </c>
      <c r="M309" s="17" t="s">
        <v>854</v>
      </c>
      <c r="N309" s="22" t="s">
        <v>855</v>
      </c>
      <c r="O309" s="19"/>
      <c r="P309" s="20">
        <v>533.72</v>
      </c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</row>
    <row r="310" spans="1:30">
      <c r="A310" s="9" t="s">
        <v>856</v>
      </c>
      <c r="B310" s="10">
        <f t="shared" si="4"/>
        <v>396.59282899999999</v>
      </c>
      <c r="C310" s="11">
        <f t="shared" si="1"/>
        <v>2.332898994117647</v>
      </c>
      <c r="D310" s="12">
        <f t="shared" si="2"/>
        <v>2.332898994117647</v>
      </c>
      <c r="E310" s="13">
        <v>170</v>
      </c>
      <c r="F310" s="14">
        <v>155.332381</v>
      </c>
      <c r="G310" s="15">
        <v>0.39200000000000002</v>
      </c>
      <c r="H310" s="14">
        <v>241.260448</v>
      </c>
      <c r="I310" s="15">
        <v>0.60799999999999998</v>
      </c>
      <c r="J310" s="16">
        <v>396592829</v>
      </c>
      <c r="K310" s="13">
        <v>2012</v>
      </c>
      <c r="L310" s="13" t="s">
        <v>18</v>
      </c>
      <c r="M310" s="17" t="s">
        <v>857</v>
      </c>
      <c r="N310" s="22" t="s">
        <v>858</v>
      </c>
      <c r="O310" s="19"/>
      <c r="P310" s="20">
        <v>520.9</v>
      </c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</row>
    <row r="311" spans="1:30">
      <c r="A311" s="9" t="s">
        <v>859</v>
      </c>
      <c r="B311" s="10">
        <f t="shared" si="4"/>
        <v>392.92480699999999</v>
      </c>
      <c r="C311" s="11">
        <f t="shared" si="1"/>
        <v>1.3097493566666667</v>
      </c>
      <c r="D311" s="12">
        <f t="shared" si="2"/>
        <v>1.3097493566666667</v>
      </c>
      <c r="E311" s="13">
        <v>300</v>
      </c>
      <c r="F311" s="14">
        <v>213.76751200000001</v>
      </c>
      <c r="G311" s="15">
        <v>0.54400000000000004</v>
      </c>
      <c r="H311" s="14">
        <v>179.157295</v>
      </c>
      <c r="I311" s="15">
        <v>0.45600000000000002</v>
      </c>
      <c r="J311" s="16">
        <v>392924807</v>
      </c>
      <c r="K311" s="13">
        <v>2018</v>
      </c>
      <c r="L311" s="13" t="s">
        <v>18</v>
      </c>
      <c r="M311" s="17" t="s">
        <v>860</v>
      </c>
      <c r="N311" s="22" t="s">
        <v>861</v>
      </c>
      <c r="O311" s="19"/>
      <c r="P311" s="20">
        <v>471.94</v>
      </c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</row>
    <row r="312" spans="1:30">
      <c r="A312" s="9" t="s">
        <v>862</v>
      </c>
      <c r="B312" s="10">
        <f t="shared" si="4"/>
        <v>319.71568300000001</v>
      </c>
      <c r="C312" s="11">
        <f t="shared" si="1"/>
        <v>3.5523964777777781</v>
      </c>
      <c r="D312" s="12">
        <f t="shared" si="2"/>
        <v>3.5523964777777781</v>
      </c>
      <c r="E312" s="13">
        <v>90</v>
      </c>
      <c r="F312" s="14">
        <v>148.97466499999999</v>
      </c>
      <c r="G312" s="15">
        <v>0.46600000000000003</v>
      </c>
      <c r="H312" s="14">
        <v>170.741018</v>
      </c>
      <c r="I312" s="15">
        <v>0.53400000000000003</v>
      </c>
      <c r="J312" s="16">
        <v>319715683</v>
      </c>
      <c r="K312" s="13">
        <v>2020</v>
      </c>
      <c r="L312" s="13" t="s">
        <v>91</v>
      </c>
      <c r="M312" s="17" t="s">
        <v>863</v>
      </c>
      <c r="N312" s="22" t="s">
        <v>864</v>
      </c>
      <c r="O312" s="19"/>
      <c r="P312" s="20">
        <v>368.97</v>
      </c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</row>
    <row r="313" spans="1:30">
      <c r="A313" s="9" t="s">
        <v>865</v>
      </c>
      <c r="B313" s="10">
        <f t="shared" si="4"/>
        <v>402.65684599999997</v>
      </c>
      <c r="C313" s="11">
        <f t="shared" si="1"/>
        <v>3.6605167818181816</v>
      </c>
      <c r="D313" s="12">
        <f t="shared" si="2"/>
        <v>3.6605167818181816</v>
      </c>
      <c r="E313" s="13">
        <v>110</v>
      </c>
      <c r="F313" s="14">
        <v>190.87290400000001</v>
      </c>
      <c r="G313" s="15">
        <v>0.47399999999999998</v>
      </c>
      <c r="H313" s="14">
        <v>211.783942</v>
      </c>
      <c r="I313" s="15">
        <v>0.52600000000000002</v>
      </c>
      <c r="J313" s="16">
        <v>402656846</v>
      </c>
      <c r="K313" s="13">
        <v>2022</v>
      </c>
      <c r="L313" s="13" t="s">
        <v>91</v>
      </c>
      <c r="M313" s="17" t="s">
        <v>866</v>
      </c>
      <c r="N313" s="22" t="s">
        <v>867</v>
      </c>
      <c r="O313" s="19"/>
      <c r="P313" s="20">
        <v>426.38</v>
      </c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</row>
    <row r="314" spans="1:30">
      <c r="A314" s="9" t="s">
        <v>868</v>
      </c>
      <c r="B314" s="10">
        <f t="shared" si="4"/>
        <v>880.70531200000005</v>
      </c>
      <c r="C314" s="11">
        <f t="shared" si="1"/>
        <v>2.9356843733333333</v>
      </c>
      <c r="D314" s="12">
        <f t="shared" si="2"/>
        <v>2.9356843733333333</v>
      </c>
      <c r="E314" s="13">
        <v>300</v>
      </c>
      <c r="F314" s="14">
        <v>200.07460900000001</v>
      </c>
      <c r="G314" s="15">
        <v>0.22700000000000001</v>
      </c>
      <c r="H314" s="14">
        <v>680.63070300000004</v>
      </c>
      <c r="I314" s="15">
        <v>0.77300000000000002</v>
      </c>
      <c r="J314" s="16">
        <v>880705312</v>
      </c>
      <c r="K314" s="13">
        <v>2015</v>
      </c>
      <c r="L314" s="13" t="s">
        <v>18</v>
      </c>
      <c r="M314" s="17" t="s">
        <v>869</v>
      </c>
      <c r="N314" s="22" t="s">
        <v>870</v>
      </c>
      <c r="O314" s="19"/>
      <c r="P314" s="20">
        <v>1121.9000000000001</v>
      </c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</row>
    <row r="315" spans="1:30">
      <c r="A315" s="9" t="s">
        <v>871</v>
      </c>
      <c r="B315" s="10">
        <f t="shared" si="4"/>
        <v>350.44814500000001</v>
      </c>
      <c r="C315" s="11">
        <f t="shared" si="1"/>
        <v>9.4715714864864875</v>
      </c>
      <c r="D315" s="12">
        <f t="shared" si="2"/>
        <v>9.4715714864864875</v>
      </c>
      <c r="E315" s="13">
        <v>37</v>
      </c>
      <c r="F315" s="14">
        <v>121.24814499999999</v>
      </c>
      <c r="G315" s="15">
        <v>0.34599999999999997</v>
      </c>
      <c r="H315" s="14">
        <v>229.2</v>
      </c>
      <c r="I315" s="15">
        <v>0.65400000000000003</v>
      </c>
      <c r="J315" s="16">
        <v>350448145</v>
      </c>
      <c r="K315" s="13">
        <v>1994</v>
      </c>
      <c r="L315" s="13" t="s">
        <v>23</v>
      </c>
      <c r="M315" s="17" t="s">
        <v>872</v>
      </c>
      <c r="N315" s="22" t="s">
        <v>873</v>
      </c>
      <c r="O315" s="19"/>
      <c r="P315" s="20">
        <v>713.63</v>
      </c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</row>
    <row r="316" spans="1:30">
      <c r="A316" s="9" t="s">
        <v>874</v>
      </c>
      <c r="B316" s="10">
        <f t="shared" si="4"/>
        <v>825.025036</v>
      </c>
      <c r="C316" s="11">
        <f t="shared" si="1"/>
        <v>5.9354319136690643</v>
      </c>
      <c r="D316" s="12">
        <f t="shared" si="2"/>
        <v>5.9354319136690643</v>
      </c>
      <c r="E316" s="13">
        <v>139</v>
      </c>
      <c r="F316" s="14">
        <v>407.02285999999998</v>
      </c>
      <c r="G316" s="15">
        <v>0.49299999999999999</v>
      </c>
      <c r="H316" s="14">
        <v>418.00217600000002</v>
      </c>
      <c r="I316" s="15">
        <v>0.50700000000000001</v>
      </c>
      <c r="J316" s="16">
        <v>825025036</v>
      </c>
      <c r="K316" s="13">
        <v>2002</v>
      </c>
      <c r="L316" s="13" t="s">
        <v>16</v>
      </c>
      <c r="M316" s="17" t="s">
        <v>875</v>
      </c>
      <c r="N316" s="22" t="s">
        <v>876</v>
      </c>
      <c r="O316" s="19"/>
      <c r="P316" s="20">
        <v>1386.89</v>
      </c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</row>
    <row r="317" spans="1:30">
      <c r="A317" s="9" t="s">
        <v>877</v>
      </c>
      <c r="B317" s="10">
        <f t="shared" si="4"/>
        <v>788.97645299999999</v>
      </c>
      <c r="C317" s="11">
        <f t="shared" si="1"/>
        <v>3.9448822649999999</v>
      </c>
      <c r="D317" s="12">
        <f t="shared" si="2"/>
        <v>3.9448822649999999</v>
      </c>
      <c r="E317" s="13">
        <v>200</v>
      </c>
      <c r="F317" s="14">
        <v>373.585825</v>
      </c>
      <c r="G317" s="15">
        <v>0.47399999999999998</v>
      </c>
      <c r="H317" s="14">
        <v>415.39062799999999</v>
      </c>
      <c r="I317" s="15">
        <v>0.52600000000000002</v>
      </c>
      <c r="J317" s="16">
        <v>788976453</v>
      </c>
      <c r="K317" s="13">
        <v>2004</v>
      </c>
      <c r="L317" s="13" t="s">
        <v>16</v>
      </c>
      <c r="M317" s="17" t="s">
        <v>878</v>
      </c>
      <c r="N317" s="22" t="s">
        <v>879</v>
      </c>
      <c r="O317" s="19"/>
      <c r="P317" s="20">
        <v>1268.29</v>
      </c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</row>
    <row r="318" spans="1:30">
      <c r="A318" s="9" t="s">
        <v>880</v>
      </c>
      <c r="B318" s="10">
        <f t="shared" si="4"/>
        <v>894.98337300000003</v>
      </c>
      <c r="C318" s="11">
        <f t="shared" si="1"/>
        <v>3.5799334920000003</v>
      </c>
      <c r="D318" s="12">
        <f t="shared" si="2"/>
        <v>3.5799334920000003</v>
      </c>
      <c r="E318" s="13">
        <v>250</v>
      </c>
      <c r="F318" s="14">
        <v>336.530303</v>
      </c>
      <c r="G318" s="15">
        <v>0.376</v>
      </c>
      <c r="H318" s="14">
        <v>558.45307000000003</v>
      </c>
      <c r="I318" s="15">
        <v>0.624</v>
      </c>
      <c r="J318" s="16">
        <v>894983373</v>
      </c>
      <c r="K318" s="13">
        <v>2007</v>
      </c>
      <c r="L318" s="13" t="s">
        <v>16</v>
      </c>
      <c r="M318" s="17" t="s">
        <v>881</v>
      </c>
      <c r="N318" s="22" t="s">
        <v>882</v>
      </c>
      <c r="O318" s="19"/>
      <c r="P318" s="20">
        <v>1316.33</v>
      </c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</row>
    <row r="319" spans="1:30">
      <c r="A319" s="9" t="s">
        <v>883</v>
      </c>
      <c r="B319" s="10">
        <f t="shared" si="4"/>
        <v>1131.9279959999999</v>
      </c>
      <c r="C319" s="11">
        <f t="shared" si="1"/>
        <v>7.0745499749999992</v>
      </c>
      <c r="D319" s="12">
        <f t="shared" si="2"/>
        <v>7.0745499749999992</v>
      </c>
      <c r="E319" s="13">
        <v>160</v>
      </c>
      <c r="F319" s="14">
        <v>390.532085</v>
      </c>
      <c r="G319" s="15">
        <v>0.34499999999999997</v>
      </c>
      <c r="H319" s="14">
        <v>741.39591099999996</v>
      </c>
      <c r="I319" s="15">
        <v>0.65500000000000003</v>
      </c>
      <c r="J319" s="16">
        <v>1131927996</v>
      </c>
      <c r="K319" s="13">
        <v>2019</v>
      </c>
      <c r="L319" s="13" t="s">
        <v>18</v>
      </c>
      <c r="M319" s="17" t="s">
        <v>884</v>
      </c>
      <c r="N319" s="22" t="s">
        <v>885</v>
      </c>
      <c r="O319" s="43"/>
      <c r="P319" s="20">
        <v>1338.78</v>
      </c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</row>
    <row r="320" spans="1:30">
      <c r="A320" s="9" t="s">
        <v>886</v>
      </c>
      <c r="B320" s="10">
        <f t="shared" si="4"/>
        <v>880.16692399999999</v>
      </c>
      <c r="C320" s="11">
        <f t="shared" si="1"/>
        <v>5.0295252799999997</v>
      </c>
      <c r="D320" s="12">
        <f t="shared" si="2"/>
        <v>5.0295252799999997</v>
      </c>
      <c r="E320" s="13">
        <v>175</v>
      </c>
      <c r="F320" s="14">
        <v>334.20114000000001</v>
      </c>
      <c r="G320" s="15">
        <v>0.38</v>
      </c>
      <c r="H320" s="14">
        <v>545.96578399999999</v>
      </c>
      <c r="I320" s="15">
        <v>0.62</v>
      </c>
      <c r="J320" s="16">
        <v>880166924</v>
      </c>
      <c r="K320" s="13">
        <v>2017</v>
      </c>
      <c r="L320" s="13" t="s">
        <v>18</v>
      </c>
      <c r="M320" s="17" t="s">
        <v>887</v>
      </c>
      <c r="N320" s="22" t="s">
        <v>888</v>
      </c>
      <c r="O320" s="19"/>
      <c r="P320" s="20">
        <v>1079.05</v>
      </c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</row>
    <row r="321" spans="1:30">
      <c r="A321" s="9" t="s">
        <v>889</v>
      </c>
      <c r="B321" s="10">
        <f t="shared" si="4"/>
        <v>384.25693000000001</v>
      </c>
      <c r="C321" s="11">
        <f t="shared" si="1"/>
        <v>4.2695214444444449</v>
      </c>
      <c r="D321" s="12">
        <f t="shared" si="2"/>
        <v>4.2695214444444449</v>
      </c>
      <c r="E321" s="13">
        <v>90</v>
      </c>
      <c r="F321" s="14">
        <v>190.24131</v>
      </c>
      <c r="G321" s="15">
        <v>0.495</v>
      </c>
      <c r="H321" s="14">
        <v>194.01562000000001</v>
      </c>
      <c r="I321" s="15">
        <v>0.505</v>
      </c>
      <c r="J321" s="16">
        <v>384256930</v>
      </c>
      <c r="K321" s="13">
        <v>2018</v>
      </c>
      <c r="L321" s="13" t="s">
        <v>18</v>
      </c>
      <c r="M321" s="17" t="s">
        <v>890</v>
      </c>
      <c r="N321" s="22" t="s">
        <v>891</v>
      </c>
      <c r="O321" s="19"/>
      <c r="P321" s="20">
        <v>461.53</v>
      </c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</row>
    <row r="322" spans="1:30">
      <c r="A322" s="9" t="s">
        <v>892</v>
      </c>
      <c r="B322" s="10">
        <f t="shared" si="4"/>
        <v>1971.4398450000001</v>
      </c>
      <c r="C322" s="11">
        <f t="shared" si="1"/>
        <v>9.8571992250000005</v>
      </c>
      <c r="D322" s="12">
        <f t="shared" si="2"/>
        <v>9.8571992250000005</v>
      </c>
      <c r="E322" s="13">
        <v>200</v>
      </c>
      <c r="F322" s="14">
        <v>814.11506999999995</v>
      </c>
      <c r="G322" s="15">
        <v>0.41299999999999998</v>
      </c>
      <c r="H322" s="14">
        <v>1157.324775</v>
      </c>
      <c r="I322" s="15">
        <v>0.58699999999999997</v>
      </c>
      <c r="J322" s="16">
        <v>1971439845</v>
      </c>
      <c r="K322" s="13">
        <v>2021</v>
      </c>
      <c r="L322" s="13" t="s">
        <v>91</v>
      </c>
      <c r="M322" s="17" t="s">
        <v>893</v>
      </c>
      <c r="N322" s="22" t="s">
        <v>894</v>
      </c>
      <c r="O322" s="28"/>
      <c r="P322" s="20">
        <v>2243.73</v>
      </c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</row>
    <row r="323" spans="1:30">
      <c r="A323" s="9" t="s">
        <v>895</v>
      </c>
      <c r="B323" s="10">
        <f t="shared" si="4"/>
        <v>355.72519499999999</v>
      </c>
      <c r="C323" s="11">
        <f t="shared" si="1"/>
        <v>18.722378684210526</v>
      </c>
      <c r="D323" s="12">
        <f t="shared" si="2"/>
        <v>18.722378684210526</v>
      </c>
      <c r="E323" s="32">
        <v>19</v>
      </c>
      <c r="F323" s="14">
        <v>13.750643999999999</v>
      </c>
      <c r="G323" s="15">
        <v>3.9E-2</v>
      </c>
      <c r="H323" s="14">
        <v>341.97455100000002</v>
      </c>
      <c r="I323" s="15">
        <v>0.96099999999999997</v>
      </c>
      <c r="J323" s="16">
        <v>355725195</v>
      </c>
      <c r="K323" s="13">
        <v>2001</v>
      </c>
      <c r="L323" s="13" t="s">
        <v>16</v>
      </c>
      <c r="M323" s="17" t="s">
        <v>896</v>
      </c>
      <c r="N323" s="22" t="s">
        <v>897</v>
      </c>
      <c r="O323" s="19"/>
      <c r="P323" s="20">
        <v>604.82000000000005</v>
      </c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</row>
    <row r="324" spans="1:30">
      <c r="A324" s="9" t="s">
        <v>898</v>
      </c>
      <c r="B324" s="10">
        <f t="shared" si="4"/>
        <v>385.68044600000002</v>
      </c>
      <c r="C324" s="11">
        <f t="shared" si="1"/>
        <v>2.5712029733333335</v>
      </c>
      <c r="D324" s="12">
        <f t="shared" si="2"/>
        <v>2.5712029733333335</v>
      </c>
      <c r="E324" s="13">
        <v>150</v>
      </c>
      <c r="F324" s="14">
        <v>257.73001900000003</v>
      </c>
      <c r="G324" s="15">
        <v>0.66800000000000004</v>
      </c>
      <c r="H324" s="14">
        <v>127.950427</v>
      </c>
      <c r="I324" s="15">
        <v>0.33200000000000002</v>
      </c>
      <c r="J324" s="16">
        <v>385680446</v>
      </c>
      <c r="K324" s="13">
        <v>2009</v>
      </c>
      <c r="L324" s="13" t="s">
        <v>16</v>
      </c>
      <c r="M324" s="17" t="s">
        <v>899</v>
      </c>
      <c r="N324" s="22" t="s">
        <v>900</v>
      </c>
      <c r="O324" s="19"/>
      <c r="P324" s="20">
        <v>543.80999999999995</v>
      </c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</row>
    <row r="325" spans="1:30">
      <c r="A325" s="9" t="s">
        <v>901</v>
      </c>
      <c r="B325" s="10">
        <f t="shared" si="4"/>
        <v>343.47181599999999</v>
      </c>
      <c r="C325" s="11">
        <f t="shared" si="1"/>
        <v>1.8566044108108108</v>
      </c>
      <c r="D325" s="12">
        <f t="shared" si="2"/>
        <v>1.8566044108108108</v>
      </c>
      <c r="E325" s="13">
        <v>185</v>
      </c>
      <c r="F325" s="14">
        <v>158.84834000000001</v>
      </c>
      <c r="G325" s="15">
        <v>0.46200000000000002</v>
      </c>
      <c r="H325" s="14">
        <v>184.62347600000001</v>
      </c>
      <c r="I325" s="15">
        <v>0.53800000000000003</v>
      </c>
      <c r="J325" s="16">
        <v>343471816</v>
      </c>
      <c r="K325" s="13">
        <v>2016</v>
      </c>
      <c r="L325" s="13" t="s">
        <v>18</v>
      </c>
      <c r="M325" s="17" t="s">
        <v>902</v>
      </c>
      <c r="N325" s="22" t="s">
        <v>903</v>
      </c>
      <c r="O325" s="19"/>
      <c r="P325" s="20">
        <v>431.61</v>
      </c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</row>
    <row r="326" spans="1:30">
      <c r="A326" s="9" t="s">
        <v>904</v>
      </c>
      <c r="B326" s="10">
        <f t="shared" si="4"/>
        <v>467.36524600000001</v>
      </c>
      <c r="C326" s="11">
        <f t="shared" si="1"/>
        <v>2.4598170842105263</v>
      </c>
      <c r="D326" s="12">
        <f t="shared" si="2"/>
        <v>2.4598170842105263</v>
      </c>
      <c r="E326" s="13">
        <v>190</v>
      </c>
      <c r="F326" s="14">
        <v>228.778661</v>
      </c>
      <c r="G326" s="15">
        <v>0.49</v>
      </c>
      <c r="H326" s="14">
        <v>238.58658500000001</v>
      </c>
      <c r="I326" s="15">
        <v>0.51</v>
      </c>
      <c r="J326" s="16">
        <v>467365246</v>
      </c>
      <c r="K326" s="13">
        <v>2013</v>
      </c>
      <c r="L326" s="13" t="s">
        <v>18</v>
      </c>
      <c r="M326" s="17" t="s">
        <v>905</v>
      </c>
      <c r="N326" s="22" t="s">
        <v>906</v>
      </c>
      <c r="O326" s="19"/>
      <c r="P326" s="20">
        <v>604.22</v>
      </c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</row>
    <row r="327" spans="1:30">
      <c r="A327" s="23" t="s">
        <v>907</v>
      </c>
      <c r="B327" s="10">
        <f t="shared" si="4"/>
        <v>775.39800700000001</v>
      </c>
      <c r="C327" s="11">
        <f t="shared" si="1"/>
        <v>70.490727909090907</v>
      </c>
      <c r="D327" s="12">
        <f t="shared" si="2"/>
        <v>70.490727909090907</v>
      </c>
      <c r="E327" s="13">
        <v>11</v>
      </c>
      <c r="F327" s="14">
        <v>460.99850700000002</v>
      </c>
      <c r="G327" s="15">
        <v>0.59399999999999997</v>
      </c>
      <c r="H327" s="14">
        <v>314.39949999999999</v>
      </c>
      <c r="I327" s="15">
        <v>0.40600000000000003</v>
      </c>
      <c r="J327" s="16">
        <v>775398007</v>
      </c>
      <c r="K327" s="13">
        <v>1977</v>
      </c>
      <c r="L327" s="13" t="s">
        <v>320</v>
      </c>
      <c r="M327" s="17" t="s">
        <v>908</v>
      </c>
      <c r="N327" s="22" t="s">
        <v>909</v>
      </c>
      <c r="O327" s="28" t="s">
        <v>94</v>
      </c>
      <c r="P327" s="20">
        <v>3946.06</v>
      </c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</row>
    <row r="328" spans="1:30">
      <c r="A328" s="9" t="s">
        <v>910</v>
      </c>
      <c r="B328" s="10">
        <f t="shared" si="4"/>
        <v>746.84689400000002</v>
      </c>
      <c r="C328" s="11">
        <f t="shared" si="1"/>
        <v>4.0370102378378379</v>
      </c>
      <c r="D328" s="12">
        <f t="shared" si="2"/>
        <v>4.0370102378378379</v>
      </c>
      <c r="E328" s="13">
        <v>185</v>
      </c>
      <c r="F328" s="14">
        <v>325.100054</v>
      </c>
      <c r="G328" s="15">
        <v>0.435</v>
      </c>
      <c r="H328" s="14">
        <v>421.74684000000002</v>
      </c>
      <c r="I328" s="15">
        <v>0.56499999999999995</v>
      </c>
      <c r="J328" s="16">
        <v>746846894</v>
      </c>
      <c r="K328" s="13">
        <v>2016</v>
      </c>
      <c r="L328" s="13" t="s">
        <v>18</v>
      </c>
      <c r="M328" s="17" t="s">
        <v>911</v>
      </c>
      <c r="N328" s="22" t="s">
        <v>912</v>
      </c>
      <c r="O328" s="19"/>
      <c r="P328" s="20">
        <v>938.5</v>
      </c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</row>
    <row r="329" spans="1:30">
      <c r="A329" s="9" t="s">
        <v>913</v>
      </c>
      <c r="B329" s="10">
        <f t="shared" si="4"/>
        <v>391.08119199999999</v>
      </c>
      <c r="C329" s="11">
        <f t="shared" si="1"/>
        <v>1.7537273183856501</v>
      </c>
      <c r="D329" s="12">
        <f t="shared" si="2"/>
        <v>1.7537273183856501</v>
      </c>
      <c r="E329" s="13">
        <v>223</v>
      </c>
      <c r="F329" s="14">
        <v>200.08119199999999</v>
      </c>
      <c r="G329" s="15">
        <v>0.51200000000000001</v>
      </c>
      <c r="H329" s="14">
        <v>191</v>
      </c>
      <c r="I329" s="15">
        <v>0.48799999999999999</v>
      </c>
      <c r="J329" s="16">
        <v>391081192</v>
      </c>
      <c r="K329" s="13">
        <v>2006</v>
      </c>
      <c r="L329" s="13" t="s">
        <v>16</v>
      </c>
      <c r="M329" s="17" t="s">
        <v>914</v>
      </c>
      <c r="N329" s="22" t="s">
        <v>915</v>
      </c>
      <c r="O329" s="19"/>
      <c r="P329" s="20">
        <v>587.14</v>
      </c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</row>
    <row r="330" spans="1:30">
      <c r="A330" s="9" t="s">
        <v>916</v>
      </c>
      <c r="B330" s="10">
        <f t="shared" si="4"/>
        <v>376.15245499999997</v>
      </c>
      <c r="C330" s="11">
        <f t="shared" si="1"/>
        <v>8.3589434444444439</v>
      </c>
      <c r="D330" s="12">
        <f t="shared" si="2"/>
        <v>8.3589434444444439</v>
      </c>
      <c r="E330" s="13">
        <v>45</v>
      </c>
      <c r="F330" s="14">
        <v>139.854287</v>
      </c>
      <c r="G330" s="15">
        <v>0.372</v>
      </c>
      <c r="H330" s="14">
        <v>236.298168</v>
      </c>
      <c r="I330" s="15">
        <v>0.628</v>
      </c>
      <c r="J330" s="16">
        <v>376152455</v>
      </c>
      <c r="K330" s="13">
        <v>2012</v>
      </c>
      <c r="L330" s="13" t="s">
        <v>18</v>
      </c>
      <c r="M330" s="17" t="s">
        <v>917</v>
      </c>
      <c r="N330" s="22" t="s">
        <v>918</v>
      </c>
      <c r="O330" s="19"/>
      <c r="P330" s="20">
        <v>494.05</v>
      </c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</row>
    <row r="331" spans="1:30">
      <c r="A331" s="9" t="s">
        <v>919</v>
      </c>
      <c r="B331" s="10">
        <f t="shared" si="4"/>
        <v>326.47914100000003</v>
      </c>
      <c r="C331" s="11">
        <f t="shared" si="1"/>
        <v>6.8016487708333342</v>
      </c>
      <c r="D331" s="12">
        <f t="shared" si="2"/>
        <v>6.8016487708333342</v>
      </c>
      <c r="E331" s="13">
        <v>48</v>
      </c>
      <c r="F331" s="14">
        <v>89.256423999999996</v>
      </c>
      <c r="G331" s="15">
        <v>0.27300000000000002</v>
      </c>
      <c r="H331" s="14">
        <v>237.22271699999999</v>
      </c>
      <c r="I331" s="15">
        <v>0.72699999999999998</v>
      </c>
      <c r="J331" s="16">
        <v>326479141</v>
      </c>
      <c r="K331" s="13">
        <v>2015</v>
      </c>
      <c r="L331" s="13" t="s">
        <v>18</v>
      </c>
      <c r="M331" s="17" t="s">
        <v>920</v>
      </c>
      <c r="N331" s="22" t="s">
        <v>921</v>
      </c>
      <c r="O331" s="19"/>
      <c r="P331" s="20">
        <v>415.89</v>
      </c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</row>
    <row r="332" spans="1:30">
      <c r="A332" s="9" t="s">
        <v>922</v>
      </c>
      <c r="B332" s="10">
        <f t="shared" si="4"/>
        <v>592.46281599999998</v>
      </c>
      <c r="C332" s="11">
        <f t="shared" si="1"/>
        <v>2.2787031384615384</v>
      </c>
      <c r="D332" s="12">
        <f t="shared" si="2"/>
        <v>2.2787031384615384</v>
      </c>
      <c r="E332" s="13">
        <v>260</v>
      </c>
      <c r="F332" s="14">
        <v>200.82193599999999</v>
      </c>
      <c r="G332" s="15">
        <v>0.33900000000000002</v>
      </c>
      <c r="H332" s="14">
        <v>391.64087999999998</v>
      </c>
      <c r="I332" s="15">
        <v>0.66100000000000003</v>
      </c>
      <c r="J332" s="16">
        <v>592462816</v>
      </c>
      <c r="K332" s="13">
        <v>2010</v>
      </c>
      <c r="L332" s="13" t="s">
        <v>18</v>
      </c>
      <c r="M332" s="17" t="s">
        <v>923</v>
      </c>
      <c r="N332" s="22" t="s">
        <v>924</v>
      </c>
      <c r="O332" s="19"/>
      <c r="P332" s="20">
        <v>814</v>
      </c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</row>
    <row r="333" spans="1:30">
      <c r="A333" s="9" t="s">
        <v>925</v>
      </c>
      <c r="B333" s="10">
        <f t="shared" si="4"/>
        <v>448.19181900000001</v>
      </c>
      <c r="C333" s="11">
        <f t="shared" si="1"/>
        <v>3.4476293769230768</v>
      </c>
      <c r="D333" s="12">
        <f t="shared" si="2"/>
        <v>3.4476293769230768</v>
      </c>
      <c r="E333" s="13">
        <v>130</v>
      </c>
      <c r="F333" s="14">
        <v>171.09181899999999</v>
      </c>
      <c r="G333" s="15">
        <v>0.38200000000000001</v>
      </c>
      <c r="H333" s="14">
        <v>277.10000000000002</v>
      </c>
      <c r="I333" s="15">
        <v>0.61799999999999999</v>
      </c>
      <c r="J333" s="16">
        <v>448191819</v>
      </c>
      <c r="K333" s="13">
        <v>1999</v>
      </c>
      <c r="L333" s="13" t="s">
        <v>23</v>
      </c>
      <c r="M333" s="17" t="s">
        <v>926</v>
      </c>
      <c r="N333" s="22" t="s">
        <v>927</v>
      </c>
      <c r="O333" s="19"/>
      <c r="P333" s="20">
        <v>812.12</v>
      </c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</row>
    <row r="334" spans="1:30">
      <c r="A334" s="9" t="s">
        <v>928</v>
      </c>
      <c r="B334" s="10">
        <f t="shared" si="4"/>
        <v>549.36831500000005</v>
      </c>
      <c r="C334" s="11">
        <f t="shared" si="1"/>
        <v>8.4518202307692309</v>
      </c>
      <c r="D334" s="12">
        <f t="shared" si="2"/>
        <v>8.4518202307692309</v>
      </c>
      <c r="E334" s="13">
        <v>65</v>
      </c>
      <c r="F334" s="14">
        <v>218.81548699999999</v>
      </c>
      <c r="G334" s="15">
        <v>0.39800000000000002</v>
      </c>
      <c r="H334" s="14">
        <v>330.55282799999998</v>
      </c>
      <c r="I334" s="15">
        <v>0.60199999999999998</v>
      </c>
      <c r="J334" s="16">
        <v>549368315</v>
      </c>
      <c r="K334" s="13">
        <v>2012</v>
      </c>
      <c r="L334" s="13" t="s">
        <v>18</v>
      </c>
      <c r="M334" s="17" t="s">
        <v>929</v>
      </c>
      <c r="N334" s="22" t="s">
        <v>930</v>
      </c>
      <c r="O334" s="19"/>
      <c r="P334" s="20">
        <v>721.56</v>
      </c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</row>
    <row r="335" spans="1:30">
      <c r="A335" s="9" t="s">
        <v>931</v>
      </c>
      <c r="B335" s="10">
        <f t="shared" si="4"/>
        <v>485.00475399999999</v>
      </c>
      <c r="C335" s="11">
        <f t="shared" si="1"/>
        <v>3.2333650266666667</v>
      </c>
      <c r="D335" s="12">
        <f t="shared" si="2"/>
        <v>3.2333650266666667</v>
      </c>
      <c r="E335" s="13">
        <v>150</v>
      </c>
      <c r="F335" s="14">
        <v>191.20475400000001</v>
      </c>
      <c r="G335" s="15">
        <v>0.39400000000000002</v>
      </c>
      <c r="H335" s="14">
        <v>293.8</v>
      </c>
      <c r="I335" s="15">
        <v>0.60599999999999998</v>
      </c>
      <c r="J335" s="16">
        <v>485004754</v>
      </c>
      <c r="K335" s="13">
        <v>2014</v>
      </c>
      <c r="L335" s="13" t="s">
        <v>18</v>
      </c>
      <c r="M335" s="17" t="s">
        <v>932</v>
      </c>
      <c r="N335" s="22" t="s">
        <v>933</v>
      </c>
      <c r="O335" s="19"/>
      <c r="P335" s="20">
        <v>617.28</v>
      </c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</row>
    <row r="336" spans="1:30">
      <c r="A336" s="9" t="s">
        <v>934</v>
      </c>
      <c r="B336" s="10">
        <f t="shared" si="4"/>
        <v>365.294355</v>
      </c>
      <c r="C336" s="11">
        <f t="shared" si="1"/>
        <v>1.8264717749999999</v>
      </c>
      <c r="D336" s="12">
        <f t="shared" si="2"/>
        <v>1.8264717749999999</v>
      </c>
      <c r="E336" s="13">
        <v>200</v>
      </c>
      <c r="F336" s="14">
        <v>58.504105000000003</v>
      </c>
      <c r="G336" s="15">
        <v>0.16</v>
      </c>
      <c r="H336" s="14">
        <v>306.79025000000001</v>
      </c>
      <c r="I336" s="15">
        <v>0.84</v>
      </c>
      <c r="J336" s="16">
        <v>365294355</v>
      </c>
      <c r="K336" s="13">
        <v>2020</v>
      </c>
      <c r="L336" s="13" t="s">
        <v>91</v>
      </c>
      <c r="M336" s="17" t="s">
        <v>935</v>
      </c>
      <c r="N336" s="22" t="s">
        <v>936</v>
      </c>
      <c r="O336" s="19"/>
      <c r="P336" s="20">
        <v>421.57</v>
      </c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</row>
    <row r="337" spans="1:30">
      <c r="A337" s="9" t="s">
        <v>937</v>
      </c>
      <c r="B337" s="10">
        <f t="shared" si="4"/>
        <v>520.88115400000004</v>
      </c>
      <c r="C337" s="11">
        <f t="shared" si="1"/>
        <v>5.2088115400000001</v>
      </c>
      <c r="D337" s="12">
        <f t="shared" si="2"/>
        <v>5.2088115400000001</v>
      </c>
      <c r="E337" s="13">
        <v>100</v>
      </c>
      <c r="F337" s="14">
        <v>205.88115400000001</v>
      </c>
      <c r="G337" s="15">
        <v>0.39500000000000002</v>
      </c>
      <c r="H337" s="14">
        <v>315</v>
      </c>
      <c r="I337" s="15">
        <v>0.60499999999999998</v>
      </c>
      <c r="J337" s="16">
        <v>520881154</v>
      </c>
      <c r="K337" s="13">
        <v>1991</v>
      </c>
      <c r="L337" s="13" t="s">
        <v>23</v>
      </c>
      <c r="M337" s="17" t="s">
        <v>938</v>
      </c>
      <c r="N337" s="22" t="s">
        <v>939</v>
      </c>
      <c r="O337" s="19"/>
      <c r="P337" s="20">
        <v>1152.0999999999999</v>
      </c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</row>
    <row r="338" spans="1:30">
      <c r="A338" s="9" t="s">
        <v>940</v>
      </c>
      <c r="B338" s="10">
        <f t="shared" si="4"/>
        <v>433.37111199999998</v>
      </c>
      <c r="C338" s="11">
        <f t="shared" si="1"/>
        <v>2.317492577540107</v>
      </c>
      <c r="D338" s="12">
        <f t="shared" si="2"/>
        <v>2.317492577540107</v>
      </c>
      <c r="E338" s="13">
        <v>187</v>
      </c>
      <c r="F338" s="14">
        <v>150.37111200000001</v>
      </c>
      <c r="G338" s="15">
        <v>0.34699999999999998</v>
      </c>
      <c r="H338" s="14">
        <v>283</v>
      </c>
      <c r="I338" s="15">
        <v>0.65300000000000002</v>
      </c>
      <c r="J338" s="16">
        <v>433371112</v>
      </c>
      <c r="K338" s="13">
        <v>2003</v>
      </c>
      <c r="L338" s="13" t="s">
        <v>16</v>
      </c>
      <c r="M338" s="17" t="s">
        <v>941</v>
      </c>
      <c r="N338" s="22" t="s">
        <v>942</v>
      </c>
      <c r="O338" s="19"/>
      <c r="P338" s="20">
        <v>710.07</v>
      </c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</row>
    <row r="339" spans="1:30">
      <c r="A339" s="9" t="s">
        <v>943</v>
      </c>
      <c r="B339" s="10">
        <f t="shared" si="4"/>
        <v>440.60353700000002</v>
      </c>
      <c r="C339" s="11">
        <f t="shared" si="1"/>
        <v>2.8426034645161291</v>
      </c>
      <c r="D339" s="12">
        <f t="shared" si="2"/>
        <v>2.8426034645161291</v>
      </c>
      <c r="E339" s="13">
        <v>155</v>
      </c>
      <c r="F339" s="14">
        <v>89.760955999999993</v>
      </c>
      <c r="G339" s="15">
        <v>0.20399999999999999</v>
      </c>
      <c r="H339" s="14">
        <v>350.842581</v>
      </c>
      <c r="I339" s="15">
        <v>0.79600000000000004</v>
      </c>
      <c r="J339" s="16">
        <v>440603537</v>
      </c>
      <c r="K339" s="13">
        <v>2015</v>
      </c>
      <c r="L339" s="13" t="s">
        <v>18</v>
      </c>
      <c r="M339" s="17" t="s">
        <v>944</v>
      </c>
      <c r="N339" s="22" t="s">
        <v>945</v>
      </c>
      <c r="O339" s="19"/>
      <c r="P339" s="20">
        <v>561.27</v>
      </c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</row>
    <row r="340" spans="1:30">
      <c r="A340" s="9" t="s">
        <v>946</v>
      </c>
      <c r="B340" s="10">
        <f t="shared" si="4"/>
        <v>371.35300100000001</v>
      </c>
      <c r="C340" s="11">
        <f t="shared" si="1"/>
        <v>1.856765005</v>
      </c>
      <c r="D340" s="12">
        <f t="shared" si="2"/>
        <v>1.856765005</v>
      </c>
      <c r="E340" s="13">
        <v>200</v>
      </c>
      <c r="F340" s="14">
        <v>125.322469</v>
      </c>
      <c r="G340" s="15">
        <v>0.33800000000000002</v>
      </c>
      <c r="H340" s="14">
        <v>246.03053199999999</v>
      </c>
      <c r="I340" s="15">
        <v>0.66200000000000003</v>
      </c>
      <c r="J340" s="16">
        <v>371353001</v>
      </c>
      <c r="K340" s="13">
        <v>2009</v>
      </c>
      <c r="L340" s="13" t="s">
        <v>16</v>
      </c>
      <c r="M340" s="17" t="s">
        <v>947</v>
      </c>
      <c r="N340" s="22" t="s">
        <v>948</v>
      </c>
      <c r="O340" s="19"/>
      <c r="P340" s="20">
        <v>523.61</v>
      </c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</row>
    <row r="341" spans="1:30">
      <c r="A341" s="9" t="s">
        <v>949</v>
      </c>
      <c r="B341" s="10">
        <f t="shared" si="4"/>
        <v>373.99395099999998</v>
      </c>
      <c r="C341" s="11">
        <f t="shared" si="1"/>
        <v>2.7703255629629626</v>
      </c>
      <c r="D341" s="12">
        <f t="shared" si="2"/>
        <v>2.7703255629629626</v>
      </c>
      <c r="E341" s="13">
        <v>135</v>
      </c>
      <c r="F341" s="14">
        <v>77.591830999999999</v>
      </c>
      <c r="G341" s="15">
        <v>0.20799999999999999</v>
      </c>
      <c r="H341" s="14">
        <v>296.40212000000002</v>
      </c>
      <c r="I341" s="15">
        <v>0.79200000000000004</v>
      </c>
      <c r="J341" s="16">
        <v>373993951</v>
      </c>
      <c r="K341" s="13">
        <v>2011</v>
      </c>
      <c r="L341" s="13" t="s">
        <v>18</v>
      </c>
      <c r="M341" s="17" t="s">
        <v>950</v>
      </c>
      <c r="N341" s="22" t="s">
        <v>951</v>
      </c>
      <c r="O341" s="19"/>
      <c r="P341" s="20">
        <v>505.59</v>
      </c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</row>
    <row r="342" spans="1:30">
      <c r="A342" s="9" t="s">
        <v>952</v>
      </c>
      <c r="B342" s="10">
        <f t="shared" si="4"/>
        <v>757.93066299999998</v>
      </c>
      <c r="C342" s="11">
        <f t="shared" si="1"/>
        <v>3.2953507086956519</v>
      </c>
      <c r="D342" s="12">
        <f t="shared" si="2"/>
        <v>3.2953507086956519</v>
      </c>
      <c r="E342" s="13">
        <v>230</v>
      </c>
      <c r="F342" s="14">
        <v>262.030663</v>
      </c>
      <c r="G342" s="15">
        <v>0.34599999999999997</v>
      </c>
      <c r="H342" s="14">
        <v>495.9</v>
      </c>
      <c r="I342" s="15">
        <v>0.65400000000000003</v>
      </c>
      <c r="J342" s="16">
        <v>757930663</v>
      </c>
      <c r="K342" s="13">
        <v>2012</v>
      </c>
      <c r="L342" s="13" t="s">
        <v>18</v>
      </c>
      <c r="M342" s="17" t="s">
        <v>953</v>
      </c>
      <c r="N342" s="22" t="s">
        <v>954</v>
      </c>
      <c r="O342" s="19"/>
      <c r="P342" s="20">
        <v>995.5</v>
      </c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</row>
    <row r="343" spans="1:30">
      <c r="A343" s="9" t="s">
        <v>955</v>
      </c>
      <c r="B343" s="10">
        <f t="shared" si="4"/>
        <v>708.98232299999995</v>
      </c>
      <c r="C343" s="11">
        <f t="shared" si="1"/>
        <v>2.4197348907849827</v>
      </c>
      <c r="D343" s="12">
        <f t="shared" si="2"/>
        <v>2.4197348907849827</v>
      </c>
      <c r="E343" s="13">
        <v>293</v>
      </c>
      <c r="F343" s="14">
        <v>202.85393300000001</v>
      </c>
      <c r="G343" s="15">
        <v>0.28599999999999998</v>
      </c>
      <c r="H343" s="14">
        <v>506.12839000000002</v>
      </c>
      <c r="I343" s="15">
        <v>0.71399999999999997</v>
      </c>
      <c r="J343" s="16">
        <v>708982323</v>
      </c>
      <c r="K343" s="13">
        <v>2014</v>
      </c>
      <c r="L343" s="13" t="s">
        <v>18</v>
      </c>
      <c r="M343" s="17" t="s">
        <v>956</v>
      </c>
      <c r="N343" s="22" t="s">
        <v>957</v>
      </c>
      <c r="O343" s="19"/>
      <c r="P343" s="20">
        <v>902.34</v>
      </c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</row>
    <row r="344" spans="1:30">
      <c r="A344" s="9" t="s">
        <v>958</v>
      </c>
      <c r="B344" s="10">
        <f t="shared" si="4"/>
        <v>352.33392900000001</v>
      </c>
      <c r="C344" s="11">
        <f t="shared" si="1"/>
        <v>4.8264921780821917</v>
      </c>
      <c r="D344" s="12">
        <f t="shared" si="2"/>
        <v>4.8264921780821917</v>
      </c>
      <c r="E344" s="13">
        <v>73</v>
      </c>
      <c r="F344" s="14">
        <v>107.509366</v>
      </c>
      <c r="G344" s="15">
        <v>0.30499999999999999</v>
      </c>
      <c r="H344" s="14">
        <v>244.82456300000001</v>
      </c>
      <c r="I344" s="15">
        <v>0.69499999999999995</v>
      </c>
      <c r="J344" s="16">
        <v>352333929</v>
      </c>
      <c r="K344" s="13">
        <v>2016</v>
      </c>
      <c r="L344" s="13" t="s">
        <v>18</v>
      </c>
      <c r="M344" s="17" t="s">
        <v>959</v>
      </c>
      <c r="N344" s="22" t="s">
        <v>960</v>
      </c>
      <c r="O344" s="19"/>
      <c r="P344" s="20">
        <v>442.75</v>
      </c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</row>
    <row r="345" spans="1:30">
      <c r="A345" s="9" t="s">
        <v>961</v>
      </c>
      <c r="B345" s="10">
        <f t="shared" si="4"/>
        <v>1518.815515</v>
      </c>
      <c r="C345" s="11">
        <f t="shared" si="1"/>
        <v>6.9037068863636364</v>
      </c>
      <c r="D345" s="12">
        <f t="shared" si="2"/>
        <v>6.9037068863636364</v>
      </c>
      <c r="E345" s="13">
        <v>220</v>
      </c>
      <c r="F345" s="14">
        <v>623.35790999999995</v>
      </c>
      <c r="G345" s="15">
        <v>0.41</v>
      </c>
      <c r="H345" s="14">
        <v>895.45760499999994</v>
      </c>
      <c r="I345" s="15">
        <v>0.59</v>
      </c>
      <c r="J345" s="16">
        <v>1518815515</v>
      </c>
      <c r="K345" s="13">
        <v>2012</v>
      </c>
      <c r="L345" s="13" t="s">
        <v>18</v>
      </c>
      <c r="M345" s="17" t="s">
        <v>962</v>
      </c>
      <c r="N345" s="22" t="s">
        <v>963</v>
      </c>
      <c r="O345" s="19"/>
      <c r="P345" s="20">
        <v>1994.87</v>
      </c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</row>
    <row r="346" spans="1:30">
      <c r="A346" s="9" t="s">
        <v>964</v>
      </c>
      <c r="B346" s="10">
        <f t="shared" si="4"/>
        <v>770.83616300000006</v>
      </c>
      <c r="C346" s="11">
        <f t="shared" si="1"/>
        <v>3.8541808150000003</v>
      </c>
      <c r="D346" s="12">
        <f t="shared" si="2"/>
        <v>3.8541808150000003</v>
      </c>
      <c r="E346" s="13">
        <v>200</v>
      </c>
      <c r="F346" s="14">
        <v>369.34558299999998</v>
      </c>
      <c r="G346" s="15">
        <v>0.47899999999999998</v>
      </c>
      <c r="H346" s="14">
        <v>401.49058000000002</v>
      </c>
      <c r="I346" s="15">
        <v>0.52100000000000002</v>
      </c>
      <c r="J346" s="16">
        <v>770836163</v>
      </c>
      <c r="K346" s="13">
        <v>2022</v>
      </c>
      <c r="L346" s="13" t="s">
        <v>91</v>
      </c>
      <c r="M346" s="17" t="s">
        <v>965</v>
      </c>
      <c r="N346" s="22" t="s">
        <v>966</v>
      </c>
      <c r="O346" s="19"/>
      <c r="P346" s="20">
        <v>816.25</v>
      </c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</row>
    <row r="347" spans="1:30">
      <c r="A347" s="9" t="s">
        <v>967</v>
      </c>
      <c r="B347" s="10">
        <f t="shared" si="4"/>
        <v>411.046449</v>
      </c>
      <c r="C347" s="11">
        <f t="shared" si="1"/>
        <v>16.44185796</v>
      </c>
      <c r="D347" s="12">
        <f t="shared" si="2"/>
        <v>16.44185796</v>
      </c>
      <c r="E347" s="13">
        <v>25</v>
      </c>
      <c r="F347" s="14">
        <v>122.046449</v>
      </c>
      <c r="G347" s="15">
        <v>0.29699999999999999</v>
      </c>
      <c r="H347" s="14">
        <v>289</v>
      </c>
      <c r="I347" s="15">
        <v>0.70299999999999996</v>
      </c>
      <c r="J347" s="16">
        <v>411046449</v>
      </c>
      <c r="K347" s="13">
        <v>1992</v>
      </c>
      <c r="L347" s="13" t="s">
        <v>23</v>
      </c>
      <c r="M347" s="17" t="s">
        <v>968</v>
      </c>
      <c r="N347" s="22" t="s">
        <v>969</v>
      </c>
      <c r="O347" s="19"/>
      <c r="P347" s="20">
        <v>886.12</v>
      </c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</row>
    <row r="348" spans="1:30">
      <c r="A348" s="9" t="s">
        <v>970</v>
      </c>
      <c r="B348" s="10">
        <f t="shared" si="4"/>
        <v>527.96593600000006</v>
      </c>
      <c r="C348" s="11">
        <f t="shared" si="1"/>
        <v>4.2237274880000006</v>
      </c>
      <c r="D348" s="12">
        <f t="shared" si="2"/>
        <v>4.2237274880000006</v>
      </c>
      <c r="E348" s="13">
        <v>125</v>
      </c>
      <c r="F348" s="14">
        <v>175.00303299999999</v>
      </c>
      <c r="G348" s="15">
        <v>0.33200000000000002</v>
      </c>
      <c r="H348" s="14">
        <v>352.96290299999998</v>
      </c>
      <c r="I348" s="15">
        <v>0.66800000000000004</v>
      </c>
      <c r="J348" s="16">
        <v>527965936</v>
      </c>
      <c r="K348" s="13">
        <v>2017</v>
      </c>
      <c r="L348" s="13" t="s">
        <v>18</v>
      </c>
      <c r="M348" s="17" t="s">
        <v>971</v>
      </c>
      <c r="N348" s="22" t="s">
        <v>972</v>
      </c>
      <c r="O348" s="19"/>
      <c r="P348" s="20">
        <v>647.27</v>
      </c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</row>
    <row r="349" spans="1:30">
      <c r="A349" s="9" t="s">
        <v>973</v>
      </c>
      <c r="B349" s="10">
        <f t="shared" si="4"/>
        <v>444.10003499999999</v>
      </c>
      <c r="C349" s="11">
        <f t="shared" si="1"/>
        <v>4.0372730454545458</v>
      </c>
      <c r="D349" s="12">
        <f t="shared" si="2"/>
        <v>4.0372730454545458</v>
      </c>
      <c r="E349" s="13">
        <v>110</v>
      </c>
      <c r="F349" s="14">
        <v>227.47107</v>
      </c>
      <c r="G349" s="15">
        <v>0.51200000000000001</v>
      </c>
      <c r="H349" s="14">
        <v>216.62896499999999</v>
      </c>
      <c r="I349" s="15">
        <v>0.48799999999999999</v>
      </c>
      <c r="J349" s="16">
        <v>444100035</v>
      </c>
      <c r="K349" s="13">
        <v>2007</v>
      </c>
      <c r="L349" s="13" t="s">
        <v>16</v>
      </c>
      <c r="M349" s="17" t="s">
        <v>974</v>
      </c>
      <c r="N349" s="22" t="s">
        <v>975</v>
      </c>
      <c r="O349" s="19"/>
      <c r="P349" s="20">
        <v>653.17999999999995</v>
      </c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</row>
    <row r="350" spans="1:30">
      <c r="A350" s="9" t="s">
        <v>976</v>
      </c>
      <c r="B350" s="10">
        <f t="shared" si="4"/>
        <v>419.66556800000001</v>
      </c>
      <c r="C350" s="11">
        <f t="shared" si="1"/>
        <v>1.8651803022222222</v>
      </c>
      <c r="D350" s="12">
        <f t="shared" si="2"/>
        <v>1.8651803022222222</v>
      </c>
      <c r="E350" s="13">
        <v>225</v>
      </c>
      <c r="F350" s="14">
        <v>141.62148999999999</v>
      </c>
      <c r="G350" s="15">
        <v>0.33800000000000002</v>
      </c>
      <c r="H350" s="14">
        <v>278.04407800000001</v>
      </c>
      <c r="I350" s="15">
        <v>0.66200000000000003</v>
      </c>
      <c r="J350" s="16">
        <v>419665568</v>
      </c>
      <c r="K350" s="13">
        <v>2008</v>
      </c>
      <c r="L350" s="13" t="s">
        <v>16</v>
      </c>
      <c r="M350" s="17" t="s">
        <v>977</v>
      </c>
      <c r="N350" s="22" t="s">
        <v>978</v>
      </c>
      <c r="O350" s="19"/>
      <c r="P350" s="20">
        <v>591.9</v>
      </c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</row>
    <row r="351" spans="1:30">
      <c r="A351" s="9" t="s">
        <v>979</v>
      </c>
      <c r="B351" s="10">
        <f t="shared" si="4"/>
        <v>320.40624200000002</v>
      </c>
      <c r="C351" s="11">
        <f t="shared" si="1"/>
        <v>16.020312100000002</v>
      </c>
      <c r="D351" s="12">
        <f t="shared" si="2"/>
        <v>16.020312100000002</v>
      </c>
      <c r="E351" s="13">
        <v>20</v>
      </c>
      <c r="F351" s="14">
        <v>137.44636800000001</v>
      </c>
      <c r="G351" s="15">
        <v>0.42899999999999999</v>
      </c>
      <c r="H351" s="14">
        <v>182.95987400000001</v>
      </c>
      <c r="I351" s="15">
        <v>0.57099999999999995</v>
      </c>
      <c r="J351" s="16">
        <v>320406242</v>
      </c>
      <c r="K351" s="13">
        <v>2013</v>
      </c>
      <c r="L351" s="13" t="s">
        <v>18</v>
      </c>
      <c r="M351" s="17" t="s">
        <v>980</v>
      </c>
      <c r="N351" s="22" t="s">
        <v>981</v>
      </c>
      <c r="O351" s="19"/>
      <c r="P351" s="20">
        <v>414.23</v>
      </c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</row>
    <row r="352" spans="1:30">
      <c r="A352" s="9" t="s">
        <v>982</v>
      </c>
      <c r="B352" s="10">
        <f t="shared" si="4"/>
        <v>321.83435100000003</v>
      </c>
      <c r="C352" s="11">
        <f t="shared" si="1"/>
        <v>8.045858775000001</v>
      </c>
      <c r="D352" s="12">
        <f t="shared" si="2"/>
        <v>8.045858775000001</v>
      </c>
      <c r="E352" s="13">
        <v>40</v>
      </c>
      <c r="F352" s="14">
        <v>102.51613999999999</v>
      </c>
      <c r="G352" s="15">
        <v>0.318</v>
      </c>
      <c r="H352" s="14">
        <v>219.31821099999999</v>
      </c>
      <c r="I352" s="15">
        <v>0.68200000000000005</v>
      </c>
      <c r="J352" s="16">
        <v>321834351</v>
      </c>
      <c r="K352" s="13">
        <v>2016</v>
      </c>
      <c r="L352" s="13" t="s">
        <v>18</v>
      </c>
      <c r="M352" s="17" t="s">
        <v>983</v>
      </c>
      <c r="N352" s="22" t="s">
        <v>984</v>
      </c>
      <c r="O352" s="19"/>
      <c r="P352" s="20">
        <v>404.42</v>
      </c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</row>
    <row r="353" spans="1:30">
      <c r="A353" s="23" t="s">
        <v>985</v>
      </c>
      <c r="B353" s="10">
        <f t="shared" si="4"/>
        <v>654.85590100000002</v>
      </c>
      <c r="C353" s="11">
        <f t="shared" si="1"/>
        <v>3.274279505</v>
      </c>
      <c r="D353" s="12">
        <f t="shared" si="2"/>
        <v>3.274279505</v>
      </c>
      <c r="E353" s="13">
        <v>200</v>
      </c>
      <c r="F353" s="14">
        <v>159.55590100000001</v>
      </c>
      <c r="G353" s="15">
        <v>0.24399999999999999</v>
      </c>
      <c r="H353" s="14">
        <v>495.3</v>
      </c>
      <c r="I353" s="15">
        <v>0.75600000000000001</v>
      </c>
      <c r="J353" s="16">
        <v>654855901</v>
      </c>
      <c r="K353" s="13">
        <v>2018</v>
      </c>
      <c r="L353" s="13" t="s">
        <v>18</v>
      </c>
      <c r="M353" s="17" t="s">
        <v>986</v>
      </c>
      <c r="N353" s="18"/>
      <c r="O353" s="19"/>
      <c r="P353" s="20">
        <v>786.54</v>
      </c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</row>
    <row r="354" spans="1:30">
      <c r="A354" s="9" t="s">
        <v>987</v>
      </c>
      <c r="B354" s="10">
        <f t="shared" si="4"/>
        <v>587.23598300000003</v>
      </c>
      <c r="C354" s="11">
        <f t="shared" si="1"/>
        <v>3.3556341885714289</v>
      </c>
      <c r="D354" s="12">
        <f t="shared" si="2"/>
        <v>3.3556341885714289</v>
      </c>
      <c r="E354" s="13">
        <v>175</v>
      </c>
      <c r="F354" s="14">
        <v>187.16842500000001</v>
      </c>
      <c r="G354" s="15">
        <v>0.31900000000000001</v>
      </c>
      <c r="H354" s="14">
        <v>400.06755800000002</v>
      </c>
      <c r="I354" s="15">
        <v>0.68100000000000005</v>
      </c>
      <c r="J354" s="16">
        <v>587235983</v>
      </c>
      <c r="K354" s="13">
        <v>2013</v>
      </c>
      <c r="L354" s="13" t="s">
        <v>18</v>
      </c>
      <c r="M354" s="17" t="s">
        <v>988</v>
      </c>
      <c r="N354" s="22" t="s">
        <v>989</v>
      </c>
      <c r="O354" s="19"/>
      <c r="P354" s="20">
        <v>759.19</v>
      </c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</row>
    <row r="355" spans="1:30">
      <c r="A355" s="9" t="s">
        <v>990</v>
      </c>
      <c r="B355" s="10">
        <f t="shared" si="4"/>
        <v>335.80278600000003</v>
      </c>
      <c r="C355" s="11">
        <f t="shared" si="1"/>
        <v>2.2386852400000001</v>
      </c>
      <c r="D355" s="12">
        <f t="shared" si="2"/>
        <v>2.2386852400000001</v>
      </c>
      <c r="E355" s="13">
        <v>150</v>
      </c>
      <c r="F355" s="14">
        <v>127.509326</v>
      </c>
      <c r="G355" s="15">
        <v>0.38</v>
      </c>
      <c r="H355" s="14">
        <v>208.29346000000001</v>
      </c>
      <c r="I355" s="15">
        <v>0.62</v>
      </c>
      <c r="J355" s="16">
        <v>335802786</v>
      </c>
      <c r="K355" s="13">
        <v>2008</v>
      </c>
      <c r="L355" s="13" t="s">
        <v>16</v>
      </c>
      <c r="M355" s="17" t="s">
        <v>991</v>
      </c>
      <c r="N355" s="22" t="s">
        <v>461</v>
      </c>
      <c r="O355" s="19"/>
      <c r="P355" s="20">
        <v>473.62</v>
      </c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</row>
    <row r="356" spans="1:30">
      <c r="A356" s="9" t="s">
        <v>992</v>
      </c>
      <c r="B356" s="10">
        <f t="shared" si="4"/>
        <v>760.00694499999997</v>
      </c>
      <c r="C356" s="11">
        <f t="shared" si="1"/>
        <v>6.0800555599999999</v>
      </c>
      <c r="D356" s="12">
        <f t="shared" si="2"/>
        <v>6.0800555599999999</v>
      </c>
      <c r="E356" s="13">
        <v>125</v>
      </c>
      <c r="F356" s="14">
        <v>217.53613799999999</v>
      </c>
      <c r="G356" s="15">
        <v>0.28599999999999998</v>
      </c>
      <c r="H356" s="14">
        <v>542.47080700000004</v>
      </c>
      <c r="I356" s="15">
        <v>0.71399999999999997</v>
      </c>
      <c r="J356" s="16">
        <v>760006945</v>
      </c>
      <c r="K356" s="13">
        <v>2006</v>
      </c>
      <c r="L356" s="13" t="s">
        <v>16</v>
      </c>
      <c r="M356" s="17" t="s">
        <v>993</v>
      </c>
      <c r="N356" s="22" t="s">
        <v>994</v>
      </c>
      <c r="O356" s="19"/>
      <c r="P356" s="20">
        <v>1141.01</v>
      </c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</row>
    <row r="357" spans="1:30">
      <c r="A357" s="9" t="s">
        <v>995</v>
      </c>
      <c r="B357" s="10">
        <f t="shared" si="4"/>
        <v>1006.234167</v>
      </c>
      <c r="C357" s="11">
        <f t="shared" si="1"/>
        <v>5.4391036054054052</v>
      </c>
      <c r="D357" s="12">
        <f t="shared" si="2"/>
        <v>5.4391036054054052</v>
      </c>
      <c r="E357" s="13">
        <v>185</v>
      </c>
      <c r="F357" s="14">
        <v>534.987076</v>
      </c>
      <c r="G357" s="15">
        <v>0.53200000000000003</v>
      </c>
      <c r="H357" s="14">
        <v>471.24709100000001</v>
      </c>
      <c r="I357" s="15">
        <v>0.46800000000000003</v>
      </c>
      <c r="J357" s="16">
        <v>1006234167</v>
      </c>
      <c r="K357" s="13">
        <v>2008</v>
      </c>
      <c r="L357" s="13" t="s">
        <v>16</v>
      </c>
      <c r="M357" s="17" t="s">
        <v>996</v>
      </c>
      <c r="N357" s="44" t="s">
        <v>997</v>
      </c>
      <c r="O357" s="19"/>
      <c r="P357" s="20">
        <v>1419.21</v>
      </c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</row>
    <row r="358" spans="1:30">
      <c r="A358" s="9" t="s">
        <v>998</v>
      </c>
      <c r="B358" s="10">
        <f t="shared" si="4"/>
        <v>1081.1698249999999</v>
      </c>
      <c r="C358" s="11">
        <f t="shared" si="1"/>
        <v>3.6038994166666667</v>
      </c>
      <c r="D358" s="12">
        <f t="shared" si="2"/>
        <v>3.6038994166666667</v>
      </c>
      <c r="E358" s="13">
        <v>300</v>
      </c>
      <c r="F358" s="14">
        <v>448.149584</v>
      </c>
      <c r="G358" s="15">
        <v>0.41399999999999998</v>
      </c>
      <c r="H358" s="14">
        <v>633.02024100000006</v>
      </c>
      <c r="I358" s="15">
        <v>0.58599999999999997</v>
      </c>
      <c r="J358" s="16">
        <v>1081169825</v>
      </c>
      <c r="K358" s="13">
        <v>2012</v>
      </c>
      <c r="L358" s="13" t="s">
        <v>18</v>
      </c>
      <c r="M358" s="17" t="s">
        <v>999</v>
      </c>
      <c r="N358" s="22" t="s">
        <v>1000</v>
      </c>
      <c r="O358" s="19"/>
      <c r="P358" s="20">
        <v>1420.05</v>
      </c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</row>
    <row r="359" spans="1:30">
      <c r="A359" s="9" t="s">
        <v>1001</v>
      </c>
      <c r="B359" s="10">
        <f t="shared" si="4"/>
        <v>552.63957100000005</v>
      </c>
      <c r="C359" s="11">
        <f t="shared" si="1"/>
        <v>4.4211165680000004</v>
      </c>
      <c r="D359" s="12">
        <f t="shared" si="2"/>
        <v>4.4211165680000004</v>
      </c>
      <c r="E359" s="13">
        <v>125</v>
      </c>
      <c r="F359" s="14">
        <v>186.74079900000001</v>
      </c>
      <c r="G359" s="15">
        <v>0.33800000000000002</v>
      </c>
      <c r="H359" s="14">
        <v>365.89877200000001</v>
      </c>
      <c r="I359" s="15">
        <v>0.66200000000000003</v>
      </c>
      <c r="J359" s="16">
        <v>552639571</v>
      </c>
      <c r="K359" s="13">
        <v>2004</v>
      </c>
      <c r="L359" s="13" t="s">
        <v>16</v>
      </c>
      <c r="M359" s="17" t="s">
        <v>1002</v>
      </c>
      <c r="N359" s="22" t="s">
        <v>1003</v>
      </c>
      <c r="O359" s="19"/>
      <c r="P359" s="20">
        <v>888.37</v>
      </c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</row>
    <row r="360" spans="1:30">
      <c r="A360" s="9" t="s">
        <v>1004</v>
      </c>
      <c r="B360" s="10">
        <f t="shared" si="4"/>
        <v>326.70611500000001</v>
      </c>
      <c r="C360" s="11">
        <f t="shared" si="1"/>
        <v>9.334460428571429</v>
      </c>
      <c r="D360" s="12">
        <f t="shared" si="2"/>
        <v>9.334460428571429</v>
      </c>
      <c r="E360" s="13">
        <v>35</v>
      </c>
      <c r="F360" s="14">
        <v>124.74046</v>
      </c>
      <c r="G360" s="15">
        <v>0.38200000000000001</v>
      </c>
      <c r="H360" s="14">
        <v>201.965655</v>
      </c>
      <c r="I360" s="15">
        <v>0.61799999999999999</v>
      </c>
      <c r="J360" s="16">
        <v>326706115</v>
      </c>
      <c r="K360" s="13">
        <v>2006</v>
      </c>
      <c r="L360" s="13" t="s">
        <v>16</v>
      </c>
      <c r="M360" s="17" t="s">
        <v>1005</v>
      </c>
      <c r="N360" s="22" t="s">
        <v>1006</v>
      </c>
      <c r="O360" s="19"/>
      <c r="P360" s="20">
        <v>490.49</v>
      </c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</row>
    <row r="361" spans="1:30">
      <c r="A361" s="9" t="s">
        <v>1007</v>
      </c>
      <c r="B361" s="10">
        <f t="shared" si="4"/>
        <v>441.30614500000001</v>
      </c>
      <c r="C361" s="11">
        <f t="shared" si="1"/>
        <v>36.775512083333332</v>
      </c>
      <c r="D361" s="12">
        <f t="shared" si="2"/>
        <v>36.775512083333332</v>
      </c>
      <c r="E361" s="13">
        <v>12</v>
      </c>
      <c r="F361" s="14">
        <v>233.00564399999999</v>
      </c>
      <c r="G361" s="15">
        <v>0.52800000000000002</v>
      </c>
      <c r="H361" s="14">
        <v>208.300501</v>
      </c>
      <c r="I361" s="15">
        <v>0.47199999999999998</v>
      </c>
      <c r="J361" s="16">
        <v>441306145</v>
      </c>
      <c r="K361" s="13">
        <v>1973</v>
      </c>
      <c r="L361" s="13" t="s">
        <v>320</v>
      </c>
      <c r="M361" s="17" t="s">
        <v>1008</v>
      </c>
      <c r="N361" s="22" t="s">
        <v>1009</v>
      </c>
      <c r="O361" s="19"/>
      <c r="P361" s="20">
        <v>3084.08</v>
      </c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</row>
    <row r="362" spans="1:30">
      <c r="A362" s="9" t="s">
        <v>1010</v>
      </c>
      <c r="B362" s="10">
        <f t="shared" si="4"/>
        <v>314.975955</v>
      </c>
      <c r="C362" s="11">
        <f t="shared" si="1"/>
        <v>3.1497595500000002</v>
      </c>
      <c r="D362" s="12">
        <f t="shared" si="2"/>
        <v>3.1497595500000002</v>
      </c>
      <c r="E362" s="13">
        <v>100</v>
      </c>
      <c r="F362" s="14">
        <v>85.028192000000004</v>
      </c>
      <c r="G362" s="15">
        <v>0.27</v>
      </c>
      <c r="H362" s="14">
        <v>229.94776300000001</v>
      </c>
      <c r="I362" s="15">
        <v>0.73</v>
      </c>
      <c r="J362" s="16">
        <v>314975955</v>
      </c>
      <c r="K362" s="13">
        <v>2012</v>
      </c>
      <c r="L362" s="13" t="s">
        <v>18</v>
      </c>
      <c r="M362" s="17" t="s">
        <v>1011</v>
      </c>
      <c r="N362" s="22" t="s">
        <v>1012</v>
      </c>
      <c r="O362" s="19"/>
      <c r="P362" s="20">
        <v>413.7</v>
      </c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</row>
    <row r="363" spans="1:30">
      <c r="A363" s="9" t="s">
        <v>1013</v>
      </c>
      <c r="B363" s="10">
        <f t="shared" si="4"/>
        <v>1236.005118</v>
      </c>
      <c r="C363" s="11">
        <f t="shared" si="1"/>
        <v>4.5777967333333338</v>
      </c>
      <c r="D363" s="12">
        <f t="shared" si="2"/>
        <v>4.5777967333333338</v>
      </c>
      <c r="E363" s="13">
        <v>270</v>
      </c>
      <c r="F363" s="14">
        <v>226.008385</v>
      </c>
      <c r="G363" s="15">
        <v>0.183</v>
      </c>
      <c r="H363" s="14">
        <v>1009.9967329999999</v>
      </c>
      <c r="I363" s="15">
        <v>0.81699999999999995</v>
      </c>
      <c r="J363" s="16">
        <v>1236005118</v>
      </c>
      <c r="K363" s="13">
        <v>2017</v>
      </c>
      <c r="L363" s="13" t="s">
        <v>18</v>
      </c>
      <c r="M363" s="17" t="s">
        <v>1014</v>
      </c>
      <c r="N363" s="22" t="s">
        <v>1015</v>
      </c>
      <c r="O363" s="19"/>
      <c r="P363" s="20">
        <v>1515.29</v>
      </c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</row>
    <row r="364" spans="1:30">
      <c r="A364" s="9" t="s">
        <v>1016</v>
      </c>
      <c r="B364" s="10">
        <f t="shared" si="4"/>
        <v>341.63120800000002</v>
      </c>
      <c r="C364" s="11">
        <f t="shared" si="1"/>
        <v>7.4267653913043485</v>
      </c>
      <c r="D364" s="12">
        <f t="shared" si="2"/>
        <v>7.4267653913043485</v>
      </c>
      <c r="E364" s="13">
        <v>46</v>
      </c>
      <c r="F364" s="14">
        <v>130.53120799999999</v>
      </c>
      <c r="G364" s="15">
        <v>0.38200000000000001</v>
      </c>
      <c r="H364" s="14">
        <v>211.1</v>
      </c>
      <c r="I364" s="15">
        <v>0.61799999999999999</v>
      </c>
      <c r="J364" s="16">
        <v>341631208</v>
      </c>
      <c r="K364" s="13">
        <v>1994</v>
      </c>
      <c r="L364" s="13" t="s">
        <v>23</v>
      </c>
      <c r="M364" s="17" t="s">
        <v>1017</v>
      </c>
      <c r="N364" s="22" t="s">
        <v>1018</v>
      </c>
      <c r="O364" s="19"/>
      <c r="P364" s="20">
        <v>695.67</v>
      </c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</row>
    <row r="365" spans="1:30">
      <c r="A365" s="23" t="s">
        <v>1019</v>
      </c>
      <c r="B365" s="10">
        <f t="shared" si="4"/>
        <v>2069.5216999999998</v>
      </c>
      <c r="C365" s="11">
        <f t="shared" si="1"/>
        <v>6.7631428104575155</v>
      </c>
      <c r="D365" s="12">
        <f t="shared" si="2"/>
        <v>6.7631428104575155</v>
      </c>
      <c r="E365" s="32">
        <v>306</v>
      </c>
      <c r="F365" s="14">
        <v>936.66222500000003</v>
      </c>
      <c r="G365" s="15">
        <v>0.45300000000000001</v>
      </c>
      <c r="H365" s="14">
        <v>1132.859475</v>
      </c>
      <c r="I365" s="15">
        <v>0.54700000000000004</v>
      </c>
      <c r="J365" s="16">
        <v>2069521700</v>
      </c>
      <c r="K365" s="13">
        <v>2015</v>
      </c>
      <c r="L365" s="13" t="s">
        <v>18</v>
      </c>
      <c r="M365" s="17" t="s">
        <v>1020</v>
      </c>
      <c r="N365" s="22" t="s">
        <v>1021</v>
      </c>
      <c r="O365" s="19"/>
      <c r="P365" s="20">
        <v>2636.29</v>
      </c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</row>
    <row r="366" spans="1:30">
      <c r="A366" s="9" t="s">
        <v>1022</v>
      </c>
      <c r="B366" s="10">
        <f t="shared" si="4"/>
        <v>368.87576000000001</v>
      </c>
      <c r="C366" s="11">
        <f t="shared" si="1"/>
        <v>8.38354</v>
      </c>
      <c r="D366" s="12">
        <f t="shared" si="2"/>
        <v>8.38354</v>
      </c>
      <c r="E366" s="13">
        <v>44</v>
      </c>
      <c r="F366" s="14">
        <v>183.87576000000001</v>
      </c>
      <c r="G366" s="15">
        <v>0.498</v>
      </c>
      <c r="H366" s="14">
        <v>185</v>
      </c>
      <c r="I366" s="15">
        <v>0.502</v>
      </c>
      <c r="J366" s="16">
        <v>368875760</v>
      </c>
      <c r="K366" s="13">
        <v>1993</v>
      </c>
      <c r="L366" s="13" t="s">
        <v>23</v>
      </c>
      <c r="M366" s="17" t="s">
        <v>1023</v>
      </c>
      <c r="N366" s="22" t="s">
        <v>1024</v>
      </c>
      <c r="O366" s="19"/>
      <c r="P366" s="20">
        <v>770.11</v>
      </c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</row>
    <row r="367" spans="1:30">
      <c r="A367" s="9" t="s">
        <v>1025</v>
      </c>
      <c r="B367" s="10">
        <f t="shared" si="4"/>
        <v>372.23486400000002</v>
      </c>
      <c r="C367" s="11">
        <f t="shared" si="1"/>
        <v>2.0679714666666666</v>
      </c>
      <c r="D367" s="12">
        <f t="shared" si="2"/>
        <v>2.0679714666666666</v>
      </c>
      <c r="E367" s="13">
        <v>180</v>
      </c>
      <c r="F367" s="14">
        <v>70.107727999999994</v>
      </c>
      <c r="G367" s="15">
        <v>0.188</v>
      </c>
      <c r="H367" s="14">
        <v>302.12713600000001</v>
      </c>
      <c r="I367" s="15">
        <v>0.81200000000000006</v>
      </c>
      <c r="J367" s="16">
        <v>372234864</v>
      </c>
      <c r="K367" s="13">
        <v>2007</v>
      </c>
      <c r="L367" s="13" t="s">
        <v>16</v>
      </c>
      <c r="M367" s="17" t="s">
        <v>1026</v>
      </c>
      <c r="N367" s="22" t="s">
        <v>1027</v>
      </c>
      <c r="O367" s="19"/>
      <c r="P367" s="20">
        <v>547.48</v>
      </c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</row>
    <row r="368" spans="1:30">
      <c r="A368" s="9" t="s">
        <v>1028</v>
      </c>
      <c r="B368" s="10">
        <f t="shared" si="4"/>
        <v>332.207671</v>
      </c>
      <c r="C368" s="11">
        <f t="shared" si="1"/>
        <v>1.6610383550000001</v>
      </c>
      <c r="D368" s="12">
        <f t="shared" si="2"/>
        <v>1.6610383550000001</v>
      </c>
      <c r="E368" s="13">
        <v>200</v>
      </c>
      <c r="F368" s="14">
        <v>123.08712</v>
      </c>
      <c r="G368" s="15">
        <v>0.37</v>
      </c>
      <c r="H368" s="14">
        <v>209.12055100000001</v>
      </c>
      <c r="I368" s="15">
        <v>0.63</v>
      </c>
      <c r="J368" s="16">
        <v>332207671</v>
      </c>
      <c r="K368" s="13">
        <v>2015</v>
      </c>
      <c r="L368" s="13" t="s">
        <v>18</v>
      </c>
      <c r="M368" s="17" t="s">
        <v>1029</v>
      </c>
      <c r="N368" s="22" t="s">
        <v>1030</v>
      </c>
      <c r="O368" s="19"/>
      <c r="P368" s="20">
        <v>423.19</v>
      </c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</row>
    <row r="369" spans="1:30">
      <c r="A369" s="9" t="s">
        <v>1031</v>
      </c>
      <c r="B369" s="10">
        <f t="shared" si="4"/>
        <v>353.659851</v>
      </c>
      <c r="C369" s="11">
        <f t="shared" si="1"/>
        <v>1.8613676368421053</v>
      </c>
      <c r="D369" s="12">
        <f t="shared" si="2"/>
        <v>1.8613676368421053</v>
      </c>
      <c r="E369" s="13">
        <v>190</v>
      </c>
      <c r="F369" s="14">
        <v>144.85799600000001</v>
      </c>
      <c r="G369" s="15">
        <v>0.41</v>
      </c>
      <c r="H369" s="14">
        <v>208.80185499999999</v>
      </c>
      <c r="I369" s="15">
        <v>0.59</v>
      </c>
      <c r="J369" s="16">
        <v>353659851</v>
      </c>
      <c r="K369" s="13">
        <v>2013</v>
      </c>
      <c r="L369" s="13" t="s">
        <v>18</v>
      </c>
      <c r="M369" s="17" t="s">
        <v>1032</v>
      </c>
      <c r="N369" s="22" t="s">
        <v>1033</v>
      </c>
      <c r="O369" s="19"/>
      <c r="P369" s="20">
        <v>457.22</v>
      </c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</row>
    <row r="370" spans="1:30">
      <c r="A370" s="9" t="s">
        <v>1034</v>
      </c>
      <c r="B370" s="10">
        <f t="shared" si="4"/>
        <v>435.732529</v>
      </c>
      <c r="C370" s="11">
        <f t="shared" si="1"/>
        <v>5.1872920119047619</v>
      </c>
      <c r="D370" s="12">
        <f t="shared" si="2"/>
        <v>5.1872920119047619</v>
      </c>
      <c r="E370" s="13">
        <v>84</v>
      </c>
      <c r="F370" s="14">
        <v>174.34017399999999</v>
      </c>
      <c r="G370" s="15">
        <v>0.4</v>
      </c>
      <c r="H370" s="14">
        <v>261.39235500000001</v>
      </c>
      <c r="I370" s="15">
        <v>0.6</v>
      </c>
      <c r="J370" s="16">
        <v>435732529</v>
      </c>
      <c r="K370" s="13">
        <v>2017</v>
      </c>
      <c r="L370" s="13" t="s">
        <v>18</v>
      </c>
      <c r="M370" s="17" t="s">
        <v>1035</v>
      </c>
      <c r="N370" s="22" t="s">
        <v>1036</v>
      </c>
      <c r="O370" s="19"/>
      <c r="P370" s="20">
        <v>534.19000000000005</v>
      </c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</row>
    <row r="371" spans="1:30">
      <c r="A371" s="9" t="s">
        <v>1037</v>
      </c>
      <c r="B371" s="10">
        <f t="shared" si="4"/>
        <v>512.85881900000004</v>
      </c>
      <c r="C371" s="11">
        <f t="shared" si="1"/>
        <v>6.8381175866666668</v>
      </c>
      <c r="D371" s="12">
        <f t="shared" si="2"/>
        <v>6.8381175866666668</v>
      </c>
      <c r="E371" s="13">
        <v>75</v>
      </c>
      <c r="F371" s="14">
        <v>271.38473099999999</v>
      </c>
      <c r="G371" s="15">
        <v>0.52900000000000003</v>
      </c>
      <c r="H371" s="14">
        <v>241.47408799999999</v>
      </c>
      <c r="I371" s="15">
        <v>0.47099999999999997</v>
      </c>
      <c r="J371" s="16">
        <v>512858819</v>
      </c>
      <c r="K371" s="13">
        <v>2018</v>
      </c>
      <c r="L371" s="13" t="s">
        <v>18</v>
      </c>
      <c r="M371" s="17" t="s">
        <v>1038</v>
      </c>
      <c r="N371" s="22" t="s">
        <v>1039</v>
      </c>
      <c r="O371" s="19"/>
      <c r="P371" s="20">
        <v>615.99</v>
      </c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</row>
    <row r="372" spans="1:30">
      <c r="A372" s="9" t="s">
        <v>1040</v>
      </c>
      <c r="B372" s="10">
        <f t="shared" si="4"/>
        <v>469.328079</v>
      </c>
      <c r="C372" s="11">
        <f t="shared" si="1"/>
        <v>13.409373685714286</v>
      </c>
      <c r="D372" s="12">
        <f t="shared" si="2"/>
        <v>13.409373685714286</v>
      </c>
      <c r="E372" s="13">
        <v>35</v>
      </c>
      <c r="F372" s="14">
        <v>277.33974599999999</v>
      </c>
      <c r="G372" s="15">
        <v>0.59099999999999997</v>
      </c>
      <c r="H372" s="14">
        <v>191.98833300000001</v>
      </c>
      <c r="I372" s="15">
        <v>0.40899999999999997</v>
      </c>
      <c r="J372" s="16">
        <v>469328079</v>
      </c>
      <c r="K372" s="13">
        <v>2009</v>
      </c>
      <c r="L372" s="13" t="s">
        <v>16</v>
      </c>
      <c r="M372" s="17" t="s">
        <v>1041</v>
      </c>
      <c r="N372" s="22" t="s">
        <v>1042</v>
      </c>
      <c r="O372" s="19"/>
      <c r="P372" s="20">
        <v>661.75</v>
      </c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</row>
    <row r="373" spans="1:30">
      <c r="A373" s="9" t="s">
        <v>1043</v>
      </c>
      <c r="B373" s="10">
        <f t="shared" si="4"/>
        <v>586.76430500000004</v>
      </c>
      <c r="C373" s="11">
        <f t="shared" si="1"/>
        <v>7.3345538125000003</v>
      </c>
      <c r="D373" s="12">
        <f t="shared" si="2"/>
        <v>7.3345538125000003</v>
      </c>
      <c r="E373" s="13">
        <v>80</v>
      </c>
      <c r="F373" s="14">
        <v>254.464305</v>
      </c>
      <c r="G373" s="15">
        <v>0.434</v>
      </c>
      <c r="H373" s="14">
        <v>332.3</v>
      </c>
      <c r="I373" s="15">
        <v>0.56599999999999995</v>
      </c>
      <c r="J373" s="16">
        <v>586764305</v>
      </c>
      <c r="K373" s="13">
        <v>2011</v>
      </c>
      <c r="L373" s="13" t="s">
        <v>18</v>
      </c>
      <c r="M373" s="17" t="s">
        <v>1044</v>
      </c>
      <c r="N373" s="22" t="s">
        <v>1045</v>
      </c>
      <c r="O373" s="19"/>
      <c r="P373" s="20">
        <v>793.22</v>
      </c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</row>
    <row r="374" spans="1:30">
      <c r="A374" s="9" t="s">
        <v>1046</v>
      </c>
      <c r="B374" s="10">
        <f t="shared" si="4"/>
        <v>362.00007199999999</v>
      </c>
      <c r="C374" s="11">
        <f t="shared" si="1"/>
        <v>3.5145638058252424</v>
      </c>
      <c r="D374" s="12">
        <f t="shared" si="2"/>
        <v>3.5145638058252424</v>
      </c>
      <c r="E374" s="13">
        <v>103</v>
      </c>
      <c r="F374" s="14">
        <v>112.20007200000001</v>
      </c>
      <c r="G374" s="15">
        <v>0.31</v>
      </c>
      <c r="H374" s="14">
        <v>249.8</v>
      </c>
      <c r="I374" s="15">
        <v>0.69</v>
      </c>
      <c r="J374" s="16">
        <v>362000072</v>
      </c>
      <c r="K374" s="13">
        <v>2013</v>
      </c>
      <c r="L374" s="13" t="s">
        <v>18</v>
      </c>
      <c r="M374" s="17" t="s">
        <v>1047</v>
      </c>
      <c r="N374" s="22" t="s">
        <v>1048</v>
      </c>
      <c r="O374" s="19"/>
      <c r="P374" s="20">
        <v>468</v>
      </c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</row>
    <row r="375" spans="1:30">
      <c r="A375" s="9" t="s">
        <v>1049</v>
      </c>
      <c r="B375" s="10">
        <f t="shared" si="4"/>
        <v>1017.030651</v>
      </c>
      <c r="C375" s="11">
        <f t="shared" si="1"/>
        <v>5.6501702833333338</v>
      </c>
      <c r="D375" s="12">
        <f t="shared" si="2"/>
        <v>5.6501702833333338</v>
      </c>
      <c r="E375" s="13">
        <v>180</v>
      </c>
      <c r="F375" s="14">
        <v>303.03065099999998</v>
      </c>
      <c r="G375" s="15">
        <v>0.29799999999999999</v>
      </c>
      <c r="H375" s="14">
        <v>714</v>
      </c>
      <c r="I375" s="15">
        <v>0.70199999999999996</v>
      </c>
      <c r="J375" s="16">
        <v>1017030651</v>
      </c>
      <c r="K375" s="13">
        <v>2012</v>
      </c>
      <c r="L375" s="13" t="s">
        <v>18</v>
      </c>
      <c r="M375" s="17" t="s">
        <v>1050</v>
      </c>
      <c r="N375" s="22" t="s">
        <v>1051</v>
      </c>
      <c r="O375" s="19"/>
      <c r="P375" s="20">
        <v>1335.81</v>
      </c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</row>
    <row r="376" spans="1:30">
      <c r="A376" s="9" t="s">
        <v>1052</v>
      </c>
      <c r="B376" s="10">
        <f t="shared" si="4"/>
        <v>962.20133799999996</v>
      </c>
      <c r="C376" s="11">
        <f t="shared" si="1"/>
        <v>3.2073377933333331</v>
      </c>
      <c r="D376" s="12">
        <f t="shared" si="2"/>
        <v>3.2073377933333331</v>
      </c>
      <c r="E376" s="13">
        <v>300</v>
      </c>
      <c r="F376" s="14">
        <v>255.138261</v>
      </c>
      <c r="G376" s="15">
        <v>0.26500000000000001</v>
      </c>
      <c r="H376" s="14">
        <v>707.06307700000002</v>
      </c>
      <c r="I376" s="15">
        <v>0.73499999999999999</v>
      </c>
      <c r="J376" s="16">
        <v>962201338</v>
      </c>
      <c r="K376" s="13">
        <v>2014</v>
      </c>
      <c r="L376" s="13" t="s">
        <v>18</v>
      </c>
      <c r="M376" s="17" t="s">
        <v>1053</v>
      </c>
      <c r="N376" s="22" t="s">
        <v>1054</v>
      </c>
      <c r="O376" s="19"/>
      <c r="P376" s="20">
        <v>1224.6199999999999</v>
      </c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</row>
    <row r="377" spans="1:30">
      <c r="A377" s="9" t="s">
        <v>1055</v>
      </c>
      <c r="B377" s="10">
        <f t="shared" si="4"/>
        <v>959.02799200000004</v>
      </c>
      <c r="C377" s="11">
        <f t="shared" si="1"/>
        <v>3.836111968</v>
      </c>
      <c r="D377" s="12">
        <f t="shared" si="2"/>
        <v>3.836111968</v>
      </c>
      <c r="E377" s="13">
        <v>250</v>
      </c>
      <c r="F377" s="14">
        <v>258.38733400000001</v>
      </c>
      <c r="G377" s="15">
        <v>0.26900000000000002</v>
      </c>
      <c r="H377" s="14">
        <v>700.64065800000003</v>
      </c>
      <c r="I377" s="15">
        <v>0.73099999999999998</v>
      </c>
      <c r="J377" s="16">
        <v>959027992</v>
      </c>
      <c r="K377" s="13">
        <v>2013</v>
      </c>
      <c r="L377" s="13" t="s">
        <v>18</v>
      </c>
      <c r="M377" s="17" t="s">
        <v>1056</v>
      </c>
      <c r="N377" s="22" t="s">
        <v>1057</v>
      </c>
      <c r="O377" s="19"/>
      <c r="P377" s="20">
        <v>1239.8499999999999</v>
      </c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</row>
    <row r="378" spans="1:30">
      <c r="A378" s="23" t="s">
        <v>1058</v>
      </c>
      <c r="B378" s="10">
        <f t="shared" si="4"/>
        <v>325.33885099999998</v>
      </c>
      <c r="C378" s="11">
        <f t="shared" si="1"/>
        <v>4.647697871428571</v>
      </c>
      <c r="D378" s="12">
        <f t="shared" si="2"/>
        <v>4.647697871428571</v>
      </c>
      <c r="E378" s="13">
        <v>70</v>
      </c>
      <c r="F378" s="14">
        <v>100.138851</v>
      </c>
      <c r="G378" s="15">
        <v>0.308</v>
      </c>
      <c r="H378" s="14">
        <v>225.2</v>
      </c>
      <c r="I378" s="15">
        <v>0.69199999999999995</v>
      </c>
      <c r="J378" s="16">
        <v>325338851</v>
      </c>
      <c r="K378" s="13">
        <v>1996</v>
      </c>
      <c r="L378" s="13" t="s">
        <v>23</v>
      </c>
      <c r="M378" s="17" t="s">
        <v>1059</v>
      </c>
      <c r="N378" s="22" t="s">
        <v>1060</v>
      </c>
      <c r="O378" s="19"/>
      <c r="P378" s="20">
        <v>627.30999999999995</v>
      </c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</row>
    <row r="379" spans="1:30">
      <c r="A379" s="9" t="s">
        <v>1061</v>
      </c>
      <c r="B379" s="10">
        <f t="shared" si="4"/>
        <v>694.394724</v>
      </c>
      <c r="C379" s="11">
        <f t="shared" si="1"/>
        <v>8.9024964615384619</v>
      </c>
      <c r="D379" s="12">
        <f t="shared" si="2"/>
        <v>8.9024964615384619</v>
      </c>
      <c r="E379" s="13">
        <v>78</v>
      </c>
      <c r="F379" s="14">
        <v>408.01069200000001</v>
      </c>
      <c r="G379" s="15">
        <v>0.58799999999999997</v>
      </c>
      <c r="H379" s="14">
        <v>286.38403199999999</v>
      </c>
      <c r="I379" s="15">
        <v>0.41199999999999998</v>
      </c>
      <c r="J379" s="16">
        <v>694394724</v>
      </c>
      <c r="K379" s="13">
        <v>2012</v>
      </c>
      <c r="L379" s="13" t="s">
        <v>18</v>
      </c>
      <c r="M379" s="17" t="s">
        <v>1062</v>
      </c>
      <c r="N379" s="22" t="s">
        <v>1063</v>
      </c>
      <c r="O379" s="19"/>
      <c r="P379" s="20">
        <v>912.05</v>
      </c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</row>
    <row r="380" spans="1:30">
      <c r="A380" s="9" t="s">
        <v>1064</v>
      </c>
      <c r="B380" s="10">
        <f t="shared" si="4"/>
        <v>865.01174600000002</v>
      </c>
      <c r="C380" s="11">
        <f t="shared" si="1"/>
        <v>11.08989417948718</v>
      </c>
      <c r="D380" s="12">
        <f t="shared" si="2"/>
        <v>11.08989417948718</v>
      </c>
      <c r="E380" s="32">
        <v>78</v>
      </c>
      <c r="F380" s="14">
        <v>424.668047</v>
      </c>
      <c r="G380" s="15">
        <v>0.49099999999999999</v>
      </c>
      <c r="H380" s="14">
        <v>440.34369900000002</v>
      </c>
      <c r="I380" s="15">
        <v>0.50900000000000001</v>
      </c>
      <c r="J380" s="16">
        <v>865011746</v>
      </c>
      <c r="K380" s="13">
        <v>2013</v>
      </c>
      <c r="L380" s="13" t="s">
        <v>18</v>
      </c>
      <c r="M380" s="17" t="s">
        <v>1065</v>
      </c>
      <c r="N380" s="18"/>
      <c r="O380" s="19"/>
      <c r="P380" s="20">
        <v>1118.31</v>
      </c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</row>
    <row r="381" spans="1:30">
      <c r="A381" s="9" t="s">
        <v>1066</v>
      </c>
      <c r="B381" s="10">
        <f t="shared" si="4"/>
        <v>631.60705299999995</v>
      </c>
      <c r="C381" s="11">
        <f t="shared" si="1"/>
        <v>4.3559107103448271</v>
      </c>
      <c r="D381" s="12">
        <f t="shared" si="2"/>
        <v>4.3559107103448271</v>
      </c>
      <c r="E381" s="13">
        <v>145</v>
      </c>
      <c r="F381" s="14">
        <v>261.44109200000003</v>
      </c>
      <c r="G381" s="15">
        <v>0.41399999999999998</v>
      </c>
      <c r="H381" s="14">
        <v>370.16596099999998</v>
      </c>
      <c r="I381" s="15">
        <v>0.58599999999999997</v>
      </c>
      <c r="J381" s="16">
        <v>631607053</v>
      </c>
      <c r="K381" s="13">
        <v>2004</v>
      </c>
      <c r="L381" s="13" t="s">
        <v>16</v>
      </c>
      <c r="M381" s="17" t="s">
        <v>1067</v>
      </c>
      <c r="N381" s="22" t="s">
        <v>1068</v>
      </c>
      <c r="O381" s="19"/>
      <c r="P381" s="20">
        <v>1015.32</v>
      </c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</row>
    <row r="382" spans="1:30">
      <c r="A382" s="45" t="s">
        <v>1069</v>
      </c>
      <c r="B382" s="10">
        <f t="shared" si="4"/>
        <v>966.55492900000002</v>
      </c>
      <c r="C382" s="11">
        <f t="shared" si="1"/>
        <v>5.4607623107344629</v>
      </c>
      <c r="D382" s="12">
        <f t="shared" si="2"/>
        <v>5.4607623107344629</v>
      </c>
      <c r="E382" s="36">
        <v>177</v>
      </c>
      <c r="F382" s="37">
        <v>364.00112300000001</v>
      </c>
      <c r="G382" s="38">
        <v>0.377</v>
      </c>
      <c r="H382" s="37">
        <v>602.55380600000001</v>
      </c>
      <c r="I382" s="38">
        <v>0.623</v>
      </c>
      <c r="J382" s="39">
        <v>966554929</v>
      </c>
      <c r="K382" s="40">
        <v>2016</v>
      </c>
      <c r="L382" s="13" t="s">
        <v>18</v>
      </c>
      <c r="M382" s="17" t="s">
        <v>1070</v>
      </c>
      <c r="N382" s="22" t="s">
        <v>1071</v>
      </c>
      <c r="O382" s="19"/>
      <c r="P382" s="20">
        <v>1214.58</v>
      </c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</row>
    <row r="383" spans="1:30">
      <c r="A383" s="9" t="s">
        <v>1072</v>
      </c>
      <c r="B383" s="10">
        <f t="shared" si="4"/>
        <v>359.12602199999998</v>
      </c>
      <c r="C383" s="11">
        <f t="shared" si="1"/>
        <v>8.9781505499999987</v>
      </c>
      <c r="D383" s="12">
        <f t="shared" si="2"/>
        <v>8.9781505499999987</v>
      </c>
      <c r="E383" s="13">
        <v>40</v>
      </c>
      <c r="F383" s="14">
        <v>176.59161800000001</v>
      </c>
      <c r="G383" s="15">
        <v>0.49199999999999999</v>
      </c>
      <c r="H383" s="14">
        <v>182.53440399999999</v>
      </c>
      <c r="I383" s="15">
        <v>0.50800000000000001</v>
      </c>
      <c r="J383" s="16">
        <v>359126022</v>
      </c>
      <c r="K383" s="13">
        <v>2010</v>
      </c>
      <c r="L383" s="13" t="s">
        <v>18</v>
      </c>
      <c r="M383" s="17" t="s">
        <v>1073</v>
      </c>
      <c r="N383" s="22" t="s">
        <v>1074</v>
      </c>
      <c r="O383" s="19"/>
      <c r="P383" s="20">
        <v>493.41</v>
      </c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</row>
    <row r="384" spans="1:30">
      <c r="A384" s="9" t="s">
        <v>1075</v>
      </c>
      <c r="B384" s="10">
        <f t="shared" si="4"/>
        <v>427.37431700000002</v>
      </c>
      <c r="C384" s="11">
        <f t="shared" si="1"/>
        <v>28.491621133333336</v>
      </c>
      <c r="D384" s="12">
        <f t="shared" si="2"/>
        <v>28.491621133333336</v>
      </c>
      <c r="E384" s="13">
        <v>15</v>
      </c>
      <c r="F384" s="14">
        <v>138.797449</v>
      </c>
      <c r="G384" s="15">
        <v>0.32500000000000001</v>
      </c>
      <c r="H384" s="14">
        <v>288.57686799999999</v>
      </c>
      <c r="I384" s="15">
        <v>0.67500000000000004</v>
      </c>
      <c r="J384" s="16">
        <v>427374317</v>
      </c>
      <c r="K384" s="13">
        <v>2010</v>
      </c>
      <c r="L384" s="13" t="s">
        <v>18</v>
      </c>
      <c r="M384" s="17" t="s">
        <v>1076</v>
      </c>
      <c r="N384" s="22" t="s">
        <v>1077</v>
      </c>
      <c r="O384" s="19"/>
      <c r="P384" s="20">
        <v>587.17999999999995</v>
      </c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</row>
    <row r="385" spans="1:30">
      <c r="A385" s="9" t="s">
        <v>1078</v>
      </c>
      <c r="B385" s="10">
        <f t="shared" si="4"/>
        <v>319.71388100000001</v>
      </c>
      <c r="C385" s="11">
        <f t="shared" si="1"/>
        <v>2.1314258733333333</v>
      </c>
      <c r="D385" s="12">
        <f t="shared" si="2"/>
        <v>2.1314258733333333</v>
      </c>
      <c r="E385" s="13">
        <v>150</v>
      </c>
      <c r="F385" s="14">
        <v>131.772187</v>
      </c>
      <c r="G385" s="15">
        <v>0.41199999999999998</v>
      </c>
      <c r="H385" s="14">
        <v>187.94169400000001</v>
      </c>
      <c r="I385" s="15">
        <v>0.58799999999999997</v>
      </c>
      <c r="J385" s="16">
        <v>319713881</v>
      </c>
      <c r="K385" s="13">
        <v>2010</v>
      </c>
      <c r="L385" s="13" t="s">
        <v>18</v>
      </c>
      <c r="M385" s="17" t="s">
        <v>1079</v>
      </c>
      <c r="N385" s="22" t="s">
        <v>1080</v>
      </c>
      <c r="O385" s="19"/>
      <c r="P385" s="20">
        <v>439.26</v>
      </c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</row>
    <row r="386" spans="1:30">
      <c r="A386" s="23" t="s">
        <v>1081</v>
      </c>
      <c r="B386" s="10">
        <f t="shared" si="4"/>
        <v>1332.69883</v>
      </c>
      <c r="C386" s="11">
        <f t="shared" si="1"/>
        <v>4.2040972555205052</v>
      </c>
      <c r="D386" s="12">
        <f t="shared" si="2"/>
        <v>4.2040972555205052</v>
      </c>
      <c r="E386" s="13">
        <v>317</v>
      </c>
      <c r="F386" s="14">
        <v>620.18138199999999</v>
      </c>
      <c r="G386" s="15">
        <v>0.46500000000000002</v>
      </c>
      <c r="H386" s="14">
        <v>712.51744799999994</v>
      </c>
      <c r="I386" s="15">
        <v>0.53500000000000003</v>
      </c>
      <c r="J386" s="16">
        <v>1332698830</v>
      </c>
      <c r="K386" s="13">
        <v>2017</v>
      </c>
      <c r="L386" s="13" t="s">
        <v>18</v>
      </c>
      <c r="M386" s="17" t="s">
        <v>1082</v>
      </c>
      <c r="N386" s="22" t="s">
        <v>1083</v>
      </c>
      <c r="O386" s="19"/>
      <c r="P386" s="20">
        <v>1633.84</v>
      </c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</row>
    <row r="387" spans="1:30">
      <c r="A387" s="9" t="s">
        <v>1084</v>
      </c>
      <c r="B387" s="10">
        <f t="shared" si="4"/>
        <v>454.62726300000003</v>
      </c>
      <c r="C387" s="11">
        <f t="shared" si="1"/>
        <v>3.2473375928571429</v>
      </c>
      <c r="D387" s="12">
        <f t="shared" si="2"/>
        <v>3.2473375928571429</v>
      </c>
      <c r="E387" s="13">
        <v>140</v>
      </c>
      <c r="F387" s="14">
        <v>111.127263</v>
      </c>
      <c r="G387" s="15">
        <v>0.24399999999999999</v>
      </c>
      <c r="H387" s="14">
        <v>343.5</v>
      </c>
      <c r="I387" s="15">
        <v>0.75600000000000001</v>
      </c>
      <c r="J387" s="16">
        <v>454627263</v>
      </c>
      <c r="K387" s="13">
        <v>2003</v>
      </c>
      <c r="L387" s="13" t="s">
        <v>16</v>
      </c>
      <c r="M387" s="17" t="s">
        <v>1085</v>
      </c>
      <c r="N387" s="22" t="s">
        <v>1086</v>
      </c>
      <c r="O387" s="19"/>
      <c r="P387" s="20">
        <v>744.9</v>
      </c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</row>
    <row r="388" spans="1:30">
      <c r="A388" s="9" t="s">
        <v>1087</v>
      </c>
      <c r="B388" s="10">
        <f t="shared" si="4"/>
        <v>356.700357</v>
      </c>
      <c r="C388" s="11">
        <f t="shared" si="1"/>
        <v>1.98166865</v>
      </c>
      <c r="D388" s="12">
        <f t="shared" si="2"/>
        <v>1.98166865</v>
      </c>
      <c r="E388" s="13">
        <v>180</v>
      </c>
      <c r="F388" s="14">
        <v>126.643061</v>
      </c>
      <c r="G388" s="15">
        <v>0.35499999999999998</v>
      </c>
      <c r="H388" s="14">
        <v>230.05729600000001</v>
      </c>
      <c r="I388" s="15">
        <v>0.64500000000000002</v>
      </c>
      <c r="J388" s="16">
        <v>356700357</v>
      </c>
      <c r="K388" s="13">
        <v>2016</v>
      </c>
      <c r="L388" s="13" t="s">
        <v>18</v>
      </c>
      <c r="M388" s="17" t="s">
        <v>1088</v>
      </c>
      <c r="N388" s="22" t="s">
        <v>1089</v>
      </c>
      <c r="O388" s="19"/>
      <c r="P388" s="20">
        <v>448.23</v>
      </c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</row>
    <row r="389" spans="1:30">
      <c r="A389" s="9" t="s">
        <v>1090</v>
      </c>
      <c r="B389" s="10">
        <f t="shared" si="4"/>
        <v>312.13667099999998</v>
      </c>
      <c r="C389" s="11">
        <f t="shared" si="1"/>
        <v>3.9017083874999998</v>
      </c>
      <c r="D389" s="12">
        <f t="shared" si="2"/>
        <v>3.9017083874999998</v>
      </c>
      <c r="E389" s="13">
        <v>80</v>
      </c>
      <c r="F389" s="14">
        <v>175.93667099999999</v>
      </c>
      <c r="G389" s="15">
        <v>0.56399999999999995</v>
      </c>
      <c r="H389" s="14">
        <v>136.19999999999999</v>
      </c>
      <c r="I389" s="15">
        <v>0.436</v>
      </c>
      <c r="J389" s="16">
        <v>312136671</v>
      </c>
      <c r="K389" s="13">
        <v>2017</v>
      </c>
      <c r="L389" s="13" t="s">
        <v>18</v>
      </c>
      <c r="M389" s="17" t="s">
        <v>1091</v>
      </c>
      <c r="N389" s="22" t="s">
        <v>1092</v>
      </c>
      <c r="O389" s="19"/>
      <c r="P389" s="20">
        <v>382.67</v>
      </c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</row>
    <row r="390" spans="1:30">
      <c r="A390" s="9" t="s">
        <v>1093</v>
      </c>
      <c r="B390" s="10">
        <f t="shared" si="4"/>
        <v>468.266122</v>
      </c>
      <c r="C390" s="11">
        <f t="shared" si="1"/>
        <v>7.2040941846153848</v>
      </c>
      <c r="D390" s="12">
        <f t="shared" si="2"/>
        <v>7.2040941846153848</v>
      </c>
      <c r="E390" s="13">
        <v>65</v>
      </c>
      <c r="F390" s="14">
        <v>257.96612199999998</v>
      </c>
      <c r="G390" s="15">
        <v>0.55100000000000005</v>
      </c>
      <c r="H390" s="14">
        <v>210.3</v>
      </c>
      <c r="I390" s="15">
        <v>0.44900000000000001</v>
      </c>
      <c r="J390" s="16">
        <v>468266122</v>
      </c>
      <c r="K390" s="13">
        <v>2014</v>
      </c>
      <c r="L390" s="13" t="s">
        <v>18</v>
      </c>
      <c r="M390" s="17" t="s">
        <v>1094</v>
      </c>
      <c r="N390" s="22" t="s">
        <v>1095</v>
      </c>
      <c r="O390" s="19"/>
      <c r="P390" s="20">
        <v>595.97</v>
      </c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</row>
    <row r="391" spans="1:30">
      <c r="A391" s="9" t="s">
        <v>1096</v>
      </c>
      <c r="B391" s="10">
        <f t="shared" si="4"/>
        <v>1663.250487</v>
      </c>
      <c r="C391" s="11">
        <f t="shared" si="1"/>
        <v>6.3971172576923081</v>
      </c>
      <c r="D391" s="12">
        <f t="shared" si="2"/>
        <v>6.3971172576923081</v>
      </c>
      <c r="E391" s="13">
        <v>260</v>
      </c>
      <c r="F391" s="14">
        <v>543.63804300000004</v>
      </c>
      <c r="G391" s="15">
        <v>0.32700000000000001</v>
      </c>
      <c r="H391" s="14">
        <v>1119.6124440000001</v>
      </c>
      <c r="I391" s="15">
        <v>0.67300000000000004</v>
      </c>
      <c r="J391" s="16">
        <v>1663250487</v>
      </c>
      <c r="K391" s="13">
        <v>2019</v>
      </c>
      <c r="L391" s="13" t="s">
        <v>18</v>
      </c>
      <c r="M391" s="17" t="s">
        <v>1097</v>
      </c>
      <c r="N391" s="22" t="s">
        <v>1098</v>
      </c>
      <c r="O391" s="19"/>
      <c r="P391" s="20">
        <v>1967.2</v>
      </c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</row>
    <row r="392" spans="1:30">
      <c r="A392" s="9" t="s">
        <v>1096</v>
      </c>
      <c r="B392" s="10">
        <f t="shared" si="4"/>
        <v>1063.611805</v>
      </c>
      <c r="C392" s="11">
        <f t="shared" si="1"/>
        <v>23.635817888888887</v>
      </c>
      <c r="D392" s="12">
        <f t="shared" si="2"/>
        <v>23.635817888888887</v>
      </c>
      <c r="E392" s="13">
        <v>45</v>
      </c>
      <c r="F392" s="14">
        <v>422.78377699999999</v>
      </c>
      <c r="G392" s="15">
        <v>0.39800000000000002</v>
      </c>
      <c r="H392" s="14">
        <v>640.82802800000002</v>
      </c>
      <c r="I392" s="15">
        <v>0.60199999999999998</v>
      </c>
      <c r="J392" s="16">
        <v>1063611805</v>
      </c>
      <c r="K392" s="13">
        <v>1994</v>
      </c>
      <c r="L392" s="13" t="s">
        <v>23</v>
      </c>
      <c r="M392" s="17" t="s">
        <v>1099</v>
      </c>
      <c r="N392" s="22" t="s">
        <v>1100</v>
      </c>
      <c r="O392" s="19"/>
      <c r="P392" s="20">
        <v>2165.86</v>
      </c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</row>
    <row r="393" spans="1:30">
      <c r="A393" s="23" t="s">
        <v>1101</v>
      </c>
      <c r="B393" s="10">
        <f t="shared" si="4"/>
        <v>745.01311499999997</v>
      </c>
      <c r="C393" s="11">
        <f t="shared" si="1"/>
        <v>4.13896175</v>
      </c>
      <c r="D393" s="12">
        <f t="shared" si="2"/>
        <v>4.13896175</v>
      </c>
      <c r="E393" s="13">
        <v>180</v>
      </c>
      <c r="F393" s="14">
        <v>291.71095700000001</v>
      </c>
      <c r="G393" s="15">
        <v>0.39200000000000002</v>
      </c>
      <c r="H393" s="14">
        <v>453.30215800000002</v>
      </c>
      <c r="I393" s="15">
        <v>0.60799999999999998</v>
      </c>
      <c r="J393" s="16">
        <v>745013115</v>
      </c>
      <c r="K393" s="13">
        <v>2005</v>
      </c>
      <c r="L393" s="13" t="s">
        <v>16</v>
      </c>
      <c r="M393" s="17" t="s">
        <v>1102</v>
      </c>
      <c r="N393" s="22" t="s">
        <v>1103</v>
      </c>
      <c r="O393" s="19"/>
      <c r="P393" s="20">
        <v>1163.08</v>
      </c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</row>
    <row r="394" spans="1:30">
      <c r="A394" s="9" t="s">
        <v>1104</v>
      </c>
      <c r="B394" s="10">
        <f t="shared" si="4"/>
        <v>349.18331599999999</v>
      </c>
      <c r="C394" s="11">
        <f t="shared" si="1"/>
        <v>4.9883330857142854</v>
      </c>
      <c r="D394" s="12">
        <f t="shared" si="2"/>
        <v>4.9883330857142854</v>
      </c>
      <c r="E394" s="13">
        <v>70</v>
      </c>
      <c r="F394" s="14">
        <v>214.37350000000001</v>
      </c>
      <c r="G394" s="15">
        <v>0.61399999999999999</v>
      </c>
      <c r="H394" s="14">
        <v>134.80981600000001</v>
      </c>
      <c r="I394" s="15">
        <v>0.38600000000000001</v>
      </c>
      <c r="J394" s="16">
        <v>349183316</v>
      </c>
      <c r="K394" s="13">
        <v>2012</v>
      </c>
      <c r="L394" s="13" t="s">
        <v>18</v>
      </c>
      <c r="M394" s="17" t="s">
        <v>1105</v>
      </c>
      <c r="N394" s="22" t="s">
        <v>1106</v>
      </c>
      <c r="O394" s="19"/>
      <c r="P394" s="20">
        <v>458.63</v>
      </c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</row>
    <row r="395" spans="1:30">
      <c r="A395" s="9" t="s">
        <v>1107</v>
      </c>
      <c r="B395" s="10">
        <f t="shared" si="4"/>
        <v>618.63899900000001</v>
      </c>
      <c r="C395" s="11">
        <f t="shared" si="1"/>
        <v>8.4745068356164381</v>
      </c>
      <c r="D395" s="12">
        <f t="shared" si="2"/>
        <v>8.4745068356164381</v>
      </c>
      <c r="E395" s="13">
        <v>73</v>
      </c>
      <c r="F395" s="14">
        <v>229.086679</v>
      </c>
      <c r="G395" s="15">
        <v>0.37</v>
      </c>
      <c r="H395" s="14">
        <v>389.55232000000001</v>
      </c>
      <c r="I395" s="15">
        <v>0.63</v>
      </c>
      <c r="J395" s="16">
        <v>618638999</v>
      </c>
      <c r="K395" s="13">
        <v>1997</v>
      </c>
      <c r="L395" s="13" t="s">
        <v>23</v>
      </c>
      <c r="M395" s="17" t="s">
        <v>1108</v>
      </c>
      <c r="N395" s="22" t="s">
        <v>1109</v>
      </c>
      <c r="O395" s="19"/>
      <c r="P395" s="20">
        <v>1157.6099999999999</v>
      </c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</row>
    <row r="396" spans="1:30">
      <c r="A396" s="9" t="s">
        <v>1110</v>
      </c>
      <c r="B396" s="10">
        <f t="shared" si="4"/>
        <v>630.62081799999999</v>
      </c>
      <c r="C396" s="11">
        <f t="shared" si="1"/>
        <v>5.8390816481481478</v>
      </c>
      <c r="D396" s="12">
        <f t="shared" si="2"/>
        <v>5.8390816481481478</v>
      </c>
      <c r="E396" s="13">
        <v>108</v>
      </c>
      <c r="F396" s="14">
        <v>228.433663</v>
      </c>
      <c r="G396" s="15">
        <v>0.36199999999999999</v>
      </c>
      <c r="H396" s="14">
        <v>402.18715500000002</v>
      </c>
      <c r="I396" s="15">
        <v>0.63800000000000001</v>
      </c>
      <c r="J396" s="16">
        <v>630620818</v>
      </c>
      <c r="K396" s="13">
        <v>2015</v>
      </c>
      <c r="L396" s="13" t="s">
        <v>18</v>
      </c>
      <c r="M396" s="17" t="s">
        <v>1111</v>
      </c>
      <c r="N396" s="22" t="s">
        <v>1112</v>
      </c>
      <c r="O396" s="19"/>
      <c r="P396" s="20">
        <v>803.33</v>
      </c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</row>
    <row r="397" spans="1:30">
      <c r="A397" s="9" t="s">
        <v>1113</v>
      </c>
      <c r="B397" s="10">
        <f t="shared" si="4"/>
        <v>351.58340700000002</v>
      </c>
      <c r="C397" s="11">
        <f t="shared" si="1"/>
        <v>19.532411500000002</v>
      </c>
      <c r="D397" s="12">
        <f t="shared" si="2"/>
        <v>19.532411500000002</v>
      </c>
      <c r="E397" s="13">
        <v>18</v>
      </c>
      <c r="F397" s="14">
        <v>119.93873000000001</v>
      </c>
      <c r="G397" s="15">
        <v>0.34100000000000003</v>
      </c>
      <c r="H397" s="14">
        <v>231.644677</v>
      </c>
      <c r="I397" s="15">
        <v>0.65900000000000003</v>
      </c>
      <c r="J397" s="16">
        <v>351583407</v>
      </c>
      <c r="K397" s="13">
        <v>1994</v>
      </c>
      <c r="L397" s="13" t="s">
        <v>23</v>
      </c>
      <c r="M397" s="17" t="s">
        <v>1114</v>
      </c>
      <c r="N397" s="22" t="s">
        <v>1115</v>
      </c>
      <c r="O397" s="19"/>
      <c r="P397" s="20">
        <v>715.94</v>
      </c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</row>
    <row r="398" spans="1:30">
      <c r="A398" s="9" t="s">
        <v>1116</v>
      </c>
      <c r="B398" s="10">
        <f t="shared" si="4"/>
        <v>467.22272800000002</v>
      </c>
      <c r="C398" s="11">
        <f t="shared" si="1"/>
        <v>7.4162337777777783</v>
      </c>
      <c r="D398" s="12">
        <f t="shared" si="2"/>
        <v>7.4162337777777783</v>
      </c>
      <c r="E398" s="13">
        <v>63</v>
      </c>
      <c r="F398" s="14">
        <v>172.07692800000001</v>
      </c>
      <c r="G398" s="15">
        <v>0.36799999999999999</v>
      </c>
      <c r="H398" s="14">
        <v>295.14580000000001</v>
      </c>
      <c r="I398" s="15">
        <v>0.63200000000000001</v>
      </c>
      <c r="J398" s="16">
        <v>467222728</v>
      </c>
      <c r="K398" s="13">
        <v>1999</v>
      </c>
      <c r="L398" s="13" t="s">
        <v>23</v>
      </c>
      <c r="M398" s="17" t="s">
        <v>1117</v>
      </c>
      <c r="N398" s="22" t="s">
        <v>1118</v>
      </c>
      <c r="O398" s="19"/>
      <c r="P398" s="20">
        <v>846.61</v>
      </c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</row>
    <row r="399" spans="1:30">
      <c r="A399" s="9" t="s">
        <v>1119</v>
      </c>
      <c r="B399" s="10">
        <f t="shared" si="4"/>
        <v>741.847937</v>
      </c>
      <c r="C399" s="11">
        <f t="shared" si="1"/>
        <v>4.9456529133333333</v>
      </c>
      <c r="D399" s="12">
        <f t="shared" si="2"/>
        <v>4.9456529133333333</v>
      </c>
      <c r="E399" s="13">
        <v>150</v>
      </c>
      <c r="F399" s="14">
        <v>281.57646099999999</v>
      </c>
      <c r="G399" s="15">
        <v>0.38</v>
      </c>
      <c r="H399" s="14">
        <v>460.27147600000001</v>
      </c>
      <c r="I399" s="15">
        <v>0.62</v>
      </c>
      <c r="J399" s="16">
        <v>741847937</v>
      </c>
      <c r="K399" s="13">
        <v>2003</v>
      </c>
      <c r="L399" s="13" t="s">
        <v>16</v>
      </c>
      <c r="M399" s="17" t="s">
        <v>1120</v>
      </c>
      <c r="N399" s="22" t="s">
        <v>1121</v>
      </c>
      <c r="O399" s="19"/>
      <c r="P399" s="20">
        <v>1215.5</v>
      </c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</row>
    <row r="400" spans="1:30">
      <c r="A400" s="9" t="s">
        <v>1122</v>
      </c>
      <c r="B400" s="10">
        <f t="shared" si="4"/>
        <v>427.34432500000003</v>
      </c>
      <c r="C400" s="11">
        <f t="shared" si="1"/>
        <v>2.8489621666666669</v>
      </c>
      <c r="D400" s="12">
        <f t="shared" si="2"/>
        <v>2.8489621666666669</v>
      </c>
      <c r="E400" s="13">
        <v>150</v>
      </c>
      <c r="F400" s="14">
        <v>139.31394800000001</v>
      </c>
      <c r="G400" s="15">
        <v>0.32600000000000001</v>
      </c>
      <c r="H400" s="14">
        <v>288.03037699999999</v>
      </c>
      <c r="I400" s="15">
        <v>0.67400000000000004</v>
      </c>
      <c r="J400" s="16">
        <v>427344325</v>
      </c>
      <c r="K400" s="13">
        <v>2003</v>
      </c>
      <c r="L400" s="13" t="s">
        <v>16</v>
      </c>
      <c r="M400" s="17" t="s">
        <v>1123</v>
      </c>
      <c r="N400" s="22" t="s">
        <v>1124</v>
      </c>
      <c r="O400" s="19"/>
      <c r="P400" s="20">
        <v>700.19</v>
      </c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</row>
    <row r="401" spans="1:30">
      <c r="A401" s="9" t="s">
        <v>1125</v>
      </c>
      <c r="B401" s="10">
        <f t="shared" si="4"/>
        <v>348.319861</v>
      </c>
      <c r="C401" s="11">
        <f t="shared" si="1"/>
        <v>10.244701794117647</v>
      </c>
      <c r="D401" s="12">
        <f t="shared" si="2"/>
        <v>10.244701794117647</v>
      </c>
      <c r="E401" s="13">
        <v>34</v>
      </c>
      <c r="F401" s="14">
        <v>102.427862</v>
      </c>
      <c r="G401" s="15">
        <v>0.29399999999999998</v>
      </c>
      <c r="H401" s="14">
        <v>245.891999</v>
      </c>
      <c r="I401" s="15">
        <v>0.70599999999999996</v>
      </c>
      <c r="J401" s="16">
        <v>348319861</v>
      </c>
      <c r="K401" s="13">
        <v>2014</v>
      </c>
      <c r="L401" s="13" t="s">
        <v>18</v>
      </c>
      <c r="M401" s="17" t="s">
        <v>1126</v>
      </c>
      <c r="N401" s="22" t="s">
        <v>1127</v>
      </c>
      <c r="O401" s="19"/>
      <c r="P401" s="20">
        <v>443.32</v>
      </c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</row>
    <row r="402" spans="1:30">
      <c r="A402" s="9" t="s">
        <v>1128</v>
      </c>
      <c r="B402" s="10">
        <f t="shared" si="4"/>
        <v>530.51732000000004</v>
      </c>
      <c r="C402" s="11">
        <f t="shared" si="1"/>
        <v>2.9804343820224721</v>
      </c>
      <c r="D402" s="12">
        <f t="shared" si="2"/>
        <v>2.9804343820224721</v>
      </c>
      <c r="E402" s="13">
        <v>178</v>
      </c>
      <c r="F402" s="14">
        <v>145.522784</v>
      </c>
      <c r="G402" s="15">
        <v>0.27400000000000002</v>
      </c>
      <c r="H402" s="14">
        <v>384.99453599999998</v>
      </c>
      <c r="I402" s="15">
        <v>0.72599999999999998</v>
      </c>
      <c r="J402" s="16">
        <v>530517320</v>
      </c>
      <c r="K402" s="13">
        <v>2018</v>
      </c>
      <c r="L402" s="13" t="s">
        <v>18</v>
      </c>
      <c r="M402" s="17" t="s">
        <v>1129</v>
      </c>
      <c r="N402" s="22" t="s">
        <v>1130</v>
      </c>
      <c r="O402" s="19"/>
      <c r="P402" s="20">
        <v>637.20000000000005</v>
      </c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</row>
    <row r="403" spans="1:30">
      <c r="A403" s="9" t="s">
        <v>1131</v>
      </c>
      <c r="B403" s="10">
        <f t="shared" si="4"/>
        <v>415.93340599999999</v>
      </c>
      <c r="C403" s="11">
        <f t="shared" si="1"/>
        <v>5.1991675749999997</v>
      </c>
      <c r="D403" s="12">
        <f t="shared" si="2"/>
        <v>5.1991675749999997</v>
      </c>
      <c r="E403" s="13">
        <v>80</v>
      </c>
      <c r="F403" s="14">
        <v>155.38548800000001</v>
      </c>
      <c r="G403" s="15">
        <v>0.374</v>
      </c>
      <c r="H403" s="14">
        <v>260.54791799999998</v>
      </c>
      <c r="I403" s="15">
        <v>0.626</v>
      </c>
      <c r="J403" s="16">
        <v>415933406</v>
      </c>
      <c r="K403" s="13">
        <v>1999</v>
      </c>
      <c r="L403" s="13" t="s">
        <v>23</v>
      </c>
      <c r="M403" s="17" t="s">
        <v>1132</v>
      </c>
      <c r="N403" s="22" t="s">
        <v>1133</v>
      </c>
      <c r="O403" s="19"/>
      <c r="P403" s="20">
        <v>753.67</v>
      </c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</row>
    <row r="404" spans="1:30">
      <c r="A404" s="9" t="s">
        <v>1131</v>
      </c>
      <c r="B404" s="10">
        <f t="shared" si="4"/>
        <v>409.231607</v>
      </c>
      <c r="C404" s="11">
        <f t="shared" si="1"/>
        <v>5.1153950874999996</v>
      </c>
      <c r="D404" s="12">
        <f t="shared" si="2"/>
        <v>5.1153950874999996</v>
      </c>
      <c r="E404" s="13">
        <v>80</v>
      </c>
      <c r="F404" s="14">
        <v>80.227895000000004</v>
      </c>
      <c r="G404" s="15">
        <v>0.19600000000000001</v>
      </c>
      <c r="H404" s="14">
        <v>329.00371200000001</v>
      </c>
      <c r="I404" s="15">
        <v>0.80400000000000005</v>
      </c>
      <c r="J404" s="16">
        <v>409231607</v>
      </c>
      <c r="K404" s="13">
        <v>2017</v>
      </c>
      <c r="L404" s="13" t="s">
        <v>18</v>
      </c>
      <c r="M404" s="17" t="s">
        <v>1134</v>
      </c>
      <c r="N404" s="22" t="s">
        <v>1133</v>
      </c>
      <c r="O404" s="19"/>
      <c r="P404" s="20">
        <v>501.7</v>
      </c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</row>
    <row r="405" spans="1:30">
      <c r="A405" s="9" t="s">
        <v>1135</v>
      </c>
      <c r="B405" s="10">
        <f t="shared" si="4"/>
        <v>443.28090400000002</v>
      </c>
      <c r="C405" s="11">
        <f t="shared" si="1"/>
        <v>4.5232745306122455</v>
      </c>
      <c r="D405" s="12">
        <f t="shared" si="2"/>
        <v>4.5232745306122455</v>
      </c>
      <c r="E405" s="13">
        <v>98</v>
      </c>
      <c r="F405" s="14">
        <v>202.01978500000001</v>
      </c>
      <c r="G405" s="15">
        <v>0.45600000000000002</v>
      </c>
      <c r="H405" s="14">
        <v>241.26111900000001</v>
      </c>
      <c r="I405" s="15">
        <v>0.54400000000000004</v>
      </c>
      <c r="J405" s="16">
        <v>443280904</v>
      </c>
      <c r="K405" s="13">
        <v>2001</v>
      </c>
      <c r="L405" s="13" t="s">
        <v>16</v>
      </c>
      <c r="M405" s="17" t="s">
        <v>1136</v>
      </c>
      <c r="N405" s="22" t="s">
        <v>1137</v>
      </c>
      <c r="O405" s="19"/>
      <c r="P405" s="20">
        <v>753.68</v>
      </c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</row>
    <row r="406" spans="1:30">
      <c r="A406" s="9" t="s">
        <v>1138</v>
      </c>
      <c r="B406" s="10">
        <f t="shared" si="4"/>
        <v>403.44983000000002</v>
      </c>
      <c r="C406" s="11">
        <f t="shared" si="1"/>
        <v>2.7824126206896551</v>
      </c>
      <c r="D406" s="12">
        <f t="shared" si="2"/>
        <v>2.7824126206896551</v>
      </c>
      <c r="E406" s="13">
        <v>145</v>
      </c>
      <c r="F406" s="14">
        <v>102.491776</v>
      </c>
      <c r="G406" s="15">
        <v>0.254</v>
      </c>
      <c r="H406" s="14">
        <v>300.958054</v>
      </c>
      <c r="I406" s="15">
        <v>0.746</v>
      </c>
      <c r="J406" s="16">
        <v>403449830</v>
      </c>
      <c r="K406" s="13">
        <v>2008</v>
      </c>
      <c r="L406" s="13" t="s">
        <v>16</v>
      </c>
      <c r="M406" s="17" t="s">
        <v>1139</v>
      </c>
      <c r="N406" s="22" t="s">
        <v>1140</v>
      </c>
      <c r="O406" s="19"/>
      <c r="P406" s="20">
        <v>569.03</v>
      </c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</row>
    <row r="407" spans="1:30">
      <c r="A407" s="9" t="s">
        <v>1141</v>
      </c>
      <c r="B407" s="10">
        <f t="shared" si="4"/>
        <v>365.58279700000003</v>
      </c>
      <c r="C407" s="11">
        <f t="shared" si="1"/>
        <v>16.617399863636365</v>
      </c>
      <c r="D407" s="12">
        <f t="shared" si="2"/>
        <v>16.617399863636365</v>
      </c>
      <c r="E407" s="13">
        <v>22</v>
      </c>
      <c r="F407" s="14">
        <v>117.481222</v>
      </c>
      <c r="G407" s="15">
        <v>0.32100000000000001</v>
      </c>
      <c r="H407" s="14">
        <v>248.101575</v>
      </c>
      <c r="I407" s="15">
        <v>0.67900000000000005</v>
      </c>
      <c r="J407" s="16">
        <v>365582797</v>
      </c>
      <c r="K407" s="13">
        <v>2018</v>
      </c>
      <c r="L407" s="13" t="s">
        <v>18</v>
      </c>
      <c r="M407" s="17" t="s">
        <v>1142</v>
      </c>
      <c r="N407" s="22" t="s">
        <v>1143</v>
      </c>
      <c r="O407" s="19"/>
      <c r="P407" s="20">
        <v>439.1</v>
      </c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</row>
    <row r="408" spans="1:30">
      <c r="A408" s="9" t="s">
        <v>1144</v>
      </c>
      <c r="B408" s="10">
        <f t="shared" si="4"/>
        <v>612.05450599999995</v>
      </c>
      <c r="C408" s="11">
        <f t="shared" si="1"/>
        <v>20.401816866666664</v>
      </c>
      <c r="D408" s="12">
        <f t="shared" si="2"/>
        <v>20.401816866666664</v>
      </c>
      <c r="E408" s="13">
        <v>30</v>
      </c>
      <c r="F408" s="14">
        <v>370.78293000000002</v>
      </c>
      <c r="G408" s="15">
        <v>0.60599999999999998</v>
      </c>
      <c r="H408" s="14">
        <v>241.27157600000001</v>
      </c>
      <c r="I408" s="15">
        <v>0.39400000000000002</v>
      </c>
      <c r="J408" s="16">
        <v>612054506</v>
      </c>
      <c r="K408" s="13">
        <v>2004</v>
      </c>
      <c r="L408" s="13" t="s">
        <v>16</v>
      </c>
      <c r="M408" s="17" t="s">
        <v>1145</v>
      </c>
      <c r="N408" s="22" t="s">
        <v>1146</v>
      </c>
      <c r="O408" s="19"/>
      <c r="P408" s="20">
        <v>983.88</v>
      </c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</row>
    <row r="409" spans="1:30">
      <c r="A409" s="9" t="s">
        <v>1147</v>
      </c>
      <c r="B409" s="10">
        <f t="shared" si="4"/>
        <v>328.718434</v>
      </c>
      <c r="C409" s="11">
        <f t="shared" si="1"/>
        <v>2.7393202833333334</v>
      </c>
      <c r="D409" s="12">
        <f t="shared" si="2"/>
        <v>2.7393202833333334</v>
      </c>
      <c r="E409" s="13">
        <v>120</v>
      </c>
      <c r="F409" s="14">
        <v>182.61843400000001</v>
      </c>
      <c r="G409" s="15">
        <v>0.55600000000000005</v>
      </c>
      <c r="H409" s="14">
        <v>146.1</v>
      </c>
      <c r="I409" s="15">
        <v>0.44400000000000001</v>
      </c>
      <c r="J409" s="16">
        <v>328718434</v>
      </c>
      <c r="K409" s="13">
        <v>2000</v>
      </c>
      <c r="L409" s="13" t="s">
        <v>16</v>
      </c>
      <c r="M409" s="17" t="s">
        <v>1148</v>
      </c>
      <c r="N409" s="22" t="s">
        <v>1149</v>
      </c>
      <c r="O409" s="19"/>
      <c r="P409" s="20">
        <v>579.76</v>
      </c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</row>
    <row r="410" spans="1:30">
      <c r="A410" s="23" t="s">
        <v>1150</v>
      </c>
      <c r="B410" s="10">
        <f t="shared" si="4"/>
        <v>1027.082707</v>
      </c>
      <c r="C410" s="11">
        <f t="shared" si="1"/>
        <v>8.9311539739130446</v>
      </c>
      <c r="D410" s="12">
        <f t="shared" si="2"/>
        <v>8.9311539739130446</v>
      </c>
      <c r="E410" s="13">
        <v>115</v>
      </c>
      <c r="F410" s="14">
        <v>474.54467699999998</v>
      </c>
      <c r="G410" s="15">
        <v>0.46200000000000002</v>
      </c>
      <c r="H410" s="14">
        <v>552.53803000000005</v>
      </c>
      <c r="I410" s="15">
        <v>0.53800000000000003</v>
      </c>
      <c r="J410" s="16">
        <v>1027082707</v>
      </c>
      <c r="K410" s="13">
        <v>1999</v>
      </c>
      <c r="L410" s="13" t="s">
        <v>23</v>
      </c>
      <c r="M410" s="17" t="s">
        <v>1151</v>
      </c>
      <c r="N410" s="22" t="s">
        <v>1152</v>
      </c>
      <c r="O410" s="19"/>
      <c r="P410" s="20">
        <v>1861.07</v>
      </c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</row>
    <row r="411" spans="1:30">
      <c r="A411" s="9" t="s">
        <v>1153</v>
      </c>
      <c r="B411" s="10">
        <f t="shared" si="4"/>
        <v>315.24976800000002</v>
      </c>
      <c r="C411" s="11">
        <f t="shared" si="1"/>
        <v>1.8544104000000001</v>
      </c>
      <c r="D411" s="12">
        <f t="shared" si="2"/>
        <v>1.8544104000000001</v>
      </c>
      <c r="E411" s="13">
        <v>170</v>
      </c>
      <c r="F411" s="14">
        <v>188.96980400000001</v>
      </c>
      <c r="G411" s="15">
        <v>0.59899999999999998</v>
      </c>
      <c r="H411" s="14">
        <v>126.27996400000001</v>
      </c>
      <c r="I411" s="15">
        <v>0.40100000000000002</v>
      </c>
      <c r="J411" s="16">
        <v>315249768</v>
      </c>
      <c r="K411" s="13">
        <v>2004</v>
      </c>
      <c r="L411" s="13" t="s">
        <v>16</v>
      </c>
      <c r="M411" s="17" t="s">
        <v>1154</v>
      </c>
      <c r="N411" s="22" t="s">
        <v>1155</v>
      </c>
      <c r="O411" s="19"/>
      <c r="P411" s="20">
        <v>506.77</v>
      </c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</row>
    <row r="412" spans="1:30">
      <c r="A412" s="9" t="s">
        <v>1156</v>
      </c>
      <c r="B412" s="10">
        <f t="shared" si="4"/>
        <v>317.37503099999998</v>
      </c>
      <c r="C412" s="11">
        <f t="shared" si="1"/>
        <v>7.9343757749999995</v>
      </c>
      <c r="D412" s="12">
        <f t="shared" si="2"/>
        <v>7.9343757749999995</v>
      </c>
      <c r="E412" s="13">
        <v>40</v>
      </c>
      <c r="F412" s="14">
        <v>163.95803100000001</v>
      </c>
      <c r="G412" s="15">
        <v>0.51700000000000002</v>
      </c>
      <c r="H412" s="14">
        <v>153.417</v>
      </c>
      <c r="I412" s="15">
        <v>0.48299999999999998</v>
      </c>
      <c r="J412" s="16">
        <v>317375031</v>
      </c>
      <c r="K412" s="13">
        <v>2009</v>
      </c>
      <c r="L412" s="13" t="s">
        <v>16</v>
      </c>
      <c r="M412" s="17" t="s">
        <v>1157</v>
      </c>
      <c r="N412" s="22" t="s">
        <v>1158</v>
      </c>
      <c r="O412" s="19"/>
      <c r="P412" s="20">
        <v>447.5</v>
      </c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</row>
    <row r="413" spans="1:30">
      <c r="A413" s="9" t="s">
        <v>1159</v>
      </c>
      <c r="B413" s="10">
        <f t="shared" si="4"/>
        <v>532.95050300000003</v>
      </c>
      <c r="C413" s="11">
        <f t="shared" si="1"/>
        <v>3.9477815037037041</v>
      </c>
      <c r="D413" s="12">
        <f t="shared" si="2"/>
        <v>3.9477815037037041</v>
      </c>
      <c r="E413" s="13">
        <v>135</v>
      </c>
      <c r="F413" s="14">
        <v>183.63789399999999</v>
      </c>
      <c r="G413" s="15">
        <v>0.34499999999999997</v>
      </c>
      <c r="H413" s="14">
        <v>349.31260900000001</v>
      </c>
      <c r="I413" s="15">
        <v>0.65500000000000003</v>
      </c>
      <c r="J413" s="16">
        <v>532950503</v>
      </c>
      <c r="K413" s="13">
        <v>2015</v>
      </c>
      <c r="L413" s="13" t="s">
        <v>18</v>
      </c>
      <c r="M413" s="17" t="s">
        <v>1160</v>
      </c>
      <c r="N413" s="22" t="s">
        <v>1161</v>
      </c>
      <c r="O413" s="19"/>
      <c r="P413" s="20">
        <v>678.91</v>
      </c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</row>
    <row r="414" spans="1:30">
      <c r="A414" s="23" t="s">
        <v>1162</v>
      </c>
      <c r="B414" s="10">
        <f t="shared" si="4"/>
        <v>1074.149279</v>
      </c>
      <c r="C414" s="11">
        <f t="shared" si="1"/>
        <v>3.905997378181818</v>
      </c>
      <c r="D414" s="12">
        <f t="shared" si="2"/>
        <v>3.905997378181818</v>
      </c>
      <c r="E414" s="13">
        <v>275</v>
      </c>
      <c r="F414" s="14">
        <v>515.20254199999999</v>
      </c>
      <c r="G414" s="15">
        <v>0.48</v>
      </c>
      <c r="H414" s="14">
        <v>558.94673699999998</v>
      </c>
      <c r="I414" s="15">
        <v>0.52</v>
      </c>
      <c r="J414" s="16">
        <v>1074149279</v>
      </c>
      <c r="K414" s="13">
        <v>2019</v>
      </c>
      <c r="L414" s="13" t="s">
        <v>18</v>
      </c>
      <c r="M414" s="17" t="s">
        <v>1163</v>
      </c>
      <c r="N414" s="22" t="s">
        <v>1164</v>
      </c>
      <c r="O414" s="19"/>
      <c r="P414" s="20">
        <v>1270.44</v>
      </c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</row>
    <row r="415" spans="1:30">
      <c r="A415" s="9" t="s">
        <v>1165</v>
      </c>
      <c r="B415" s="10">
        <f t="shared" si="4"/>
        <v>335.06262099999998</v>
      </c>
      <c r="C415" s="11">
        <f t="shared" si="1"/>
        <v>4.467501613333333</v>
      </c>
      <c r="D415" s="12">
        <f t="shared" si="2"/>
        <v>4.467501613333333</v>
      </c>
      <c r="E415" s="13">
        <v>75</v>
      </c>
      <c r="F415" s="14">
        <v>134.06951100000001</v>
      </c>
      <c r="G415" s="15">
        <v>0.4</v>
      </c>
      <c r="H415" s="14">
        <v>200.99311</v>
      </c>
      <c r="I415" s="15">
        <v>0.6</v>
      </c>
      <c r="J415" s="16">
        <v>335062621</v>
      </c>
      <c r="K415" s="13">
        <v>1996</v>
      </c>
      <c r="L415" s="13" t="s">
        <v>23</v>
      </c>
      <c r="M415" s="17" t="s">
        <v>1166</v>
      </c>
      <c r="N415" s="22" t="s">
        <v>1167</v>
      </c>
      <c r="O415" s="19"/>
      <c r="P415" s="20">
        <v>646.05999999999995</v>
      </c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</row>
    <row r="416" spans="1:30">
      <c r="A416" s="9" t="s">
        <v>1168</v>
      </c>
      <c r="B416" s="10">
        <f t="shared" si="4"/>
        <v>894.32846900000004</v>
      </c>
      <c r="C416" s="11">
        <f t="shared" si="1"/>
        <v>11.924379586666667</v>
      </c>
      <c r="D416" s="12">
        <f t="shared" si="2"/>
        <v>11.924379586666667</v>
      </c>
      <c r="E416" s="13">
        <v>75</v>
      </c>
      <c r="F416" s="14">
        <v>368.38432999999998</v>
      </c>
      <c r="G416" s="15">
        <v>0.41199999999999998</v>
      </c>
      <c r="H416" s="14">
        <v>525.94413899999995</v>
      </c>
      <c r="I416" s="15">
        <v>0.58799999999999997</v>
      </c>
      <c r="J416" s="16">
        <v>894328469</v>
      </c>
      <c r="K416" s="13">
        <v>2016</v>
      </c>
      <c r="L416" s="13" t="s">
        <v>18</v>
      </c>
      <c r="M416" s="17" t="s">
        <v>1169</v>
      </c>
      <c r="N416" s="22" t="s">
        <v>1170</v>
      </c>
      <c r="O416" s="19"/>
      <c r="P416" s="20">
        <v>1123.82</v>
      </c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</row>
    <row r="417" spans="1:30">
      <c r="A417" s="9" t="s">
        <v>1171</v>
      </c>
      <c r="B417" s="10">
        <f t="shared" si="4"/>
        <v>431.05805600000002</v>
      </c>
      <c r="C417" s="11">
        <f t="shared" si="1"/>
        <v>5.7474407466666673</v>
      </c>
      <c r="D417" s="12">
        <f t="shared" si="2"/>
        <v>5.7474407466666673</v>
      </c>
      <c r="E417" s="13">
        <v>75</v>
      </c>
      <c r="F417" s="14">
        <v>158.87439499999999</v>
      </c>
      <c r="G417" s="15">
        <v>0.36899999999999999</v>
      </c>
      <c r="H417" s="14">
        <v>272.18366099999997</v>
      </c>
      <c r="I417" s="15">
        <v>0.63100000000000001</v>
      </c>
      <c r="J417" s="16">
        <v>431058056</v>
      </c>
      <c r="K417" s="13">
        <v>2019</v>
      </c>
      <c r="L417" s="13" t="s">
        <v>18</v>
      </c>
      <c r="M417" s="17" t="s">
        <v>1172</v>
      </c>
      <c r="N417" s="22" t="s">
        <v>1173</v>
      </c>
      <c r="O417" s="19"/>
      <c r="P417" s="20">
        <v>509.83</v>
      </c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</row>
    <row r="418" spans="1:30">
      <c r="A418" s="23" t="s">
        <v>1174</v>
      </c>
      <c r="B418" s="10">
        <f t="shared" si="4"/>
        <v>405.16133400000001</v>
      </c>
      <c r="C418" s="11">
        <f t="shared" si="1"/>
        <v>2.0258066700000001</v>
      </c>
      <c r="D418" s="12">
        <f t="shared" si="2"/>
        <v>2.0258066700000001</v>
      </c>
      <c r="E418" s="13">
        <v>200</v>
      </c>
      <c r="F418" s="14">
        <v>95.850843999999995</v>
      </c>
      <c r="G418" s="15">
        <v>0.23699999999999999</v>
      </c>
      <c r="H418" s="14">
        <v>309.31049000000002</v>
      </c>
      <c r="I418" s="15">
        <v>0.76300000000000001</v>
      </c>
      <c r="J418" s="16">
        <v>405161334</v>
      </c>
      <c r="K418" s="13">
        <v>2022</v>
      </c>
      <c r="L418" s="13" t="s">
        <v>91</v>
      </c>
      <c r="M418" s="17" t="s">
        <v>1175</v>
      </c>
      <c r="N418" s="22" t="s">
        <v>1176</v>
      </c>
      <c r="O418" s="19"/>
      <c r="P418" s="20">
        <v>429.03</v>
      </c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</row>
    <row r="419" spans="1:30">
      <c r="A419" s="9" t="s">
        <v>1177</v>
      </c>
      <c r="B419" s="10">
        <f t="shared" si="4"/>
        <v>536.41429300000004</v>
      </c>
      <c r="C419" s="11">
        <f t="shared" si="1"/>
        <v>7.1521905733333337</v>
      </c>
      <c r="D419" s="12">
        <f t="shared" si="2"/>
        <v>7.1521905733333337</v>
      </c>
      <c r="E419" s="13">
        <v>75</v>
      </c>
      <c r="F419" s="14">
        <v>183.13501400000001</v>
      </c>
      <c r="G419" s="15">
        <v>0.34100000000000003</v>
      </c>
      <c r="H419" s="14">
        <v>353.27927899999997</v>
      </c>
      <c r="I419" s="15">
        <v>0.65900000000000003</v>
      </c>
      <c r="J419" s="16">
        <v>536414293</v>
      </c>
      <c r="K419" s="13">
        <v>2007</v>
      </c>
      <c r="L419" s="13" t="s">
        <v>16</v>
      </c>
      <c r="M419" s="17" t="s">
        <v>1178</v>
      </c>
      <c r="N419" s="22" t="s">
        <v>1179</v>
      </c>
      <c r="O419" s="19"/>
      <c r="P419" s="20">
        <v>788.95</v>
      </c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</row>
    <row r="420" spans="1:30">
      <c r="A420" s="9" t="s">
        <v>1180</v>
      </c>
      <c r="B420" s="10">
        <f t="shared" si="4"/>
        <v>672.80643199999997</v>
      </c>
      <c r="C420" s="11">
        <f t="shared" si="1"/>
        <v>16.8201608</v>
      </c>
      <c r="D420" s="12">
        <f t="shared" si="2"/>
        <v>16.8201608</v>
      </c>
      <c r="E420" s="13">
        <v>40</v>
      </c>
      <c r="F420" s="14">
        <v>293.50629199999997</v>
      </c>
      <c r="G420" s="15">
        <v>0.436</v>
      </c>
      <c r="H420" s="14">
        <v>379.30014</v>
      </c>
      <c r="I420" s="15">
        <v>0.56399999999999995</v>
      </c>
      <c r="J420" s="16">
        <v>672806432</v>
      </c>
      <c r="K420" s="13">
        <v>1999</v>
      </c>
      <c r="L420" s="13" t="s">
        <v>23</v>
      </c>
      <c r="M420" s="17" t="s">
        <v>1181</v>
      </c>
      <c r="N420" s="22" t="s">
        <v>1182</v>
      </c>
      <c r="O420" s="19"/>
      <c r="P420" s="20">
        <v>1219.1199999999999</v>
      </c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</row>
    <row r="421" spans="1:30">
      <c r="A421" s="9" t="s">
        <v>1183</v>
      </c>
      <c r="B421" s="10">
        <f t="shared" si="4"/>
        <v>563.749323</v>
      </c>
      <c r="C421" s="11">
        <f t="shared" si="1"/>
        <v>5.1249938454545454</v>
      </c>
      <c r="D421" s="12">
        <f t="shared" si="2"/>
        <v>5.1249938454545454</v>
      </c>
      <c r="E421" s="13">
        <v>110</v>
      </c>
      <c r="F421" s="14">
        <v>142.614158</v>
      </c>
      <c r="G421" s="15">
        <v>0.253</v>
      </c>
      <c r="H421" s="14">
        <v>421.13516499999997</v>
      </c>
      <c r="I421" s="15">
        <v>0.747</v>
      </c>
      <c r="J421" s="16">
        <v>563749323</v>
      </c>
      <c r="K421" s="13">
        <v>2011</v>
      </c>
      <c r="L421" s="13" t="s">
        <v>18</v>
      </c>
      <c r="M421" s="17" t="s">
        <v>1184</v>
      </c>
      <c r="N421" s="22" t="s">
        <v>1185</v>
      </c>
      <c r="O421" s="19"/>
      <c r="P421" s="20">
        <v>762.11</v>
      </c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</row>
    <row r="422" spans="1:30">
      <c r="A422" s="9" t="s">
        <v>1186</v>
      </c>
      <c r="B422" s="10">
        <f t="shared" si="4"/>
        <v>347.54536000000002</v>
      </c>
      <c r="C422" s="11">
        <f t="shared" si="1"/>
        <v>3.3099558095238097</v>
      </c>
      <c r="D422" s="12">
        <f t="shared" si="2"/>
        <v>3.3099558095238097</v>
      </c>
      <c r="E422" s="13">
        <v>105</v>
      </c>
      <c r="F422" s="14">
        <v>71.017784000000006</v>
      </c>
      <c r="G422" s="15">
        <v>0.20399999999999999</v>
      </c>
      <c r="H422" s="14">
        <v>276.52757600000001</v>
      </c>
      <c r="I422" s="15">
        <v>0.79600000000000004</v>
      </c>
      <c r="J422" s="16">
        <v>347545360</v>
      </c>
      <c r="K422" s="13">
        <v>2013</v>
      </c>
      <c r="L422" s="13" t="s">
        <v>18</v>
      </c>
      <c r="M422" s="17" t="s">
        <v>1187</v>
      </c>
      <c r="N422" s="22" t="s">
        <v>1188</v>
      </c>
      <c r="O422" s="19"/>
      <c r="P422" s="20">
        <v>449.31</v>
      </c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</row>
    <row r="423" spans="1:30">
      <c r="A423" s="9" t="s">
        <v>1189</v>
      </c>
      <c r="B423" s="10">
        <f t="shared" si="4"/>
        <v>325.18603200000001</v>
      </c>
      <c r="C423" s="11">
        <f t="shared" si="1"/>
        <v>4.3944058378378381</v>
      </c>
      <c r="D423" s="12">
        <f t="shared" si="2"/>
        <v>4.3944058378378381</v>
      </c>
      <c r="E423" s="13">
        <v>74</v>
      </c>
      <c r="F423" s="14">
        <v>162.994032</v>
      </c>
      <c r="G423" s="15">
        <v>0.501</v>
      </c>
      <c r="H423" s="14">
        <v>162.19200000000001</v>
      </c>
      <c r="I423" s="15">
        <v>0.499</v>
      </c>
      <c r="J423" s="16">
        <v>325186032</v>
      </c>
      <c r="K423" s="13">
        <v>2015</v>
      </c>
      <c r="L423" s="13" t="s">
        <v>18</v>
      </c>
      <c r="M423" s="17" t="s">
        <v>1190</v>
      </c>
      <c r="N423" s="22" t="s">
        <v>1191</v>
      </c>
      <c r="O423" s="19"/>
      <c r="P423" s="20">
        <v>414.24</v>
      </c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</row>
    <row r="424" spans="1:30">
      <c r="A424" s="46" t="s">
        <v>1192</v>
      </c>
      <c r="B424" s="10">
        <f t="shared" si="4"/>
        <v>415.686217</v>
      </c>
      <c r="C424" s="11">
        <f t="shared" si="1"/>
        <v>2.6818465612903224</v>
      </c>
      <c r="D424" s="12">
        <f t="shared" si="2"/>
        <v>2.6818465612903224</v>
      </c>
      <c r="E424" s="13">
        <v>155</v>
      </c>
      <c r="F424" s="14">
        <v>104.38695</v>
      </c>
      <c r="G424" s="15">
        <v>0.251</v>
      </c>
      <c r="H424" s="14">
        <v>311.29926699999999</v>
      </c>
      <c r="I424" s="15">
        <v>0.749</v>
      </c>
      <c r="J424" s="16">
        <v>415686217</v>
      </c>
      <c r="K424" s="13">
        <v>2010</v>
      </c>
      <c r="L424" s="13" t="s">
        <v>18</v>
      </c>
      <c r="M424" s="17" t="s">
        <v>1193</v>
      </c>
      <c r="N424" s="22" t="s">
        <v>1194</v>
      </c>
      <c r="O424" s="19"/>
      <c r="P424" s="20">
        <v>571.12</v>
      </c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</row>
    <row r="425" spans="1:30">
      <c r="A425" s="9" t="s">
        <v>1195</v>
      </c>
      <c r="B425" s="10">
        <f t="shared" si="4"/>
        <v>406.87823300000002</v>
      </c>
      <c r="C425" s="11">
        <f t="shared" si="1"/>
        <v>4.0687823300000003</v>
      </c>
      <c r="D425" s="12">
        <f t="shared" si="2"/>
        <v>4.0687823300000003</v>
      </c>
      <c r="E425" s="13">
        <v>100</v>
      </c>
      <c r="F425" s="14">
        <v>116.900694</v>
      </c>
      <c r="G425" s="15">
        <v>0.28699999999999998</v>
      </c>
      <c r="H425" s="14">
        <v>289.97753899999998</v>
      </c>
      <c r="I425" s="15">
        <v>0.71299999999999997</v>
      </c>
      <c r="J425" s="16">
        <v>406878233</v>
      </c>
      <c r="K425" s="13">
        <v>2013</v>
      </c>
      <c r="L425" s="13" t="s">
        <v>18</v>
      </c>
      <c r="M425" s="17" t="s">
        <v>1196</v>
      </c>
      <c r="N425" s="22" t="s">
        <v>1197</v>
      </c>
      <c r="O425" s="19"/>
      <c r="P425" s="20">
        <v>526.02</v>
      </c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</row>
    <row r="426" spans="1:30">
      <c r="A426" s="9" t="s">
        <v>1198</v>
      </c>
      <c r="B426" s="10">
        <f t="shared" si="4"/>
        <v>414.82824599999998</v>
      </c>
      <c r="C426" s="11">
        <f t="shared" si="1"/>
        <v>3.1426382272727271</v>
      </c>
      <c r="D426" s="12">
        <f t="shared" si="2"/>
        <v>3.1426382272727271</v>
      </c>
      <c r="E426" s="13">
        <v>132</v>
      </c>
      <c r="F426" s="14">
        <v>132.55685199999999</v>
      </c>
      <c r="G426" s="15">
        <v>0.32</v>
      </c>
      <c r="H426" s="14">
        <v>282.27139399999999</v>
      </c>
      <c r="I426" s="15">
        <v>0.68</v>
      </c>
      <c r="J426" s="16">
        <v>414828246</v>
      </c>
      <c r="K426" s="13">
        <v>2013</v>
      </c>
      <c r="L426" s="13" t="s">
        <v>18</v>
      </c>
      <c r="M426" s="17" t="s">
        <v>1199</v>
      </c>
      <c r="N426" s="22" t="s">
        <v>1200</v>
      </c>
      <c r="O426" s="19"/>
      <c r="P426" s="20">
        <v>536.29999999999995</v>
      </c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</row>
    <row r="427" spans="1:30">
      <c r="A427" s="9" t="s">
        <v>1201</v>
      </c>
      <c r="B427" s="10">
        <f t="shared" si="4"/>
        <v>361.83240000000001</v>
      </c>
      <c r="C427" s="11">
        <f t="shared" si="1"/>
        <v>2.68024</v>
      </c>
      <c r="D427" s="12">
        <f t="shared" si="2"/>
        <v>2.68024</v>
      </c>
      <c r="E427" s="13">
        <v>135</v>
      </c>
      <c r="F427" s="14">
        <v>126.943684</v>
      </c>
      <c r="G427" s="15">
        <v>0.35099999999999998</v>
      </c>
      <c r="H427" s="14">
        <v>234.88871599999999</v>
      </c>
      <c r="I427" s="15">
        <v>0.64900000000000002</v>
      </c>
      <c r="J427" s="16">
        <v>361832400</v>
      </c>
      <c r="K427" s="13">
        <v>1999</v>
      </c>
      <c r="L427" s="13" t="s">
        <v>23</v>
      </c>
      <c r="M427" s="17" t="s">
        <v>1202</v>
      </c>
      <c r="N427" s="22" t="s">
        <v>1203</v>
      </c>
      <c r="O427" s="19"/>
      <c r="P427" s="20">
        <v>655.64</v>
      </c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</row>
    <row r="428" spans="1:30">
      <c r="A428" s="9" t="s">
        <v>1204</v>
      </c>
      <c r="B428" s="10">
        <f t="shared" si="4"/>
        <v>369.88465100000002</v>
      </c>
      <c r="C428" s="11">
        <f t="shared" si="1"/>
        <v>16.081941347826088</v>
      </c>
      <c r="D428" s="12">
        <f t="shared" si="2"/>
        <v>16.081941347826088</v>
      </c>
      <c r="E428" s="13">
        <v>23</v>
      </c>
      <c r="F428" s="14">
        <v>176.48465100000001</v>
      </c>
      <c r="G428" s="15">
        <v>0.47699999999999998</v>
      </c>
      <c r="H428" s="14">
        <v>193.4</v>
      </c>
      <c r="I428" s="15">
        <v>0.52300000000000002</v>
      </c>
      <c r="J428" s="16">
        <v>369884651</v>
      </c>
      <c r="K428" s="13">
        <v>1998</v>
      </c>
      <c r="L428" s="13" t="s">
        <v>23</v>
      </c>
      <c r="M428" s="17" t="s">
        <v>1205</v>
      </c>
      <c r="N428" s="22" t="s">
        <v>1206</v>
      </c>
      <c r="O428" s="19"/>
      <c r="P428" s="20">
        <v>681.43</v>
      </c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</row>
    <row r="429" spans="1:30">
      <c r="A429" s="9" t="s">
        <v>1207</v>
      </c>
      <c r="B429" s="10">
        <f t="shared" si="4"/>
        <v>449.326618</v>
      </c>
      <c r="C429" s="11">
        <f t="shared" si="1"/>
        <v>2.9955107866666668</v>
      </c>
      <c r="D429" s="12">
        <f t="shared" si="2"/>
        <v>2.9955107866666668</v>
      </c>
      <c r="E429" s="13">
        <v>150</v>
      </c>
      <c r="F429" s="14">
        <v>181.03062399999999</v>
      </c>
      <c r="G429" s="15">
        <v>0.40300000000000002</v>
      </c>
      <c r="H429" s="14">
        <v>268.29599400000001</v>
      </c>
      <c r="I429" s="15">
        <v>0.59699999999999998</v>
      </c>
      <c r="J429" s="16">
        <v>449326618</v>
      </c>
      <c r="K429" s="13">
        <v>2011</v>
      </c>
      <c r="L429" s="13" t="s">
        <v>18</v>
      </c>
      <c r="M429" s="17" t="s">
        <v>1208</v>
      </c>
      <c r="N429" s="22" t="s">
        <v>1209</v>
      </c>
      <c r="O429" s="19"/>
      <c r="P429" s="20">
        <v>607.42999999999995</v>
      </c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</row>
    <row r="430" spans="1:30">
      <c r="A430" s="9" t="s">
        <v>1210</v>
      </c>
      <c r="B430" s="10">
        <f t="shared" si="4"/>
        <v>760.92808100000002</v>
      </c>
      <c r="C430" s="11">
        <f t="shared" si="1"/>
        <v>3.0437123239999999</v>
      </c>
      <c r="D430" s="12">
        <f t="shared" si="2"/>
        <v>3.0437123239999999</v>
      </c>
      <c r="E430" s="13">
        <v>250</v>
      </c>
      <c r="F430" s="14">
        <v>343.25682999999998</v>
      </c>
      <c r="G430" s="15">
        <v>0.45100000000000001</v>
      </c>
      <c r="H430" s="14">
        <v>417.67125099999998</v>
      </c>
      <c r="I430" s="15">
        <v>0.54900000000000004</v>
      </c>
      <c r="J430" s="16">
        <v>760928081</v>
      </c>
      <c r="K430" s="13">
        <v>2022</v>
      </c>
      <c r="L430" s="13" t="s">
        <v>91</v>
      </c>
      <c r="M430" s="17" t="s">
        <v>1211</v>
      </c>
      <c r="N430" s="22" t="s">
        <v>1212</v>
      </c>
      <c r="O430" s="19"/>
      <c r="P430" s="20">
        <v>805.76</v>
      </c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</row>
    <row r="431" spans="1:30">
      <c r="A431" s="9" t="s">
        <v>1213</v>
      </c>
      <c r="B431" s="10">
        <f t="shared" si="4"/>
        <v>853.983879</v>
      </c>
      <c r="C431" s="11">
        <f t="shared" si="1"/>
        <v>4.7443548833333331</v>
      </c>
      <c r="D431" s="12">
        <f t="shared" si="2"/>
        <v>4.7443548833333331</v>
      </c>
      <c r="E431" s="13">
        <v>180</v>
      </c>
      <c r="F431" s="14">
        <v>315.058289</v>
      </c>
      <c r="G431" s="15">
        <v>0.36899999999999999</v>
      </c>
      <c r="H431" s="14">
        <v>538.92559000000006</v>
      </c>
      <c r="I431" s="15">
        <v>0.63100000000000001</v>
      </c>
      <c r="J431" s="16">
        <v>853983879</v>
      </c>
      <c r="K431" s="13">
        <v>2017</v>
      </c>
      <c r="L431" s="13" t="s">
        <v>18</v>
      </c>
      <c r="M431" s="17" t="s">
        <v>1214</v>
      </c>
      <c r="N431" s="22" t="s">
        <v>1215</v>
      </c>
      <c r="O431" s="19"/>
      <c r="P431" s="20">
        <v>1046.95</v>
      </c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</row>
    <row r="432" spans="1:30">
      <c r="A432" s="9" t="s">
        <v>1216</v>
      </c>
      <c r="B432" s="10">
        <f t="shared" si="4"/>
        <v>644.78314</v>
      </c>
      <c r="C432" s="11">
        <f t="shared" si="1"/>
        <v>3.7928419999999998</v>
      </c>
      <c r="D432" s="12">
        <f t="shared" si="2"/>
        <v>3.7928419999999998</v>
      </c>
      <c r="E432" s="13">
        <v>170</v>
      </c>
      <c r="F432" s="14">
        <v>206.36214000000001</v>
      </c>
      <c r="G432" s="15">
        <v>0.32</v>
      </c>
      <c r="H432" s="14">
        <v>438.42099999999999</v>
      </c>
      <c r="I432" s="15">
        <v>0.68</v>
      </c>
      <c r="J432" s="16">
        <v>644783140</v>
      </c>
      <c r="K432" s="13">
        <v>2013</v>
      </c>
      <c r="L432" s="13" t="s">
        <v>18</v>
      </c>
      <c r="M432" s="17" t="s">
        <v>1217</v>
      </c>
      <c r="N432" s="22" t="s">
        <v>1218</v>
      </c>
      <c r="O432" s="19"/>
      <c r="P432" s="20">
        <v>833.59</v>
      </c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</row>
    <row r="433" spans="1:30">
      <c r="A433" s="9" t="s">
        <v>1219</v>
      </c>
      <c r="B433" s="10">
        <f t="shared" si="4"/>
        <v>2201.6472640000002</v>
      </c>
      <c r="C433" s="11">
        <f t="shared" si="1"/>
        <v>11.008236320000002</v>
      </c>
      <c r="D433" s="12">
        <f t="shared" si="2"/>
        <v>11.008236320000002</v>
      </c>
      <c r="E433" s="13">
        <v>200</v>
      </c>
      <c r="F433" s="14">
        <v>659.36394399999995</v>
      </c>
      <c r="G433" s="15">
        <v>0.3</v>
      </c>
      <c r="H433" s="14">
        <v>1542.28332</v>
      </c>
      <c r="I433" s="15">
        <v>0.7</v>
      </c>
      <c r="J433" s="16">
        <v>2201647264</v>
      </c>
      <c r="K433" s="13">
        <v>1997</v>
      </c>
      <c r="L433" s="13" t="s">
        <v>23</v>
      </c>
      <c r="M433" s="17" t="s">
        <v>1220</v>
      </c>
      <c r="N433" s="22" t="s">
        <v>1221</v>
      </c>
      <c r="O433" s="19"/>
      <c r="P433" s="20">
        <v>4119.76</v>
      </c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</row>
    <row r="434" spans="1:30">
      <c r="A434" s="9" t="s">
        <v>1222</v>
      </c>
      <c r="B434" s="10">
        <f t="shared" si="4"/>
        <v>333.01106800000002</v>
      </c>
      <c r="C434" s="11">
        <f t="shared" si="1"/>
        <v>3.0273733454545457</v>
      </c>
      <c r="D434" s="12">
        <f t="shared" si="2"/>
        <v>3.0273733454545457</v>
      </c>
      <c r="E434" s="13">
        <v>110</v>
      </c>
      <c r="F434" s="14">
        <v>125.304276</v>
      </c>
      <c r="G434" s="15">
        <v>0.376</v>
      </c>
      <c r="H434" s="14">
        <v>207.70679200000001</v>
      </c>
      <c r="I434" s="15">
        <v>0.624</v>
      </c>
      <c r="J434" s="16">
        <v>333011068</v>
      </c>
      <c r="K434" s="13">
        <v>1997</v>
      </c>
      <c r="L434" s="13" t="s">
        <v>23</v>
      </c>
      <c r="M434" s="17" t="s">
        <v>1223</v>
      </c>
      <c r="N434" s="22" t="s">
        <v>1224</v>
      </c>
      <c r="O434" s="19"/>
      <c r="P434" s="20">
        <v>623.14</v>
      </c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</row>
    <row r="435" spans="1:30">
      <c r="A435" s="9" t="s">
        <v>1225</v>
      </c>
      <c r="B435" s="10">
        <f t="shared" si="4"/>
        <v>357.28817800000002</v>
      </c>
      <c r="C435" s="11">
        <f t="shared" si="1"/>
        <v>23.819211866666667</v>
      </c>
      <c r="D435" s="12">
        <f t="shared" si="2"/>
        <v>23.819211866666667</v>
      </c>
      <c r="E435" s="13">
        <v>15</v>
      </c>
      <c r="F435" s="14">
        <v>180.25817799999999</v>
      </c>
      <c r="G435" s="15">
        <v>0.504</v>
      </c>
      <c r="H435" s="14">
        <v>177.03</v>
      </c>
      <c r="I435" s="15">
        <v>0.496</v>
      </c>
      <c r="J435" s="16">
        <v>357288178</v>
      </c>
      <c r="K435" s="13">
        <v>1986</v>
      </c>
      <c r="L435" s="13" t="s">
        <v>102</v>
      </c>
      <c r="M435" s="17" t="s">
        <v>1226</v>
      </c>
      <c r="N435" s="22" t="s">
        <v>1227</v>
      </c>
      <c r="O435" s="19"/>
      <c r="P435" s="20">
        <v>970.52</v>
      </c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</row>
    <row r="436" spans="1:30">
      <c r="A436" s="9" t="s">
        <v>1228</v>
      </c>
      <c r="B436" s="10">
        <f t="shared" si="4"/>
        <v>1486.6577629999999</v>
      </c>
      <c r="C436" s="11">
        <f t="shared" si="1"/>
        <v>8.7450456647058825</v>
      </c>
      <c r="D436" s="12">
        <f t="shared" si="2"/>
        <v>8.7450456647058825</v>
      </c>
      <c r="E436" s="13">
        <v>170</v>
      </c>
      <c r="F436" s="14">
        <v>716.65776300000005</v>
      </c>
      <c r="G436" s="15">
        <v>0.48199999999999998</v>
      </c>
      <c r="H436" s="14">
        <v>770</v>
      </c>
      <c r="I436" s="15">
        <v>0.51800000000000002</v>
      </c>
      <c r="J436" s="16">
        <v>1486657763</v>
      </c>
      <c r="K436" s="13">
        <v>2022</v>
      </c>
      <c r="L436" s="13" t="s">
        <v>91</v>
      </c>
      <c r="M436" s="17" t="s">
        <v>1229</v>
      </c>
      <c r="N436" s="22" t="s">
        <v>1230</v>
      </c>
      <c r="O436" s="19"/>
      <c r="P436" s="20">
        <v>1574.24</v>
      </c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</row>
    <row r="437" spans="1:30">
      <c r="A437" s="9" t="s">
        <v>1231</v>
      </c>
      <c r="B437" s="10">
        <f t="shared" si="4"/>
        <v>394.43658599999998</v>
      </c>
      <c r="C437" s="11">
        <f t="shared" si="1"/>
        <v>13.147886199999999</v>
      </c>
      <c r="D437" s="12">
        <f t="shared" si="2"/>
        <v>13.147886199999999</v>
      </c>
      <c r="E437" s="13">
        <v>30</v>
      </c>
      <c r="F437" s="14">
        <v>223.22567900000001</v>
      </c>
      <c r="G437" s="15">
        <v>0.56599999999999995</v>
      </c>
      <c r="H437" s="14">
        <v>171.21090699999999</v>
      </c>
      <c r="I437" s="15">
        <v>0.434</v>
      </c>
      <c r="J437" s="16">
        <v>394436586</v>
      </c>
      <c r="K437" s="13">
        <v>1995</v>
      </c>
      <c r="L437" s="13" t="s">
        <v>23</v>
      </c>
      <c r="M437" s="17" t="s">
        <v>1232</v>
      </c>
      <c r="N437" s="22" t="s">
        <v>1233</v>
      </c>
      <c r="O437" s="19"/>
      <c r="P437" s="20">
        <v>781.29</v>
      </c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</row>
    <row r="438" spans="1:30">
      <c r="A438" s="9" t="s">
        <v>1234</v>
      </c>
      <c r="B438" s="10">
        <f t="shared" si="4"/>
        <v>497.375381</v>
      </c>
      <c r="C438" s="11">
        <f t="shared" si="1"/>
        <v>5.5263931222222222</v>
      </c>
      <c r="D438" s="12">
        <f t="shared" si="2"/>
        <v>5.5263931222222222</v>
      </c>
      <c r="E438" s="13">
        <v>90</v>
      </c>
      <c r="F438" s="14">
        <v>245.85217900000001</v>
      </c>
      <c r="G438" s="15">
        <v>0.49399999999999999</v>
      </c>
      <c r="H438" s="14">
        <v>251.523202</v>
      </c>
      <c r="I438" s="15">
        <v>0.50600000000000001</v>
      </c>
      <c r="J438" s="16">
        <v>497375381</v>
      </c>
      <c r="K438" s="13">
        <v>1999</v>
      </c>
      <c r="L438" s="13" t="s">
        <v>23</v>
      </c>
      <c r="M438" s="17" t="s">
        <v>1235</v>
      </c>
      <c r="N438" s="22" t="s">
        <v>1236</v>
      </c>
      <c r="O438" s="19"/>
      <c r="P438" s="20">
        <v>901.24</v>
      </c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</row>
    <row r="439" spans="1:30">
      <c r="A439" s="9" t="s">
        <v>1237</v>
      </c>
      <c r="B439" s="10">
        <f t="shared" si="4"/>
        <v>1066.9708109999999</v>
      </c>
      <c r="C439" s="11">
        <f t="shared" si="1"/>
        <v>5.3348540549999992</v>
      </c>
      <c r="D439" s="12">
        <f t="shared" si="2"/>
        <v>5.3348540549999992</v>
      </c>
      <c r="E439" s="13">
        <v>200</v>
      </c>
      <c r="F439" s="14">
        <v>415.00488000000001</v>
      </c>
      <c r="G439" s="15">
        <v>0.38900000000000001</v>
      </c>
      <c r="H439" s="14">
        <v>651.96593099999996</v>
      </c>
      <c r="I439" s="15">
        <v>0.61099999999999999</v>
      </c>
      <c r="J439" s="16">
        <v>1066970811</v>
      </c>
      <c r="K439" s="13">
        <v>2010</v>
      </c>
      <c r="L439" s="13" t="s">
        <v>18</v>
      </c>
      <c r="M439" s="17" t="s">
        <v>1238</v>
      </c>
      <c r="N439" s="22" t="s">
        <v>1239</v>
      </c>
      <c r="O439" s="19"/>
      <c r="P439" s="20">
        <v>1465.93</v>
      </c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</row>
    <row r="440" spans="1:30">
      <c r="A440" s="9" t="s">
        <v>1240</v>
      </c>
      <c r="B440" s="10">
        <f t="shared" si="4"/>
        <v>1073.394593</v>
      </c>
      <c r="C440" s="11">
        <f t="shared" si="1"/>
        <v>5.3669729649999995</v>
      </c>
      <c r="D440" s="12">
        <f t="shared" si="2"/>
        <v>5.3669729649999995</v>
      </c>
      <c r="E440" s="13">
        <v>200</v>
      </c>
      <c r="F440" s="14">
        <v>434.03800799999999</v>
      </c>
      <c r="G440" s="15">
        <v>0.40400000000000003</v>
      </c>
      <c r="H440" s="14">
        <v>639.356585</v>
      </c>
      <c r="I440" s="15">
        <v>0.59599999999999997</v>
      </c>
      <c r="J440" s="16">
        <v>1073394593</v>
      </c>
      <c r="K440" s="13">
        <v>2019</v>
      </c>
      <c r="L440" s="13" t="s">
        <v>18</v>
      </c>
      <c r="M440" s="17" t="s">
        <v>1241</v>
      </c>
      <c r="N440" s="22" t="s">
        <v>1242</v>
      </c>
      <c r="O440" s="19"/>
      <c r="P440" s="20">
        <v>1269.55</v>
      </c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</row>
    <row r="441" spans="1:30">
      <c r="A441" s="9" t="s">
        <v>1243</v>
      </c>
      <c r="B441" s="10">
        <f t="shared" si="4"/>
        <v>709.70978000000002</v>
      </c>
      <c r="C441" s="11">
        <f t="shared" si="1"/>
        <v>3.5485489000000001</v>
      </c>
      <c r="D441" s="12">
        <f t="shared" si="2"/>
        <v>3.5485489000000001</v>
      </c>
      <c r="E441" s="13">
        <v>200</v>
      </c>
      <c r="F441" s="14">
        <v>319.24619300000001</v>
      </c>
      <c r="G441" s="15">
        <v>0.45</v>
      </c>
      <c r="H441" s="14">
        <v>390.46358700000002</v>
      </c>
      <c r="I441" s="15">
        <v>0.55000000000000004</v>
      </c>
      <c r="J441" s="16">
        <v>709709780</v>
      </c>
      <c r="K441" s="13">
        <v>2007</v>
      </c>
      <c r="L441" s="13" t="s">
        <v>16</v>
      </c>
      <c r="M441" s="17" t="s">
        <v>1244</v>
      </c>
      <c r="N441" s="22" t="s">
        <v>1245</v>
      </c>
      <c r="O441" s="19"/>
      <c r="P441" s="20">
        <v>1043.83</v>
      </c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</row>
    <row r="442" spans="1:30">
      <c r="A442" s="9" t="s">
        <v>1246</v>
      </c>
      <c r="B442" s="10">
        <f t="shared" si="4"/>
        <v>1104.0540719999999</v>
      </c>
      <c r="C442" s="11">
        <f t="shared" si="1"/>
        <v>5.2574003428571423</v>
      </c>
      <c r="D442" s="12">
        <f t="shared" si="2"/>
        <v>5.2574003428571423</v>
      </c>
      <c r="E442" s="13">
        <v>210</v>
      </c>
      <c r="F442" s="14">
        <v>245.439076</v>
      </c>
      <c r="G442" s="15">
        <v>0.222</v>
      </c>
      <c r="H442" s="14">
        <v>858.61499600000002</v>
      </c>
      <c r="I442" s="15">
        <v>0.77800000000000002</v>
      </c>
      <c r="J442" s="16">
        <v>1104054072</v>
      </c>
      <c r="K442" s="13">
        <v>2014</v>
      </c>
      <c r="L442" s="13" t="s">
        <v>18</v>
      </c>
      <c r="M442" s="17" t="s">
        <v>1247</v>
      </c>
      <c r="N442" s="22" t="s">
        <v>1248</v>
      </c>
      <c r="O442" s="19"/>
      <c r="P442" s="20">
        <v>1405.16</v>
      </c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</row>
    <row r="443" spans="1:30">
      <c r="A443" s="9" t="s">
        <v>1249</v>
      </c>
      <c r="B443" s="10">
        <f t="shared" si="4"/>
        <v>1123.794079</v>
      </c>
      <c r="C443" s="11">
        <f t="shared" si="1"/>
        <v>6.4216804514285712</v>
      </c>
      <c r="D443" s="12">
        <f t="shared" si="2"/>
        <v>6.4216804514285712</v>
      </c>
      <c r="E443" s="13">
        <v>175</v>
      </c>
      <c r="F443" s="14">
        <v>352.39054299999998</v>
      </c>
      <c r="G443" s="15">
        <v>0.314</v>
      </c>
      <c r="H443" s="14">
        <v>771.40353600000003</v>
      </c>
      <c r="I443" s="15">
        <v>0.68600000000000005</v>
      </c>
      <c r="J443" s="16">
        <v>1123794079</v>
      </c>
      <c r="K443" s="13">
        <v>2011</v>
      </c>
      <c r="L443" s="13" t="s">
        <v>18</v>
      </c>
      <c r="M443" s="17" t="s">
        <v>1250</v>
      </c>
      <c r="N443" s="22" t="s">
        <v>1251</v>
      </c>
      <c r="O443" s="19"/>
      <c r="P443" s="20">
        <v>1519.21</v>
      </c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</row>
    <row r="444" spans="1:30">
      <c r="A444" s="9" t="s">
        <v>1252</v>
      </c>
      <c r="B444" s="10">
        <f t="shared" si="4"/>
        <v>836.30369299999995</v>
      </c>
      <c r="C444" s="11">
        <f t="shared" si="1"/>
        <v>4.1815184649999999</v>
      </c>
      <c r="D444" s="12">
        <f t="shared" si="2"/>
        <v>4.1815184649999999</v>
      </c>
      <c r="E444" s="13">
        <v>200</v>
      </c>
      <c r="F444" s="14">
        <v>402.11187000000001</v>
      </c>
      <c r="G444" s="15">
        <v>0.48099999999999998</v>
      </c>
      <c r="H444" s="14">
        <v>434.191823</v>
      </c>
      <c r="I444" s="15">
        <v>0.51900000000000002</v>
      </c>
      <c r="J444" s="16">
        <v>836303693</v>
      </c>
      <c r="K444" s="13">
        <v>2009</v>
      </c>
      <c r="L444" s="13" t="s">
        <v>16</v>
      </c>
      <c r="M444" s="17" t="s">
        <v>1253</v>
      </c>
      <c r="N444" s="22" t="s">
        <v>1254</v>
      </c>
      <c r="O444" s="19"/>
      <c r="P444" s="20">
        <v>1179.19</v>
      </c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</row>
    <row r="445" spans="1:30">
      <c r="A445" s="9" t="s">
        <v>1255</v>
      </c>
      <c r="B445" s="10">
        <f t="shared" si="4"/>
        <v>605.42515700000001</v>
      </c>
      <c r="C445" s="11">
        <f t="shared" si="1"/>
        <v>2.7899776820276498</v>
      </c>
      <c r="D445" s="12">
        <f t="shared" si="2"/>
        <v>2.7899776820276498</v>
      </c>
      <c r="E445" s="13">
        <v>217</v>
      </c>
      <c r="F445" s="14">
        <v>130.16868299999999</v>
      </c>
      <c r="G445" s="15">
        <v>0.215</v>
      </c>
      <c r="H445" s="14">
        <v>475.25647400000003</v>
      </c>
      <c r="I445" s="15">
        <v>0.78500000000000003</v>
      </c>
      <c r="J445" s="16">
        <v>605425157</v>
      </c>
      <c r="K445" s="13">
        <v>2017</v>
      </c>
      <c r="L445" s="13" t="s">
        <v>18</v>
      </c>
      <c r="M445" s="17" t="s">
        <v>1256</v>
      </c>
      <c r="N445" s="22" t="s">
        <v>1257</v>
      </c>
      <c r="O445" s="19"/>
      <c r="P445" s="20">
        <v>742.23</v>
      </c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</row>
    <row r="446" spans="1:30">
      <c r="A446" s="9" t="s">
        <v>1258</v>
      </c>
      <c r="B446" s="10">
        <f t="shared" si="4"/>
        <v>347.182886</v>
      </c>
      <c r="C446" s="11">
        <f t="shared" si="1"/>
        <v>2.7774630880000002</v>
      </c>
      <c r="D446" s="12">
        <f t="shared" si="2"/>
        <v>2.7774630880000002</v>
      </c>
      <c r="E446" s="13">
        <v>125</v>
      </c>
      <c r="F446" s="14">
        <v>154.02506399999999</v>
      </c>
      <c r="G446" s="15">
        <v>0.44400000000000001</v>
      </c>
      <c r="H446" s="14">
        <v>193.15782200000001</v>
      </c>
      <c r="I446" s="15">
        <v>0.55600000000000005</v>
      </c>
      <c r="J446" s="16">
        <v>347182886</v>
      </c>
      <c r="K446" s="13">
        <v>2016</v>
      </c>
      <c r="L446" s="13" t="s">
        <v>18</v>
      </c>
      <c r="M446" s="17" t="s">
        <v>1259</v>
      </c>
      <c r="N446" s="22" t="s">
        <v>1260</v>
      </c>
      <c r="O446" s="19"/>
      <c r="P446" s="20">
        <v>436.27</v>
      </c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</row>
    <row r="447" spans="1:30">
      <c r="A447" s="9" t="s">
        <v>1261</v>
      </c>
      <c r="B447" s="10">
        <f t="shared" si="4"/>
        <v>400.063852</v>
      </c>
      <c r="C447" s="11">
        <f t="shared" si="1"/>
        <v>2.3533167764705882</v>
      </c>
      <c r="D447" s="12">
        <f t="shared" si="2"/>
        <v>2.3533167764705882</v>
      </c>
      <c r="E447" s="13">
        <v>170</v>
      </c>
      <c r="F447" s="14">
        <v>172.06276299999999</v>
      </c>
      <c r="G447" s="15">
        <v>0.43</v>
      </c>
      <c r="H447" s="14">
        <v>228.00108900000001</v>
      </c>
      <c r="I447" s="15">
        <v>0.56999999999999995</v>
      </c>
      <c r="J447" s="16">
        <v>400063852</v>
      </c>
      <c r="K447" s="13">
        <v>2010</v>
      </c>
      <c r="L447" s="13" t="s">
        <v>18</v>
      </c>
      <c r="M447" s="17" t="s">
        <v>1262</v>
      </c>
      <c r="N447" s="22" t="s">
        <v>1263</v>
      </c>
      <c r="O447" s="19"/>
      <c r="P447" s="20">
        <v>549.66</v>
      </c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</row>
    <row r="448" spans="1:30">
      <c r="A448" s="9" t="s">
        <v>1264</v>
      </c>
      <c r="B448" s="10">
        <f t="shared" si="4"/>
        <v>497.409852</v>
      </c>
      <c r="C448" s="11">
        <f t="shared" si="1"/>
        <v>2.6887019027027028</v>
      </c>
      <c r="D448" s="12">
        <f t="shared" si="2"/>
        <v>2.6887019027027028</v>
      </c>
      <c r="E448" s="13">
        <v>185</v>
      </c>
      <c r="F448" s="14">
        <v>133.37825599999999</v>
      </c>
      <c r="G448" s="15">
        <v>0.26800000000000002</v>
      </c>
      <c r="H448" s="14">
        <v>364.03159599999998</v>
      </c>
      <c r="I448" s="15">
        <v>0.73199999999999998</v>
      </c>
      <c r="J448" s="16">
        <v>497409852</v>
      </c>
      <c r="K448" s="13">
        <v>2004</v>
      </c>
      <c r="L448" s="13" t="s">
        <v>16</v>
      </c>
      <c r="M448" s="17" t="s">
        <v>1265</v>
      </c>
      <c r="N448" s="22" t="s">
        <v>1266</v>
      </c>
      <c r="O448" s="19"/>
      <c r="P448" s="20">
        <v>799.59</v>
      </c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</row>
    <row r="449" spans="1:30">
      <c r="A449" s="9" t="s">
        <v>1267</v>
      </c>
      <c r="B449" s="10">
        <f t="shared" si="4"/>
        <v>378.88241099999999</v>
      </c>
      <c r="C449" s="11">
        <f t="shared" si="1"/>
        <v>3.1573534249999997</v>
      </c>
      <c r="D449" s="12">
        <f t="shared" si="2"/>
        <v>3.1573534249999997</v>
      </c>
      <c r="E449" s="31">
        <v>120</v>
      </c>
      <c r="F449" s="14">
        <v>146.282411</v>
      </c>
      <c r="G449" s="15">
        <v>0.38600000000000001</v>
      </c>
      <c r="H449" s="14">
        <v>232.6</v>
      </c>
      <c r="I449" s="15">
        <v>0.61399999999999999</v>
      </c>
      <c r="J449" s="16">
        <v>378882411</v>
      </c>
      <c r="K449" s="13">
        <v>1994</v>
      </c>
      <c r="L449" s="13" t="s">
        <v>23</v>
      </c>
      <c r="M449" s="17" t="s">
        <v>1268</v>
      </c>
      <c r="N449" s="33" t="s">
        <v>1269</v>
      </c>
      <c r="O449" s="19"/>
      <c r="P449" s="20">
        <v>771.53</v>
      </c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</row>
    <row r="450" spans="1:30">
      <c r="A450" s="9" t="s">
        <v>1270</v>
      </c>
      <c r="B450" s="10">
        <f t="shared" si="4"/>
        <v>408.43041499999998</v>
      </c>
      <c r="C450" s="11">
        <f t="shared" si="1"/>
        <v>11.038659864864865</v>
      </c>
      <c r="D450" s="12">
        <f t="shared" si="2"/>
        <v>11.038659864864865</v>
      </c>
      <c r="E450" s="13">
        <v>37</v>
      </c>
      <c r="F450" s="14">
        <v>193.96247299999999</v>
      </c>
      <c r="G450" s="15">
        <v>0.47499999999999998</v>
      </c>
      <c r="H450" s="14">
        <v>214.46794199999999</v>
      </c>
      <c r="I450" s="15">
        <v>0.52500000000000002</v>
      </c>
      <c r="J450" s="16">
        <v>408430415</v>
      </c>
      <c r="K450" s="13">
        <v>2008</v>
      </c>
      <c r="L450" s="13" t="s">
        <v>16</v>
      </c>
      <c r="M450" s="17" t="s">
        <v>1271</v>
      </c>
      <c r="N450" s="22" t="s">
        <v>1272</v>
      </c>
      <c r="O450" s="19"/>
      <c r="P450" s="20">
        <v>576.05999999999995</v>
      </c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</row>
    <row r="451" spans="1:30">
      <c r="A451" s="47" t="s">
        <v>1273</v>
      </c>
      <c r="B451" s="10">
        <f t="shared" si="4"/>
        <v>712.20585600000004</v>
      </c>
      <c r="C451" s="11">
        <f t="shared" si="1"/>
        <v>5.6079201259842524</v>
      </c>
      <c r="D451" s="12">
        <f t="shared" si="2"/>
        <v>5.6079201259842524</v>
      </c>
      <c r="E451" s="13">
        <v>127</v>
      </c>
      <c r="F451" s="14">
        <v>281.28713299999998</v>
      </c>
      <c r="G451" s="15">
        <v>0.39500000000000002</v>
      </c>
      <c r="H451" s="14">
        <v>430.918723</v>
      </c>
      <c r="I451" s="15">
        <v>0.60499999999999998</v>
      </c>
      <c r="J451" s="16">
        <v>712205856</v>
      </c>
      <c r="K451" s="13">
        <v>2011</v>
      </c>
      <c r="L451" s="13" t="s">
        <v>18</v>
      </c>
      <c r="M451" s="17" t="s">
        <v>1274</v>
      </c>
      <c r="N451" s="22" t="s">
        <v>1275</v>
      </c>
      <c r="O451" s="19"/>
      <c r="P451" s="20">
        <v>962.8</v>
      </c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</row>
    <row r="452" spans="1:30">
      <c r="A452" s="47" t="s">
        <v>1276</v>
      </c>
      <c r="B452" s="10">
        <f t="shared" si="4"/>
        <v>848.85338200000001</v>
      </c>
      <c r="C452" s="11">
        <f t="shared" si="1"/>
        <v>6.2415689852941174</v>
      </c>
      <c r="D452" s="12">
        <f t="shared" si="2"/>
        <v>6.2415689852941174</v>
      </c>
      <c r="E452" s="13">
        <v>136</v>
      </c>
      <c r="F452" s="14">
        <v>292.32473700000003</v>
      </c>
      <c r="G452" s="15">
        <v>0.34399999999999997</v>
      </c>
      <c r="H452" s="14">
        <v>556.52864499999998</v>
      </c>
      <c r="I452" s="15">
        <v>0.65600000000000003</v>
      </c>
      <c r="J452" s="16">
        <v>848853382</v>
      </c>
      <c r="K452" s="13">
        <v>2012</v>
      </c>
      <c r="L452" s="13" t="s">
        <v>18</v>
      </c>
      <c r="M452" s="17" t="s">
        <v>1277</v>
      </c>
      <c r="N452" s="22" t="s">
        <v>1278</v>
      </c>
      <c r="O452" s="19"/>
      <c r="P452" s="20">
        <v>1114.92</v>
      </c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</row>
    <row r="453" spans="1:30">
      <c r="A453" s="41" t="s">
        <v>1279</v>
      </c>
      <c r="B453" s="10">
        <f t="shared" si="4"/>
        <v>698.50982499999998</v>
      </c>
      <c r="C453" s="11">
        <f t="shared" si="1"/>
        <v>10.27220330882353</v>
      </c>
      <c r="D453" s="12">
        <f t="shared" si="2"/>
        <v>10.27220330882353</v>
      </c>
      <c r="E453" s="13">
        <v>68</v>
      </c>
      <c r="F453" s="14">
        <v>300.53175099999999</v>
      </c>
      <c r="G453" s="15">
        <v>0.43</v>
      </c>
      <c r="H453" s="14">
        <v>397.97807399999999</v>
      </c>
      <c r="I453" s="15">
        <v>0.56999999999999995</v>
      </c>
      <c r="J453" s="16">
        <v>698509825</v>
      </c>
      <c r="K453" s="13">
        <v>2010</v>
      </c>
      <c r="L453" s="13" t="s">
        <v>18</v>
      </c>
      <c r="M453" s="17" t="s">
        <v>1280</v>
      </c>
      <c r="N453" s="22" t="s">
        <v>1281</v>
      </c>
      <c r="O453" s="19"/>
      <c r="P453" s="20">
        <v>959.7</v>
      </c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</row>
    <row r="454" spans="1:30">
      <c r="A454" s="23" t="s">
        <v>1282</v>
      </c>
      <c r="B454" s="10">
        <f t="shared" si="4"/>
        <v>711.02548100000001</v>
      </c>
      <c r="C454" s="11">
        <f t="shared" si="1"/>
        <v>14.22050962</v>
      </c>
      <c r="D454" s="12">
        <f t="shared" si="2"/>
        <v>14.22050962</v>
      </c>
      <c r="E454" s="13">
        <v>50</v>
      </c>
      <c r="F454" s="14">
        <v>297.81625300000002</v>
      </c>
      <c r="G454" s="15">
        <v>0.41899999999999998</v>
      </c>
      <c r="H454" s="14">
        <v>413.209228</v>
      </c>
      <c r="I454" s="15">
        <v>0.58099999999999996</v>
      </c>
      <c r="J454" s="16">
        <v>711025481</v>
      </c>
      <c r="K454" s="13">
        <v>2009</v>
      </c>
      <c r="L454" s="13" t="s">
        <v>16</v>
      </c>
      <c r="M454" s="17" t="s">
        <v>1283</v>
      </c>
      <c r="N454" s="22" t="s">
        <v>1284</v>
      </c>
      <c r="O454" s="19"/>
      <c r="P454" s="20">
        <v>1002.54</v>
      </c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</row>
    <row r="455" spans="1:30">
      <c r="A455" s="9" t="s">
        <v>1285</v>
      </c>
      <c r="B455" s="10">
        <f t="shared" si="4"/>
        <v>494.58061500000002</v>
      </c>
      <c r="C455" s="11">
        <f t="shared" si="1"/>
        <v>5.3758762500000001</v>
      </c>
      <c r="D455" s="12">
        <f t="shared" si="2"/>
        <v>5.3758762500000001</v>
      </c>
      <c r="E455" s="13">
        <v>92</v>
      </c>
      <c r="F455" s="14">
        <v>241.83061499999999</v>
      </c>
      <c r="G455" s="15">
        <v>0.48899999999999999</v>
      </c>
      <c r="H455" s="14">
        <v>252.75</v>
      </c>
      <c r="I455" s="15">
        <v>0.51100000000000001</v>
      </c>
      <c r="J455" s="16">
        <v>494580615</v>
      </c>
      <c r="K455" s="13">
        <v>1996</v>
      </c>
      <c r="L455" s="13" t="s">
        <v>23</v>
      </c>
      <c r="M455" s="17" t="s">
        <v>1286</v>
      </c>
      <c r="N455" s="22" t="s">
        <v>1287</v>
      </c>
      <c r="O455" s="19"/>
      <c r="P455" s="20">
        <v>953.64</v>
      </c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</row>
    <row r="456" spans="1:30">
      <c r="A456" s="9" t="s">
        <v>1288</v>
      </c>
      <c r="B456" s="10">
        <f t="shared" si="4"/>
        <v>401.74882000000002</v>
      </c>
      <c r="C456" s="11">
        <f t="shared" si="1"/>
        <v>3.3479068333333335</v>
      </c>
      <c r="D456" s="12">
        <f t="shared" si="2"/>
        <v>3.3479068333333335</v>
      </c>
      <c r="E456" s="13">
        <v>120</v>
      </c>
      <c r="F456" s="14">
        <v>148.64882</v>
      </c>
      <c r="G456" s="15">
        <v>0.37</v>
      </c>
      <c r="H456" s="14">
        <v>253.1</v>
      </c>
      <c r="I456" s="15">
        <v>0.63</v>
      </c>
      <c r="J456" s="16">
        <v>401748820</v>
      </c>
      <c r="K456" s="13">
        <v>2022</v>
      </c>
      <c r="L456" s="13" t="s">
        <v>91</v>
      </c>
      <c r="M456" s="17" t="s">
        <v>1289</v>
      </c>
      <c r="N456" s="22" t="s">
        <v>1290</v>
      </c>
      <c r="O456" s="19"/>
      <c r="P456" s="20">
        <v>425.42</v>
      </c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</row>
    <row r="457" spans="1:30">
      <c r="A457" s="9" t="s">
        <v>1291</v>
      </c>
      <c r="B457" s="10">
        <f t="shared" si="4"/>
        <v>735.09910200000002</v>
      </c>
      <c r="C457" s="11">
        <f t="shared" si="1"/>
        <v>4.2005662971428572</v>
      </c>
      <c r="D457" s="12">
        <f t="shared" si="2"/>
        <v>4.2005662971428572</v>
      </c>
      <c r="E457" s="13">
        <v>175</v>
      </c>
      <c r="F457" s="14">
        <v>293.004164</v>
      </c>
      <c r="G457" s="15">
        <v>0.39900000000000002</v>
      </c>
      <c r="H457" s="14">
        <v>442.09493800000001</v>
      </c>
      <c r="I457" s="15">
        <v>0.60099999999999998</v>
      </c>
      <c r="J457" s="16">
        <v>735099102</v>
      </c>
      <c r="K457" s="13">
        <v>2009</v>
      </c>
      <c r="L457" s="13" t="s">
        <v>16</v>
      </c>
      <c r="M457" s="17" t="s">
        <v>1292</v>
      </c>
      <c r="N457" s="22" t="s">
        <v>1293</v>
      </c>
      <c r="O457" s="19"/>
      <c r="P457" s="20">
        <v>1036.49</v>
      </c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</row>
    <row r="458" spans="1:30">
      <c r="A458" s="9" t="s">
        <v>1294</v>
      </c>
      <c r="B458" s="10">
        <f t="shared" si="4"/>
        <v>856.085151</v>
      </c>
      <c r="C458" s="11">
        <f t="shared" si="1"/>
        <v>7.3800444051724137</v>
      </c>
      <c r="D458" s="12">
        <f t="shared" si="2"/>
        <v>7.3800444051724137</v>
      </c>
      <c r="E458" s="13">
        <v>116</v>
      </c>
      <c r="F458" s="14">
        <v>213.51550599999999</v>
      </c>
      <c r="G458" s="15">
        <v>0.249</v>
      </c>
      <c r="H458" s="14">
        <v>642.56964500000004</v>
      </c>
      <c r="I458" s="15">
        <v>0.751</v>
      </c>
      <c r="J458" s="16">
        <v>856085151</v>
      </c>
      <c r="K458" s="13">
        <v>2018</v>
      </c>
      <c r="L458" s="13" t="s">
        <v>18</v>
      </c>
      <c r="M458" s="17" t="s">
        <v>1295</v>
      </c>
      <c r="N458" s="22" t="s">
        <v>1296</v>
      </c>
      <c r="O458" s="19"/>
      <c r="P458" s="20">
        <v>1028.24</v>
      </c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</row>
    <row r="459" spans="1:30">
      <c r="A459" s="9" t="s">
        <v>1297</v>
      </c>
      <c r="B459" s="10">
        <f t="shared" si="4"/>
        <v>506.86359199999998</v>
      </c>
      <c r="C459" s="11">
        <f t="shared" si="1"/>
        <v>4.6078508363636361</v>
      </c>
      <c r="D459" s="12">
        <f t="shared" si="2"/>
        <v>4.6078508363636361</v>
      </c>
      <c r="E459" s="13">
        <v>110</v>
      </c>
      <c r="F459" s="14">
        <v>213.550366</v>
      </c>
      <c r="G459" s="15">
        <v>0.42099999999999999</v>
      </c>
      <c r="H459" s="14">
        <v>293.31322599999999</v>
      </c>
      <c r="I459" s="15">
        <v>0.57899999999999996</v>
      </c>
      <c r="J459" s="16">
        <v>506863592</v>
      </c>
      <c r="K459" s="13">
        <v>2021</v>
      </c>
      <c r="L459" s="13" t="s">
        <v>91</v>
      </c>
      <c r="M459" s="17" t="s">
        <v>1298</v>
      </c>
      <c r="N459" s="22" t="s">
        <v>1299</v>
      </c>
      <c r="O459" s="19"/>
      <c r="P459" s="20">
        <v>576.87</v>
      </c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</row>
    <row r="460" spans="1:30">
      <c r="A460" s="9" t="s">
        <v>1300</v>
      </c>
      <c r="B460" s="10">
        <f t="shared" si="4"/>
        <v>521.31188999999995</v>
      </c>
      <c r="C460" s="11">
        <f t="shared" si="1"/>
        <v>2.8961771666666665</v>
      </c>
      <c r="D460" s="12">
        <f t="shared" si="2"/>
        <v>2.8961771666666665</v>
      </c>
      <c r="E460" s="13">
        <v>180</v>
      </c>
      <c r="F460" s="14">
        <v>223.808164</v>
      </c>
      <c r="G460" s="15">
        <v>0.42899999999999999</v>
      </c>
      <c r="H460" s="14">
        <v>297.50372599999997</v>
      </c>
      <c r="I460" s="15">
        <v>0.57099999999999995</v>
      </c>
      <c r="J460" s="16">
        <v>521311890</v>
      </c>
      <c r="K460" s="13">
        <v>2008</v>
      </c>
      <c r="L460" s="13" t="s">
        <v>16</v>
      </c>
      <c r="M460" s="17" t="s">
        <v>1301</v>
      </c>
      <c r="N460" s="22" t="s">
        <v>1302</v>
      </c>
      <c r="O460" s="19"/>
      <c r="P460" s="20">
        <v>735.27</v>
      </c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</row>
    <row r="461" spans="1:30">
      <c r="A461" s="9" t="s">
        <v>1303</v>
      </c>
      <c r="B461" s="10">
        <f t="shared" si="4"/>
        <v>342.46306299999998</v>
      </c>
      <c r="C461" s="11">
        <f t="shared" si="1"/>
        <v>4.5661741733333328</v>
      </c>
      <c r="D461" s="12">
        <f t="shared" si="2"/>
        <v>4.5661741733333328</v>
      </c>
      <c r="E461" s="13">
        <v>75</v>
      </c>
      <c r="F461" s="14">
        <v>134.50855100000001</v>
      </c>
      <c r="G461" s="15">
        <v>0.39300000000000002</v>
      </c>
      <c r="H461" s="14">
        <v>207.95451199999999</v>
      </c>
      <c r="I461" s="15">
        <v>0.60699999999999998</v>
      </c>
      <c r="J461" s="16">
        <v>342463063</v>
      </c>
      <c r="K461" s="13">
        <v>2008</v>
      </c>
      <c r="L461" s="13" t="s">
        <v>16</v>
      </c>
      <c r="M461" s="17" t="s">
        <v>1304</v>
      </c>
      <c r="N461" s="22" t="s">
        <v>1305</v>
      </c>
      <c r="O461" s="19"/>
      <c r="P461" s="20">
        <v>483.02</v>
      </c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</row>
    <row r="462" spans="1:30">
      <c r="A462" s="9" t="s">
        <v>1306</v>
      </c>
      <c r="B462" s="10">
        <f t="shared" si="4"/>
        <v>490.719763</v>
      </c>
      <c r="C462" s="11">
        <f t="shared" si="1"/>
        <v>3.2284194934210526</v>
      </c>
      <c r="D462" s="12">
        <f t="shared" si="2"/>
        <v>3.2284194934210526</v>
      </c>
      <c r="E462" s="13">
        <v>152</v>
      </c>
      <c r="F462" s="14">
        <v>146.88016200000001</v>
      </c>
      <c r="G462" s="15">
        <v>0.29899999999999999</v>
      </c>
      <c r="H462" s="14">
        <v>343.83960100000002</v>
      </c>
      <c r="I462" s="15">
        <v>0.70099999999999996</v>
      </c>
      <c r="J462" s="16">
        <v>490719763</v>
      </c>
      <c r="K462" s="13">
        <v>2017</v>
      </c>
      <c r="L462" s="13" t="s">
        <v>18</v>
      </c>
      <c r="M462" s="17" t="s">
        <v>1307</v>
      </c>
      <c r="N462" s="22" t="s">
        <v>1308</v>
      </c>
      <c r="O462" s="19"/>
      <c r="P462" s="20">
        <v>601.6</v>
      </c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</row>
    <row r="463" spans="1:30">
      <c r="A463" s="9" t="s">
        <v>1309</v>
      </c>
      <c r="B463" s="10">
        <f t="shared" si="4"/>
        <v>603.87311899999997</v>
      </c>
      <c r="C463" s="11">
        <f t="shared" si="1"/>
        <v>4.574796356060606</v>
      </c>
      <c r="D463" s="12">
        <f t="shared" si="2"/>
        <v>4.574796356060606</v>
      </c>
      <c r="E463" s="13">
        <v>132</v>
      </c>
      <c r="F463" s="14">
        <v>234.28035399999999</v>
      </c>
      <c r="G463" s="15">
        <v>0.38800000000000001</v>
      </c>
      <c r="H463" s="14">
        <v>369.59276499999999</v>
      </c>
      <c r="I463" s="15">
        <v>0.61199999999999999</v>
      </c>
      <c r="J463" s="16">
        <v>603873119</v>
      </c>
      <c r="K463" s="13">
        <v>2005</v>
      </c>
      <c r="L463" s="13" t="s">
        <v>16</v>
      </c>
      <c r="M463" s="17" t="s">
        <v>1310</v>
      </c>
      <c r="N463" s="22" t="s">
        <v>1311</v>
      </c>
      <c r="O463" s="19"/>
      <c r="P463" s="20">
        <v>942.74</v>
      </c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</row>
    <row r="464" spans="1:30">
      <c r="A464" s="9" t="s">
        <v>1312</v>
      </c>
      <c r="B464" s="10">
        <f t="shared" si="4"/>
        <v>439.04891400000002</v>
      </c>
      <c r="C464" s="11">
        <f t="shared" si="1"/>
        <v>2.7440557125000002</v>
      </c>
      <c r="D464" s="12">
        <f t="shared" si="2"/>
        <v>2.7440557125000002</v>
      </c>
      <c r="E464" s="13">
        <v>160</v>
      </c>
      <c r="F464" s="14">
        <v>47.365290000000002</v>
      </c>
      <c r="G464" s="15">
        <v>0.108</v>
      </c>
      <c r="H464" s="14">
        <v>391.68362400000001</v>
      </c>
      <c r="I464" s="15">
        <v>0.89200000000000002</v>
      </c>
      <c r="J464" s="16">
        <v>439048914</v>
      </c>
      <c r="K464" s="13">
        <v>2016</v>
      </c>
      <c r="L464" s="13" t="s">
        <v>18</v>
      </c>
      <c r="M464" s="17" t="s">
        <v>1313</v>
      </c>
      <c r="N464" s="22" t="s">
        <v>1314</v>
      </c>
      <c r="O464" s="19"/>
      <c r="P464" s="20">
        <v>551.71</v>
      </c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</row>
    <row r="465" spans="1:30">
      <c r="A465" s="9" t="s">
        <v>1315</v>
      </c>
      <c r="B465" s="10">
        <f t="shared" si="4"/>
        <v>374.11170700000002</v>
      </c>
      <c r="C465" s="11">
        <f t="shared" si="1"/>
        <v>5.3444529571428578</v>
      </c>
      <c r="D465" s="12">
        <f t="shared" si="2"/>
        <v>5.3444529571428578</v>
      </c>
      <c r="E465" s="13">
        <v>70</v>
      </c>
      <c r="F465" s="14">
        <v>182.81170700000001</v>
      </c>
      <c r="G465" s="15">
        <v>0.48899999999999999</v>
      </c>
      <c r="H465" s="14">
        <v>191.3</v>
      </c>
      <c r="I465" s="15">
        <v>0.51100000000000001</v>
      </c>
      <c r="J465" s="16">
        <v>374111707</v>
      </c>
      <c r="K465" s="13">
        <v>2000</v>
      </c>
      <c r="L465" s="13" t="s">
        <v>16</v>
      </c>
      <c r="M465" s="17" t="s">
        <v>1316</v>
      </c>
      <c r="N465" s="22" t="s">
        <v>1317</v>
      </c>
      <c r="O465" s="19"/>
      <c r="P465" s="20">
        <v>659.82</v>
      </c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</row>
    <row r="466" spans="1:30">
      <c r="A466" s="9" t="s">
        <v>1318</v>
      </c>
      <c r="B466" s="10">
        <f t="shared" si="4"/>
        <v>329.80395800000002</v>
      </c>
      <c r="C466" s="11">
        <f t="shared" si="1"/>
        <v>6.5960791600000004</v>
      </c>
      <c r="D466" s="12">
        <f t="shared" si="2"/>
        <v>6.5960791600000004</v>
      </c>
      <c r="E466" s="13">
        <v>50</v>
      </c>
      <c r="F466" s="14">
        <v>156.45237</v>
      </c>
      <c r="G466" s="15">
        <v>0.47399999999999998</v>
      </c>
      <c r="H466" s="14">
        <v>173.35158799999999</v>
      </c>
      <c r="I466" s="15">
        <v>0.52600000000000002</v>
      </c>
      <c r="J466" s="16">
        <v>329803958</v>
      </c>
      <c r="K466" s="13">
        <v>1988</v>
      </c>
      <c r="L466" s="13" t="s">
        <v>102</v>
      </c>
      <c r="M466" s="17" t="s">
        <v>1319</v>
      </c>
      <c r="N466" s="22" t="s">
        <v>1320</v>
      </c>
      <c r="O466" s="19"/>
      <c r="P466" s="20">
        <v>848.63</v>
      </c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</row>
    <row r="467" spans="1:30">
      <c r="A467" s="9" t="s">
        <v>1321</v>
      </c>
      <c r="B467" s="10">
        <f t="shared" si="4"/>
        <v>822.854286</v>
      </c>
      <c r="C467" s="11">
        <f t="shared" si="1"/>
        <v>4.1142714299999996</v>
      </c>
      <c r="D467" s="12">
        <f t="shared" si="2"/>
        <v>4.1142714299999996</v>
      </c>
      <c r="E467" s="13">
        <v>200</v>
      </c>
      <c r="F467" s="14">
        <v>412.84517199999999</v>
      </c>
      <c r="G467" s="15">
        <v>0.502</v>
      </c>
      <c r="H467" s="14">
        <v>410.00911400000001</v>
      </c>
      <c r="I467" s="15">
        <v>0.498</v>
      </c>
      <c r="J467" s="16">
        <v>822854286</v>
      </c>
      <c r="K467" s="13">
        <v>2017</v>
      </c>
      <c r="L467" s="13" t="s">
        <v>18</v>
      </c>
      <c r="M467" s="17" t="s">
        <v>1322</v>
      </c>
      <c r="N467" s="22" t="s">
        <v>1323</v>
      </c>
      <c r="O467" s="19"/>
      <c r="P467" s="20">
        <v>1008.79</v>
      </c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</row>
    <row r="468" spans="1:30">
      <c r="A468" s="9" t="s">
        <v>1324</v>
      </c>
      <c r="B468" s="10">
        <f t="shared" si="4"/>
        <v>540.45587599999999</v>
      </c>
      <c r="C468" s="11">
        <f t="shared" si="1"/>
        <v>2.8445046105263159</v>
      </c>
      <c r="D468" s="12">
        <f t="shared" si="2"/>
        <v>2.8445046105263159</v>
      </c>
      <c r="E468" s="13">
        <v>190</v>
      </c>
      <c r="F468" s="14">
        <v>202.80771100000001</v>
      </c>
      <c r="G468" s="15">
        <v>0.375</v>
      </c>
      <c r="H468" s="14">
        <v>337.64816500000001</v>
      </c>
      <c r="I468" s="15">
        <v>0.625</v>
      </c>
      <c r="J468" s="16">
        <v>540455876</v>
      </c>
      <c r="K468" s="13">
        <v>2013</v>
      </c>
      <c r="L468" s="13" t="s">
        <v>18</v>
      </c>
      <c r="M468" s="17" t="s">
        <v>1325</v>
      </c>
      <c r="N468" s="22" t="s">
        <v>1326</v>
      </c>
      <c r="O468" s="19"/>
      <c r="P468" s="20">
        <v>698.71</v>
      </c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</row>
    <row r="469" spans="1:30">
      <c r="A469" s="9" t="s">
        <v>1327</v>
      </c>
      <c r="B469" s="10">
        <f t="shared" si="4"/>
        <v>471.22288900000001</v>
      </c>
      <c r="C469" s="11">
        <f t="shared" si="1"/>
        <v>2.8558962969696968</v>
      </c>
      <c r="D469" s="12">
        <f t="shared" si="2"/>
        <v>2.8558962969696968</v>
      </c>
      <c r="E469" s="13">
        <v>165</v>
      </c>
      <c r="F469" s="14">
        <v>189.422889</v>
      </c>
      <c r="G469" s="15">
        <v>0.40200000000000002</v>
      </c>
      <c r="H469" s="14">
        <v>281.8</v>
      </c>
      <c r="I469" s="15">
        <v>0.59799999999999998</v>
      </c>
      <c r="J469" s="16">
        <v>471222889</v>
      </c>
      <c r="K469" s="13">
        <v>2012</v>
      </c>
      <c r="L469" s="13" t="s">
        <v>18</v>
      </c>
      <c r="M469" s="17" t="s">
        <v>1328</v>
      </c>
      <c r="N469" s="22" t="s">
        <v>1329</v>
      </c>
      <c r="O469" s="19"/>
      <c r="P469" s="20">
        <v>618.91999999999996</v>
      </c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</row>
    <row r="470" spans="1:30">
      <c r="A470" s="9" t="s">
        <v>1330</v>
      </c>
      <c r="B470" s="10">
        <f t="shared" si="4"/>
        <v>373.06286399999999</v>
      </c>
      <c r="C470" s="11">
        <f t="shared" si="1"/>
        <v>2.4870857599999998</v>
      </c>
      <c r="D470" s="12">
        <f t="shared" si="2"/>
        <v>2.4870857599999998</v>
      </c>
      <c r="E470" s="13">
        <v>150</v>
      </c>
      <c r="F470" s="14">
        <v>179.88315700000001</v>
      </c>
      <c r="G470" s="15">
        <v>0.48199999999999998</v>
      </c>
      <c r="H470" s="14">
        <v>193.17970700000001</v>
      </c>
      <c r="I470" s="15">
        <v>0.51800000000000002</v>
      </c>
      <c r="J470" s="16">
        <v>373062864</v>
      </c>
      <c r="K470" s="13">
        <v>2009</v>
      </c>
      <c r="L470" s="13" t="s">
        <v>16</v>
      </c>
      <c r="M470" s="17" t="s">
        <v>1331</v>
      </c>
      <c r="N470" s="22" t="s">
        <v>1332</v>
      </c>
      <c r="O470" s="19"/>
      <c r="P470" s="20">
        <v>526.02</v>
      </c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</row>
    <row r="471" spans="1:30">
      <c r="A471" s="9" t="s">
        <v>1333</v>
      </c>
      <c r="B471" s="10">
        <f t="shared" si="4"/>
        <v>543.93410500000005</v>
      </c>
      <c r="C471" s="11">
        <f t="shared" si="1"/>
        <v>3.0558095786516857</v>
      </c>
      <c r="D471" s="12">
        <f t="shared" si="2"/>
        <v>3.0558095786516857</v>
      </c>
      <c r="E471" s="13">
        <v>178</v>
      </c>
      <c r="F471" s="14">
        <v>155.44248899999999</v>
      </c>
      <c r="G471" s="15">
        <v>0.28599999999999998</v>
      </c>
      <c r="H471" s="14">
        <v>388.49161600000002</v>
      </c>
      <c r="I471" s="15">
        <v>0.71399999999999997</v>
      </c>
      <c r="J471" s="16">
        <v>543934105</v>
      </c>
      <c r="K471" s="13">
        <v>2016</v>
      </c>
      <c r="L471" s="13" t="s">
        <v>18</v>
      </c>
      <c r="M471" s="17" t="s">
        <v>1334</v>
      </c>
      <c r="N471" s="22" t="s">
        <v>1335</v>
      </c>
      <c r="O471" s="19"/>
      <c r="P471" s="20">
        <v>683.51</v>
      </c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</row>
    <row r="472" spans="1:30">
      <c r="A472" s="9" t="s">
        <v>1336</v>
      </c>
      <c r="B472" s="10">
        <f t="shared" si="4"/>
        <v>746.04570000000001</v>
      </c>
      <c r="C472" s="11">
        <f t="shared" si="1"/>
        <v>3.639247317073171</v>
      </c>
      <c r="D472" s="12">
        <f t="shared" si="2"/>
        <v>3.639247317073171</v>
      </c>
      <c r="E472" s="13">
        <v>205</v>
      </c>
      <c r="F472" s="14">
        <v>233.92153400000001</v>
      </c>
      <c r="G472" s="15">
        <v>0.314</v>
      </c>
      <c r="H472" s="14">
        <v>512.12416599999995</v>
      </c>
      <c r="I472" s="15">
        <v>0.68600000000000005</v>
      </c>
      <c r="J472" s="16">
        <v>746045700</v>
      </c>
      <c r="K472" s="13">
        <v>2014</v>
      </c>
      <c r="L472" s="13" t="s">
        <v>18</v>
      </c>
      <c r="M472" s="17" t="s">
        <v>1337</v>
      </c>
      <c r="N472" s="22" t="s">
        <v>1338</v>
      </c>
      <c r="O472" s="19"/>
      <c r="P472" s="20">
        <v>949.51</v>
      </c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</row>
    <row r="473" spans="1:30">
      <c r="A473" s="9" t="s">
        <v>1339</v>
      </c>
      <c r="B473" s="10">
        <f t="shared" si="4"/>
        <v>352.61669000000001</v>
      </c>
      <c r="C473" s="11">
        <f t="shared" si="1"/>
        <v>2.2038543124999999</v>
      </c>
      <c r="D473" s="12">
        <f t="shared" si="2"/>
        <v>2.2038543124999999</v>
      </c>
      <c r="E473" s="13">
        <v>160</v>
      </c>
      <c r="F473" s="14">
        <v>146.40830500000001</v>
      </c>
      <c r="G473" s="15">
        <v>0.41499999999999998</v>
      </c>
      <c r="H473" s="14">
        <v>206.20838499999999</v>
      </c>
      <c r="I473" s="15">
        <v>0.58499999999999996</v>
      </c>
      <c r="J473" s="16">
        <v>352616690</v>
      </c>
      <c r="K473" s="13">
        <v>2011</v>
      </c>
      <c r="L473" s="13" t="s">
        <v>18</v>
      </c>
      <c r="M473" s="17" t="s">
        <v>1340</v>
      </c>
      <c r="N473" s="22" t="s">
        <v>1341</v>
      </c>
      <c r="O473" s="19"/>
      <c r="P473" s="20">
        <v>476.69</v>
      </c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</row>
    <row r="474" spans="1:30">
      <c r="A474" s="9" t="s">
        <v>1342</v>
      </c>
      <c r="B474" s="10">
        <f t="shared" si="4"/>
        <v>460.43529100000001</v>
      </c>
      <c r="C474" s="11">
        <f t="shared" si="1"/>
        <v>2.1925490047619047</v>
      </c>
      <c r="D474" s="12">
        <f t="shared" si="2"/>
        <v>2.1925490047619047</v>
      </c>
      <c r="E474" s="13">
        <v>210</v>
      </c>
      <c r="F474" s="14">
        <v>234.36246199999999</v>
      </c>
      <c r="G474" s="15">
        <v>0.50900000000000001</v>
      </c>
      <c r="H474" s="14">
        <v>226.07282900000001</v>
      </c>
      <c r="I474" s="15">
        <v>0.49099999999999999</v>
      </c>
      <c r="J474" s="16">
        <v>460435291</v>
      </c>
      <c r="K474" s="13">
        <v>2006</v>
      </c>
      <c r="L474" s="13" t="s">
        <v>16</v>
      </c>
      <c r="M474" s="17" t="s">
        <v>1343</v>
      </c>
      <c r="N474" s="22" t="s">
        <v>1344</v>
      </c>
      <c r="O474" s="19"/>
      <c r="P474" s="20">
        <v>691.26</v>
      </c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</row>
    <row r="475" spans="1:30">
      <c r="A475" s="9" t="s">
        <v>1345</v>
      </c>
      <c r="B475" s="10">
        <f t="shared" si="4"/>
        <v>407.71154899999999</v>
      </c>
      <c r="C475" s="11">
        <f t="shared" si="1"/>
        <v>3.7064686272727272</v>
      </c>
      <c r="D475" s="12">
        <f t="shared" si="2"/>
        <v>3.7064686272727272</v>
      </c>
      <c r="E475" s="13">
        <v>110</v>
      </c>
      <c r="F475" s="14">
        <v>214.94969399999999</v>
      </c>
      <c r="G475" s="15">
        <v>0.52700000000000002</v>
      </c>
      <c r="H475" s="14">
        <v>192.761855</v>
      </c>
      <c r="I475" s="15">
        <v>0.47299999999999998</v>
      </c>
      <c r="J475" s="16">
        <v>407711549</v>
      </c>
      <c r="K475" s="13">
        <v>2003</v>
      </c>
      <c r="L475" s="13" t="s">
        <v>16</v>
      </c>
      <c r="M475" s="17" t="s">
        <v>1346</v>
      </c>
      <c r="N475" s="22" t="s">
        <v>1347</v>
      </c>
      <c r="O475" s="19"/>
      <c r="P475" s="20">
        <v>668.03</v>
      </c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</row>
    <row r="476" spans="1:30">
      <c r="A476" s="9" t="s">
        <v>1348</v>
      </c>
      <c r="B476" s="10">
        <f t="shared" si="4"/>
        <v>346.11827699999998</v>
      </c>
      <c r="C476" s="11">
        <f t="shared" si="1"/>
        <v>4.0719797294117646</v>
      </c>
      <c r="D476" s="12">
        <f t="shared" si="2"/>
        <v>4.0719797294117646</v>
      </c>
      <c r="E476" s="13">
        <v>85</v>
      </c>
      <c r="F476" s="14">
        <v>44.898412999999998</v>
      </c>
      <c r="G476" s="15">
        <v>0.13</v>
      </c>
      <c r="H476" s="14">
        <v>301.21986399999997</v>
      </c>
      <c r="I476" s="15">
        <v>0.87</v>
      </c>
      <c r="J476" s="16">
        <v>346118277</v>
      </c>
      <c r="K476" s="13">
        <v>2017</v>
      </c>
      <c r="L476" s="13" t="s">
        <v>18</v>
      </c>
      <c r="M476" s="17" t="s">
        <v>1349</v>
      </c>
      <c r="N476" s="22" t="s">
        <v>1350</v>
      </c>
      <c r="O476" s="19"/>
      <c r="P476" s="20">
        <v>424.33</v>
      </c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</row>
    <row r="477" spans="1:30">
      <c r="A477" s="48" t="s">
        <v>1351</v>
      </c>
      <c r="B477" s="49">
        <f t="shared" si="4"/>
        <v>1042.5336890000001</v>
      </c>
      <c r="C477" s="11">
        <f t="shared" si="1"/>
        <v>6.950224593333334</v>
      </c>
      <c r="D477" s="12">
        <f t="shared" si="2"/>
        <v>6.950224593333334</v>
      </c>
      <c r="E477" s="32">
        <v>150</v>
      </c>
      <c r="F477" s="14">
        <v>341.26824800000003</v>
      </c>
      <c r="G477" s="50">
        <v>0.32700000000000001</v>
      </c>
      <c r="H477" s="14">
        <v>701.26544100000001</v>
      </c>
      <c r="I477" s="50">
        <v>0.67300000000000004</v>
      </c>
      <c r="J477" s="51">
        <v>1042533689</v>
      </c>
      <c r="K477" s="13">
        <v>2016</v>
      </c>
      <c r="L477" s="13" t="s">
        <v>18</v>
      </c>
      <c r="M477" s="17" t="s">
        <v>1352</v>
      </c>
      <c r="N477" s="22" t="s">
        <v>1353</v>
      </c>
      <c r="O477" s="19"/>
      <c r="P477" s="20">
        <v>1310.06</v>
      </c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</row>
    <row r="478" spans="1:30">
      <c r="A478" s="52" t="s">
        <v>1354</v>
      </c>
      <c r="B478" s="53">
        <v>1264</v>
      </c>
      <c r="C478" s="54">
        <f t="shared" si="1"/>
        <v>12.64</v>
      </c>
      <c r="D478" s="55">
        <f t="shared" si="2"/>
        <v>12.64</v>
      </c>
      <c r="E478" s="56">
        <v>100</v>
      </c>
      <c r="F478" s="57">
        <v>551</v>
      </c>
      <c r="G478" s="58">
        <f t="shared" ref="G478:G481" si="5">F478/B478</f>
        <v>0.43591772151898733</v>
      </c>
      <c r="H478" s="57">
        <v>713</v>
      </c>
      <c r="I478" s="58">
        <f t="shared" ref="I478:I481" si="6">H478/B478</f>
        <v>0.56408227848101267</v>
      </c>
      <c r="J478" s="57">
        <v>1264350750</v>
      </c>
      <c r="K478" s="56">
        <v>2023</v>
      </c>
      <c r="L478" s="56" t="s">
        <v>91</v>
      </c>
      <c r="M478" s="59" t="s">
        <v>1355</v>
      </c>
      <c r="N478" s="60" t="s">
        <v>1356</v>
      </c>
      <c r="O478" s="61"/>
      <c r="P478" s="62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</row>
    <row r="479" spans="1:30">
      <c r="A479" s="52" t="s">
        <v>1357</v>
      </c>
      <c r="B479" s="53">
        <v>667</v>
      </c>
      <c r="C479" s="54">
        <f t="shared" si="1"/>
        <v>2.6680000000000001</v>
      </c>
      <c r="D479" s="55">
        <f t="shared" si="2"/>
        <v>2.6680000000000001</v>
      </c>
      <c r="E479" s="56">
        <v>250</v>
      </c>
      <c r="F479" s="57">
        <v>274</v>
      </c>
      <c r="G479" s="58">
        <f t="shared" si="5"/>
        <v>0.4107946026986507</v>
      </c>
      <c r="H479" s="57">
        <v>392</v>
      </c>
      <c r="I479" s="58">
        <f t="shared" si="6"/>
        <v>0.58770614692653678</v>
      </c>
      <c r="J479" s="57">
        <v>666652514</v>
      </c>
      <c r="K479" s="56">
        <v>2023</v>
      </c>
      <c r="L479" s="56" t="s">
        <v>91</v>
      </c>
      <c r="M479" s="59" t="s">
        <v>1358</v>
      </c>
      <c r="N479" s="60"/>
      <c r="O479" s="61"/>
      <c r="P479" s="62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</row>
    <row r="480" spans="1:30">
      <c r="A480" s="52" t="s">
        <v>1359</v>
      </c>
      <c r="B480" s="53">
        <v>463</v>
      </c>
      <c r="C480" s="54">
        <f t="shared" si="1"/>
        <v>2.3149999999999999</v>
      </c>
      <c r="D480" s="55">
        <f t="shared" si="2"/>
        <v>2.3149999999999999</v>
      </c>
      <c r="E480" s="56">
        <v>200</v>
      </c>
      <c r="F480" s="57">
        <v>214</v>
      </c>
      <c r="G480" s="58">
        <f t="shared" si="5"/>
        <v>0.46220302375809935</v>
      </c>
      <c r="H480" s="57">
        <v>249</v>
      </c>
      <c r="I480" s="58">
        <f t="shared" si="6"/>
        <v>0.53779697624190059</v>
      </c>
      <c r="J480" s="57">
        <v>463525483</v>
      </c>
      <c r="K480" s="56">
        <v>2023</v>
      </c>
      <c r="L480" s="56" t="s">
        <v>91</v>
      </c>
      <c r="M480" s="59" t="s">
        <v>1360</v>
      </c>
      <c r="N480" s="60"/>
      <c r="O480" s="61"/>
      <c r="P480" s="62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</row>
    <row r="481" spans="1:30">
      <c r="A481" s="52" t="s">
        <v>1361</v>
      </c>
      <c r="B481" s="53">
        <v>427</v>
      </c>
      <c r="C481" s="54">
        <f t="shared" si="1"/>
        <v>4.2699999999999996</v>
      </c>
      <c r="D481" s="55">
        <f t="shared" si="2"/>
        <v>4.2699999999999996</v>
      </c>
      <c r="E481" s="56">
        <v>100</v>
      </c>
      <c r="F481" s="57">
        <v>185</v>
      </c>
      <c r="G481" s="58">
        <f t="shared" si="5"/>
        <v>0.43325526932084307</v>
      </c>
      <c r="H481" s="57">
        <v>241</v>
      </c>
      <c r="I481" s="58">
        <f t="shared" si="6"/>
        <v>0.56440281030444961</v>
      </c>
      <c r="J481" s="57">
        <v>427330689</v>
      </c>
      <c r="K481" s="56">
        <v>2023</v>
      </c>
      <c r="L481" s="56" t="s">
        <v>91</v>
      </c>
      <c r="M481" s="59" t="s">
        <v>1362</v>
      </c>
      <c r="N481" s="60"/>
      <c r="O481" s="61"/>
      <c r="P481" s="62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</row>
    <row r="482" spans="1:30">
      <c r="A482" s="48"/>
      <c r="B482" s="49"/>
      <c r="C482" s="64"/>
      <c r="D482" s="65"/>
      <c r="E482" s="32"/>
      <c r="F482" s="66"/>
      <c r="G482" s="50"/>
      <c r="H482" s="66"/>
      <c r="I482" s="50"/>
      <c r="J482" s="51"/>
      <c r="K482" s="32"/>
      <c r="L482" s="32"/>
      <c r="M482" s="17"/>
      <c r="N482" s="22"/>
      <c r="O482" s="19"/>
      <c r="P482" s="67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</row>
    <row r="483" spans="1:30">
      <c r="A483" s="48"/>
      <c r="B483" s="49"/>
      <c r="C483" s="64"/>
      <c r="D483" s="65"/>
      <c r="E483" s="32"/>
      <c r="F483" s="66"/>
      <c r="G483" s="50"/>
      <c r="H483" s="66"/>
      <c r="I483" s="50"/>
      <c r="J483" s="51"/>
      <c r="K483" s="32"/>
      <c r="L483" s="32"/>
      <c r="M483" s="17"/>
      <c r="N483" s="22"/>
      <c r="O483" s="19"/>
      <c r="P483" s="67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</row>
    <row r="484" spans="1:30">
      <c r="A484" s="48"/>
      <c r="B484" s="49"/>
      <c r="C484" s="64"/>
      <c r="D484" s="65"/>
      <c r="E484" s="32"/>
      <c r="F484" s="66"/>
      <c r="G484" s="50"/>
      <c r="H484" s="66"/>
      <c r="I484" s="50"/>
      <c r="J484" s="51"/>
      <c r="K484" s="32"/>
      <c r="L484" s="32"/>
      <c r="M484" s="17"/>
      <c r="N484" s="22"/>
      <c r="O484" s="19"/>
      <c r="P484" s="67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</row>
    <row r="485" spans="1:30">
      <c r="A485" s="48"/>
      <c r="B485" s="49"/>
      <c r="C485" s="64"/>
      <c r="D485" s="65"/>
      <c r="E485" s="32"/>
      <c r="F485" s="66"/>
      <c r="G485" s="50"/>
      <c r="H485" s="66"/>
      <c r="I485" s="50"/>
      <c r="J485" s="51"/>
      <c r="K485" s="32"/>
      <c r="L485" s="32"/>
      <c r="M485" s="17"/>
      <c r="N485" s="22"/>
      <c r="O485" s="19"/>
      <c r="P485" s="67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</row>
    <row r="486" spans="1:30">
      <c r="A486" s="48"/>
      <c r="B486" s="49"/>
      <c r="C486" s="64"/>
      <c r="D486" s="65"/>
      <c r="E486" s="32"/>
      <c r="F486" s="66"/>
      <c r="G486" s="50"/>
      <c r="H486" s="66"/>
      <c r="I486" s="50"/>
      <c r="J486" s="51"/>
      <c r="K486" s="32"/>
      <c r="L486" s="32"/>
      <c r="M486" s="17"/>
      <c r="N486" s="22"/>
      <c r="O486" s="19"/>
      <c r="P486" s="67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</row>
    <row r="487" spans="1:30">
      <c r="A487" s="48"/>
      <c r="B487" s="49"/>
      <c r="C487" s="64"/>
      <c r="D487" s="65"/>
      <c r="E487" s="32"/>
      <c r="F487" s="66"/>
      <c r="G487" s="50"/>
      <c r="H487" s="66"/>
      <c r="I487" s="50"/>
      <c r="J487" s="51"/>
      <c r="K487" s="32"/>
      <c r="L487" s="32"/>
      <c r="M487" s="17"/>
      <c r="N487" s="22"/>
      <c r="O487" s="19"/>
      <c r="P487" s="67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</row>
  </sheetData>
  <hyperlinks>
    <hyperlink ref="A2" r:id="rId1" display="https://www.boxofficemojo.com/title/tt0416449/?ref_=bo_cso_table_69"/>
    <hyperlink ref="K2" r:id="rId2" display="https://www.boxofficemojo.com/year/world/2007/?ref_=bo_cso_table_69"/>
    <hyperlink ref="A3" r:id="rId3" display="https://www.boxofficemojo.com/title/tt8579674/?ref_=bo_cso_table_150"/>
    <hyperlink ref="K3" r:id="rId4" display="https://www.boxofficemojo.com/year/world/2019/?ref_=bo_cso_table_150"/>
    <hyperlink ref="N3" r:id="rId5" location=":~:text=Directed%20by%20Sam%20Mendes%20and,make%2C%20not%20including%20marketing%20expenses."/>
    <hyperlink ref="A4" r:id="rId6" display="https://www.boxofficemojo.com/title/tt1190080/?ref_=bo_cso_table_100"/>
    <hyperlink ref="K4" r:id="rId7" display="https://www.boxofficemojo.com/year/world/2009/?ref_=bo_cso_table_100"/>
    <hyperlink ref="A5" r:id="rId8"/>
    <hyperlink ref="K5" r:id="rId9" display="https://www.boxofficemojo.com/year/world/1996/?ref_=bo_cso_table_151"/>
    <hyperlink ref="N5" r:id="rId10" location=":~:text=101%20Dalmatians%20was%20released%20on,highest%2Dgrossing%20film%20of%201996."/>
    <hyperlink ref="A6" r:id="rId11"/>
    <hyperlink ref="K6" r:id="rId12" display="https://www.boxofficemojo.com/year/world/2014/?ref_=bo_cso_table_130"/>
    <hyperlink ref="A7" r:id="rId13"/>
    <hyperlink ref="K7" r:id="rId14" display="https://www.boxofficemojo.com/year/world/2014/?ref_=bo_cso_table_115"/>
    <hyperlink ref="A8" r:id="rId15"/>
    <hyperlink ref="K8" r:id="rId16" display="https://www.boxofficemojo.com/year/world/2001/?ref_=bo_cso_table_157"/>
    <hyperlink ref="N8" r:id="rId17"/>
    <hyperlink ref="A9" r:id="rId18"/>
    <hyperlink ref="K9" r:id="rId19" display="https://www.boxofficemojo.com/year/world/1998/?ref_=bo_cso_table_190"/>
    <hyperlink ref="N9" r:id="rId20"/>
    <hyperlink ref="A10" r:id="rId21"/>
    <hyperlink ref="K10" r:id="rId22" display="https://www.boxofficemojo.com/year/world/2009/?ref_=bo_cso_table_142"/>
    <hyperlink ref="A11" r:id="rId23"/>
    <hyperlink ref="K11" r:id="rId24" display="https://www.boxofficemojo.com/year/world/2018/?ref_=bo_cso_table_112"/>
    <hyperlink ref="A12" r:id="rId25"/>
    <hyperlink ref="K12" r:id="rId26" display="https://www.boxofficemojo.com/year/world/2018/?ref_=bo_cso_table_87"/>
    <hyperlink ref="A13" r:id="rId27"/>
    <hyperlink ref="K13" r:id="rId28" display="https://www.boxofficemojo.com/year/world/1997/?ref_=bo_cso_table_160"/>
    <hyperlink ref="N13" r:id="rId29"/>
    <hyperlink ref="A14" r:id="rId30"/>
    <hyperlink ref="K14" r:id="rId31" display="https://www.boxofficemojo.com/year/world/2019/?ref_=bo_cso_table_41"/>
    <hyperlink ref="A15" r:id="rId32"/>
    <hyperlink ref="K15" r:id="rId33" display="https://www.boxofficemojo.com/year/world/1992/?ref_=bo_cso_table_27"/>
    <hyperlink ref="N15" r:id="rId34"/>
    <hyperlink ref="A16" r:id="rId35"/>
    <hyperlink ref="K16" r:id="rId36" display="https://www.boxofficemojo.com/year/world/2010/?ref_=bo_cso_table_47"/>
    <hyperlink ref="A17" r:id="rId37"/>
    <hyperlink ref="K17" r:id="rId38" display="https://www.boxofficemojo.com/year/world/2019/?ref_=bo_cso_table_125"/>
    <hyperlink ref="A18" r:id="rId39"/>
    <hyperlink ref="K18" r:id="rId40" display="https://www.boxofficemojo.com/year/world/2009/?ref_=bo_cso_table_81"/>
    <hyperlink ref="A19" r:id="rId41"/>
    <hyperlink ref="K19" r:id="rId42" display="https://www.boxofficemojo.com/year/world/2007/?ref_=bo_cso_table_187"/>
    <hyperlink ref="A20" r:id="rId43"/>
    <hyperlink ref="K20" r:id="rId44" display="https://www.boxofficemojo.com/year/world/2011/?ref_=bo_cso_table_109"/>
    <hyperlink ref="N20" r:id="rId45"/>
    <hyperlink ref="A21" r:id="rId46"/>
    <hyperlink ref="K21" r:id="rId47" display="https://www.boxofficemojo.com/year/world/1999/?ref_=bo_cso_table_78"/>
    <hyperlink ref="N21" r:id="rId48" location=":~:text=It%20was%20the%20second%2Dbest,against%20its%20%2415%2Dmillion%20budget."/>
    <hyperlink ref="A22" r:id="rId49"/>
    <hyperlink ref="K22" r:id="rId50" display="https://www.boxofficemojo.com/year/world/2014/?ref_=bo_cso_table_198"/>
    <hyperlink ref="A23" r:id="rId51"/>
    <hyperlink ref="K23" r:id="rId52" display="https://www.boxofficemojo.com/year/world/2009/?ref_=bo_cso_table_39"/>
    <hyperlink ref="A24" r:id="rId53"/>
    <hyperlink ref="K24" r:id="rId54" display="https://www.boxofficemojo.com/year/world/2015/?ref_=bo_cso_table_23"/>
    <hyperlink ref="A25" r:id="rId55"/>
    <hyperlink ref="K25" r:id="rId56" display="https://www.boxofficemojo.com/year/world/2018/?ref_=bo_cso_table_166"/>
    <hyperlink ref="A26" r:id="rId57"/>
    <hyperlink ref="K26" r:id="rId58" display="https://www.boxofficemojo.com/year/world/1995/?ref_=bo_cso_table_80"/>
    <hyperlink ref="N26" r:id="rId59"/>
    <hyperlink ref="A27" r:id="rId60"/>
    <hyperlink ref="K27" r:id="rId61" display="https://www.boxofficemojo.com/year/world/2018/?ref_=bo_cso_table_25"/>
    <hyperlink ref="A28" r:id="rId62"/>
    <hyperlink ref="K28" r:id="rId63" display="https://www.boxofficemojo.com/year/world/1998/?ref_=bo_cso_table_195"/>
    <hyperlink ref="N28" r:id="rId64"/>
    <hyperlink ref="A29" r:id="rId65"/>
    <hyperlink ref="K29" r:id="rId66" display="https://www.boxofficemojo.com/year/world/1997/?ref_=bo_cso_table_163"/>
    <hyperlink ref="N29" r:id="rId67"/>
    <hyperlink ref="A30" r:id="rId68"/>
    <hyperlink ref="K30" r:id="rId69" display="https://www.boxofficemojo.com/year/world/2002/?ref_=bo_cso_table_154"/>
    <hyperlink ref="N30" r:id="rId70"/>
    <hyperlink ref="A31" r:id="rId71"/>
    <hyperlink ref="K31" r:id="rId72" display="https://www.boxofficemojo.com/year/world/1999/?ref_=bo_cso_table_168"/>
    <hyperlink ref="N31" r:id="rId73"/>
    <hyperlink ref="A32" r:id="rId74"/>
    <hyperlink ref="K32" r:id="rId75" display="https://www.boxofficemojo.com/year/world/2009/?ref_=bo_cso_table_1"/>
    <hyperlink ref="M32" r:id="rId76"/>
    <hyperlink ref="K33" r:id="rId77" display="https://www.boxofficemojo.com/year/world/2022/?ref_=bo_cso_table_162"/>
    <hyperlink ref="M33" r:id="rId78" location="tab=summary"/>
    <hyperlink ref="N33" r:id="rId79"/>
    <hyperlink ref="A34" r:id="rId80"/>
    <hyperlink ref="K34" r:id="rId81" display="https://www.boxofficemojo.com/year/world/2015/?ref_=bo_cso_table_13"/>
    <hyperlink ref="A35" r:id="rId82"/>
    <hyperlink ref="K35" r:id="rId83" display="https://www.boxofficemojo.com/year/world/2019/?ref_=bo_cso_table_2"/>
    <hyperlink ref="A36" r:id="rId84"/>
    <hyperlink ref="K36" r:id="rId85" display="https://www.boxofficemojo.com/year/world/2018/?ref_=bo_cso_table_5"/>
    <hyperlink ref="A37" r:id="rId86"/>
    <hyperlink ref="K37" r:id="rId87" display="https://www.boxofficemojo.com/year/world/1985/?ref_=bo_cso_table_154"/>
    <hyperlink ref="N37" r:id="rId88"/>
    <hyperlink ref="A38" r:id="rId89"/>
    <hyperlink ref="K38" r:id="rId90" display="https://www.boxofficemojo.com/year/world/1989/?ref_=bo_cso_table_127"/>
    <hyperlink ref="N38" r:id="rId91" location=":~:text=The%20film%20was%20produced%20on,sets%20and%20writing%20the%20scripts."/>
    <hyperlink ref="A39" r:id="rId92"/>
    <hyperlink ref="K39" r:id="rId93" display="https://www.boxofficemojo.com/year/world/2020/?ref_=bo_cso_table_99"/>
    <hyperlink ref="N39" r:id="rId94"/>
    <hyperlink ref="A40" r:id="rId95"/>
    <hyperlink ref="K40" r:id="rId96" display="https://www.boxofficemojo.com/year/world/1992/?ref_=bo_cso_table_85"/>
    <hyperlink ref="N40" r:id="rId97"/>
    <hyperlink ref="A41" r:id="rId98"/>
    <hyperlink ref="K41" r:id="rId99" display="https://www.boxofficemojo.com/year/world/1989/?ref_=bo_cso_table_113"/>
    <hyperlink ref="N41" r:id="rId100"/>
    <hyperlink ref="A42" r:id="rId101"/>
    <hyperlink ref="K42" r:id="rId102" display="https://www.boxofficemojo.com/year/world/2005/?ref_=bo_cso_table_169"/>
    <hyperlink ref="N42" r:id="rId103"/>
    <hyperlink ref="A43" r:id="rId104"/>
    <hyperlink ref="K43" r:id="rId105" display="https://www.boxofficemojo.com/year/world/1995/?ref_=bo_cso_table_116"/>
    <hyperlink ref="N43" r:id="rId106"/>
    <hyperlink ref="A44" r:id="rId107"/>
    <hyperlink ref="K44" r:id="rId108" display="https://www.boxofficemojo.com/year/world/2016/?ref_=bo_cso_table_77"/>
    <hyperlink ref="A45" r:id="rId109"/>
    <hyperlink ref="K45" r:id="rId110" display="https://www.boxofficemojo.com/year/world/2017/?ref_=bo_cso_table_18"/>
    <hyperlink ref="A46" r:id="rId111"/>
    <hyperlink ref="K46" r:id="rId112" display="https://www.boxofficemojo.com/year/world/1991/?ref_=bo_cso_table_101"/>
    <hyperlink ref="N46" r:id="rId113"/>
    <hyperlink ref="A47" r:id="rId114"/>
    <hyperlink ref="K47" r:id="rId115" display="https://www.boxofficemojo.com/year/world/1984/?ref_=bo_cso_table_158"/>
    <hyperlink ref="N47" r:id="rId116"/>
    <hyperlink ref="A48" r:id="rId117"/>
    <hyperlink ref="K48" r:id="rId118" display="https://www.boxofficemojo.com/year/world/2014/?ref_=bo_cso_table_150"/>
    <hyperlink ref="A49" r:id="rId119"/>
    <hyperlink ref="K49" r:id="rId120" display="https://www.boxofficemojo.com/year/world/2022/?ref_=bo_cso_table_162"/>
    <hyperlink ref="N49" r:id="rId121" location=":~:text=The%20film%20received%20mixed%20reviews,as%20a%20box%2Doffice%20bomb."/>
    <hyperlink ref="A50" r:id="rId122"/>
    <hyperlink ref="K50" r:id="rId123" display="https://www.boxofficemojo.com/year/world/2018/?ref_=bo_cso_table_14"/>
    <hyperlink ref="A51" r:id="rId124"/>
    <hyperlink ref="K51" r:id="rId125" display="https://www.boxofficemojo.com/year/world/2022/?ref_=bo_cso_table_143"/>
    <hyperlink ref="N51" r:id="rId126"/>
    <hyperlink ref="A52" r:id="rId127"/>
    <hyperlink ref="K52" r:id="rId128" display="https://www.boxofficemojo.com/year/world/2010/?ref_=bo_cso_table_133"/>
    <hyperlink ref="A53" r:id="rId129"/>
    <hyperlink ref="K53" r:id="rId130" display="https://www.boxofficemojo.com/year/world/2021/?ref_=bo_cso_table_158"/>
    <hyperlink ref="N53" r:id="rId131"/>
    <hyperlink ref="A54" r:id="rId132"/>
    <hyperlink ref="K54" r:id="rId133" display="https://www.boxofficemojo.com/year/world/2018/?ref_=bo_cso_table_66"/>
    <hyperlink ref="A55" r:id="rId134"/>
    <hyperlink ref="K55" r:id="rId135" display="https://www.boxofficemojo.com/year/world/2008/?ref_=bo_cso_table_171"/>
    <hyperlink ref="A56" r:id="rId136"/>
    <hyperlink ref="K56" r:id="rId137" display="https://www.boxofficemojo.com/year/world/2012/?ref_=bo_cso_table_7"/>
    <hyperlink ref="A57" r:id="rId138"/>
    <hyperlink ref="K57" r:id="rId139" display="https://www.boxofficemojo.com/year/world/2003/?ref_=bo_cso_table_41"/>
    <hyperlink ref="N57" r:id="rId140"/>
    <hyperlink ref="A58" r:id="rId141"/>
    <hyperlink ref="K58" r:id="rId142" display="https://www.boxofficemojo.com/year/world/2018/?ref_=bo_cso_table_59"/>
    <hyperlink ref="N58" r:id="rId143"/>
    <hyperlink ref="A59" r:id="rId144"/>
    <hyperlink ref="K59" r:id="rId145" display="https://www.boxofficemojo.com/year/world/2016/?ref_=bo_cso_table_24"/>
    <hyperlink ref="A60" r:id="rId146"/>
    <hyperlink ref="K60" r:id="rId147" display="https://www.boxofficemojo.com/year/world/2011/?ref_=bo_cso_table_176"/>
    <hyperlink ref="A61" r:id="rId148"/>
    <hyperlink ref="K61" r:id="rId149" display="https://www.boxofficemojo.com/year/world/2014/?ref_=bo_cso_table_128"/>
    <hyperlink ref="A62" r:id="rId150"/>
    <hyperlink ref="K62" r:id="rId151" display="https://www.boxofficemojo.com/year/world/2019/?ref_=bo_cso_table_28"/>
    <hyperlink ref="A63" r:id="rId152"/>
    <hyperlink ref="K63" r:id="rId153" display="https://www.boxofficemojo.com/year/world/2006/?ref_=bo_cso_table_64"/>
    <hyperlink ref="N63" r:id="rId154"/>
    <hyperlink ref="A64" r:id="rId155"/>
    <hyperlink ref="K64" r:id="rId156" display="https://www.boxofficemojo.com/year/world/2011/?ref_=bo_cso_table_191"/>
    <hyperlink ref="A65" r:id="rId157"/>
    <hyperlink ref="K65" r:id="rId158" display="https://www.boxofficemojo.com/year/world/2017/?ref_=bo_cso_table_153"/>
    <hyperlink ref="A66" r:id="rId159"/>
    <hyperlink ref="K66" r:id="rId160" display="https://www.boxofficemojo.com/year/world/2006/?ref_=bo_cso_table_170"/>
    <hyperlink ref="N66" r:id="rId161"/>
    <hyperlink ref="A67" r:id="rId162"/>
    <hyperlink ref="K67" r:id="rId163" display="https://www.boxofficemojo.com/year/world/2000/?ref_=bo_cso_table_94"/>
    <hyperlink ref="N67" r:id="rId164" location=":~:text=Cast%20Away%20kept%20performing%20well,production%20budget%20of%20%2490%20million."/>
    <hyperlink ref="A68" r:id="rId165"/>
    <hyperlink ref="K68" r:id="rId166" display="https://www.boxofficemojo.com/year/world/2002/?ref_=bo_cso_table_90"/>
    <hyperlink ref="N68" r:id="rId167"/>
    <hyperlink ref="A69" r:id="rId168"/>
    <hyperlink ref="K69" r:id="rId169" display="https://www.boxofficemojo.com/year/world/2005/?ref_=bo_cso_table_49"/>
    <hyperlink ref="N69" r:id="rId170"/>
    <hyperlink ref="A70" r:id="rId171"/>
    <hyperlink ref="K70" r:id="rId172" display="https://www.boxofficemojo.com/year/world/2005/?ref_=bo_cso_table_162"/>
    <hyperlink ref="N70" r:id="rId173"/>
    <hyperlink ref="A71" r:id="rId174"/>
    <hyperlink ref="K71" r:id="rId175" display="https://www.boxofficemojo.com/year/world/2015/?ref_=bo_cso_table_4"/>
    <hyperlink ref="N71" r:id="rId176"/>
    <hyperlink ref="A72" r:id="rId177"/>
    <hyperlink ref="K72" r:id="rId178" display="https://www.boxofficemojo.com/year/world/2010/?ref_=bo_cso_table_34"/>
    <hyperlink ref="A73" r:id="rId179"/>
    <hyperlink ref="K73" r:id="rId180" display="https://www.boxofficemojo.com/year/world/2017/?ref_=bo_cso_table_94"/>
    <hyperlink ref="N73" r:id="rId181"/>
    <hyperlink ref="A74" r:id="rId182"/>
    <hyperlink ref="K74" r:id="rId183" display="https://www.boxofficemojo.com/year/world/1986/?ref_=bo_cso_table_136"/>
    <hyperlink ref="N74" r:id="rId184"/>
    <hyperlink ref="A75" r:id="rId185"/>
    <hyperlink ref="K75" r:id="rId186" display="https://www.boxofficemojo.com/year/world/1990/?ref_=bo_cso_table_102"/>
    <hyperlink ref="N75" r:id="rId187"/>
    <hyperlink ref="A76" r:id="rId188"/>
    <hyperlink ref="K76" r:id="rId189" display="https://www.boxofficemojo.com/year/world/2014/?ref_=bo_cso_table_131"/>
    <hyperlink ref="A77" r:id="rId190"/>
    <hyperlink ref="K77" r:id="rId191" display="https://www.boxofficemojo.com/year/world/2016/?ref_=bo_cso_table_105"/>
    <hyperlink ref="A78" r:id="rId192"/>
    <hyperlink ref="K78" r:id="rId193" display="https://www.boxofficemojo.com/year/world/2018/?ref_=bo_cso_table_104"/>
    <hyperlink ref="A79" r:id="rId194"/>
    <hyperlink ref="K79" r:id="rId195" display="https://www.boxofficemojo.com/year/world/1998/?ref_=bo_cso_table_98"/>
    <hyperlink ref="N79" r:id="rId196"/>
    <hyperlink ref="A80" r:id="rId197"/>
    <hyperlink ref="K80" r:id="rId198" display="https://www.boxofficemojo.com/year/world/2010/?ref_=bo_cso_table_3"/>
    <hyperlink ref="A81" r:id="rId199"/>
    <hyperlink ref="K81" r:id="rId200" display="https://www.boxofficemojo.com/year/world/2013/?ref_=bo_cso_table_53"/>
    <hyperlink ref="A82" r:id="rId201"/>
    <hyperlink ref="K82" r:id="rId202" display="https://www.boxofficemojo.com/year/world/2017/?ref_=bo_cso_table_44"/>
    <hyperlink ref="A83" r:id="rId203"/>
    <hyperlink ref="K83" r:id="rId204" display="https://www.boxofficemojo.com/year/world/2002/?ref_=bo_cso_table_92"/>
    <hyperlink ref="N83" r:id="rId205"/>
    <hyperlink ref="A84" r:id="rId206"/>
    <hyperlink ref="K84" r:id="rId207" display="https://www.boxofficemojo.com/year/world/1995/?ref_=bo_cso_table_184"/>
    <hyperlink ref="N84" r:id="rId208"/>
    <hyperlink ref="A85" r:id="rId209"/>
    <hyperlink ref="K85" r:id="rId210" display="https://www.boxofficemojo.com/year/world/2000/?ref_=bo_cso_table_96"/>
    <hyperlink ref="N85" r:id="rId211" location=":~:text=With%20a%20budget%20of%20%24127.5,for%20its%20lack%20of%20originality."/>
    <hyperlink ref="A86" r:id="rId212"/>
    <hyperlink ref="K86" r:id="rId213" display="https://www.boxofficemojo.com/year/world/2012/?ref_=bo_cso_table_100"/>
    <hyperlink ref="A87" r:id="rId214"/>
    <hyperlink ref="K87" r:id="rId215" display="https://www.boxofficemojo.com/year/world/2016/?ref_=bo_cso_table_142"/>
    <hyperlink ref="A88" r:id="rId216"/>
    <hyperlink ref="K88" r:id="rId217" display="https://www.boxofficemojo.com/year/world/2022/?ref_=bo_cso_table_59"/>
    <hyperlink ref="N88" r:id="rId218"/>
    <hyperlink ref="A89" r:id="rId219"/>
    <hyperlink ref="K89" r:id="rId220" display="https://www.boxofficemojo.com/year/world/2019/?ref_=bo_cso_table_83"/>
    <hyperlink ref="A90" r:id="rId221"/>
    <hyperlink ref="K90" r:id="rId222" display="https://www.boxofficemojo.com/year/world/2021/?ref_=bo_cso_table_132"/>
    <hyperlink ref="N90" r:id="rId223" location=":~:text=It%20was%20then%20released%20in,production%20budget%20of%20%24165%20million."/>
    <hyperlink ref="A91" r:id="rId224"/>
    <hyperlink ref="K91" r:id="rId225" display="https://www.boxofficemojo.com/year/world/2017/?ref_=bo_cso_table_15"/>
    <hyperlink ref="A92" r:id="rId226"/>
    <hyperlink ref="K92" r:id="rId227" display="https://www.boxofficemojo.com/year/world/1982/?ref_=bo_cso_table_98"/>
    <hyperlink ref="N92" r:id="rId228" location=":~:text=Filming%20took%20place%20from%20September,were%20designed%20by%20Carlo%20Rambaldi."/>
    <hyperlink ref="A93" r:id="rId229"/>
    <hyperlink ref="K93" r:id="rId230" display="https://www.boxofficemojo.com/year/world/2014/?ref_=bo_cso_table_177"/>
    <hyperlink ref="A94" r:id="rId231"/>
    <hyperlink ref="K94" r:id="rId232" display="https://www.boxofficemojo.com/year/world/1980/?ref_=bo_cso_table_8"/>
    <hyperlink ref="N94" r:id="rId233"/>
    <hyperlink ref="A95" r:id="rId234"/>
    <hyperlink ref="K95" r:id="rId235" display="https://www.boxofficemojo.com/year/world/2007/?ref_=bo_cso_table_113"/>
    <hyperlink ref="A96" r:id="rId236"/>
    <hyperlink ref="K96" r:id="rId237" display="https://www.boxofficemojo.com/year/world/2021/?ref_=bo_cso_table_131"/>
    <hyperlink ref="N96" r:id="rId238"/>
    <hyperlink ref="A97" r:id="rId239"/>
    <hyperlink ref="K97" r:id="rId240" display="https://www.boxofficemojo.com/year/world/2021/?ref_=bo_cso_table_126"/>
    <hyperlink ref="N97" r:id="rId241"/>
    <hyperlink ref="A98" r:id="rId242"/>
    <hyperlink ref="K98" r:id="rId243" display="https://www.boxofficemojo.com/year/world/2016/?ref_=bo_cso_table_92"/>
    <hyperlink ref="N98" r:id="rId244" location=":~:text=Pictures.,of%20the%20Wizarding%20World%20franchise."/>
    <hyperlink ref="A99" r:id="rId245"/>
    <hyperlink ref="K99" r:id="rId246" display="https://www.boxofficemojo.com/year/world/2005/?ref_=bo_cso_table_124"/>
    <hyperlink ref="A100" r:id="rId247"/>
    <hyperlink ref="K100" r:id="rId248" display="https://www.boxofficemojo.com/year/world/2009/?ref_=bo_cso_table_197"/>
    <hyperlink ref="A101" r:id="rId249"/>
    <hyperlink ref="K101" r:id="rId250" display="https://www.boxofficemojo.com/year/world/2013/?ref_=bo_cso_table_103"/>
    <hyperlink ref="A102" r:id="rId251"/>
    <hyperlink ref="K102" r:id="rId252" display="https://www.boxofficemojo.com/year/world/2019/?ref_=bo_cso_table_112"/>
    <hyperlink ref="A103" r:id="rId253"/>
    <hyperlink ref="K103" r:id="rId254" display="https://www.boxofficemojo.com/year/world/2011/?ref_=bo_cso_table_163"/>
    <hyperlink ref="A104" r:id="rId255"/>
    <hyperlink ref="K104" r:id="rId256" display="https://www.boxofficemojo.com/year/world/1987/?ref_=bo_cso_table_153"/>
    <hyperlink ref="N104" r:id="rId257" location=":~:text=The%20film%20became%20a%20huge,grossing%20film%20of%201987%20worldwide."/>
    <hyperlink ref="A105" r:id="rId258"/>
    <hyperlink ref="K105" r:id="rId259" display="https://www.boxofficemojo.com/year/world/2017/?ref_=bo_cso_table_156"/>
    <hyperlink ref="A106" r:id="rId260"/>
    <hyperlink ref="K106" r:id="rId261" display="https://www.boxofficemojo.com/year/world/2018/?ref_=bo_cso_table_173"/>
    <hyperlink ref="A107" r:id="rId262"/>
    <hyperlink ref="K107" r:id="rId263" display="https://www.boxofficemojo.com/year/world/2015/?ref_=bo_cso_table_188"/>
    <hyperlink ref="A108" r:id="rId264"/>
    <hyperlink ref="K108" r:id="rId265" display="https://www.boxofficemojo.com/year/world/2016/?ref_=bo_cso_table_45"/>
    <hyperlink ref="A109" r:id="rId266"/>
    <hyperlink ref="K109" r:id="rId267" display="https://www.boxofficemojo.com/year/world/2003/?ref_=bo_cso_table_62"/>
    <hyperlink ref="N109" r:id="rId268"/>
    <hyperlink ref="A110" r:id="rId269"/>
    <hyperlink ref="K110" r:id="rId270" display="https://www.boxofficemojo.com/year/world/1994/?ref_=bo_cso_table_141"/>
    <hyperlink ref="N110" r:id="rId271"/>
    <hyperlink ref="A111" r:id="rId272"/>
    <hyperlink ref="K111" r:id="rId273" display="https://www.boxofficemojo.com/year/world/2021/?ref_=bo_cso_table_129"/>
    <hyperlink ref="N111" r:id="rId274"/>
    <hyperlink ref="A112" r:id="rId275"/>
    <hyperlink ref="K112" r:id="rId276" display="https://www.boxofficemojo.com/year/world/2013/?ref_=bo_cso_table_19"/>
    <hyperlink ref="A113" r:id="rId277"/>
    <hyperlink ref="K113" r:id="rId278" display="https://www.boxofficemojo.com/year/world/2019/?ref_=bo_cso_table_12"/>
    <hyperlink ref="A114" r:id="rId279"/>
    <hyperlink ref="K114" r:id="rId280" display="https://www.boxofficemojo.com/year/world/2015/?ref_=bo_cso_table_10"/>
    <hyperlink ref="A115" r:id="rId281"/>
    <hyperlink ref="K115" r:id="rId282" display="https://www.boxofficemojo.com/year/world/2013/?ref_=bo_cso_table_165"/>
    <hyperlink ref="A116" r:id="rId283"/>
    <hyperlink ref="K116" r:id="rId284" display="https://www.boxofficemojo.com/year/world/1990/?ref_=bo_cso_table_26"/>
    <hyperlink ref="N116" r:id="rId285"/>
    <hyperlink ref="A117" r:id="rId286"/>
    <hyperlink ref="K117" r:id="rId287" display="https://www.boxofficemojo.com/year/world/2000/?ref_=bo_cso_table_62"/>
    <hyperlink ref="N117" r:id="rId288"/>
    <hyperlink ref="A118" r:id="rId289"/>
    <hyperlink ref="K118" r:id="rId290" display="https://www.boxofficemojo.com/year/world/2014/?ref_=bo_cso_table_16"/>
    <hyperlink ref="A119" r:id="rId291"/>
    <hyperlink ref="K119" r:id="rId292" display="https://www.boxofficemojo.com/year/world/1998/?ref_=bo_cso_table_159"/>
    <hyperlink ref="N119" r:id="rId293"/>
    <hyperlink ref="A120" r:id="rId294"/>
    <hyperlink ref="K120" r:id="rId295" display="https://www.boxofficemojo.com/year/world/2021/?ref_=bo_cso_table_55"/>
    <hyperlink ref="N120" r:id="rId296" location=":~:text=It%20broke%20several%20pandemic%20box,highest%2Dgrossing%20film%20of%202021."/>
    <hyperlink ref="A121" r:id="rId297"/>
    <hyperlink ref="K121" r:id="rId298" display="https://www.boxofficemojo.com/year/world/2019/?ref_=bo_cso_table_147"/>
    <hyperlink ref="A122" r:id="rId299"/>
    <hyperlink ref="K122" r:id="rId300" display="https://www.boxofficemojo.com/year/world/1995/?ref_=bo_cso_table_89"/>
    <hyperlink ref="N122" r:id="rId301"/>
    <hyperlink ref="A123" r:id="rId302"/>
    <hyperlink ref="K123" r:id="rId303" display="https://www.boxofficemojo.com/year/world/2014/?ref_=bo_cso_table_179"/>
    <hyperlink ref="A124" r:id="rId304"/>
    <hyperlink ref="K124" r:id="rId305" display="https://www.boxofficemojo.com/year/world/2013/?ref_=bo_cso_table_127"/>
    <hyperlink ref="A125" r:id="rId306"/>
    <hyperlink ref="K125" r:id="rId307" display="https://www.boxofficemojo.com/year/world/1978/?ref_=bo_cso_table_137"/>
    <hyperlink ref="N125" r:id="rId308" location=":~:text=Grease%20only%20cost%20%246%20million,movie%20musical%20of%20all%20time."/>
    <hyperlink ref="A126" r:id="rId309"/>
    <hyperlink ref="K126" r:id="rId310" display="https://www.boxofficemojo.com/year/world/2018/?ref_=bo_cso_table_147"/>
    <hyperlink ref="A127" r:id="rId311"/>
    <hyperlink ref="K127" r:id="rId312" display="https://www.boxofficemojo.com/year/world/2014/?ref_=bo_cso_table_109"/>
    <hyperlink ref="A128" r:id="rId313"/>
    <hyperlink ref="K128" r:id="rId314" display="https://www.boxofficemojo.com/year/world/2017/?ref_=bo_cso_table_81"/>
    <hyperlink ref="A129" r:id="rId315"/>
    <hyperlink ref="K129" r:id="rId316" display="https://www.boxofficemojo.com/year/world/2008/?ref_=bo_cso_table_161"/>
    <hyperlink ref="A130" r:id="rId317"/>
    <hyperlink ref="K130" r:id="rId318" display="https://www.boxofficemojo.com/year/world/2001/?ref_=bo_cso_table_92"/>
    <hyperlink ref="N130" r:id="rId319"/>
    <hyperlink ref="A131" r:id="rId320"/>
    <hyperlink ref="K131" r:id="rId321" display="https://www.boxofficemojo.com/year/world/2006/?ref_=bo_cso_table_151"/>
    <hyperlink ref="N131" r:id="rId322"/>
    <hyperlink ref="A132" r:id="rId323"/>
    <hyperlink ref="K132" r:id="rId324" display="https://www.boxofficemojo.com/year/world/2002/?ref_=bo_cso_table_67"/>
    <hyperlink ref="N132" r:id="rId325" location=":~:text=The%20production%20budget%20for%20the,the%20Half%2DBlood%20Prince'."/>
    <hyperlink ref="A133" r:id="rId326"/>
    <hyperlink ref="K133" r:id="rId327" display="https://www.boxofficemojo.com/year/world/2010/?ref_=bo_cso_table_52"/>
    <hyperlink ref="N133" r:id="rId328"/>
    <hyperlink ref="A134" r:id="rId329"/>
    <hyperlink ref="K134" r:id="rId330" display="https://www.boxofficemojo.com/year/world/2011/?ref_=bo_cso_table_15"/>
    <hyperlink ref="N134" r:id="rId331"/>
    <hyperlink ref="A135" r:id="rId332"/>
    <hyperlink ref="K135" r:id="rId333" display="https://www.boxofficemojo.com/year/world/2005/?ref_=bo_cso_table_70"/>
    <hyperlink ref="N135" r:id="rId334" location=":~:text=The%20production%20budget%20for%20the,the%20Half%2DBlood%20Prince'."/>
    <hyperlink ref="A136" r:id="rId335"/>
    <hyperlink ref="K136" r:id="rId336" display="https://www.boxofficemojo.com/year/world/2007/?ref_=bo_cso_table_61"/>
    <hyperlink ref="N136" r:id="rId337" location=":~:text=The%20production%20budget%20for%20the,the%20Half%2DBlood%20Prince'."/>
    <hyperlink ref="A137" r:id="rId338"/>
    <hyperlink ref="K137" r:id="rId339" display="https://www.boxofficemojo.com/year/world/2004/?ref_=bo_cso_table_96"/>
    <hyperlink ref="N137" r:id="rId340" location=":~:text=The%20production%20budget%20for%20the,the%20Half%2DBlood%20Prince'."/>
    <hyperlink ref="A138" r:id="rId341"/>
    <hyperlink ref="K138" r:id="rId342" display="https://www.boxofficemojo.com/year/world/2001/?ref_=bo_cso_table_48"/>
    <hyperlink ref="N138" r:id="rId343" location=":~:text=The%20production%20budget%20for%20the,the%20Half%2DBlood%20Prince'."/>
    <hyperlink ref="A139" r:id="rId344"/>
    <hyperlink ref="K139" r:id="rId345" display="https://www.boxofficemojo.com/year/world/2009/?ref_=bo_cso_table_64"/>
    <hyperlink ref="N139" r:id="rId346" location=":~:text=The%20production%20budget%20for%20the,the%20Half%2DBlood%20Prince'."/>
    <hyperlink ref="A140" r:id="rId347"/>
    <hyperlink ref="K140" r:id="rId348" display="https://www.boxofficemojo.com/year/world/2005/?ref_=bo_cso_table_174"/>
    <hyperlink ref="N140" r:id="rId349"/>
    <hyperlink ref="A141" r:id="rId350"/>
    <hyperlink ref="K141" r:id="rId351" display="https://www.boxofficemojo.com/year/world/2015/?ref_=bo_cso_table_148"/>
    <hyperlink ref="A142" r:id="rId352"/>
    <hyperlink ref="K142" r:id="rId353" display="https://www.boxofficemojo.com/year/world/1990/?ref_=bo_cso_table_45"/>
    <hyperlink ref="N142" r:id="rId354"/>
    <hyperlink ref="A143" r:id="rId355"/>
    <hyperlink ref="K143" r:id="rId356" display="https://www.boxofficemojo.com/year/world/1992/?ref_=bo_cso_table_200"/>
    <hyperlink ref="N143" r:id="rId357"/>
    <hyperlink ref="A144" r:id="rId358"/>
    <hyperlink ref="K144" r:id="rId359" display="https://www.boxofficemojo.com/year/world/2012/?ref_=bo_cso_table_73"/>
    <hyperlink ref="A145" r:id="rId360"/>
    <hyperlink ref="K145" r:id="rId361" display="https://www.boxofficemojo.com/year/world/2015/?ref_=bo_cso_table_47"/>
    <hyperlink ref="A146" r:id="rId362"/>
    <hyperlink ref="K146" r:id="rId363" display="https://www.boxofficemojo.com/year/world/2018/?ref_=bo_cso_table_13"/>
    <hyperlink ref="A147" r:id="rId364"/>
    <hyperlink ref="K147" r:id="rId365" display="https://www.boxofficemojo.com/year/world/2000/?ref_=bo_cso_table_107"/>
    <hyperlink ref="N147" r:id="rId366"/>
    <hyperlink ref="A148" r:id="rId367"/>
    <hyperlink ref="K148" r:id="rId368" display="https://www.boxofficemojo.com/year/world/2010/?ref_=bo_cso_table_31"/>
    <hyperlink ref="A149" r:id="rId369"/>
    <hyperlink ref="K149" r:id="rId370" display="https://www.boxofficemojo.com/year/world/2014/?ref_=bo_cso_table_167"/>
    <hyperlink ref="A150" r:id="rId371"/>
    <hyperlink ref="K150" r:id="rId372" display="https://www.boxofficemojo.com/year/world/2019/?ref_=bo_cso_table_17"/>
    <hyperlink ref="A151" r:id="rId373"/>
    <hyperlink ref="K151" r:id="rId374" display="https://www.boxofficemojo.com/year/world/2007/?ref_=bo_cso_table_183"/>
    <hyperlink ref="N151" r:id="rId375"/>
    <hyperlink ref="A152" r:id="rId376"/>
    <hyperlink ref="K152" r:id="rId377" display="https://www.boxofficemojo.com/year/world/2004/?ref_=bo_cso_table_84"/>
    <hyperlink ref="N152" r:id="rId378"/>
    <hyperlink ref="A153" r:id="rId379"/>
    <hyperlink ref="K153" r:id="rId380" display="https://www.boxofficemojo.com/year/world/2002/?ref_=bo_cso_table_155"/>
    <hyperlink ref="N153" r:id="rId381"/>
    <hyperlink ref="A154" r:id="rId382"/>
    <hyperlink ref="K154" r:id="rId383" display="https://www.boxofficemojo.com/year/world/2016/?ref_=bo_cso_table_118"/>
    <hyperlink ref="N154" r:id="rId384"/>
    <hyperlink ref="A155" r:id="rId385"/>
    <hyperlink ref="K155" r:id="rId386" display="https://www.boxofficemojo.com/year/world/2012/?ref_=bo_cso_table_76"/>
    <hyperlink ref="N155" r:id="rId387"/>
    <hyperlink ref="A156" r:id="rId388"/>
    <hyperlink ref="K156" r:id="rId389" display="https://www.boxofficemojo.com/year/world/2009/?ref_=bo_cso_table_73"/>
    <hyperlink ref="N156" r:id="rId390"/>
    <hyperlink ref="A157" r:id="rId391"/>
    <hyperlink ref="K157" r:id="rId392" display="https://www.boxofficemojo.com/year/world/2006/?ref_=bo_cso_table_146"/>
    <hyperlink ref="N157" r:id="rId393"/>
    <hyperlink ref="A158" r:id="rId394"/>
    <hyperlink ref="K158" r:id="rId395" display="https://www.boxofficemojo.com/year/world/2010/?ref_=bo_cso_table_86"/>
    <hyperlink ref="N158" r:id="rId396"/>
    <hyperlink ref="A159" r:id="rId397"/>
    <hyperlink ref="K159" r:id="rId398" display="https://www.boxofficemojo.com/year/world/2018/?ref_=bo_cso_table_20"/>
    <hyperlink ref="N159" r:id="rId399"/>
    <hyperlink ref="A160" r:id="rId400"/>
    <hyperlink ref="K160" r:id="rId401" display="https://www.boxofficemojo.com/year/world/1996/?ref_=bo_cso_table_91"/>
    <hyperlink ref="N160" r:id="rId402"/>
    <hyperlink ref="A161" r:id="rId403"/>
    <hyperlink ref="K161" r:id="rId404" display="https://www.boxofficemojo.com/year/world/2016/?ref_=bo_cso_table_143"/>
    <hyperlink ref="N161" r:id="rId405"/>
    <hyperlink ref="A162" r:id="rId406"/>
    <hyperlink ref="K162" r:id="rId407" display="https://www.boxofficemojo.com/year/world/1989/?ref_=bo_cso_table_50"/>
    <hyperlink ref="N162" r:id="rId408"/>
    <hyperlink ref="A163" r:id="rId409"/>
    <hyperlink ref="K163" r:id="rId410" display="https://www.boxofficemojo.com/year/world/2008/?ref_=bo_cso_table_101"/>
    <hyperlink ref="N163" r:id="rId411"/>
    <hyperlink ref="A164" r:id="rId412"/>
    <hyperlink ref="K164" r:id="rId413" display="https://www.boxofficemojo.com/year/world/1984/?ref_=bo_cso_table_125"/>
    <hyperlink ref="N164" r:id="rId414"/>
    <hyperlink ref="A165" r:id="rId415"/>
    <hyperlink ref="K165" r:id="rId416" display="https://www.boxofficemojo.com/year/world/2009/?ref_=bo_cso_table_150"/>
    <hyperlink ref="N165" r:id="rId417"/>
    <hyperlink ref="A166" r:id="rId418"/>
    <hyperlink ref="K166" r:id="rId419" display="https://www.boxofficemojo.com/year/world/2015/?ref_=bo_cso_table_82"/>
    <hyperlink ref="N166" r:id="rId420"/>
    <hyperlink ref="A167" r:id="rId421"/>
    <hyperlink ref="K167" r:id="rId422" display="https://www.boxofficemojo.com/year/world/2014/?ref_=bo_cso_table_108"/>
    <hyperlink ref="N167" r:id="rId423" location=":~:text=Interstellar%20grossed%20%24188%20million%20in,production%20budget%20of%20%24165%20million."/>
    <hyperlink ref="A168" r:id="rId424"/>
    <hyperlink ref="K168" r:id="rId425" display="https://www.boxofficemojo.com/year/world/2008/?ref_=bo_cso_table_182"/>
    <hyperlink ref="N168" r:id="rId426"/>
    <hyperlink ref="A169" r:id="rId427"/>
    <hyperlink ref="K169" r:id="rId428" display="https://www.boxofficemojo.com/year/world/2010/?ref_=bo_cso_table_164"/>
    <hyperlink ref="N169" r:id="rId429"/>
    <hyperlink ref="A170" r:id="rId430"/>
    <hyperlink ref="K170" r:id="rId431" display="https://www.boxofficemojo.com/year/world/2013/?ref_=bo_cso_table_22"/>
    <hyperlink ref="N170" r:id="rId432"/>
    <hyperlink ref="A171" r:id="rId433"/>
    <hyperlink ref="K171" r:id="rId434" display="https://www.boxofficemojo.com/year/world/2017/?ref_=bo_cso_table_134"/>
    <hyperlink ref="N171" r:id="rId435"/>
    <hyperlink ref="A172" r:id="rId436"/>
    <hyperlink ref="K172" r:id="rId437" display="https://www.boxofficemojo.com/year/world/2019/?ref_=bo_cso_table_52"/>
    <hyperlink ref="N172" r:id="rId438"/>
    <hyperlink ref="A173" r:id="rId439"/>
    <hyperlink ref="K173" r:id="rId440" display="https://www.boxofficemojo.com/year/world/2016/?ref_=bo_cso_table_109"/>
    <hyperlink ref="N173" r:id="rId441" location=":~:text=Jason%20Bourne%20became%20a%20commercial,production%20budget%20of%20%24120%20million."/>
    <hyperlink ref="A174" r:id="rId442"/>
    <hyperlink ref="N174" r:id="rId443"/>
    <hyperlink ref="A175" r:id="rId444"/>
    <hyperlink ref="K175" r:id="rId445" display="https://www.boxofficemojo.com/year/world/2019/?ref_=bo_cso_table_135"/>
    <hyperlink ref="N175" r:id="rId446" location=":~:text=The%20film%20grossed%20%24326%20million,visual%20style%2C%20and%20Reeves's%20performance."/>
    <hyperlink ref="A176" r:id="rId447"/>
    <hyperlink ref="K176" r:id="rId448" display="https://www.boxofficemojo.com/year/world/2019/?ref_=bo_cso_table_32"/>
    <hyperlink ref="N176" r:id="rId449"/>
    <hyperlink ref="A177" r:id="rId450"/>
    <hyperlink ref="K177" r:id="rId451" display="https://www.boxofficemojo.com/year/world/2012/?ref_=bo_cso_table_119"/>
    <hyperlink ref="N177" r:id="rId452" location=":~:text=The%20film%20was%20a%20box,Supporting%20Actress%20for%20Taraji%20P."/>
    <hyperlink ref="A178" r:id="rId453"/>
    <hyperlink ref="K178" r:id="rId454" display="https://www.boxofficemojo.com/year/world/2019/?ref_=bo_cso_table_95"/>
    <hyperlink ref="N178" r:id="rId455" location=":~:text=The%20film%20received%20generally%20positive,highest%2Dgrossing%20film%20of%202019."/>
    <hyperlink ref="A179" r:id="rId456"/>
    <hyperlink ref="K179" r:id="rId457" display="https://www.boxofficemojo.com/year/world/2017/?ref_=bo_cso_table_55"/>
    <hyperlink ref="N179" r:id="rId458"/>
    <hyperlink ref="A180" r:id="rId459"/>
    <hyperlink ref="K180" r:id="rId460" display="https://www.boxofficemojo.com/year/world/1993/?ref_=bo_cso_table_30"/>
    <hyperlink ref="N180" r:id="rId461"/>
    <hyperlink ref="A181" r:id="rId462"/>
    <hyperlink ref="K181" r:id="rId463" display="https://www.boxofficemojo.com/year/world/2001/?ref_=bo_cso_table_181"/>
    <hyperlink ref="N181" r:id="rId464"/>
    <hyperlink ref="A182" r:id="rId465"/>
    <hyperlink ref="K182" r:id="rId466" display="https://www.boxofficemojo.com/year/world/2015/?ref_=bo_cso_table_7"/>
    <hyperlink ref="N182" r:id="rId467"/>
    <hyperlink ref="A183" r:id="rId468"/>
    <hyperlink ref="K183" r:id="rId469" display="https://www.boxofficemojo.com/year/world/2022/?ref_=bo_cso_table_51"/>
    <hyperlink ref="N183" r:id="rId470"/>
    <hyperlink ref="A184" r:id="rId471"/>
    <hyperlink ref="K184" r:id="rId472" display="https://www.boxofficemojo.com/year/world/2018/?ref_=bo_cso_table_17"/>
    <hyperlink ref="N184" r:id="rId473"/>
    <hyperlink ref="A185" r:id="rId474"/>
    <hyperlink ref="K185" r:id="rId475" display="https://www.boxofficemojo.com/year/world/2017/?ref_=bo_cso_table_149"/>
    <hyperlink ref="N185" r:id="rId476"/>
    <hyperlink ref="A186" r:id="rId477"/>
    <hyperlink ref="K186" r:id="rId478" display="https://www.boxofficemojo.com/year/world/2005/?ref_=bo_cso_table_192"/>
    <hyperlink ref="N186" r:id="rId479" location=":~:text=Filming%20for%20King%20Kong%20took,%2Drecord%2Dbreaking%20%24207%20million."/>
    <hyperlink ref="A187" r:id="rId480"/>
    <hyperlink ref="K187" r:id="rId481" display="https://www.boxofficemojo.com/year/world/2017/?ref_=bo_cso_table_116"/>
    <hyperlink ref="N187" r:id="rId482" location=":~:text=Kingsman%3A%20The%20Golden%20Circle%20grossed,production%20budget%20of%20%24104%20million."/>
    <hyperlink ref="A188" r:id="rId483"/>
    <hyperlink ref="K188" r:id="rId484" display="https://www.boxofficemojo.com/year/world/2015/?ref_=bo_cso_table_111"/>
    <hyperlink ref="N188" r:id="rId485"/>
    <hyperlink ref="A189" r:id="rId486"/>
    <hyperlink ref="K189" r:id="rId487" display="https://www.boxofficemojo.com/year/world/2019/?ref_=bo_cso_table_164"/>
    <hyperlink ref="N189" r:id="rId488"/>
    <hyperlink ref="A190" r:id="rId489"/>
    <hyperlink ref="K190" r:id="rId490" display="https://www.boxofficemojo.com/year/world/2017/?ref_=bo_cso_table_189"/>
    <hyperlink ref="N190" r:id="rId491" location=":~:text=With%20a%20production%20budget%20of,million%20worldwide%20to%20break%2Deven."/>
    <hyperlink ref="A191" r:id="rId492"/>
    <hyperlink ref="K191" r:id="rId493" display="https://www.boxofficemojo.com/year/world/2008/?ref_=bo_cso_table_158"/>
    <hyperlink ref="N191" r:id="rId494"/>
    <hyperlink ref="A192" r:id="rId495"/>
    <hyperlink ref="K192" r:id="rId496" display="https://www.boxofficemojo.com/year/world/2011/?ref_=bo_cso_table_147"/>
    <hyperlink ref="N192" r:id="rId497"/>
    <hyperlink ref="A193" r:id="rId498"/>
    <hyperlink ref="K193" r:id="rId499" display="https://www.boxofficemojo.com/year/world/2016/?ref_=bo_cso_table_21"/>
    <hyperlink ref="N193" r:id="rId500"/>
    <hyperlink ref="A194" r:id="rId501"/>
    <hyperlink ref="K194" r:id="rId502" display="https://www.boxofficemojo.com/year/world/2016/?ref_=bo_cso_table_53"/>
    <hyperlink ref="N194" r:id="rId503" location=":~:text=The%20film%20was%20a%20commercial,%2C%20cinematography%2C%20and%20production%20design."/>
    <hyperlink ref="A195" r:id="rId504"/>
    <hyperlink ref="K195" r:id="rId505" display="https://www.boxofficemojo.com/year/world/2012/?ref_=bo_cso_table_82"/>
    <hyperlink ref="N195" r:id="rId506"/>
    <hyperlink ref="A196" r:id="rId507"/>
    <hyperlink ref="K196" r:id="rId508" display="https://www.boxofficemojo.com/year/world/1992/?ref_=bo_cso_table_148"/>
    <hyperlink ref="N196" r:id="rId509"/>
    <hyperlink ref="A197" r:id="rId510"/>
    <hyperlink ref="K197" r:id="rId511" display="https://www.boxofficemojo.com/year/world/2012/?ref_=bo_cso_table_173"/>
    <hyperlink ref="N197" r:id="rId512"/>
    <hyperlink ref="A198" r:id="rId513"/>
    <hyperlink ref="K198" r:id="rId514" display="https://www.boxofficemojo.com/year/world/2010/?ref_=bo_cso_table_170"/>
    <hyperlink ref="N198" r:id="rId515"/>
    <hyperlink ref="A199" r:id="rId516"/>
    <hyperlink ref="K199" r:id="rId517" display="https://www.boxofficemojo.com/year/world/2007/?ref_=bo_cso_table_145"/>
    <hyperlink ref="N199" r:id="rId518"/>
    <hyperlink ref="A200" r:id="rId519"/>
    <hyperlink ref="K200" r:id="rId520" display="https://www.boxofficemojo.com/year/world/2017/?ref_=bo_cso_table_168"/>
    <hyperlink ref="N200" r:id="rId521"/>
    <hyperlink ref="A201" r:id="rId522"/>
    <hyperlink ref="K201" r:id="rId523" display="https://www.boxofficemojo.com/year/world/2001/?ref_=bo_cso_table_69"/>
    <hyperlink ref="N201" r:id="rId524"/>
    <hyperlink ref="A202" r:id="rId525"/>
    <hyperlink ref="K202" r:id="rId526" display="https://www.boxofficemojo.com/year/world/2003/?ref_=bo_cso_table_26"/>
    <hyperlink ref="N202" r:id="rId527"/>
    <hyperlink ref="A203" r:id="rId528"/>
    <hyperlink ref="K203" r:id="rId529" display="https://www.boxofficemojo.com/year/world/2002/?ref_=bo_cso_table_60"/>
    <hyperlink ref="N203" r:id="rId530"/>
    <hyperlink ref="A204" r:id="rId531"/>
    <hyperlink ref="K204" r:id="rId532" display="https://www.boxofficemojo.com/year/world/2014/?ref_=bo_cso_table_57"/>
    <hyperlink ref="N204" r:id="rId533" location=":~:text=The%20film%20was%20released%20on,the%20budget%20of%20%2439%20million."/>
    <hyperlink ref="A205" r:id="rId534"/>
    <hyperlink ref="K205" r:id="rId535" display="https://www.boxofficemojo.com/year/world/2015/?ref_=bo_cso_table_144"/>
    <hyperlink ref="N205" r:id="rId536" location=":~:text=It%20grossed%20%24375.7%20million%20at,%24154.6%E2%80%93185.1%20million%20production%20budget."/>
    <hyperlink ref="A206" r:id="rId537"/>
    <hyperlink ref="K206" r:id="rId538" display="https://www.boxofficemojo.com/year/world/2005/?ref_=bo_cso_table_5"/>
    <hyperlink ref="N206" r:id="rId539"/>
    <hyperlink ref="A207" r:id="rId540"/>
    <hyperlink ref="K207" r:id="rId541" display="https://www.boxofficemojo.com/year/world/2012/?ref_=bo_cso_table_118"/>
    <hyperlink ref="N207" r:id="rId542"/>
    <hyperlink ref="A208" r:id="rId543"/>
    <hyperlink ref="K208" r:id="rId544" display="https://www.boxofficemojo.com/year/world/2008/?ref_=bo_cso_table_175"/>
    <hyperlink ref="N208" r:id="rId545" location=":~:text=Released%20on%20November%207%2C%202008,died%20before%20the%20film's%20release."/>
    <hyperlink ref="A209" r:id="rId546"/>
    <hyperlink ref="K209" r:id="rId547" display="https://www.boxofficemojo.com/year/world/2014/?ref_=bo_cso_table_114"/>
    <hyperlink ref="N209" r:id="rId548" location=":~:text=COVID%2D19%20pandemic.-,Box%20office,a%20budget%20of%20%24180%20million."/>
    <hyperlink ref="A210" r:id="rId549"/>
    <hyperlink ref="K210" r:id="rId550" display="https://www.boxofficemojo.com/year/world/2019/?ref_=bo_cso_table_35"/>
    <hyperlink ref="N210" r:id="rId551" location=":~:text=COVID%2D19%20pandemic.-,Box%20office,a%20budget%20of%20%24180%20million."/>
    <hyperlink ref="A211" r:id="rId552"/>
    <hyperlink ref="K211" r:id="rId553" display="https://www.boxofficemojo.com/year/world/2008/?ref_=bo_cso_table_172"/>
    <hyperlink ref="N211" r:id="rId554" location=":~:text=The%20film%20grossed%20%24611%20million,highest%2Dgrossing%20film%20of%202008."/>
    <hyperlink ref="A212" r:id="rId555"/>
    <hyperlink ref="K212" r:id="rId556" display="https://www.boxofficemojo.com/year/world/2018/?ref_=bo_cso_table_130"/>
    <hyperlink ref="N212" r:id="rId557"/>
    <hyperlink ref="A213" r:id="rId558"/>
    <hyperlink ref="K213" r:id="rId559" display="https://www.boxofficemojo.com/year/world/2013/?ref_=bo_cso_table_145"/>
    <hyperlink ref="N213" r:id="rId560"/>
    <hyperlink ref="A214" r:id="rId561"/>
    <hyperlink ref="K214" r:id="rId562" display="https://www.boxofficemojo.com/year/world/2018/?ref_=bo_cso_table_97"/>
    <hyperlink ref="N214" r:id="rId563"/>
    <hyperlink ref="A215" r:id="rId564"/>
    <hyperlink ref="K215" r:id="rId565" display="https://www.boxofficemojo.com/year/world/2015/?ref_=bo_cso_table_165"/>
    <hyperlink ref="N215" r:id="rId566" location=":~:text=Reception-,Box%20office,a%20budget%20of%20%2461%20million."/>
    <hyperlink ref="A216" r:id="rId567"/>
    <hyperlink ref="K216" r:id="rId568" display="https://www.boxofficemojo.com/year/world/2004/?ref_=bo_cso_table_19"/>
    <hyperlink ref="N216" r:id="rId569"/>
    <hyperlink ref="A217" r:id="rId570"/>
    <hyperlink ref="K217" r:id="rId571" display="https://www.boxofficemojo.com/year/world/2000/?ref_=bo_cso_table_131"/>
    <hyperlink ref="N217" r:id="rId572"/>
    <hyperlink ref="A218" r:id="rId573"/>
    <hyperlink ref="K218" r:id="rId574" display="https://www.boxofficemojo.com/year/world/2010/?ref_=bo_cso_table_145"/>
    <hyperlink ref="N218" r:id="rId575" location=":~:text=With%20a%20budget%20of%20%24130,animated%20films%20of%20the%202010s."/>
    <hyperlink ref="A219" r:id="rId576"/>
    <hyperlink ref="K219" r:id="rId577" display="https://www.boxofficemojo.com/year/world/1997/?ref_=bo_cso_table_179"/>
    <hyperlink ref="N219" r:id="rId578"/>
    <hyperlink ref="A220" r:id="rId579"/>
    <hyperlink ref="K220" r:id="rId580" display="https://www.boxofficemojo.com/year/world/2012/?ref_=bo_cso_table_153"/>
    <hyperlink ref="N220" r:id="rId581"/>
    <hyperlink ref="A221" r:id="rId582"/>
    <hyperlink ref="K221" r:id="rId583" display="https://www.boxofficemojo.com/year/world/2002/?ref_=bo_cso_table_78"/>
    <hyperlink ref="N221" r:id="rId584" location=":~:text=Men%20in%20Black%20II%20was,in%20Black%3A%20International%20in%202019."/>
    <hyperlink ref="K222" r:id="rId585" display="https://www.boxofficemojo.com/year/world/2018/?ref_=bo_cso_table_99"/>
    <hyperlink ref="N222" r:id="rId586"/>
    <hyperlink ref="K223" r:id="rId587" display="https://www.boxofficemojo.com/year/world/2011/?ref_=bo_cso_table_137"/>
    <hyperlink ref="N223" r:id="rId588"/>
    <hyperlink ref="K224" r:id="rId589" display="https://www.boxofficemojo.com/year/world/2015/?ref_=bo_cso_table_140"/>
    <hyperlink ref="N224" r:id="rId590"/>
    <hyperlink ref="A225" r:id="rId591"/>
    <hyperlink ref="K225" r:id="rId592" display="https://www.boxofficemojo.com/year/world/2015/?ref_=bo_cso_table_23"/>
    <hyperlink ref="N225" r:id="rId593"/>
    <hyperlink ref="A226" r:id="rId594"/>
    <hyperlink ref="K226" r:id="rId595" display="https://www.boxofficemojo.com/year/world/2022/?ref_=bo_cso_table_63"/>
    <hyperlink ref="N226" r:id="rId596"/>
    <hyperlink ref="A227" r:id="rId597"/>
    <hyperlink ref="K227" r:id="rId598" display="https://www.boxofficemojo.com/year/world/2002/?ref_=bo_cso_table_74"/>
    <hyperlink ref="N227" r:id="rId599" location=":~:text=Upon%20its%20release%2C%20the%20film,Initial%20reviews%20were%20generally%20positive."/>
    <hyperlink ref="A228" r:id="rId600"/>
    <hyperlink ref="K228" r:id="rId601" display="https://www.boxofficemojo.com/year/world/1996/?ref_=bo_cso_table_68"/>
    <hyperlink ref="N228" r:id="rId602"/>
    <hyperlink ref="A229" r:id="rId603"/>
    <hyperlink ref="K229" r:id="rId604" display="https://www.boxofficemojo.com/year/world/2000/?ref_=bo_cso_table_199"/>
    <hyperlink ref="N229" r:id="rId605"/>
    <hyperlink ref="A230" r:id="rId606"/>
    <hyperlink ref="K230" r:id="rId607" display="https://www.boxofficemojo.com/year/world/2006/?ref_=bo_cso_table_135"/>
    <hyperlink ref="N230" r:id="rId608"/>
    <hyperlink ref="A231" r:id="rId609"/>
    <hyperlink ref="K231" r:id="rId610" display="https://www.boxofficemojo.com/year/world/2016/?ref_=bo_cso_table_148"/>
    <hyperlink ref="N231" r:id="rId611"/>
    <hyperlink ref="A232" r:id="rId612"/>
    <hyperlink ref="K232" r:id="rId613" display="https://www.boxofficemojo.com/year/world/2014/?ref_=bo_cso_table_116"/>
    <hyperlink ref="N232" r:id="rId614" location=":~:text=The%20Hunger%20Games%3A%20Mockingjay%20%E2%80%93%20Part%201%20grossed%20%24337.1%20million%20in,including%20promotion%20and%20advertising%20costs)."/>
    <hyperlink ref="A233" r:id="rId615"/>
    <hyperlink ref="K233" r:id="rId616" display="https://www.boxofficemojo.com/year/world/2015/?ref_=bo_cso_table_155"/>
    <hyperlink ref="N233" r:id="rId617"/>
    <hyperlink ref="A234" r:id="rId618"/>
    <hyperlink ref="K234" r:id="rId619" display="https://www.boxofficemojo.com/year/world/2013/?ref_=bo_cso_table_122"/>
    <hyperlink ref="N234" r:id="rId620"/>
    <hyperlink ref="A235" r:id="rId621"/>
    <hyperlink ref="K235" r:id="rId622" display="https://www.boxofficemojo.com/year/world/2009/?ref_=bo_cso_table_157"/>
    <hyperlink ref="N235" r:id="rId623"/>
    <hyperlink ref="A236" r:id="rId624"/>
    <hyperlink ref="K236" r:id="rId625" display="https://www.boxofficemojo.com/year/world/2001/?ref_=bo_cso_table_185"/>
    <hyperlink ref="N236" r:id="rId626"/>
    <hyperlink ref="A237" r:id="rId627"/>
    <hyperlink ref="K237" r:id="rId628" display="https://www.boxofficemojo.com/year/world/2005/?ref_=bo_cso_table_38"/>
    <hyperlink ref="N237" r:id="rId629"/>
    <hyperlink ref="A238" r:id="rId630"/>
    <hyperlink ref="K238" r:id="rId631" display="https://www.boxofficemojo.com/year/world/1993/?ref_=bo_cso_table_84"/>
    <hyperlink ref="N238" r:id="rId632" location=":~:text=Robin%20Williams%20was%20awarded%20the,highest%2Dgrossing%20film%20of%201993."/>
    <hyperlink ref="A239" r:id="rId633"/>
    <hyperlink ref="K239" r:id="rId634" display="https://www.boxofficemojo.com/year/world/2017/?ref_=bo_cso_table_86"/>
    <hyperlink ref="N239" r:id="rId635" location=":~:text=Reception-,Box%20office,production%20budget%20of%20%2455%20million."/>
    <hyperlink ref="A240" r:id="rId636"/>
    <hyperlink ref="K240" r:id="rId637" display="https://www.boxofficemojo.com/year/world/2002/?ref_=bo_cso_table_182"/>
    <hyperlink ref="N240" r:id="rId638" location=":~:text=Despite%20never%20hitting%20the%20number,films%20of%20the%2021st%20century."/>
    <hyperlink ref="A241" r:id="rId639"/>
    <hyperlink ref="K241" r:id="rId640" display="https://www.boxofficemojo.com/year/world/2004/?ref_=bo_cso_table_102"/>
    <hyperlink ref="N241" r:id="rId641"/>
    <hyperlink ref="A242" r:id="rId642"/>
    <hyperlink ref="K242" r:id="rId643" display="https://www.boxofficemojo.com/year/world/2007/?ref_=bo_cso_table_67"/>
    <hyperlink ref="N242" r:id="rId644" location=":~:text=The%20film%20grossed%20%24220%20million,grossing%20film%20in%20the%20series."/>
    <hyperlink ref="A243" r:id="rId645"/>
    <hyperlink ref="K243" r:id="rId646" display="https://www.boxofficemojo.com/year/world/2006/?ref_=bo_cso_table_187"/>
    <hyperlink ref="N243" r:id="rId647"/>
    <hyperlink ref="A244" r:id="rId648"/>
    <hyperlink ref="K244" r:id="rId649" display="https://www.boxofficemojo.com/year/world/2009/?ref_=bo_cso_table_112"/>
    <hyperlink ref="N244" r:id="rId650" location=":~:text=The%20film%20was%20released%20theatrically,on%20a%20%24150%20million%20budget."/>
    <hyperlink ref="A245" r:id="rId651"/>
    <hyperlink ref="K245" r:id="rId652" display="https://www.boxofficemojo.com/year/world/2014/?ref_=bo_cso_table_191"/>
    <hyperlink ref="N245" r:id="rId653" location=":~:text=Night%20at%20the%20Museum%3A%20Secret%20of%20the%20Tomb%20grossed%20%24113.7,a%20budget%20of%20%24127%20million."/>
    <hyperlink ref="A246" r:id="rId654"/>
    <hyperlink ref="K246" r:id="rId655" display="https://www.boxofficemojo.com/year/world/2021/?ref_=bo_cso_table_107"/>
    <hyperlink ref="N246" r:id="rId656"/>
    <hyperlink ref="A247" r:id="rId657"/>
    <hyperlink ref="K247" r:id="rId658" display="https://www.boxofficemojo.com/year/world/2014/?ref_=bo_cso_table_198"/>
    <hyperlink ref="N247" r:id="rId659" location=":~:text=%E2%80%9CNoah%2C%E2%80%9D%20with%20its%20%24125,of%20the%20ancient%20biblical%20tale."/>
    <hyperlink ref="A248" r:id="rId660"/>
    <hyperlink ref="K248" r:id="rId661" display="https://www.boxofficemojo.com/year/world/1999/?ref_=bo_cso_table_189"/>
    <hyperlink ref="N248" r:id="rId662"/>
    <hyperlink ref="A249" r:id="rId663"/>
    <hyperlink ref="K249" r:id="rId664" display="https://www.boxofficemojo.com/year/world/2013/?ref_=bo_cso_table_91"/>
    <hyperlink ref="N249" r:id="rId665"/>
    <hyperlink ref="A250" r:id="rId666"/>
    <hyperlink ref="K250" r:id="rId667" display="https://www.boxofficemojo.com/year/world/2016/?ref_=bo_cso_table_122"/>
    <hyperlink ref="N250" r:id="rId668"/>
    <hyperlink ref="A251" r:id="rId669"/>
    <hyperlink ref="K251" r:id="rId670" display="https://www.boxofficemojo.com/year/world/2001/?ref_=bo_cso_table_73"/>
    <hyperlink ref="N251" r:id="rId671"/>
    <hyperlink ref="A252" r:id="rId672"/>
    <hyperlink ref="K252" r:id="rId673" display="https://www.boxofficemojo.com/year/world/2007/?ref_=bo_cso_table_169"/>
    <hyperlink ref="N252" r:id="rId674"/>
    <hyperlink ref="A253" r:id="rId675"/>
    <hyperlink ref="K253" r:id="rId676" display="https://www.boxofficemojo.com/year/world/2004/?ref_=bo_cso_table_192"/>
    <hyperlink ref="N253" r:id="rId677"/>
    <hyperlink ref="A254" r:id="rId678"/>
    <hyperlink ref="K254" r:id="rId679" display="https://www.boxofficemojo.com/year/world/2019/?ref_=bo_cso_table_163"/>
    <hyperlink ref="N254" r:id="rId680"/>
    <hyperlink ref="A255" r:id="rId681"/>
    <hyperlink ref="K255" r:id="rId682" display="https://www.boxofficemojo.com/year/world/2006/?ref_=bo_cso_table_114"/>
    <hyperlink ref="N255" r:id="rId683" location=":~:text=Over%20the%20Hedge%20was%20released,on%20an%20%2480%20million%20budget."/>
    <hyperlink ref="A256" r:id="rId684"/>
    <hyperlink ref="K256" r:id="rId685" display="https://www.boxofficemojo.com/year/world/2013/?ref_=bo_cso_table_33"/>
    <hyperlink ref="N256" r:id="rId686"/>
    <hyperlink ref="A257" r:id="rId687"/>
    <hyperlink ref="K257" r:id="rId688" display="https://www.boxofficemojo.com/year/world/2013/?ref_=bo_cso_table_115"/>
    <hyperlink ref="N257" r:id="rId689"/>
    <hyperlink ref="A258" r:id="rId690"/>
    <hyperlink ref="K258" r:id="rId691" display="https://www.boxofficemojo.com/year/world/2001/?ref_=bo_cso_table_76"/>
    <hyperlink ref="N258" r:id="rId692"/>
    <hyperlink ref="A259" r:id="rId693"/>
    <hyperlink ref="K259" r:id="rId694" display="https://www.boxofficemojo.com/year/world/2014/?ref_=bo_cso_table_170"/>
    <hyperlink ref="N259" r:id="rId695"/>
    <hyperlink ref="A260" r:id="rId696"/>
    <hyperlink ref="K260" r:id="rId697" display="https://www.boxofficemojo.com/year/world/2018/?ref_=bo_cso_table_94"/>
    <hyperlink ref="N260" r:id="rId698" location=":~:text=Peter%20Rabbit%20was%20released%20in,on%20a%20%2450%20million%20budget."/>
    <hyperlink ref="A261" r:id="rId699"/>
    <hyperlink ref="K261" r:id="rId700" display="https://www.boxofficemojo.com/year/world/2001/?ref_=bo_cso_table_193"/>
    <hyperlink ref="N261" r:id="rId701"/>
    <hyperlink ref="A262" r:id="rId702"/>
    <hyperlink ref="K262" r:id="rId703" display="https://www.boxofficemojo.com/year/world/2007/?ref_=bo_cso_table_57"/>
    <hyperlink ref="N262" r:id="rId704"/>
    <hyperlink ref="A263" r:id="rId705"/>
    <hyperlink ref="K263" r:id="rId706" display="https://www.boxofficemojo.com/year/world/2006/?ref_=bo_cso_table_38"/>
    <hyperlink ref="N263" r:id="rId707"/>
    <hyperlink ref="A264" r:id="rId708"/>
    <hyperlink ref="K264" r:id="rId709" display="https://www.boxofficemojo.com/year/world/2017/?ref_=bo_cso_table_97"/>
    <hyperlink ref="N264" r:id="rId710" location=":~:text=Dead%20Men%20Tell%20No%20Tales%20premiered%20in%20Shanghai%20on%20May,production%20budget%20between%20%24230%20million."/>
    <hyperlink ref="A265" r:id="rId711"/>
    <hyperlink ref="K265" r:id="rId712" display="https://www.boxofficemojo.com/year/world/2011/?ref_=bo_cso_table_42"/>
    <hyperlink ref="N265" r:id="rId713"/>
    <hyperlink ref="A266" r:id="rId714"/>
    <hyperlink ref="K266" r:id="rId715" display="https://www.boxofficemojo.com/year/world/2003/?ref_=bo_cso_table_152"/>
    <hyperlink ref="N266" r:id="rId716"/>
    <hyperlink ref="A267" r:id="rId717"/>
    <hyperlink ref="K267" r:id="rId718" display="https://www.boxofficemojo.com/year/world/1995/?ref_=bo_cso_table_106"/>
    <hyperlink ref="N267" r:id="rId719"/>
    <hyperlink ref="A268" r:id="rId720"/>
    <hyperlink ref="K268" r:id="rId721" display="https://www.boxofficemojo.com/year/world/2019/?ref_=bo_cso_table_90"/>
    <hyperlink ref="N268" r:id="rId722"/>
    <hyperlink ref="A269" r:id="rId723"/>
    <hyperlink ref="K269" r:id="rId724" display="https://www.boxofficemojo.com/year/world/1990/?ref_=bo_cso_table_63"/>
    <hyperlink ref="N269" r:id="rId725"/>
    <hyperlink ref="A270" r:id="rId726"/>
    <hyperlink ref="K270" r:id="rId727" display="https://www.boxofficemojo.com/year/world/2009/?ref_=bo_cso_table_117"/>
    <hyperlink ref="N270" r:id="rId728" location=":~:text=It%20grossed%20over%20%24336.4%20million,surpassed%20by%20Warcraft%20in%202016."/>
    <hyperlink ref="A271" r:id="rId729"/>
    <hyperlink ref="K271" r:id="rId730" display="https://www.boxofficemojo.com/year/world/2012/?ref_=bo_cso_table_127"/>
    <hyperlink ref="N271" r:id="rId731"/>
    <hyperlink ref="A272" r:id="rId732"/>
    <hyperlink ref="K272" r:id="rId733" display="https://www.boxofficemojo.com/year/world/2011/?ref_=bo_cso_table_193"/>
    <hyperlink ref="N272" r:id="rId734" location=":~:text=%E2%80%9CPuss%20in%20Boots%E2%80%9D%20cost%20%24130,million%20and%20%2417.2%20million%2C%20respectively."/>
    <hyperlink ref="A273" r:id="rId735"/>
    <hyperlink ref="K273" r:id="rId736" display="https://www.boxofficemojo.com/year/world/2008/?ref_=bo_cso_table_178"/>
    <hyperlink ref="N273" r:id="rId737"/>
    <hyperlink ref="A274" r:id="rId738"/>
    <hyperlink ref="K274" r:id="rId739" display="https://www.boxofficemojo.com/year/world/1981/?ref_=bo_cso_table_142"/>
    <hyperlink ref="N274" r:id="rId740"/>
    <hyperlink ref="A275" r:id="rId741"/>
    <hyperlink ref="K275" r:id="rId742" display="https://www.boxofficemojo.com/year/world/1988/?ref_=bo_cso_table_81"/>
    <hyperlink ref="N275" r:id="rId743"/>
    <hyperlink ref="A276" r:id="rId744"/>
    <hyperlink ref="K276" r:id="rId745" display="https://www.boxofficemojo.com/year/world/2018/?ref_=bo_cso_table_12"/>
    <hyperlink ref="N276" r:id="rId746" location=":~:text=Ralph%20Breaks%20the%20Internet%20grossed,production%20budget%20of%20%24175%20million."/>
    <hyperlink ref="A277" r:id="rId747"/>
    <hyperlink ref="K277" r:id="rId748" display="https://www.boxofficemojo.com/year/world/2018/?ref_=bo_cso_table_95"/>
    <hyperlink ref="A278" r:id="rId749"/>
    <hyperlink ref="K278" r:id="rId750" display="https://www.boxofficemojo.com/year/world/1996/?ref_=bo_cso_table_172"/>
    <hyperlink ref="N278" r:id="rId751"/>
    <hyperlink ref="A279" r:id="rId752"/>
    <hyperlink ref="K279" r:id="rId753" display="https://www.boxofficemojo.com/year/world/2007/?ref_=bo_cso_table_165"/>
    <hyperlink ref="N279" r:id="rId754"/>
    <hyperlink ref="A280" r:id="rId755"/>
    <hyperlink ref="K280" r:id="rId756" display="https://www.boxofficemojo.com/year/world/2018/?ref_=bo_cso_table_184"/>
    <hyperlink ref="N280" r:id="rId757"/>
    <hyperlink ref="A281" r:id="rId758"/>
    <hyperlink ref="K281" r:id="rId759" display="https://www.boxofficemojo.com/year/world/2016/?ref_=bo_cso_table_166"/>
    <hyperlink ref="N281" r:id="rId760" location=":~:text=The%20film%20received%20mixed%20reviews,against%20a%20%2440%20million%20budget."/>
    <hyperlink ref="A282" r:id="rId761"/>
    <hyperlink ref="K282" r:id="rId762" display="https://www.boxofficemojo.com/year/world/1983/?ref_=bo_cso_table_48"/>
    <hyperlink ref="N282" r:id="rId763"/>
    <hyperlink ref="A283" r:id="rId764"/>
    <hyperlink ref="K283" r:id="rId765" display="https://www.boxofficemojo.com/year/world/2005/?ref_=bo_cso_table_79"/>
    <hyperlink ref="N283" r:id="rId766"/>
    <hyperlink ref="A284" r:id="rId767"/>
    <hyperlink ref="K284" r:id="rId768" display="https://www.boxofficemojo.com/year/world/2011/?ref_=bo_cso_table_42"/>
    <hyperlink ref="N284" r:id="rId769"/>
    <hyperlink ref="A285" r:id="rId770"/>
    <hyperlink ref="K285" r:id="rId771" display="https://www.boxofficemojo.com/year/world/2014/?ref_=bo_cso_table_28"/>
    <hyperlink ref="N285" r:id="rId772"/>
    <hyperlink ref="A286" r:id="rId773"/>
    <hyperlink ref="K286" r:id="rId774" display="https://www.boxofficemojo.com/year/world/2011/?ref_=bo_cso_table_44"/>
    <hyperlink ref="N286" r:id="rId775"/>
    <hyperlink ref="A287" r:id="rId776"/>
    <hyperlink ref="K287" r:id="rId777" display="https://www.boxofficemojo.com/year/world/2010/?ref_=bo_cso_table_149"/>
    <hyperlink ref="N287" r:id="rId778"/>
    <hyperlink ref="A288" r:id="rId779"/>
    <hyperlink ref="K288" r:id="rId780" display="https://www.boxofficemojo.com/year/world/1991/?ref_=bo_cso_table_141"/>
    <hyperlink ref="N288" r:id="rId781"/>
    <hyperlink ref="A289" r:id="rId782"/>
    <hyperlink ref="K289" r:id="rId783" display="https://www.boxofficemojo.com/year/world/2016/?ref_=bo_cso_table_40"/>
    <hyperlink ref="N289" r:id="rId784" location=":~:text=Thanks%20to%20a%20budget%20that,essentially%20derailing%20the%20entire%20franchise."/>
    <hyperlink ref="A290" r:id="rId785"/>
    <hyperlink ref="K290" r:id="rId786" display="https://www.boxofficemojo.com/year/world/2001/?ref_=bo_cso_table_103"/>
    <hyperlink ref="N290" r:id="rId787"/>
    <hyperlink ref="A291" r:id="rId788"/>
    <hyperlink ref="K291" r:id="rId789" display="https://www.boxofficemojo.com/year/world/2015/?ref_=bo_cso_table_51"/>
    <hyperlink ref="N291" r:id="rId790"/>
    <hyperlink ref="A292" r:id="rId791"/>
    <hyperlink ref="K292" r:id="rId792" display="https://www.boxofficemojo.com/year/world/1998/?ref_=bo_cso_table_43"/>
    <hyperlink ref="N292" r:id="rId793"/>
    <hyperlink ref="A293" r:id="rId794"/>
    <hyperlink ref="K293" r:id="rId795" display="https://www.boxofficemojo.com/year/world/1993/?ref_=bo_cso_table_144"/>
    <hyperlink ref="N293" r:id="rId796"/>
    <hyperlink ref="A294" r:id="rId797"/>
    <hyperlink ref="K294" r:id="rId798" display="https://www.boxofficemojo.com/year/world/1995/?ref_=bo_cso_table_138"/>
    <hyperlink ref="N294" r:id="rId799" location=":~:text=Seven%20was%20budgeted%20at%20%2430,expensive%20film%20at%20that%20point."/>
    <hyperlink ref="A295" r:id="rId800"/>
    <hyperlink ref="K295" r:id="rId801" display="https://www.boxofficemojo.com/year/world/2008/?ref_=bo_cso_table_105"/>
    <hyperlink ref="N295" r:id="rId802" location=":~:text=Despite%20mixed%20reviews%20from%20critics,from%20a%20%2465%20million%20budget."/>
    <hyperlink ref="A296" r:id="rId803"/>
    <hyperlink ref="K296" r:id="rId804" display="https://www.boxofficemojo.com/year/world/2021/?ref_=bo_cso_table_91"/>
    <hyperlink ref="N296" r:id="rId805"/>
    <hyperlink ref="A297" r:id="rId806"/>
    <hyperlink ref="K297" r:id="rId807" display="https://www.boxofficemojo.com/year/world/2004/?ref_=bo_cso_table_166"/>
    <hyperlink ref="N297" r:id="rId808" location=":~:text=Shark%20Tale%20premiered%20at%20the,highest%2Dgrossing%20film%20of%202004."/>
    <hyperlink ref="A298" r:id="rId809"/>
    <hyperlink ref="K298" r:id="rId810" display="https://www.boxofficemojo.com/year/world/2019/?ref_=bo_cso_table_185"/>
    <hyperlink ref="N298" r:id="rId811"/>
    <hyperlink ref="A299" r:id="rId812"/>
    <hyperlink ref="K299" r:id="rId813" display="https://www.boxofficemojo.com/year/world/2009/?ref_=bo_cso_table_18"/>
    <hyperlink ref="N299" r:id="rId814"/>
    <hyperlink ref="A300" r:id="rId815"/>
    <hyperlink ref="K300" r:id="rId816" display="https://www.boxofficemojo.com/year/world/2011/?ref_=bo_cso_table_2"/>
    <hyperlink ref="N300" r:id="rId817"/>
    <hyperlink ref="A301" r:id="rId818"/>
    <hyperlink ref="K301" r:id="rId819" display="https://www.boxofficemojo.com/year/world/2001/?ref_=bo_cso_table_37"/>
    <hyperlink ref="N301" r:id="rId820" location=":~:text=1%20at%20the%20domestic%20box,Pixar's%20%E2%80%9CMonsters%2C%20Inc.%E2%80%9D"/>
    <hyperlink ref="A302" r:id="rId821"/>
    <hyperlink ref="K302" r:id="rId822" display="https://www.boxofficemojo.com/year/world/2004/?ref_=bo_cso_table_65"/>
    <hyperlink ref="N302" r:id="rId823"/>
    <hyperlink ref="A303" r:id="rId824"/>
    <hyperlink ref="K303" r:id="rId825" display="https://www.boxofficemojo.com/year/world/2010/?ref_=bo_cso_table_117"/>
    <hyperlink ref="N303" r:id="rId826"/>
    <hyperlink ref="A304" r:id="rId827"/>
    <hyperlink ref="K304" r:id="rId828" display="https://www.boxofficemojo.com/year/world/2007/?ref_=bo_cso_table_93"/>
    <hyperlink ref="N304" r:id="rId829" location=":~:text=The%20film%20received%20mixed%20reviews,highest%2Dgrossing%20film%20of%202007."/>
    <hyperlink ref="A305" r:id="rId830"/>
    <hyperlink ref="K305" r:id="rId831" display="https://www.boxofficemojo.com/year/world/2002/?ref_=bo_cso_table_120"/>
    <hyperlink ref="N305" r:id="rId832"/>
    <hyperlink ref="A306" r:id="rId833"/>
    <hyperlink ref="K306" r:id="rId834" display="https://www.boxofficemojo.com/year/world/2016/?ref_=bo_cso_table_157"/>
    <hyperlink ref="N306" r:id="rId835" location=":~:text=Reception-,Box%20office,production%20budget%20of%20%2475%20million."/>
    <hyperlink ref="A307" r:id="rId836"/>
    <hyperlink ref="K307" r:id="rId837" display="https://www.boxofficemojo.com/year/world/2021/?ref_=bo_cso_table_122"/>
    <hyperlink ref="N307" r:id="rId838" location=":~:text=The%20film%20has%20grossed%20over,highest%2Dgrossing%20film%20of%202021."/>
    <hyperlink ref="A308" r:id="rId839"/>
    <hyperlink ref="K308" r:id="rId840" display="https://www.boxofficemojo.com/year/world/2012/?ref_=bo_cso_table_31"/>
    <hyperlink ref="N308" r:id="rId841" location=":~:text=The%20film's%20budget%20is%20estimated,and%20the%20Bond%20film%20series."/>
    <hyperlink ref="A309" r:id="rId842"/>
    <hyperlink ref="K309" r:id="rId843" display="https://www.boxofficemojo.com/year/world/2008/?ref_=bo_cso_table_161"/>
    <hyperlink ref="N309" r:id="rId844"/>
    <hyperlink ref="A310" r:id="rId845"/>
    <hyperlink ref="K310" r:id="rId846" display="https://www.boxofficemojo.com/year/world/2012/?ref_=bo_cso_table_136"/>
    <hyperlink ref="N310" r:id="rId847"/>
    <hyperlink ref="A311" r:id="rId848"/>
    <hyperlink ref="K311" r:id="rId849" display="https://www.boxofficemojo.com/year/world/2018/?ref_=bo_cso_table_139"/>
    <hyperlink ref="N311" r:id="rId850"/>
    <hyperlink ref="A312" r:id="rId851"/>
    <hyperlink ref="K312" r:id="rId852" display="https://www.boxofficemojo.com/year/world/2020/?ref_=bo_cso_table_154"/>
    <hyperlink ref="N312" r:id="rId853"/>
    <hyperlink ref="A313" r:id="rId854"/>
    <hyperlink ref="K313" r:id="rId855" display="https://www.boxofficemojo.com/year/world/2022/?ref_=bo_cso_table_128"/>
    <hyperlink ref="N313" r:id="rId856"/>
    <hyperlink ref="A314" r:id="rId857"/>
    <hyperlink ref="K314" r:id="rId858" display="https://www.boxofficemojo.com/year/world/2015/?ref_=bo_cso_table_74"/>
    <hyperlink ref="N314" r:id="rId859" location=":~:text=Following%20the%20Sony%20Pictures%20hack,most%20expensive%20films%20ever%20made."/>
    <hyperlink ref="A315" r:id="rId860"/>
    <hyperlink ref="K315" r:id="rId861" display="https://www.boxofficemojo.com/year/world/1994/?ref_=bo_cso_table_95"/>
    <hyperlink ref="N315" r:id="rId862"/>
    <hyperlink ref="A316" r:id="rId863"/>
    <hyperlink ref="K316" r:id="rId864" display="https://www.boxofficemojo.com/year/world/2002/?ref_=bo_cso_table_88"/>
    <hyperlink ref="N316" r:id="rId865"/>
    <hyperlink ref="A317" r:id="rId866"/>
    <hyperlink ref="K317" r:id="rId867" display="https://www.boxofficemojo.com/year/world/2004/?ref_=bo_cso_table_102"/>
    <hyperlink ref="N317" r:id="rId868"/>
    <hyperlink ref="A318" r:id="rId869"/>
    <hyperlink ref="K318" r:id="rId870" display="https://www.boxofficemojo.com/year/world/2007/?ref_=bo_cso_table_71"/>
    <hyperlink ref="N318" r:id="rId871"/>
    <hyperlink ref="A319" r:id="rId872"/>
    <hyperlink ref="K319" r:id="rId873" display="https://www.boxofficemojo.com/year/world/2019/?ref_=bo_cso_table_27"/>
    <hyperlink ref="N319" r:id="rId874"/>
    <hyperlink ref="A320" r:id="rId875"/>
    <hyperlink ref="K320" r:id="rId876" display="https://www.boxofficemojo.com/year/world/2017/?ref_=bo_cso_table_75"/>
    <hyperlink ref="N320" r:id="rId877"/>
    <hyperlink ref="A321" r:id="rId878"/>
    <hyperlink ref="K321" r:id="rId879" display="https://www.boxofficemojo.com/year/world/2018/?ref_=bo_cso_table_152"/>
    <hyperlink ref="N321" r:id="rId880"/>
    <hyperlink ref="A322" r:id="rId881"/>
    <hyperlink ref="K322" r:id="rId882" display="https://www.boxofficemojo.com/year/world/2021/?ref_=bo_cso_table_6"/>
    <hyperlink ref="N322" r:id="rId883"/>
    <hyperlink ref="A323" r:id="rId884"/>
    <hyperlink ref="K323" r:id="rId885" display="https://www.boxofficemojo.com/year/world/2001/?ref_=bo_cso_table_79"/>
    <hyperlink ref="N323" r:id="rId886"/>
    <hyperlink ref="A324" r:id="rId887"/>
    <hyperlink ref="K324" r:id="rId888" display="https://www.boxofficemojo.com/year/world/2009/?ref_=bo_cso_table_149"/>
    <hyperlink ref="N324" r:id="rId889" location=":~:text=It%20was%20released%20in%20the,its%20%24150%20million%20production%20budget."/>
    <hyperlink ref="A325" r:id="rId890"/>
    <hyperlink ref="K325" r:id="rId891" display="https://www.boxofficemojo.com/year/world/2016/?ref_=bo_cso_table_108"/>
    <hyperlink ref="N325" r:id="rId892"/>
    <hyperlink ref="A326" r:id="rId893"/>
    <hyperlink ref="K326" r:id="rId894" display="https://www.boxofficemojo.com/year/world/2013/?ref_=bo_cso_table_60"/>
    <hyperlink ref="N326" r:id="rId895"/>
    <hyperlink ref="A327" r:id="rId896"/>
    <hyperlink ref="K327" r:id="rId897" display="https://www.boxofficemojo.com/year/world/1977/?ref_=bo_cso_table_106"/>
    <hyperlink ref="N327" r:id="rId898" location=":~:text=Released%20in%201977%2C%20%22A%20New,around%20775%20million%20U.S.%20dollars."/>
    <hyperlink ref="A328" r:id="rId899"/>
    <hyperlink ref="K328" r:id="rId900" display="https://www.boxofficemojo.com/year/world/2016/?ref_=bo_cso_table_119"/>
    <hyperlink ref="N328" r:id="rId901" location=":~:text=Suicide%20Squad%20was%20a%20box,including%20advertising%20and%20promotion%20costs)."/>
    <hyperlink ref="A329" r:id="rId902"/>
    <hyperlink ref="K329" r:id="rId903" display="https://www.boxofficemojo.com/year/world/2006/?ref_=bo_cso_table_140"/>
    <hyperlink ref="N329" r:id="rId904"/>
    <hyperlink ref="A330" r:id="rId905"/>
    <hyperlink ref="K330" r:id="rId906" display="https://www.boxofficemojo.com/year/world/2012/?ref_=bo_cso_table_164"/>
    <hyperlink ref="N330" r:id="rId907" location=":~:text=Taken%202%20grossed%20%24139.9%20million,a%20budget%20of%20%2445%20million."/>
    <hyperlink ref="A331" r:id="rId908"/>
    <hyperlink ref="K331" r:id="rId909" display="https://www.boxofficemojo.com/year/world/2015/?ref_=bo_cso_table_140"/>
    <hyperlink ref="N331" r:id="rId910" location=":~:text=of%20skills%22).-,Box%20office,a%20budget%20of%20%2455%20million."/>
    <hyperlink ref="A332" r:id="rId911"/>
    <hyperlink ref="K332" r:id="rId912" display="https://www.boxofficemojo.com/year/world/2010/?ref_=bo_cso_table_177"/>
    <hyperlink ref="N332" r:id="rId913" location=":~:text=Tangled%2C%20which%20was%20a%20retelling,animation%20and%20flashy%20computer%20animation."/>
    <hyperlink ref="A333" r:id="rId914"/>
    <hyperlink ref="K333" r:id="rId915" display="https://www.boxofficemojo.com/year/world/1999/?ref_=bo_cso_table_77"/>
    <hyperlink ref="N333" r:id="rId916"/>
    <hyperlink ref="A334" r:id="rId917"/>
    <hyperlink ref="K334" r:id="rId918" display="https://www.boxofficemojo.com/year/world/2012/?ref_=bo_cso_table_197"/>
    <hyperlink ref="N334" r:id="rId919"/>
    <hyperlink ref="A335" r:id="rId920"/>
    <hyperlink ref="K335" r:id="rId921" display="https://www.boxofficemojo.com/year/world/2014/?ref_=bo_cso_table_40"/>
    <hyperlink ref="N335" r:id="rId922"/>
    <hyperlink ref="A336" r:id="rId923"/>
    <hyperlink ref="K336" r:id="rId924" display="https://www.boxofficemojo.com/year/world/2020/?ref_=bo_cso_table_188"/>
    <hyperlink ref="N336" r:id="rId925" location=":~:text=It%20was%20the%20first%20Hollywood,also%20a%20box%20office%20disappointment."/>
    <hyperlink ref="A337" r:id="rId926"/>
    <hyperlink ref="K337" r:id="rId927" display="https://www.boxofficemojo.com/year/world/1991/?ref_=bo_cso_table_22"/>
    <hyperlink ref="N337" r:id="rId928"/>
    <hyperlink ref="A338" r:id="rId929"/>
    <hyperlink ref="K338" r:id="rId930" display="https://www.boxofficemojo.com/year/world/2003/?ref_=bo_cso_table_89"/>
    <hyperlink ref="N338" r:id="rId931"/>
    <hyperlink ref="A339" r:id="rId932"/>
    <hyperlink ref="K339" r:id="rId933" display="https://www.boxofficemojo.com/year/world/2015/?ref_=bo_cso_table_85"/>
    <hyperlink ref="N339" r:id="rId934"/>
    <hyperlink ref="A340" r:id="rId935"/>
    <hyperlink ref="K340" r:id="rId936" display="https://www.boxofficemojo.com/year/world/2009/?ref_=bo_cso_table_175"/>
    <hyperlink ref="N340" r:id="rId937" location=":~:text=With%20an%20estimated%20%24200%20million,budget%20%24185%2D%24196%20million)."/>
    <hyperlink ref="A341" r:id="rId938"/>
    <hyperlink ref="K341" r:id="rId939" display="https://www.boxofficemojo.com/year/world/2011/?ref_=bo_cso_table_168"/>
    <hyperlink ref="N341" r:id="rId940"/>
    <hyperlink ref="A342" r:id="rId941"/>
    <hyperlink ref="K342" r:id="rId942" display="https://www.boxofficemojo.com/year/world/2012/?ref_=bo_cso_table_115"/>
    <hyperlink ref="N342" r:id="rId943"/>
    <hyperlink ref="A343" r:id="rId944"/>
    <hyperlink ref="K343" r:id="rId945" display="https://www.boxofficemojo.com/year/world/2014/?ref_=bo_cso_table_133"/>
    <hyperlink ref="N343" r:id="rId946"/>
    <hyperlink ref="A344" r:id="rId947"/>
    <hyperlink ref="K344" r:id="rId948" display="https://www.boxofficemojo.com/year/world/2016/?ref_=bo_cso_table_88"/>
    <hyperlink ref="N344" r:id="rId949"/>
    <hyperlink ref="A345" r:id="rId950"/>
    <hyperlink ref="K345" r:id="rId951" display="https://www.boxofficemojo.com/year/world/2012/?ref_=bo_cso_table_9"/>
    <hyperlink ref="N345" r:id="rId952"/>
    <hyperlink ref="A346" r:id="rId953"/>
    <hyperlink ref="K346" r:id="rId954" display="https://www.boxofficemojo.com/year/world/2022/?ref_=bo_cso_table_110"/>
    <hyperlink ref="N346" r:id="rId955" location=":~:text=The%20film%20was%20a%20commercial,highest%2Dgrossing%20film%20of%202022."/>
    <hyperlink ref="A347" r:id="rId956"/>
    <hyperlink ref="K347" r:id="rId957" display="https://www.boxofficemojo.com/year/world/1992/?ref_=bo_cso_table_114"/>
    <hyperlink ref="N347" r:id="rId958"/>
    <hyperlink ref="A348" r:id="rId959"/>
    <hyperlink ref="K348" r:id="rId960" display="https://www.boxofficemojo.com/year/world/2017/?ref_=bo_cso_table_14"/>
    <hyperlink ref="N348" r:id="rId961" location=":~:text=It%20grossed%20%24528%20million%20worldwide,all%20three%20awards%20to%20Coco."/>
    <hyperlink ref="A349" r:id="rId962"/>
    <hyperlink ref="K349" r:id="rId963" display="https://www.boxofficemojo.com/year/world/2007/?ref_=bo_cso_table_79"/>
    <hyperlink ref="N349" r:id="rId964"/>
    <hyperlink ref="A350" r:id="rId965"/>
    <hyperlink ref="K350" r:id="rId966" display="https://www.boxofficemojo.com/year/world/2008/?ref_=bo_cso_table_104"/>
    <hyperlink ref="N350" r:id="rId967"/>
    <hyperlink ref="A351" r:id="rId968"/>
    <hyperlink ref="K351" r:id="rId969" display="https://www.boxofficemojo.com/year/world/2013/?ref_=bo_cso_table_152"/>
    <hyperlink ref="N351" r:id="rId970"/>
    <hyperlink ref="A352" r:id="rId971"/>
    <hyperlink ref="K352" r:id="rId972" display="https://www.boxofficemojo.com/year/world/2016/?ref_=bo_cso_table_146"/>
    <hyperlink ref="N352" r:id="rId973"/>
    <hyperlink ref="A353" r:id="rId974"/>
    <hyperlink ref="K353" r:id="rId975" display="https://www.boxofficemojo.com/year/world/2018/?ref_=bo_cso_table_151"/>
    <hyperlink ref="A354" r:id="rId976"/>
    <hyperlink ref="K354" r:id="rId977" display="https://www.boxofficemojo.com/year/world/2013/?ref_=bo_cso_table_180"/>
    <hyperlink ref="N354" r:id="rId978"/>
    <hyperlink ref="A355" r:id="rId979"/>
    <hyperlink ref="K355" r:id="rId980" display="https://www.boxofficemojo.com/year/world/2008/?ref_=bo_cso_table_118"/>
    <hyperlink ref="N355" r:id="rId981" location=":~:text=The%20film%20was%20a%20box,Supporting%20Actress%20for%20Taraji%20P."/>
    <hyperlink ref="A356" r:id="rId982"/>
    <hyperlink ref="K356" r:id="rId983" display="https://www.boxofficemojo.com/year/world/2006/?ref_=bo_cso_table_113"/>
    <hyperlink ref="N356" r:id="rId984"/>
    <hyperlink ref="A357" r:id="rId985"/>
    <hyperlink ref="K357" r:id="rId986" display="https://www.boxofficemojo.com/year/world/2008/?ref_=bo_cso_table_50"/>
    <hyperlink ref="N357" r:id="rId987"/>
    <hyperlink ref="A358" r:id="rId988"/>
    <hyperlink ref="K358" r:id="rId989" display="https://www.boxofficemojo.com/year/world/2012/?ref_=bo_cso_table_34"/>
    <hyperlink ref="N358" r:id="rId990"/>
    <hyperlink ref="A359" r:id="rId991"/>
    <hyperlink ref="K359" r:id="rId992" display="https://www.boxofficemojo.com/year/world/2004/?ref_=bo_cso_table_196"/>
    <hyperlink ref="N359" r:id="rId993"/>
    <hyperlink ref="A360" r:id="rId994"/>
    <hyperlink ref="K360" r:id="rId995" display="https://www.boxofficemojo.com/year/world/2006/?ref_=bo_cso_table_139"/>
    <hyperlink ref="N360" r:id="rId996" location=":~:text=The%20film%20grossed%20over%20%24326,grossing%20film%20worldwide%20in%202006."/>
    <hyperlink ref="A361" r:id="rId997"/>
    <hyperlink ref="N361" r:id="rId998"/>
    <hyperlink ref="A362" r:id="rId999"/>
    <hyperlink ref="K362" r:id="rId1000" display="https://www.boxofficemojo.com/year/world/2012/?ref_=bo_cso_table_161"/>
    <hyperlink ref="N362" r:id="rId1001"/>
    <hyperlink ref="A363" r:id="rId1002"/>
    <hyperlink ref="K363" r:id="rId1003" display="https://www.boxofficemojo.com/year/world/2017/?ref_=bo_cso_table_21"/>
    <hyperlink ref="N363" r:id="rId1004" location=":~:text=With%20an%20estimated%20production%20budget,Walker's%20death%20in%20November%202013."/>
    <hyperlink ref="A364" r:id="rId1005"/>
    <hyperlink ref="K364" r:id="rId1006" display="https://www.boxofficemojo.com/year/world/1994/?ref_=bo_cso_table_111"/>
    <hyperlink ref="N364" r:id="rId1007"/>
    <hyperlink ref="A365" r:id="rId1008"/>
    <hyperlink ref="K365" r:id="rId1009" display="https://www.boxofficemojo.com/year/world/2015/?ref_=bo_cso_table_4"/>
    <hyperlink ref="N365" r:id="rId1010"/>
    <hyperlink ref="A366" r:id="rId1011"/>
    <hyperlink ref="K366" r:id="rId1012" display="https://www.boxofficemojo.com/year/world/1993/?ref_=bo_cso_table_180"/>
    <hyperlink ref="N366" r:id="rId1013" location=":~:text=The%20Fugitive%20premiered%20in%20Westwood,against%20a%20%2444%20million%20budget."/>
    <hyperlink ref="A367" r:id="rId1014"/>
    <hyperlink ref="K367" r:id="rId1015" display="https://www.boxofficemojo.com/year/world/2007/?ref_=bo_cso_table_172"/>
    <hyperlink ref="N367" r:id="rId1016" location=":~:text=With%20a%20production%20budget%20of,the%20film%20in%20post%2Dproduction."/>
    <hyperlink ref="A368" r:id="rId1017"/>
    <hyperlink ref="K368" r:id="rId1018" display="https://www.boxofficemojo.com/year/world/2015/?ref_=bo_cso_table_128"/>
    <hyperlink ref="N368" r:id="rId1019"/>
    <hyperlink ref="A369" r:id="rId1020"/>
    <hyperlink ref="K369" r:id="rId1021" display="https://www.boxofficemojo.com/year/world/2013/?ref_=bo_cso_table_82"/>
    <hyperlink ref="N369" r:id="rId1022"/>
    <hyperlink ref="A370" r:id="rId1023"/>
    <hyperlink ref="K370" r:id="rId1024" display="https://www.boxofficemojo.com/year/world/2017/?ref_=bo_cso_table_88"/>
    <hyperlink ref="N370" r:id="rId1025" location=":~:text=Reception-,Box%20office,production%20budget%20of%20%2484%20million."/>
    <hyperlink ref="A371" r:id="rId1026"/>
    <hyperlink ref="K371" r:id="rId1027" display="https://www.boxofficemojo.com/year/world/2018/?ref_=bo_cso_table_24"/>
    <hyperlink ref="N371" r:id="rId1028"/>
    <hyperlink ref="A372" r:id="rId1029"/>
    <hyperlink ref="K372" r:id="rId1030" display="https://www.boxofficemojo.com/year/world/2009/?ref_=bo_cso_table_56"/>
    <hyperlink ref="N372" r:id="rId1031"/>
    <hyperlink ref="A373" r:id="rId1032"/>
    <hyperlink ref="K373" r:id="rId1033" display="https://www.boxofficemojo.com/year/world/2011/?ref_=bo_cso_table_181"/>
    <hyperlink ref="N373" r:id="rId1034" location=":~:text=The%20Hangover%20Part%20II%20grossed,a%20budget%20of%20%2480%20million."/>
    <hyperlink ref="A374" r:id="rId1035"/>
    <hyperlink ref="K374" r:id="rId1036" display="https://www.boxofficemojo.com/year/world/2013/?ref_=bo_cso_table_194"/>
    <hyperlink ref="N374" r:id="rId1037" location=":~:text=The%20Hangover%20Part%20III%20grossed,a%20budget%20of%20%24103%20million."/>
    <hyperlink ref="A375" r:id="rId1038"/>
    <hyperlink ref="K375" r:id="rId1039" display="https://www.boxofficemojo.com/year/world/2012/?ref_=bo_cso_table_49"/>
    <hyperlink ref="N375" r:id="rId1040"/>
    <hyperlink ref="A376" r:id="rId1041"/>
    <hyperlink ref="K376" r:id="rId1042" display="https://www.boxofficemojo.com/year/world/2014/?ref_=bo_cso_table_56"/>
    <hyperlink ref="N376" r:id="rId1043"/>
    <hyperlink ref="A377" r:id="rId1044"/>
    <hyperlink ref="K377" r:id="rId1045" display="https://www.boxofficemojo.com/year/world/2013/?ref_=bo_cso_table_58"/>
    <hyperlink ref="A378" r:id="rId1046"/>
    <hyperlink ref="K378" r:id="rId1047" display="https://www.boxofficemojo.com/year/world/1996/?ref_=bo_cso_table_141"/>
    <hyperlink ref="N378" r:id="rId1048"/>
    <hyperlink ref="A379" r:id="rId1049"/>
    <hyperlink ref="K379" r:id="rId1050" display="https://www.boxofficemojo.com/year/world/2012/?ref_=bo_cso_table_138"/>
    <hyperlink ref="N379" r:id="rId1051"/>
    <hyperlink ref="A380" r:id="rId1052"/>
    <hyperlink ref="K380" r:id="rId1053" display="https://www.boxofficemojo.com/year/world/2013/?ref_=bo_cso_table_80"/>
    <hyperlink ref="A381" r:id="rId1054"/>
    <hyperlink ref="K381" r:id="rId1055" display="https://www.boxofficemojo.com/year/world/2004/?ref_=bo_cso_table_159"/>
    <hyperlink ref="N381" r:id="rId1056"/>
    <hyperlink ref="A382" r:id="rId1057"/>
    <hyperlink ref="K382" r:id="rId1058" display="https://www.boxofficemojo.com/year/world/2016/?ref_=bo_cso_table_54"/>
    <hyperlink ref="N382" r:id="rId1059"/>
    <hyperlink ref="A383" r:id="rId1060"/>
    <hyperlink ref="K383" r:id="rId1061" display="https://www.boxofficemojo.com/year/world/2010/?ref_=bo_cso_table_199"/>
    <hyperlink ref="N383" r:id="rId1062"/>
    <hyperlink ref="A384" r:id="rId1063"/>
    <hyperlink ref="K384" r:id="rId1064" display="https://www.boxofficemojo.com/year/world/2010/?ref_=bo_cso_table_96"/>
    <hyperlink ref="N384" r:id="rId1065"/>
    <hyperlink ref="A385" r:id="rId1066"/>
    <hyperlink ref="K385" r:id="rId1067" display="https://www.boxofficemojo.com/year/world/2010/?ref_=bo_cso_table_155"/>
    <hyperlink ref="N385" r:id="rId1068" location=":~:text=However%2C%20James%20Newton%20Howard's,domestically%20and%20%24319%20million%20worldwide."/>
    <hyperlink ref="A386" r:id="rId1069"/>
    <hyperlink ref="K386" r:id="rId1070" display="https://www.boxofficemojo.com/year/world/2017/?ref_=bo_cso_table_16"/>
    <hyperlink ref="N386" r:id="rId1071"/>
    <hyperlink ref="A387" r:id="rId1072"/>
    <hyperlink ref="K387" r:id="rId1073" display="https://www.boxofficemojo.com/year/world/2003/?ref_=bo_cso_table_70"/>
    <hyperlink ref="N387" r:id="rId1074"/>
    <hyperlink ref="A388" r:id="rId1075"/>
    <hyperlink ref="K388" r:id="rId1076" display="https://www.boxofficemojo.com/year/world/2016/?ref_=bo_cso_table_77"/>
    <hyperlink ref="N388" r:id="rId1077" location=":~:text=Reception-,Box%20office,even%20and%20justify%20a%20sequel."/>
    <hyperlink ref="A389" r:id="rId1078"/>
    <hyperlink ref="K389" r:id="rId1079" display="https://www.boxofficemojo.com/year/world/2017/?ref_=bo_cso_table_167"/>
    <hyperlink ref="N389" r:id="rId1080" location=":~:text=The%20Lego%20Batman%20Movie%20grossed,production%20budget%20of%20%2480%20million."/>
    <hyperlink ref="A390" r:id="rId1081"/>
    <hyperlink ref="K390" r:id="rId1082" display="https://www.boxofficemojo.com/year/world/2014/?ref_=bo_cso_table_58"/>
    <hyperlink ref="N390" r:id="rId1083" location=":~:text=The%20Lego%20Movie%20premiered%20in,%2C%20story%2C%20humor%20and%20acting."/>
    <hyperlink ref="A391" r:id="rId1084"/>
    <hyperlink ref="K391" r:id="rId1085" display="https://www.boxofficemojo.com/year/world/2019/?ref_=bo_cso_table_8"/>
    <hyperlink ref="N391" r:id="rId1086"/>
    <hyperlink ref="A392" r:id="rId1087"/>
    <hyperlink ref="K392" r:id="rId1088" display="https://www.boxofficemojo.com/year/world/1994/?ref_=bo_cso_table_39"/>
    <hyperlink ref="N392" r:id="rId1089"/>
    <hyperlink ref="A393" r:id="rId1090"/>
    <hyperlink ref="K393" r:id="rId1091" display="https://www.boxofficemojo.com/year/world/2005/?ref_=bo_cso_table_121"/>
    <hyperlink ref="N393" r:id="rId1092"/>
    <hyperlink ref="A394" r:id="rId1093"/>
    <hyperlink ref="K394" r:id="rId1094" display="https://www.boxofficemojo.com/year/world/2012/?ref_=bo_cso_table_99"/>
    <hyperlink ref="N394" r:id="rId1095"/>
    <hyperlink ref="A395" r:id="rId1096"/>
    <hyperlink ref="K395" r:id="rId1097" display="https://www.boxofficemojo.com/year/world/1997/?ref_=bo_cso_table_169"/>
    <hyperlink ref="N395" r:id="rId1098"/>
    <hyperlink ref="A396" r:id="rId1099"/>
    <hyperlink ref="K396" r:id="rId1100" display="https://www.boxofficemojo.com/year/world/2015/?ref_=bo_cso_table_160"/>
    <hyperlink ref="N396" r:id="rId1101" location=":~:text=The%20Martian%20was%20a%20financial,a%20budget%20of%20%24108%20million."/>
    <hyperlink ref="A397" r:id="rId1102"/>
    <hyperlink ref="K397" r:id="rId1103" display="https://www.boxofficemojo.com/year/world/1994/?ref_=bo_cso_table_93"/>
    <hyperlink ref="N397" r:id="rId1104" location=":~:text=The%20film%20grossed%20over%20%24351,Diaz%20as%20a%20leading%20lady."/>
    <hyperlink ref="A398" r:id="rId1105"/>
    <hyperlink ref="K398" r:id="rId1106" display="https://www.boxofficemojo.com/year/world/1999/?ref_=bo_cso_table_61"/>
    <hyperlink ref="N398" r:id="rId1107" location=":~:text=The%20Matrix%20opened%20in%20theaters,%2463%20million%20budget%2C%20becoming%20the"/>
    <hyperlink ref="A399" r:id="rId1108"/>
    <hyperlink ref="K399" r:id="rId1109" display="https://www.boxofficemojo.com/year/world/2003/?ref_=bo_cso_table_123"/>
    <hyperlink ref="N399" r:id="rId1110"/>
    <hyperlink ref="A400" r:id="rId1111"/>
    <hyperlink ref="K400" r:id="rId1112" display="https://www.boxofficemojo.com/year/world/2003/?ref_=bo_cso_table_97"/>
    <hyperlink ref="N400" r:id="rId1113"/>
    <hyperlink ref="A401" r:id="rId1114"/>
    <hyperlink ref="K401" r:id="rId1115" display="https://www.boxofficemojo.com/year/world/2014/?ref_=bo_cso_table_100"/>
    <hyperlink ref="N401" r:id="rId1116"/>
    <hyperlink ref="A402" r:id="rId1117"/>
    <hyperlink ref="K402" r:id="rId1118" display="https://www.boxofficemojo.com/year/world/2018/?ref_=bo_cso_table_11"/>
    <hyperlink ref="N402" r:id="rId1119"/>
    <hyperlink ref="A403" r:id="rId1120"/>
    <hyperlink ref="K403" r:id="rId1121" display="https://www.boxofficemojo.com/year/world/1999/?ref_=bo_cso_table_107"/>
    <hyperlink ref="N403" r:id="rId1122"/>
    <hyperlink ref="A404" r:id="rId1123"/>
    <hyperlink ref="K404" r:id="rId1124" display="https://www.boxofficemojo.com/year/world/2017/?ref_=bo_cso_table_117"/>
    <hyperlink ref="N404" r:id="rId1125"/>
    <hyperlink ref="A405" r:id="rId1126"/>
    <hyperlink ref="K405" r:id="rId1127" display="https://www.boxofficemojo.com/year/world/2001/?ref_=bo_cso_table_80"/>
    <hyperlink ref="N405" r:id="rId1128"/>
    <hyperlink ref="A406" r:id="rId1129"/>
    <hyperlink ref="K406" r:id="rId1130" display="https://www.boxofficemojo.com/year/world/2008/?ref_=bo_cso_table_126"/>
    <hyperlink ref="N406" r:id="rId1131"/>
    <hyperlink ref="A407" r:id="rId1132"/>
    <hyperlink ref="K407" r:id="rId1133" display="https://www.boxofficemojo.com/year/world/2018/?ref_=bo_cso_table_186"/>
    <hyperlink ref="N407" r:id="rId1134"/>
    <hyperlink ref="A408" r:id="rId1135"/>
    <hyperlink ref="K408" r:id="rId1136" display="https://www.boxofficemojo.com/year/world/2004/?ref_=bo_cso_table_171"/>
    <hyperlink ref="N408" r:id="rId1137"/>
    <hyperlink ref="A409" r:id="rId1138"/>
    <hyperlink ref="K409" r:id="rId1139" display="https://www.boxofficemojo.com/year/world/2000/?ref_=bo_cso_table_134"/>
    <hyperlink ref="N409" r:id="rId1140"/>
    <hyperlink ref="A410" r:id="rId1141"/>
    <hyperlink ref="K410" r:id="rId1142" display="https://www.boxofficemojo.com/year/world/1999/?ref_=bo_cso_table_46"/>
    <hyperlink ref="N410" r:id="rId1143"/>
    <hyperlink ref="A411" r:id="rId1144"/>
    <hyperlink ref="K411" r:id="rId1145" display="https://www.boxofficemojo.com/year/world/2004/?ref_=bo_cso_table_159"/>
    <hyperlink ref="N411" r:id="rId1146"/>
    <hyperlink ref="A412" r:id="rId1147"/>
    <hyperlink ref="K412" r:id="rId1148" display="https://www.boxofficemojo.com/year/world/2009/?ref_=bo_cso_table_156"/>
    <hyperlink ref="N412" r:id="rId1149"/>
    <hyperlink ref="A413" r:id="rId1150"/>
    <hyperlink ref="K413" r:id="rId1151" display="https://www.boxofficemojo.com/year/world/2015/?ref_=bo_cso_table_10"/>
    <hyperlink ref="N413" r:id="rId1152"/>
    <hyperlink ref="A414" r:id="rId1153"/>
    <hyperlink ref="K414" r:id="rId1154" display="https://www.boxofficemojo.com/year/world/2019/?ref_=bo_cso_table_35"/>
    <hyperlink ref="N414" r:id="rId1155" location=":~:text=With%20an%20estimated%20budget%20of,United%20States%20on%20December%2020."/>
    <hyperlink ref="A415" r:id="rId1156"/>
    <hyperlink ref="K415" r:id="rId1157" display="https://www.boxofficemojo.com/year/world/1996/?ref_=bo_cso_table_120"/>
    <hyperlink ref="N415" r:id="rId1158" location=":~:text=Produced%20on%20a%20%2475%20million,U.S.%20film%20worldwide%20that%20year."/>
    <hyperlink ref="A416" r:id="rId1159"/>
    <hyperlink ref="K416" r:id="rId1160" display="https://www.boxofficemojo.com/year/world/2016/?ref_=bo_cso_table_72"/>
    <hyperlink ref="N416" r:id="rId1161"/>
    <hyperlink ref="A417" r:id="rId1162"/>
    <hyperlink ref="K417" r:id="rId1163" display="https://www.boxofficemojo.com/year/world/2019/?ref_=bo_cso_table_93"/>
    <hyperlink ref="N417" r:id="rId1164" location=":~:text=Reception-,Box%20office,production%20budget%20of%20%2475%20million."/>
    <hyperlink ref="A418" r:id="rId1165"/>
    <hyperlink ref="K418" r:id="rId1166" display="https://www.boxofficemojo.com/year/world/2022/?ref_=bo_cso_table_124"/>
    <hyperlink ref="N418" r:id="rId1167" location=":~:text=The%20film%20received%20mixed%20reviews,of%20the%20Wizarding%20World%20franchise."/>
    <hyperlink ref="A419" r:id="rId1168"/>
    <hyperlink ref="K419" r:id="rId1169" display="https://www.boxofficemojo.com/year/world/2007/?ref_=bo_cso_table_9"/>
    <hyperlink ref="N419" r:id="rId1170"/>
    <hyperlink ref="A420" r:id="rId1171"/>
    <hyperlink ref="K420" r:id="rId1172" display="https://www.boxofficemojo.com/year/world/1999/?ref_=bo_cso_table_144"/>
    <hyperlink ref="N420" r:id="rId1173"/>
    <hyperlink ref="A421" r:id="rId1174"/>
    <hyperlink ref="K421" r:id="rId1175" display="https://www.boxofficemojo.com/year/world/2011/?ref_=bo_cso_table_190"/>
    <hyperlink ref="N421" r:id="rId1176"/>
    <hyperlink ref="A422" r:id="rId1177"/>
    <hyperlink ref="K422" r:id="rId1178" display="https://www.boxofficemojo.com/year/world/2013/?ref_=bo_cso_table_101"/>
    <hyperlink ref="N422" r:id="rId1179"/>
    <hyperlink ref="A423" r:id="rId1180"/>
    <hyperlink ref="K423" r:id="rId1181" display="https://www.boxofficemojo.com/year/world/2015/?ref_=bo_cso_table_143"/>
    <hyperlink ref="N423" r:id="rId1182" location=":~:text=The%20SpongeBob%20Movie%3A%20Sponge%20Out%20of%20Water%20grossed%20%24162.9%20million,a%20budget%20of%20%2474%20million."/>
    <hyperlink ref="A424" r:id="rId1183"/>
    <hyperlink ref="K424" r:id="rId1184" display="https://www.boxofficemojo.com/year/world/2010/?ref_=bo_cso_table_108"/>
    <hyperlink ref="N424" r:id="rId1185"/>
    <hyperlink ref="A425" r:id="rId1186"/>
    <hyperlink ref="K425" r:id="rId1187" display="https://www.boxofficemojo.com/year/world/2013/?ref_=bo_cso_table_123"/>
    <hyperlink ref="N425" r:id="rId1188"/>
    <hyperlink ref="A426" r:id="rId1189"/>
    <hyperlink ref="K426" r:id="rId1190" display="https://www.boxofficemojo.com/year/world/2013/?ref_=bo_cso_table_110"/>
    <hyperlink ref="N426" r:id="rId1191"/>
    <hyperlink ref="A427" r:id="rId1192"/>
    <hyperlink ref="K427" r:id="rId1193" display="https://www.boxofficemojo.com/year/world/1999/?ref_=bo_cso_table_195"/>
    <hyperlink ref="N427" r:id="rId1194"/>
    <hyperlink ref="A428" r:id="rId1195"/>
    <hyperlink ref="K428" r:id="rId1196" display="https://www.boxofficemojo.com/year/world/1998/?ref_=bo_cso_table_178"/>
    <hyperlink ref="N428" r:id="rId1197"/>
    <hyperlink ref="A429" r:id="rId1198"/>
    <hyperlink ref="K429" r:id="rId1199" display="https://www.boxofficemojo.com/year/world/2011/?ref_=bo_cso_table_75"/>
    <hyperlink ref="N429" r:id="rId1200"/>
    <hyperlink ref="A430" r:id="rId1201"/>
    <hyperlink ref="K430" r:id="rId1202" display="https://www.boxofficemojo.com/year/world/2022/?ref_=bo_cso_table_111"/>
    <hyperlink ref="N430" r:id="rId1203" location=":~:text=The%20film's%20production%20budget%20of,Phase%20Four%20of%20the%20MCU."/>
    <hyperlink ref="A431" r:id="rId1204"/>
    <hyperlink ref="K431" r:id="rId1205" display="https://www.boxofficemojo.com/year/world/2017/?ref_=bo_cso_table_84"/>
    <hyperlink ref="N431" r:id="rId1206"/>
    <hyperlink ref="A432" r:id="rId1207"/>
    <hyperlink ref="K432" r:id="rId1208" display="https://www.boxofficemojo.com/year/world/2013/?ref_=bo_cso_table_156"/>
    <hyperlink ref="N432" r:id="rId1209"/>
    <hyperlink ref="A433" r:id="rId1210"/>
    <hyperlink ref="K433" r:id="rId1211" display="https://www.boxofficemojo.com/year/world/1997/?ref_=bo_cso_table_3"/>
    <hyperlink ref="N433" r:id="rId1212" location=":~:text=With%20a%20budget%20of%20%24200,Avatar%20surpassed%20it%20in%202010."/>
    <hyperlink ref="A434" r:id="rId1213"/>
    <hyperlink ref="K434" r:id="rId1214" display="https://www.boxofficemojo.com/year/world/1997/?ref_=bo_cso_table_126"/>
    <hyperlink ref="N434" r:id="rId1215"/>
    <hyperlink ref="A435" r:id="rId1216"/>
    <hyperlink ref="K435" r:id="rId1217" display="https://www.boxofficemojo.com/year/world/1986/?ref_=bo_cso_table_76"/>
    <hyperlink ref="N435" r:id="rId1218"/>
    <hyperlink ref="A436" r:id="rId1219"/>
    <hyperlink ref="K436" r:id="rId1220" display="https://www.boxofficemojo.com/year/world/2022/?ref_=bo_cso_table_11"/>
    <hyperlink ref="N436" r:id="rId1221"/>
    <hyperlink ref="A437" r:id="rId1222"/>
    <hyperlink ref="K437" r:id="rId1223" display="https://www.boxofficemojo.com/year/world/1995/?ref_=bo_cso_table_138"/>
    <hyperlink ref="N437" r:id="rId1224"/>
    <hyperlink ref="A438" r:id="rId1225"/>
    <hyperlink ref="K438" r:id="rId1226" display="https://www.boxofficemojo.com/year/world/1999/?ref_=bo_cso_table_30"/>
    <hyperlink ref="N438" r:id="rId1227"/>
    <hyperlink ref="A439" r:id="rId1228"/>
    <hyperlink ref="K439" r:id="rId1229" display="https://www.boxofficemojo.com/year/world/2010/?ref_=bo_cso_table_37"/>
    <hyperlink ref="N439" r:id="rId1230"/>
    <hyperlink ref="A440" r:id="rId1231"/>
    <hyperlink ref="K440" r:id="rId1232" display="https://www.boxofficemojo.com/year/world/2019/?ref_=bo_cso_table_36"/>
    <hyperlink ref="N440" r:id="rId1233"/>
    <hyperlink ref="A441" r:id="rId1234"/>
    <hyperlink ref="K441" r:id="rId1235" display="https://www.boxofficemojo.com/year/world/2007/?ref_=bo_cso_table_132"/>
    <hyperlink ref="N441" r:id="rId1236"/>
    <hyperlink ref="A442" r:id="rId1237"/>
    <hyperlink ref="K442" r:id="rId1238" display="https://www.boxofficemojo.com/year/world/2014/?ref_=bo_cso_table_33"/>
    <hyperlink ref="N442" r:id="rId1239" location=":~:text=Box%20office-,Worldwide,a%20budget%20of%20%24210%20million."/>
    <hyperlink ref="A443" r:id="rId1240"/>
    <hyperlink ref="K443" r:id="rId1241" display="https://www.boxofficemojo.com/year/world/2011/?ref_=bo_cso_table_29"/>
    <hyperlink ref="N443" r:id="rId1242"/>
    <hyperlink ref="A444" r:id="rId1243"/>
    <hyperlink ref="K444" r:id="rId1244" display="https://www.boxofficemojo.com/year/world/2009/?ref_=bo_cso_table_87"/>
    <hyperlink ref="N444" r:id="rId1245"/>
    <hyperlink ref="A445" r:id="rId1246"/>
    <hyperlink ref="K445" r:id="rId1247" display="https://www.boxofficemojo.com/year/world/2017/?ref_=bo_cso_table_174"/>
    <hyperlink ref="N445" r:id="rId1248"/>
    <hyperlink ref="A446" r:id="rId1249"/>
    <hyperlink ref="K446" r:id="rId1250" display="https://www.boxofficemojo.com/year/world/2016/?ref_=bo_cso_table_104"/>
    <hyperlink ref="N446" r:id="rId1251" location=":~:text=Trolls%20grossed%20%24153.7%20million%20in,a%20budget%20of%20%24125%20million."/>
    <hyperlink ref="A447" r:id="rId1252"/>
    <hyperlink ref="K447" r:id="rId1253" display="https://www.boxofficemojo.com/year/world/2010/?ref_=bo_cso_table_134"/>
    <hyperlink ref="N447" r:id="rId1254" location=":~:text=The%20film%20grossed%20%24400%20million,described%20as%20a%20cult%20film."/>
    <hyperlink ref="A448" r:id="rId1255"/>
    <hyperlink ref="K448" r:id="rId1256" display="https://www.boxofficemojo.com/year/world/2004/?ref_=bo_cso_table_29"/>
    <hyperlink ref="N448" r:id="rId1257"/>
    <hyperlink ref="A449" r:id="rId1258"/>
    <hyperlink ref="K449" r:id="rId1259" display="https://www.boxofficemojo.com/year/world/1994/?ref_=bo_cso_table_160"/>
    <hyperlink ref="N449" r:id="rId1260" location=":~:text=Costing%20%24100%E2%80%93120%20million%20to,over%20a%20seven%2Dmonth%20schedule."/>
    <hyperlink ref="A450" r:id="rId1261"/>
    <hyperlink ref="K450" r:id="rId1262" display="https://www.boxofficemojo.com/year/world/2008/?ref_=bo_cso_table_119"/>
    <hyperlink ref="N450" r:id="rId1263"/>
    <hyperlink ref="K451" r:id="rId1264" display="https://www.boxofficemojo.com/year/world/2011/?ref_=bo_cso_table_129"/>
    <hyperlink ref="N451" r:id="rId1265"/>
    <hyperlink ref="K452" r:id="rId1266" display="https://www.boxofficemojo.com/year/world/2012/?ref_=bo_cso_table_85"/>
    <hyperlink ref="N452" r:id="rId1267"/>
    <hyperlink ref="K453" r:id="rId1268" display="https://www.boxofficemojo.com/year/world/2010/?ref_=bo_cso_table_136"/>
    <hyperlink ref="N453" r:id="rId1269"/>
    <hyperlink ref="A454" r:id="rId1270"/>
    <hyperlink ref="K454" r:id="rId1271" display="https://www.boxofficemojo.com/year/world/2009/?ref_=bo_cso_table_130"/>
    <hyperlink ref="N454" r:id="rId1272"/>
    <hyperlink ref="A455" r:id="rId1273"/>
    <hyperlink ref="K455" r:id="rId1274" display="https://www.boxofficemojo.com/year/world/1996/?ref_=bo_cso_table_32"/>
    <hyperlink ref="N455" r:id="rId1275"/>
    <hyperlink ref="A456" r:id="rId1276"/>
    <hyperlink ref="K456" r:id="rId1277" display="https://www.boxofficemojo.com/year/world/2022/?ref_=bo_cso_table_133"/>
    <hyperlink ref="N456" r:id="rId1278"/>
    <hyperlink ref="A457" r:id="rId1279"/>
    <hyperlink ref="K457" r:id="rId1280" display="https://www.boxofficemojo.com/year/world/2009/?ref_=bo_cso_table_124"/>
    <hyperlink ref="N457" r:id="rId1281" location="tab=summary"/>
    <hyperlink ref="A458" r:id="rId1282"/>
    <hyperlink ref="K458" r:id="rId1283" display="https://www.boxofficemojo.com/year/world/2018/?ref_=bo_cso_table_83"/>
    <hyperlink ref="N458" r:id="rId1284"/>
    <hyperlink ref="A459" r:id="rId1285"/>
    <hyperlink ref="K459" r:id="rId1286" display="https://www.boxofficemojo.com/year/world/2021/?ref_=bo_cso_table_25"/>
    <hyperlink ref="A460" r:id="rId1287"/>
    <hyperlink ref="K460" r:id="rId1288" display="https://www.boxofficemojo.com/year/world/2008/?ref_=bo_cso_table_20"/>
    <hyperlink ref="N460" r:id="rId1289" location=":~:text=The%20film%20cost%20%24180%20million,States%20on%20June%2027%2C%202008."/>
    <hyperlink ref="A461" r:id="rId1290"/>
    <hyperlink ref="K461" r:id="rId1291" display="https://www.boxofficemojo.com/year/world/2008/?ref_=bo_cso_table_110"/>
    <hyperlink ref="N461" r:id="rId1292"/>
    <hyperlink ref="A462" r:id="rId1293"/>
    <hyperlink ref="K462" r:id="rId1294" display="https://www.boxofficemojo.com/year/world/2017/?ref_=bo_cso_table_36"/>
    <hyperlink ref="N462" r:id="rId1295" location=":~:text=War%20for%20the%20Planet%20of%20the%20Apes%20grossed%20%24146.9%20million,budget%20of%20%24150%E2%80%93152%20million."/>
    <hyperlink ref="A463" r:id="rId1296"/>
    <hyperlink ref="K463" r:id="rId1297" display="https://www.boxofficemojo.com/year/world/2005/?ref_=bo_cso_table_176"/>
    <hyperlink ref="N463" r:id="rId1298"/>
    <hyperlink ref="A464" r:id="rId1299"/>
    <hyperlink ref="K464" r:id="rId1300" display="https://www.boxofficemojo.com/year/world/2016/?ref_=bo_cso_table_86"/>
    <hyperlink ref="N464" r:id="rId1301" location=":~:text=Given%20its%20%24160%20million%20production,in%20order%20to%20break%2Deven."/>
    <hyperlink ref="A465" r:id="rId1302"/>
    <hyperlink ref="K465" r:id="rId1303" display="https://www.boxofficemojo.com/year/world/2000/?ref_=bo_cso_table_167"/>
    <hyperlink ref="N465" r:id="rId1304"/>
    <hyperlink ref="A466" r:id="rId1305"/>
    <hyperlink ref="K466" r:id="rId1306" display="https://www.boxofficemojo.com/year/world/1988/?ref_=bo_cso_table_132"/>
    <hyperlink ref="N466" r:id="rId1307"/>
    <hyperlink ref="A467" r:id="rId1308"/>
    <hyperlink ref="K467" r:id="rId1309" display="https://www.boxofficemojo.com/year/world/2017/?ref_=bo_cso_table_89"/>
    <hyperlink ref="N467" r:id="rId1310"/>
    <hyperlink ref="A468" r:id="rId1311"/>
    <hyperlink ref="K468" r:id="rId1312" display="https://www.boxofficemojo.com/year/world/2013/?ref_=bo_cso_table_6"/>
    <hyperlink ref="N468" r:id="rId1313" location=":~:text=Regardless%2C%20the%20film%20was%20a,zombie%20film%20of%20all%20time."/>
    <hyperlink ref="A469" r:id="rId1314"/>
    <hyperlink ref="K469" r:id="rId1315" display="https://www.boxofficemojo.com/year/world/2012/?ref_=bo_cso_table_54"/>
    <hyperlink ref="N469" r:id="rId1316"/>
    <hyperlink ref="A470" r:id="rId1317"/>
    <hyperlink ref="K470" r:id="rId1318" display="https://www.boxofficemojo.com/year/world/2009/?ref_=bo_cso_table_171"/>
    <hyperlink ref="N470" r:id="rId1319"/>
    <hyperlink ref="A471" r:id="rId1320"/>
    <hyperlink ref="K471" r:id="rId1321" display="https://www.boxofficemojo.com/year/world/2016/?ref_=bo_cso_table_1"/>
    <hyperlink ref="N471" r:id="rId1322" location=":~:text=X%2DMen%3A%20Apocalypse%20grossed%20%24155.4,a%20budget%20of%20%24178%20million."/>
    <hyperlink ref="A472" r:id="rId1323"/>
    <hyperlink ref="K472" r:id="rId1324" display="https://www.boxofficemojo.com/year/world/2014/?ref_=bo_cso_table_120"/>
    <hyperlink ref="N472" r:id="rId1325"/>
    <hyperlink ref="A473" r:id="rId1326"/>
    <hyperlink ref="K473" r:id="rId1327" display="https://www.boxofficemojo.com/year/world/2011/?ref_=bo_cso_table_87"/>
    <hyperlink ref="N473" r:id="rId1328"/>
    <hyperlink ref="A474" r:id="rId1329"/>
    <hyperlink ref="K474" r:id="rId1330" display="https://www.boxofficemojo.com/year/world/2006/?ref_=bo_cso_table_66"/>
    <hyperlink ref="N474" r:id="rId1331"/>
    <hyperlink ref="A475" r:id="rId1332"/>
    <hyperlink ref="K475" r:id="rId1333" display="https://www.boxofficemojo.com/year/world/2003/?ref_=bo_cso_table_121"/>
    <hyperlink ref="N475" r:id="rId1334"/>
    <hyperlink ref="A476" r:id="rId1335"/>
    <hyperlink ref="K476" r:id="rId1336" display="https://www.boxofficemojo.com/year/world/2017/?ref_=bo_cso_table_105"/>
    <hyperlink ref="N476" r:id="rId1337" location=":~:text=Reception-,Box%20office,production%20budget%20of%20%2485%20million."/>
    <hyperlink ref="A477" r:id="rId1338"/>
    <hyperlink ref="K477" r:id="rId1339" display="https://www.boxofficemojo.com/year/world/2016/?ref_=bo_cso_table_43"/>
    <hyperlink ref="N477" r:id="rId1340" location=":~:text=Zootopia%20grossed%20%24341.3%20million%20in,a%20budget%20of%20%24150%20million."/>
    <hyperlink ref="M478" r:id="rId1341" location="tab=summary"/>
    <hyperlink ref="N478" r:id="rId1342"/>
    <hyperlink ref="M479" r:id="rId1343" location="tab=summary"/>
    <hyperlink ref="M480" r:id="rId1344" location="tab=summary"/>
    <hyperlink ref="M481" r:id="rId1345" location="tab=summary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4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36" customWidth="1"/>
    <col min="2" max="2" width="10.140625" customWidth="1"/>
    <col min="3" max="4" width="11.5703125" customWidth="1"/>
    <col min="5" max="5" width="9.85546875" customWidth="1"/>
    <col min="6" max="6" width="10" customWidth="1"/>
    <col min="10" max="10" width="12" customWidth="1"/>
    <col min="12" max="12" width="6.85546875" customWidth="1"/>
    <col min="13" max="13" width="7.85546875" customWidth="1"/>
    <col min="14" max="14" width="13.85546875" customWidth="1"/>
  </cols>
  <sheetData>
    <row r="1" spans="1:31">
      <c r="A1" s="1" t="s">
        <v>0</v>
      </c>
      <c r="B1" s="2" t="s">
        <v>1363</v>
      </c>
      <c r="C1" s="68" t="s">
        <v>15</v>
      </c>
      <c r="D1" s="2" t="s">
        <v>2</v>
      </c>
      <c r="E1" s="2" t="s">
        <v>1364</v>
      </c>
      <c r="F1" s="2" t="s">
        <v>1365</v>
      </c>
      <c r="G1" s="2" t="s">
        <v>1366</v>
      </c>
      <c r="H1" s="3" t="s">
        <v>6</v>
      </c>
      <c r="I1" s="2" t="s">
        <v>1367</v>
      </c>
      <c r="J1" s="2" t="s">
        <v>8</v>
      </c>
      <c r="K1" s="2" t="s">
        <v>9</v>
      </c>
      <c r="L1" s="2" t="s">
        <v>10</v>
      </c>
      <c r="M1" s="2" t="s">
        <v>11</v>
      </c>
      <c r="N1" s="5" t="s">
        <v>12</v>
      </c>
      <c r="O1" s="5" t="s">
        <v>13</v>
      </c>
      <c r="P1" s="6" t="s">
        <v>14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>
      <c r="A2" s="41">
        <v>300</v>
      </c>
      <c r="B2" s="10">
        <f t="shared" ref="B2:B32" si="0">K2/1000000</f>
        <v>456.08234299999998</v>
      </c>
      <c r="C2" s="69">
        <v>670.8</v>
      </c>
      <c r="D2" s="11">
        <f t="shared" ref="D2:D481" si="1">SUM(B2/F2)</f>
        <v>7.0166514307692305</v>
      </c>
      <c r="E2" s="12">
        <f t="shared" ref="E2:E481" si="2">D2/1</f>
        <v>7.0166514307692305</v>
      </c>
      <c r="F2" s="13">
        <v>65</v>
      </c>
      <c r="G2" s="14">
        <v>210.62910099999999</v>
      </c>
      <c r="H2" s="15">
        <v>0.46200000000000002</v>
      </c>
      <c r="I2" s="14">
        <v>245.45324199999999</v>
      </c>
      <c r="J2" s="15">
        <v>0.53800000000000003</v>
      </c>
      <c r="K2" s="16">
        <v>456082343</v>
      </c>
      <c r="L2" s="70">
        <v>2007</v>
      </c>
      <c r="M2" s="13" t="s">
        <v>16</v>
      </c>
      <c r="N2" s="17" t="s">
        <v>17</v>
      </c>
      <c r="O2" s="18"/>
      <c r="P2" s="19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 spans="1:31">
      <c r="A3" s="41">
        <v>1917</v>
      </c>
      <c r="B3" s="10">
        <f t="shared" si="0"/>
        <v>384.57633399999997</v>
      </c>
      <c r="C3" s="69">
        <v>454.86</v>
      </c>
      <c r="D3" s="11">
        <f t="shared" si="1"/>
        <v>4.2730703777777777</v>
      </c>
      <c r="E3" s="12">
        <f t="shared" si="2"/>
        <v>4.2730703777777777</v>
      </c>
      <c r="F3" s="13">
        <v>90</v>
      </c>
      <c r="G3" s="14">
        <v>159.227644</v>
      </c>
      <c r="H3" s="15">
        <v>0.41399999999999998</v>
      </c>
      <c r="I3" s="14">
        <v>225.34869</v>
      </c>
      <c r="J3" s="15">
        <v>0.58599999999999997</v>
      </c>
      <c r="K3" s="16">
        <v>384576334</v>
      </c>
      <c r="L3" s="70">
        <v>2019</v>
      </c>
      <c r="M3" s="13" t="s">
        <v>18</v>
      </c>
      <c r="N3" s="17" t="s">
        <v>19</v>
      </c>
      <c r="O3" s="22" t="s">
        <v>20</v>
      </c>
      <c r="P3" s="19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 spans="1:31">
      <c r="A4" s="41">
        <v>2012</v>
      </c>
      <c r="B4" s="10">
        <f t="shared" si="0"/>
        <v>791.21782599999995</v>
      </c>
      <c r="C4" s="69">
        <v>1115.6099999999999</v>
      </c>
      <c r="D4" s="11">
        <f t="shared" si="1"/>
        <v>3.9560891299999996</v>
      </c>
      <c r="E4" s="12">
        <f t="shared" si="2"/>
        <v>3.9560891299999996</v>
      </c>
      <c r="F4" s="13">
        <v>200</v>
      </c>
      <c r="G4" s="14">
        <v>166.112167</v>
      </c>
      <c r="H4" s="15">
        <v>0.21</v>
      </c>
      <c r="I4" s="14">
        <v>625.10565899999995</v>
      </c>
      <c r="J4" s="15">
        <v>0.79</v>
      </c>
      <c r="K4" s="16">
        <v>791217826</v>
      </c>
      <c r="L4" s="70">
        <v>2009</v>
      </c>
      <c r="M4" s="13" t="s">
        <v>16</v>
      </c>
      <c r="N4" s="17" t="s">
        <v>21</v>
      </c>
      <c r="O4" s="18"/>
      <c r="P4" s="19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</row>
    <row r="5" spans="1:31">
      <c r="A5" s="41" t="s">
        <v>22</v>
      </c>
      <c r="B5" s="10">
        <f t="shared" si="0"/>
        <v>320.68929400000002</v>
      </c>
      <c r="C5" s="69">
        <v>618.35</v>
      </c>
      <c r="D5" s="11">
        <f t="shared" si="1"/>
        <v>4.7864073731343284</v>
      </c>
      <c r="E5" s="12">
        <f t="shared" si="2"/>
        <v>4.7864073731343284</v>
      </c>
      <c r="F5" s="13">
        <v>67</v>
      </c>
      <c r="G5" s="14">
        <v>136.18929399999999</v>
      </c>
      <c r="H5" s="15">
        <v>0.42499999999999999</v>
      </c>
      <c r="I5" s="14">
        <v>184.5</v>
      </c>
      <c r="J5" s="15">
        <v>0.57499999999999996</v>
      </c>
      <c r="K5" s="16">
        <v>320689294</v>
      </c>
      <c r="L5" s="70">
        <v>1996</v>
      </c>
      <c r="M5" s="13" t="s">
        <v>23</v>
      </c>
      <c r="N5" s="17" t="s">
        <v>24</v>
      </c>
      <c r="O5" s="22" t="s">
        <v>25</v>
      </c>
      <c r="P5" s="19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</row>
    <row r="6" spans="1:31">
      <c r="A6" s="41" t="s">
        <v>26</v>
      </c>
      <c r="B6" s="10">
        <f t="shared" si="0"/>
        <v>331.33387599999998</v>
      </c>
      <c r="C6" s="69">
        <v>421.7</v>
      </c>
      <c r="D6" s="11">
        <f t="shared" si="1"/>
        <v>6.6266775199999994</v>
      </c>
      <c r="E6" s="12">
        <f t="shared" si="2"/>
        <v>6.6266775199999994</v>
      </c>
      <c r="F6" s="13">
        <v>50</v>
      </c>
      <c r="G6" s="14">
        <v>191.719337</v>
      </c>
      <c r="H6" s="15">
        <v>0.57899999999999996</v>
      </c>
      <c r="I6" s="14">
        <v>139.61453900000001</v>
      </c>
      <c r="J6" s="15">
        <v>0.42099999999999999</v>
      </c>
      <c r="K6" s="16">
        <v>331333876</v>
      </c>
      <c r="L6" s="70">
        <v>2014</v>
      </c>
      <c r="M6" s="13" t="s">
        <v>18</v>
      </c>
      <c r="N6" s="17" t="s">
        <v>27</v>
      </c>
      <c r="O6" s="18"/>
      <c r="P6" s="19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</row>
    <row r="7" spans="1:31">
      <c r="A7" s="41" t="s">
        <v>28</v>
      </c>
      <c r="B7" s="10">
        <f t="shared" si="0"/>
        <v>337.58005100000003</v>
      </c>
      <c r="C7" s="69">
        <v>429.65</v>
      </c>
      <c r="D7" s="11">
        <f t="shared" si="1"/>
        <v>3.068909554545455</v>
      </c>
      <c r="E7" s="12">
        <f t="shared" si="2"/>
        <v>3.068909554545455</v>
      </c>
      <c r="F7" s="13">
        <v>110</v>
      </c>
      <c r="G7" s="14">
        <v>106.580051</v>
      </c>
      <c r="H7" s="15">
        <v>0.316</v>
      </c>
      <c r="I7" s="14">
        <v>231</v>
      </c>
      <c r="J7" s="15">
        <v>0.68400000000000005</v>
      </c>
      <c r="K7" s="16">
        <v>337580051</v>
      </c>
      <c r="L7" s="70">
        <v>2014</v>
      </c>
      <c r="M7" s="13" t="s">
        <v>18</v>
      </c>
      <c r="N7" s="17" t="s">
        <v>29</v>
      </c>
      <c r="O7" s="18"/>
      <c r="P7" s="19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 spans="1:31">
      <c r="A8" s="41" t="s">
        <v>30</v>
      </c>
      <c r="B8" s="10">
        <f t="shared" si="0"/>
        <v>316.79125699999997</v>
      </c>
      <c r="C8" s="69">
        <v>538.62</v>
      </c>
      <c r="D8" s="11">
        <f t="shared" si="1"/>
        <v>5.4619182241379303</v>
      </c>
      <c r="E8" s="12">
        <f t="shared" si="2"/>
        <v>5.4619182241379303</v>
      </c>
      <c r="F8" s="13">
        <v>58</v>
      </c>
      <c r="G8" s="14">
        <v>170.74234100000001</v>
      </c>
      <c r="H8" s="15">
        <v>0.53900000000000003</v>
      </c>
      <c r="I8" s="14">
        <v>146.04891599999999</v>
      </c>
      <c r="J8" s="15">
        <v>0.46100000000000002</v>
      </c>
      <c r="K8" s="16">
        <v>316791257</v>
      </c>
      <c r="L8" s="70">
        <v>2001</v>
      </c>
      <c r="M8" s="13" t="s">
        <v>16</v>
      </c>
      <c r="N8" s="17" t="s">
        <v>31</v>
      </c>
      <c r="O8" s="22" t="s">
        <v>32</v>
      </c>
      <c r="P8" s="19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</row>
    <row r="9" spans="1:31">
      <c r="A9" s="41" t="s">
        <v>33</v>
      </c>
      <c r="B9" s="10">
        <f t="shared" si="0"/>
        <v>363.25885899999997</v>
      </c>
      <c r="C9" s="69">
        <v>669.22</v>
      </c>
      <c r="D9" s="11">
        <f t="shared" si="1"/>
        <v>3.027157158333333</v>
      </c>
      <c r="E9" s="12">
        <f t="shared" si="2"/>
        <v>3.027157158333333</v>
      </c>
      <c r="F9" s="13">
        <v>120</v>
      </c>
      <c r="G9" s="14">
        <v>162.798565</v>
      </c>
      <c r="H9" s="15">
        <v>0.44800000000000001</v>
      </c>
      <c r="I9" s="14">
        <v>200.460294</v>
      </c>
      <c r="J9" s="15">
        <v>0.55200000000000005</v>
      </c>
      <c r="K9" s="16">
        <v>363258859</v>
      </c>
      <c r="L9" s="70">
        <v>1998</v>
      </c>
      <c r="M9" s="13" t="s">
        <v>23</v>
      </c>
      <c r="N9" s="17" t="s">
        <v>34</v>
      </c>
      <c r="O9" s="22" t="s">
        <v>35</v>
      </c>
      <c r="P9" s="19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>
      <c r="A10" s="41" t="s">
        <v>36</v>
      </c>
      <c r="B10" s="10">
        <f t="shared" si="0"/>
        <v>325.28664600000002</v>
      </c>
      <c r="C10" s="69">
        <v>458.65</v>
      </c>
      <c r="D10" s="11">
        <f t="shared" si="1"/>
        <v>1.6264332300000002</v>
      </c>
      <c r="E10" s="12">
        <f t="shared" si="2"/>
        <v>1.6264332300000002</v>
      </c>
      <c r="F10" s="13">
        <v>200</v>
      </c>
      <c r="G10" s="14">
        <v>137.855863</v>
      </c>
      <c r="H10" s="15">
        <v>0.42399999999999999</v>
      </c>
      <c r="I10" s="14">
        <v>187.43078299999999</v>
      </c>
      <c r="J10" s="15">
        <v>0.57599999999999996</v>
      </c>
      <c r="K10" s="16">
        <v>325286646</v>
      </c>
      <c r="L10" s="70">
        <v>2009</v>
      </c>
      <c r="M10" s="13" t="s">
        <v>16</v>
      </c>
      <c r="N10" s="17" t="s">
        <v>37</v>
      </c>
      <c r="O10" s="18"/>
      <c r="P10" s="19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 spans="1:31">
      <c r="A11" s="41" t="s">
        <v>38</v>
      </c>
      <c r="B11" s="10">
        <f t="shared" si="0"/>
        <v>340.95297099999999</v>
      </c>
      <c r="C11" s="69">
        <v>409.52</v>
      </c>
      <c r="D11" s="11">
        <f t="shared" si="1"/>
        <v>20.056057117647057</v>
      </c>
      <c r="E11" s="12">
        <f t="shared" si="2"/>
        <v>20.056057117647057</v>
      </c>
      <c r="F11" s="13">
        <v>17</v>
      </c>
      <c r="G11" s="14">
        <v>188.024361</v>
      </c>
      <c r="H11" s="15">
        <v>0.55200000000000005</v>
      </c>
      <c r="I11" s="14">
        <v>152.92860999999999</v>
      </c>
      <c r="J11" s="15">
        <v>0.44800000000000001</v>
      </c>
      <c r="K11" s="16">
        <v>340952971</v>
      </c>
      <c r="L11" s="70">
        <v>2018</v>
      </c>
      <c r="M11" s="13" t="s">
        <v>18</v>
      </c>
      <c r="N11" s="17" t="s">
        <v>39</v>
      </c>
      <c r="O11" s="18"/>
      <c r="P11" s="19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 spans="1:31">
      <c r="A12" s="41" t="s">
        <v>40</v>
      </c>
      <c r="B12" s="10">
        <f t="shared" si="0"/>
        <v>436.23312199999998</v>
      </c>
      <c r="C12" s="69">
        <v>523.96</v>
      </c>
      <c r="D12" s="11">
        <f t="shared" si="1"/>
        <v>12.117586722222221</v>
      </c>
      <c r="E12" s="12">
        <f t="shared" si="2"/>
        <v>12.117586722222221</v>
      </c>
      <c r="F12" s="13">
        <v>36</v>
      </c>
      <c r="G12" s="14">
        <v>215.333122</v>
      </c>
      <c r="H12" s="15">
        <v>0.49399999999999999</v>
      </c>
      <c r="I12" s="14">
        <v>220.9</v>
      </c>
      <c r="J12" s="15">
        <v>0.50600000000000001</v>
      </c>
      <c r="K12" s="16">
        <v>436233122</v>
      </c>
      <c r="L12" s="70">
        <v>2018</v>
      </c>
      <c r="M12" s="13" t="s">
        <v>18</v>
      </c>
      <c r="N12" s="17" t="s">
        <v>41</v>
      </c>
      <c r="O12" s="18"/>
      <c r="P12" s="19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 spans="1:31">
      <c r="A13" s="41" t="s">
        <v>42</v>
      </c>
      <c r="B13" s="10">
        <f t="shared" si="0"/>
        <v>315.156409</v>
      </c>
      <c r="C13" s="69">
        <v>589.73</v>
      </c>
      <c r="D13" s="11">
        <f t="shared" si="1"/>
        <v>3.7077224588235294</v>
      </c>
      <c r="E13" s="12">
        <f t="shared" si="2"/>
        <v>3.7077224588235294</v>
      </c>
      <c r="F13" s="13">
        <v>85</v>
      </c>
      <c r="G13" s="14">
        <v>172.95640900000001</v>
      </c>
      <c r="H13" s="15">
        <v>0.54900000000000004</v>
      </c>
      <c r="I13" s="14">
        <v>142.19999999999999</v>
      </c>
      <c r="J13" s="15">
        <v>0.45100000000000001</v>
      </c>
      <c r="K13" s="16">
        <v>315156409</v>
      </c>
      <c r="L13" s="70">
        <v>1997</v>
      </c>
      <c r="M13" s="13" t="s">
        <v>23</v>
      </c>
      <c r="N13" s="17" t="s">
        <v>43</v>
      </c>
      <c r="O13" s="22" t="s">
        <v>44</v>
      </c>
      <c r="P13" s="19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>
      <c r="A14" s="41" t="s">
        <v>45</v>
      </c>
      <c r="B14" s="10">
        <f t="shared" si="0"/>
        <v>1050.693953</v>
      </c>
      <c r="C14" s="69">
        <v>1242.7</v>
      </c>
      <c r="D14" s="11">
        <f t="shared" si="1"/>
        <v>5.7414970109289616</v>
      </c>
      <c r="E14" s="12">
        <f t="shared" si="2"/>
        <v>5.7414970109289616</v>
      </c>
      <c r="F14" s="13">
        <v>183</v>
      </c>
      <c r="G14" s="14">
        <v>355.55921599999999</v>
      </c>
      <c r="H14" s="15">
        <v>0.33800000000000002</v>
      </c>
      <c r="I14" s="14">
        <v>695.13473699999997</v>
      </c>
      <c r="J14" s="15">
        <v>0.66200000000000003</v>
      </c>
      <c r="K14" s="16">
        <v>1050693953</v>
      </c>
      <c r="L14" s="70">
        <v>2019</v>
      </c>
      <c r="M14" s="13" t="s">
        <v>18</v>
      </c>
      <c r="N14" s="17" t="s">
        <v>46</v>
      </c>
      <c r="O14" s="18"/>
      <c r="P14" s="19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 spans="1:31">
      <c r="A15" s="41" t="s">
        <v>45</v>
      </c>
      <c r="B15" s="10">
        <f t="shared" si="0"/>
        <v>504.05021900000003</v>
      </c>
      <c r="C15" s="69">
        <v>1086.6099999999999</v>
      </c>
      <c r="D15" s="11">
        <f t="shared" si="1"/>
        <v>18.001793535714288</v>
      </c>
      <c r="E15" s="12">
        <f t="shared" si="2"/>
        <v>18.001793535714288</v>
      </c>
      <c r="F15" s="13">
        <v>28</v>
      </c>
      <c r="G15" s="14">
        <v>217.35021900000001</v>
      </c>
      <c r="H15" s="15">
        <v>0.43099999999999999</v>
      </c>
      <c r="I15" s="14">
        <v>286.7</v>
      </c>
      <c r="J15" s="15">
        <v>0.56899999999999995</v>
      </c>
      <c r="K15" s="16">
        <v>504050219</v>
      </c>
      <c r="L15" s="70">
        <v>1992</v>
      </c>
      <c r="M15" s="13" t="s">
        <v>23</v>
      </c>
      <c r="N15" s="17" t="s">
        <v>47</v>
      </c>
      <c r="O15" s="22" t="s">
        <v>48</v>
      </c>
      <c r="P15" s="19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1">
      <c r="A16" s="41" t="s">
        <v>49</v>
      </c>
      <c r="B16" s="10">
        <f t="shared" si="0"/>
        <v>1025.468216</v>
      </c>
      <c r="C16" s="69">
        <v>1408.91</v>
      </c>
      <c r="D16" s="11">
        <f t="shared" si="1"/>
        <v>5.1273410799999999</v>
      </c>
      <c r="E16" s="12">
        <f t="shared" si="2"/>
        <v>5.1273410799999999</v>
      </c>
      <c r="F16" s="13">
        <v>200</v>
      </c>
      <c r="G16" s="14">
        <v>334.19110999999998</v>
      </c>
      <c r="H16" s="15">
        <v>0.32600000000000001</v>
      </c>
      <c r="I16" s="14">
        <v>691.277106</v>
      </c>
      <c r="J16" s="15">
        <v>0.67400000000000004</v>
      </c>
      <c r="K16" s="16">
        <v>1025468216</v>
      </c>
      <c r="L16" s="70">
        <v>2010</v>
      </c>
      <c r="M16" s="13" t="s">
        <v>18</v>
      </c>
      <c r="N16" s="17" t="s">
        <v>50</v>
      </c>
      <c r="O16" s="18"/>
      <c r="P16" s="19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>
      <c r="A17" s="41" t="s">
        <v>51</v>
      </c>
      <c r="B17" s="10">
        <f t="shared" si="0"/>
        <v>404.98054300000001</v>
      </c>
      <c r="C17" s="69">
        <v>478.99</v>
      </c>
      <c r="D17" s="11">
        <f t="shared" si="1"/>
        <v>2.382238488235294</v>
      </c>
      <c r="E17" s="12">
        <f t="shared" si="2"/>
        <v>2.382238488235294</v>
      </c>
      <c r="F17" s="13">
        <v>170</v>
      </c>
      <c r="G17" s="14">
        <v>85.838210000000004</v>
      </c>
      <c r="H17" s="15">
        <v>0.21199999999999999</v>
      </c>
      <c r="I17" s="14">
        <v>319.14233300000001</v>
      </c>
      <c r="J17" s="15">
        <v>0.78800000000000003</v>
      </c>
      <c r="K17" s="16">
        <v>404980543</v>
      </c>
      <c r="L17" s="70">
        <v>2019</v>
      </c>
      <c r="M17" s="13" t="s">
        <v>18</v>
      </c>
      <c r="N17" s="17" t="s">
        <v>52</v>
      </c>
      <c r="O17" s="18"/>
      <c r="P17" s="19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>
      <c r="A18" s="41" t="s">
        <v>1368</v>
      </c>
      <c r="B18" s="10">
        <f t="shared" si="0"/>
        <v>365.35254600000002</v>
      </c>
      <c r="C18" s="69">
        <v>537.36</v>
      </c>
      <c r="D18" s="11">
        <f t="shared" si="1"/>
        <v>5.2193220857142864</v>
      </c>
      <c r="E18" s="12">
        <f t="shared" si="2"/>
        <v>5.2193220857142864</v>
      </c>
      <c r="F18" s="13">
        <v>70</v>
      </c>
      <c r="G18" s="14">
        <v>217.32697400000001</v>
      </c>
      <c r="H18" s="15">
        <v>0.59499999999999997</v>
      </c>
      <c r="I18" s="14">
        <v>148.02557200000001</v>
      </c>
      <c r="J18" s="15">
        <v>0.40500000000000003</v>
      </c>
      <c r="K18" s="16">
        <v>365352546</v>
      </c>
      <c r="L18" s="70">
        <v>2007</v>
      </c>
      <c r="M18" s="13" t="s">
        <v>16</v>
      </c>
      <c r="N18" s="17" t="s">
        <v>56</v>
      </c>
      <c r="O18" s="18"/>
      <c r="P18" s="19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>
      <c r="A19" s="41" t="s">
        <v>1369</v>
      </c>
      <c r="B19" s="10">
        <f t="shared" si="0"/>
        <v>342.69543499999997</v>
      </c>
      <c r="C19" s="69">
        <v>463.28</v>
      </c>
      <c r="D19" s="11">
        <f t="shared" si="1"/>
        <v>4.2836929374999997</v>
      </c>
      <c r="E19" s="12">
        <f t="shared" si="2"/>
        <v>4.2836929374999997</v>
      </c>
      <c r="F19" s="13">
        <v>80</v>
      </c>
      <c r="G19" s="14">
        <v>133.11074199999999</v>
      </c>
      <c r="H19" s="15">
        <v>0.38800000000000001</v>
      </c>
      <c r="I19" s="14">
        <v>209.58469299999999</v>
      </c>
      <c r="J19" s="15">
        <v>0.61199999999999999</v>
      </c>
      <c r="K19" s="16">
        <v>342695435</v>
      </c>
      <c r="L19" s="70">
        <v>2011</v>
      </c>
      <c r="M19" s="13" t="s">
        <v>18</v>
      </c>
      <c r="N19" s="17" t="s">
        <v>58</v>
      </c>
      <c r="O19" s="22" t="s">
        <v>59</v>
      </c>
      <c r="P19" s="19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>
      <c r="A20" s="41" t="s">
        <v>53</v>
      </c>
      <c r="B20" s="10">
        <f t="shared" si="0"/>
        <v>443.14000499999997</v>
      </c>
      <c r="C20" s="69">
        <v>624.83000000000004</v>
      </c>
      <c r="D20" s="11">
        <f t="shared" si="1"/>
        <v>5.9085333999999996</v>
      </c>
      <c r="E20" s="12">
        <f t="shared" si="2"/>
        <v>5.9085333999999996</v>
      </c>
      <c r="F20" s="13">
        <v>75</v>
      </c>
      <c r="G20" s="14">
        <v>219.61461199999999</v>
      </c>
      <c r="H20" s="15">
        <v>0.496</v>
      </c>
      <c r="I20" s="14">
        <v>223.52539300000001</v>
      </c>
      <c r="J20" s="15">
        <v>0.504</v>
      </c>
      <c r="K20" s="16">
        <v>443140005</v>
      </c>
      <c r="L20" s="70">
        <v>2009</v>
      </c>
      <c r="M20" s="13" t="s">
        <v>16</v>
      </c>
      <c r="N20" s="17" t="s">
        <v>54</v>
      </c>
      <c r="O20" s="18"/>
      <c r="P20" s="19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>
      <c r="A21" s="41" t="s">
        <v>60</v>
      </c>
      <c r="B21" s="10">
        <f t="shared" si="0"/>
        <v>356.29660100000001</v>
      </c>
      <c r="C21" s="69">
        <v>645.61</v>
      </c>
      <c r="D21" s="11">
        <f t="shared" si="1"/>
        <v>23.753106733333333</v>
      </c>
      <c r="E21" s="12">
        <f t="shared" si="2"/>
        <v>23.753106733333333</v>
      </c>
      <c r="F21" s="13">
        <v>15</v>
      </c>
      <c r="G21" s="14">
        <v>130.09660099999999</v>
      </c>
      <c r="H21" s="15">
        <v>0.36499999999999999</v>
      </c>
      <c r="I21" s="14">
        <v>226.2</v>
      </c>
      <c r="J21" s="15">
        <v>0.63500000000000001</v>
      </c>
      <c r="K21" s="16">
        <v>356296601</v>
      </c>
      <c r="L21" s="70">
        <v>1999</v>
      </c>
      <c r="M21" s="13" t="s">
        <v>23</v>
      </c>
      <c r="N21" s="17" t="s">
        <v>61</v>
      </c>
      <c r="O21" s="22" t="s">
        <v>62</v>
      </c>
      <c r="P21" s="19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>
      <c r="A22" s="41" t="s">
        <v>63</v>
      </c>
      <c r="B22" s="10">
        <f t="shared" si="0"/>
        <v>547.45902000000001</v>
      </c>
      <c r="C22" s="69">
        <v>696.77</v>
      </c>
      <c r="D22" s="11">
        <f t="shared" si="1"/>
        <v>9.2789664406779657</v>
      </c>
      <c r="E22" s="12">
        <f t="shared" si="2"/>
        <v>9.2789664406779657</v>
      </c>
      <c r="F22" s="13">
        <v>59</v>
      </c>
      <c r="G22" s="14">
        <v>350.15902</v>
      </c>
      <c r="H22" s="15">
        <v>0.64</v>
      </c>
      <c r="I22" s="14">
        <v>197.3</v>
      </c>
      <c r="J22" s="15">
        <v>0.36</v>
      </c>
      <c r="K22" s="16">
        <v>547459020</v>
      </c>
      <c r="L22" s="70">
        <v>2014</v>
      </c>
      <c r="M22" s="13" t="s">
        <v>18</v>
      </c>
      <c r="N22" s="17" t="s">
        <v>64</v>
      </c>
      <c r="O22" s="18"/>
      <c r="P22" s="19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>
      <c r="A23" s="41" t="s">
        <v>65</v>
      </c>
      <c r="B23" s="10">
        <f t="shared" si="0"/>
        <v>485.93081599999999</v>
      </c>
      <c r="C23" s="69">
        <v>685.16</v>
      </c>
      <c r="D23" s="11">
        <f t="shared" si="1"/>
        <v>3.2395387733333334</v>
      </c>
      <c r="E23" s="12">
        <f t="shared" si="2"/>
        <v>3.2395387733333334</v>
      </c>
      <c r="F23" s="13">
        <v>150</v>
      </c>
      <c r="G23" s="14">
        <v>133.375846</v>
      </c>
      <c r="H23" s="15">
        <v>0.27400000000000002</v>
      </c>
      <c r="I23" s="14">
        <v>352.55497000000003</v>
      </c>
      <c r="J23" s="15">
        <v>0.72599999999999998</v>
      </c>
      <c r="K23" s="16">
        <v>485930816</v>
      </c>
      <c r="L23" s="70">
        <v>2009</v>
      </c>
      <c r="M23" s="13" t="s">
        <v>16</v>
      </c>
      <c r="N23" s="17" t="s">
        <v>66</v>
      </c>
      <c r="O23" s="18"/>
      <c r="P23" s="19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>
      <c r="A24" s="41" t="s">
        <v>67</v>
      </c>
      <c r="B24" s="10">
        <f t="shared" si="0"/>
        <v>519.31196499999999</v>
      </c>
      <c r="C24" s="69">
        <v>661.53</v>
      </c>
      <c r="D24" s="11">
        <f t="shared" si="1"/>
        <v>3.9947074230769228</v>
      </c>
      <c r="E24" s="12">
        <f t="shared" si="2"/>
        <v>3.9947074230769228</v>
      </c>
      <c r="F24" s="13">
        <v>130</v>
      </c>
      <c r="G24" s="14">
        <v>180.20216300000001</v>
      </c>
      <c r="H24" s="15">
        <v>0.34699999999999998</v>
      </c>
      <c r="I24" s="14">
        <v>339.109802</v>
      </c>
      <c r="J24" s="15">
        <v>0.65300000000000002</v>
      </c>
      <c r="K24" s="16">
        <v>519311965</v>
      </c>
      <c r="L24" s="70">
        <v>2015</v>
      </c>
      <c r="M24" s="13" t="s">
        <v>18</v>
      </c>
      <c r="N24" s="17" t="s">
        <v>68</v>
      </c>
      <c r="O24" s="18"/>
      <c r="P24" s="19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 spans="1:31">
      <c r="A25" s="41" t="s">
        <v>1370</v>
      </c>
      <c r="B25" s="10">
        <f t="shared" si="0"/>
        <v>622.67413899999997</v>
      </c>
      <c r="C25" s="69">
        <v>747.89</v>
      </c>
      <c r="D25" s="11">
        <f t="shared" si="1"/>
        <v>3.1932007128205129</v>
      </c>
      <c r="E25" s="12">
        <f t="shared" si="2"/>
        <v>3.1932007128205129</v>
      </c>
      <c r="F25" s="13">
        <v>195</v>
      </c>
      <c r="G25" s="14">
        <v>216.64874</v>
      </c>
      <c r="H25" s="15">
        <v>0.34799999999999998</v>
      </c>
      <c r="I25" s="14">
        <v>406.02539899999999</v>
      </c>
      <c r="J25" s="15">
        <v>0.65200000000000002</v>
      </c>
      <c r="K25" s="16">
        <v>622674139</v>
      </c>
      <c r="L25" s="70">
        <v>2018</v>
      </c>
      <c r="M25" s="13" t="s">
        <v>18</v>
      </c>
      <c r="N25" s="17" t="s">
        <v>70</v>
      </c>
      <c r="O25" s="18"/>
      <c r="P25" s="19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>
      <c r="A26" s="41" t="s">
        <v>71</v>
      </c>
      <c r="B26" s="10">
        <f t="shared" si="0"/>
        <v>355.237933</v>
      </c>
      <c r="C26" s="69">
        <v>703.65</v>
      </c>
      <c r="D26" s="11">
        <f t="shared" si="1"/>
        <v>6.8314987115384618</v>
      </c>
      <c r="E26" s="12">
        <f t="shared" si="2"/>
        <v>6.8314987115384618</v>
      </c>
      <c r="F26" s="13">
        <v>52</v>
      </c>
      <c r="G26" s="14">
        <v>173.83793299999999</v>
      </c>
      <c r="H26" s="15">
        <v>0.48899999999999999</v>
      </c>
      <c r="I26" s="14">
        <v>181.4</v>
      </c>
      <c r="J26" s="15">
        <v>0.51100000000000001</v>
      </c>
      <c r="K26" s="16">
        <v>355237933</v>
      </c>
      <c r="L26" s="70">
        <v>1995</v>
      </c>
      <c r="M26" s="13" t="s">
        <v>23</v>
      </c>
      <c r="N26" s="17" t="s">
        <v>72</v>
      </c>
      <c r="O26" s="22" t="s">
        <v>73</v>
      </c>
      <c r="P26" s="19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>
      <c r="A27" s="41" t="s">
        <v>74</v>
      </c>
      <c r="B27" s="10">
        <f t="shared" si="0"/>
        <v>1148.5283930000001</v>
      </c>
      <c r="C27" s="69">
        <v>1379.49</v>
      </c>
      <c r="D27" s="11">
        <f t="shared" si="1"/>
        <v>7.17830245625</v>
      </c>
      <c r="E27" s="12">
        <f t="shared" si="2"/>
        <v>7.17830245625</v>
      </c>
      <c r="F27" s="13">
        <v>160</v>
      </c>
      <c r="G27" s="14">
        <v>335.10431399999999</v>
      </c>
      <c r="H27" s="15">
        <v>0.29199999999999998</v>
      </c>
      <c r="I27" s="14">
        <v>813.42407900000001</v>
      </c>
      <c r="J27" s="15">
        <v>0.70799999999999996</v>
      </c>
      <c r="K27" s="16">
        <v>1148528393</v>
      </c>
      <c r="L27" s="70">
        <v>2018</v>
      </c>
      <c r="M27" s="13" t="s">
        <v>18</v>
      </c>
      <c r="N27" s="17" t="s">
        <v>75</v>
      </c>
      <c r="O27" s="18"/>
      <c r="P27" s="19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>
      <c r="A28" s="41" t="s">
        <v>76</v>
      </c>
      <c r="B28" s="10">
        <f t="shared" si="0"/>
        <v>553.709788</v>
      </c>
      <c r="C28" s="69">
        <v>1020.08</v>
      </c>
      <c r="D28" s="11">
        <f t="shared" si="1"/>
        <v>3.9550699142857142</v>
      </c>
      <c r="E28" s="12">
        <f t="shared" si="2"/>
        <v>3.9550699142857142</v>
      </c>
      <c r="F28" s="13">
        <v>140</v>
      </c>
      <c r="G28" s="14">
        <v>201.578182</v>
      </c>
      <c r="H28" s="15">
        <v>0.36399999999999999</v>
      </c>
      <c r="I28" s="14">
        <v>352.13160599999998</v>
      </c>
      <c r="J28" s="15">
        <v>0.63600000000000001</v>
      </c>
      <c r="K28" s="16">
        <v>553709788</v>
      </c>
      <c r="L28" s="70">
        <v>1998</v>
      </c>
      <c r="M28" s="13" t="s">
        <v>23</v>
      </c>
      <c r="N28" s="17" t="s">
        <v>77</v>
      </c>
      <c r="O28" s="22" t="s">
        <v>78</v>
      </c>
      <c r="P28" s="19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>
      <c r="A29" s="41" t="s">
        <v>79</v>
      </c>
      <c r="B29" s="10">
        <f t="shared" si="0"/>
        <v>314.17801100000003</v>
      </c>
      <c r="C29" s="69">
        <v>587.9</v>
      </c>
      <c r="D29" s="11">
        <f t="shared" si="1"/>
        <v>6.2835602200000009</v>
      </c>
      <c r="E29" s="12">
        <f t="shared" si="2"/>
        <v>6.2835602200000009</v>
      </c>
      <c r="F29" s="13">
        <v>50</v>
      </c>
      <c r="G29" s="14">
        <v>148.47801100000001</v>
      </c>
      <c r="H29" s="15">
        <v>0.47299999999999998</v>
      </c>
      <c r="I29" s="14">
        <v>165.7</v>
      </c>
      <c r="J29" s="15">
        <v>0.52700000000000002</v>
      </c>
      <c r="K29" s="16">
        <v>314178011</v>
      </c>
      <c r="L29" s="70">
        <v>1997</v>
      </c>
      <c r="M29" s="13" t="s">
        <v>23</v>
      </c>
      <c r="N29" s="17" t="s">
        <v>80</v>
      </c>
      <c r="O29" s="22" t="s">
        <v>81</v>
      </c>
      <c r="P29" s="19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 spans="1:31">
      <c r="A30" s="41" t="s">
        <v>82</v>
      </c>
      <c r="B30" s="10">
        <f t="shared" si="0"/>
        <v>653.77997000000005</v>
      </c>
      <c r="C30" s="69">
        <v>1099.03</v>
      </c>
      <c r="D30" s="11">
        <f t="shared" si="1"/>
        <v>5.6850432173913044</v>
      </c>
      <c r="E30" s="12">
        <f t="shared" si="2"/>
        <v>5.6850432173913044</v>
      </c>
      <c r="F30" s="13">
        <v>115</v>
      </c>
      <c r="G30" s="14">
        <v>310.67674</v>
      </c>
      <c r="H30" s="15">
        <v>0.47499999999999998</v>
      </c>
      <c r="I30" s="14">
        <v>343.10323</v>
      </c>
      <c r="J30" s="15">
        <v>0.52500000000000002</v>
      </c>
      <c r="K30" s="16">
        <v>653779970</v>
      </c>
      <c r="L30" s="70">
        <v>2002</v>
      </c>
      <c r="M30" s="13" t="s">
        <v>16</v>
      </c>
      <c r="N30" s="17" t="s">
        <v>83</v>
      </c>
      <c r="O30" s="22" t="s">
        <v>84</v>
      </c>
      <c r="P30" s="19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>
      <c r="A31" s="41" t="s">
        <v>85</v>
      </c>
      <c r="B31" s="10">
        <f t="shared" si="0"/>
        <v>312.01692800000001</v>
      </c>
      <c r="C31" s="69">
        <v>565.37</v>
      </c>
      <c r="D31" s="11">
        <f t="shared" si="1"/>
        <v>9.4550584242424236</v>
      </c>
      <c r="E31" s="12">
        <f t="shared" si="2"/>
        <v>9.4550584242424236</v>
      </c>
      <c r="F31" s="13">
        <v>33</v>
      </c>
      <c r="G31" s="14">
        <v>206.040086</v>
      </c>
      <c r="H31" s="15">
        <v>0.66</v>
      </c>
      <c r="I31" s="14">
        <v>105.976842</v>
      </c>
      <c r="J31" s="15">
        <v>0.34</v>
      </c>
      <c r="K31" s="16">
        <v>312016928</v>
      </c>
      <c r="L31" s="70">
        <v>1999</v>
      </c>
      <c r="M31" s="13" t="s">
        <v>23</v>
      </c>
      <c r="N31" s="17" t="s">
        <v>86</v>
      </c>
      <c r="O31" s="22" t="s">
        <v>87</v>
      </c>
      <c r="P31" s="19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>
      <c r="A32" s="41" t="s">
        <v>88</v>
      </c>
      <c r="B32" s="10">
        <f t="shared" si="0"/>
        <v>2922.9179140000001</v>
      </c>
      <c r="C32" s="69">
        <v>4121.3100000000004</v>
      </c>
      <c r="D32" s="11">
        <f t="shared" si="1"/>
        <v>12.332986978902953</v>
      </c>
      <c r="E32" s="12">
        <f t="shared" si="2"/>
        <v>12.332986978902953</v>
      </c>
      <c r="F32" s="13">
        <v>237</v>
      </c>
      <c r="G32" s="14">
        <v>785.22164899999996</v>
      </c>
      <c r="H32" s="15">
        <v>0.26900000000000002</v>
      </c>
      <c r="I32" s="14">
        <v>2137.696265</v>
      </c>
      <c r="J32" s="15">
        <v>0.73099999999999998</v>
      </c>
      <c r="K32" s="16">
        <v>2922917914</v>
      </c>
      <c r="L32" s="70">
        <v>2009</v>
      </c>
      <c r="M32" s="13" t="s">
        <v>16</v>
      </c>
      <c r="N32" s="17" t="s">
        <v>89</v>
      </c>
      <c r="O32" s="18"/>
      <c r="P32" s="19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31">
      <c r="A33" s="71" t="s">
        <v>90</v>
      </c>
      <c r="B33" s="25">
        <v>2242</v>
      </c>
      <c r="C33" s="69">
        <v>2242</v>
      </c>
      <c r="D33" s="11">
        <f t="shared" si="1"/>
        <v>5.6050000000000004</v>
      </c>
      <c r="E33" s="12">
        <f t="shared" si="2"/>
        <v>5.6050000000000004</v>
      </c>
      <c r="F33" s="25">
        <v>400</v>
      </c>
      <c r="G33" s="16">
        <v>659</v>
      </c>
      <c r="H33" s="26">
        <f>G33/B33</f>
        <v>0.29393398751115074</v>
      </c>
      <c r="I33" s="16">
        <v>1583</v>
      </c>
      <c r="J33" s="26">
        <f>I33/B33</f>
        <v>0.70606601248884926</v>
      </c>
      <c r="K33" s="27">
        <v>2054734732</v>
      </c>
      <c r="L33" s="70">
        <v>2022</v>
      </c>
      <c r="M33" s="13" t="s">
        <v>91</v>
      </c>
      <c r="N33" s="17" t="s">
        <v>92</v>
      </c>
      <c r="O33" s="22" t="s">
        <v>93</v>
      </c>
      <c r="P33" s="28" t="s">
        <v>94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31">
      <c r="A34" s="41" t="s">
        <v>95</v>
      </c>
      <c r="B34" s="10">
        <f t="shared" ref="B34:B48" si="3">K34/1000000</f>
        <v>1402.80954</v>
      </c>
      <c r="C34" s="69">
        <v>1786.99</v>
      </c>
      <c r="D34" s="11">
        <f t="shared" si="1"/>
        <v>5.6112381600000001</v>
      </c>
      <c r="E34" s="12">
        <f t="shared" si="2"/>
        <v>5.6112381600000001</v>
      </c>
      <c r="F34" s="13">
        <v>250</v>
      </c>
      <c r="G34" s="14">
        <v>459.00586800000002</v>
      </c>
      <c r="H34" s="15">
        <v>0.32700000000000001</v>
      </c>
      <c r="I34" s="14">
        <v>943.80367200000001</v>
      </c>
      <c r="J34" s="15">
        <v>0.67300000000000004</v>
      </c>
      <c r="K34" s="16">
        <v>1402809540</v>
      </c>
      <c r="L34" s="70">
        <v>2015</v>
      </c>
      <c r="M34" s="13" t="s">
        <v>18</v>
      </c>
      <c r="N34" s="17" t="s">
        <v>96</v>
      </c>
      <c r="O34" s="18"/>
      <c r="P34" s="19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31">
      <c r="A35" s="41" t="s">
        <v>97</v>
      </c>
      <c r="B35" s="10">
        <f t="shared" si="3"/>
        <v>2797.5013279999998</v>
      </c>
      <c r="C35" s="69">
        <v>3308.73</v>
      </c>
      <c r="D35" s="11">
        <f t="shared" si="1"/>
        <v>7.8581497977528088</v>
      </c>
      <c r="E35" s="12">
        <f t="shared" si="2"/>
        <v>7.8581497977528088</v>
      </c>
      <c r="F35" s="13">
        <v>356</v>
      </c>
      <c r="G35" s="14">
        <v>858.37300000000005</v>
      </c>
      <c r="H35" s="15">
        <v>0.307</v>
      </c>
      <c r="I35" s="14">
        <v>1939.128328</v>
      </c>
      <c r="J35" s="15">
        <v>0.69299999999999995</v>
      </c>
      <c r="K35" s="16">
        <v>2797501328</v>
      </c>
      <c r="L35" s="70">
        <v>2019</v>
      </c>
      <c r="M35" s="13" t="s">
        <v>18</v>
      </c>
      <c r="N35" s="17" t="s">
        <v>98</v>
      </c>
      <c r="O35" s="18"/>
      <c r="P35" s="19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>
      <c r="A36" s="41" t="s">
        <v>99</v>
      </c>
      <c r="B36" s="10">
        <f t="shared" si="3"/>
        <v>2048.3597540000001</v>
      </c>
      <c r="C36" s="69">
        <v>2460.27</v>
      </c>
      <c r="D36" s="11">
        <f t="shared" si="1"/>
        <v>6.381183034267913</v>
      </c>
      <c r="E36" s="12">
        <f t="shared" si="2"/>
        <v>6.381183034267913</v>
      </c>
      <c r="F36" s="13">
        <v>321</v>
      </c>
      <c r="G36" s="14">
        <v>678.81548199999997</v>
      </c>
      <c r="H36" s="15">
        <v>0.33100000000000002</v>
      </c>
      <c r="I36" s="14">
        <v>1369.5442720000001</v>
      </c>
      <c r="J36" s="15">
        <v>0.66900000000000004</v>
      </c>
      <c r="K36" s="16">
        <v>2048359754</v>
      </c>
      <c r="L36" s="70">
        <v>2018</v>
      </c>
      <c r="M36" s="13" t="s">
        <v>18</v>
      </c>
      <c r="N36" s="17" t="s">
        <v>100</v>
      </c>
      <c r="O36" s="18"/>
      <c r="P36" s="28" t="s">
        <v>94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>
      <c r="A37" s="41" t="s">
        <v>101</v>
      </c>
      <c r="B37" s="10">
        <f t="shared" si="3"/>
        <v>383.33676200000002</v>
      </c>
      <c r="C37" s="69">
        <v>1081.74</v>
      </c>
      <c r="D37" s="11">
        <f t="shared" si="1"/>
        <v>20.175619052631578</v>
      </c>
      <c r="E37" s="12">
        <f t="shared" si="2"/>
        <v>20.175619052631578</v>
      </c>
      <c r="F37" s="13">
        <v>19</v>
      </c>
      <c r="G37" s="14">
        <v>212.83676199999999</v>
      </c>
      <c r="H37" s="15">
        <v>0.55500000000000005</v>
      </c>
      <c r="I37" s="14">
        <v>170.5</v>
      </c>
      <c r="J37" s="15">
        <v>0.44500000000000001</v>
      </c>
      <c r="K37" s="16">
        <v>383336762</v>
      </c>
      <c r="L37" s="70">
        <v>1985</v>
      </c>
      <c r="M37" s="13" t="s">
        <v>102</v>
      </c>
      <c r="N37" s="17" t="s">
        <v>103</v>
      </c>
      <c r="O37" s="22" t="s">
        <v>104</v>
      </c>
      <c r="P37" s="19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31">
      <c r="A38" s="41" t="s">
        <v>105</v>
      </c>
      <c r="B38" s="10">
        <f t="shared" si="3"/>
        <v>332.50000199999999</v>
      </c>
      <c r="C38" s="69">
        <v>817.41</v>
      </c>
      <c r="D38" s="11">
        <f t="shared" si="1"/>
        <v>8.3125000500000006</v>
      </c>
      <c r="E38" s="12">
        <f t="shared" si="2"/>
        <v>8.3125000500000006</v>
      </c>
      <c r="F38" s="13">
        <v>40</v>
      </c>
      <c r="G38" s="14">
        <v>119.00000199999999</v>
      </c>
      <c r="H38" s="15">
        <v>0.35799999999999998</v>
      </c>
      <c r="I38" s="14">
        <v>213.5</v>
      </c>
      <c r="J38" s="15">
        <v>0.64200000000000002</v>
      </c>
      <c r="K38" s="16">
        <v>332500002</v>
      </c>
      <c r="L38" s="70">
        <v>1989</v>
      </c>
      <c r="M38" s="13" t="s">
        <v>102</v>
      </c>
      <c r="N38" s="17" t="s">
        <v>106</v>
      </c>
      <c r="O38" s="22" t="s">
        <v>107</v>
      </c>
      <c r="P38" s="19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31">
      <c r="A39" s="41" t="s">
        <v>108</v>
      </c>
      <c r="B39" s="10">
        <f t="shared" si="3"/>
        <v>426.505244</v>
      </c>
      <c r="C39" s="69">
        <v>492.21</v>
      </c>
      <c r="D39" s="11">
        <f t="shared" si="1"/>
        <v>4.7389471555555556</v>
      </c>
      <c r="E39" s="12">
        <f t="shared" si="2"/>
        <v>4.7389471555555556</v>
      </c>
      <c r="F39" s="13">
        <v>90</v>
      </c>
      <c r="G39" s="14">
        <v>206.30524399999999</v>
      </c>
      <c r="H39" s="15">
        <v>0.48399999999999999</v>
      </c>
      <c r="I39" s="14">
        <v>220.2</v>
      </c>
      <c r="J39" s="15">
        <v>0.51600000000000001</v>
      </c>
      <c r="K39" s="16">
        <v>426505244</v>
      </c>
      <c r="L39" s="70">
        <v>2020</v>
      </c>
      <c r="M39" s="13" t="s">
        <v>91</v>
      </c>
      <c r="N39" s="17" t="s">
        <v>109</v>
      </c>
      <c r="O39" s="22" t="s">
        <v>110</v>
      </c>
      <c r="P39" s="19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>
      <c r="A40" s="41" t="s">
        <v>111</v>
      </c>
      <c r="B40" s="10">
        <f t="shared" si="3"/>
        <v>352.92722400000002</v>
      </c>
      <c r="C40" s="69">
        <v>760.83</v>
      </c>
      <c r="D40" s="11">
        <f t="shared" si="1"/>
        <v>7.2025964081632656</v>
      </c>
      <c r="E40" s="12">
        <f t="shared" si="2"/>
        <v>7.2025964081632656</v>
      </c>
      <c r="F40" s="13">
        <v>49</v>
      </c>
      <c r="G40" s="14">
        <v>117.72722400000001</v>
      </c>
      <c r="H40" s="15">
        <v>0.33400000000000002</v>
      </c>
      <c r="I40" s="14">
        <v>235.2</v>
      </c>
      <c r="J40" s="15">
        <v>0.66600000000000004</v>
      </c>
      <c r="K40" s="16">
        <v>352927224</v>
      </c>
      <c r="L40" s="70">
        <v>1992</v>
      </c>
      <c r="M40" s="13" t="s">
        <v>23</v>
      </c>
      <c r="N40" s="17" t="s">
        <v>112</v>
      </c>
      <c r="O40" s="22" t="s">
        <v>113</v>
      </c>
      <c r="P40" s="19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31">
      <c r="A41" s="41" t="s">
        <v>114</v>
      </c>
      <c r="B41" s="10">
        <f t="shared" si="3"/>
        <v>411.56924099999998</v>
      </c>
      <c r="C41" s="69">
        <v>1011.8</v>
      </c>
      <c r="D41" s="11">
        <f t="shared" si="1"/>
        <v>8.5743591874999989</v>
      </c>
      <c r="E41" s="12">
        <f t="shared" si="2"/>
        <v>8.5743591874999989</v>
      </c>
      <c r="F41" s="13">
        <v>48</v>
      </c>
      <c r="G41" s="14">
        <v>251.40924100000001</v>
      </c>
      <c r="H41" s="15">
        <v>0.61099999999999999</v>
      </c>
      <c r="I41" s="14">
        <v>160.16</v>
      </c>
      <c r="J41" s="15">
        <v>0.38900000000000001</v>
      </c>
      <c r="K41" s="16">
        <v>411569241</v>
      </c>
      <c r="L41" s="70">
        <v>1989</v>
      </c>
      <c r="M41" s="13" t="s">
        <v>102</v>
      </c>
      <c r="N41" s="17" t="s">
        <v>115</v>
      </c>
      <c r="O41" s="22" t="s">
        <v>116</v>
      </c>
      <c r="P41" s="19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31">
      <c r="A42" s="41" t="s">
        <v>117</v>
      </c>
      <c r="B42" s="10">
        <f t="shared" si="3"/>
        <v>373.67299300000002</v>
      </c>
      <c r="C42" s="69">
        <v>583.36</v>
      </c>
      <c r="D42" s="11">
        <f t="shared" si="1"/>
        <v>2.4911532866666666</v>
      </c>
      <c r="E42" s="12">
        <f t="shared" si="2"/>
        <v>2.4911532866666666</v>
      </c>
      <c r="F42" s="13">
        <v>150</v>
      </c>
      <c r="G42" s="14">
        <v>206.86347900000001</v>
      </c>
      <c r="H42" s="15">
        <v>0.55400000000000005</v>
      </c>
      <c r="I42" s="14">
        <v>166.80951400000001</v>
      </c>
      <c r="J42" s="15">
        <v>0.44600000000000001</v>
      </c>
      <c r="K42" s="16">
        <v>373672993</v>
      </c>
      <c r="L42" s="70">
        <v>2005</v>
      </c>
      <c r="M42" s="13" t="s">
        <v>16</v>
      </c>
      <c r="N42" s="17" t="s">
        <v>118</v>
      </c>
      <c r="O42" s="22" t="s">
        <v>119</v>
      </c>
      <c r="P42" s="19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>
      <c r="A43" s="41" t="s">
        <v>120</v>
      </c>
      <c r="B43" s="10">
        <f t="shared" si="3"/>
        <v>336.56715800000001</v>
      </c>
      <c r="C43" s="69">
        <v>666.66</v>
      </c>
      <c r="D43" s="11">
        <f t="shared" si="1"/>
        <v>3.3656715799999999</v>
      </c>
      <c r="E43" s="12">
        <f t="shared" si="2"/>
        <v>3.3656715799999999</v>
      </c>
      <c r="F43" s="13">
        <v>100</v>
      </c>
      <c r="G43" s="14">
        <v>184.06912600000001</v>
      </c>
      <c r="H43" s="15">
        <v>0.54700000000000004</v>
      </c>
      <c r="I43" s="14">
        <v>152.49803199999999</v>
      </c>
      <c r="J43" s="15">
        <v>0.45300000000000001</v>
      </c>
      <c r="K43" s="16">
        <v>336567158</v>
      </c>
      <c r="L43" s="70">
        <v>1995</v>
      </c>
      <c r="M43" s="13" t="s">
        <v>23</v>
      </c>
      <c r="N43" s="17" t="s">
        <v>121</v>
      </c>
      <c r="O43" s="22" t="s">
        <v>122</v>
      </c>
      <c r="P43" s="19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>
      <c r="A44" s="41" t="s">
        <v>123</v>
      </c>
      <c r="B44" s="10">
        <f t="shared" si="3"/>
        <v>873.63752799999997</v>
      </c>
      <c r="C44" s="69">
        <v>1097.82</v>
      </c>
      <c r="D44" s="11">
        <f t="shared" si="1"/>
        <v>3.4945501119999998</v>
      </c>
      <c r="E44" s="12">
        <f t="shared" si="2"/>
        <v>3.4945501119999998</v>
      </c>
      <c r="F44" s="13">
        <v>250</v>
      </c>
      <c r="G44" s="14">
        <v>330.36019399999998</v>
      </c>
      <c r="H44" s="15">
        <v>0.378</v>
      </c>
      <c r="I44" s="14">
        <v>543.277334</v>
      </c>
      <c r="J44" s="15">
        <v>0.622</v>
      </c>
      <c r="K44" s="16">
        <v>873637528</v>
      </c>
      <c r="L44" s="70">
        <v>2016</v>
      </c>
      <c r="M44" s="13" t="s">
        <v>18</v>
      </c>
      <c r="N44" s="17" t="s">
        <v>124</v>
      </c>
      <c r="O44" s="18"/>
      <c r="P44" s="19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>
      <c r="A45" s="41" t="s">
        <v>125</v>
      </c>
      <c r="B45" s="10">
        <f t="shared" si="3"/>
        <v>1305.6115990000001</v>
      </c>
      <c r="C45" s="69">
        <v>1600.63</v>
      </c>
      <c r="D45" s="11">
        <f t="shared" si="1"/>
        <v>8.1600724937500004</v>
      </c>
      <c r="E45" s="12">
        <f t="shared" si="2"/>
        <v>8.1600724937500004</v>
      </c>
      <c r="F45" s="13">
        <v>160</v>
      </c>
      <c r="G45" s="14">
        <v>504.48116499999998</v>
      </c>
      <c r="H45" s="15">
        <v>0.38600000000000001</v>
      </c>
      <c r="I45" s="14">
        <v>801.13043400000004</v>
      </c>
      <c r="J45" s="15">
        <v>0.61399999999999999</v>
      </c>
      <c r="K45" s="16">
        <v>1305611599</v>
      </c>
      <c r="L45" s="70">
        <v>2017</v>
      </c>
      <c r="M45" s="13" t="s">
        <v>18</v>
      </c>
      <c r="N45" s="17" t="s">
        <v>126</v>
      </c>
      <c r="O45" s="18"/>
      <c r="P45" s="19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>
      <c r="A46" s="41" t="s">
        <v>125</v>
      </c>
      <c r="B46" s="10">
        <f t="shared" si="3"/>
        <v>424.96762000000001</v>
      </c>
      <c r="C46" s="69">
        <v>939.95</v>
      </c>
      <c r="D46" s="11">
        <f t="shared" si="1"/>
        <v>16.998704799999999</v>
      </c>
      <c r="E46" s="12">
        <f t="shared" si="2"/>
        <v>16.998704799999999</v>
      </c>
      <c r="F46" s="13">
        <v>25</v>
      </c>
      <c r="G46" s="14">
        <v>218.96762000000001</v>
      </c>
      <c r="H46" s="15">
        <v>0.51500000000000001</v>
      </c>
      <c r="I46" s="14">
        <v>206</v>
      </c>
      <c r="J46" s="15">
        <v>0.48499999999999999</v>
      </c>
      <c r="K46" s="16">
        <v>424967620</v>
      </c>
      <c r="L46" s="70">
        <v>1991</v>
      </c>
      <c r="M46" s="13" t="s">
        <v>23</v>
      </c>
      <c r="N46" s="17" t="s">
        <v>127</v>
      </c>
      <c r="O46" s="22" t="s">
        <v>128</v>
      </c>
      <c r="P46" s="19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>
      <c r="A47" s="41" t="s">
        <v>129</v>
      </c>
      <c r="B47" s="10">
        <f t="shared" si="3"/>
        <v>316.360478</v>
      </c>
      <c r="C47" s="69">
        <v>924.28</v>
      </c>
      <c r="D47" s="11">
        <f t="shared" si="1"/>
        <v>24.335421384615383</v>
      </c>
      <c r="E47" s="12">
        <f t="shared" si="2"/>
        <v>24.335421384615383</v>
      </c>
      <c r="F47" s="13">
        <v>13</v>
      </c>
      <c r="G47" s="14">
        <v>234.76047800000001</v>
      </c>
      <c r="H47" s="15">
        <v>0.74199999999999999</v>
      </c>
      <c r="I47" s="14">
        <v>81.599999999999994</v>
      </c>
      <c r="J47" s="15">
        <v>0.25800000000000001</v>
      </c>
      <c r="K47" s="16">
        <v>316360478</v>
      </c>
      <c r="L47" s="70">
        <v>1984</v>
      </c>
      <c r="M47" s="13" t="s">
        <v>102</v>
      </c>
      <c r="N47" s="17" t="s">
        <v>130</v>
      </c>
      <c r="O47" s="22" t="s">
        <v>131</v>
      </c>
      <c r="P47" s="19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>
      <c r="A48" s="41" t="s">
        <v>132</v>
      </c>
      <c r="B48" s="10">
        <f t="shared" si="3"/>
        <v>657.869686</v>
      </c>
      <c r="C48" s="69">
        <v>837.29</v>
      </c>
      <c r="D48" s="11">
        <f t="shared" si="1"/>
        <v>3.9870890060606059</v>
      </c>
      <c r="E48" s="12">
        <f t="shared" si="2"/>
        <v>3.9870890060606059</v>
      </c>
      <c r="F48" s="13">
        <v>165</v>
      </c>
      <c r="G48" s="14">
        <v>222.527828</v>
      </c>
      <c r="H48" s="15">
        <v>0.33800000000000002</v>
      </c>
      <c r="I48" s="14">
        <v>435.341858</v>
      </c>
      <c r="J48" s="15">
        <v>0.66200000000000003</v>
      </c>
      <c r="K48" s="16">
        <v>657869686</v>
      </c>
      <c r="L48" s="70">
        <v>2014</v>
      </c>
      <c r="M48" s="13" t="s">
        <v>18</v>
      </c>
      <c r="N48" s="17" t="s">
        <v>133</v>
      </c>
      <c r="O48" s="18"/>
      <c r="P48" s="19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>
      <c r="A49" s="41" t="s">
        <v>134</v>
      </c>
      <c r="B49" s="10">
        <v>389</v>
      </c>
      <c r="C49" s="69">
        <v>411.92</v>
      </c>
      <c r="D49" s="11">
        <f t="shared" si="1"/>
        <v>1.691304347826087</v>
      </c>
      <c r="E49" s="12">
        <f t="shared" si="2"/>
        <v>1.691304347826087</v>
      </c>
      <c r="F49" s="13">
        <v>230</v>
      </c>
      <c r="G49" s="14">
        <v>162.83686</v>
      </c>
      <c r="H49" s="15">
        <v>0.43099999999999999</v>
      </c>
      <c r="I49" s="14">
        <v>214.9</v>
      </c>
      <c r="J49" s="15">
        <v>0.56899999999999995</v>
      </c>
      <c r="K49" s="16">
        <v>377736860</v>
      </c>
      <c r="L49" s="70">
        <v>2022</v>
      </c>
      <c r="M49" s="13" t="s">
        <v>91</v>
      </c>
      <c r="N49" s="17" t="s">
        <v>135</v>
      </c>
      <c r="O49" s="72" t="s">
        <v>136</v>
      </c>
      <c r="P49" s="19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>
      <c r="A50" s="41" t="s">
        <v>137</v>
      </c>
      <c r="B50" s="10">
        <f t="shared" ref="B50:B477" si="4">K50/1000000</f>
        <v>1382.248826</v>
      </c>
      <c r="C50" s="69">
        <v>1660.21</v>
      </c>
      <c r="D50" s="11">
        <f t="shared" si="1"/>
        <v>6.7426772000000001</v>
      </c>
      <c r="E50" s="12">
        <f t="shared" si="2"/>
        <v>6.7426772000000001</v>
      </c>
      <c r="F50" s="13">
        <v>205</v>
      </c>
      <c r="G50" s="14">
        <v>700.42656599999998</v>
      </c>
      <c r="H50" s="15">
        <v>0.50700000000000001</v>
      </c>
      <c r="I50" s="14">
        <v>681.82226000000003</v>
      </c>
      <c r="J50" s="15">
        <v>0.49299999999999999</v>
      </c>
      <c r="K50" s="16">
        <v>1382248826</v>
      </c>
      <c r="L50" s="70">
        <v>2018</v>
      </c>
      <c r="M50" s="13" t="s">
        <v>18</v>
      </c>
      <c r="N50" s="17" t="s">
        <v>138</v>
      </c>
      <c r="O50" s="18"/>
      <c r="P50" s="19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>
      <c r="A51" s="41" t="s">
        <v>139</v>
      </c>
      <c r="B51" s="10">
        <f t="shared" si="4"/>
        <v>676.03638899999999</v>
      </c>
      <c r="C51" s="69">
        <v>715.86</v>
      </c>
      <c r="D51" s="11">
        <f t="shared" si="1"/>
        <v>2.7041455559999998</v>
      </c>
      <c r="E51" s="12">
        <f t="shared" si="2"/>
        <v>2.7041455559999998</v>
      </c>
      <c r="F51" s="13">
        <v>250</v>
      </c>
      <c r="G51" s="14">
        <v>367.471452</v>
      </c>
      <c r="H51" s="15">
        <v>0.54400000000000004</v>
      </c>
      <c r="I51" s="14">
        <v>308.56493699999999</v>
      </c>
      <c r="J51" s="15">
        <v>0.45600000000000002</v>
      </c>
      <c r="K51" s="16">
        <v>676036389</v>
      </c>
      <c r="L51" s="70">
        <v>2022</v>
      </c>
      <c r="M51" s="13" t="s">
        <v>91</v>
      </c>
      <c r="N51" s="17" t="s">
        <v>140</v>
      </c>
      <c r="O51" s="22" t="s">
        <v>141</v>
      </c>
      <c r="P51" s="19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>
      <c r="A52" s="41" t="s">
        <v>142</v>
      </c>
      <c r="B52" s="10">
        <f t="shared" si="4"/>
        <v>329.39804600000002</v>
      </c>
      <c r="C52" s="69">
        <v>452.57</v>
      </c>
      <c r="D52" s="11">
        <f t="shared" si="1"/>
        <v>25.338311230769232</v>
      </c>
      <c r="E52" s="12">
        <f t="shared" si="2"/>
        <v>25.338311230769232</v>
      </c>
      <c r="F52" s="13">
        <v>13</v>
      </c>
      <c r="G52" s="14">
        <v>106.954678</v>
      </c>
      <c r="H52" s="15">
        <v>0.32500000000000001</v>
      </c>
      <c r="I52" s="14">
        <v>222.44336799999999</v>
      </c>
      <c r="J52" s="15">
        <v>0.67500000000000004</v>
      </c>
      <c r="K52" s="16">
        <v>329398046</v>
      </c>
      <c r="L52" s="70">
        <v>2010</v>
      </c>
      <c r="M52" s="13" t="s">
        <v>18</v>
      </c>
      <c r="N52" s="17" t="s">
        <v>143</v>
      </c>
      <c r="O52" s="18"/>
      <c r="P52" s="19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>
      <c r="A53" s="41" t="s">
        <v>144</v>
      </c>
      <c r="B53" s="10">
        <f t="shared" si="4"/>
        <v>379.75165500000003</v>
      </c>
      <c r="C53" s="69">
        <v>432.2</v>
      </c>
      <c r="D53" s="11">
        <f t="shared" si="1"/>
        <v>1.8987582750000001</v>
      </c>
      <c r="E53" s="12">
        <f t="shared" si="2"/>
        <v>1.8987582750000001</v>
      </c>
      <c r="F53" s="13">
        <v>200</v>
      </c>
      <c r="G53" s="14">
        <v>183.65165500000001</v>
      </c>
      <c r="H53" s="15">
        <v>0.48399999999999999</v>
      </c>
      <c r="I53" s="14">
        <v>196.1</v>
      </c>
      <c r="J53" s="15">
        <v>0.51600000000000001</v>
      </c>
      <c r="K53" s="16">
        <v>379751655</v>
      </c>
      <c r="L53" s="70">
        <v>2021</v>
      </c>
      <c r="M53" s="13" t="s">
        <v>91</v>
      </c>
      <c r="N53" s="17" t="s">
        <v>145</v>
      </c>
      <c r="O53" s="22" t="s">
        <v>146</v>
      </c>
      <c r="P53" s="19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>
      <c r="A54" s="41" t="s">
        <v>147</v>
      </c>
      <c r="B54" s="10">
        <f t="shared" si="4"/>
        <v>910.80931099999998</v>
      </c>
      <c r="C54" s="69">
        <v>1093.97</v>
      </c>
      <c r="D54" s="11">
        <f t="shared" si="1"/>
        <v>17.515563673076922</v>
      </c>
      <c r="E54" s="12">
        <f t="shared" si="2"/>
        <v>17.515563673076922</v>
      </c>
      <c r="F54" s="13">
        <v>52</v>
      </c>
      <c r="G54" s="14">
        <v>216.66804200000001</v>
      </c>
      <c r="H54" s="15">
        <v>0.23799999999999999</v>
      </c>
      <c r="I54" s="14">
        <v>694.14126899999997</v>
      </c>
      <c r="J54" s="15">
        <v>0.76200000000000001</v>
      </c>
      <c r="K54" s="16">
        <v>910809311</v>
      </c>
      <c r="L54" s="70">
        <v>2018</v>
      </c>
      <c r="M54" s="13" t="s">
        <v>18</v>
      </c>
      <c r="N54" s="17" t="s">
        <v>148</v>
      </c>
      <c r="O54" s="18"/>
      <c r="P54" s="19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>
      <c r="A55" s="41" t="s">
        <v>149</v>
      </c>
      <c r="B55" s="10">
        <f t="shared" si="4"/>
        <v>309.97999399999998</v>
      </c>
      <c r="C55" s="69">
        <v>437.2</v>
      </c>
      <c r="D55" s="11">
        <f t="shared" si="1"/>
        <v>2.0665332933333334</v>
      </c>
      <c r="E55" s="12">
        <f t="shared" si="2"/>
        <v>2.0665332933333334</v>
      </c>
      <c r="F55" s="13">
        <v>150</v>
      </c>
      <c r="G55" s="14">
        <v>114.053579</v>
      </c>
      <c r="H55" s="15">
        <v>0.36799999999999999</v>
      </c>
      <c r="I55" s="14">
        <v>195.92641499999999</v>
      </c>
      <c r="J55" s="15">
        <v>0.63200000000000001</v>
      </c>
      <c r="K55" s="16">
        <v>309979994</v>
      </c>
      <c r="L55" s="70">
        <v>2008</v>
      </c>
      <c r="M55" s="13" t="s">
        <v>16</v>
      </c>
      <c r="N55" s="17" t="s">
        <v>150</v>
      </c>
      <c r="O55" s="18"/>
      <c r="P55" s="19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>
      <c r="A56" s="41" t="s">
        <v>151</v>
      </c>
      <c r="B56" s="10">
        <f t="shared" si="4"/>
        <v>538.98320699999999</v>
      </c>
      <c r="C56" s="69">
        <v>707.92</v>
      </c>
      <c r="D56" s="11">
        <f t="shared" si="1"/>
        <v>2.9134227405405406</v>
      </c>
      <c r="E56" s="12">
        <f t="shared" si="2"/>
        <v>2.9134227405405406</v>
      </c>
      <c r="F56" s="13">
        <v>185</v>
      </c>
      <c r="G56" s="14">
        <v>237.283207</v>
      </c>
      <c r="H56" s="15">
        <v>0.44</v>
      </c>
      <c r="I56" s="14">
        <v>301.7</v>
      </c>
      <c r="J56" s="15">
        <v>0.56000000000000005</v>
      </c>
      <c r="K56" s="16">
        <v>538983207</v>
      </c>
      <c r="L56" s="70">
        <v>2012</v>
      </c>
      <c r="M56" s="13" t="s">
        <v>18</v>
      </c>
      <c r="N56" s="17" t="s">
        <v>152</v>
      </c>
      <c r="O56" s="18"/>
      <c r="P56" s="19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>
      <c r="A57" s="41" t="s">
        <v>153</v>
      </c>
      <c r="B57" s="10">
        <f t="shared" si="4"/>
        <v>484.59287399999999</v>
      </c>
      <c r="C57" s="69">
        <v>793.99</v>
      </c>
      <c r="D57" s="11">
        <f t="shared" si="1"/>
        <v>5.982628074074074</v>
      </c>
      <c r="E57" s="12">
        <f t="shared" si="2"/>
        <v>5.982628074074074</v>
      </c>
      <c r="F57" s="13">
        <v>81</v>
      </c>
      <c r="G57" s="14">
        <v>242.829261</v>
      </c>
      <c r="H57" s="15">
        <v>0.501</v>
      </c>
      <c r="I57" s="14">
        <v>241.76361299999999</v>
      </c>
      <c r="J57" s="15">
        <v>0.499</v>
      </c>
      <c r="K57" s="16">
        <v>484592874</v>
      </c>
      <c r="L57" s="70">
        <v>2003</v>
      </c>
      <c r="M57" s="13" t="s">
        <v>16</v>
      </c>
      <c r="N57" s="17" t="s">
        <v>154</v>
      </c>
      <c r="O57" s="22" t="s">
        <v>155</v>
      </c>
      <c r="P57" s="19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>
      <c r="A58" s="41" t="s">
        <v>156</v>
      </c>
      <c r="B58" s="10">
        <f t="shared" si="4"/>
        <v>467.989645</v>
      </c>
      <c r="C58" s="69">
        <v>562.1</v>
      </c>
      <c r="D58" s="11">
        <f t="shared" si="1"/>
        <v>3.4665899629629631</v>
      </c>
      <c r="E58" s="12">
        <f t="shared" si="2"/>
        <v>3.4665899629629631</v>
      </c>
      <c r="F58" s="13">
        <v>135</v>
      </c>
      <c r="G58" s="14">
        <v>127.195589</v>
      </c>
      <c r="H58" s="15">
        <v>0.27200000000000002</v>
      </c>
      <c r="I58" s="14">
        <v>340.79405600000001</v>
      </c>
      <c r="J58" s="15">
        <v>0.72799999999999998</v>
      </c>
      <c r="K58" s="16">
        <v>467989645</v>
      </c>
      <c r="L58" s="70">
        <v>2018</v>
      </c>
      <c r="M58" s="13" t="s">
        <v>18</v>
      </c>
      <c r="N58" s="17" t="s">
        <v>157</v>
      </c>
      <c r="O58" s="22" t="s">
        <v>158</v>
      </c>
      <c r="P58" s="19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>
      <c r="A59" s="41" t="s">
        <v>159</v>
      </c>
      <c r="B59" s="10">
        <f t="shared" si="4"/>
        <v>1153.3374960000001</v>
      </c>
      <c r="C59" s="69">
        <v>1449.3</v>
      </c>
      <c r="D59" s="11">
        <f t="shared" si="1"/>
        <v>4.6133499840000001</v>
      </c>
      <c r="E59" s="12">
        <f t="shared" si="2"/>
        <v>4.6133499840000001</v>
      </c>
      <c r="F59" s="13">
        <v>250</v>
      </c>
      <c r="G59" s="14">
        <v>408.08434899999997</v>
      </c>
      <c r="H59" s="15">
        <v>0.35399999999999998</v>
      </c>
      <c r="I59" s="14">
        <v>745.25314700000001</v>
      </c>
      <c r="J59" s="15">
        <v>0.64600000000000002</v>
      </c>
      <c r="K59" s="16">
        <v>1153337496</v>
      </c>
      <c r="L59" s="70">
        <v>2016</v>
      </c>
      <c r="M59" s="13" t="s">
        <v>18</v>
      </c>
      <c r="N59" s="17" t="s">
        <v>160</v>
      </c>
      <c r="O59" s="18"/>
      <c r="P59" s="19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>
      <c r="A60" s="41" t="s">
        <v>161</v>
      </c>
      <c r="B60" s="10">
        <f t="shared" si="4"/>
        <v>370.569774</v>
      </c>
      <c r="C60" s="69">
        <v>500.96</v>
      </c>
      <c r="D60" s="11">
        <f t="shared" si="1"/>
        <v>2.6469269571428571</v>
      </c>
      <c r="E60" s="12">
        <f t="shared" si="2"/>
        <v>2.6469269571428571</v>
      </c>
      <c r="F60" s="13">
        <v>140</v>
      </c>
      <c r="G60" s="14">
        <v>176.654505</v>
      </c>
      <c r="H60" s="15">
        <v>0.47699999999999998</v>
      </c>
      <c r="I60" s="14">
        <v>193.915269</v>
      </c>
      <c r="J60" s="15">
        <v>0.52300000000000002</v>
      </c>
      <c r="K60" s="16">
        <v>370569774</v>
      </c>
      <c r="L60" s="70">
        <v>2011</v>
      </c>
      <c r="M60" s="13" t="s">
        <v>18</v>
      </c>
      <c r="N60" s="17" t="s">
        <v>162</v>
      </c>
      <c r="O60" s="18"/>
      <c r="P60" s="19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>
      <c r="A61" s="41" t="s">
        <v>163</v>
      </c>
      <c r="B61" s="10">
        <f t="shared" si="4"/>
        <v>714.42150300000003</v>
      </c>
      <c r="C61" s="69">
        <v>909.26</v>
      </c>
      <c r="D61" s="11">
        <f t="shared" si="1"/>
        <v>4.2024794294117651</v>
      </c>
      <c r="E61" s="12">
        <f t="shared" si="2"/>
        <v>4.2024794294117651</v>
      </c>
      <c r="F61" s="13">
        <v>170</v>
      </c>
      <c r="G61" s="14">
        <v>259.766572</v>
      </c>
      <c r="H61" s="15">
        <v>0.36399999999999999</v>
      </c>
      <c r="I61" s="14">
        <v>454.65493099999998</v>
      </c>
      <c r="J61" s="15">
        <v>0.63600000000000001</v>
      </c>
      <c r="K61" s="16">
        <v>714421503</v>
      </c>
      <c r="L61" s="70">
        <v>2014</v>
      </c>
      <c r="M61" s="13" t="s">
        <v>18</v>
      </c>
      <c r="N61" s="17" t="s">
        <v>164</v>
      </c>
      <c r="O61" s="18"/>
      <c r="P61" s="19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>
      <c r="A62" s="41" t="s">
        <v>165</v>
      </c>
      <c r="B62" s="10">
        <f t="shared" si="4"/>
        <v>1128.462972</v>
      </c>
      <c r="C62" s="69">
        <v>1334.68</v>
      </c>
      <c r="D62" s="11">
        <f t="shared" si="1"/>
        <v>7.4240985000000004</v>
      </c>
      <c r="E62" s="12">
        <f t="shared" si="2"/>
        <v>7.4240985000000004</v>
      </c>
      <c r="F62" s="13">
        <v>152</v>
      </c>
      <c r="G62" s="14">
        <v>426.82983899999999</v>
      </c>
      <c r="H62" s="15">
        <v>0.378</v>
      </c>
      <c r="I62" s="14">
        <v>701.63313300000004</v>
      </c>
      <c r="J62" s="15">
        <v>0.622</v>
      </c>
      <c r="K62" s="16">
        <v>1128462972</v>
      </c>
      <c r="L62" s="70">
        <v>2019</v>
      </c>
      <c r="M62" s="13" t="s">
        <v>18</v>
      </c>
      <c r="N62" s="17" t="s">
        <v>166</v>
      </c>
      <c r="O62" s="18"/>
      <c r="P62" s="19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>
      <c r="A63" s="41" t="s">
        <v>167</v>
      </c>
      <c r="B63" s="10">
        <f t="shared" si="4"/>
        <v>461.99186700000001</v>
      </c>
      <c r="C63" s="69">
        <v>693.6</v>
      </c>
      <c r="D63" s="11">
        <f t="shared" si="1"/>
        <v>3.8499322250000003</v>
      </c>
      <c r="E63" s="12">
        <f t="shared" si="2"/>
        <v>3.8499322250000003</v>
      </c>
      <c r="F63" s="13">
        <v>120</v>
      </c>
      <c r="G63" s="14">
        <v>244.08298199999999</v>
      </c>
      <c r="H63" s="15">
        <v>0.52800000000000002</v>
      </c>
      <c r="I63" s="14">
        <v>217.908885</v>
      </c>
      <c r="J63" s="15">
        <v>0.47199999999999998</v>
      </c>
      <c r="K63" s="16">
        <v>461991867</v>
      </c>
      <c r="L63" s="70">
        <v>2006</v>
      </c>
      <c r="M63" s="13" t="s">
        <v>16</v>
      </c>
      <c r="N63" s="17" t="s">
        <v>168</v>
      </c>
      <c r="O63" s="22" t="s">
        <v>169</v>
      </c>
      <c r="P63" s="19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>
      <c r="A64" s="41" t="s">
        <v>170</v>
      </c>
      <c r="B64" s="10">
        <f t="shared" si="4"/>
        <v>559.852396</v>
      </c>
      <c r="C64" s="69">
        <v>756.84</v>
      </c>
      <c r="D64" s="11">
        <f t="shared" si="1"/>
        <v>2.7992619799999998</v>
      </c>
      <c r="E64" s="12">
        <f t="shared" si="2"/>
        <v>2.7992619799999998</v>
      </c>
      <c r="F64" s="13">
        <v>200</v>
      </c>
      <c r="G64" s="14">
        <v>191.45239599999999</v>
      </c>
      <c r="H64" s="15">
        <v>0.34200000000000003</v>
      </c>
      <c r="I64" s="14">
        <v>368.4</v>
      </c>
      <c r="J64" s="15">
        <v>0.65800000000000003</v>
      </c>
      <c r="K64" s="16">
        <v>559852396</v>
      </c>
      <c r="L64" s="70">
        <v>2011</v>
      </c>
      <c r="M64" s="13" t="s">
        <v>18</v>
      </c>
      <c r="N64" s="17" t="s">
        <v>171</v>
      </c>
      <c r="O64" s="18"/>
      <c r="P64" s="19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>
      <c r="A65" s="41" t="s">
        <v>172</v>
      </c>
      <c r="B65" s="10">
        <f t="shared" si="4"/>
        <v>383.930656</v>
      </c>
      <c r="C65" s="69">
        <v>470.68</v>
      </c>
      <c r="D65" s="11">
        <f t="shared" si="1"/>
        <v>2.1938894628571428</v>
      </c>
      <c r="E65" s="12">
        <f t="shared" si="2"/>
        <v>2.1938894628571428</v>
      </c>
      <c r="F65" s="13">
        <v>175</v>
      </c>
      <c r="G65" s="14">
        <v>152.901115</v>
      </c>
      <c r="H65" s="15">
        <v>0.39800000000000002</v>
      </c>
      <c r="I65" s="14">
        <v>231.02954099999999</v>
      </c>
      <c r="J65" s="15">
        <v>0.60199999999999998</v>
      </c>
      <c r="K65" s="16">
        <v>383930656</v>
      </c>
      <c r="L65" s="70">
        <v>2017</v>
      </c>
      <c r="M65" s="13" t="s">
        <v>18</v>
      </c>
      <c r="N65" s="17" t="s">
        <v>173</v>
      </c>
      <c r="O65" s="18"/>
      <c r="P65" s="19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>
      <c r="A66" s="41" t="s">
        <v>174</v>
      </c>
      <c r="B66" s="10">
        <f t="shared" si="4"/>
        <v>616.50291200000004</v>
      </c>
      <c r="C66" s="69">
        <v>925.57</v>
      </c>
      <c r="D66" s="11">
        <f t="shared" si="1"/>
        <v>4.1100194133333332</v>
      </c>
      <c r="E66" s="12">
        <f t="shared" si="2"/>
        <v>4.1100194133333332</v>
      </c>
      <c r="F66" s="13">
        <v>150</v>
      </c>
      <c r="G66" s="14">
        <v>167.44596000000001</v>
      </c>
      <c r="H66" s="15">
        <v>0.27200000000000002</v>
      </c>
      <c r="I66" s="14">
        <v>449.05695200000002</v>
      </c>
      <c r="J66" s="15">
        <v>0.72799999999999998</v>
      </c>
      <c r="K66" s="16">
        <v>616502912</v>
      </c>
      <c r="L66" s="70">
        <v>2006</v>
      </c>
      <c r="M66" s="13" t="s">
        <v>16</v>
      </c>
      <c r="N66" s="17" t="s">
        <v>175</v>
      </c>
      <c r="O66" s="22" t="s">
        <v>176</v>
      </c>
      <c r="P66" s="19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>
      <c r="A67" s="41" t="s">
        <v>177</v>
      </c>
      <c r="B67" s="10">
        <f t="shared" si="4"/>
        <v>429.63214199999999</v>
      </c>
      <c r="C67" s="69">
        <v>757.74</v>
      </c>
      <c r="D67" s="11">
        <f t="shared" si="1"/>
        <v>4.7736904666666664</v>
      </c>
      <c r="E67" s="12">
        <f t="shared" si="2"/>
        <v>4.7736904666666664</v>
      </c>
      <c r="F67" s="13">
        <v>90</v>
      </c>
      <c r="G67" s="14">
        <v>233.63214199999999</v>
      </c>
      <c r="H67" s="15">
        <v>0.54400000000000004</v>
      </c>
      <c r="I67" s="14">
        <v>196</v>
      </c>
      <c r="J67" s="15">
        <v>0.45600000000000002</v>
      </c>
      <c r="K67" s="16">
        <v>429632142</v>
      </c>
      <c r="L67" s="70">
        <v>2000</v>
      </c>
      <c r="M67" s="13" t="s">
        <v>16</v>
      </c>
      <c r="N67" s="17" t="s">
        <v>178</v>
      </c>
      <c r="O67" s="22" t="s">
        <v>179</v>
      </c>
      <c r="P67" s="19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>
      <c r="A68" s="41" t="s">
        <v>180</v>
      </c>
      <c r="B68" s="10">
        <f t="shared" si="4"/>
        <v>352.11431199999998</v>
      </c>
      <c r="C68" s="69">
        <v>591.91999999999996</v>
      </c>
      <c r="D68" s="11">
        <f t="shared" si="1"/>
        <v>6.7714290769230763</v>
      </c>
      <c r="E68" s="12">
        <f t="shared" si="2"/>
        <v>6.7714290769230763</v>
      </c>
      <c r="F68" s="13">
        <v>52</v>
      </c>
      <c r="G68" s="14">
        <v>164.615351</v>
      </c>
      <c r="H68" s="15">
        <v>0.46800000000000003</v>
      </c>
      <c r="I68" s="14">
        <v>187.49896100000001</v>
      </c>
      <c r="J68" s="15">
        <v>0.53200000000000003</v>
      </c>
      <c r="K68" s="16">
        <v>352114312</v>
      </c>
      <c r="L68" s="70">
        <v>2002</v>
      </c>
      <c r="M68" s="13" t="s">
        <v>16</v>
      </c>
      <c r="N68" s="17" t="s">
        <v>181</v>
      </c>
      <c r="O68" s="22" t="s">
        <v>182</v>
      </c>
      <c r="P68" s="19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>
      <c r="A69" s="41" t="s">
        <v>183</v>
      </c>
      <c r="B69" s="10">
        <f t="shared" si="4"/>
        <v>474.96876300000002</v>
      </c>
      <c r="C69" s="69">
        <v>741.5</v>
      </c>
      <c r="D69" s="11">
        <f t="shared" si="1"/>
        <v>3.1664584200000001</v>
      </c>
      <c r="E69" s="12">
        <f t="shared" si="2"/>
        <v>3.1664584200000001</v>
      </c>
      <c r="F69" s="13">
        <v>150</v>
      </c>
      <c r="G69" s="14">
        <v>206.45907600000001</v>
      </c>
      <c r="H69" s="15">
        <v>0.435</v>
      </c>
      <c r="I69" s="14">
        <v>268.50968699999999</v>
      </c>
      <c r="J69" s="15">
        <v>0.56499999999999995</v>
      </c>
      <c r="K69" s="16">
        <v>474968763</v>
      </c>
      <c r="L69" s="70">
        <v>2005</v>
      </c>
      <c r="M69" s="13" t="s">
        <v>16</v>
      </c>
      <c r="N69" s="17" t="s">
        <v>184</v>
      </c>
      <c r="O69" s="22" t="s">
        <v>185</v>
      </c>
      <c r="P69" s="19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>
      <c r="A70" s="41" t="s">
        <v>186</v>
      </c>
      <c r="B70" s="10">
        <f t="shared" si="4"/>
        <v>314.43283700000001</v>
      </c>
      <c r="C70" s="69">
        <v>490.88</v>
      </c>
      <c r="D70" s="11">
        <f t="shared" si="1"/>
        <v>2.0962189133333333</v>
      </c>
      <c r="E70" s="12">
        <f t="shared" si="2"/>
        <v>2.0962189133333333</v>
      </c>
      <c r="F70" s="13">
        <v>150</v>
      </c>
      <c r="G70" s="14">
        <v>135.38666499999999</v>
      </c>
      <c r="H70" s="15">
        <v>0.43099999999999999</v>
      </c>
      <c r="I70" s="14">
        <v>179.04617200000001</v>
      </c>
      <c r="J70" s="15">
        <v>0.56899999999999995</v>
      </c>
      <c r="K70" s="16">
        <v>314432837</v>
      </c>
      <c r="L70" s="70">
        <v>2005</v>
      </c>
      <c r="M70" s="13" t="s">
        <v>16</v>
      </c>
      <c r="N70" s="17" t="s">
        <v>187</v>
      </c>
      <c r="O70" s="22" t="s">
        <v>188</v>
      </c>
      <c r="P70" s="19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>
      <c r="A71" s="41" t="s">
        <v>189</v>
      </c>
      <c r="B71" s="10">
        <f t="shared" si="4"/>
        <v>542.35833100000002</v>
      </c>
      <c r="C71" s="69">
        <v>690.89</v>
      </c>
      <c r="D71" s="11">
        <f t="shared" si="1"/>
        <v>5.709035063157895</v>
      </c>
      <c r="E71" s="12">
        <f t="shared" si="2"/>
        <v>5.709035063157895</v>
      </c>
      <c r="F71" s="13">
        <v>95</v>
      </c>
      <c r="G71" s="14">
        <v>201.151353</v>
      </c>
      <c r="H71" s="15">
        <v>0.371</v>
      </c>
      <c r="I71" s="14">
        <v>341.20697799999999</v>
      </c>
      <c r="J71" s="15">
        <v>0.629</v>
      </c>
      <c r="K71" s="16">
        <v>542358331</v>
      </c>
      <c r="L71" s="70">
        <v>2015</v>
      </c>
      <c r="M71" s="13" t="s">
        <v>18</v>
      </c>
      <c r="N71" s="17" t="s">
        <v>190</v>
      </c>
      <c r="O71" s="22" t="s">
        <v>191</v>
      </c>
      <c r="P71" s="19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>
      <c r="A72" s="41" t="s">
        <v>192</v>
      </c>
      <c r="B72" s="10">
        <f t="shared" si="4"/>
        <v>493.21499299999999</v>
      </c>
      <c r="C72" s="69">
        <v>677.64</v>
      </c>
      <c r="D72" s="11">
        <f t="shared" si="1"/>
        <v>3.9457199439999999</v>
      </c>
      <c r="E72" s="12">
        <f t="shared" si="2"/>
        <v>3.9457199439999999</v>
      </c>
      <c r="F72" s="13">
        <v>125</v>
      </c>
      <c r="G72" s="14">
        <v>163.214888</v>
      </c>
      <c r="H72" s="15">
        <v>0.33100000000000002</v>
      </c>
      <c r="I72" s="14">
        <v>330.00010500000002</v>
      </c>
      <c r="J72" s="15">
        <v>0.66900000000000004</v>
      </c>
      <c r="K72" s="16">
        <v>493214993</v>
      </c>
      <c r="L72" s="70">
        <v>2010</v>
      </c>
      <c r="M72" s="13" t="s">
        <v>18</v>
      </c>
      <c r="N72" s="17" t="s">
        <v>193</v>
      </c>
      <c r="O72" s="18"/>
      <c r="P72" s="19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>
      <c r="A73" s="41" t="s">
        <v>194</v>
      </c>
      <c r="B73" s="10">
        <f t="shared" si="4"/>
        <v>807.81788800000004</v>
      </c>
      <c r="C73" s="69">
        <v>990.35</v>
      </c>
      <c r="D73" s="11">
        <f t="shared" si="1"/>
        <v>3.5903017244444446</v>
      </c>
      <c r="E73" s="12">
        <f t="shared" si="2"/>
        <v>3.5903017244444446</v>
      </c>
      <c r="F73" s="13">
        <v>225</v>
      </c>
      <c r="G73" s="14">
        <v>210.460015</v>
      </c>
      <c r="H73" s="15">
        <v>0.26</v>
      </c>
      <c r="I73" s="14">
        <v>597.35787300000004</v>
      </c>
      <c r="J73" s="15">
        <v>0.74</v>
      </c>
      <c r="K73" s="16">
        <v>807817888</v>
      </c>
      <c r="L73" s="70">
        <v>2017</v>
      </c>
      <c r="M73" s="13" t="s">
        <v>18</v>
      </c>
      <c r="N73" s="17" t="s">
        <v>195</v>
      </c>
      <c r="O73" s="22" t="s">
        <v>196</v>
      </c>
      <c r="P73" s="19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>
      <c r="A74" s="41" t="s">
        <v>197</v>
      </c>
      <c r="B74" s="10">
        <f t="shared" si="4"/>
        <v>328.203506</v>
      </c>
      <c r="C74" s="69">
        <v>891.51</v>
      </c>
      <c r="D74" s="11">
        <f t="shared" si="1"/>
        <v>32.820350599999998</v>
      </c>
      <c r="E74" s="12">
        <f t="shared" si="2"/>
        <v>32.820350599999998</v>
      </c>
      <c r="F74" s="13">
        <v>10</v>
      </c>
      <c r="G74" s="14">
        <v>174.803506</v>
      </c>
      <c r="H74" s="15">
        <v>0.53300000000000003</v>
      </c>
      <c r="I74" s="14">
        <v>153.4</v>
      </c>
      <c r="J74" s="15">
        <v>0.46700000000000003</v>
      </c>
      <c r="K74" s="16">
        <v>328203506</v>
      </c>
      <c r="L74" s="70">
        <v>1986</v>
      </c>
      <c r="M74" s="13" t="s">
        <v>102</v>
      </c>
      <c r="N74" s="17" t="s">
        <v>198</v>
      </c>
      <c r="O74" s="22" t="s">
        <v>199</v>
      </c>
      <c r="P74" s="19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>
      <c r="A75" s="41" t="s">
        <v>200</v>
      </c>
      <c r="B75" s="10">
        <f t="shared" si="4"/>
        <v>424.20884799999999</v>
      </c>
      <c r="C75" s="69">
        <v>991.3</v>
      </c>
      <c r="D75" s="11">
        <f t="shared" si="1"/>
        <v>19.282220363636362</v>
      </c>
      <c r="E75" s="12">
        <f t="shared" si="2"/>
        <v>19.282220363636362</v>
      </c>
      <c r="F75" s="13">
        <v>22</v>
      </c>
      <c r="G75" s="14">
        <v>184.20884799999999</v>
      </c>
      <c r="H75" s="15">
        <v>0.434</v>
      </c>
      <c r="I75" s="14">
        <v>240</v>
      </c>
      <c r="J75" s="15">
        <v>0.56599999999999995</v>
      </c>
      <c r="K75" s="16">
        <v>424208848</v>
      </c>
      <c r="L75" s="70">
        <v>1990</v>
      </c>
      <c r="M75" s="13" t="s">
        <v>23</v>
      </c>
      <c r="N75" s="17" t="s">
        <v>201</v>
      </c>
      <c r="O75" s="22" t="s">
        <v>202</v>
      </c>
      <c r="P75" s="19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>
      <c r="A76" s="41" t="s">
        <v>203</v>
      </c>
      <c r="B76" s="10">
        <f t="shared" si="4"/>
        <v>710.64456600000005</v>
      </c>
      <c r="C76" s="69">
        <v>904.46</v>
      </c>
      <c r="D76" s="11">
        <f t="shared" si="1"/>
        <v>4.180262152941177</v>
      </c>
      <c r="E76" s="12">
        <f t="shared" si="2"/>
        <v>4.180262152941177</v>
      </c>
      <c r="F76" s="13">
        <v>170</v>
      </c>
      <c r="G76" s="14">
        <v>208.54558900000001</v>
      </c>
      <c r="H76" s="15">
        <v>0.29399999999999998</v>
      </c>
      <c r="I76" s="14">
        <v>502.09897699999999</v>
      </c>
      <c r="J76" s="15">
        <v>0.70599999999999996</v>
      </c>
      <c r="K76" s="16">
        <v>710644566</v>
      </c>
      <c r="L76" s="70">
        <v>2014</v>
      </c>
      <c r="M76" s="13" t="s">
        <v>18</v>
      </c>
      <c r="N76" s="17" t="s">
        <v>204</v>
      </c>
      <c r="O76" s="18"/>
      <c r="P76" s="19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>
      <c r="A77" s="41" t="s">
        <v>205</v>
      </c>
      <c r="B77" s="10">
        <f t="shared" si="4"/>
        <v>782.83679099999995</v>
      </c>
      <c r="C77" s="69">
        <v>983.72</v>
      </c>
      <c r="D77" s="11">
        <f t="shared" si="1"/>
        <v>13.497186051724137</v>
      </c>
      <c r="E77" s="12">
        <f t="shared" si="2"/>
        <v>13.497186051724137</v>
      </c>
      <c r="F77" s="13">
        <v>58</v>
      </c>
      <c r="G77" s="14">
        <v>363.07070900000002</v>
      </c>
      <c r="H77" s="15">
        <v>0.46400000000000002</v>
      </c>
      <c r="I77" s="14">
        <v>419.76608199999998</v>
      </c>
      <c r="J77" s="15">
        <v>0.53600000000000003</v>
      </c>
      <c r="K77" s="16">
        <v>782836791</v>
      </c>
      <c r="L77" s="70">
        <v>2016</v>
      </c>
      <c r="M77" s="13" t="s">
        <v>18</v>
      </c>
      <c r="N77" s="17" t="s">
        <v>206</v>
      </c>
      <c r="O77" s="18"/>
      <c r="P77" s="19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>
      <c r="A78" s="41" t="s">
        <v>207</v>
      </c>
      <c r="B78" s="10">
        <f t="shared" si="4"/>
        <v>785.89660900000001</v>
      </c>
      <c r="C78" s="69">
        <v>943.93</v>
      </c>
      <c r="D78" s="11">
        <f t="shared" si="1"/>
        <v>7.1445146272727271</v>
      </c>
      <c r="E78" s="12">
        <f t="shared" si="2"/>
        <v>7.1445146272727271</v>
      </c>
      <c r="F78" s="13">
        <v>110</v>
      </c>
      <c r="G78" s="14">
        <v>324.59173500000003</v>
      </c>
      <c r="H78" s="15">
        <v>0.41299999999999998</v>
      </c>
      <c r="I78" s="14">
        <v>461.30487399999998</v>
      </c>
      <c r="J78" s="15">
        <v>0.58699999999999997</v>
      </c>
      <c r="K78" s="16">
        <v>785896609</v>
      </c>
      <c r="L78" s="70">
        <v>2018</v>
      </c>
      <c r="M78" s="13" t="s">
        <v>18</v>
      </c>
      <c r="N78" s="17" t="s">
        <v>208</v>
      </c>
      <c r="O78" s="18"/>
      <c r="P78" s="19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>
      <c r="A79" s="41" t="s">
        <v>209</v>
      </c>
      <c r="B79" s="10">
        <f t="shared" si="4"/>
        <v>349.46466400000003</v>
      </c>
      <c r="C79" s="69">
        <v>643.80999999999995</v>
      </c>
      <c r="D79" s="11">
        <f t="shared" si="1"/>
        <v>4.3683083000000007</v>
      </c>
      <c r="E79" s="12">
        <f t="shared" si="2"/>
        <v>4.3683083000000007</v>
      </c>
      <c r="F79" s="13">
        <v>80</v>
      </c>
      <c r="G79" s="14">
        <v>140.464664</v>
      </c>
      <c r="H79" s="15">
        <v>0.40200000000000002</v>
      </c>
      <c r="I79" s="14">
        <v>209</v>
      </c>
      <c r="J79" s="15">
        <v>0.59799999999999998</v>
      </c>
      <c r="K79" s="16">
        <v>349464664</v>
      </c>
      <c r="L79" s="70">
        <v>1998</v>
      </c>
      <c r="M79" s="13" t="s">
        <v>23</v>
      </c>
      <c r="N79" s="17" t="s">
        <v>210</v>
      </c>
      <c r="O79" s="22" t="s">
        <v>211</v>
      </c>
      <c r="P79" s="19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>
      <c r="A80" s="41" t="s">
        <v>212</v>
      </c>
      <c r="B80" s="10">
        <f t="shared" si="4"/>
        <v>543.15798500000005</v>
      </c>
      <c r="C80" s="69">
        <v>746.26</v>
      </c>
      <c r="D80" s="11">
        <f t="shared" si="1"/>
        <v>7.8718548550724643</v>
      </c>
      <c r="E80" s="12">
        <f t="shared" si="2"/>
        <v>7.8718548550724643</v>
      </c>
      <c r="F80" s="13">
        <v>69</v>
      </c>
      <c r="G80" s="14">
        <v>251.557985</v>
      </c>
      <c r="H80" s="15">
        <v>0.46300000000000002</v>
      </c>
      <c r="I80" s="14">
        <v>291.60000000000002</v>
      </c>
      <c r="J80" s="15">
        <v>0.53700000000000003</v>
      </c>
      <c r="K80" s="16">
        <v>543157985</v>
      </c>
      <c r="L80" s="70">
        <v>2010</v>
      </c>
      <c r="M80" s="13" t="s">
        <v>18</v>
      </c>
      <c r="N80" s="17" t="s">
        <v>213</v>
      </c>
      <c r="O80" s="18"/>
      <c r="P80" s="19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>
      <c r="A81" s="41" t="s">
        <v>214</v>
      </c>
      <c r="B81" s="10">
        <f t="shared" si="4"/>
        <v>970.76600499999995</v>
      </c>
      <c r="C81" s="69">
        <v>1255.03</v>
      </c>
      <c r="D81" s="11">
        <f t="shared" si="1"/>
        <v>12.445718012820512</v>
      </c>
      <c r="E81" s="12">
        <f t="shared" si="2"/>
        <v>12.445718012820512</v>
      </c>
      <c r="F81" s="13">
        <v>78</v>
      </c>
      <c r="G81" s="14">
        <v>368.06538499999999</v>
      </c>
      <c r="H81" s="15">
        <v>0.379</v>
      </c>
      <c r="I81" s="14">
        <v>602.70061999999996</v>
      </c>
      <c r="J81" s="15">
        <v>0.621</v>
      </c>
      <c r="K81" s="16">
        <v>970766005</v>
      </c>
      <c r="L81" s="70">
        <v>2013</v>
      </c>
      <c r="M81" s="13" t="s">
        <v>18</v>
      </c>
      <c r="N81" s="17" t="s">
        <v>215</v>
      </c>
      <c r="O81" s="18"/>
      <c r="P81" s="19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>
      <c r="A82" s="41" t="s">
        <v>216</v>
      </c>
      <c r="B82" s="10">
        <f t="shared" si="4"/>
        <v>1034.800131</v>
      </c>
      <c r="C82" s="69">
        <v>1268.6199999999999</v>
      </c>
      <c r="D82" s="11">
        <f t="shared" si="1"/>
        <v>12.935001637499999</v>
      </c>
      <c r="E82" s="12">
        <f t="shared" si="2"/>
        <v>12.935001637499999</v>
      </c>
      <c r="F82" s="13">
        <v>80</v>
      </c>
      <c r="G82" s="14">
        <v>264.62430000000001</v>
      </c>
      <c r="H82" s="15">
        <v>0.25600000000000001</v>
      </c>
      <c r="I82" s="14">
        <v>770.17583100000002</v>
      </c>
      <c r="J82" s="15">
        <v>0.74399999999999999</v>
      </c>
      <c r="K82" s="16">
        <v>1034800131</v>
      </c>
      <c r="L82" s="70">
        <v>2017</v>
      </c>
      <c r="M82" s="13" t="s">
        <v>18</v>
      </c>
      <c r="N82" s="17" t="s">
        <v>217</v>
      </c>
      <c r="O82" s="18"/>
      <c r="P82" s="19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>
      <c r="A83" s="41" t="s">
        <v>218</v>
      </c>
      <c r="B83" s="10">
        <f t="shared" si="4"/>
        <v>431.97111599999999</v>
      </c>
      <c r="C83" s="69">
        <v>726.16</v>
      </c>
      <c r="D83" s="11">
        <f t="shared" si="1"/>
        <v>3.0420501126760562</v>
      </c>
      <c r="E83" s="12">
        <f t="shared" si="2"/>
        <v>3.0420501126760562</v>
      </c>
      <c r="F83" s="13">
        <v>142</v>
      </c>
      <c r="G83" s="14">
        <v>160.942139</v>
      </c>
      <c r="H83" s="15">
        <v>0.373</v>
      </c>
      <c r="I83" s="14">
        <v>271.028977</v>
      </c>
      <c r="J83" s="15">
        <v>0.627</v>
      </c>
      <c r="K83" s="16">
        <v>431971116</v>
      </c>
      <c r="L83" s="70">
        <v>2002</v>
      </c>
      <c r="M83" s="13" t="s">
        <v>16</v>
      </c>
      <c r="N83" s="17" t="s">
        <v>219</v>
      </c>
      <c r="O83" s="22" t="s">
        <v>220</v>
      </c>
      <c r="P83" s="19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>
      <c r="A84" s="41" t="s">
        <v>221</v>
      </c>
      <c r="B84" s="10">
        <f t="shared" si="4"/>
        <v>366.10166600000002</v>
      </c>
      <c r="C84" s="69">
        <v>725.17</v>
      </c>
      <c r="D84" s="11">
        <f t="shared" si="1"/>
        <v>4.0677962888888892</v>
      </c>
      <c r="E84" s="12">
        <f t="shared" si="2"/>
        <v>4.0677962888888892</v>
      </c>
      <c r="F84" s="13">
        <v>90</v>
      </c>
      <c r="G84" s="14">
        <v>100.01249900000001</v>
      </c>
      <c r="H84" s="15">
        <v>0.27300000000000002</v>
      </c>
      <c r="I84" s="14">
        <v>266.08916699999997</v>
      </c>
      <c r="J84" s="15">
        <v>0.72699999999999998</v>
      </c>
      <c r="K84" s="16">
        <v>366101666</v>
      </c>
      <c r="L84" s="70">
        <v>1995</v>
      </c>
      <c r="M84" s="13" t="s">
        <v>23</v>
      </c>
      <c r="N84" s="17" t="s">
        <v>222</v>
      </c>
      <c r="O84" s="22" t="s">
        <v>223</v>
      </c>
      <c r="P84" s="19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>
      <c r="A85" s="41" t="s">
        <v>224</v>
      </c>
      <c r="B85" s="10">
        <f t="shared" si="4"/>
        <v>349.822765</v>
      </c>
      <c r="C85" s="69">
        <v>616.98</v>
      </c>
      <c r="D85" s="11">
        <f t="shared" si="1"/>
        <v>2.7985821199999998</v>
      </c>
      <c r="E85" s="12">
        <f t="shared" si="2"/>
        <v>2.7985821199999998</v>
      </c>
      <c r="F85" s="13">
        <v>125</v>
      </c>
      <c r="G85" s="14">
        <v>137.748063</v>
      </c>
      <c r="H85" s="15">
        <v>0.39400000000000002</v>
      </c>
      <c r="I85" s="14">
        <v>212.074702</v>
      </c>
      <c r="J85" s="15">
        <v>0.60599999999999998</v>
      </c>
      <c r="K85" s="16">
        <v>349822765</v>
      </c>
      <c r="L85" s="70">
        <v>2000</v>
      </c>
      <c r="M85" s="13" t="s">
        <v>16</v>
      </c>
      <c r="N85" s="17" t="s">
        <v>225</v>
      </c>
      <c r="O85" s="22" t="s">
        <v>226</v>
      </c>
      <c r="P85" s="19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>
      <c r="A86" s="41" t="s">
        <v>227</v>
      </c>
      <c r="B86" s="10">
        <f t="shared" si="4"/>
        <v>426.07437299999998</v>
      </c>
      <c r="C86" s="69">
        <v>559.62</v>
      </c>
      <c r="D86" s="11">
        <f t="shared" si="1"/>
        <v>4.2607437299999997</v>
      </c>
      <c r="E86" s="12">
        <f t="shared" si="2"/>
        <v>4.2607437299999997</v>
      </c>
      <c r="F86" s="13">
        <v>100</v>
      </c>
      <c r="G86" s="14">
        <v>162.80543399999999</v>
      </c>
      <c r="H86" s="15">
        <v>0.38200000000000001</v>
      </c>
      <c r="I86" s="14">
        <v>263.26893899999999</v>
      </c>
      <c r="J86" s="15">
        <v>0.61799999999999999</v>
      </c>
      <c r="K86" s="16">
        <v>426074373</v>
      </c>
      <c r="L86" s="70">
        <v>2012</v>
      </c>
      <c r="M86" s="13" t="s">
        <v>18</v>
      </c>
      <c r="N86" s="17" t="s">
        <v>228</v>
      </c>
      <c r="O86" s="18"/>
      <c r="P86" s="19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>
      <c r="A87" s="41" t="s">
        <v>229</v>
      </c>
      <c r="B87" s="10">
        <f t="shared" si="4"/>
        <v>677.79607599999997</v>
      </c>
      <c r="C87" s="69">
        <v>851.73</v>
      </c>
      <c r="D87" s="11">
        <f t="shared" si="1"/>
        <v>4.1078550060606061</v>
      </c>
      <c r="E87" s="12">
        <f t="shared" si="2"/>
        <v>4.1078550060606061</v>
      </c>
      <c r="F87" s="13">
        <v>165</v>
      </c>
      <c r="G87" s="14">
        <v>232.64192</v>
      </c>
      <c r="H87" s="15">
        <v>0.34300000000000003</v>
      </c>
      <c r="I87" s="14">
        <v>445.154156</v>
      </c>
      <c r="J87" s="15">
        <v>0.65700000000000003</v>
      </c>
      <c r="K87" s="16">
        <v>677796076</v>
      </c>
      <c r="L87" s="70">
        <v>2016</v>
      </c>
      <c r="M87" s="13" t="s">
        <v>18</v>
      </c>
      <c r="N87" s="17" t="s">
        <v>230</v>
      </c>
      <c r="O87" s="18"/>
      <c r="P87" s="19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>
      <c r="A88" s="41" t="s">
        <v>1371</v>
      </c>
      <c r="B88" s="10">
        <f t="shared" si="4"/>
        <v>955.77580399999999</v>
      </c>
      <c r="C88" s="69">
        <v>1012.08</v>
      </c>
      <c r="D88" s="11">
        <f t="shared" si="1"/>
        <v>4.7788790199999998</v>
      </c>
      <c r="E88" s="12">
        <f t="shared" si="2"/>
        <v>4.7788790199999998</v>
      </c>
      <c r="F88" s="13">
        <v>200</v>
      </c>
      <c r="G88" s="14">
        <v>411.33160700000002</v>
      </c>
      <c r="H88" s="15">
        <v>0.43</v>
      </c>
      <c r="I88" s="14">
        <v>544.44419700000003</v>
      </c>
      <c r="J88" s="15">
        <v>0.56999999999999995</v>
      </c>
      <c r="K88" s="16">
        <v>955775804</v>
      </c>
      <c r="L88" s="70">
        <v>2022</v>
      </c>
      <c r="M88" s="13" t="s">
        <v>91</v>
      </c>
      <c r="N88" s="17" t="s">
        <v>232</v>
      </c>
      <c r="O88" s="22" t="s">
        <v>233</v>
      </c>
      <c r="P88" s="19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>
      <c r="A89" s="41" t="s">
        <v>234</v>
      </c>
      <c r="B89" s="10">
        <f t="shared" si="4"/>
        <v>353.28462100000002</v>
      </c>
      <c r="C89" s="69">
        <v>417.85</v>
      </c>
      <c r="D89" s="11">
        <f t="shared" si="1"/>
        <v>2.0781448294117646</v>
      </c>
      <c r="E89" s="12">
        <f t="shared" si="2"/>
        <v>2.0781448294117646</v>
      </c>
      <c r="F89" s="13">
        <v>170</v>
      </c>
      <c r="G89" s="14">
        <v>114.766307</v>
      </c>
      <c r="H89" s="15">
        <v>0.32500000000000001</v>
      </c>
      <c r="I89" s="14">
        <v>238.518314</v>
      </c>
      <c r="J89" s="15">
        <v>0.67500000000000004</v>
      </c>
      <c r="K89" s="16">
        <v>353284621</v>
      </c>
      <c r="L89" s="70">
        <v>2019</v>
      </c>
      <c r="M89" s="13" t="s">
        <v>18</v>
      </c>
      <c r="N89" s="17" t="s">
        <v>235</v>
      </c>
      <c r="O89" s="18"/>
      <c r="P89" s="19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>
      <c r="A90" s="41" t="s">
        <v>236</v>
      </c>
      <c r="B90" s="10">
        <f t="shared" si="4"/>
        <v>401.84789999999998</v>
      </c>
      <c r="C90" s="69">
        <v>457.35</v>
      </c>
      <c r="D90" s="11">
        <f t="shared" si="1"/>
        <v>2.4354418181818183</v>
      </c>
      <c r="E90" s="12">
        <f t="shared" si="2"/>
        <v>2.4354418181818183</v>
      </c>
      <c r="F90" s="13">
        <v>165</v>
      </c>
      <c r="G90" s="14">
        <v>108.32783000000001</v>
      </c>
      <c r="H90" s="15">
        <v>0.27</v>
      </c>
      <c r="I90" s="14">
        <v>293.52006999999998</v>
      </c>
      <c r="J90" s="15">
        <v>0.73</v>
      </c>
      <c r="K90" s="16">
        <v>401847900</v>
      </c>
      <c r="L90" s="70">
        <v>2021</v>
      </c>
      <c r="M90" s="13" t="s">
        <v>91</v>
      </c>
      <c r="N90" s="17" t="s">
        <v>237</v>
      </c>
      <c r="O90" s="22" t="s">
        <v>238</v>
      </c>
      <c r="P90" s="19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>
      <c r="A91" s="41" t="s">
        <v>239</v>
      </c>
      <c r="B91" s="10">
        <f t="shared" si="4"/>
        <v>527.01630699999998</v>
      </c>
      <c r="C91" s="69">
        <v>646.1</v>
      </c>
      <c r="D91" s="11">
        <f t="shared" si="1"/>
        <v>5.2701630699999997</v>
      </c>
      <c r="E91" s="12">
        <f t="shared" si="2"/>
        <v>5.2701630699999997</v>
      </c>
      <c r="F91" s="13">
        <v>100</v>
      </c>
      <c r="G91" s="14">
        <v>189.74066500000001</v>
      </c>
      <c r="H91" s="15">
        <v>0.36</v>
      </c>
      <c r="I91" s="14">
        <v>337.275642</v>
      </c>
      <c r="J91" s="15">
        <v>0.64</v>
      </c>
      <c r="K91" s="16">
        <v>527016307</v>
      </c>
      <c r="L91" s="70">
        <v>2017</v>
      </c>
      <c r="M91" s="13" t="s">
        <v>18</v>
      </c>
      <c r="N91" s="17" t="s">
        <v>240</v>
      </c>
      <c r="O91" s="18"/>
      <c r="P91" s="19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>
      <c r="A92" s="41" t="s">
        <v>241</v>
      </c>
      <c r="B92" s="10">
        <f t="shared" si="4"/>
        <v>792.91055400000005</v>
      </c>
      <c r="C92" s="69">
        <v>2503.27</v>
      </c>
      <c r="D92" s="11">
        <f t="shared" si="1"/>
        <v>75.515290857142858</v>
      </c>
      <c r="E92" s="12">
        <f t="shared" si="2"/>
        <v>75.515290857142858</v>
      </c>
      <c r="F92" s="13">
        <v>10.5</v>
      </c>
      <c r="G92" s="14">
        <v>437.141279</v>
      </c>
      <c r="H92" s="15">
        <v>0.55100000000000005</v>
      </c>
      <c r="I92" s="14">
        <v>355.76927499999999</v>
      </c>
      <c r="J92" s="15">
        <v>0.44900000000000001</v>
      </c>
      <c r="K92" s="16">
        <v>792910554</v>
      </c>
      <c r="L92" s="70">
        <v>1982</v>
      </c>
      <c r="M92" s="13" t="s">
        <v>102</v>
      </c>
      <c r="N92" s="17" t="s">
        <v>242</v>
      </c>
      <c r="O92" s="22" t="s">
        <v>243</v>
      </c>
      <c r="P92" s="19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>
      <c r="A93" s="41" t="s">
        <v>244</v>
      </c>
      <c r="B93" s="10">
        <f t="shared" si="4"/>
        <v>370.54125599999998</v>
      </c>
      <c r="C93" s="69">
        <v>471.6</v>
      </c>
      <c r="D93" s="11">
        <f t="shared" si="1"/>
        <v>2.0816924494382021</v>
      </c>
      <c r="E93" s="12">
        <f t="shared" si="2"/>
        <v>2.0816924494382021</v>
      </c>
      <c r="F93" s="13">
        <v>178</v>
      </c>
      <c r="G93" s="14">
        <v>100.206256</v>
      </c>
      <c r="H93" s="15">
        <v>0.27</v>
      </c>
      <c r="I93" s="14">
        <v>270.33499999999998</v>
      </c>
      <c r="J93" s="15">
        <v>0.73</v>
      </c>
      <c r="K93" s="16">
        <v>370541256</v>
      </c>
      <c r="L93" s="70">
        <v>2014</v>
      </c>
      <c r="M93" s="13" t="s">
        <v>18</v>
      </c>
      <c r="N93" s="17" t="s">
        <v>245</v>
      </c>
      <c r="O93" s="18"/>
      <c r="P93" s="19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>
      <c r="A94" s="41" t="s">
        <v>246</v>
      </c>
      <c r="B94" s="10">
        <f t="shared" si="4"/>
        <v>538.37506699999994</v>
      </c>
      <c r="C94" s="69">
        <v>2060.16</v>
      </c>
      <c r="D94" s="11">
        <f t="shared" si="1"/>
        <v>17.36693764516129</v>
      </c>
      <c r="E94" s="12">
        <f t="shared" si="2"/>
        <v>17.36693764516129</v>
      </c>
      <c r="F94" s="13">
        <v>31</v>
      </c>
      <c r="G94" s="14">
        <v>292.75396000000001</v>
      </c>
      <c r="H94" s="15">
        <v>0.54400000000000004</v>
      </c>
      <c r="I94" s="14">
        <v>245.62110699999999</v>
      </c>
      <c r="J94" s="15">
        <v>0.45600000000000002</v>
      </c>
      <c r="K94" s="16">
        <v>538375067</v>
      </c>
      <c r="L94" s="70">
        <v>1980</v>
      </c>
      <c r="M94" s="13" t="s">
        <v>102</v>
      </c>
      <c r="N94" s="17" t="s">
        <v>247</v>
      </c>
      <c r="O94" s="22" t="s">
        <v>248</v>
      </c>
      <c r="P94" s="28" t="s">
        <v>94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>
      <c r="A95" s="41" t="s">
        <v>249</v>
      </c>
      <c r="B95" s="10">
        <f t="shared" si="4"/>
        <v>340.48783600000002</v>
      </c>
      <c r="C95" s="69">
        <v>500.79</v>
      </c>
      <c r="D95" s="11">
        <f t="shared" si="1"/>
        <v>4.0057392470588233</v>
      </c>
      <c r="E95" s="12">
        <f t="shared" si="2"/>
        <v>4.0057392470588233</v>
      </c>
      <c r="F95" s="13">
        <v>85</v>
      </c>
      <c r="G95" s="14">
        <v>127.80726199999999</v>
      </c>
      <c r="H95" s="15">
        <v>0.375</v>
      </c>
      <c r="I95" s="14">
        <v>212.68057400000001</v>
      </c>
      <c r="J95" s="15">
        <v>0.625</v>
      </c>
      <c r="K95" s="16">
        <v>340487836</v>
      </c>
      <c r="L95" s="70">
        <v>2007</v>
      </c>
      <c r="M95" s="13" t="s">
        <v>16</v>
      </c>
      <c r="N95" s="17" t="s">
        <v>250</v>
      </c>
      <c r="O95" s="18"/>
      <c r="P95" s="19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>
      <c r="A96" s="41" t="s">
        <v>251</v>
      </c>
      <c r="B96" s="10">
        <f t="shared" si="4"/>
        <v>402.06489900000003</v>
      </c>
      <c r="C96" s="69">
        <v>457.6</v>
      </c>
      <c r="D96" s="11">
        <f t="shared" si="1"/>
        <v>2.0103244950000003</v>
      </c>
      <c r="E96" s="12">
        <f t="shared" si="2"/>
        <v>2.0103244950000003</v>
      </c>
      <c r="F96" s="13">
        <v>200</v>
      </c>
      <c r="G96" s="14">
        <v>164.87023400000001</v>
      </c>
      <c r="H96" s="15">
        <v>0.41</v>
      </c>
      <c r="I96" s="14">
        <v>237.19466499999999</v>
      </c>
      <c r="J96" s="15">
        <v>0.59</v>
      </c>
      <c r="K96" s="16">
        <v>402064899</v>
      </c>
      <c r="L96" s="70">
        <v>2021</v>
      </c>
      <c r="M96" s="13" t="s">
        <v>91</v>
      </c>
      <c r="N96" s="17" t="s">
        <v>252</v>
      </c>
      <c r="O96" s="22" t="s">
        <v>253</v>
      </c>
      <c r="P96" s="19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1:31">
      <c r="A97" s="41" t="s">
        <v>254</v>
      </c>
      <c r="B97" s="10">
        <f t="shared" si="4"/>
        <v>726.22950100000003</v>
      </c>
      <c r="C97" s="69">
        <v>826.53</v>
      </c>
      <c r="D97" s="11">
        <f t="shared" si="1"/>
        <v>3.6311475049999999</v>
      </c>
      <c r="E97" s="12">
        <f t="shared" si="2"/>
        <v>3.6311475049999999</v>
      </c>
      <c r="F97" s="13">
        <v>200</v>
      </c>
      <c r="G97" s="14">
        <v>173.005945</v>
      </c>
      <c r="H97" s="15">
        <v>0.23799999999999999</v>
      </c>
      <c r="I97" s="14">
        <v>553.22355600000003</v>
      </c>
      <c r="J97" s="15">
        <v>0.76200000000000001</v>
      </c>
      <c r="K97" s="16">
        <v>726229501</v>
      </c>
      <c r="L97" s="70">
        <v>2021</v>
      </c>
      <c r="M97" s="13" t="s">
        <v>91</v>
      </c>
      <c r="N97" s="17" t="s">
        <v>255</v>
      </c>
      <c r="O97" s="22" t="s">
        <v>256</v>
      </c>
      <c r="P97" s="19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1:31">
      <c r="A98" s="41" t="s">
        <v>1372</v>
      </c>
      <c r="B98" s="10">
        <f t="shared" si="4"/>
        <v>814.04400099999998</v>
      </c>
      <c r="C98" s="73">
        <v>1022.94</v>
      </c>
      <c r="D98" s="11">
        <f t="shared" si="1"/>
        <v>4.0702200049999995</v>
      </c>
      <c r="E98" s="12">
        <f t="shared" si="2"/>
        <v>4.0702200049999995</v>
      </c>
      <c r="F98" s="13">
        <v>200</v>
      </c>
      <c r="G98" s="14">
        <v>234.037575</v>
      </c>
      <c r="H98" s="15">
        <v>0.28799999999999998</v>
      </c>
      <c r="I98" s="14">
        <v>580.00642600000003</v>
      </c>
      <c r="J98" s="15">
        <v>0.71199999999999997</v>
      </c>
      <c r="K98" s="16">
        <v>814044001</v>
      </c>
      <c r="L98" s="70">
        <v>2016</v>
      </c>
      <c r="M98" s="13" t="s">
        <v>18</v>
      </c>
      <c r="N98" s="17" t="s">
        <v>258</v>
      </c>
      <c r="O98" s="22" t="s">
        <v>259</v>
      </c>
      <c r="P98" s="19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1:31">
      <c r="A99" s="41" t="s">
        <v>260</v>
      </c>
      <c r="B99" s="10">
        <f t="shared" si="4"/>
        <v>333.535934</v>
      </c>
      <c r="C99" s="69">
        <v>520.70000000000005</v>
      </c>
      <c r="D99" s="11">
        <f t="shared" si="1"/>
        <v>2.7794661166666668</v>
      </c>
      <c r="E99" s="12">
        <f t="shared" si="2"/>
        <v>2.7794661166666668</v>
      </c>
      <c r="F99" s="13">
        <v>120</v>
      </c>
      <c r="G99" s="14">
        <v>154.69607999999999</v>
      </c>
      <c r="H99" s="15">
        <v>0.46400000000000002</v>
      </c>
      <c r="I99" s="14">
        <v>178.839854</v>
      </c>
      <c r="J99" s="15">
        <v>0.53600000000000003</v>
      </c>
      <c r="K99" s="16">
        <v>333535934</v>
      </c>
      <c r="L99" s="70">
        <v>2005</v>
      </c>
      <c r="M99" s="13" t="s">
        <v>16</v>
      </c>
      <c r="N99" s="17" t="s">
        <v>261</v>
      </c>
      <c r="O99" s="18"/>
      <c r="P99" s="19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>
      <c r="A100" s="41" t="s">
        <v>262</v>
      </c>
      <c r="B100" s="10">
        <f t="shared" si="4"/>
        <v>360.36687000000001</v>
      </c>
      <c r="C100" s="69">
        <v>508.12</v>
      </c>
      <c r="D100" s="11">
        <f t="shared" si="1"/>
        <v>4.2396102352941174</v>
      </c>
      <c r="E100" s="12">
        <f t="shared" si="2"/>
        <v>4.2396102352941174</v>
      </c>
      <c r="F100" s="13">
        <v>85</v>
      </c>
      <c r="G100" s="14">
        <v>155.06426500000001</v>
      </c>
      <c r="H100" s="15">
        <v>0.43</v>
      </c>
      <c r="I100" s="14">
        <v>205.302605</v>
      </c>
      <c r="J100" s="15">
        <v>0.56999999999999995</v>
      </c>
      <c r="K100" s="16">
        <v>360366870</v>
      </c>
      <c r="L100" s="70">
        <v>2009</v>
      </c>
      <c r="M100" s="13" t="s">
        <v>16</v>
      </c>
      <c r="N100" s="17" t="s">
        <v>263</v>
      </c>
      <c r="O100" s="18"/>
      <c r="P100" s="19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spans="1:31">
      <c r="A101" s="41" t="s">
        <v>264</v>
      </c>
      <c r="B101" s="10">
        <f t="shared" si="4"/>
        <v>788.68096800000001</v>
      </c>
      <c r="C101" s="69">
        <v>1019.62</v>
      </c>
      <c r="D101" s="11">
        <f t="shared" si="1"/>
        <v>4.9292560500000002</v>
      </c>
      <c r="E101" s="12">
        <f t="shared" si="2"/>
        <v>4.9292560500000002</v>
      </c>
      <c r="F101" s="13">
        <v>160</v>
      </c>
      <c r="G101" s="14">
        <v>238.67984999999999</v>
      </c>
      <c r="H101" s="15">
        <v>0.30299999999999999</v>
      </c>
      <c r="I101" s="14">
        <v>550.00111800000002</v>
      </c>
      <c r="J101" s="15">
        <v>0.69699999999999995</v>
      </c>
      <c r="K101" s="16">
        <v>788680968</v>
      </c>
      <c r="L101" s="70">
        <v>2013</v>
      </c>
      <c r="M101" s="13" t="s">
        <v>18</v>
      </c>
      <c r="N101" s="17" t="s">
        <v>265</v>
      </c>
      <c r="O101" s="18"/>
      <c r="P101" s="19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spans="1:31">
      <c r="A102" s="41" t="s">
        <v>268</v>
      </c>
      <c r="B102" s="10">
        <f t="shared" si="4"/>
        <v>626.13767499999994</v>
      </c>
      <c r="C102" s="69">
        <v>846.45</v>
      </c>
      <c r="D102" s="11">
        <f t="shared" si="1"/>
        <v>5.0091013999999996</v>
      </c>
      <c r="E102" s="12">
        <f t="shared" si="2"/>
        <v>5.0091013999999996</v>
      </c>
      <c r="F102" s="13">
        <v>125</v>
      </c>
      <c r="G102" s="14">
        <v>209.83767499999999</v>
      </c>
      <c r="H102" s="15">
        <v>0.33500000000000002</v>
      </c>
      <c r="I102" s="14">
        <v>416.3</v>
      </c>
      <c r="J102" s="15">
        <v>0.66500000000000004</v>
      </c>
      <c r="K102" s="16">
        <v>626137675</v>
      </c>
      <c r="L102" s="70">
        <v>2011</v>
      </c>
      <c r="M102" s="13" t="s">
        <v>18</v>
      </c>
      <c r="N102" s="17" t="s">
        <v>269</v>
      </c>
      <c r="O102" s="18"/>
      <c r="P102" s="19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spans="1:31">
      <c r="A103" s="41" t="s">
        <v>270</v>
      </c>
      <c r="B103" s="10">
        <f t="shared" si="4"/>
        <v>320.14569299999999</v>
      </c>
      <c r="C103" s="69">
        <v>857.11</v>
      </c>
      <c r="D103" s="11">
        <f t="shared" si="1"/>
        <v>22.867549499999999</v>
      </c>
      <c r="E103" s="12">
        <f t="shared" si="2"/>
        <v>22.867549499999999</v>
      </c>
      <c r="F103" s="13">
        <v>14</v>
      </c>
      <c r="G103" s="14">
        <v>156.64569299999999</v>
      </c>
      <c r="H103" s="15">
        <v>0.48899999999999999</v>
      </c>
      <c r="I103" s="14">
        <v>163.5</v>
      </c>
      <c r="J103" s="15">
        <v>0.51100000000000001</v>
      </c>
      <c r="K103" s="16">
        <v>320145693</v>
      </c>
      <c r="L103" s="70">
        <v>1987</v>
      </c>
      <c r="M103" s="13" t="s">
        <v>102</v>
      </c>
      <c r="N103" s="17" t="s">
        <v>271</v>
      </c>
      <c r="O103" s="22" t="s">
        <v>272</v>
      </c>
      <c r="P103" s="19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>
      <c r="A104" s="41" t="s">
        <v>273</v>
      </c>
      <c r="B104" s="10">
        <f t="shared" si="4"/>
        <v>381.54584599999998</v>
      </c>
      <c r="C104" s="69">
        <v>467.76</v>
      </c>
      <c r="D104" s="11">
        <f t="shared" si="1"/>
        <v>6.9371972</v>
      </c>
      <c r="E104" s="12">
        <f t="shared" si="2"/>
        <v>6.9371972</v>
      </c>
      <c r="F104" s="13">
        <v>55</v>
      </c>
      <c r="G104" s="14">
        <v>114.58125</v>
      </c>
      <c r="H104" s="15">
        <v>0.3</v>
      </c>
      <c r="I104" s="14">
        <v>266.96459599999997</v>
      </c>
      <c r="J104" s="15">
        <v>0.7</v>
      </c>
      <c r="K104" s="16">
        <v>381545846</v>
      </c>
      <c r="L104" s="70">
        <v>2017</v>
      </c>
      <c r="M104" s="13" t="s">
        <v>18</v>
      </c>
      <c r="N104" s="17" t="s">
        <v>274</v>
      </c>
      <c r="O104" s="18"/>
      <c r="P104" s="19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spans="1:31">
      <c r="A105" s="41" t="s">
        <v>275</v>
      </c>
      <c r="B105" s="10">
        <f t="shared" si="4"/>
        <v>371.98501800000003</v>
      </c>
      <c r="C105" s="69">
        <v>446.79</v>
      </c>
      <c r="D105" s="11">
        <f t="shared" si="1"/>
        <v>6.7633639636363645</v>
      </c>
      <c r="E105" s="12">
        <f t="shared" si="2"/>
        <v>6.7633639636363645</v>
      </c>
      <c r="F105" s="13">
        <v>55</v>
      </c>
      <c r="G105" s="14">
        <v>100.40776</v>
      </c>
      <c r="H105" s="15">
        <v>0.27</v>
      </c>
      <c r="I105" s="14">
        <v>271.57725799999997</v>
      </c>
      <c r="J105" s="15">
        <v>0.73</v>
      </c>
      <c r="K105" s="16">
        <v>371985018</v>
      </c>
      <c r="L105" s="70">
        <v>2018</v>
      </c>
      <c r="M105" s="13" t="s">
        <v>18</v>
      </c>
      <c r="N105" s="17" t="s">
        <v>276</v>
      </c>
      <c r="O105" s="18"/>
      <c r="P105" s="19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spans="1:31">
      <c r="A106" s="41" t="s">
        <v>277</v>
      </c>
      <c r="B106" s="10">
        <f t="shared" si="4"/>
        <v>569.65146700000003</v>
      </c>
      <c r="C106" s="69">
        <v>725.66</v>
      </c>
      <c r="D106" s="11">
        <f t="shared" si="1"/>
        <v>14.241286675000001</v>
      </c>
      <c r="E106" s="12">
        <f t="shared" si="2"/>
        <v>14.241286675000001</v>
      </c>
      <c r="F106" s="13">
        <v>40</v>
      </c>
      <c r="G106" s="14">
        <v>166.16722999999999</v>
      </c>
      <c r="H106" s="15">
        <v>0.29199999999999998</v>
      </c>
      <c r="I106" s="14">
        <v>403.48423700000001</v>
      </c>
      <c r="J106" s="15">
        <v>0.70799999999999996</v>
      </c>
      <c r="K106" s="16">
        <v>569651467</v>
      </c>
      <c r="L106" s="70">
        <v>2015</v>
      </c>
      <c r="M106" s="13" t="s">
        <v>18</v>
      </c>
      <c r="N106" s="17" t="s">
        <v>278</v>
      </c>
      <c r="O106" s="18"/>
      <c r="P106" s="19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spans="1:31">
      <c r="A107" s="41" t="s">
        <v>279</v>
      </c>
      <c r="B107" s="10">
        <f t="shared" si="4"/>
        <v>1028.5709420000001</v>
      </c>
      <c r="C107" s="69">
        <v>1292.51</v>
      </c>
      <c r="D107" s="11">
        <f t="shared" si="1"/>
        <v>5.1428547099999999</v>
      </c>
      <c r="E107" s="12">
        <f t="shared" si="2"/>
        <v>5.1428547099999999</v>
      </c>
      <c r="F107" s="31">
        <v>200</v>
      </c>
      <c r="G107" s="14">
        <v>486.29556100000002</v>
      </c>
      <c r="H107" s="15">
        <v>0.47299999999999998</v>
      </c>
      <c r="I107" s="14">
        <v>542.27538100000004</v>
      </c>
      <c r="J107" s="15">
        <v>0.52700000000000002</v>
      </c>
      <c r="K107" s="16">
        <v>1028570942</v>
      </c>
      <c r="L107" s="70">
        <v>2016</v>
      </c>
      <c r="M107" s="13" t="s">
        <v>18</v>
      </c>
      <c r="N107" s="17" t="s">
        <v>280</v>
      </c>
      <c r="O107" s="18"/>
      <c r="P107" s="19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>
      <c r="A108" s="41" t="s">
        <v>281</v>
      </c>
      <c r="B108" s="10">
        <f t="shared" si="4"/>
        <v>940.35264500000005</v>
      </c>
      <c r="C108" s="69">
        <v>1540.74</v>
      </c>
      <c r="D108" s="11">
        <f t="shared" si="1"/>
        <v>10.003751542553193</v>
      </c>
      <c r="E108" s="12">
        <f t="shared" si="2"/>
        <v>10.003751542553193</v>
      </c>
      <c r="F108" s="13">
        <v>94</v>
      </c>
      <c r="G108" s="14">
        <v>380.84326099999998</v>
      </c>
      <c r="H108" s="15">
        <v>0.40500000000000003</v>
      </c>
      <c r="I108" s="14">
        <v>559.50938399999995</v>
      </c>
      <c r="J108" s="15">
        <v>0.59499999999999997</v>
      </c>
      <c r="K108" s="16">
        <v>940352645</v>
      </c>
      <c r="L108" s="70">
        <v>2003</v>
      </c>
      <c r="M108" s="13" t="s">
        <v>16</v>
      </c>
      <c r="N108" s="17" t="s">
        <v>282</v>
      </c>
      <c r="O108" s="22" t="s">
        <v>283</v>
      </c>
      <c r="P108" s="19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spans="1:31">
      <c r="A109" s="41" t="s">
        <v>284</v>
      </c>
      <c r="B109" s="10">
        <f t="shared" si="4"/>
        <v>678.22646499999996</v>
      </c>
      <c r="C109" s="69">
        <v>1381.09</v>
      </c>
      <c r="D109" s="11">
        <f t="shared" si="1"/>
        <v>12.331390272727273</v>
      </c>
      <c r="E109" s="12">
        <f t="shared" si="2"/>
        <v>12.331390272727273</v>
      </c>
      <c r="F109" s="13">
        <v>55</v>
      </c>
      <c r="G109" s="14">
        <v>330.45526999999998</v>
      </c>
      <c r="H109" s="15">
        <v>0.48699999999999999</v>
      </c>
      <c r="I109" s="14">
        <v>347.77119499999998</v>
      </c>
      <c r="J109" s="15">
        <v>0.51300000000000001</v>
      </c>
      <c r="K109" s="16">
        <v>678226465</v>
      </c>
      <c r="L109" s="70">
        <v>1994</v>
      </c>
      <c r="M109" s="13" t="s">
        <v>23</v>
      </c>
      <c r="N109" s="17" t="s">
        <v>285</v>
      </c>
      <c r="O109" s="22" t="s">
        <v>286</v>
      </c>
      <c r="P109" s="19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spans="1:31">
      <c r="A110" s="41" t="s">
        <v>287</v>
      </c>
      <c r="B110" s="10">
        <f t="shared" si="4"/>
        <v>331.52659799999998</v>
      </c>
      <c r="C110" s="69">
        <v>377.32</v>
      </c>
      <c r="D110" s="11">
        <f t="shared" si="1"/>
        <v>2.652212784</v>
      </c>
      <c r="E110" s="12">
        <f t="shared" si="2"/>
        <v>2.652212784</v>
      </c>
      <c r="F110" s="32">
        <v>125</v>
      </c>
      <c r="G110" s="14">
        <v>121.626598</v>
      </c>
      <c r="H110" s="15">
        <v>0.36699999999999999</v>
      </c>
      <c r="I110" s="14">
        <v>209.9</v>
      </c>
      <c r="J110" s="15">
        <v>0.63300000000000001</v>
      </c>
      <c r="K110" s="16">
        <v>331526598</v>
      </c>
      <c r="L110" s="70">
        <v>2021</v>
      </c>
      <c r="M110" s="13" t="s">
        <v>91</v>
      </c>
      <c r="N110" s="17" t="s">
        <v>288</v>
      </c>
      <c r="O110" s="22" t="s">
        <v>289</v>
      </c>
      <c r="P110" s="19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1">
      <c r="A111" s="41" t="s">
        <v>290</v>
      </c>
      <c r="B111" s="10">
        <f t="shared" si="4"/>
        <v>1304.550716</v>
      </c>
      <c r="C111" s="69">
        <v>1686.55</v>
      </c>
      <c r="D111" s="11">
        <f t="shared" si="1"/>
        <v>8.6970047733333331</v>
      </c>
      <c r="E111" s="12">
        <f t="shared" si="2"/>
        <v>8.6970047733333331</v>
      </c>
      <c r="F111" s="13">
        <v>150</v>
      </c>
      <c r="G111" s="14">
        <v>400.95300900000001</v>
      </c>
      <c r="H111" s="15">
        <v>0.307</v>
      </c>
      <c r="I111" s="14">
        <v>903.59770700000001</v>
      </c>
      <c r="J111" s="15">
        <v>0.69299999999999995</v>
      </c>
      <c r="K111" s="16">
        <v>1304550716</v>
      </c>
      <c r="L111" s="70">
        <v>2013</v>
      </c>
      <c r="M111" s="13" t="s">
        <v>18</v>
      </c>
      <c r="N111" s="17" t="s">
        <v>291</v>
      </c>
      <c r="O111" s="18"/>
      <c r="P111" s="19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>
      <c r="A112" s="41" t="s">
        <v>292</v>
      </c>
      <c r="B112" s="10">
        <f t="shared" si="4"/>
        <v>1450.0269330000001</v>
      </c>
      <c r="C112" s="69">
        <v>1715.01</v>
      </c>
      <c r="D112" s="11">
        <f t="shared" si="1"/>
        <v>9.66684622</v>
      </c>
      <c r="E112" s="12">
        <f t="shared" si="2"/>
        <v>9.66684622</v>
      </c>
      <c r="F112" s="13">
        <v>150</v>
      </c>
      <c r="G112" s="14">
        <v>477.37357800000001</v>
      </c>
      <c r="H112" s="15">
        <v>0.32900000000000001</v>
      </c>
      <c r="I112" s="14">
        <v>972.65335500000003</v>
      </c>
      <c r="J112" s="15">
        <v>0.67100000000000004</v>
      </c>
      <c r="K112" s="16">
        <v>1450026933</v>
      </c>
      <c r="L112" s="70">
        <v>2019</v>
      </c>
      <c r="M112" s="13" t="s">
        <v>18</v>
      </c>
      <c r="N112" s="17" t="s">
        <v>293</v>
      </c>
      <c r="O112" s="18"/>
      <c r="P112" s="19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spans="1:31">
      <c r="A113" s="41" t="s">
        <v>294</v>
      </c>
      <c r="B113" s="10">
        <f t="shared" si="4"/>
        <v>1515.3413989999999</v>
      </c>
      <c r="C113" s="69">
        <v>1930.34</v>
      </c>
      <c r="D113" s="11">
        <f t="shared" si="1"/>
        <v>7.9754810473684206</v>
      </c>
      <c r="E113" s="12">
        <f t="shared" si="2"/>
        <v>7.9754810473684206</v>
      </c>
      <c r="F113" s="13">
        <v>190</v>
      </c>
      <c r="G113" s="14">
        <v>353.00702000000001</v>
      </c>
      <c r="H113" s="15">
        <v>0.23300000000000001</v>
      </c>
      <c r="I113" s="14">
        <v>1162.3343789999999</v>
      </c>
      <c r="J113" s="15">
        <v>0.76700000000000002</v>
      </c>
      <c r="K113" s="16">
        <v>1515341399</v>
      </c>
      <c r="L113" s="70">
        <v>2015</v>
      </c>
      <c r="M113" s="13" t="s">
        <v>18</v>
      </c>
      <c r="N113" s="17" t="s">
        <v>295</v>
      </c>
      <c r="O113" s="18"/>
      <c r="P113" s="19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spans="1:31">
      <c r="A114" s="41" t="s">
        <v>296</v>
      </c>
      <c r="B114" s="10">
        <f t="shared" si="4"/>
        <v>375.74070499999999</v>
      </c>
      <c r="C114" s="69">
        <v>485.77</v>
      </c>
      <c r="D114" s="11">
        <f t="shared" si="1"/>
        <v>2.8903131153846151</v>
      </c>
      <c r="E114" s="12">
        <f t="shared" si="2"/>
        <v>2.8903131153846151</v>
      </c>
      <c r="F114" s="13">
        <v>130</v>
      </c>
      <c r="G114" s="14">
        <v>122.52306</v>
      </c>
      <c r="H114" s="15">
        <v>0.32600000000000001</v>
      </c>
      <c r="I114" s="14">
        <v>253.217645</v>
      </c>
      <c r="J114" s="15">
        <v>0.67400000000000004</v>
      </c>
      <c r="K114" s="16">
        <v>375740705</v>
      </c>
      <c r="L114" s="70">
        <v>2013</v>
      </c>
      <c r="M114" s="13" t="s">
        <v>18</v>
      </c>
      <c r="N114" s="17" t="s">
        <v>297</v>
      </c>
      <c r="O114" s="18"/>
      <c r="P114" s="19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spans="1:31">
      <c r="A115" s="41" t="s">
        <v>298</v>
      </c>
      <c r="B115" s="10">
        <f t="shared" si="4"/>
        <v>505.70355699999999</v>
      </c>
      <c r="C115" s="69">
        <v>1181.74</v>
      </c>
      <c r="D115" s="11">
        <f t="shared" si="1"/>
        <v>21.987111173913043</v>
      </c>
      <c r="E115" s="12">
        <f t="shared" si="2"/>
        <v>21.987111173913043</v>
      </c>
      <c r="F115" s="13">
        <v>23</v>
      </c>
      <c r="G115" s="14">
        <v>217.631306</v>
      </c>
      <c r="H115" s="15">
        <v>0.43</v>
      </c>
      <c r="I115" s="14">
        <v>288.07225099999999</v>
      </c>
      <c r="J115" s="15">
        <v>0.56999999999999995</v>
      </c>
      <c r="K115" s="16">
        <v>505703557</v>
      </c>
      <c r="L115" s="70">
        <v>1990</v>
      </c>
      <c r="M115" s="13" t="s">
        <v>23</v>
      </c>
      <c r="N115" s="17" t="s">
        <v>299</v>
      </c>
      <c r="O115" s="22" t="s">
        <v>300</v>
      </c>
      <c r="P115" s="19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>
      <c r="A116" s="41" t="s">
        <v>301</v>
      </c>
      <c r="B116" s="10">
        <f t="shared" si="4"/>
        <v>465.38080200000002</v>
      </c>
      <c r="C116" s="69">
        <v>820.79</v>
      </c>
      <c r="D116" s="11">
        <f t="shared" si="1"/>
        <v>4.5182602135922334</v>
      </c>
      <c r="E116" s="12">
        <f t="shared" si="2"/>
        <v>4.5182602135922334</v>
      </c>
      <c r="F116" s="13">
        <v>103</v>
      </c>
      <c r="G116" s="14">
        <v>187.70542699999999</v>
      </c>
      <c r="H116" s="15">
        <v>0.40300000000000002</v>
      </c>
      <c r="I116" s="14">
        <v>277.67537499999997</v>
      </c>
      <c r="J116" s="15">
        <v>0.59699999999999998</v>
      </c>
      <c r="K116" s="16">
        <v>465380802</v>
      </c>
      <c r="L116" s="70">
        <v>2000</v>
      </c>
      <c r="M116" s="13" t="s">
        <v>16</v>
      </c>
      <c r="N116" s="17" t="s">
        <v>302</v>
      </c>
      <c r="O116" s="22" t="s">
        <v>303</v>
      </c>
      <c r="P116" s="19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>
      <c r="A117" s="41" t="s">
        <v>304</v>
      </c>
      <c r="B117" s="10">
        <f t="shared" si="4"/>
        <v>524.97606900000005</v>
      </c>
      <c r="C117" s="69">
        <v>668.15</v>
      </c>
      <c r="D117" s="11">
        <f t="shared" si="1"/>
        <v>3.2811004312500005</v>
      </c>
      <c r="E117" s="12">
        <f t="shared" si="2"/>
        <v>3.2811004312500005</v>
      </c>
      <c r="F117" s="13">
        <v>160</v>
      </c>
      <c r="G117" s="14">
        <v>200.67606900000001</v>
      </c>
      <c r="H117" s="15">
        <v>0.38200000000000001</v>
      </c>
      <c r="I117" s="14">
        <v>324.3</v>
      </c>
      <c r="J117" s="15">
        <v>0.61799999999999999</v>
      </c>
      <c r="K117" s="16">
        <v>524976069</v>
      </c>
      <c r="L117" s="70">
        <v>2014</v>
      </c>
      <c r="M117" s="13" t="s">
        <v>18</v>
      </c>
      <c r="N117" s="17" t="s">
        <v>305</v>
      </c>
      <c r="O117" s="18"/>
      <c r="P117" s="19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1:31">
      <c r="A118" s="41" t="s">
        <v>1373</v>
      </c>
      <c r="B118" s="10">
        <f t="shared" si="4"/>
        <v>379.01429400000001</v>
      </c>
      <c r="C118" s="69">
        <v>698.25</v>
      </c>
      <c r="D118" s="11">
        <f t="shared" si="1"/>
        <v>2.52676196</v>
      </c>
      <c r="E118" s="12">
        <f t="shared" si="2"/>
        <v>2.52676196</v>
      </c>
      <c r="F118" s="13">
        <v>150</v>
      </c>
      <c r="G118" s="14">
        <v>136.31429399999999</v>
      </c>
      <c r="H118" s="15">
        <v>0.36</v>
      </c>
      <c r="I118" s="14">
        <v>242.7</v>
      </c>
      <c r="J118" s="15">
        <v>0.64</v>
      </c>
      <c r="K118" s="16">
        <v>379014294</v>
      </c>
      <c r="L118" s="70">
        <v>1998</v>
      </c>
      <c r="M118" s="13" t="s">
        <v>23</v>
      </c>
      <c r="N118" s="17" t="s">
        <v>306</v>
      </c>
      <c r="O118" s="22" t="s">
        <v>307</v>
      </c>
      <c r="P118" s="19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1:31">
      <c r="A119" s="41" t="s">
        <v>308</v>
      </c>
      <c r="B119" s="10">
        <f t="shared" si="4"/>
        <v>470.06701399999997</v>
      </c>
      <c r="C119" s="69">
        <v>534.99</v>
      </c>
      <c r="D119" s="11">
        <f t="shared" si="1"/>
        <v>2.3503350699999999</v>
      </c>
      <c r="E119" s="12">
        <f t="shared" si="2"/>
        <v>2.3503350699999999</v>
      </c>
      <c r="F119" s="13">
        <v>200</v>
      </c>
      <c r="G119" s="14">
        <v>100.916094</v>
      </c>
      <c r="H119" s="15">
        <v>0.215</v>
      </c>
      <c r="I119" s="14">
        <v>369.15091999999999</v>
      </c>
      <c r="J119" s="15">
        <v>0.78500000000000003</v>
      </c>
      <c r="K119" s="16">
        <v>470067014</v>
      </c>
      <c r="L119" s="70">
        <v>2021</v>
      </c>
      <c r="M119" s="13" t="s">
        <v>91</v>
      </c>
      <c r="N119" s="17" t="s">
        <v>309</v>
      </c>
      <c r="O119" s="22" t="s">
        <v>310</v>
      </c>
      <c r="P119" s="19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>
      <c r="A120" s="41" t="s">
        <v>311</v>
      </c>
      <c r="B120" s="10">
        <f t="shared" si="4"/>
        <v>386.60013800000002</v>
      </c>
      <c r="C120" s="69">
        <v>457.25</v>
      </c>
      <c r="D120" s="11">
        <f t="shared" si="1"/>
        <v>2.2741184588235295</v>
      </c>
      <c r="E120" s="12">
        <f t="shared" si="2"/>
        <v>2.2741184588235295</v>
      </c>
      <c r="F120" s="13">
        <v>170</v>
      </c>
      <c r="G120" s="14">
        <v>110.50013800000001</v>
      </c>
      <c r="H120" s="15">
        <v>0.28599999999999998</v>
      </c>
      <c r="I120" s="14">
        <v>276.10000000000002</v>
      </c>
      <c r="J120" s="15">
        <v>0.71399999999999997</v>
      </c>
      <c r="K120" s="16">
        <v>386600138</v>
      </c>
      <c r="L120" s="70">
        <v>2019</v>
      </c>
      <c r="M120" s="13" t="s">
        <v>18</v>
      </c>
      <c r="N120" s="17" t="s">
        <v>312</v>
      </c>
      <c r="O120" s="18"/>
      <c r="P120" s="19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spans="1:31">
      <c r="A121" s="41" t="s">
        <v>313</v>
      </c>
      <c r="B121" s="10">
        <f t="shared" si="4"/>
        <v>352.19403399999999</v>
      </c>
      <c r="C121" s="69">
        <v>697.62</v>
      </c>
      <c r="D121" s="11">
        <f t="shared" si="1"/>
        <v>5.8699005666666668</v>
      </c>
      <c r="E121" s="12">
        <f t="shared" si="2"/>
        <v>5.8699005666666668</v>
      </c>
      <c r="F121" s="13">
        <v>60</v>
      </c>
      <c r="G121" s="14">
        <v>106.429941</v>
      </c>
      <c r="H121" s="15">
        <v>0.30199999999999999</v>
      </c>
      <c r="I121" s="14">
        <v>245.764093</v>
      </c>
      <c r="J121" s="15">
        <v>0.69799999999999995</v>
      </c>
      <c r="K121" s="16">
        <v>352194034</v>
      </c>
      <c r="L121" s="70">
        <v>1995</v>
      </c>
      <c r="M121" s="13" t="s">
        <v>23</v>
      </c>
      <c r="N121" s="17" t="s">
        <v>314</v>
      </c>
      <c r="O121" s="22" t="s">
        <v>113</v>
      </c>
      <c r="P121" s="19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spans="1:31">
      <c r="A122" s="41" t="s">
        <v>315</v>
      </c>
      <c r="B122" s="10">
        <f t="shared" si="4"/>
        <v>369.33036299999998</v>
      </c>
      <c r="C122" s="69">
        <v>470.06</v>
      </c>
      <c r="D122" s="11">
        <f t="shared" si="1"/>
        <v>6.0545961147540979</v>
      </c>
      <c r="E122" s="12">
        <f t="shared" si="2"/>
        <v>6.0545961147540979</v>
      </c>
      <c r="F122" s="13">
        <v>61</v>
      </c>
      <c r="G122" s="14">
        <v>167.767189</v>
      </c>
      <c r="H122" s="15">
        <v>0.45400000000000001</v>
      </c>
      <c r="I122" s="14">
        <v>201.563174</v>
      </c>
      <c r="J122" s="15">
        <v>0.54600000000000004</v>
      </c>
      <c r="K122" s="16">
        <v>369330363</v>
      </c>
      <c r="L122" s="70">
        <v>2014</v>
      </c>
      <c r="M122" s="13" t="s">
        <v>18</v>
      </c>
      <c r="N122" s="17" t="s">
        <v>316</v>
      </c>
      <c r="O122" s="18"/>
      <c r="P122" s="19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spans="1:31">
      <c r="A123" s="41" t="s">
        <v>317</v>
      </c>
      <c r="B123" s="10">
        <f t="shared" si="4"/>
        <v>723.19270500000005</v>
      </c>
      <c r="C123" s="69">
        <v>934.96</v>
      </c>
      <c r="D123" s="11">
        <f t="shared" si="1"/>
        <v>7.2319270500000004</v>
      </c>
      <c r="E123" s="12">
        <f t="shared" si="2"/>
        <v>7.2319270500000004</v>
      </c>
      <c r="F123" s="13">
        <v>100</v>
      </c>
      <c r="G123" s="14">
        <v>274.09270500000002</v>
      </c>
      <c r="H123" s="15">
        <v>0.379</v>
      </c>
      <c r="I123" s="14">
        <v>449.1</v>
      </c>
      <c r="J123" s="15">
        <v>0.621</v>
      </c>
      <c r="K123" s="16">
        <v>723192705</v>
      </c>
      <c r="L123" s="70">
        <v>2013</v>
      </c>
      <c r="M123" s="13" t="s">
        <v>18</v>
      </c>
      <c r="N123" s="17" t="s">
        <v>318</v>
      </c>
      <c r="O123" s="18"/>
      <c r="P123" s="19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>
      <c r="A124" s="41" t="s">
        <v>319</v>
      </c>
      <c r="B124" s="10">
        <f t="shared" si="4"/>
        <v>396.27110299999998</v>
      </c>
      <c r="C124" s="69">
        <v>1887.59</v>
      </c>
      <c r="D124" s="11">
        <f t="shared" si="1"/>
        <v>66.045183833333326</v>
      </c>
      <c r="E124" s="12">
        <f t="shared" si="2"/>
        <v>66.045183833333326</v>
      </c>
      <c r="F124" s="13">
        <v>6</v>
      </c>
      <c r="G124" s="14">
        <v>190.07110299999999</v>
      </c>
      <c r="H124" s="15">
        <v>0.48</v>
      </c>
      <c r="I124" s="14">
        <v>206.2</v>
      </c>
      <c r="J124" s="15">
        <v>0.52</v>
      </c>
      <c r="K124" s="16">
        <v>396271103</v>
      </c>
      <c r="L124" s="70">
        <v>1978</v>
      </c>
      <c r="M124" s="13" t="s">
        <v>320</v>
      </c>
      <c r="N124" s="17" t="s">
        <v>321</v>
      </c>
      <c r="O124" s="22" t="s">
        <v>322</v>
      </c>
      <c r="P124" s="19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spans="1:31">
      <c r="A125" s="41" t="s">
        <v>323</v>
      </c>
      <c r="B125" s="10">
        <f t="shared" si="4"/>
        <v>321.752656</v>
      </c>
      <c r="C125" s="69">
        <v>386.45</v>
      </c>
      <c r="D125" s="11">
        <f t="shared" si="1"/>
        <v>13.989245913043478</v>
      </c>
      <c r="E125" s="12">
        <f t="shared" si="2"/>
        <v>13.989245913043478</v>
      </c>
      <c r="F125" s="13">
        <v>23</v>
      </c>
      <c r="G125" s="14">
        <v>85.080171000000007</v>
      </c>
      <c r="H125" s="15">
        <v>0.26400000000000001</v>
      </c>
      <c r="I125" s="14">
        <v>236.67248499999999</v>
      </c>
      <c r="J125" s="15">
        <v>0.73599999999999999</v>
      </c>
      <c r="K125" s="16">
        <v>321752656</v>
      </c>
      <c r="L125" s="70">
        <v>2018</v>
      </c>
      <c r="M125" s="13" t="s">
        <v>18</v>
      </c>
      <c r="N125" s="17" t="s">
        <v>324</v>
      </c>
      <c r="O125" s="18"/>
      <c r="P125" s="19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spans="1:31">
      <c r="A126" s="41" t="s">
        <v>325</v>
      </c>
      <c r="B126" s="10">
        <f t="shared" si="4"/>
        <v>773.35014699999999</v>
      </c>
      <c r="C126" s="69">
        <v>984.26</v>
      </c>
      <c r="D126" s="11">
        <f t="shared" si="1"/>
        <v>4.5491185117647062</v>
      </c>
      <c r="E126" s="12">
        <f t="shared" si="2"/>
        <v>4.5491185117647062</v>
      </c>
      <c r="F126" s="13">
        <v>170</v>
      </c>
      <c r="G126" s="14">
        <v>333.71859999999998</v>
      </c>
      <c r="H126" s="15">
        <v>0.432</v>
      </c>
      <c r="I126" s="14">
        <v>439.63154700000001</v>
      </c>
      <c r="J126" s="15">
        <v>0.56799999999999995</v>
      </c>
      <c r="K126" s="16">
        <v>773350147</v>
      </c>
      <c r="L126" s="70">
        <v>2014</v>
      </c>
      <c r="M126" s="13" t="s">
        <v>18</v>
      </c>
      <c r="N126" s="17" t="s">
        <v>326</v>
      </c>
      <c r="O126" s="18"/>
      <c r="P126" s="19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spans="1:31">
      <c r="A127" s="41" t="s">
        <v>327</v>
      </c>
      <c r="B127" s="10">
        <f t="shared" si="4"/>
        <v>863.75605099999996</v>
      </c>
      <c r="C127" s="69">
        <v>1058.93</v>
      </c>
      <c r="D127" s="11">
        <f t="shared" si="1"/>
        <v>4.3187802550000001</v>
      </c>
      <c r="E127" s="12">
        <f t="shared" si="2"/>
        <v>4.3187802550000001</v>
      </c>
      <c r="F127" s="13">
        <v>200</v>
      </c>
      <c r="G127" s="14">
        <v>389.81310100000002</v>
      </c>
      <c r="H127" s="15">
        <v>0.45100000000000001</v>
      </c>
      <c r="I127" s="14">
        <v>473.94295</v>
      </c>
      <c r="J127" s="15">
        <v>0.54900000000000004</v>
      </c>
      <c r="K127" s="16">
        <v>863756051</v>
      </c>
      <c r="L127" s="70">
        <v>2017</v>
      </c>
      <c r="M127" s="13" t="s">
        <v>18</v>
      </c>
      <c r="N127" s="17" t="s">
        <v>328</v>
      </c>
      <c r="O127" s="18"/>
      <c r="P127" s="19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spans="1:31">
      <c r="A128" s="41" t="s">
        <v>329</v>
      </c>
      <c r="B128" s="10">
        <f t="shared" si="4"/>
        <v>629.44342800000004</v>
      </c>
      <c r="C128" s="69">
        <v>887.78</v>
      </c>
      <c r="D128" s="11">
        <f t="shared" si="1"/>
        <v>4.1962895200000006</v>
      </c>
      <c r="E128" s="12">
        <f t="shared" si="2"/>
        <v>4.1962895200000006</v>
      </c>
      <c r="F128" s="13">
        <v>150</v>
      </c>
      <c r="G128" s="14">
        <v>227.94627399999999</v>
      </c>
      <c r="H128" s="15">
        <v>0.36199999999999999</v>
      </c>
      <c r="I128" s="14">
        <v>401.49715400000002</v>
      </c>
      <c r="J128" s="15">
        <v>0.63800000000000001</v>
      </c>
      <c r="K128" s="16">
        <v>629443428</v>
      </c>
      <c r="L128" s="70">
        <v>2008</v>
      </c>
      <c r="M128" s="13" t="s">
        <v>16</v>
      </c>
      <c r="N128" s="17" t="s">
        <v>330</v>
      </c>
      <c r="O128" s="18"/>
      <c r="P128" s="19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spans="1:31">
      <c r="A129" s="41" t="s">
        <v>331</v>
      </c>
      <c r="B129" s="10">
        <f t="shared" si="4"/>
        <v>351.69226800000001</v>
      </c>
      <c r="C129" s="69">
        <v>597.96</v>
      </c>
      <c r="D129" s="11">
        <f t="shared" si="1"/>
        <v>4.0424398620689654</v>
      </c>
      <c r="E129" s="12">
        <f t="shared" si="2"/>
        <v>4.0424398620689654</v>
      </c>
      <c r="F129" s="31">
        <v>87</v>
      </c>
      <c r="G129" s="14">
        <v>165.09226799999999</v>
      </c>
      <c r="H129" s="15">
        <v>0.46899999999999997</v>
      </c>
      <c r="I129" s="14">
        <v>186.6</v>
      </c>
      <c r="J129" s="15">
        <v>0.53100000000000003</v>
      </c>
      <c r="K129" s="16">
        <v>351692268</v>
      </c>
      <c r="L129" s="70">
        <v>2001</v>
      </c>
      <c r="M129" s="13" t="s">
        <v>16</v>
      </c>
      <c r="N129" s="17" t="s">
        <v>332</v>
      </c>
      <c r="O129" s="33" t="s">
        <v>333</v>
      </c>
      <c r="P129" s="19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spans="1:31">
      <c r="A130" s="41" t="s">
        <v>334</v>
      </c>
      <c r="B130" s="10">
        <f t="shared" si="4"/>
        <v>384.33610800000002</v>
      </c>
      <c r="C130" s="69">
        <v>577.01</v>
      </c>
      <c r="D130" s="11">
        <f t="shared" si="1"/>
        <v>3.8433610800000002</v>
      </c>
      <c r="E130" s="12">
        <f t="shared" si="2"/>
        <v>3.8433610800000002</v>
      </c>
      <c r="F130" s="13">
        <v>100</v>
      </c>
      <c r="G130" s="14">
        <v>198.000317</v>
      </c>
      <c r="H130" s="15">
        <v>0.51500000000000001</v>
      </c>
      <c r="I130" s="14">
        <v>186.335791</v>
      </c>
      <c r="J130" s="15">
        <v>0.48499999999999999</v>
      </c>
      <c r="K130" s="16">
        <v>384336108</v>
      </c>
      <c r="L130" s="70">
        <v>2006</v>
      </c>
      <c r="M130" s="13" t="s">
        <v>16</v>
      </c>
      <c r="N130" s="17" t="s">
        <v>335</v>
      </c>
      <c r="O130" s="22" t="s">
        <v>336</v>
      </c>
      <c r="P130" s="19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>
      <c r="A131" s="41" t="s">
        <v>337</v>
      </c>
      <c r="B131" s="10">
        <f t="shared" si="4"/>
        <v>902.74659599999995</v>
      </c>
      <c r="C131" s="69">
        <v>1517.55</v>
      </c>
      <c r="D131" s="11">
        <f t="shared" si="1"/>
        <v>9.0274659599999989</v>
      </c>
      <c r="E131" s="12">
        <f t="shared" si="2"/>
        <v>9.0274659599999989</v>
      </c>
      <c r="F131" s="13">
        <v>100</v>
      </c>
      <c r="G131" s="14">
        <v>262.641637</v>
      </c>
      <c r="H131" s="15">
        <v>0.29099999999999998</v>
      </c>
      <c r="I131" s="14">
        <v>640.10495900000001</v>
      </c>
      <c r="J131" s="15">
        <v>0.70899999999999996</v>
      </c>
      <c r="K131" s="16">
        <v>902746596</v>
      </c>
      <c r="L131" s="70">
        <v>2002</v>
      </c>
      <c r="M131" s="13" t="s">
        <v>16</v>
      </c>
      <c r="N131" s="17" t="s">
        <v>338</v>
      </c>
      <c r="O131" s="22" t="s">
        <v>339</v>
      </c>
      <c r="P131" s="19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1">
      <c r="A132" s="41" t="s">
        <v>1374</v>
      </c>
      <c r="B132" s="10">
        <f t="shared" si="4"/>
        <v>977.07038299999999</v>
      </c>
      <c r="C132" s="69">
        <v>1342.42</v>
      </c>
      <c r="D132" s="11">
        <f t="shared" si="1"/>
        <v>7.8165630640000003</v>
      </c>
      <c r="E132" s="12">
        <f t="shared" si="2"/>
        <v>7.8165630640000003</v>
      </c>
      <c r="F132" s="13">
        <v>125</v>
      </c>
      <c r="G132" s="14">
        <v>296.37462099999999</v>
      </c>
      <c r="H132" s="15">
        <v>0.30299999999999999</v>
      </c>
      <c r="I132" s="14">
        <v>680.69576199999995</v>
      </c>
      <c r="J132" s="15">
        <v>0.69699999999999995</v>
      </c>
      <c r="K132" s="16">
        <v>977070383</v>
      </c>
      <c r="L132" s="70">
        <v>2010</v>
      </c>
      <c r="M132" s="13" t="s">
        <v>18</v>
      </c>
      <c r="N132" s="17" t="s">
        <v>341</v>
      </c>
      <c r="O132" s="22" t="s">
        <v>342</v>
      </c>
      <c r="P132" s="19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1">
      <c r="A133" s="41" t="s">
        <v>1375</v>
      </c>
      <c r="B133" s="10">
        <f t="shared" si="4"/>
        <v>1342.359942</v>
      </c>
      <c r="C133" s="69">
        <v>1814.68</v>
      </c>
      <c r="D133" s="11">
        <f t="shared" si="1"/>
        <v>10.738879536000001</v>
      </c>
      <c r="E133" s="12">
        <f t="shared" si="2"/>
        <v>10.738879536000001</v>
      </c>
      <c r="F133" s="13">
        <v>125</v>
      </c>
      <c r="G133" s="14">
        <v>381.447587</v>
      </c>
      <c r="H133" s="15">
        <v>0.28399999999999997</v>
      </c>
      <c r="I133" s="14">
        <v>960.91235500000005</v>
      </c>
      <c r="J133" s="15">
        <v>0.71599999999999997</v>
      </c>
      <c r="K133" s="16">
        <v>1342359942</v>
      </c>
      <c r="L133" s="70">
        <v>2011</v>
      </c>
      <c r="M133" s="13" t="s">
        <v>18</v>
      </c>
      <c r="N133" s="17" t="s">
        <v>344</v>
      </c>
      <c r="O133" s="22" t="s">
        <v>342</v>
      </c>
      <c r="P133" s="19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spans="1:31">
      <c r="A134" s="41" t="s">
        <v>345</v>
      </c>
      <c r="B134" s="10">
        <f t="shared" si="4"/>
        <v>896.81510600000001</v>
      </c>
      <c r="C134" s="69">
        <v>1400.06</v>
      </c>
      <c r="D134" s="11">
        <f t="shared" si="1"/>
        <v>5.9787673733333335</v>
      </c>
      <c r="E134" s="12">
        <f t="shared" si="2"/>
        <v>5.9787673733333335</v>
      </c>
      <c r="F134" s="13">
        <v>150</v>
      </c>
      <c r="G134" s="14">
        <v>290.46992799999998</v>
      </c>
      <c r="H134" s="15">
        <v>0.32400000000000001</v>
      </c>
      <c r="I134" s="14">
        <v>606.34517800000003</v>
      </c>
      <c r="J134" s="15">
        <v>0.67600000000000005</v>
      </c>
      <c r="K134" s="16">
        <v>896815106</v>
      </c>
      <c r="L134" s="70">
        <v>2005</v>
      </c>
      <c r="M134" s="13" t="s">
        <v>16</v>
      </c>
      <c r="N134" s="17" t="s">
        <v>346</v>
      </c>
      <c r="O134" s="22" t="s">
        <v>339</v>
      </c>
      <c r="P134" s="19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spans="1:31">
      <c r="A135" s="41" t="s">
        <v>1376</v>
      </c>
      <c r="B135" s="10">
        <f t="shared" si="4"/>
        <v>934.48303899999996</v>
      </c>
      <c r="C135" s="69">
        <v>1317.62</v>
      </c>
      <c r="D135" s="11">
        <f t="shared" si="1"/>
        <v>3.7379321559999998</v>
      </c>
      <c r="E135" s="12">
        <f t="shared" si="2"/>
        <v>3.7379321559999998</v>
      </c>
      <c r="F135" s="13">
        <v>250</v>
      </c>
      <c r="G135" s="14">
        <v>302.33437400000003</v>
      </c>
      <c r="H135" s="15">
        <v>0.32400000000000001</v>
      </c>
      <c r="I135" s="14">
        <v>632.14866500000005</v>
      </c>
      <c r="J135" s="15">
        <v>0.67600000000000005</v>
      </c>
      <c r="K135" s="16">
        <v>934483039</v>
      </c>
      <c r="L135" s="70">
        <v>2009</v>
      </c>
      <c r="M135" s="13" t="s">
        <v>16</v>
      </c>
      <c r="N135" s="17" t="s">
        <v>354</v>
      </c>
      <c r="O135" s="22" t="s">
        <v>339</v>
      </c>
      <c r="P135" s="19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spans="1:31">
      <c r="A136" s="41" t="s">
        <v>347</v>
      </c>
      <c r="B136" s="10">
        <f t="shared" si="4"/>
        <v>942.21842500000002</v>
      </c>
      <c r="C136" s="69">
        <v>1385.8</v>
      </c>
      <c r="D136" s="11">
        <f t="shared" si="1"/>
        <v>6.2814561666666666</v>
      </c>
      <c r="E136" s="12">
        <f t="shared" si="2"/>
        <v>6.2814561666666666</v>
      </c>
      <c r="F136" s="13">
        <v>150</v>
      </c>
      <c r="G136" s="14">
        <v>292.38272699999999</v>
      </c>
      <c r="H136" s="15">
        <v>0.31</v>
      </c>
      <c r="I136" s="14">
        <v>649.83569799999998</v>
      </c>
      <c r="J136" s="15">
        <v>0.69</v>
      </c>
      <c r="K136" s="16">
        <v>942218425</v>
      </c>
      <c r="L136" s="70">
        <v>2007</v>
      </c>
      <c r="M136" s="13" t="s">
        <v>16</v>
      </c>
      <c r="N136" s="17" t="s">
        <v>348</v>
      </c>
      <c r="O136" s="22" t="s">
        <v>339</v>
      </c>
      <c r="P136" s="19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spans="1:31">
      <c r="A137" s="41" t="s">
        <v>349</v>
      </c>
      <c r="B137" s="10">
        <f t="shared" si="4"/>
        <v>797.66076599999997</v>
      </c>
      <c r="C137" s="69">
        <v>1282.25</v>
      </c>
      <c r="D137" s="11">
        <f t="shared" si="1"/>
        <v>6.1358520461538459</v>
      </c>
      <c r="E137" s="12">
        <f t="shared" si="2"/>
        <v>6.1358520461538459</v>
      </c>
      <c r="F137" s="13">
        <v>130</v>
      </c>
      <c r="G137" s="14">
        <v>250.10565099999999</v>
      </c>
      <c r="H137" s="15">
        <v>0.314</v>
      </c>
      <c r="I137" s="14">
        <v>547.555115</v>
      </c>
      <c r="J137" s="15">
        <v>0.68600000000000005</v>
      </c>
      <c r="K137" s="16">
        <v>797660766</v>
      </c>
      <c r="L137" s="70">
        <v>2004</v>
      </c>
      <c r="M137" s="13" t="s">
        <v>16</v>
      </c>
      <c r="N137" s="17" t="s">
        <v>350</v>
      </c>
      <c r="O137" s="22" t="s">
        <v>339</v>
      </c>
      <c r="P137" s="19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>
      <c r="A138" s="41" t="s">
        <v>351</v>
      </c>
      <c r="B138" s="10">
        <f t="shared" si="4"/>
        <v>1023.842938</v>
      </c>
      <c r="C138" s="69">
        <v>1740.77</v>
      </c>
      <c r="D138" s="11">
        <f t="shared" si="1"/>
        <v>8.1907435040000003</v>
      </c>
      <c r="E138" s="12">
        <f t="shared" si="2"/>
        <v>8.1907435040000003</v>
      </c>
      <c r="F138" s="13">
        <v>125</v>
      </c>
      <c r="G138" s="14">
        <v>318.88696199999998</v>
      </c>
      <c r="H138" s="15">
        <v>0.312</v>
      </c>
      <c r="I138" s="14">
        <v>704.95597599999996</v>
      </c>
      <c r="J138" s="15">
        <v>0.68799999999999994</v>
      </c>
      <c r="K138" s="16">
        <v>1023842938</v>
      </c>
      <c r="L138" s="70">
        <v>2001</v>
      </c>
      <c r="M138" s="13" t="s">
        <v>16</v>
      </c>
      <c r="N138" s="17" t="s">
        <v>352</v>
      </c>
      <c r="O138" s="22" t="s">
        <v>339</v>
      </c>
      <c r="P138" s="19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spans="1:31">
      <c r="A139" s="41" t="s">
        <v>355</v>
      </c>
      <c r="B139" s="10">
        <f t="shared" si="4"/>
        <v>371.59420999999998</v>
      </c>
      <c r="C139" s="69">
        <v>580.11</v>
      </c>
      <c r="D139" s="11">
        <f t="shared" si="1"/>
        <v>5.3084887142857138</v>
      </c>
      <c r="E139" s="12">
        <f t="shared" si="2"/>
        <v>5.3084887142857138</v>
      </c>
      <c r="F139" s="13">
        <v>70</v>
      </c>
      <c r="G139" s="14">
        <v>179.495555</v>
      </c>
      <c r="H139" s="15">
        <v>0.48299999999999998</v>
      </c>
      <c r="I139" s="14">
        <v>192.09865500000001</v>
      </c>
      <c r="J139" s="15">
        <v>0.51700000000000002</v>
      </c>
      <c r="K139" s="16">
        <v>371594210</v>
      </c>
      <c r="L139" s="70">
        <v>2005</v>
      </c>
      <c r="M139" s="13" t="s">
        <v>16</v>
      </c>
      <c r="N139" s="17" t="s">
        <v>356</v>
      </c>
      <c r="O139" s="22" t="s">
        <v>357</v>
      </c>
      <c r="P139" s="19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spans="1:31">
      <c r="A140" s="41" t="s">
        <v>1377</v>
      </c>
      <c r="B140" s="10">
        <f t="shared" si="4"/>
        <v>760.73292600000002</v>
      </c>
      <c r="C140" s="69">
        <v>899.75</v>
      </c>
      <c r="D140" s="11">
        <f t="shared" si="1"/>
        <v>3.8036646300000001</v>
      </c>
      <c r="E140" s="12">
        <f t="shared" si="2"/>
        <v>3.8036646300000001</v>
      </c>
      <c r="F140" s="13">
        <v>200</v>
      </c>
      <c r="G140" s="14">
        <v>173.95693499999999</v>
      </c>
      <c r="H140" s="15">
        <v>0.22900000000000001</v>
      </c>
      <c r="I140" s="14">
        <v>586.77599099999998</v>
      </c>
      <c r="J140" s="15">
        <v>0.77100000000000002</v>
      </c>
      <c r="K140" s="16">
        <v>760732926</v>
      </c>
      <c r="L140" s="70">
        <v>2019</v>
      </c>
      <c r="M140" s="13" t="s">
        <v>18</v>
      </c>
      <c r="N140" s="17" t="s">
        <v>267</v>
      </c>
      <c r="O140" s="18"/>
      <c r="P140" s="19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spans="1:31">
      <c r="A141" s="41" t="s">
        <v>358</v>
      </c>
      <c r="B141" s="10">
        <f t="shared" si="4"/>
        <v>386.041607</v>
      </c>
      <c r="C141" s="69">
        <v>491.76</v>
      </c>
      <c r="D141" s="11">
        <f t="shared" si="1"/>
        <v>2.8595674592592593</v>
      </c>
      <c r="E141" s="12">
        <f t="shared" si="2"/>
        <v>2.8595674592592593</v>
      </c>
      <c r="F141" s="13">
        <v>135</v>
      </c>
      <c r="G141" s="14">
        <v>177.39751000000001</v>
      </c>
      <c r="H141" s="15">
        <v>0.46</v>
      </c>
      <c r="I141" s="14">
        <v>208.64409699999999</v>
      </c>
      <c r="J141" s="15">
        <v>0.54</v>
      </c>
      <c r="K141" s="16">
        <v>386041607</v>
      </c>
      <c r="L141" s="70">
        <v>2015</v>
      </c>
      <c r="M141" s="13" t="s">
        <v>18</v>
      </c>
      <c r="N141" s="17" t="s">
        <v>359</v>
      </c>
      <c r="O141" s="18"/>
      <c r="P141" s="19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spans="1:31">
      <c r="A142" s="41" t="s">
        <v>360</v>
      </c>
      <c r="B142" s="10">
        <f t="shared" si="4"/>
        <v>476.68467500000003</v>
      </c>
      <c r="C142" s="69">
        <v>1113.93</v>
      </c>
      <c r="D142" s="11">
        <f t="shared" si="1"/>
        <v>26.482481944444444</v>
      </c>
      <c r="E142" s="12">
        <f t="shared" si="2"/>
        <v>26.482481944444444</v>
      </c>
      <c r="F142" s="13">
        <v>18</v>
      </c>
      <c r="G142" s="14">
        <v>285.76124299999998</v>
      </c>
      <c r="H142" s="15">
        <v>0.6</v>
      </c>
      <c r="I142" s="14">
        <v>190.92343199999999</v>
      </c>
      <c r="J142" s="15">
        <v>0.4</v>
      </c>
      <c r="K142" s="16">
        <v>476684675</v>
      </c>
      <c r="L142" s="70">
        <v>1990</v>
      </c>
      <c r="M142" s="13" t="s">
        <v>23</v>
      </c>
      <c r="N142" s="17" t="s">
        <v>361</v>
      </c>
      <c r="O142" s="22" t="s">
        <v>362</v>
      </c>
      <c r="P142" s="19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spans="1:31">
      <c r="A143" s="41" t="s">
        <v>363</v>
      </c>
      <c r="B143" s="10">
        <f t="shared" si="4"/>
        <v>358.99484999999999</v>
      </c>
      <c r="C143" s="69">
        <v>773.91</v>
      </c>
      <c r="D143" s="11">
        <f t="shared" si="1"/>
        <v>12.821244642857142</v>
      </c>
      <c r="E143" s="12">
        <f t="shared" si="2"/>
        <v>12.821244642857142</v>
      </c>
      <c r="F143" s="13">
        <v>28</v>
      </c>
      <c r="G143" s="14">
        <v>173.58551600000001</v>
      </c>
      <c r="H143" s="15">
        <v>0.48399999999999999</v>
      </c>
      <c r="I143" s="14">
        <v>185.409334</v>
      </c>
      <c r="J143" s="15">
        <v>0.51600000000000001</v>
      </c>
      <c r="K143" s="16">
        <v>358994850</v>
      </c>
      <c r="L143" s="70">
        <v>1992</v>
      </c>
      <c r="M143" s="13" t="s">
        <v>23</v>
      </c>
      <c r="N143" s="17" t="s">
        <v>364</v>
      </c>
      <c r="O143" s="22" t="s">
        <v>365</v>
      </c>
      <c r="P143" s="19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spans="1:31">
      <c r="A144" s="41" t="s">
        <v>366</v>
      </c>
      <c r="B144" s="10">
        <f t="shared" si="4"/>
        <v>358.37560300000001</v>
      </c>
      <c r="C144" s="69">
        <v>470.71</v>
      </c>
      <c r="D144" s="11">
        <f t="shared" si="1"/>
        <v>4.2161835647058821</v>
      </c>
      <c r="E144" s="12">
        <f t="shared" si="2"/>
        <v>4.2161835647058821</v>
      </c>
      <c r="F144" s="13">
        <v>85</v>
      </c>
      <c r="G144" s="14">
        <v>148.31304800000001</v>
      </c>
      <c r="H144" s="15">
        <v>0.41399999999999998</v>
      </c>
      <c r="I144" s="14">
        <v>210.062555</v>
      </c>
      <c r="J144" s="15">
        <v>0.58599999999999997</v>
      </c>
      <c r="K144" s="16">
        <v>358375603</v>
      </c>
      <c r="L144" s="70">
        <v>2012</v>
      </c>
      <c r="M144" s="13" t="s">
        <v>18</v>
      </c>
      <c r="N144" s="17" t="s">
        <v>367</v>
      </c>
      <c r="O144" s="18"/>
      <c r="P144" s="19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spans="1:31">
      <c r="A145" s="41" t="s">
        <v>368</v>
      </c>
      <c r="B145" s="10">
        <f t="shared" si="4"/>
        <v>475.18670600000002</v>
      </c>
      <c r="C145" s="69">
        <v>605.32000000000005</v>
      </c>
      <c r="D145" s="11">
        <f t="shared" si="1"/>
        <v>5.939833825</v>
      </c>
      <c r="E145" s="12">
        <f t="shared" si="2"/>
        <v>5.939833825</v>
      </c>
      <c r="F145" s="13">
        <v>80</v>
      </c>
      <c r="G145" s="14">
        <v>169.70011</v>
      </c>
      <c r="H145" s="15">
        <v>0.35699999999999998</v>
      </c>
      <c r="I145" s="14">
        <v>305.48659600000002</v>
      </c>
      <c r="J145" s="15">
        <v>0.64300000000000002</v>
      </c>
      <c r="K145" s="16">
        <v>475186706</v>
      </c>
      <c r="L145" s="70">
        <v>2015</v>
      </c>
      <c r="M145" s="13" t="s">
        <v>18</v>
      </c>
      <c r="N145" s="17" t="s">
        <v>369</v>
      </c>
      <c r="O145" s="18"/>
      <c r="P145" s="19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spans="1:31">
      <c r="A146" s="41" t="s">
        <v>1378</v>
      </c>
      <c r="B146" s="10">
        <f t="shared" si="4"/>
        <v>528.58377399999995</v>
      </c>
      <c r="C146" s="69">
        <v>634.88</v>
      </c>
      <c r="D146" s="11">
        <f t="shared" si="1"/>
        <v>6.6072971749999994</v>
      </c>
      <c r="E146" s="12">
        <f t="shared" si="2"/>
        <v>6.6072971749999994</v>
      </c>
      <c r="F146" s="13">
        <v>80</v>
      </c>
      <c r="G146" s="14">
        <v>167.51001600000001</v>
      </c>
      <c r="H146" s="15">
        <v>0.317</v>
      </c>
      <c r="I146" s="14">
        <v>361.073758</v>
      </c>
      <c r="J146" s="15">
        <v>0.68300000000000005</v>
      </c>
      <c r="K146" s="16">
        <v>528583774</v>
      </c>
      <c r="L146" s="70">
        <v>2018</v>
      </c>
      <c r="M146" s="13" t="s">
        <v>18</v>
      </c>
      <c r="N146" s="17" t="s">
        <v>371</v>
      </c>
      <c r="O146" s="18"/>
      <c r="P146" s="19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spans="1:31">
      <c r="A147" s="41" t="s">
        <v>372</v>
      </c>
      <c r="B147" s="10">
        <f t="shared" si="4"/>
        <v>345.82303200000001</v>
      </c>
      <c r="C147" s="69">
        <v>609.91999999999996</v>
      </c>
      <c r="D147" s="11">
        <f t="shared" si="1"/>
        <v>2.8115693658536585</v>
      </c>
      <c r="E147" s="12">
        <f t="shared" si="2"/>
        <v>2.8115693658536585</v>
      </c>
      <c r="F147" s="13">
        <v>123</v>
      </c>
      <c r="G147" s="14">
        <v>260.71500500000002</v>
      </c>
      <c r="H147" s="15">
        <v>0.754</v>
      </c>
      <c r="I147" s="14">
        <v>85.108027000000007</v>
      </c>
      <c r="J147" s="15">
        <v>0.246</v>
      </c>
      <c r="K147" s="16">
        <v>345823032</v>
      </c>
      <c r="L147" s="70">
        <v>2000</v>
      </c>
      <c r="M147" s="13" t="s">
        <v>16</v>
      </c>
      <c r="N147" s="17" t="s">
        <v>373</v>
      </c>
      <c r="O147" s="22" t="s">
        <v>374</v>
      </c>
      <c r="P147" s="19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spans="1:31">
      <c r="A148" s="41" t="s">
        <v>375</v>
      </c>
      <c r="B148" s="10">
        <f t="shared" si="4"/>
        <v>494.87947100000002</v>
      </c>
      <c r="C148" s="69">
        <v>679.93</v>
      </c>
      <c r="D148" s="11">
        <f t="shared" si="1"/>
        <v>2.9992695212121214</v>
      </c>
      <c r="E148" s="12">
        <f t="shared" si="2"/>
        <v>2.9992695212121214</v>
      </c>
      <c r="F148" s="13">
        <v>165</v>
      </c>
      <c r="G148" s="14">
        <v>217.581231</v>
      </c>
      <c r="H148" s="15">
        <v>0.44</v>
      </c>
      <c r="I148" s="14">
        <v>277.29824000000002</v>
      </c>
      <c r="J148" s="15">
        <v>0.56000000000000005</v>
      </c>
      <c r="K148" s="16">
        <v>494879471</v>
      </c>
      <c r="L148" s="70">
        <v>2010</v>
      </c>
      <c r="M148" s="13" t="s">
        <v>18</v>
      </c>
      <c r="N148" s="17" t="s">
        <v>376</v>
      </c>
      <c r="O148" s="18"/>
      <c r="P148" s="19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spans="1:31">
      <c r="A149" s="41" t="s">
        <v>377</v>
      </c>
      <c r="B149" s="10">
        <f t="shared" si="4"/>
        <v>621.53751899999997</v>
      </c>
      <c r="C149" s="69">
        <v>791.05</v>
      </c>
      <c r="D149" s="11">
        <f t="shared" si="1"/>
        <v>4.2864656482758621</v>
      </c>
      <c r="E149" s="12">
        <f t="shared" si="2"/>
        <v>4.2864656482758621</v>
      </c>
      <c r="F149" s="13">
        <v>145</v>
      </c>
      <c r="G149" s="14">
        <v>177.00292400000001</v>
      </c>
      <c r="H149" s="15">
        <v>0.28499999999999998</v>
      </c>
      <c r="I149" s="14">
        <v>444.53459500000002</v>
      </c>
      <c r="J149" s="15">
        <v>0.71499999999999997</v>
      </c>
      <c r="K149" s="16">
        <v>621537519</v>
      </c>
      <c r="L149" s="70">
        <v>2014</v>
      </c>
      <c r="M149" s="13" t="s">
        <v>18</v>
      </c>
      <c r="N149" s="17" t="s">
        <v>378</v>
      </c>
      <c r="O149" s="18"/>
      <c r="P149" s="19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spans="1:31">
      <c r="A150" s="41" t="s">
        <v>379</v>
      </c>
      <c r="B150" s="10">
        <f t="shared" si="4"/>
        <v>524.58059200000002</v>
      </c>
      <c r="C150" s="69">
        <v>620.44000000000005</v>
      </c>
      <c r="D150" s="11">
        <f t="shared" si="1"/>
        <v>4.0665162170542635</v>
      </c>
      <c r="E150" s="12">
        <f t="shared" si="2"/>
        <v>4.0665162170542635</v>
      </c>
      <c r="F150" s="13">
        <v>129</v>
      </c>
      <c r="G150" s="14">
        <v>160.945505</v>
      </c>
      <c r="H150" s="15">
        <v>0.307</v>
      </c>
      <c r="I150" s="14">
        <v>363.635087</v>
      </c>
      <c r="J150" s="15">
        <v>0.69299999999999995</v>
      </c>
      <c r="K150" s="16">
        <v>524580592</v>
      </c>
      <c r="L150" s="70">
        <v>2019</v>
      </c>
      <c r="M150" s="13" t="s">
        <v>18</v>
      </c>
      <c r="N150" s="17" t="s">
        <v>380</v>
      </c>
      <c r="O150" s="18"/>
      <c r="P150" s="19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spans="1:31">
      <c r="A151" s="41" t="s">
        <v>381</v>
      </c>
      <c r="B151" s="10">
        <f t="shared" si="4"/>
        <v>585.41005199999995</v>
      </c>
      <c r="C151" s="69">
        <v>861.01</v>
      </c>
      <c r="D151" s="11">
        <f t="shared" si="1"/>
        <v>3.9027336799999999</v>
      </c>
      <c r="E151" s="12">
        <f t="shared" si="2"/>
        <v>3.9027336799999999</v>
      </c>
      <c r="F151" s="13">
        <v>150</v>
      </c>
      <c r="G151" s="14">
        <v>256.39301</v>
      </c>
      <c r="H151" s="15">
        <v>0.438</v>
      </c>
      <c r="I151" s="14">
        <v>329.017042</v>
      </c>
      <c r="J151" s="15">
        <v>0.56200000000000006</v>
      </c>
      <c r="K151" s="16">
        <v>585410052</v>
      </c>
      <c r="L151" s="70">
        <v>2007</v>
      </c>
      <c r="M151" s="13" t="s">
        <v>16</v>
      </c>
      <c r="N151" s="17" t="s">
        <v>382</v>
      </c>
      <c r="O151" s="22" t="s">
        <v>383</v>
      </c>
      <c r="P151" s="19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spans="1:31">
      <c r="A152" s="41" t="s">
        <v>384</v>
      </c>
      <c r="B152" s="10">
        <f t="shared" si="4"/>
        <v>353.13389799999999</v>
      </c>
      <c r="C152" s="69">
        <v>567.66999999999996</v>
      </c>
      <c r="D152" s="11">
        <f t="shared" si="1"/>
        <v>2.9427824833333331</v>
      </c>
      <c r="E152" s="12">
        <f t="shared" si="2"/>
        <v>2.9427824833333331</v>
      </c>
      <c r="F152" s="13">
        <v>120</v>
      </c>
      <c r="G152" s="14">
        <v>144.80102299999999</v>
      </c>
      <c r="H152" s="15">
        <v>0.41</v>
      </c>
      <c r="I152" s="14">
        <v>208.332875</v>
      </c>
      <c r="J152" s="15">
        <v>0.59</v>
      </c>
      <c r="K152" s="16">
        <v>353133898</v>
      </c>
      <c r="L152" s="70">
        <v>2004</v>
      </c>
      <c r="M152" s="13" t="s">
        <v>16</v>
      </c>
      <c r="N152" s="17" t="s">
        <v>385</v>
      </c>
      <c r="O152" s="22" t="s">
        <v>386</v>
      </c>
      <c r="P152" s="19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spans="1:31">
      <c r="A153" s="41" t="s">
        <v>387</v>
      </c>
      <c r="B153" s="10">
        <f t="shared" si="4"/>
        <v>383.257136</v>
      </c>
      <c r="C153" s="69">
        <v>644.27</v>
      </c>
      <c r="D153" s="11">
        <f t="shared" si="1"/>
        <v>6.3876189333333331</v>
      </c>
      <c r="E153" s="12">
        <f t="shared" si="2"/>
        <v>6.3876189333333331</v>
      </c>
      <c r="F153" s="13">
        <v>60</v>
      </c>
      <c r="G153" s="14">
        <v>176.387405</v>
      </c>
      <c r="H153" s="15">
        <v>0.46</v>
      </c>
      <c r="I153" s="14">
        <v>206.869731</v>
      </c>
      <c r="J153" s="15">
        <v>0.54</v>
      </c>
      <c r="K153" s="16">
        <v>383257136</v>
      </c>
      <c r="L153" s="70">
        <v>2002</v>
      </c>
      <c r="M153" s="13" t="s">
        <v>16</v>
      </c>
      <c r="N153" s="17" t="s">
        <v>388</v>
      </c>
      <c r="O153" s="22" t="s">
        <v>389</v>
      </c>
      <c r="P153" s="19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1:31">
      <c r="A154" s="41" t="s">
        <v>390</v>
      </c>
      <c r="B154" s="10">
        <f t="shared" si="4"/>
        <v>408.754975</v>
      </c>
      <c r="C154" s="69">
        <v>513.65</v>
      </c>
      <c r="D154" s="11">
        <f t="shared" si="1"/>
        <v>3.8929045238095239</v>
      </c>
      <c r="E154" s="12">
        <f t="shared" si="2"/>
        <v>3.8929045238095239</v>
      </c>
      <c r="F154" s="13">
        <v>105</v>
      </c>
      <c r="G154" s="14">
        <v>64.063007999999996</v>
      </c>
      <c r="H154" s="15">
        <v>0.157</v>
      </c>
      <c r="I154" s="14">
        <v>344.69196699999998</v>
      </c>
      <c r="J154" s="15">
        <v>0.84299999999999997</v>
      </c>
      <c r="K154" s="16">
        <v>408754975</v>
      </c>
      <c r="L154" s="70">
        <v>2016</v>
      </c>
      <c r="M154" s="13" t="s">
        <v>18</v>
      </c>
      <c r="N154" s="17" t="s">
        <v>391</v>
      </c>
      <c r="O154" s="22" t="s">
        <v>392</v>
      </c>
      <c r="P154" s="19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>
      <c r="A155" s="41" t="s">
        <v>393</v>
      </c>
      <c r="B155" s="10">
        <f t="shared" si="4"/>
        <v>877.24478199999999</v>
      </c>
      <c r="C155" s="69">
        <v>1152.21</v>
      </c>
      <c r="D155" s="11">
        <f t="shared" si="1"/>
        <v>9.2341555999999994</v>
      </c>
      <c r="E155" s="12">
        <f t="shared" si="2"/>
        <v>9.2341555999999994</v>
      </c>
      <c r="F155" s="13">
        <v>95</v>
      </c>
      <c r="G155" s="14">
        <v>161.321843</v>
      </c>
      <c r="H155" s="15">
        <v>0.184</v>
      </c>
      <c r="I155" s="14">
        <v>715.92293900000004</v>
      </c>
      <c r="J155" s="15">
        <v>0.81599999999999995</v>
      </c>
      <c r="K155" s="16">
        <v>877244782</v>
      </c>
      <c r="L155" s="70">
        <v>2012</v>
      </c>
      <c r="M155" s="13" t="s">
        <v>18</v>
      </c>
      <c r="N155" s="17" t="s">
        <v>394</v>
      </c>
      <c r="O155" s="22" t="s">
        <v>395</v>
      </c>
      <c r="P155" s="19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spans="1:31">
      <c r="A156" s="41" t="s">
        <v>396</v>
      </c>
      <c r="B156" s="10">
        <f t="shared" si="4"/>
        <v>886.68681700000002</v>
      </c>
      <c r="C156" s="69">
        <v>1250.23</v>
      </c>
      <c r="D156" s="11">
        <f t="shared" si="1"/>
        <v>9.8520757444444449</v>
      </c>
      <c r="E156" s="12">
        <f t="shared" si="2"/>
        <v>9.8520757444444449</v>
      </c>
      <c r="F156" s="13">
        <v>90</v>
      </c>
      <c r="G156" s="14">
        <v>196.57370499999999</v>
      </c>
      <c r="H156" s="15">
        <v>0.222</v>
      </c>
      <c r="I156" s="14">
        <v>690.113112</v>
      </c>
      <c r="J156" s="15">
        <v>0.77800000000000002</v>
      </c>
      <c r="K156" s="16">
        <v>886686817</v>
      </c>
      <c r="L156" s="70">
        <v>2009</v>
      </c>
      <c r="M156" s="13" t="s">
        <v>16</v>
      </c>
      <c r="N156" s="17" t="s">
        <v>397</v>
      </c>
      <c r="O156" s="22" t="s">
        <v>398</v>
      </c>
      <c r="P156" s="19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spans="1:31">
      <c r="A157" s="41" t="s">
        <v>399</v>
      </c>
      <c r="B157" s="10">
        <f t="shared" si="4"/>
        <v>667.09450600000002</v>
      </c>
      <c r="C157" s="69">
        <v>1001.52</v>
      </c>
      <c r="D157" s="11">
        <f t="shared" si="1"/>
        <v>8.3386813249999996</v>
      </c>
      <c r="E157" s="12">
        <f t="shared" si="2"/>
        <v>8.3386813249999996</v>
      </c>
      <c r="F157" s="13">
        <v>80</v>
      </c>
      <c r="G157" s="14">
        <v>195.33062100000001</v>
      </c>
      <c r="H157" s="15">
        <v>0.29299999999999998</v>
      </c>
      <c r="I157" s="14">
        <v>471.76388500000002</v>
      </c>
      <c r="J157" s="15">
        <v>0.70699999999999996</v>
      </c>
      <c r="K157" s="16">
        <v>667094506</v>
      </c>
      <c r="L157" s="70">
        <v>2006</v>
      </c>
      <c r="M157" s="13" t="s">
        <v>16</v>
      </c>
      <c r="N157" s="17" t="s">
        <v>400</v>
      </c>
      <c r="O157" s="22" t="s">
        <v>401</v>
      </c>
      <c r="P157" s="19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spans="1:31">
      <c r="A158" s="41" t="s">
        <v>402</v>
      </c>
      <c r="B158" s="10">
        <f t="shared" si="4"/>
        <v>836.84810200000004</v>
      </c>
      <c r="C158" s="69">
        <v>1149.76</v>
      </c>
      <c r="D158" s="11">
        <f t="shared" si="1"/>
        <v>5.2303006375000001</v>
      </c>
      <c r="E158" s="12">
        <f t="shared" si="2"/>
        <v>5.2303006375000001</v>
      </c>
      <c r="F158" s="13">
        <v>160</v>
      </c>
      <c r="G158" s="14">
        <v>292.58733000000001</v>
      </c>
      <c r="H158" s="15">
        <v>0.35</v>
      </c>
      <c r="I158" s="14">
        <v>544.26077199999997</v>
      </c>
      <c r="J158" s="15">
        <v>0.65</v>
      </c>
      <c r="K158" s="16">
        <v>836848102</v>
      </c>
      <c r="L158" s="70">
        <v>2010</v>
      </c>
      <c r="M158" s="13" t="s">
        <v>18</v>
      </c>
      <c r="N158" s="17" t="s">
        <v>403</v>
      </c>
      <c r="O158" s="22" t="s">
        <v>404</v>
      </c>
      <c r="P158" s="19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spans="1:31">
      <c r="A159" s="41" t="s">
        <v>405</v>
      </c>
      <c r="B159" s="10">
        <f t="shared" si="4"/>
        <v>1243.089244</v>
      </c>
      <c r="C159" s="69">
        <v>1493.06</v>
      </c>
      <c r="D159" s="11">
        <f t="shared" si="1"/>
        <v>6.2154462200000005</v>
      </c>
      <c r="E159" s="12">
        <f t="shared" si="2"/>
        <v>6.2154462200000005</v>
      </c>
      <c r="F159" s="13">
        <v>200</v>
      </c>
      <c r="G159" s="14">
        <v>608.58174399999996</v>
      </c>
      <c r="H159" s="15">
        <v>0.49</v>
      </c>
      <c r="I159" s="14">
        <v>634.50750000000005</v>
      </c>
      <c r="J159" s="15">
        <v>0.51</v>
      </c>
      <c r="K159" s="16">
        <v>1243089244</v>
      </c>
      <c r="L159" s="70">
        <v>2018</v>
      </c>
      <c r="M159" s="13" t="s">
        <v>18</v>
      </c>
      <c r="N159" s="17" t="s">
        <v>406</v>
      </c>
      <c r="O159" s="22" t="s">
        <v>407</v>
      </c>
      <c r="P159" s="19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spans="1:31">
      <c r="A160" s="41" t="s">
        <v>408</v>
      </c>
      <c r="B160" s="10">
        <f t="shared" si="4"/>
        <v>817.400891</v>
      </c>
      <c r="C160" s="69">
        <v>1576.1</v>
      </c>
      <c r="D160" s="11">
        <f t="shared" si="1"/>
        <v>10.898678546666666</v>
      </c>
      <c r="E160" s="12">
        <f t="shared" si="2"/>
        <v>10.898678546666666</v>
      </c>
      <c r="F160" s="13">
        <v>75</v>
      </c>
      <c r="G160" s="14">
        <v>306.16926799999999</v>
      </c>
      <c r="H160" s="15">
        <v>0.375</v>
      </c>
      <c r="I160" s="14">
        <v>511.23162300000001</v>
      </c>
      <c r="J160" s="15">
        <v>0.625</v>
      </c>
      <c r="K160" s="16">
        <v>817400891</v>
      </c>
      <c r="L160" s="70">
        <v>1996</v>
      </c>
      <c r="M160" s="13" t="s">
        <v>23</v>
      </c>
      <c r="N160" s="17" t="s">
        <v>409</v>
      </c>
      <c r="O160" s="22" t="s">
        <v>410</v>
      </c>
      <c r="P160" s="19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>
      <c r="A161" s="41" t="s">
        <v>411</v>
      </c>
      <c r="B161" s="10">
        <f t="shared" si="4"/>
        <v>389.68193500000001</v>
      </c>
      <c r="C161" s="69">
        <v>489.68</v>
      </c>
      <c r="D161" s="11">
        <f t="shared" si="1"/>
        <v>2.3617086969696972</v>
      </c>
      <c r="E161" s="12">
        <f t="shared" si="2"/>
        <v>2.3617086969696972</v>
      </c>
      <c r="F161" s="13">
        <v>165</v>
      </c>
      <c r="G161" s="14">
        <v>103.14428599999999</v>
      </c>
      <c r="H161" s="15">
        <v>0.26500000000000001</v>
      </c>
      <c r="I161" s="14">
        <v>286.53764899999999</v>
      </c>
      <c r="J161" s="15">
        <v>0.73499999999999999</v>
      </c>
      <c r="K161" s="16">
        <v>389681935</v>
      </c>
      <c r="L161" s="70">
        <v>2016</v>
      </c>
      <c r="M161" s="13" t="s">
        <v>18</v>
      </c>
      <c r="N161" s="17" t="s">
        <v>412</v>
      </c>
      <c r="O161" s="22" t="s">
        <v>413</v>
      </c>
      <c r="P161" s="19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>
      <c r="A162" s="41" t="s">
        <v>1379</v>
      </c>
      <c r="B162" s="10">
        <f t="shared" si="4"/>
        <v>790.65394200000003</v>
      </c>
      <c r="C162" s="69">
        <v>1115.1500000000001</v>
      </c>
      <c r="D162" s="11">
        <f t="shared" si="1"/>
        <v>4.2738050918918917</v>
      </c>
      <c r="E162" s="12">
        <f t="shared" si="2"/>
        <v>4.2738050918918917</v>
      </c>
      <c r="F162" s="13">
        <v>185</v>
      </c>
      <c r="G162" s="14">
        <v>317.10111899999998</v>
      </c>
      <c r="H162" s="15">
        <v>0.40100000000000002</v>
      </c>
      <c r="I162" s="14">
        <v>473.55282299999999</v>
      </c>
      <c r="J162" s="15">
        <v>0.59899999999999998</v>
      </c>
      <c r="K162" s="16">
        <v>790653942</v>
      </c>
      <c r="L162" s="70">
        <v>2008</v>
      </c>
      <c r="M162" s="13" t="s">
        <v>16</v>
      </c>
      <c r="N162" s="17" t="s">
        <v>418</v>
      </c>
      <c r="O162" s="22" t="s">
        <v>419</v>
      </c>
      <c r="P162" s="19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spans="1:31">
      <c r="A163" s="41" t="s">
        <v>414</v>
      </c>
      <c r="B163" s="10">
        <f t="shared" si="4"/>
        <v>474.171806</v>
      </c>
      <c r="C163" s="69">
        <v>1165.7</v>
      </c>
      <c r="D163" s="11">
        <f t="shared" si="1"/>
        <v>9.8785792916666662</v>
      </c>
      <c r="E163" s="12">
        <f t="shared" si="2"/>
        <v>9.8785792916666662</v>
      </c>
      <c r="F163" s="13">
        <v>48</v>
      </c>
      <c r="G163" s="14">
        <v>197.171806</v>
      </c>
      <c r="H163" s="15">
        <v>0.41599999999999998</v>
      </c>
      <c r="I163" s="14">
        <v>277</v>
      </c>
      <c r="J163" s="15">
        <v>0.58399999999999996</v>
      </c>
      <c r="K163" s="16">
        <v>474171806</v>
      </c>
      <c r="L163" s="70">
        <v>1989</v>
      </c>
      <c r="M163" s="13" t="s">
        <v>102</v>
      </c>
      <c r="N163" s="17" t="s">
        <v>415</v>
      </c>
      <c r="O163" s="22" t="s">
        <v>416</v>
      </c>
      <c r="P163" s="19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spans="1:31">
      <c r="A164" s="41" t="s">
        <v>1380</v>
      </c>
      <c r="B164" s="10">
        <f t="shared" si="4"/>
        <v>333.10727100000003</v>
      </c>
      <c r="C164" s="69">
        <v>973.21</v>
      </c>
      <c r="D164" s="11">
        <f t="shared" si="1"/>
        <v>11.89668825</v>
      </c>
      <c r="E164" s="12">
        <f t="shared" si="2"/>
        <v>11.89668825</v>
      </c>
      <c r="F164" s="13">
        <v>28</v>
      </c>
      <c r="G164" s="14">
        <v>179.870271</v>
      </c>
      <c r="H164" s="15">
        <v>0.54</v>
      </c>
      <c r="I164" s="14">
        <v>153.23699999999999</v>
      </c>
      <c r="J164" s="15">
        <v>0.46</v>
      </c>
      <c r="K164" s="16">
        <v>333107271</v>
      </c>
      <c r="L164" s="70">
        <v>1984</v>
      </c>
      <c r="M164" s="13" t="s">
        <v>102</v>
      </c>
      <c r="N164" s="17" t="s">
        <v>421</v>
      </c>
      <c r="O164" s="22" t="s">
        <v>422</v>
      </c>
      <c r="P164" s="19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spans="1:31">
      <c r="A165" s="41" t="s">
        <v>423</v>
      </c>
      <c r="B165" s="10">
        <f t="shared" si="4"/>
        <v>321.45774699999998</v>
      </c>
      <c r="C165" s="69">
        <v>453.25</v>
      </c>
      <c r="D165" s="11">
        <f t="shared" si="1"/>
        <v>4.5922535285714288</v>
      </c>
      <c r="E165" s="12">
        <f t="shared" si="2"/>
        <v>4.5922535285714288</v>
      </c>
      <c r="F165" s="13">
        <v>70</v>
      </c>
      <c r="G165" s="14">
        <v>120.540719</v>
      </c>
      <c r="H165" s="15">
        <v>0.375</v>
      </c>
      <c r="I165" s="14">
        <v>200.91702799999999</v>
      </c>
      <c r="J165" s="15">
        <v>0.625</v>
      </c>
      <c r="K165" s="16">
        <v>321457747</v>
      </c>
      <c r="L165" s="70">
        <v>2009</v>
      </c>
      <c r="M165" s="13" t="s">
        <v>16</v>
      </c>
      <c r="N165" s="17" t="s">
        <v>424</v>
      </c>
      <c r="O165" s="22" t="s">
        <v>425</v>
      </c>
      <c r="P165" s="19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spans="1:31">
      <c r="A166" s="41" t="s">
        <v>426</v>
      </c>
      <c r="B166" s="10">
        <f t="shared" si="4"/>
        <v>858.84801900000002</v>
      </c>
      <c r="C166" s="69">
        <v>1094.06</v>
      </c>
      <c r="D166" s="11">
        <f t="shared" si="1"/>
        <v>4.9077029657142859</v>
      </c>
      <c r="E166" s="12">
        <f t="shared" si="2"/>
        <v>4.9077029657142859</v>
      </c>
      <c r="F166" s="13">
        <v>175</v>
      </c>
      <c r="G166" s="14">
        <v>356.92171100000002</v>
      </c>
      <c r="H166" s="15">
        <v>0.41599999999999998</v>
      </c>
      <c r="I166" s="14">
        <v>501.92630800000001</v>
      </c>
      <c r="J166" s="15">
        <v>0.58399999999999996</v>
      </c>
      <c r="K166" s="16">
        <v>858848019</v>
      </c>
      <c r="L166" s="70">
        <v>2015</v>
      </c>
      <c r="M166" s="13" t="s">
        <v>18</v>
      </c>
      <c r="N166" s="17" t="s">
        <v>427</v>
      </c>
      <c r="O166" s="22" t="s">
        <v>428</v>
      </c>
      <c r="P166" s="19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spans="1:31">
      <c r="A167" s="41" t="s">
        <v>429</v>
      </c>
      <c r="B167" s="10">
        <f t="shared" si="4"/>
        <v>773.89785099999995</v>
      </c>
      <c r="C167" s="69">
        <v>984.96</v>
      </c>
      <c r="D167" s="11">
        <f t="shared" si="1"/>
        <v>4.6902900060606054</v>
      </c>
      <c r="E167" s="12">
        <f t="shared" si="2"/>
        <v>4.6902900060606054</v>
      </c>
      <c r="F167" s="13">
        <v>165</v>
      </c>
      <c r="G167" s="14">
        <v>188.020017</v>
      </c>
      <c r="H167" s="15">
        <v>0.24299999999999999</v>
      </c>
      <c r="I167" s="14">
        <v>585.87783400000001</v>
      </c>
      <c r="J167" s="15">
        <v>0.75700000000000001</v>
      </c>
      <c r="K167" s="16">
        <v>773897851</v>
      </c>
      <c r="L167" s="70">
        <v>2014</v>
      </c>
      <c r="M167" s="13" t="s">
        <v>18</v>
      </c>
      <c r="N167" s="17" t="s">
        <v>430</v>
      </c>
      <c r="O167" s="22" t="s">
        <v>431</v>
      </c>
      <c r="P167" s="19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spans="1:31">
      <c r="A168" s="41" t="s">
        <v>432</v>
      </c>
      <c r="B168" s="10">
        <f t="shared" si="4"/>
        <v>585.79624699999999</v>
      </c>
      <c r="C168" s="69">
        <v>826.22</v>
      </c>
      <c r="D168" s="11">
        <f t="shared" si="1"/>
        <v>4.1842589071428575</v>
      </c>
      <c r="E168" s="12">
        <f t="shared" si="2"/>
        <v>4.1842589071428575</v>
      </c>
      <c r="F168" s="13">
        <v>140</v>
      </c>
      <c r="G168" s="14">
        <v>319.03412600000001</v>
      </c>
      <c r="H168" s="15">
        <v>0.54500000000000004</v>
      </c>
      <c r="I168" s="14">
        <v>266.76212099999998</v>
      </c>
      <c r="J168" s="15">
        <v>0.45500000000000002</v>
      </c>
      <c r="K168" s="16">
        <v>585796247</v>
      </c>
      <c r="L168" s="70">
        <v>2008</v>
      </c>
      <c r="M168" s="13" t="s">
        <v>16</v>
      </c>
      <c r="N168" s="17" t="s">
        <v>433</v>
      </c>
      <c r="O168" s="22" t="s">
        <v>434</v>
      </c>
      <c r="P168" s="19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spans="1:31">
      <c r="A169" s="41" t="s">
        <v>435</v>
      </c>
      <c r="B169" s="10">
        <f t="shared" si="4"/>
        <v>623.93333099999995</v>
      </c>
      <c r="C169" s="69">
        <v>857.24</v>
      </c>
      <c r="D169" s="11">
        <f t="shared" si="1"/>
        <v>3.1196666549999996</v>
      </c>
      <c r="E169" s="12">
        <f t="shared" si="2"/>
        <v>3.1196666549999996</v>
      </c>
      <c r="F169" s="13">
        <v>200</v>
      </c>
      <c r="G169" s="14">
        <v>312.43333100000001</v>
      </c>
      <c r="H169" s="15">
        <v>0.501</v>
      </c>
      <c r="I169" s="14">
        <v>311.5</v>
      </c>
      <c r="J169" s="15">
        <v>0.499</v>
      </c>
      <c r="K169" s="16">
        <v>623933331</v>
      </c>
      <c r="L169" s="70">
        <v>2010</v>
      </c>
      <c r="M169" s="13" t="s">
        <v>18</v>
      </c>
      <c r="N169" s="17" t="s">
        <v>436</v>
      </c>
      <c r="O169" s="22" t="s">
        <v>437</v>
      </c>
      <c r="P169" s="19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spans="1:31">
      <c r="A170" s="41" t="s">
        <v>438</v>
      </c>
      <c r="B170" s="10">
        <f t="shared" si="4"/>
        <v>1214.811252</v>
      </c>
      <c r="C170" s="69">
        <v>1570.53</v>
      </c>
      <c r="D170" s="11">
        <f t="shared" si="1"/>
        <v>6.0740562599999999</v>
      </c>
      <c r="E170" s="12">
        <f t="shared" si="2"/>
        <v>6.0740562599999999</v>
      </c>
      <c r="F170" s="13">
        <v>200</v>
      </c>
      <c r="G170" s="14">
        <v>409.01399400000003</v>
      </c>
      <c r="H170" s="15">
        <v>0.33700000000000002</v>
      </c>
      <c r="I170" s="14">
        <v>805.79725800000006</v>
      </c>
      <c r="J170" s="15">
        <v>0.66300000000000003</v>
      </c>
      <c r="K170" s="16">
        <v>1214811252</v>
      </c>
      <c r="L170" s="70">
        <v>2013</v>
      </c>
      <c r="M170" s="13" t="s">
        <v>18</v>
      </c>
      <c r="N170" s="17" t="s">
        <v>439</v>
      </c>
      <c r="O170" s="22" t="s">
        <v>440</v>
      </c>
      <c r="P170" s="19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spans="1:31">
      <c r="A171" s="41" t="s">
        <v>441</v>
      </c>
      <c r="B171" s="10">
        <f t="shared" si="4"/>
        <v>701.84255099999996</v>
      </c>
      <c r="C171" s="69">
        <v>860.43</v>
      </c>
      <c r="D171" s="11">
        <f t="shared" si="1"/>
        <v>17.546063775</v>
      </c>
      <c r="E171" s="12">
        <f t="shared" si="2"/>
        <v>17.546063775</v>
      </c>
      <c r="F171" s="13">
        <v>40</v>
      </c>
      <c r="G171" s="14">
        <v>328.87498099999999</v>
      </c>
      <c r="H171" s="15">
        <v>0.46899999999999997</v>
      </c>
      <c r="I171" s="14">
        <v>372.96757000000002</v>
      </c>
      <c r="J171" s="15">
        <v>0.53100000000000003</v>
      </c>
      <c r="K171" s="16">
        <v>701842551</v>
      </c>
      <c r="L171" s="70">
        <v>2017</v>
      </c>
      <c r="M171" s="13" t="s">
        <v>18</v>
      </c>
      <c r="N171" s="17" t="s">
        <v>442</v>
      </c>
      <c r="O171" s="34" t="s">
        <v>443</v>
      </c>
      <c r="P171" s="19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spans="1:31">
      <c r="A172" s="41" t="s">
        <v>444</v>
      </c>
      <c r="B172" s="10">
        <f t="shared" si="4"/>
        <v>473.122525</v>
      </c>
      <c r="C172" s="69">
        <v>559.58000000000004</v>
      </c>
      <c r="D172" s="11">
        <f t="shared" si="1"/>
        <v>5.9888927215189875</v>
      </c>
      <c r="E172" s="12">
        <f t="shared" si="2"/>
        <v>5.9888927215189875</v>
      </c>
      <c r="F172" s="13">
        <v>79</v>
      </c>
      <c r="G172" s="14">
        <v>211.622525</v>
      </c>
      <c r="H172" s="15">
        <v>0.44700000000000001</v>
      </c>
      <c r="I172" s="14">
        <v>261.5</v>
      </c>
      <c r="J172" s="15">
        <v>0.55300000000000005</v>
      </c>
      <c r="K172" s="16">
        <v>473122525</v>
      </c>
      <c r="L172" s="70">
        <v>2019</v>
      </c>
      <c r="M172" s="13" t="s">
        <v>18</v>
      </c>
      <c r="N172" s="17" t="s">
        <v>445</v>
      </c>
      <c r="O172" s="22" t="s">
        <v>446</v>
      </c>
      <c r="P172" s="19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spans="1:31">
      <c r="A173" s="41" t="s">
        <v>447</v>
      </c>
      <c r="B173" s="10">
        <f t="shared" si="4"/>
        <v>415.484914</v>
      </c>
      <c r="C173" s="69">
        <v>522.1</v>
      </c>
      <c r="D173" s="11">
        <f t="shared" si="1"/>
        <v>3.4623742833333333</v>
      </c>
      <c r="E173" s="12">
        <f t="shared" si="2"/>
        <v>3.4623742833333333</v>
      </c>
      <c r="F173" s="13">
        <v>120</v>
      </c>
      <c r="G173" s="14">
        <v>162.43441000000001</v>
      </c>
      <c r="H173" s="15">
        <v>0.39100000000000001</v>
      </c>
      <c r="I173" s="14">
        <v>253.05050399999999</v>
      </c>
      <c r="J173" s="15">
        <v>0.60899999999999999</v>
      </c>
      <c r="K173" s="16">
        <v>415484914</v>
      </c>
      <c r="L173" s="70">
        <v>2016</v>
      </c>
      <c r="M173" s="13" t="s">
        <v>18</v>
      </c>
      <c r="N173" s="17" t="s">
        <v>448</v>
      </c>
      <c r="O173" s="22" t="s">
        <v>449</v>
      </c>
      <c r="P173" s="19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>
      <c r="A174" s="41" t="s">
        <v>450</v>
      </c>
      <c r="B174" s="10">
        <f t="shared" si="4"/>
        <v>476.51206500000001</v>
      </c>
      <c r="C174" s="69">
        <v>2722.9</v>
      </c>
      <c r="D174" s="11">
        <f t="shared" si="1"/>
        <v>52.945785000000001</v>
      </c>
      <c r="E174" s="12">
        <f t="shared" si="2"/>
        <v>52.945785000000001</v>
      </c>
      <c r="F174" s="13">
        <v>9</v>
      </c>
      <c r="G174" s="14">
        <v>265.85906499999999</v>
      </c>
      <c r="H174" s="15">
        <v>0.55800000000000005</v>
      </c>
      <c r="I174" s="14">
        <v>210.65299999999999</v>
      </c>
      <c r="J174" s="15">
        <v>0.442</v>
      </c>
      <c r="K174" s="16">
        <v>476512065</v>
      </c>
      <c r="L174" s="70">
        <v>1975</v>
      </c>
      <c r="M174" s="13" t="s">
        <v>320</v>
      </c>
      <c r="N174" s="17" t="s">
        <v>451</v>
      </c>
      <c r="O174" s="22" t="s">
        <v>452</v>
      </c>
      <c r="P174" s="19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>
      <c r="A175" s="41" t="s">
        <v>453</v>
      </c>
      <c r="B175" s="10">
        <f t="shared" si="4"/>
        <v>328.34938699999998</v>
      </c>
      <c r="C175" s="69">
        <v>388.35</v>
      </c>
      <c r="D175" s="11">
        <f t="shared" si="1"/>
        <v>4.3779918266666664</v>
      </c>
      <c r="E175" s="12">
        <f t="shared" si="2"/>
        <v>4.3779918266666664</v>
      </c>
      <c r="F175" s="13">
        <v>75</v>
      </c>
      <c r="G175" s="14">
        <v>171.01568700000001</v>
      </c>
      <c r="H175" s="15">
        <v>0.52100000000000002</v>
      </c>
      <c r="I175" s="14">
        <v>157.33369999999999</v>
      </c>
      <c r="J175" s="15">
        <v>0.47899999999999998</v>
      </c>
      <c r="K175" s="16">
        <v>328349387</v>
      </c>
      <c r="L175" s="70">
        <v>2019</v>
      </c>
      <c r="M175" s="13" t="s">
        <v>18</v>
      </c>
      <c r="N175" s="17" t="s">
        <v>454</v>
      </c>
      <c r="O175" s="22" t="s">
        <v>455</v>
      </c>
      <c r="P175" s="19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spans="1:31">
      <c r="A176" s="41" t="s">
        <v>456</v>
      </c>
      <c r="B176" s="10">
        <f t="shared" si="4"/>
        <v>1104.9436129999999</v>
      </c>
      <c r="C176" s="69">
        <v>1306.8699999999999</v>
      </c>
      <c r="D176" s="11">
        <f t="shared" si="1"/>
        <v>15.784908757142857</v>
      </c>
      <c r="E176" s="12">
        <f t="shared" si="2"/>
        <v>15.784908757142857</v>
      </c>
      <c r="F176" s="13">
        <v>70</v>
      </c>
      <c r="G176" s="14">
        <v>335.47765700000002</v>
      </c>
      <c r="H176" s="15">
        <v>0.30399999999999999</v>
      </c>
      <c r="I176" s="14">
        <v>769.46595600000001</v>
      </c>
      <c r="J176" s="15">
        <v>0.69599999999999995</v>
      </c>
      <c r="K176" s="16">
        <v>1104943613</v>
      </c>
      <c r="L176" s="70">
        <v>2019</v>
      </c>
      <c r="M176" s="13" t="s">
        <v>18</v>
      </c>
      <c r="N176" s="17" t="s">
        <v>457</v>
      </c>
      <c r="O176" s="22" t="s">
        <v>458</v>
      </c>
      <c r="P176" s="19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spans="1:31">
      <c r="A177" s="41" t="s">
        <v>459</v>
      </c>
      <c r="B177" s="10">
        <f t="shared" si="4"/>
        <v>335.28774800000002</v>
      </c>
      <c r="C177" s="69">
        <v>440.38</v>
      </c>
      <c r="D177" s="11">
        <f t="shared" si="1"/>
        <v>4.1910968500000001</v>
      </c>
      <c r="E177" s="12">
        <f t="shared" si="2"/>
        <v>4.1910968500000001</v>
      </c>
      <c r="F177" s="13">
        <v>80</v>
      </c>
      <c r="G177" s="14">
        <v>103.887748</v>
      </c>
      <c r="H177" s="15">
        <v>0.31</v>
      </c>
      <c r="I177" s="14">
        <v>231.4</v>
      </c>
      <c r="J177" s="15">
        <v>0.69</v>
      </c>
      <c r="K177" s="16">
        <v>335287748</v>
      </c>
      <c r="L177" s="70">
        <v>2012</v>
      </c>
      <c r="M177" s="13" t="s">
        <v>18</v>
      </c>
      <c r="N177" s="17" t="s">
        <v>460</v>
      </c>
      <c r="O177" s="22" t="s">
        <v>461</v>
      </c>
      <c r="P177" s="19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spans="1:31">
      <c r="A178" s="41" t="s">
        <v>462</v>
      </c>
      <c r="B178" s="10">
        <f t="shared" si="4"/>
        <v>801.69392900000003</v>
      </c>
      <c r="C178" s="69">
        <v>948.2</v>
      </c>
      <c r="D178" s="11">
        <f t="shared" si="1"/>
        <v>6.0734388560606059</v>
      </c>
      <c r="E178" s="12">
        <f t="shared" si="2"/>
        <v>6.0734388560606059</v>
      </c>
      <c r="F178" s="13">
        <v>132</v>
      </c>
      <c r="G178" s="14">
        <v>320.31495999999999</v>
      </c>
      <c r="H178" s="15">
        <v>0.4</v>
      </c>
      <c r="I178" s="14">
        <v>481.37896899999998</v>
      </c>
      <c r="J178" s="15">
        <v>0.6</v>
      </c>
      <c r="K178" s="16">
        <v>801693929</v>
      </c>
      <c r="L178" s="70">
        <v>2019</v>
      </c>
      <c r="M178" s="13" t="s">
        <v>18</v>
      </c>
      <c r="N178" s="17" t="s">
        <v>463</v>
      </c>
      <c r="O178" s="22" t="s">
        <v>464</v>
      </c>
      <c r="P178" s="19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>
      <c r="A179" s="41" t="s">
        <v>465</v>
      </c>
      <c r="B179" s="10">
        <f t="shared" si="4"/>
        <v>962.54294500000003</v>
      </c>
      <c r="C179" s="69">
        <v>1180.04</v>
      </c>
      <c r="D179" s="11">
        <f t="shared" si="1"/>
        <v>10.694921611111111</v>
      </c>
      <c r="E179" s="12">
        <f t="shared" si="2"/>
        <v>10.694921611111111</v>
      </c>
      <c r="F179" s="13">
        <v>90</v>
      </c>
      <c r="G179" s="14">
        <v>404.54017099999999</v>
      </c>
      <c r="H179" s="15">
        <v>0.42</v>
      </c>
      <c r="I179" s="14">
        <v>558.00277400000004</v>
      </c>
      <c r="J179" s="15">
        <v>0.57999999999999996</v>
      </c>
      <c r="K179" s="16">
        <v>962542945</v>
      </c>
      <c r="L179" s="70">
        <v>2017</v>
      </c>
      <c r="M179" s="13" t="s">
        <v>18</v>
      </c>
      <c r="N179" s="17" t="s">
        <v>466</v>
      </c>
      <c r="O179" s="22" t="s">
        <v>467</v>
      </c>
      <c r="P179" s="19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spans="1:31">
      <c r="A180" s="41" t="s">
        <v>468</v>
      </c>
      <c r="B180" s="10">
        <f t="shared" si="4"/>
        <v>1109.8023209999999</v>
      </c>
      <c r="C180" s="69">
        <v>2316.9699999999998</v>
      </c>
      <c r="D180" s="11">
        <f t="shared" si="1"/>
        <v>17.615909857142857</v>
      </c>
      <c r="E180" s="12">
        <f t="shared" si="2"/>
        <v>17.615909857142857</v>
      </c>
      <c r="F180" s="13">
        <v>63</v>
      </c>
      <c r="G180" s="14">
        <v>404.21472</v>
      </c>
      <c r="H180" s="15">
        <v>0.36399999999999999</v>
      </c>
      <c r="I180" s="14">
        <v>705.58760099999995</v>
      </c>
      <c r="J180" s="15">
        <v>0.63600000000000001</v>
      </c>
      <c r="K180" s="16">
        <v>1109802321</v>
      </c>
      <c r="L180" s="70">
        <v>1993</v>
      </c>
      <c r="M180" s="13" t="s">
        <v>23</v>
      </c>
      <c r="N180" s="17" t="s">
        <v>469</v>
      </c>
      <c r="O180" s="22" t="s">
        <v>470</v>
      </c>
      <c r="P180" s="19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spans="1:31">
      <c r="A181" s="41" t="s">
        <v>471</v>
      </c>
      <c r="B181" s="10">
        <f t="shared" si="4"/>
        <v>368.78080899999998</v>
      </c>
      <c r="C181" s="69">
        <v>627.01</v>
      </c>
      <c r="D181" s="11">
        <f t="shared" si="1"/>
        <v>3.9653850430107522</v>
      </c>
      <c r="E181" s="12">
        <f t="shared" si="2"/>
        <v>3.9653850430107522</v>
      </c>
      <c r="F181" s="31">
        <v>93</v>
      </c>
      <c r="G181" s="14">
        <v>181.171875</v>
      </c>
      <c r="H181" s="15">
        <v>0.49099999999999999</v>
      </c>
      <c r="I181" s="14">
        <v>187.608934</v>
      </c>
      <c r="J181" s="15">
        <v>0.50900000000000001</v>
      </c>
      <c r="K181" s="16">
        <v>368780809</v>
      </c>
      <c r="L181" s="70">
        <v>2001</v>
      </c>
      <c r="M181" s="13" t="s">
        <v>16</v>
      </c>
      <c r="N181" s="17" t="s">
        <v>472</v>
      </c>
      <c r="O181" s="33" t="s">
        <v>473</v>
      </c>
      <c r="P181" s="19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spans="1:31">
      <c r="A182" s="41" t="s">
        <v>474</v>
      </c>
      <c r="B182" s="10">
        <f t="shared" si="4"/>
        <v>1671.5374440000001</v>
      </c>
      <c r="C182" s="69">
        <v>2129.31</v>
      </c>
      <c r="D182" s="11">
        <f t="shared" si="1"/>
        <v>11.14358296</v>
      </c>
      <c r="E182" s="12">
        <f t="shared" si="2"/>
        <v>11.14358296</v>
      </c>
      <c r="F182" s="13">
        <v>150</v>
      </c>
      <c r="G182" s="14">
        <v>653.40662499999996</v>
      </c>
      <c r="H182" s="15">
        <v>0.39100000000000001</v>
      </c>
      <c r="I182" s="14">
        <v>1018.130819</v>
      </c>
      <c r="J182" s="15">
        <v>0.60899999999999999</v>
      </c>
      <c r="K182" s="16">
        <v>1671537444</v>
      </c>
      <c r="L182" s="70">
        <v>2015</v>
      </c>
      <c r="M182" s="13" t="s">
        <v>18</v>
      </c>
      <c r="N182" s="17" t="s">
        <v>475</v>
      </c>
      <c r="O182" s="22" t="s">
        <v>476</v>
      </c>
      <c r="P182" s="19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>
      <c r="A183" s="41" t="s">
        <v>477</v>
      </c>
      <c r="B183" s="10">
        <f t="shared" si="4"/>
        <v>1001.13608</v>
      </c>
      <c r="C183" s="69">
        <v>1060.1199999999999</v>
      </c>
      <c r="D183" s="11">
        <f t="shared" si="1"/>
        <v>5.4115463783783779</v>
      </c>
      <c r="E183" s="12">
        <f t="shared" si="2"/>
        <v>5.4115463783783779</v>
      </c>
      <c r="F183" s="13">
        <v>185</v>
      </c>
      <c r="G183" s="14">
        <v>376.00907999999998</v>
      </c>
      <c r="H183" s="15">
        <v>0.376</v>
      </c>
      <c r="I183" s="14">
        <v>625.12699999999995</v>
      </c>
      <c r="J183" s="15">
        <v>0.624</v>
      </c>
      <c r="K183" s="16">
        <v>1001136080</v>
      </c>
      <c r="L183" s="70">
        <v>2022</v>
      </c>
      <c r="M183" s="13" t="s">
        <v>91</v>
      </c>
      <c r="N183" s="17" t="s">
        <v>478</v>
      </c>
      <c r="O183" s="22" t="s">
        <v>479</v>
      </c>
      <c r="P183" s="19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spans="1:31">
      <c r="A184" s="41" t="s">
        <v>480</v>
      </c>
      <c r="B184" s="10">
        <f t="shared" si="4"/>
        <v>1310.4662960000001</v>
      </c>
      <c r="C184" s="69">
        <v>1573.99</v>
      </c>
      <c r="D184" s="11">
        <f t="shared" si="1"/>
        <v>7.0078411550802144</v>
      </c>
      <c r="E184" s="12">
        <f t="shared" si="2"/>
        <v>7.0078411550802144</v>
      </c>
      <c r="F184" s="13">
        <v>187</v>
      </c>
      <c r="G184" s="14">
        <v>417.71976000000001</v>
      </c>
      <c r="H184" s="15">
        <v>0.31900000000000001</v>
      </c>
      <c r="I184" s="14">
        <v>892.74653599999999</v>
      </c>
      <c r="J184" s="15">
        <v>0.68100000000000005</v>
      </c>
      <c r="K184" s="16">
        <v>1310466296</v>
      </c>
      <c r="L184" s="70">
        <v>2018</v>
      </c>
      <c r="M184" s="13" t="s">
        <v>18</v>
      </c>
      <c r="N184" s="17" t="s">
        <v>481</v>
      </c>
      <c r="O184" s="22" t="s">
        <v>482</v>
      </c>
      <c r="P184" s="19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spans="1:31">
      <c r="A185" s="41" t="s">
        <v>483</v>
      </c>
      <c r="B185" s="10">
        <f t="shared" si="4"/>
        <v>657.92698700000005</v>
      </c>
      <c r="C185" s="69">
        <v>806.59</v>
      </c>
      <c r="D185" s="11">
        <f t="shared" si="1"/>
        <v>2.1930899566666668</v>
      </c>
      <c r="E185" s="12">
        <f t="shared" si="2"/>
        <v>2.1930899566666668</v>
      </c>
      <c r="F185" s="13">
        <v>300</v>
      </c>
      <c r="G185" s="14">
        <v>229.024295</v>
      </c>
      <c r="H185" s="15">
        <v>0.34799999999999998</v>
      </c>
      <c r="I185" s="14">
        <v>428.902692</v>
      </c>
      <c r="J185" s="15">
        <v>0.65200000000000002</v>
      </c>
      <c r="K185" s="16">
        <v>657926987</v>
      </c>
      <c r="L185" s="70">
        <v>2017</v>
      </c>
      <c r="M185" s="13" t="s">
        <v>18</v>
      </c>
      <c r="N185" s="17" t="s">
        <v>484</v>
      </c>
      <c r="O185" s="22" t="s">
        <v>485</v>
      </c>
      <c r="P185" s="19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spans="1:31">
      <c r="A186" s="41" t="s">
        <v>486</v>
      </c>
      <c r="B186" s="10">
        <f t="shared" si="4"/>
        <v>556.90637800000002</v>
      </c>
      <c r="C186" s="69">
        <v>869.41</v>
      </c>
      <c r="D186" s="11">
        <f t="shared" si="1"/>
        <v>2.6903689758454106</v>
      </c>
      <c r="E186" s="12">
        <f t="shared" si="2"/>
        <v>2.6903689758454106</v>
      </c>
      <c r="F186" s="13">
        <v>207</v>
      </c>
      <c r="G186" s="14">
        <v>218.08002500000001</v>
      </c>
      <c r="H186" s="15">
        <v>0.39200000000000002</v>
      </c>
      <c r="I186" s="14">
        <v>338.82635299999998</v>
      </c>
      <c r="J186" s="15">
        <v>0.60799999999999998</v>
      </c>
      <c r="K186" s="16">
        <v>556906378</v>
      </c>
      <c r="L186" s="70">
        <v>2005</v>
      </c>
      <c r="M186" s="13" t="s">
        <v>16</v>
      </c>
      <c r="N186" s="17" t="s">
        <v>487</v>
      </c>
      <c r="O186" s="22" t="s">
        <v>488</v>
      </c>
      <c r="P186" s="19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spans="1:31">
      <c r="A187" s="41" t="s">
        <v>489</v>
      </c>
      <c r="B187" s="10">
        <f t="shared" si="4"/>
        <v>410.90266200000002</v>
      </c>
      <c r="C187" s="69">
        <v>503.75</v>
      </c>
      <c r="D187" s="11">
        <f t="shared" si="1"/>
        <v>3.9509871346153846</v>
      </c>
      <c r="E187" s="12">
        <f t="shared" si="2"/>
        <v>3.9509871346153846</v>
      </c>
      <c r="F187" s="13">
        <v>104</v>
      </c>
      <c r="G187" s="14">
        <v>100.234838</v>
      </c>
      <c r="H187" s="15">
        <v>0.24399999999999999</v>
      </c>
      <c r="I187" s="14">
        <v>310.667824</v>
      </c>
      <c r="J187" s="15">
        <v>0.75600000000000001</v>
      </c>
      <c r="K187" s="16">
        <v>410902662</v>
      </c>
      <c r="L187" s="70">
        <v>2017</v>
      </c>
      <c r="M187" s="13" t="s">
        <v>18</v>
      </c>
      <c r="N187" s="17" t="s">
        <v>490</v>
      </c>
      <c r="O187" s="22" t="s">
        <v>491</v>
      </c>
      <c r="P187" s="19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>
      <c r="A188" s="41" t="s">
        <v>492</v>
      </c>
      <c r="B188" s="10">
        <f t="shared" si="4"/>
        <v>414.35154599999998</v>
      </c>
      <c r="C188" s="69">
        <v>527.83000000000004</v>
      </c>
      <c r="D188" s="11">
        <f t="shared" si="1"/>
        <v>4.4079951702127662</v>
      </c>
      <c r="E188" s="12">
        <f t="shared" si="2"/>
        <v>4.4079951702127662</v>
      </c>
      <c r="F188" s="13">
        <v>94</v>
      </c>
      <c r="G188" s="14">
        <v>128.26172399999999</v>
      </c>
      <c r="H188" s="15">
        <v>0.31</v>
      </c>
      <c r="I188" s="14">
        <v>286.08982200000003</v>
      </c>
      <c r="J188" s="15">
        <v>0.69</v>
      </c>
      <c r="K188" s="16">
        <v>414351546</v>
      </c>
      <c r="L188" s="70">
        <v>2015</v>
      </c>
      <c r="M188" s="13" t="s">
        <v>18</v>
      </c>
      <c r="N188" s="17" t="s">
        <v>493</v>
      </c>
      <c r="O188" s="22" t="s">
        <v>494</v>
      </c>
      <c r="P188" s="19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spans="1:31">
      <c r="A189" s="41" t="s">
        <v>495</v>
      </c>
      <c r="B189" s="10">
        <f t="shared" si="4"/>
        <v>312.89792</v>
      </c>
      <c r="C189" s="69">
        <v>370.08</v>
      </c>
      <c r="D189" s="11">
        <f t="shared" si="1"/>
        <v>7.8224479999999996</v>
      </c>
      <c r="E189" s="12">
        <f t="shared" si="2"/>
        <v>7.8224479999999996</v>
      </c>
      <c r="F189" s="13">
        <v>40</v>
      </c>
      <c r="G189" s="14">
        <v>165.36323400000001</v>
      </c>
      <c r="H189" s="15">
        <v>0.52800000000000002</v>
      </c>
      <c r="I189" s="14">
        <v>147.53468599999999</v>
      </c>
      <c r="J189" s="15">
        <v>0.47199999999999998</v>
      </c>
      <c r="K189" s="16">
        <v>312897920</v>
      </c>
      <c r="L189" s="70">
        <v>2019</v>
      </c>
      <c r="M189" s="13" t="s">
        <v>18</v>
      </c>
      <c r="N189" s="17" t="s">
        <v>496</v>
      </c>
      <c r="O189" s="22" t="s">
        <v>497</v>
      </c>
      <c r="P189" s="19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spans="1:31">
      <c r="A190" s="41" t="s">
        <v>498</v>
      </c>
      <c r="B190" s="10">
        <f t="shared" si="4"/>
        <v>566.65281200000004</v>
      </c>
      <c r="C190" s="69">
        <v>694.69</v>
      </c>
      <c r="D190" s="11">
        <f t="shared" si="1"/>
        <v>3.0629881729729731</v>
      </c>
      <c r="E190" s="12">
        <f t="shared" si="2"/>
        <v>3.0629881729729731</v>
      </c>
      <c r="F190" s="13">
        <v>185</v>
      </c>
      <c r="G190" s="14">
        <v>168.05281199999999</v>
      </c>
      <c r="H190" s="15">
        <v>0.29699999999999999</v>
      </c>
      <c r="I190" s="14">
        <v>398.6</v>
      </c>
      <c r="J190" s="15">
        <v>0.70299999999999996</v>
      </c>
      <c r="K190" s="16">
        <v>566652812</v>
      </c>
      <c r="L190" s="70">
        <v>2017</v>
      </c>
      <c r="M190" s="13" t="s">
        <v>18</v>
      </c>
      <c r="N190" s="17" t="s">
        <v>499</v>
      </c>
      <c r="O190" s="22" t="s">
        <v>500</v>
      </c>
      <c r="P190" s="19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31">
      <c r="A191" s="41" t="s">
        <v>501</v>
      </c>
      <c r="B191" s="10">
        <f t="shared" si="4"/>
        <v>632.08319700000004</v>
      </c>
      <c r="C191" s="69">
        <v>891.5</v>
      </c>
      <c r="D191" s="11">
        <f t="shared" si="1"/>
        <v>4.8621784384615392</v>
      </c>
      <c r="E191" s="12">
        <f t="shared" si="2"/>
        <v>4.8621784384615392</v>
      </c>
      <c r="F191" s="13">
        <v>130</v>
      </c>
      <c r="G191" s="14">
        <v>215.771591</v>
      </c>
      <c r="H191" s="15">
        <v>0.34100000000000003</v>
      </c>
      <c r="I191" s="14">
        <v>416.31160599999998</v>
      </c>
      <c r="J191" s="15">
        <v>0.65900000000000003</v>
      </c>
      <c r="K191" s="16">
        <v>632083197</v>
      </c>
      <c r="L191" s="70">
        <v>2008</v>
      </c>
      <c r="M191" s="13" t="s">
        <v>16</v>
      </c>
      <c r="N191" s="17" t="s">
        <v>502</v>
      </c>
      <c r="O191" s="22" t="s">
        <v>503</v>
      </c>
      <c r="P191" s="19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spans="1:31">
      <c r="A192" s="41" t="s">
        <v>504</v>
      </c>
      <c r="B192" s="10">
        <f t="shared" si="4"/>
        <v>665.69228099999998</v>
      </c>
      <c r="C192" s="69">
        <v>899.92</v>
      </c>
      <c r="D192" s="11">
        <f t="shared" si="1"/>
        <v>4.4379485399999998</v>
      </c>
      <c r="E192" s="12">
        <f t="shared" si="2"/>
        <v>4.4379485399999998</v>
      </c>
      <c r="F192" s="13">
        <v>150</v>
      </c>
      <c r="G192" s="14">
        <v>165.24906300000001</v>
      </c>
      <c r="H192" s="15">
        <v>0.248</v>
      </c>
      <c r="I192" s="14">
        <v>500.443218</v>
      </c>
      <c r="J192" s="15">
        <v>0.752</v>
      </c>
      <c r="K192" s="16">
        <v>665692281</v>
      </c>
      <c r="L192" s="70">
        <v>2011</v>
      </c>
      <c r="M192" s="13" t="s">
        <v>18</v>
      </c>
      <c r="N192" s="17" t="s">
        <v>505</v>
      </c>
      <c r="O192" s="22" t="s">
        <v>506</v>
      </c>
      <c r="P192" s="19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spans="1:31">
      <c r="A193" s="41" t="s">
        <v>507</v>
      </c>
      <c r="B193" s="10">
        <f t="shared" si="4"/>
        <v>521.17082500000004</v>
      </c>
      <c r="C193" s="69">
        <v>654.91</v>
      </c>
      <c r="D193" s="11">
        <f t="shared" si="1"/>
        <v>3.594281551724138</v>
      </c>
      <c r="E193" s="12">
        <f t="shared" si="2"/>
        <v>3.594281551724138</v>
      </c>
      <c r="F193" s="13">
        <v>145</v>
      </c>
      <c r="G193" s="14">
        <v>143.52861899999999</v>
      </c>
      <c r="H193" s="15">
        <v>0.27500000000000002</v>
      </c>
      <c r="I193" s="14">
        <v>377.64220599999999</v>
      </c>
      <c r="J193" s="15">
        <v>0.72499999999999998</v>
      </c>
      <c r="K193" s="16">
        <v>521170825</v>
      </c>
      <c r="L193" s="70">
        <v>2016</v>
      </c>
      <c r="M193" s="13" t="s">
        <v>18</v>
      </c>
      <c r="N193" s="17" t="s">
        <v>508</v>
      </c>
      <c r="O193" s="22" t="s">
        <v>509</v>
      </c>
      <c r="P193" s="19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spans="1:31">
      <c r="A194" s="41" t="s">
        <v>510</v>
      </c>
      <c r="B194" s="10">
        <f t="shared" si="4"/>
        <v>471.226899</v>
      </c>
      <c r="C194" s="69">
        <v>592.15</v>
      </c>
      <c r="D194" s="11">
        <f t="shared" si="1"/>
        <v>15.7075633</v>
      </c>
      <c r="E194" s="12">
        <f t="shared" si="2"/>
        <v>15.7075633</v>
      </c>
      <c r="F194" s="13">
        <v>30</v>
      </c>
      <c r="G194" s="14">
        <v>151.10180299999999</v>
      </c>
      <c r="H194" s="15">
        <v>0.32100000000000001</v>
      </c>
      <c r="I194" s="14">
        <v>320.12509599999998</v>
      </c>
      <c r="J194" s="15">
        <v>0.67900000000000005</v>
      </c>
      <c r="K194" s="16">
        <v>471226899</v>
      </c>
      <c r="L194" s="70">
        <v>2016</v>
      </c>
      <c r="M194" s="13" t="s">
        <v>18</v>
      </c>
      <c r="N194" s="17" t="s">
        <v>511</v>
      </c>
      <c r="O194" s="22" t="s">
        <v>512</v>
      </c>
      <c r="P194" s="19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spans="1:31">
      <c r="A195" s="41" t="s">
        <v>513</v>
      </c>
      <c r="B195" s="10">
        <f t="shared" si="4"/>
        <v>442.29930899999999</v>
      </c>
      <c r="C195" s="69">
        <v>580.92999999999995</v>
      </c>
      <c r="D195" s="11">
        <f t="shared" si="1"/>
        <v>7.2508083442622953</v>
      </c>
      <c r="E195" s="12">
        <f t="shared" si="2"/>
        <v>7.2508083442622953</v>
      </c>
      <c r="F195" s="13">
        <v>61</v>
      </c>
      <c r="G195" s="14">
        <v>148.80976999999999</v>
      </c>
      <c r="H195" s="15">
        <v>0.33600000000000002</v>
      </c>
      <c r="I195" s="14">
        <v>293.48953899999998</v>
      </c>
      <c r="J195" s="15">
        <v>0.66400000000000003</v>
      </c>
      <c r="K195" s="16">
        <v>442299309</v>
      </c>
      <c r="L195" s="70">
        <v>2012</v>
      </c>
      <c r="M195" s="13" t="s">
        <v>18</v>
      </c>
      <c r="N195" s="17" t="s">
        <v>514</v>
      </c>
      <c r="O195" s="22" t="s">
        <v>515</v>
      </c>
      <c r="P195" s="19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spans="1:31">
      <c r="A196" s="41" t="s">
        <v>516</v>
      </c>
      <c r="B196" s="10">
        <f t="shared" si="4"/>
        <v>321.73152700000003</v>
      </c>
      <c r="C196" s="69">
        <v>693.58</v>
      </c>
      <c r="D196" s="11">
        <f t="shared" si="1"/>
        <v>9.1923293428571444</v>
      </c>
      <c r="E196" s="12">
        <f t="shared" si="2"/>
        <v>9.1923293428571444</v>
      </c>
      <c r="F196" s="13">
        <v>35</v>
      </c>
      <c r="G196" s="14">
        <v>144.731527</v>
      </c>
      <c r="H196" s="15">
        <v>0.45</v>
      </c>
      <c r="I196" s="14">
        <v>177</v>
      </c>
      <c r="J196" s="15">
        <v>0.55000000000000004</v>
      </c>
      <c r="K196" s="16">
        <v>321731527</v>
      </c>
      <c r="L196" s="70">
        <v>1992</v>
      </c>
      <c r="M196" s="13" t="s">
        <v>23</v>
      </c>
      <c r="N196" s="17" t="s">
        <v>517</v>
      </c>
      <c r="O196" s="22" t="s">
        <v>518</v>
      </c>
      <c r="P196" s="19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spans="1:31">
      <c r="A197" s="41" t="s">
        <v>519</v>
      </c>
      <c r="B197" s="10">
        <f t="shared" si="4"/>
        <v>609.01656500000001</v>
      </c>
      <c r="C197" s="69">
        <v>799.91</v>
      </c>
      <c r="D197" s="11">
        <f t="shared" si="1"/>
        <v>5.0751380416666665</v>
      </c>
      <c r="E197" s="12">
        <f t="shared" si="2"/>
        <v>5.0751380416666665</v>
      </c>
      <c r="F197" s="13">
        <v>120</v>
      </c>
      <c r="G197" s="14">
        <v>124.98702299999999</v>
      </c>
      <c r="H197" s="15">
        <v>0.20499999999999999</v>
      </c>
      <c r="I197" s="14">
        <v>484.02954199999999</v>
      </c>
      <c r="J197" s="15">
        <v>0.79500000000000004</v>
      </c>
      <c r="K197" s="16">
        <v>609016565</v>
      </c>
      <c r="L197" s="70">
        <v>2012</v>
      </c>
      <c r="M197" s="13" t="s">
        <v>18</v>
      </c>
      <c r="N197" s="17" t="s">
        <v>520</v>
      </c>
      <c r="O197" s="22" t="s">
        <v>521</v>
      </c>
      <c r="P197" s="19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spans="1:31">
      <c r="A198" s="41" t="s">
        <v>522</v>
      </c>
      <c r="B198" s="10">
        <f t="shared" si="4"/>
        <v>310.65058499999998</v>
      </c>
      <c r="C198" s="69">
        <v>426.81</v>
      </c>
      <c r="D198" s="11">
        <f t="shared" si="1"/>
        <v>3.1065058499999996</v>
      </c>
      <c r="E198" s="12">
        <f t="shared" si="2"/>
        <v>3.1065058499999996</v>
      </c>
      <c r="F198" s="13">
        <v>100</v>
      </c>
      <c r="G198" s="14">
        <v>148.43860000000001</v>
      </c>
      <c r="H198" s="15">
        <v>0.47799999999999998</v>
      </c>
      <c r="I198" s="14">
        <v>162.211985</v>
      </c>
      <c r="J198" s="15">
        <v>0.52200000000000002</v>
      </c>
      <c r="K198" s="16">
        <v>310650585</v>
      </c>
      <c r="L198" s="70">
        <v>2010</v>
      </c>
      <c r="M198" s="13" t="s">
        <v>18</v>
      </c>
      <c r="N198" s="17" t="s">
        <v>523</v>
      </c>
      <c r="O198" s="22" t="s">
        <v>524</v>
      </c>
      <c r="P198" s="19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spans="1:31">
      <c r="A199" s="74" t="s">
        <v>525</v>
      </c>
      <c r="B199" s="10">
        <f t="shared" si="4"/>
        <v>388.15601099999998</v>
      </c>
      <c r="C199" s="69">
        <v>570.9</v>
      </c>
      <c r="D199" s="11">
        <f t="shared" si="1"/>
        <v>3.5286910090909087</v>
      </c>
      <c r="E199" s="12">
        <f t="shared" si="2"/>
        <v>3.5286910090909087</v>
      </c>
      <c r="F199" s="36">
        <v>110</v>
      </c>
      <c r="G199" s="37">
        <v>134.529403</v>
      </c>
      <c r="H199" s="38">
        <v>0.34699999999999998</v>
      </c>
      <c r="I199" s="37">
        <v>253.626608</v>
      </c>
      <c r="J199" s="38">
        <v>0.65300000000000002</v>
      </c>
      <c r="K199" s="39">
        <v>388156011</v>
      </c>
      <c r="L199" s="75">
        <v>2007</v>
      </c>
      <c r="M199" s="13" t="s">
        <v>16</v>
      </c>
      <c r="N199" s="17" t="s">
        <v>526</v>
      </c>
      <c r="O199" s="22" t="s">
        <v>527</v>
      </c>
      <c r="P199" s="19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spans="1:31">
      <c r="A200" s="41" t="s">
        <v>528</v>
      </c>
      <c r="B200" s="10">
        <f t="shared" si="4"/>
        <v>619.17994999999996</v>
      </c>
      <c r="C200" s="69">
        <v>759.09</v>
      </c>
      <c r="D200" s="11">
        <f t="shared" si="1"/>
        <v>5.1598329166666668</v>
      </c>
      <c r="E200" s="12">
        <f t="shared" si="2"/>
        <v>5.1598329166666668</v>
      </c>
      <c r="F200" s="13">
        <v>120</v>
      </c>
      <c r="G200" s="14">
        <v>226.27706800000001</v>
      </c>
      <c r="H200" s="15">
        <v>0.36499999999999999</v>
      </c>
      <c r="I200" s="14">
        <v>392.90288199999998</v>
      </c>
      <c r="J200" s="15">
        <v>0.63500000000000001</v>
      </c>
      <c r="K200" s="16">
        <v>619179950</v>
      </c>
      <c r="L200" s="70">
        <v>2017</v>
      </c>
      <c r="M200" s="13" t="s">
        <v>18</v>
      </c>
      <c r="N200" s="17" t="s">
        <v>529</v>
      </c>
      <c r="O200" s="22" t="s">
        <v>530</v>
      </c>
      <c r="P200" s="19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spans="1:31">
      <c r="A201" s="41" t="s">
        <v>531</v>
      </c>
      <c r="B201" s="10">
        <f t="shared" si="4"/>
        <v>898.18203600000004</v>
      </c>
      <c r="C201" s="69">
        <v>1527.12</v>
      </c>
      <c r="D201" s="11">
        <f t="shared" si="1"/>
        <v>9.6578713548387096</v>
      </c>
      <c r="E201" s="12">
        <f t="shared" si="2"/>
        <v>9.6578713548387096</v>
      </c>
      <c r="F201" s="13">
        <v>93</v>
      </c>
      <c r="G201" s="14">
        <v>316.11541999999997</v>
      </c>
      <c r="H201" s="15">
        <v>0.35199999999999998</v>
      </c>
      <c r="I201" s="14">
        <v>582.06661599999995</v>
      </c>
      <c r="J201" s="15">
        <v>0.64800000000000002</v>
      </c>
      <c r="K201" s="16">
        <v>898182036</v>
      </c>
      <c r="L201" s="70">
        <v>2001</v>
      </c>
      <c r="M201" s="13" t="s">
        <v>16</v>
      </c>
      <c r="N201" s="17" t="s">
        <v>532</v>
      </c>
      <c r="O201" s="22" t="s">
        <v>533</v>
      </c>
      <c r="P201" s="19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spans="1:31">
      <c r="A202" s="41" t="s">
        <v>534</v>
      </c>
      <c r="B202" s="10">
        <f t="shared" si="4"/>
        <v>1146.4362140000001</v>
      </c>
      <c r="C202" s="69">
        <v>1878.41</v>
      </c>
      <c r="D202" s="11">
        <f t="shared" si="1"/>
        <v>12.196129936170214</v>
      </c>
      <c r="E202" s="12">
        <f t="shared" si="2"/>
        <v>12.196129936170214</v>
      </c>
      <c r="F202" s="13">
        <v>94</v>
      </c>
      <c r="G202" s="14">
        <v>378.25120700000002</v>
      </c>
      <c r="H202" s="15">
        <v>0.33</v>
      </c>
      <c r="I202" s="14">
        <v>768.18500700000004</v>
      </c>
      <c r="J202" s="15">
        <v>0.67</v>
      </c>
      <c r="K202" s="16">
        <v>1146436214</v>
      </c>
      <c r="L202" s="70">
        <v>2003</v>
      </c>
      <c r="M202" s="13" t="s">
        <v>16</v>
      </c>
      <c r="N202" s="17" t="s">
        <v>535</v>
      </c>
      <c r="O202" s="22" t="s">
        <v>536</v>
      </c>
      <c r="P202" s="19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spans="1:31">
      <c r="A203" s="41" t="s">
        <v>537</v>
      </c>
      <c r="B203" s="10">
        <f t="shared" si="4"/>
        <v>947.93931499999997</v>
      </c>
      <c r="C203" s="69">
        <v>1593.52</v>
      </c>
      <c r="D203" s="11">
        <f t="shared" si="1"/>
        <v>10.084460797872341</v>
      </c>
      <c r="E203" s="12">
        <f t="shared" si="2"/>
        <v>10.084460797872341</v>
      </c>
      <c r="F203" s="13">
        <v>94</v>
      </c>
      <c r="G203" s="14">
        <v>342.95251100000002</v>
      </c>
      <c r="H203" s="15">
        <v>0.36199999999999999</v>
      </c>
      <c r="I203" s="14">
        <v>604.98680400000001</v>
      </c>
      <c r="J203" s="15">
        <v>0.63800000000000001</v>
      </c>
      <c r="K203" s="16">
        <v>947939315</v>
      </c>
      <c r="L203" s="70">
        <v>2002</v>
      </c>
      <c r="M203" s="13" t="s">
        <v>16</v>
      </c>
      <c r="N203" s="17" t="s">
        <v>538</v>
      </c>
      <c r="O203" s="22" t="s">
        <v>539</v>
      </c>
      <c r="P203" s="19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spans="1:31">
      <c r="A204" s="41" t="s">
        <v>540</v>
      </c>
      <c r="B204" s="10">
        <f t="shared" si="4"/>
        <v>469.05857400000002</v>
      </c>
      <c r="C204" s="69">
        <v>596.98</v>
      </c>
      <c r="D204" s="11">
        <f t="shared" si="1"/>
        <v>12.027142923076923</v>
      </c>
      <c r="E204" s="12">
        <f t="shared" si="2"/>
        <v>12.027142923076923</v>
      </c>
      <c r="F204" s="13">
        <v>39</v>
      </c>
      <c r="G204" s="14">
        <v>126.6636</v>
      </c>
      <c r="H204" s="15">
        <v>0.27</v>
      </c>
      <c r="I204" s="14">
        <v>342.39497399999999</v>
      </c>
      <c r="J204" s="15">
        <v>0.73</v>
      </c>
      <c r="K204" s="16">
        <v>469058574</v>
      </c>
      <c r="L204" s="70">
        <v>2014</v>
      </c>
      <c r="M204" s="13" t="s">
        <v>18</v>
      </c>
      <c r="N204" s="17" t="s">
        <v>541</v>
      </c>
      <c r="O204" s="22" t="s">
        <v>542</v>
      </c>
      <c r="P204" s="19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spans="1:31">
      <c r="A205" s="41" t="s">
        <v>543</v>
      </c>
      <c r="B205" s="10">
        <f t="shared" si="4"/>
        <v>389.56151499999999</v>
      </c>
      <c r="C205" s="69">
        <v>496.25</v>
      </c>
      <c r="D205" s="11">
        <f t="shared" si="1"/>
        <v>2.1057379189189187</v>
      </c>
      <c r="E205" s="12">
        <f t="shared" si="2"/>
        <v>2.1057379189189187</v>
      </c>
      <c r="F205" s="13">
        <v>185</v>
      </c>
      <c r="G205" s="14">
        <v>154.10906</v>
      </c>
      <c r="H205" s="15">
        <v>0.39600000000000002</v>
      </c>
      <c r="I205" s="14">
        <v>235.45245499999999</v>
      </c>
      <c r="J205" s="15">
        <v>0.60399999999999998</v>
      </c>
      <c r="K205" s="16">
        <v>389561515</v>
      </c>
      <c r="L205" s="70">
        <v>2015</v>
      </c>
      <c r="M205" s="13" t="s">
        <v>18</v>
      </c>
      <c r="N205" s="17" t="s">
        <v>544</v>
      </c>
      <c r="O205" s="22" t="s">
        <v>545</v>
      </c>
      <c r="P205" s="19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spans="1:31">
      <c r="A206" s="41" t="s">
        <v>546</v>
      </c>
      <c r="B206" s="10">
        <f t="shared" si="4"/>
        <v>542.06384600000001</v>
      </c>
      <c r="C206" s="69">
        <v>846.24</v>
      </c>
      <c r="D206" s="11">
        <f t="shared" si="1"/>
        <v>7.2275179466666666</v>
      </c>
      <c r="E206" s="12">
        <f t="shared" si="2"/>
        <v>7.2275179466666666</v>
      </c>
      <c r="F206" s="13">
        <v>75</v>
      </c>
      <c r="G206" s="14">
        <v>193.59552099999999</v>
      </c>
      <c r="H206" s="15">
        <v>0.35699999999999998</v>
      </c>
      <c r="I206" s="14">
        <v>348.46832499999999</v>
      </c>
      <c r="J206" s="15">
        <v>0.64300000000000002</v>
      </c>
      <c r="K206" s="16">
        <v>542063846</v>
      </c>
      <c r="L206" s="70">
        <v>2005</v>
      </c>
      <c r="M206" s="13" t="s">
        <v>16</v>
      </c>
      <c r="N206" s="17" t="s">
        <v>547</v>
      </c>
      <c r="O206" s="22" t="s">
        <v>548</v>
      </c>
      <c r="P206" s="19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spans="1:31">
      <c r="A207" s="41" t="s">
        <v>1381</v>
      </c>
      <c r="B207" s="10">
        <f t="shared" si="4"/>
        <v>603.90035399999999</v>
      </c>
      <c r="C207" s="69">
        <v>851.75</v>
      </c>
      <c r="D207" s="11">
        <f t="shared" si="1"/>
        <v>4.0260023599999997</v>
      </c>
      <c r="E207" s="12">
        <f t="shared" si="2"/>
        <v>4.0260023599999997</v>
      </c>
      <c r="F207" s="13">
        <v>150</v>
      </c>
      <c r="G207" s="14">
        <v>180.01095000000001</v>
      </c>
      <c r="H207" s="15">
        <v>0.29799999999999999</v>
      </c>
      <c r="I207" s="14">
        <v>423.88940400000001</v>
      </c>
      <c r="J207" s="15">
        <v>0.70199999999999996</v>
      </c>
      <c r="K207" s="16">
        <v>603900354</v>
      </c>
      <c r="L207" s="70">
        <v>2008</v>
      </c>
      <c r="M207" s="13" t="s">
        <v>16</v>
      </c>
      <c r="N207" s="17" t="s">
        <v>553</v>
      </c>
      <c r="O207" s="22" t="s">
        <v>554</v>
      </c>
      <c r="P207" s="19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spans="1:31">
      <c r="A208" s="41" t="s">
        <v>1382</v>
      </c>
      <c r="B208" s="10">
        <f t="shared" si="4"/>
        <v>746.92127400000004</v>
      </c>
      <c r="C208" s="69">
        <v>981.04</v>
      </c>
      <c r="D208" s="11">
        <f t="shared" si="1"/>
        <v>5.1511811999999999</v>
      </c>
      <c r="E208" s="12">
        <f t="shared" si="2"/>
        <v>5.1511811999999999</v>
      </c>
      <c r="F208" s="13">
        <v>145</v>
      </c>
      <c r="G208" s="14">
        <v>216.391482</v>
      </c>
      <c r="H208" s="15">
        <v>0.28999999999999998</v>
      </c>
      <c r="I208" s="14">
        <v>530.52979200000004</v>
      </c>
      <c r="J208" s="15">
        <v>0.71</v>
      </c>
      <c r="K208" s="16">
        <v>746921274</v>
      </c>
      <c r="L208" s="70">
        <v>2012</v>
      </c>
      <c r="M208" s="13" t="s">
        <v>18</v>
      </c>
      <c r="N208" s="17" t="s">
        <v>550</v>
      </c>
      <c r="O208" s="22" t="s">
        <v>551</v>
      </c>
      <c r="P208" s="19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spans="1:31">
      <c r="A209" s="41" t="s">
        <v>555</v>
      </c>
      <c r="B209" s="10">
        <f t="shared" si="4"/>
        <v>758.41177900000002</v>
      </c>
      <c r="C209" s="69">
        <v>965.25</v>
      </c>
      <c r="D209" s="11">
        <f t="shared" si="1"/>
        <v>4.2133987722222219</v>
      </c>
      <c r="E209" s="12">
        <f t="shared" si="2"/>
        <v>4.2133987722222219</v>
      </c>
      <c r="F209" s="13">
        <v>180</v>
      </c>
      <c r="G209" s="14">
        <v>241.41037800000001</v>
      </c>
      <c r="H209" s="15">
        <v>0.318</v>
      </c>
      <c r="I209" s="14">
        <v>517.00140099999999</v>
      </c>
      <c r="J209" s="15">
        <v>0.68200000000000005</v>
      </c>
      <c r="K209" s="16">
        <v>758411779</v>
      </c>
      <c r="L209" s="70">
        <v>2014</v>
      </c>
      <c r="M209" s="13" t="s">
        <v>18</v>
      </c>
      <c r="N209" s="17" t="s">
        <v>556</v>
      </c>
      <c r="O209" s="22" t="s">
        <v>557</v>
      </c>
      <c r="P209" s="19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spans="1:31">
      <c r="A210" s="41" t="s">
        <v>558</v>
      </c>
      <c r="B210" s="10">
        <f t="shared" si="4"/>
        <v>491.73008900000002</v>
      </c>
      <c r="C210" s="69">
        <v>581.59</v>
      </c>
      <c r="D210" s="11">
        <f t="shared" si="1"/>
        <v>2.6580004810810811</v>
      </c>
      <c r="E210" s="12">
        <f t="shared" si="2"/>
        <v>2.6580004810810811</v>
      </c>
      <c r="F210" s="13">
        <v>185</v>
      </c>
      <c r="G210" s="14">
        <v>113.929605</v>
      </c>
      <c r="H210" s="15">
        <v>0.23200000000000001</v>
      </c>
      <c r="I210" s="14">
        <v>377.80048399999998</v>
      </c>
      <c r="J210" s="15">
        <v>0.76800000000000002</v>
      </c>
      <c r="K210" s="16">
        <v>491730089</v>
      </c>
      <c r="L210" s="70">
        <v>2019</v>
      </c>
      <c r="M210" s="13" t="s">
        <v>18</v>
      </c>
      <c r="N210" s="17" t="s">
        <v>559</v>
      </c>
      <c r="O210" s="22" t="s">
        <v>557</v>
      </c>
      <c r="P210" s="19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spans="1:31">
      <c r="A211" s="41" t="s">
        <v>560</v>
      </c>
      <c r="B211" s="10">
        <f t="shared" si="4"/>
        <v>611.25781900000004</v>
      </c>
      <c r="C211" s="69">
        <v>862.13</v>
      </c>
      <c r="D211" s="11">
        <f t="shared" si="1"/>
        <v>11.754958057692308</v>
      </c>
      <c r="E211" s="12">
        <f t="shared" si="2"/>
        <v>11.754958057692308</v>
      </c>
      <c r="F211" s="32">
        <v>52</v>
      </c>
      <c r="G211" s="14">
        <v>144.16966400000001</v>
      </c>
      <c r="H211" s="15">
        <v>0.23599999999999999</v>
      </c>
      <c r="I211" s="14">
        <v>467.08815499999997</v>
      </c>
      <c r="J211" s="15">
        <v>0.76400000000000001</v>
      </c>
      <c r="K211" s="16">
        <v>611257819</v>
      </c>
      <c r="L211" s="70">
        <v>2008</v>
      </c>
      <c r="M211" s="13" t="s">
        <v>16</v>
      </c>
      <c r="N211" s="17" t="s">
        <v>561</v>
      </c>
      <c r="O211" s="22" t="s">
        <v>562</v>
      </c>
      <c r="P211" s="19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spans="1:31">
      <c r="A212" s="41" t="s">
        <v>563</v>
      </c>
      <c r="B212" s="10">
        <f t="shared" si="4"/>
        <v>402.26484299999998</v>
      </c>
      <c r="C212" s="69">
        <v>483.16</v>
      </c>
      <c r="D212" s="11">
        <f t="shared" si="1"/>
        <v>5.3635312399999995</v>
      </c>
      <c r="E212" s="12">
        <f t="shared" si="2"/>
        <v>5.3635312399999995</v>
      </c>
      <c r="F212" s="13">
        <v>75</v>
      </c>
      <c r="G212" s="14">
        <v>120.634935</v>
      </c>
      <c r="H212" s="15">
        <v>0.3</v>
      </c>
      <c r="I212" s="14">
        <v>281.629908</v>
      </c>
      <c r="J212" s="15">
        <v>0.7</v>
      </c>
      <c r="K212" s="16">
        <v>402264843</v>
      </c>
      <c r="L212" s="70">
        <v>2018</v>
      </c>
      <c r="M212" s="13" t="s">
        <v>18</v>
      </c>
      <c r="N212" s="17" t="s">
        <v>564</v>
      </c>
      <c r="O212" s="22" t="s">
        <v>565</v>
      </c>
      <c r="P212" s="19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spans="1:31">
      <c r="A213" s="41" t="s">
        <v>566</v>
      </c>
      <c r="B213" s="10">
        <f t="shared" si="4"/>
        <v>668.04551800000002</v>
      </c>
      <c r="C213" s="69">
        <v>863.66</v>
      </c>
      <c r="D213" s="11">
        <f t="shared" si="1"/>
        <v>2.9690911911111111</v>
      </c>
      <c r="E213" s="12">
        <f t="shared" si="2"/>
        <v>2.9690911911111111</v>
      </c>
      <c r="F213" s="13">
        <v>225</v>
      </c>
      <c r="G213" s="14">
        <v>291.04551800000002</v>
      </c>
      <c r="H213" s="15">
        <v>0.436</v>
      </c>
      <c r="I213" s="14">
        <v>377</v>
      </c>
      <c r="J213" s="15">
        <v>0.56399999999999995</v>
      </c>
      <c r="K213" s="16">
        <v>668045518</v>
      </c>
      <c r="L213" s="70">
        <v>2013</v>
      </c>
      <c r="M213" s="13" t="s">
        <v>18</v>
      </c>
      <c r="N213" s="17" t="s">
        <v>567</v>
      </c>
      <c r="O213" s="22" t="s">
        <v>568</v>
      </c>
      <c r="P213" s="19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spans="1:31">
      <c r="A214" s="41" t="s">
        <v>569</v>
      </c>
      <c r="B214" s="10">
        <f t="shared" si="4"/>
        <v>349.54614199999997</v>
      </c>
      <c r="C214" s="69">
        <v>419.84</v>
      </c>
      <c r="D214" s="11">
        <f t="shared" si="1"/>
        <v>2.6888164769230767</v>
      </c>
      <c r="E214" s="12">
        <f t="shared" si="2"/>
        <v>2.6888164769230767</v>
      </c>
      <c r="F214" s="13">
        <v>130</v>
      </c>
      <c r="G214" s="14">
        <v>171.958438</v>
      </c>
      <c r="H214" s="15">
        <v>0.49199999999999999</v>
      </c>
      <c r="I214" s="14">
        <v>177.587704</v>
      </c>
      <c r="J214" s="15">
        <v>0.50800000000000001</v>
      </c>
      <c r="K214" s="16">
        <v>349546142</v>
      </c>
      <c r="L214" s="70">
        <v>2018</v>
      </c>
      <c r="M214" s="13" t="s">
        <v>18</v>
      </c>
      <c r="N214" s="17" t="s">
        <v>570</v>
      </c>
      <c r="O214" s="22" t="s">
        <v>571</v>
      </c>
      <c r="P214" s="19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spans="1:31">
      <c r="A215" s="41" t="s">
        <v>572</v>
      </c>
      <c r="B215" s="10">
        <f t="shared" si="4"/>
        <v>312.29605600000002</v>
      </c>
      <c r="C215" s="69">
        <v>397.82</v>
      </c>
      <c r="D215" s="11">
        <f t="shared" si="1"/>
        <v>5.1196074754098362</v>
      </c>
      <c r="E215" s="12">
        <f t="shared" si="2"/>
        <v>5.1196074754098362</v>
      </c>
      <c r="F215" s="13">
        <v>61</v>
      </c>
      <c r="G215" s="14">
        <v>81.697192000000001</v>
      </c>
      <c r="H215" s="15">
        <v>0.26200000000000001</v>
      </c>
      <c r="I215" s="14">
        <v>230.59886399999999</v>
      </c>
      <c r="J215" s="15">
        <v>0.73799999999999999</v>
      </c>
      <c r="K215" s="16">
        <v>312296056</v>
      </c>
      <c r="L215" s="70">
        <v>2015</v>
      </c>
      <c r="M215" s="13" t="s">
        <v>18</v>
      </c>
      <c r="N215" s="17" t="s">
        <v>573</v>
      </c>
      <c r="O215" s="22" t="s">
        <v>574</v>
      </c>
      <c r="P215" s="19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spans="1:31">
      <c r="A216" s="41" t="s">
        <v>575</v>
      </c>
      <c r="B216" s="10">
        <f t="shared" si="4"/>
        <v>522.65793599999995</v>
      </c>
      <c r="C216" s="69">
        <v>840.18</v>
      </c>
      <c r="D216" s="11">
        <f t="shared" si="1"/>
        <v>6.5332241999999994</v>
      </c>
      <c r="E216" s="12">
        <f t="shared" si="2"/>
        <v>6.5332241999999994</v>
      </c>
      <c r="F216" s="13">
        <v>80</v>
      </c>
      <c r="G216" s="14">
        <v>279.26116000000002</v>
      </c>
      <c r="H216" s="15">
        <v>0.53400000000000003</v>
      </c>
      <c r="I216" s="14">
        <v>243.39677599999999</v>
      </c>
      <c r="J216" s="15">
        <v>0.46600000000000003</v>
      </c>
      <c r="K216" s="16">
        <v>522657936</v>
      </c>
      <c r="L216" s="70">
        <v>2004</v>
      </c>
      <c r="M216" s="13" t="s">
        <v>16</v>
      </c>
      <c r="N216" s="17" t="s">
        <v>576</v>
      </c>
      <c r="O216" s="22" t="s">
        <v>577</v>
      </c>
      <c r="P216" s="19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spans="1:31">
      <c r="A217" s="41" t="s">
        <v>578</v>
      </c>
      <c r="B217" s="10">
        <f t="shared" si="4"/>
        <v>330.44404500000002</v>
      </c>
      <c r="C217" s="69">
        <v>582.79999999999995</v>
      </c>
      <c r="D217" s="11">
        <f t="shared" si="1"/>
        <v>6.008073545454546</v>
      </c>
      <c r="E217" s="12">
        <f t="shared" si="2"/>
        <v>6.008073545454546</v>
      </c>
      <c r="F217" s="13">
        <v>55</v>
      </c>
      <c r="G217" s="14">
        <v>166.244045</v>
      </c>
      <c r="H217" s="15">
        <v>0.503</v>
      </c>
      <c r="I217" s="14">
        <v>164.2</v>
      </c>
      <c r="J217" s="15">
        <v>0.497</v>
      </c>
      <c r="K217" s="16">
        <v>330444045</v>
      </c>
      <c r="L217" s="70">
        <v>2000</v>
      </c>
      <c r="M217" s="13" t="s">
        <v>16</v>
      </c>
      <c r="N217" s="17" t="s">
        <v>579</v>
      </c>
      <c r="O217" s="22" t="s">
        <v>580</v>
      </c>
      <c r="P217" s="19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spans="1:31">
      <c r="A218" s="41" t="s">
        <v>581</v>
      </c>
      <c r="B218" s="10">
        <f t="shared" si="4"/>
        <v>321.88576499999999</v>
      </c>
      <c r="C218" s="69">
        <v>442.25</v>
      </c>
      <c r="D218" s="11">
        <f t="shared" si="1"/>
        <v>2.4760443461538459</v>
      </c>
      <c r="E218" s="12">
        <f t="shared" si="2"/>
        <v>2.4760443461538459</v>
      </c>
      <c r="F218" s="13">
        <v>130</v>
      </c>
      <c r="G218" s="14">
        <v>148.415853</v>
      </c>
      <c r="H218" s="15">
        <v>0.46100000000000002</v>
      </c>
      <c r="I218" s="14">
        <v>173.46991199999999</v>
      </c>
      <c r="J218" s="15">
        <v>0.53900000000000003</v>
      </c>
      <c r="K218" s="16">
        <v>321885765</v>
      </c>
      <c r="L218" s="70">
        <v>2010</v>
      </c>
      <c r="M218" s="13" t="s">
        <v>18</v>
      </c>
      <c r="N218" s="17" t="s">
        <v>582</v>
      </c>
      <c r="O218" s="22" t="s">
        <v>583</v>
      </c>
      <c r="P218" s="19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spans="1:31">
      <c r="A219" s="41" t="s">
        <v>584</v>
      </c>
      <c r="B219" s="10">
        <f t="shared" si="4"/>
        <v>589.39053899999999</v>
      </c>
      <c r="C219" s="69">
        <v>1102.8800000000001</v>
      </c>
      <c r="D219" s="11">
        <f t="shared" si="1"/>
        <v>6.5487837666666664</v>
      </c>
      <c r="E219" s="12">
        <f t="shared" si="2"/>
        <v>6.5487837666666664</v>
      </c>
      <c r="F219" s="13">
        <v>90</v>
      </c>
      <c r="G219" s="14">
        <v>250.690539</v>
      </c>
      <c r="H219" s="15">
        <v>0.42499999999999999</v>
      </c>
      <c r="I219" s="14">
        <v>338.7</v>
      </c>
      <c r="J219" s="15">
        <v>0.57499999999999996</v>
      </c>
      <c r="K219" s="16">
        <v>589390539</v>
      </c>
      <c r="L219" s="70">
        <v>1997</v>
      </c>
      <c r="M219" s="13" t="s">
        <v>23</v>
      </c>
      <c r="N219" s="17" t="s">
        <v>585</v>
      </c>
      <c r="O219" s="22" t="s">
        <v>586</v>
      </c>
      <c r="P219" s="19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spans="1:31">
      <c r="A220" s="41" t="s">
        <v>587</v>
      </c>
      <c r="B220" s="10">
        <f t="shared" si="4"/>
        <v>654.21348499999999</v>
      </c>
      <c r="C220" s="69">
        <v>859.27</v>
      </c>
      <c r="D220" s="11">
        <f t="shared" si="1"/>
        <v>2.9076154888888888</v>
      </c>
      <c r="E220" s="12">
        <f t="shared" si="2"/>
        <v>2.9076154888888888</v>
      </c>
      <c r="F220" s="13">
        <v>225</v>
      </c>
      <c r="G220" s="14">
        <v>179.02085400000001</v>
      </c>
      <c r="H220" s="15">
        <v>0.27400000000000002</v>
      </c>
      <c r="I220" s="14">
        <v>475.19263100000001</v>
      </c>
      <c r="J220" s="15">
        <v>0.72599999999999998</v>
      </c>
      <c r="K220" s="16">
        <v>654213485</v>
      </c>
      <c r="L220" s="70">
        <v>2012</v>
      </c>
      <c r="M220" s="13" t="s">
        <v>18</v>
      </c>
      <c r="N220" s="17" t="s">
        <v>588</v>
      </c>
      <c r="O220" s="22" t="s">
        <v>589</v>
      </c>
      <c r="P220" s="19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spans="1:31">
      <c r="A221" s="41" t="s">
        <v>590</v>
      </c>
      <c r="B221" s="10">
        <f t="shared" si="4"/>
        <v>445.135288</v>
      </c>
      <c r="C221" s="69">
        <v>748.29</v>
      </c>
      <c r="D221" s="11">
        <f t="shared" si="1"/>
        <v>3.1795377714285715</v>
      </c>
      <c r="E221" s="12">
        <f t="shared" si="2"/>
        <v>3.1795377714285715</v>
      </c>
      <c r="F221" s="13">
        <v>140</v>
      </c>
      <c r="G221" s="14">
        <v>193.735288</v>
      </c>
      <c r="H221" s="15">
        <v>0.435</v>
      </c>
      <c r="I221" s="14">
        <v>251.4</v>
      </c>
      <c r="J221" s="15">
        <v>0.56499999999999995</v>
      </c>
      <c r="K221" s="16">
        <v>445135288</v>
      </c>
      <c r="L221" s="70">
        <v>2002</v>
      </c>
      <c r="M221" s="13" t="s">
        <v>16</v>
      </c>
      <c r="N221" s="17" t="s">
        <v>591</v>
      </c>
      <c r="O221" s="22" t="s">
        <v>592</v>
      </c>
      <c r="P221" s="19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spans="1:31">
      <c r="A222" s="41" t="s">
        <v>593</v>
      </c>
      <c r="B222" s="10">
        <f t="shared" si="4"/>
        <v>791.65739799999994</v>
      </c>
      <c r="C222" s="69">
        <v>950.85</v>
      </c>
      <c r="D222" s="11">
        <f t="shared" si="1"/>
        <v>4.4475134719101117</v>
      </c>
      <c r="E222" s="12">
        <f t="shared" si="2"/>
        <v>4.4475134719101117</v>
      </c>
      <c r="F222" s="13">
        <v>178</v>
      </c>
      <c r="G222" s="14">
        <v>220.15910400000001</v>
      </c>
      <c r="H222" s="15">
        <v>0.27800000000000002</v>
      </c>
      <c r="I222" s="14">
        <v>571.49829399999999</v>
      </c>
      <c r="J222" s="15">
        <v>0.72199999999999998</v>
      </c>
      <c r="K222" s="16">
        <v>791657398</v>
      </c>
      <c r="L222" s="70">
        <v>2018</v>
      </c>
      <c r="M222" s="13" t="s">
        <v>18</v>
      </c>
      <c r="N222" s="17" t="s">
        <v>594</v>
      </c>
      <c r="O222" s="22" t="s">
        <v>595</v>
      </c>
      <c r="P222" s="19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spans="1:31">
      <c r="A223" s="41" t="s">
        <v>596</v>
      </c>
      <c r="B223" s="10">
        <f t="shared" si="4"/>
        <v>694.71338000000003</v>
      </c>
      <c r="C223" s="69">
        <v>939.16</v>
      </c>
      <c r="D223" s="11">
        <f t="shared" si="1"/>
        <v>4.79112675862069</v>
      </c>
      <c r="E223" s="12">
        <f t="shared" si="2"/>
        <v>4.79112675862069</v>
      </c>
      <c r="F223" s="13">
        <v>145</v>
      </c>
      <c r="G223" s="14">
        <v>209.39790300000001</v>
      </c>
      <c r="H223" s="15">
        <v>0.30099999999999999</v>
      </c>
      <c r="I223" s="14">
        <v>485.31547699999999</v>
      </c>
      <c r="J223" s="15">
        <v>0.69899999999999995</v>
      </c>
      <c r="K223" s="16">
        <v>694713380</v>
      </c>
      <c r="L223" s="70">
        <v>2011</v>
      </c>
      <c r="M223" s="13" t="s">
        <v>18</v>
      </c>
      <c r="N223" s="17" t="s">
        <v>597</v>
      </c>
      <c r="O223" s="22" t="s">
        <v>598</v>
      </c>
      <c r="P223" s="19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spans="1:31">
      <c r="A224" s="41" t="s">
        <v>599</v>
      </c>
      <c r="B224" s="10">
        <f t="shared" si="4"/>
        <v>682.71663599999999</v>
      </c>
      <c r="C224" s="69">
        <v>869.69</v>
      </c>
      <c r="D224" s="11">
        <f t="shared" si="1"/>
        <v>4.5514442400000004</v>
      </c>
      <c r="E224" s="12">
        <f t="shared" si="2"/>
        <v>4.5514442400000004</v>
      </c>
      <c r="F224" s="13">
        <v>150</v>
      </c>
      <c r="G224" s="14">
        <v>195.04237699999999</v>
      </c>
      <c r="H224" s="15">
        <v>0.28599999999999998</v>
      </c>
      <c r="I224" s="14">
        <v>487.67425900000001</v>
      </c>
      <c r="J224" s="15">
        <v>0.71399999999999997</v>
      </c>
      <c r="K224" s="16">
        <v>682716636</v>
      </c>
      <c r="L224" s="70">
        <v>2015</v>
      </c>
      <c r="M224" s="13" t="s">
        <v>18</v>
      </c>
      <c r="N224" s="17" t="s">
        <v>600</v>
      </c>
      <c r="O224" s="22" t="s">
        <v>601</v>
      </c>
      <c r="P224" s="19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spans="1:31">
      <c r="A225" s="41" t="s">
        <v>602</v>
      </c>
      <c r="B225" s="10">
        <f t="shared" si="4"/>
        <v>1159.4446620000001</v>
      </c>
      <c r="C225" s="69">
        <v>1476.98</v>
      </c>
      <c r="D225" s="11">
        <f t="shared" si="1"/>
        <v>15.66817110810811</v>
      </c>
      <c r="E225" s="12">
        <f t="shared" si="2"/>
        <v>15.66817110810811</v>
      </c>
      <c r="F225" s="13">
        <v>74</v>
      </c>
      <c r="G225" s="14">
        <v>336.04577</v>
      </c>
      <c r="H225" s="15">
        <v>0.28999999999999998</v>
      </c>
      <c r="I225" s="14">
        <v>823.39889200000005</v>
      </c>
      <c r="J225" s="15">
        <v>0.71</v>
      </c>
      <c r="K225" s="16">
        <v>1159444662</v>
      </c>
      <c r="L225" s="70">
        <v>2015</v>
      </c>
      <c r="M225" s="13" t="s">
        <v>18</v>
      </c>
      <c r="N225" s="17" t="s">
        <v>603</v>
      </c>
      <c r="O225" s="22" t="s">
        <v>604</v>
      </c>
      <c r="P225" s="19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spans="1:31">
      <c r="A226" s="41" t="s">
        <v>605</v>
      </c>
      <c r="B226" s="10">
        <f t="shared" si="4"/>
        <v>939.22020999999995</v>
      </c>
      <c r="C226" s="69">
        <v>994.55</v>
      </c>
      <c r="D226" s="11">
        <f t="shared" si="1"/>
        <v>11.740252625</v>
      </c>
      <c r="E226" s="12">
        <f t="shared" si="2"/>
        <v>11.740252625</v>
      </c>
      <c r="F226" s="13">
        <v>80</v>
      </c>
      <c r="G226" s="14">
        <v>369.50020999999998</v>
      </c>
      <c r="H226" s="15">
        <v>0.39300000000000002</v>
      </c>
      <c r="I226" s="14">
        <v>569.72</v>
      </c>
      <c r="J226" s="15">
        <v>0.60699999999999998</v>
      </c>
      <c r="K226" s="16">
        <v>939220210</v>
      </c>
      <c r="L226" s="70">
        <v>2022</v>
      </c>
      <c r="M226" s="13" t="s">
        <v>91</v>
      </c>
      <c r="N226" s="17" t="s">
        <v>606</v>
      </c>
      <c r="O226" s="22" t="s">
        <v>607</v>
      </c>
      <c r="P226" s="19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spans="1:31">
      <c r="A227" s="41" t="s">
        <v>608</v>
      </c>
      <c r="B227" s="10">
        <f t="shared" si="4"/>
        <v>358.37292600000001</v>
      </c>
      <c r="C227" s="69">
        <v>602.44000000000005</v>
      </c>
      <c r="D227" s="11">
        <f t="shared" si="1"/>
        <v>3.5134600588235294</v>
      </c>
      <c r="E227" s="12">
        <f t="shared" si="2"/>
        <v>3.5134600588235294</v>
      </c>
      <c r="F227" s="13">
        <v>102</v>
      </c>
      <c r="G227" s="14">
        <v>132.072926</v>
      </c>
      <c r="H227" s="15">
        <v>0.36799999999999999</v>
      </c>
      <c r="I227" s="14">
        <v>226.3</v>
      </c>
      <c r="J227" s="15">
        <v>0.63200000000000001</v>
      </c>
      <c r="K227" s="16">
        <v>358372926</v>
      </c>
      <c r="L227" s="70">
        <v>2002</v>
      </c>
      <c r="M227" s="13" t="s">
        <v>16</v>
      </c>
      <c r="N227" s="17" t="s">
        <v>609</v>
      </c>
      <c r="O227" s="22" t="s">
        <v>610</v>
      </c>
      <c r="P227" s="19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spans="1:31">
      <c r="A228" s="41" t="s">
        <v>611</v>
      </c>
      <c r="B228" s="10">
        <f t="shared" si="4"/>
        <v>457.69639100000001</v>
      </c>
      <c r="C228" s="69">
        <v>882.52</v>
      </c>
      <c r="D228" s="11">
        <f t="shared" si="1"/>
        <v>5.7212048874999999</v>
      </c>
      <c r="E228" s="12">
        <f t="shared" si="2"/>
        <v>5.7212048874999999</v>
      </c>
      <c r="F228" s="13">
        <v>80</v>
      </c>
      <c r="G228" s="14">
        <v>180.98185599999999</v>
      </c>
      <c r="H228" s="15">
        <v>0.39500000000000002</v>
      </c>
      <c r="I228" s="14">
        <v>276.71453500000001</v>
      </c>
      <c r="J228" s="15">
        <v>0.60499999999999998</v>
      </c>
      <c r="K228" s="16">
        <v>457696391</v>
      </c>
      <c r="L228" s="70">
        <v>1996</v>
      </c>
      <c r="M228" s="13" t="s">
        <v>23</v>
      </c>
      <c r="N228" s="17" t="s">
        <v>612</v>
      </c>
      <c r="O228" s="22" t="s">
        <v>613</v>
      </c>
      <c r="P228" s="19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spans="1:31">
      <c r="A229" s="41" t="s">
        <v>617</v>
      </c>
      <c r="B229" s="10">
        <f t="shared" si="4"/>
        <v>546.38810799999999</v>
      </c>
      <c r="C229" s="69">
        <v>963.66</v>
      </c>
      <c r="D229" s="11">
        <f t="shared" si="1"/>
        <v>4.3711048640000003</v>
      </c>
      <c r="E229" s="12">
        <f t="shared" si="2"/>
        <v>4.3711048640000003</v>
      </c>
      <c r="F229" s="13">
        <v>125</v>
      </c>
      <c r="G229" s="14">
        <v>215.40988899999999</v>
      </c>
      <c r="H229" s="15">
        <v>0.39400000000000002</v>
      </c>
      <c r="I229" s="14">
        <v>330.97821900000002</v>
      </c>
      <c r="J229" s="15">
        <v>0.60599999999999998</v>
      </c>
      <c r="K229" s="16">
        <v>546388108</v>
      </c>
      <c r="L229" s="70">
        <v>2000</v>
      </c>
      <c r="M229" s="13" t="s">
        <v>16</v>
      </c>
      <c r="N229" s="17" t="s">
        <v>615</v>
      </c>
      <c r="O229" s="22" t="s">
        <v>616</v>
      </c>
      <c r="P229" s="19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spans="1:31">
      <c r="A230" s="41" t="s">
        <v>617</v>
      </c>
      <c r="B230" s="10">
        <f t="shared" si="4"/>
        <v>398.47949699999998</v>
      </c>
      <c r="C230" s="69">
        <v>598.24</v>
      </c>
      <c r="D230" s="11">
        <f t="shared" si="1"/>
        <v>2.6565299799999997</v>
      </c>
      <c r="E230" s="12">
        <f t="shared" si="2"/>
        <v>2.6565299799999997</v>
      </c>
      <c r="F230" s="13">
        <v>150</v>
      </c>
      <c r="G230" s="14">
        <v>134.02980099999999</v>
      </c>
      <c r="H230" s="15">
        <v>0.33600000000000002</v>
      </c>
      <c r="I230" s="14">
        <v>264.44969600000002</v>
      </c>
      <c r="J230" s="15">
        <v>0.66400000000000003</v>
      </c>
      <c r="K230" s="16">
        <v>398479497</v>
      </c>
      <c r="L230" s="70">
        <v>2006</v>
      </c>
      <c r="M230" s="13" t="s">
        <v>16</v>
      </c>
      <c r="N230" s="17" t="s">
        <v>618</v>
      </c>
      <c r="O230" s="22" t="s">
        <v>619</v>
      </c>
      <c r="P230" s="19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spans="1:31">
      <c r="A231" s="41" t="s">
        <v>620</v>
      </c>
      <c r="B231" s="10">
        <f t="shared" si="4"/>
        <v>660.34973100000002</v>
      </c>
      <c r="C231" s="69">
        <v>829.8</v>
      </c>
      <c r="D231" s="11">
        <f t="shared" si="1"/>
        <v>3.7734270342857146</v>
      </c>
      <c r="E231" s="12">
        <f t="shared" si="2"/>
        <v>3.7734270342857146</v>
      </c>
      <c r="F231" s="13">
        <v>175</v>
      </c>
      <c r="G231" s="14">
        <v>248.75704400000001</v>
      </c>
      <c r="H231" s="15">
        <v>0.377</v>
      </c>
      <c r="I231" s="14">
        <v>411.59268700000001</v>
      </c>
      <c r="J231" s="15">
        <v>0.623</v>
      </c>
      <c r="K231" s="16">
        <v>660349731</v>
      </c>
      <c r="L231" s="70">
        <v>2016</v>
      </c>
      <c r="M231" s="13" t="s">
        <v>18</v>
      </c>
      <c r="N231" s="17" t="s">
        <v>621</v>
      </c>
      <c r="O231" s="22" t="s">
        <v>622</v>
      </c>
      <c r="P231" s="19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spans="1:31">
      <c r="A232" s="41" t="s">
        <v>623</v>
      </c>
      <c r="B232" s="10">
        <f t="shared" si="4"/>
        <v>755.35671100000002</v>
      </c>
      <c r="C232" s="69">
        <v>961.36</v>
      </c>
      <c r="D232" s="11">
        <f t="shared" si="1"/>
        <v>6.0428536880000001</v>
      </c>
      <c r="E232" s="12">
        <f t="shared" si="2"/>
        <v>6.0428536880000001</v>
      </c>
      <c r="F232" s="32">
        <v>125</v>
      </c>
      <c r="G232" s="14">
        <v>337.13588499999997</v>
      </c>
      <c r="H232" s="15">
        <v>0.44600000000000001</v>
      </c>
      <c r="I232" s="14">
        <v>418.22082599999999</v>
      </c>
      <c r="J232" s="15">
        <v>0.55400000000000005</v>
      </c>
      <c r="K232" s="16">
        <v>755356711</v>
      </c>
      <c r="L232" s="70">
        <v>2014</v>
      </c>
      <c r="M232" s="13" t="s">
        <v>18</v>
      </c>
      <c r="N232" s="17" t="s">
        <v>624</v>
      </c>
      <c r="O232" s="22" t="s">
        <v>625</v>
      </c>
      <c r="P232" s="19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spans="1:31">
      <c r="A233" s="41" t="s">
        <v>626</v>
      </c>
      <c r="B233" s="10">
        <f t="shared" si="4"/>
        <v>653.42826100000002</v>
      </c>
      <c r="C233" s="69">
        <v>832.38</v>
      </c>
      <c r="D233" s="11">
        <f t="shared" si="1"/>
        <v>4.0839266312499998</v>
      </c>
      <c r="E233" s="12">
        <f t="shared" si="2"/>
        <v>4.0839266312499998</v>
      </c>
      <c r="F233" s="13">
        <v>160</v>
      </c>
      <c r="G233" s="14">
        <v>281.72390200000001</v>
      </c>
      <c r="H233" s="15">
        <v>0.43099999999999999</v>
      </c>
      <c r="I233" s="14">
        <v>371.70435900000001</v>
      </c>
      <c r="J233" s="15">
        <v>0.56899999999999995</v>
      </c>
      <c r="K233" s="16">
        <v>653428261</v>
      </c>
      <c r="L233" s="70">
        <v>2015</v>
      </c>
      <c r="M233" s="13" t="s">
        <v>18</v>
      </c>
      <c r="N233" s="17" t="s">
        <v>627</v>
      </c>
      <c r="O233" s="22" t="s">
        <v>628</v>
      </c>
      <c r="P233" s="19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spans="1:31">
      <c r="A234" s="41" t="s">
        <v>629</v>
      </c>
      <c r="B234" s="10">
        <f t="shared" si="4"/>
        <v>743.55964500000005</v>
      </c>
      <c r="C234" s="69">
        <v>961.29</v>
      </c>
      <c r="D234" s="11">
        <f t="shared" si="1"/>
        <v>3.7177982250000001</v>
      </c>
      <c r="E234" s="12">
        <f t="shared" si="2"/>
        <v>3.7177982250000001</v>
      </c>
      <c r="F234" s="13">
        <v>200</v>
      </c>
      <c r="G234" s="14">
        <v>268.49276400000002</v>
      </c>
      <c r="H234" s="15">
        <v>0.36099999999999999</v>
      </c>
      <c r="I234" s="14">
        <v>475.06688100000002</v>
      </c>
      <c r="J234" s="15">
        <v>0.63900000000000001</v>
      </c>
      <c r="K234" s="16">
        <v>743559645</v>
      </c>
      <c r="L234" s="70">
        <v>2013</v>
      </c>
      <c r="M234" s="13" t="s">
        <v>18</v>
      </c>
      <c r="N234" s="17" t="s">
        <v>630</v>
      </c>
      <c r="O234" s="22" t="s">
        <v>631</v>
      </c>
      <c r="P234" s="19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spans="1:31">
      <c r="A235" s="41" t="s">
        <v>632</v>
      </c>
      <c r="B235" s="10">
        <f t="shared" si="4"/>
        <v>381.50986999999998</v>
      </c>
      <c r="C235" s="69">
        <v>537.92999999999995</v>
      </c>
      <c r="D235" s="11">
        <f t="shared" si="1"/>
        <v>2.2441757058823528</v>
      </c>
      <c r="E235" s="12">
        <f t="shared" si="2"/>
        <v>2.2441757058823528</v>
      </c>
      <c r="F235" s="13">
        <v>170</v>
      </c>
      <c r="G235" s="14">
        <v>198.35152600000001</v>
      </c>
      <c r="H235" s="15">
        <v>0.52</v>
      </c>
      <c r="I235" s="14">
        <v>183.158344</v>
      </c>
      <c r="J235" s="15">
        <v>0.48</v>
      </c>
      <c r="K235" s="16">
        <v>381509870</v>
      </c>
      <c r="L235" s="70">
        <v>2009</v>
      </c>
      <c r="M235" s="13" t="s">
        <v>16</v>
      </c>
      <c r="N235" s="17" t="s">
        <v>633</v>
      </c>
      <c r="O235" s="22" t="s">
        <v>634</v>
      </c>
      <c r="P235" s="19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spans="1:31">
      <c r="A236" s="41" t="s">
        <v>635</v>
      </c>
      <c r="B236" s="10">
        <f t="shared" si="4"/>
        <v>579.70773799999995</v>
      </c>
      <c r="C236" s="69">
        <v>985.64</v>
      </c>
      <c r="D236" s="11">
        <f t="shared" si="1"/>
        <v>5.0409368521739122</v>
      </c>
      <c r="E236" s="12">
        <f t="shared" si="2"/>
        <v>5.0409368521739122</v>
      </c>
      <c r="F236" s="13">
        <v>115</v>
      </c>
      <c r="G236" s="14">
        <v>290.64225599999997</v>
      </c>
      <c r="H236" s="15">
        <v>0.501</v>
      </c>
      <c r="I236" s="14">
        <v>289.06548199999997</v>
      </c>
      <c r="J236" s="15">
        <v>0.499</v>
      </c>
      <c r="K236" s="16">
        <v>579707738</v>
      </c>
      <c r="L236" s="70">
        <v>2001</v>
      </c>
      <c r="M236" s="13" t="s">
        <v>16</v>
      </c>
      <c r="N236" s="17" t="s">
        <v>636</v>
      </c>
      <c r="O236" s="22" t="s">
        <v>637</v>
      </c>
      <c r="P236" s="19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spans="1:31">
      <c r="A237" s="41" t="s">
        <v>638</v>
      </c>
      <c r="B237" s="10">
        <f t="shared" si="4"/>
        <v>487.287646</v>
      </c>
      <c r="C237" s="69">
        <v>760.73</v>
      </c>
      <c r="D237" s="11">
        <f t="shared" si="1"/>
        <v>4.4298876909090907</v>
      </c>
      <c r="E237" s="12">
        <f t="shared" si="2"/>
        <v>4.4298876909090907</v>
      </c>
      <c r="F237" s="13">
        <v>110</v>
      </c>
      <c r="G237" s="14">
        <v>186.33627899999999</v>
      </c>
      <c r="H237" s="15">
        <v>0.38200000000000001</v>
      </c>
      <c r="I237" s="14">
        <v>300.951367</v>
      </c>
      <c r="J237" s="15">
        <v>0.61799999999999999</v>
      </c>
      <c r="K237" s="16">
        <v>487287646</v>
      </c>
      <c r="L237" s="70">
        <v>2005</v>
      </c>
      <c r="M237" s="13" t="s">
        <v>16</v>
      </c>
      <c r="N237" s="17" t="s">
        <v>639</v>
      </c>
      <c r="O237" s="22" t="s">
        <v>640</v>
      </c>
      <c r="P237" s="19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spans="1:31">
      <c r="A238" s="41" t="s">
        <v>641</v>
      </c>
      <c r="B238" s="10">
        <f t="shared" si="4"/>
        <v>441.28619500000002</v>
      </c>
      <c r="C238" s="69">
        <v>921.29</v>
      </c>
      <c r="D238" s="11">
        <f t="shared" si="1"/>
        <v>17.6514478</v>
      </c>
      <c r="E238" s="12">
        <f t="shared" si="2"/>
        <v>17.6514478</v>
      </c>
      <c r="F238" s="13">
        <v>25</v>
      </c>
      <c r="G238" s="14">
        <v>219.195243</v>
      </c>
      <c r="H238" s="15">
        <v>0.497</v>
      </c>
      <c r="I238" s="14">
        <v>222.09095199999999</v>
      </c>
      <c r="J238" s="15">
        <v>0.503</v>
      </c>
      <c r="K238" s="16">
        <v>441286195</v>
      </c>
      <c r="L238" s="70">
        <v>1993</v>
      </c>
      <c r="M238" s="13" t="s">
        <v>23</v>
      </c>
      <c r="N238" s="17" t="s">
        <v>642</v>
      </c>
      <c r="O238" s="22" t="s">
        <v>643</v>
      </c>
      <c r="P238" s="19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spans="1:31">
      <c r="A239" s="41" t="s">
        <v>644</v>
      </c>
      <c r="B239" s="10">
        <f t="shared" si="4"/>
        <v>352.79408100000001</v>
      </c>
      <c r="C239" s="69">
        <v>432.51</v>
      </c>
      <c r="D239" s="11">
        <f t="shared" si="1"/>
        <v>6.4144378363636365</v>
      </c>
      <c r="E239" s="12">
        <f t="shared" si="2"/>
        <v>6.4144378363636365</v>
      </c>
      <c r="F239" s="13">
        <v>55</v>
      </c>
      <c r="G239" s="14">
        <v>102.826543</v>
      </c>
      <c r="H239" s="15">
        <v>0.29199999999999998</v>
      </c>
      <c r="I239" s="14">
        <v>249.96753799999999</v>
      </c>
      <c r="J239" s="15">
        <v>0.70799999999999996</v>
      </c>
      <c r="K239" s="16">
        <v>352794081</v>
      </c>
      <c r="L239" s="70">
        <v>2017</v>
      </c>
      <c r="M239" s="13" t="s">
        <v>18</v>
      </c>
      <c r="N239" s="17" t="s">
        <v>645</v>
      </c>
      <c r="O239" s="22" t="s">
        <v>646</v>
      </c>
      <c r="P239" s="19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spans="1:31">
      <c r="A240" s="41" t="s">
        <v>647</v>
      </c>
      <c r="B240" s="10">
        <f t="shared" si="4"/>
        <v>368.74404399999997</v>
      </c>
      <c r="C240" s="69">
        <v>619.87</v>
      </c>
      <c r="D240" s="11">
        <f t="shared" si="1"/>
        <v>73.748808799999992</v>
      </c>
      <c r="E240" s="12">
        <f t="shared" si="2"/>
        <v>73.748808799999992</v>
      </c>
      <c r="F240" s="13">
        <v>5</v>
      </c>
      <c r="G240" s="14">
        <v>241.438208</v>
      </c>
      <c r="H240" s="15">
        <v>0.65500000000000003</v>
      </c>
      <c r="I240" s="14">
        <v>127.305836</v>
      </c>
      <c r="J240" s="15">
        <v>0.34499999999999997</v>
      </c>
      <c r="K240" s="16">
        <v>368744044</v>
      </c>
      <c r="L240" s="70">
        <v>2002</v>
      </c>
      <c r="M240" s="13" t="s">
        <v>16</v>
      </c>
      <c r="N240" s="17" t="s">
        <v>648</v>
      </c>
      <c r="O240" s="22" t="s">
        <v>649</v>
      </c>
      <c r="P240" s="19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spans="1:31">
      <c r="A241" s="41" t="s">
        <v>650</v>
      </c>
      <c r="B241" s="10">
        <f t="shared" si="4"/>
        <v>347.51231799999999</v>
      </c>
      <c r="C241" s="69">
        <v>558.63</v>
      </c>
      <c r="D241" s="11">
        <f t="shared" si="1"/>
        <v>3.4751231799999998</v>
      </c>
      <c r="E241" s="12">
        <f t="shared" si="2"/>
        <v>3.4751231799999998</v>
      </c>
      <c r="F241" s="13">
        <v>100</v>
      </c>
      <c r="G241" s="14">
        <v>173.008894</v>
      </c>
      <c r="H241" s="15">
        <v>0.498</v>
      </c>
      <c r="I241" s="14">
        <v>174.503424</v>
      </c>
      <c r="J241" s="15">
        <v>0.502</v>
      </c>
      <c r="K241" s="16">
        <v>347512318</v>
      </c>
      <c r="L241" s="70">
        <v>2004</v>
      </c>
      <c r="M241" s="13" t="s">
        <v>16</v>
      </c>
      <c r="N241" s="17" t="s">
        <v>651</v>
      </c>
      <c r="O241" s="22" t="s">
        <v>652</v>
      </c>
      <c r="P241" s="19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spans="1:31">
      <c r="A242" s="41" t="s">
        <v>653</v>
      </c>
      <c r="B242" s="10">
        <f t="shared" si="4"/>
        <v>459.24224900000002</v>
      </c>
      <c r="C242" s="69">
        <v>675.45</v>
      </c>
      <c r="D242" s="11">
        <f t="shared" si="1"/>
        <v>3.5326326846153848</v>
      </c>
      <c r="E242" s="12">
        <f t="shared" si="2"/>
        <v>3.5326326846153848</v>
      </c>
      <c r="F242" s="13">
        <v>130</v>
      </c>
      <c r="G242" s="14">
        <v>219.96411499999999</v>
      </c>
      <c r="H242" s="15">
        <v>0.47899999999999998</v>
      </c>
      <c r="I242" s="14">
        <v>239.27813399999999</v>
      </c>
      <c r="J242" s="15">
        <v>0.52100000000000002</v>
      </c>
      <c r="K242" s="16">
        <v>459242249</v>
      </c>
      <c r="L242" s="70">
        <v>2007</v>
      </c>
      <c r="M242" s="13" t="s">
        <v>16</v>
      </c>
      <c r="N242" s="17" t="s">
        <v>654</v>
      </c>
      <c r="O242" s="22" t="s">
        <v>655</v>
      </c>
      <c r="P242" s="19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spans="1:31">
      <c r="A243" s="41" t="s">
        <v>656</v>
      </c>
      <c r="B243" s="10">
        <f t="shared" si="4"/>
        <v>574.48122899999998</v>
      </c>
      <c r="C243" s="69">
        <v>862.48</v>
      </c>
      <c r="D243" s="11">
        <f t="shared" si="1"/>
        <v>5.2225566272727271</v>
      </c>
      <c r="E243" s="12">
        <f t="shared" si="2"/>
        <v>5.2225566272727271</v>
      </c>
      <c r="F243" s="13">
        <v>110</v>
      </c>
      <c r="G243" s="14">
        <v>250.86326800000001</v>
      </c>
      <c r="H243" s="15">
        <v>0.437</v>
      </c>
      <c r="I243" s="14">
        <v>323.61796099999998</v>
      </c>
      <c r="J243" s="15">
        <v>0.56299999999999994</v>
      </c>
      <c r="K243" s="16">
        <v>574481229</v>
      </c>
      <c r="L243" s="70">
        <v>2006</v>
      </c>
      <c r="M243" s="13" t="s">
        <v>16</v>
      </c>
      <c r="N243" s="17" t="s">
        <v>657</v>
      </c>
      <c r="O243" s="22" t="s">
        <v>658</v>
      </c>
      <c r="P243" s="19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spans="1:31">
      <c r="A244" s="41" t="s">
        <v>659</v>
      </c>
      <c r="B244" s="10">
        <f t="shared" si="4"/>
        <v>413.10617000000002</v>
      </c>
      <c r="C244" s="69">
        <v>582.48</v>
      </c>
      <c r="D244" s="11">
        <f t="shared" si="1"/>
        <v>2.7540411333333337</v>
      </c>
      <c r="E244" s="12">
        <f t="shared" si="2"/>
        <v>2.7540411333333337</v>
      </c>
      <c r="F244" s="13">
        <v>150</v>
      </c>
      <c r="G244" s="14">
        <v>177.24372099999999</v>
      </c>
      <c r="H244" s="15">
        <v>0.42899999999999999</v>
      </c>
      <c r="I244" s="14">
        <v>235.862449</v>
      </c>
      <c r="J244" s="15">
        <v>0.57099999999999995</v>
      </c>
      <c r="K244" s="16">
        <v>413106170</v>
      </c>
      <c r="L244" s="70">
        <v>2009</v>
      </c>
      <c r="M244" s="13" t="s">
        <v>16</v>
      </c>
      <c r="N244" s="17" t="s">
        <v>660</v>
      </c>
      <c r="O244" s="22" t="s">
        <v>661</v>
      </c>
      <c r="P244" s="19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spans="1:31">
      <c r="A245" s="41" t="s">
        <v>662</v>
      </c>
      <c r="B245" s="10">
        <f t="shared" si="4"/>
        <v>363.204635</v>
      </c>
      <c r="C245" s="69">
        <v>462.26</v>
      </c>
      <c r="D245" s="11">
        <f t="shared" si="1"/>
        <v>2.8598790157480316</v>
      </c>
      <c r="E245" s="12">
        <f t="shared" si="2"/>
        <v>2.8598790157480316</v>
      </c>
      <c r="F245" s="13">
        <v>127</v>
      </c>
      <c r="G245" s="14">
        <v>113.746621</v>
      </c>
      <c r="H245" s="15">
        <v>0.313</v>
      </c>
      <c r="I245" s="14">
        <v>249.45801399999999</v>
      </c>
      <c r="J245" s="15">
        <v>0.68700000000000006</v>
      </c>
      <c r="K245" s="16">
        <v>363204635</v>
      </c>
      <c r="L245" s="70">
        <v>2014</v>
      </c>
      <c r="M245" s="13" t="s">
        <v>18</v>
      </c>
      <c r="N245" s="17" t="s">
        <v>663</v>
      </c>
      <c r="O245" s="22" t="s">
        <v>664</v>
      </c>
      <c r="P245" s="19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spans="1:31">
      <c r="A246" s="41" t="s">
        <v>665</v>
      </c>
      <c r="B246" s="10">
        <f t="shared" si="4"/>
        <v>774.153007</v>
      </c>
      <c r="C246" s="69">
        <v>881.08</v>
      </c>
      <c r="D246" s="11">
        <f t="shared" si="1"/>
        <v>3.096612028</v>
      </c>
      <c r="E246" s="12">
        <f t="shared" si="2"/>
        <v>3.096612028</v>
      </c>
      <c r="F246" s="13">
        <v>250</v>
      </c>
      <c r="G246" s="14">
        <v>160.891007</v>
      </c>
      <c r="H246" s="15">
        <v>0.20799999999999999</v>
      </c>
      <c r="I246" s="14">
        <v>613.26199999999994</v>
      </c>
      <c r="J246" s="15">
        <v>0.79200000000000004</v>
      </c>
      <c r="K246" s="16">
        <v>774153007</v>
      </c>
      <c r="L246" s="70">
        <v>2021</v>
      </c>
      <c r="M246" s="13" t="s">
        <v>91</v>
      </c>
      <c r="N246" s="17" t="s">
        <v>666</v>
      </c>
      <c r="O246" s="22" t="s">
        <v>667</v>
      </c>
      <c r="P246" s="19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spans="1:31">
      <c r="A247" s="41" t="s">
        <v>668</v>
      </c>
      <c r="B247" s="10">
        <f t="shared" si="4"/>
        <v>359.20004399999999</v>
      </c>
      <c r="C247" s="69">
        <v>457.16</v>
      </c>
      <c r="D247" s="11">
        <f t="shared" si="1"/>
        <v>2.873600352</v>
      </c>
      <c r="E247" s="12">
        <f t="shared" si="2"/>
        <v>2.873600352</v>
      </c>
      <c r="F247" s="13">
        <v>125</v>
      </c>
      <c r="G247" s="14">
        <v>101.20004400000001</v>
      </c>
      <c r="H247" s="15">
        <v>0.28199999999999997</v>
      </c>
      <c r="I247" s="14">
        <v>258</v>
      </c>
      <c r="J247" s="15">
        <v>0.71799999999999997</v>
      </c>
      <c r="K247" s="16">
        <v>359200044</v>
      </c>
      <c r="L247" s="70">
        <v>2014</v>
      </c>
      <c r="M247" s="13" t="s">
        <v>18</v>
      </c>
      <c r="N247" s="17" t="s">
        <v>669</v>
      </c>
      <c r="O247" s="22" t="s">
        <v>670</v>
      </c>
      <c r="P247" s="19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spans="1:31">
      <c r="A248" s="41" t="s">
        <v>671</v>
      </c>
      <c r="B248" s="10">
        <f t="shared" si="4"/>
        <v>363.889678</v>
      </c>
      <c r="C248" s="69">
        <v>659.37</v>
      </c>
      <c r="D248" s="11">
        <f t="shared" si="1"/>
        <v>8.6640399523809517</v>
      </c>
      <c r="E248" s="12">
        <f t="shared" si="2"/>
        <v>8.6640399523809517</v>
      </c>
      <c r="F248" s="13">
        <v>42</v>
      </c>
      <c r="G248" s="14">
        <v>116.08967800000001</v>
      </c>
      <c r="H248" s="15">
        <v>0.31900000000000001</v>
      </c>
      <c r="I248" s="14">
        <v>247.8</v>
      </c>
      <c r="J248" s="15">
        <v>0.68100000000000005</v>
      </c>
      <c r="K248" s="16">
        <v>363889678</v>
      </c>
      <c r="L248" s="70">
        <v>1999</v>
      </c>
      <c r="M248" s="13" t="s">
        <v>23</v>
      </c>
      <c r="N248" s="17" t="s">
        <v>672</v>
      </c>
      <c r="O248" s="22" t="s">
        <v>673</v>
      </c>
      <c r="P248" s="19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spans="1:31">
      <c r="A249" s="41" t="s">
        <v>674</v>
      </c>
      <c r="B249" s="10">
        <f t="shared" si="4"/>
        <v>351.72398900000002</v>
      </c>
      <c r="C249" s="69">
        <v>454.72</v>
      </c>
      <c r="D249" s="11">
        <f t="shared" si="1"/>
        <v>4.6896531866666669</v>
      </c>
      <c r="E249" s="12">
        <f t="shared" si="2"/>
        <v>4.6896531866666669</v>
      </c>
      <c r="F249" s="13">
        <v>75</v>
      </c>
      <c r="G249" s="14">
        <v>117.723989</v>
      </c>
      <c r="H249" s="15">
        <v>0.33500000000000002</v>
      </c>
      <c r="I249" s="14">
        <v>234</v>
      </c>
      <c r="J249" s="15">
        <v>0.66500000000000004</v>
      </c>
      <c r="K249" s="16">
        <v>351723989</v>
      </c>
      <c r="L249" s="70">
        <v>2013</v>
      </c>
      <c r="M249" s="13" t="s">
        <v>18</v>
      </c>
      <c r="N249" s="17" t="s">
        <v>675</v>
      </c>
      <c r="O249" s="22" t="s">
        <v>676</v>
      </c>
      <c r="P249" s="19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spans="1:31">
      <c r="A250" s="41" t="s">
        <v>677</v>
      </c>
      <c r="B250" s="10">
        <f t="shared" si="4"/>
        <v>334.897606</v>
      </c>
      <c r="C250" s="69">
        <v>420.84</v>
      </c>
      <c r="D250" s="11">
        <f t="shared" si="1"/>
        <v>2.7908133833333335</v>
      </c>
      <c r="E250" s="12">
        <f t="shared" si="2"/>
        <v>2.7908133833333335</v>
      </c>
      <c r="F250" s="13">
        <v>120</v>
      </c>
      <c r="G250" s="14">
        <v>65.075540000000004</v>
      </c>
      <c r="H250" s="15">
        <v>0.19400000000000001</v>
      </c>
      <c r="I250" s="14">
        <v>269.82206600000001</v>
      </c>
      <c r="J250" s="15">
        <v>0.80600000000000005</v>
      </c>
      <c r="K250" s="16">
        <v>334897606</v>
      </c>
      <c r="L250" s="70">
        <v>2016</v>
      </c>
      <c r="M250" s="13" t="s">
        <v>18</v>
      </c>
      <c r="N250" s="17" t="s">
        <v>678</v>
      </c>
      <c r="O250" s="22" t="s">
        <v>679</v>
      </c>
      <c r="P250" s="19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spans="1:31">
      <c r="A251" s="41" t="s">
        <v>680</v>
      </c>
      <c r="B251" s="10">
        <f t="shared" si="4"/>
        <v>450.71715</v>
      </c>
      <c r="C251" s="69">
        <v>766.32</v>
      </c>
      <c r="D251" s="11">
        <f t="shared" si="1"/>
        <v>5.3025547058823532</v>
      </c>
      <c r="E251" s="12">
        <f t="shared" si="2"/>
        <v>5.3025547058823532</v>
      </c>
      <c r="F251" s="13">
        <v>85</v>
      </c>
      <c r="G251" s="14">
        <v>183.41714999999999</v>
      </c>
      <c r="H251" s="15">
        <v>0.40699999999999997</v>
      </c>
      <c r="I251" s="14">
        <v>267.3</v>
      </c>
      <c r="J251" s="15">
        <v>0.59299999999999997</v>
      </c>
      <c r="K251" s="16">
        <v>450717150</v>
      </c>
      <c r="L251" s="70">
        <v>2001</v>
      </c>
      <c r="M251" s="13" t="s">
        <v>16</v>
      </c>
      <c r="N251" s="17" t="s">
        <v>681</v>
      </c>
      <c r="O251" s="22" t="s">
        <v>682</v>
      </c>
      <c r="P251" s="19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spans="1:31">
      <c r="A252" s="41" t="s">
        <v>683</v>
      </c>
      <c r="B252" s="10">
        <f t="shared" si="4"/>
        <v>311.31262400000003</v>
      </c>
      <c r="C252" s="69">
        <v>457.87</v>
      </c>
      <c r="D252" s="11">
        <f t="shared" si="1"/>
        <v>3.6625014588235296</v>
      </c>
      <c r="E252" s="12">
        <f t="shared" si="2"/>
        <v>3.6625014588235296</v>
      </c>
      <c r="F252" s="13">
        <v>85</v>
      </c>
      <c r="G252" s="14">
        <v>117.154724</v>
      </c>
      <c r="H252" s="15">
        <v>0.376</v>
      </c>
      <c r="I252" s="14">
        <v>194.15790000000001</v>
      </c>
      <c r="J252" s="15">
        <v>0.624</v>
      </c>
      <c r="K252" s="16">
        <v>311312624</v>
      </c>
      <c r="L252" s="70">
        <v>2007</v>
      </c>
      <c r="M252" s="13" t="s">
        <v>16</v>
      </c>
      <c r="N252" s="17" t="s">
        <v>684</v>
      </c>
      <c r="O252" s="22" t="s">
        <v>685</v>
      </c>
      <c r="P252" s="19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spans="1:31">
      <c r="A253" s="41" t="s">
        <v>686</v>
      </c>
      <c r="B253" s="10">
        <f t="shared" si="4"/>
        <v>362.74428</v>
      </c>
      <c r="C253" s="69">
        <v>583.12</v>
      </c>
      <c r="D253" s="11">
        <f t="shared" si="1"/>
        <v>3.2976752727272727</v>
      </c>
      <c r="E253" s="12">
        <f t="shared" si="2"/>
        <v>3.2976752727272727</v>
      </c>
      <c r="F253" s="13">
        <v>110</v>
      </c>
      <c r="G253" s="14">
        <v>125.54428</v>
      </c>
      <c r="H253" s="15">
        <v>0.34599999999999997</v>
      </c>
      <c r="I253" s="14">
        <v>237.2</v>
      </c>
      <c r="J253" s="15">
        <v>0.65400000000000003</v>
      </c>
      <c r="K253" s="16">
        <v>362744280</v>
      </c>
      <c r="L253" s="70">
        <v>2004</v>
      </c>
      <c r="M253" s="13" t="s">
        <v>16</v>
      </c>
      <c r="N253" s="17" t="s">
        <v>687</v>
      </c>
      <c r="O253" s="22" t="s">
        <v>688</v>
      </c>
      <c r="P253" s="19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spans="1:31">
      <c r="A254" s="41" t="s">
        <v>689</v>
      </c>
      <c r="B254" s="10">
        <f t="shared" si="4"/>
        <v>377.61759799999999</v>
      </c>
      <c r="C254" s="69">
        <v>446.63</v>
      </c>
      <c r="D254" s="11">
        <f t="shared" si="1"/>
        <v>3.933516645833333</v>
      </c>
      <c r="E254" s="12">
        <f t="shared" si="2"/>
        <v>3.933516645833333</v>
      </c>
      <c r="F254" s="13">
        <v>96</v>
      </c>
      <c r="G254" s="14">
        <v>142.50272799999999</v>
      </c>
      <c r="H254" s="15">
        <v>0.377</v>
      </c>
      <c r="I254" s="14">
        <v>235.11487</v>
      </c>
      <c r="J254" s="15">
        <v>0.623</v>
      </c>
      <c r="K254" s="16">
        <v>377617598</v>
      </c>
      <c r="L254" s="70">
        <v>2019</v>
      </c>
      <c r="M254" s="13" t="s">
        <v>18</v>
      </c>
      <c r="N254" s="17" t="s">
        <v>690</v>
      </c>
      <c r="O254" s="22" t="s">
        <v>691</v>
      </c>
      <c r="P254" s="19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spans="1:31">
      <c r="A255" s="41" t="s">
        <v>692</v>
      </c>
      <c r="B255" s="10">
        <f t="shared" si="4"/>
        <v>339.79588999999999</v>
      </c>
      <c r="C255" s="69">
        <v>510.14</v>
      </c>
      <c r="D255" s="11">
        <f t="shared" si="1"/>
        <v>4.2474486249999996</v>
      </c>
      <c r="E255" s="12">
        <f t="shared" si="2"/>
        <v>4.2474486249999996</v>
      </c>
      <c r="F255" s="13">
        <v>80</v>
      </c>
      <c r="G255" s="14">
        <v>155.01934</v>
      </c>
      <c r="H255" s="15">
        <v>0.45600000000000002</v>
      </c>
      <c r="I255" s="14">
        <v>184.77654999999999</v>
      </c>
      <c r="J255" s="15">
        <v>0.54400000000000004</v>
      </c>
      <c r="K255" s="16">
        <v>339795890</v>
      </c>
      <c r="L255" s="70">
        <v>2006</v>
      </c>
      <c r="M255" s="13" t="s">
        <v>16</v>
      </c>
      <c r="N255" s="17" t="s">
        <v>693</v>
      </c>
      <c r="O255" s="22" t="s">
        <v>694</v>
      </c>
      <c r="P255" s="19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spans="1:31">
      <c r="A256" s="41" t="s">
        <v>695</v>
      </c>
      <c r="B256" s="10">
        <f t="shared" si="4"/>
        <v>493.311825</v>
      </c>
      <c r="C256" s="69">
        <v>637.76</v>
      </c>
      <c r="D256" s="11">
        <f t="shared" si="1"/>
        <v>2.4665591249999999</v>
      </c>
      <c r="E256" s="12">
        <f t="shared" si="2"/>
        <v>2.4665591249999999</v>
      </c>
      <c r="F256" s="13">
        <v>200</v>
      </c>
      <c r="G256" s="14">
        <v>234.91182499999999</v>
      </c>
      <c r="H256" s="15">
        <v>0.47599999999999998</v>
      </c>
      <c r="I256" s="14">
        <v>258.39999999999998</v>
      </c>
      <c r="J256" s="15">
        <v>0.52400000000000002</v>
      </c>
      <c r="K256" s="16">
        <v>493311825</v>
      </c>
      <c r="L256" s="70">
        <v>2013</v>
      </c>
      <c r="M256" s="13" t="s">
        <v>18</v>
      </c>
      <c r="N256" s="17" t="s">
        <v>696</v>
      </c>
      <c r="O256" s="22" t="s">
        <v>697</v>
      </c>
      <c r="P256" s="19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spans="1:31">
      <c r="A257" s="41" t="s">
        <v>698</v>
      </c>
      <c r="B257" s="10">
        <f t="shared" si="4"/>
        <v>411.002906</v>
      </c>
      <c r="C257" s="69">
        <v>531.35</v>
      </c>
      <c r="D257" s="11">
        <f t="shared" si="1"/>
        <v>2.0550145299999998</v>
      </c>
      <c r="E257" s="12">
        <f t="shared" si="2"/>
        <v>2.0550145299999998</v>
      </c>
      <c r="F257" s="13">
        <v>200</v>
      </c>
      <c r="G257" s="14">
        <v>101.80290599999999</v>
      </c>
      <c r="H257" s="15">
        <v>0.248</v>
      </c>
      <c r="I257" s="14">
        <v>309.2</v>
      </c>
      <c r="J257" s="15">
        <v>0.752</v>
      </c>
      <c r="K257" s="16">
        <v>411002906</v>
      </c>
      <c r="L257" s="70">
        <v>2013</v>
      </c>
      <c r="M257" s="13" t="s">
        <v>18</v>
      </c>
      <c r="N257" s="17" t="s">
        <v>699</v>
      </c>
      <c r="O257" s="22" t="s">
        <v>700</v>
      </c>
      <c r="P257" s="19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spans="1:31">
      <c r="A258" s="41" t="s">
        <v>701</v>
      </c>
      <c r="B258" s="10">
        <f t="shared" si="4"/>
        <v>449.22094499999997</v>
      </c>
      <c r="C258" s="69">
        <v>763.78</v>
      </c>
      <c r="D258" s="11">
        <f t="shared" si="1"/>
        <v>3.2087210357142855</v>
      </c>
      <c r="E258" s="12">
        <f t="shared" si="2"/>
        <v>3.2087210357142855</v>
      </c>
      <c r="F258" s="13">
        <v>140</v>
      </c>
      <c r="G258" s="14">
        <v>198.542554</v>
      </c>
      <c r="H258" s="15">
        <v>0.442</v>
      </c>
      <c r="I258" s="14">
        <v>250.678391</v>
      </c>
      <c r="J258" s="15">
        <v>0.55800000000000005</v>
      </c>
      <c r="K258" s="16">
        <v>449220945</v>
      </c>
      <c r="L258" s="70">
        <v>2001</v>
      </c>
      <c r="M258" s="13" t="s">
        <v>16</v>
      </c>
      <c r="N258" s="17" t="s">
        <v>702</v>
      </c>
      <c r="O258" s="22" t="s">
        <v>703</v>
      </c>
      <c r="P258" s="19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spans="1:31">
      <c r="A259" s="41" t="s">
        <v>704</v>
      </c>
      <c r="B259" s="10">
        <f t="shared" si="4"/>
        <v>373.51562100000001</v>
      </c>
      <c r="C259" s="69">
        <v>475.38</v>
      </c>
      <c r="D259" s="11">
        <f t="shared" si="1"/>
        <v>2.8296637954545454</v>
      </c>
      <c r="E259" s="12">
        <f t="shared" si="2"/>
        <v>2.8296637954545454</v>
      </c>
      <c r="F259" s="13">
        <v>132</v>
      </c>
      <c r="G259" s="14">
        <v>83.850910999999996</v>
      </c>
      <c r="H259" s="15">
        <v>0.224</v>
      </c>
      <c r="I259" s="14">
        <v>289.66471000000001</v>
      </c>
      <c r="J259" s="15">
        <v>0.77600000000000002</v>
      </c>
      <c r="K259" s="16">
        <v>373515621</v>
      </c>
      <c r="L259" s="70">
        <v>2014</v>
      </c>
      <c r="M259" s="13" t="s">
        <v>18</v>
      </c>
      <c r="N259" s="17" t="s">
        <v>705</v>
      </c>
      <c r="O259" s="22" t="s">
        <v>706</v>
      </c>
      <c r="P259" s="19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spans="1:31">
      <c r="A260" s="41" t="s">
        <v>707</v>
      </c>
      <c r="B260" s="10">
        <f t="shared" si="4"/>
        <v>351.49606599999998</v>
      </c>
      <c r="C260" s="69">
        <v>422.18</v>
      </c>
      <c r="D260" s="11">
        <f t="shared" si="1"/>
        <v>7.0299213199999997</v>
      </c>
      <c r="E260" s="12">
        <f t="shared" si="2"/>
        <v>7.0299213199999997</v>
      </c>
      <c r="F260" s="13">
        <v>50</v>
      </c>
      <c r="G260" s="14">
        <v>115.253424</v>
      </c>
      <c r="H260" s="15">
        <v>0.32800000000000001</v>
      </c>
      <c r="I260" s="14">
        <v>236.24264199999999</v>
      </c>
      <c r="J260" s="15">
        <v>0.67200000000000004</v>
      </c>
      <c r="K260" s="16">
        <v>351496066</v>
      </c>
      <c r="L260" s="70">
        <v>2018</v>
      </c>
      <c r="M260" s="13" t="s">
        <v>18</v>
      </c>
      <c r="N260" s="17" t="s">
        <v>708</v>
      </c>
      <c r="O260" s="22" t="s">
        <v>709</v>
      </c>
      <c r="P260" s="19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spans="1:31">
      <c r="A261" s="41" t="s">
        <v>710</v>
      </c>
      <c r="B261" s="10">
        <f t="shared" si="4"/>
        <v>362.21174000000002</v>
      </c>
      <c r="C261" s="69">
        <v>615.84</v>
      </c>
      <c r="D261" s="11">
        <f t="shared" si="1"/>
        <v>3.6221174</v>
      </c>
      <c r="E261" s="12">
        <f t="shared" si="2"/>
        <v>3.6221174</v>
      </c>
      <c r="F261" s="13">
        <v>100</v>
      </c>
      <c r="G261" s="14">
        <v>180.01174</v>
      </c>
      <c r="H261" s="15">
        <v>0.497</v>
      </c>
      <c r="I261" s="14">
        <v>182.2</v>
      </c>
      <c r="J261" s="15">
        <v>0.503</v>
      </c>
      <c r="K261" s="16">
        <v>362211740</v>
      </c>
      <c r="L261" s="70">
        <v>2001</v>
      </c>
      <c r="M261" s="13" t="s">
        <v>16</v>
      </c>
      <c r="N261" s="17" t="s">
        <v>711</v>
      </c>
      <c r="O261" s="22" t="s">
        <v>712</v>
      </c>
      <c r="P261" s="19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spans="1:31">
      <c r="A262" s="23" t="s">
        <v>713</v>
      </c>
      <c r="B262" s="10">
        <f t="shared" si="4"/>
        <v>960.99649199999999</v>
      </c>
      <c r="C262" s="69">
        <v>1413.42</v>
      </c>
      <c r="D262" s="11">
        <f t="shared" si="1"/>
        <v>3.20332164</v>
      </c>
      <c r="E262" s="12">
        <f t="shared" si="2"/>
        <v>3.20332164</v>
      </c>
      <c r="F262" s="13">
        <v>300</v>
      </c>
      <c r="G262" s="14">
        <v>309.42042500000002</v>
      </c>
      <c r="H262" s="15">
        <v>0.32200000000000001</v>
      </c>
      <c r="I262" s="14">
        <v>651.57606699999997</v>
      </c>
      <c r="J262" s="15">
        <v>0.67800000000000005</v>
      </c>
      <c r="K262" s="16">
        <v>960996492</v>
      </c>
      <c r="L262" s="70">
        <v>2007</v>
      </c>
      <c r="M262" s="13" t="s">
        <v>16</v>
      </c>
      <c r="N262" s="17" t="s">
        <v>714</v>
      </c>
      <c r="O262" s="22" t="s">
        <v>715</v>
      </c>
      <c r="P262" s="19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spans="1:31">
      <c r="A263" s="23" t="s">
        <v>716</v>
      </c>
      <c r="B263" s="10">
        <f t="shared" si="4"/>
        <v>1066.1797469999999</v>
      </c>
      <c r="C263" s="69">
        <v>1600.67</v>
      </c>
      <c r="D263" s="11">
        <f t="shared" si="1"/>
        <v>4.7385766533333333</v>
      </c>
      <c r="E263" s="12">
        <f t="shared" si="2"/>
        <v>4.7385766533333333</v>
      </c>
      <c r="F263" s="13">
        <v>225</v>
      </c>
      <c r="G263" s="14">
        <v>423.31581199999999</v>
      </c>
      <c r="H263" s="15">
        <v>0.39700000000000002</v>
      </c>
      <c r="I263" s="14">
        <v>642.86393499999997</v>
      </c>
      <c r="J263" s="15">
        <v>0.60299999999999998</v>
      </c>
      <c r="K263" s="16">
        <v>1066179747</v>
      </c>
      <c r="L263" s="70">
        <v>2006</v>
      </c>
      <c r="M263" s="13" t="s">
        <v>16</v>
      </c>
      <c r="N263" s="17" t="s">
        <v>717</v>
      </c>
      <c r="O263" s="22" t="s">
        <v>718</v>
      </c>
      <c r="P263" s="19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spans="1:31">
      <c r="A264" s="23" t="s">
        <v>719</v>
      </c>
      <c r="B264" s="10">
        <f t="shared" si="4"/>
        <v>794.88144199999999</v>
      </c>
      <c r="C264" s="69">
        <v>974.49</v>
      </c>
      <c r="D264" s="11">
        <f t="shared" si="1"/>
        <v>3.4560062695652172</v>
      </c>
      <c r="E264" s="12">
        <f t="shared" si="2"/>
        <v>3.4560062695652172</v>
      </c>
      <c r="F264" s="13">
        <v>230</v>
      </c>
      <c r="G264" s="14">
        <v>172.558876</v>
      </c>
      <c r="H264" s="15">
        <v>0.217</v>
      </c>
      <c r="I264" s="14">
        <v>622.32256600000005</v>
      </c>
      <c r="J264" s="15">
        <v>0.78300000000000003</v>
      </c>
      <c r="K264" s="16">
        <v>794881442</v>
      </c>
      <c r="L264" s="70">
        <v>2017</v>
      </c>
      <c r="M264" s="13" t="s">
        <v>18</v>
      </c>
      <c r="N264" s="17" t="s">
        <v>720</v>
      </c>
      <c r="O264" s="22" t="s">
        <v>721</v>
      </c>
      <c r="P264" s="19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spans="1:31">
      <c r="A265" s="23" t="s">
        <v>722</v>
      </c>
      <c r="B265" s="10">
        <f t="shared" si="4"/>
        <v>1045.713802</v>
      </c>
      <c r="C265" s="69">
        <v>1413.66</v>
      </c>
      <c r="D265" s="11">
        <f t="shared" si="1"/>
        <v>2.7591393192612137</v>
      </c>
      <c r="E265" s="12">
        <f t="shared" si="2"/>
        <v>2.7591393192612137</v>
      </c>
      <c r="F265" s="13">
        <v>379</v>
      </c>
      <c r="G265" s="14">
        <v>241.07180199999999</v>
      </c>
      <c r="H265" s="15">
        <v>0.23</v>
      </c>
      <c r="I265" s="14">
        <v>804.64200000000005</v>
      </c>
      <c r="J265" s="15">
        <v>0.77</v>
      </c>
      <c r="K265" s="16">
        <v>1045713802</v>
      </c>
      <c r="L265" s="70">
        <v>2011</v>
      </c>
      <c r="M265" s="13" t="s">
        <v>18</v>
      </c>
      <c r="N265" s="17" t="s">
        <v>723</v>
      </c>
      <c r="O265" s="22" t="s">
        <v>724</v>
      </c>
      <c r="P265" s="19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spans="1:31">
      <c r="A266" s="23" t="s">
        <v>725</v>
      </c>
      <c r="B266" s="10">
        <f t="shared" si="4"/>
        <v>654.26401499999997</v>
      </c>
      <c r="C266" s="69">
        <v>1072</v>
      </c>
      <c r="D266" s="11">
        <f t="shared" si="1"/>
        <v>4.6733143928571428</v>
      </c>
      <c r="E266" s="12">
        <f t="shared" si="2"/>
        <v>4.6733143928571428</v>
      </c>
      <c r="F266" s="13">
        <v>140</v>
      </c>
      <c r="G266" s="14">
        <v>305.41391800000002</v>
      </c>
      <c r="H266" s="15">
        <v>0.46700000000000003</v>
      </c>
      <c r="I266" s="14">
        <v>348.85009700000001</v>
      </c>
      <c r="J266" s="15">
        <v>0.53300000000000003</v>
      </c>
      <c r="K266" s="16">
        <v>654264015</v>
      </c>
      <c r="L266" s="70">
        <v>2003</v>
      </c>
      <c r="M266" s="13" t="s">
        <v>16</v>
      </c>
      <c r="N266" s="17" t="s">
        <v>726</v>
      </c>
      <c r="O266" s="22" t="s">
        <v>727</v>
      </c>
      <c r="P266" s="19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spans="1:31">
      <c r="A267" s="41" t="s">
        <v>728</v>
      </c>
      <c r="B267" s="10">
        <f t="shared" si="4"/>
        <v>346.07977299999999</v>
      </c>
      <c r="C267" s="69">
        <v>685.51</v>
      </c>
      <c r="D267" s="11">
        <f t="shared" si="1"/>
        <v>6.2923595090909092</v>
      </c>
      <c r="E267" s="12">
        <f t="shared" si="2"/>
        <v>6.2923595090909092</v>
      </c>
      <c r="F267" s="13">
        <v>55</v>
      </c>
      <c r="G267" s="14">
        <v>141.57977299999999</v>
      </c>
      <c r="H267" s="15">
        <v>0.40899999999999997</v>
      </c>
      <c r="I267" s="14">
        <v>204.5</v>
      </c>
      <c r="J267" s="15">
        <v>0.59099999999999997</v>
      </c>
      <c r="K267" s="16">
        <v>346079773</v>
      </c>
      <c r="L267" s="70">
        <v>1995</v>
      </c>
      <c r="M267" s="13" t="s">
        <v>23</v>
      </c>
      <c r="N267" s="17" t="s">
        <v>729</v>
      </c>
      <c r="O267" s="22" t="s">
        <v>730</v>
      </c>
      <c r="P267" s="19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spans="1:31">
      <c r="A268" s="41" t="s">
        <v>731</v>
      </c>
      <c r="B268" s="10">
        <f t="shared" si="4"/>
        <v>433.23030399999999</v>
      </c>
      <c r="C268" s="69">
        <v>512.4</v>
      </c>
      <c r="D268" s="11">
        <f t="shared" si="1"/>
        <v>2.8882020266666668</v>
      </c>
      <c r="E268" s="12">
        <f t="shared" si="2"/>
        <v>2.8882020266666668</v>
      </c>
      <c r="F268" s="13">
        <v>150</v>
      </c>
      <c r="G268" s="14">
        <v>144.17456799999999</v>
      </c>
      <c r="H268" s="15">
        <v>0.33300000000000002</v>
      </c>
      <c r="I268" s="14">
        <v>289.05573600000002</v>
      </c>
      <c r="J268" s="15">
        <v>0.66700000000000004</v>
      </c>
      <c r="K268" s="16">
        <v>433230304</v>
      </c>
      <c r="L268" s="70">
        <v>2019</v>
      </c>
      <c r="M268" s="13" t="s">
        <v>18</v>
      </c>
      <c r="N268" s="17" t="s">
        <v>732</v>
      </c>
      <c r="O268" s="22" t="s">
        <v>733</v>
      </c>
      <c r="P268" s="19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spans="1:31">
      <c r="A269" s="41" t="s">
        <v>734</v>
      </c>
      <c r="B269" s="10">
        <f t="shared" si="4"/>
        <v>463.40626800000001</v>
      </c>
      <c r="C269" s="69">
        <v>1082.9000000000001</v>
      </c>
      <c r="D269" s="11">
        <f t="shared" si="1"/>
        <v>33.100447714285714</v>
      </c>
      <c r="E269" s="12">
        <f t="shared" si="2"/>
        <v>33.100447714285714</v>
      </c>
      <c r="F269" s="13">
        <v>14</v>
      </c>
      <c r="G269" s="14">
        <v>178.40626800000001</v>
      </c>
      <c r="H269" s="15">
        <v>0.38500000000000001</v>
      </c>
      <c r="I269" s="14">
        <v>285</v>
      </c>
      <c r="J269" s="15">
        <v>0.61499999999999999</v>
      </c>
      <c r="K269" s="16">
        <v>463406268</v>
      </c>
      <c r="L269" s="70">
        <v>1990</v>
      </c>
      <c r="M269" s="13" t="s">
        <v>23</v>
      </c>
      <c r="N269" s="17" t="s">
        <v>735</v>
      </c>
      <c r="O269" s="22" t="s">
        <v>736</v>
      </c>
      <c r="P269" s="19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spans="1:31">
      <c r="A270" s="41" t="s">
        <v>737</v>
      </c>
      <c r="B270" s="10">
        <f t="shared" si="4"/>
        <v>336.36567600000001</v>
      </c>
      <c r="C270" s="69">
        <v>474.27</v>
      </c>
      <c r="D270" s="11">
        <f t="shared" si="1"/>
        <v>1.8181928432432433</v>
      </c>
      <c r="E270" s="12">
        <f t="shared" si="2"/>
        <v>1.8181928432432433</v>
      </c>
      <c r="F270" s="13">
        <v>185</v>
      </c>
      <c r="G270" s="14">
        <v>90.759675999999999</v>
      </c>
      <c r="H270" s="15">
        <v>0.27</v>
      </c>
      <c r="I270" s="14">
        <v>245.60599999999999</v>
      </c>
      <c r="J270" s="15">
        <v>0.73</v>
      </c>
      <c r="K270" s="16">
        <v>336365676</v>
      </c>
      <c r="L270" s="70">
        <v>2009</v>
      </c>
      <c r="M270" s="13" t="s">
        <v>16</v>
      </c>
      <c r="N270" s="17" t="s">
        <v>738</v>
      </c>
      <c r="O270" s="22" t="s">
        <v>739</v>
      </c>
      <c r="P270" s="19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spans="1:31">
      <c r="A271" s="41" t="s">
        <v>740</v>
      </c>
      <c r="B271" s="10">
        <f t="shared" si="4"/>
        <v>403.35446899999999</v>
      </c>
      <c r="C271" s="69">
        <v>529.78</v>
      </c>
      <c r="D271" s="11">
        <f t="shared" si="1"/>
        <v>3.1027266846153845</v>
      </c>
      <c r="E271" s="12">
        <f t="shared" si="2"/>
        <v>3.1027266846153845</v>
      </c>
      <c r="F271" s="13">
        <v>130</v>
      </c>
      <c r="G271" s="14">
        <v>126.477084</v>
      </c>
      <c r="H271" s="15">
        <v>0.314</v>
      </c>
      <c r="I271" s="14">
        <v>276.877385</v>
      </c>
      <c r="J271" s="15">
        <v>0.68600000000000005</v>
      </c>
      <c r="K271" s="16">
        <v>403354469</v>
      </c>
      <c r="L271" s="70">
        <v>2012</v>
      </c>
      <c r="M271" s="13" t="s">
        <v>18</v>
      </c>
      <c r="N271" s="17" t="s">
        <v>741</v>
      </c>
      <c r="O271" s="22" t="s">
        <v>742</v>
      </c>
      <c r="P271" s="19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spans="1:31">
      <c r="A272" s="41" t="s">
        <v>743</v>
      </c>
      <c r="B272" s="10">
        <f t="shared" si="4"/>
        <v>554.98747700000001</v>
      </c>
      <c r="C272" s="69">
        <v>750.27</v>
      </c>
      <c r="D272" s="11">
        <f t="shared" si="1"/>
        <v>4.2691344384615384</v>
      </c>
      <c r="E272" s="12">
        <f t="shared" si="2"/>
        <v>4.2691344384615384</v>
      </c>
      <c r="F272" s="13">
        <v>130</v>
      </c>
      <c r="G272" s="14">
        <v>149.260504</v>
      </c>
      <c r="H272" s="15">
        <v>0.26900000000000002</v>
      </c>
      <c r="I272" s="14">
        <v>405.72697299999999</v>
      </c>
      <c r="J272" s="15">
        <v>0.73099999999999998</v>
      </c>
      <c r="K272" s="16">
        <v>554987477</v>
      </c>
      <c r="L272" s="70">
        <v>2011</v>
      </c>
      <c r="M272" s="13" t="s">
        <v>18</v>
      </c>
      <c r="N272" s="17" t="s">
        <v>744</v>
      </c>
      <c r="O272" s="22" t="s">
        <v>745</v>
      </c>
      <c r="P272" s="19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spans="1:31">
      <c r="A273" s="41" t="s">
        <v>746</v>
      </c>
      <c r="B273" s="10">
        <f t="shared" si="4"/>
        <v>589.58048199999996</v>
      </c>
      <c r="C273" s="69">
        <v>831.55</v>
      </c>
      <c r="D273" s="11">
        <f t="shared" si="1"/>
        <v>2.6799112818181818</v>
      </c>
      <c r="E273" s="12">
        <f t="shared" si="2"/>
        <v>2.6799112818181818</v>
      </c>
      <c r="F273" s="13">
        <v>220</v>
      </c>
      <c r="G273" s="14">
        <v>168.368427</v>
      </c>
      <c r="H273" s="15">
        <v>0.28599999999999998</v>
      </c>
      <c r="I273" s="14">
        <v>421.21205500000002</v>
      </c>
      <c r="J273" s="15">
        <v>0.71399999999999997</v>
      </c>
      <c r="K273" s="16">
        <v>589580482</v>
      </c>
      <c r="L273" s="70">
        <v>2008</v>
      </c>
      <c r="M273" s="13" t="s">
        <v>16</v>
      </c>
      <c r="N273" s="17" t="s">
        <v>747</v>
      </c>
      <c r="O273" s="22" t="s">
        <v>748</v>
      </c>
      <c r="P273" s="19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spans="1:31">
      <c r="A274" s="41" t="s">
        <v>749</v>
      </c>
      <c r="B274" s="10">
        <f t="shared" si="4"/>
        <v>389.925971</v>
      </c>
      <c r="C274" s="69">
        <v>1334.31</v>
      </c>
      <c r="D274" s="11">
        <f t="shared" si="1"/>
        <v>19.496298549999999</v>
      </c>
      <c r="E274" s="12">
        <f t="shared" si="2"/>
        <v>19.496298549999999</v>
      </c>
      <c r="F274" s="13">
        <v>20</v>
      </c>
      <c r="G274" s="14">
        <v>248.15997100000001</v>
      </c>
      <c r="H274" s="15">
        <v>0.63600000000000001</v>
      </c>
      <c r="I274" s="14">
        <v>141.76599999999999</v>
      </c>
      <c r="J274" s="15">
        <v>0.36399999999999999</v>
      </c>
      <c r="K274" s="16">
        <v>389925971</v>
      </c>
      <c r="L274" s="70">
        <v>1981</v>
      </c>
      <c r="M274" s="13" t="s">
        <v>102</v>
      </c>
      <c r="N274" s="17" t="s">
        <v>750</v>
      </c>
      <c r="O274" s="22" t="s">
        <v>751</v>
      </c>
      <c r="P274" s="19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spans="1:31">
      <c r="A275" s="41" t="s">
        <v>752</v>
      </c>
      <c r="B275" s="10">
        <f t="shared" si="4"/>
        <v>354.82543500000003</v>
      </c>
      <c r="C275" s="69">
        <v>913.01</v>
      </c>
      <c r="D275" s="11">
        <f t="shared" si="1"/>
        <v>14.1930174</v>
      </c>
      <c r="E275" s="12">
        <f t="shared" si="2"/>
        <v>14.1930174</v>
      </c>
      <c r="F275" s="13">
        <v>25</v>
      </c>
      <c r="G275" s="14">
        <v>172.825435</v>
      </c>
      <c r="H275" s="15">
        <v>0.48699999999999999</v>
      </c>
      <c r="I275" s="14">
        <v>182</v>
      </c>
      <c r="J275" s="15">
        <v>0.51300000000000001</v>
      </c>
      <c r="K275" s="16">
        <v>354825435</v>
      </c>
      <c r="L275" s="70">
        <v>1988</v>
      </c>
      <c r="M275" s="13" t="s">
        <v>102</v>
      </c>
      <c r="N275" s="17" t="s">
        <v>753</v>
      </c>
      <c r="O275" s="22" t="s">
        <v>754</v>
      </c>
      <c r="P275" s="19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spans="1:31">
      <c r="A276" s="41" t="s">
        <v>755</v>
      </c>
      <c r="B276" s="10">
        <f t="shared" si="4"/>
        <v>529.32396200000005</v>
      </c>
      <c r="C276" s="69">
        <v>635.77</v>
      </c>
      <c r="D276" s="11">
        <f t="shared" si="1"/>
        <v>3.0247083542857145</v>
      </c>
      <c r="E276" s="12">
        <f t="shared" si="2"/>
        <v>3.0247083542857145</v>
      </c>
      <c r="F276" s="13">
        <v>175</v>
      </c>
      <c r="G276" s="14">
        <v>201.091711</v>
      </c>
      <c r="H276" s="15">
        <v>0.38</v>
      </c>
      <c r="I276" s="14">
        <v>328.23225100000002</v>
      </c>
      <c r="J276" s="15">
        <v>0.62</v>
      </c>
      <c r="K276" s="16">
        <v>529323962</v>
      </c>
      <c r="L276" s="70">
        <v>2018</v>
      </c>
      <c r="M276" s="13" t="s">
        <v>18</v>
      </c>
      <c r="N276" s="17" t="s">
        <v>756</v>
      </c>
      <c r="O276" s="22" t="s">
        <v>757</v>
      </c>
      <c r="P276" s="19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spans="1:31">
      <c r="A277" s="41" t="s">
        <v>758</v>
      </c>
      <c r="B277" s="10">
        <f t="shared" si="4"/>
        <v>428.028233</v>
      </c>
      <c r="C277" s="69">
        <v>514.1</v>
      </c>
      <c r="D277" s="11">
        <f t="shared" si="1"/>
        <v>3.5669019416666665</v>
      </c>
      <c r="E277" s="12">
        <f t="shared" si="2"/>
        <v>3.5669019416666665</v>
      </c>
      <c r="F277" s="31">
        <v>120</v>
      </c>
      <c r="G277" s="14">
        <v>101.028233</v>
      </c>
      <c r="H277" s="15">
        <v>0.23599999999999999</v>
      </c>
      <c r="I277" s="14">
        <v>327</v>
      </c>
      <c r="J277" s="15">
        <v>0.76400000000000001</v>
      </c>
      <c r="K277" s="16">
        <v>428028233</v>
      </c>
      <c r="L277" s="70">
        <v>2018</v>
      </c>
      <c r="M277" s="13" t="s">
        <v>18</v>
      </c>
      <c r="N277" s="17" t="s">
        <v>759</v>
      </c>
      <c r="O277" s="42"/>
      <c r="P277" s="19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spans="1:31">
      <c r="A278" s="41" t="s">
        <v>760</v>
      </c>
      <c r="B278" s="10">
        <f t="shared" si="4"/>
        <v>309.492681</v>
      </c>
      <c r="C278" s="69">
        <v>596.76</v>
      </c>
      <c r="D278" s="11">
        <f t="shared" si="1"/>
        <v>4.4213240142857142</v>
      </c>
      <c r="E278" s="12">
        <f t="shared" si="2"/>
        <v>4.4213240142857142</v>
      </c>
      <c r="F278" s="13">
        <v>70</v>
      </c>
      <c r="G278" s="14">
        <v>136.492681</v>
      </c>
      <c r="H278" s="15">
        <v>0.441</v>
      </c>
      <c r="I278" s="14">
        <v>173</v>
      </c>
      <c r="J278" s="15">
        <v>0.55900000000000005</v>
      </c>
      <c r="K278" s="16">
        <v>309492681</v>
      </c>
      <c r="L278" s="70">
        <v>1996</v>
      </c>
      <c r="M278" s="13" t="s">
        <v>23</v>
      </c>
      <c r="N278" s="17" t="s">
        <v>761</v>
      </c>
      <c r="O278" s="22" t="s">
        <v>762</v>
      </c>
      <c r="P278" s="19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spans="1:31">
      <c r="A279" s="41" t="s">
        <v>763</v>
      </c>
      <c r="B279" s="10">
        <f t="shared" si="4"/>
        <v>623.72608500000001</v>
      </c>
      <c r="C279" s="69">
        <v>917.37</v>
      </c>
      <c r="D279" s="11">
        <f t="shared" si="1"/>
        <v>4.1581739000000004</v>
      </c>
      <c r="E279" s="12">
        <f t="shared" si="2"/>
        <v>4.1581739000000004</v>
      </c>
      <c r="F279" s="13">
        <v>150</v>
      </c>
      <c r="G279" s="14">
        <v>206.44565399999999</v>
      </c>
      <c r="H279" s="15">
        <v>0.33100000000000002</v>
      </c>
      <c r="I279" s="14">
        <v>417.28043100000002</v>
      </c>
      <c r="J279" s="15">
        <v>0.66900000000000004</v>
      </c>
      <c r="K279" s="16">
        <v>623726085</v>
      </c>
      <c r="L279" s="70">
        <v>2007</v>
      </c>
      <c r="M279" s="13" t="s">
        <v>16</v>
      </c>
      <c r="N279" s="17" t="s">
        <v>764</v>
      </c>
      <c r="O279" s="22" t="s">
        <v>765</v>
      </c>
      <c r="P279" s="19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spans="1:31">
      <c r="A280" s="41" t="s">
        <v>766</v>
      </c>
      <c r="B280" s="10">
        <f t="shared" si="4"/>
        <v>582.91884900000002</v>
      </c>
      <c r="C280" s="69">
        <v>700.14</v>
      </c>
      <c r="D280" s="11">
        <f t="shared" si="1"/>
        <v>3.3309648514285715</v>
      </c>
      <c r="E280" s="12">
        <f t="shared" si="2"/>
        <v>3.3309648514285715</v>
      </c>
      <c r="F280" s="13">
        <v>175</v>
      </c>
      <c r="G280" s="14">
        <v>137.71535</v>
      </c>
      <c r="H280" s="15">
        <v>0.23599999999999999</v>
      </c>
      <c r="I280" s="14">
        <v>445.20349900000002</v>
      </c>
      <c r="J280" s="15">
        <v>0.76400000000000001</v>
      </c>
      <c r="K280" s="16">
        <v>582918849</v>
      </c>
      <c r="L280" s="70">
        <v>2018</v>
      </c>
      <c r="M280" s="13" t="s">
        <v>18</v>
      </c>
      <c r="N280" s="17" t="s">
        <v>767</v>
      </c>
      <c r="O280" s="22" t="s">
        <v>768</v>
      </c>
      <c r="P280" s="19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spans="1:31">
      <c r="A281" s="41" t="s">
        <v>769</v>
      </c>
      <c r="B281" s="10">
        <f t="shared" si="4"/>
        <v>312.24262599999997</v>
      </c>
      <c r="C281" s="69">
        <v>392.37</v>
      </c>
      <c r="D281" s="11">
        <f t="shared" si="1"/>
        <v>7.806065649999999</v>
      </c>
      <c r="E281" s="12">
        <f t="shared" si="2"/>
        <v>7.806065649999999</v>
      </c>
      <c r="F281" s="13">
        <v>40</v>
      </c>
      <c r="G281" s="14">
        <v>26.830068000000001</v>
      </c>
      <c r="H281" s="15">
        <v>8.5999999999999993E-2</v>
      </c>
      <c r="I281" s="14">
        <v>285.41255799999999</v>
      </c>
      <c r="J281" s="15">
        <v>0.91400000000000003</v>
      </c>
      <c r="K281" s="16">
        <v>312242626</v>
      </c>
      <c r="L281" s="70">
        <v>2016</v>
      </c>
      <c r="M281" s="13" t="s">
        <v>18</v>
      </c>
      <c r="N281" s="17" t="s">
        <v>770</v>
      </c>
      <c r="O281" s="22" t="s">
        <v>771</v>
      </c>
      <c r="P281" s="19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spans="1:31">
      <c r="A282" s="41" t="s">
        <v>772</v>
      </c>
      <c r="B282" s="10">
        <f t="shared" si="4"/>
        <v>475.106177</v>
      </c>
      <c r="C282" s="69">
        <v>1446.26</v>
      </c>
      <c r="D282" s="11">
        <f t="shared" si="1"/>
        <v>11.048980860465116</v>
      </c>
      <c r="E282" s="12">
        <f t="shared" si="2"/>
        <v>11.048980860465116</v>
      </c>
      <c r="F282" s="13">
        <v>43</v>
      </c>
      <c r="G282" s="14">
        <v>309.30617699999999</v>
      </c>
      <c r="H282" s="15">
        <v>0.65100000000000002</v>
      </c>
      <c r="I282" s="14">
        <v>165.8</v>
      </c>
      <c r="J282" s="15">
        <v>0.34899999999999998</v>
      </c>
      <c r="K282" s="16">
        <v>475106177</v>
      </c>
      <c r="L282" s="70">
        <v>1983</v>
      </c>
      <c r="M282" s="13" t="s">
        <v>102</v>
      </c>
      <c r="N282" s="17" t="s">
        <v>773</v>
      </c>
      <c r="O282" s="22" t="s">
        <v>774</v>
      </c>
      <c r="P282" s="28" t="s">
        <v>94</v>
      </c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spans="1:31">
      <c r="A283" s="41" t="s">
        <v>775</v>
      </c>
      <c r="B283" s="10">
        <f t="shared" si="4"/>
        <v>868.39056000000005</v>
      </c>
      <c r="C283" s="69">
        <v>1355.69</v>
      </c>
      <c r="D283" s="11">
        <f t="shared" si="1"/>
        <v>7.6848722123893811</v>
      </c>
      <c r="E283" s="12">
        <f t="shared" si="2"/>
        <v>7.6848722123893811</v>
      </c>
      <c r="F283" s="13">
        <v>113</v>
      </c>
      <c r="G283" s="14">
        <v>380.270577</v>
      </c>
      <c r="H283" s="15">
        <v>0.438</v>
      </c>
      <c r="I283" s="14">
        <v>488.11998299999999</v>
      </c>
      <c r="J283" s="15">
        <v>0.56200000000000006</v>
      </c>
      <c r="K283" s="16">
        <v>868390560</v>
      </c>
      <c r="L283" s="70">
        <v>2005</v>
      </c>
      <c r="M283" s="13" t="s">
        <v>16</v>
      </c>
      <c r="N283" s="17" t="s">
        <v>776</v>
      </c>
      <c r="O283" s="22" t="s">
        <v>777</v>
      </c>
      <c r="P283" s="19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spans="1:31">
      <c r="A284" s="41" t="s">
        <v>778</v>
      </c>
      <c r="B284" s="10">
        <f t="shared" si="4"/>
        <v>483.86651799999999</v>
      </c>
      <c r="C284" s="69">
        <v>654.12</v>
      </c>
      <c r="D284" s="11">
        <f t="shared" si="1"/>
        <v>5.3762946444444442</v>
      </c>
      <c r="E284" s="12">
        <f t="shared" si="2"/>
        <v>5.3762946444444442</v>
      </c>
      <c r="F284" s="13">
        <v>90</v>
      </c>
      <c r="G284" s="14">
        <v>143.619809</v>
      </c>
      <c r="H284" s="15">
        <v>0.29699999999999999</v>
      </c>
      <c r="I284" s="14">
        <v>340.24670900000001</v>
      </c>
      <c r="J284" s="15">
        <v>0.70299999999999996</v>
      </c>
      <c r="K284" s="16">
        <v>483866518</v>
      </c>
      <c r="L284" s="70">
        <v>2011</v>
      </c>
      <c r="M284" s="13" t="s">
        <v>18</v>
      </c>
      <c r="N284" s="17" t="s">
        <v>779</v>
      </c>
      <c r="O284" s="22" t="s">
        <v>780</v>
      </c>
      <c r="P284" s="19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spans="1:31">
      <c r="A285" s="41" t="s">
        <v>781</v>
      </c>
      <c r="B285" s="10">
        <f t="shared" si="4"/>
        <v>498.78111699999999</v>
      </c>
      <c r="C285" s="69">
        <v>634.80999999999995</v>
      </c>
      <c r="D285" s="11">
        <f t="shared" si="1"/>
        <v>3.8367778230769232</v>
      </c>
      <c r="E285" s="12">
        <f t="shared" si="2"/>
        <v>3.8367778230769232</v>
      </c>
      <c r="F285" s="13">
        <v>130</v>
      </c>
      <c r="G285" s="14">
        <v>131.53843499999999</v>
      </c>
      <c r="H285" s="15">
        <v>0.26400000000000001</v>
      </c>
      <c r="I285" s="14">
        <v>367.242682</v>
      </c>
      <c r="J285" s="15">
        <v>0.73599999999999999</v>
      </c>
      <c r="K285" s="16">
        <v>498781117</v>
      </c>
      <c r="L285" s="70">
        <v>2014</v>
      </c>
      <c r="M285" s="13" t="s">
        <v>18</v>
      </c>
      <c r="N285" s="17" t="s">
        <v>782</v>
      </c>
      <c r="O285" s="22" t="s">
        <v>783</v>
      </c>
      <c r="P285" s="19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spans="1:31">
      <c r="A286" s="41" t="s">
        <v>784</v>
      </c>
      <c r="B286" s="10">
        <f t="shared" si="4"/>
        <v>481.80087300000002</v>
      </c>
      <c r="C286" s="69">
        <v>651.33000000000004</v>
      </c>
      <c r="D286" s="11">
        <f t="shared" si="1"/>
        <v>5.1806545483870972</v>
      </c>
      <c r="E286" s="12">
        <f t="shared" si="2"/>
        <v>5.1806545483870972</v>
      </c>
      <c r="F286" s="13">
        <v>93</v>
      </c>
      <c r="G286" s="14">
        <v>176.76018500000001</v>
      </c>
      <c r="H286" s="15">
        <v>0.36699999999999999</v>
      </c>
      <c r="I286" s="14">
        <v>305.04068799999999</v>
      </c>
      <c r="J286" s="15">
        <v>0.63300000000000001</v>
      </c>
      <c r="K286" s="16">
        <v>481800873</v>
      </c>
      <c r="L286" s="70">
        <v>2011</v>
      </c>
      <c r="M286" s="13" t="s">
        <v>18</v>
      </c>
      <c r="N286" s="17" t="s">
        <v>785</v>
      </c>
      <c r="O286" s="22" t="s">
        <v>786</v>
      </c>
      <c r="P286" s="19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spans="1:31">
      <c r="A287" s="41" t="s">
        <v>787</v>
      </c>
      <c r="B287" s="10">
        <f t="shared" si="4"/>
        <v>321.66974099999999</v>
      </c>
      <c r="C287" s="69">
        <v>441.95</v>
      </c>
      <c r="D287" s="11">
        <f t="shared" si="1"/>
        <v>1.6245946515151515</v>
      </c>
      <c r="E287" s="12">
        <f t="shared" si="2"/>
        <v>1.6245946515151515</v>
      </c>
      <c r="F287" s="13">
        <v>198</v>
      </c>
      <c r="G287" s="14">
        <v>105.26973</v>
      </c>
      <c r="H287" s="15">
        <v>0.32700000000000001</v>
      </c>
      <c r="I287" s="14">
        <v>216.40001100000001</v>
      </c>
      <c r="J287" s="15">
        <v>0.67300000000000004</v>
      </c>
      <c r="K287" s="16">
        <v>321669741</v>
      </c>
      <c r="L287" s="70">
        <v>2010</v>
      </c>
      <c r="M287" s="13" t="s">
        <v>18</v>
      </c>
      <c r="N287" s="17" t="s">
        <v>788</v>
      </c>
      <c r="O287" s="22" t="s">
        <v>789</v>
      </c>
      <c r="P287" s="19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spans="1:31">
      <c r="A288" s="41" t="s">
        <v>790</v>
      </c>
      <c r="B288" s="10">
        <f t="shared" si="4"/>
        <v>390.49390799999998</v>
      </c>
      <c r="C288" s="69">
        <v>863.7</v>
      </c>
      <c r="D288" s="11">
        <f t="shared" si="1"/>
        <v>8.1352897500000001</v>
      </c>
      <c r="E288" s="12">
        <f t="shared" si="2"/>
        <v>8.1352897500000001</v>
      </c>
      <c r="F288" s="13">
        <v>48</v>
      </c>
      <c r="G288" s="14">
        <v>165.493908</v>
      </c>
      <c r="H288" s="15">
        <v>0.42399999999999999</v>
      </c>
      <c r="I288" s="14">
        <v>225</v>
      </c>
      <c r="J288" s="15">
        <v>0.57599999999999996</v>
      </c>
      <c r="K288" s="16">
        <v>390493908</v>
      </c>
      <c r="L288" s="70">
        <v>1991</v>
      </c>
      <c r="M288" s="13" t="s">
        <v>23</v>
      </c>
      <c r="N288" s="17" t="s">
        <v>791</v>
      </c>
      <c r="O288" s="22" t="s">
        <v>792</v>
      </c>
      <c r="P288" s="19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spans="1:31">
      <c r="A289" s="41" t="s">
        <v>793</v>
      </c>
      <c r="B289" s="10">
        <f t="shared" si="4"/>
        <v>1058.6821420000001</v>
      </c>
      <c r="C289" s="69">
        <v>1330.35</v>
      </c>
      <c r="D289" s="11">
        <f t="shared" si="1"/>
        <v>3.8497532436363642</v>
      </c>
      <c r="E289" s="12">
        <f t="shared" si="2"/>
        <v>3.8497532436363642</v>
      </c>
      <c r="F289" s="13">
        <v>275</v>
      </c>
      <c r="G289" s="14">
        <v>533.53999099999999</v>
      </c>
      <c r="H289" s="15">
        <v>0.504</v>
      </c>
      <c r="I289" s="14">
        <v>525.14215100000001</v>
      </c>
      <c r="J289" s="15">
        <v>0.496</v>
      </c>
      <c r="K289" s="16">
        <v>1058682142</v>
      </c>
      <c r="L289" s="70">
        <v>2016</v>
      </c>
      <c r="M289" s="13" t="s">
        <v>18</v>
      </c>
      <c r="N289" s="17" t="s">
        <v>794</v>
      </c>
      <c r="O289" s="22" t="s">
        <v>795</v>
      </c>
      <c r="P289" s="19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spans="1:31">
      <c r="A290" s="41" t="s">
        <v>796</v>
      </c>
      <c r="B290" s="10">
        <f t="shared" si="4"/>
        <v>347.32580200000001</v>
      </c>
      <c r="C290" s="69">
        <v>590.54</v>
      </c>
      <c r="D290" s="11">
        <f t="shared" si="1"/>
        <v>3.8591755777777781</v>
      </c>
      <c r="E290" s="12">
        <f t="shared" si="2"/>
        <v>3.8591755777777781</v>
      </c>
      <c r="F290" s="13">
        <v>90</v>
      </c>
      <c r="G290" s="14">
        <v>226.164286</v>
      </c>
      <c r="H290" s="15">
        <v>0.65100000000000002</v>
      </c>
      <c r="I290" s="14">
        <v>121.16151600000001</v>
      </c>
      <c r="J290" s="15">
        <v>0.34899999999999998</v>
      </c>
      <c r="K290" s="16">
        <v>347325802</v>
      </c>
      <c r="L290" s="70">
        <v>2001</v>
      </c>
      <c r="M290" s="13" t="s">
        <v>16</v>
      </c>
      <c r="N290" s="17" t="s">
        <v>797</v>
      </c>
      <c r="O290" s="22" t="s">
        <v>798</v>
      </c>
      <c r="P290" s="19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spans="1:31">
      <c r="A291" s="41" t="s">
        <v>799</v>
      </c>
      <c r="B291" s="10">
        <f t="shared" si="4"/>
        <v>474.00915400000002</v>
      </c>
      <c r="C291" s="69">
        <v>603.82000000000005</v>
      </c>
      <c r="D291" s="11">
        <f t="shared" si="1"/>
        <v>4.3091741272727271</v>
      </c>
      <c r="E291" s="12">
        <f t="shared" si="2"/>
        <v>4.3091741272727271</v>
      </c>
      <c r="F291" s="13">
        <v>110</v>
      </c>
      <c r="G291" s="14">
        <v>155.190832</v>
      </c>
      <c r="H291" s="15">
        <v>0.32700000000000001</v>
      </c>
      <c r="I291" s="14">
        <v>318.81832200000002</v>
      </c>
      <c r="J291" s="15">
        <v>0.67300000000000004</v>
      </c>
      <c r="K291" s="16">
        <v>474009154</v>
      </c>
      <c r="L291" s="70">
        <v>2015</v>
      </c>
      <c r="M291" s="13" t="s">
        <v>18</v>
      </c>
      <c r="N291" s="17" t="s">
        <v>800</v>
      </c>
      <c r="O291" s="22" t="s">
        <v>801</v>
      </c>
      <c r="P291" s="19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spans="1:31">
      <c r="A292" s="41" t="s">
        <v>802</v>
      </c>
      <c r="B292" s="10">
        <f t="shared" si="4"/>
        <v>482.349603</v>
      </c>
      <c r="C292" s="69">
        <v>888.62</v>
      </c>
      <c r="D292" s="11">
        <f t="shared" si="1"/>
        <v>6.8907086142857139</v>
      </c>
      <c r="E292" s="12">
        <f t="shared" si="2"/>
        <v>6.8907086142857139</v>
      </c>
      <c r="F292" s="13">
        <v>70</v>
      </c>
      <c r="G292" s="14">
        <v>217.04960299999999</v>
      </c>
      <c r="H292" s="15">
        <v>0.45</v>
      </c>
      <c r="I292" s="14">
        <v>265.3</v>
      </c>
      <c r="J292" s="15">
        <v>0.55000000000000004</v>
      </c>
      <c r="K292" s="16">
        <v>482349603</v>
      </c>
      <c r="L292" s="70">
        <v>1998</v>
      </c>
      <c r="M292" s="13" t="s">
        <v>23</v>
      </c>
      <c r="N292" s="17" t="s">
        <v>803</v>
      </c>
      <c r="O292" s="22" t="s">
        <v>804</v>
      </c>
      <c r="P292" s="19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spans="1:31">
      <c r="A293" s="41" t="s">
        <v>805</v>
      </c>
      <c r="B293" s="10">
        <f t="shared" si="4"/>
        <v>322.16124500000001</v>
      </c>
      <c r="C293" s="69">
        <v>672.59</v>
      </c>
      <c r="D293" s="11">
        <f t="shared" si="1"/>
        <v>14.643692954545456</v>
      </c>
      <c r="E293" s="12">
        <f t="shared" si="2"/>
        <v>14.643692954545456</v>
      </c>
      <c r="F293" s="13">
        <v>22</v>
      </c>
      <c r="G293" s="14">
        <v>96.898818000000006</v>
      </c>
      <c r="H293" s="15">
        <v>0.30099999999999999</v>
      </c>
      <c r="I293" s="14">
        <v>225.262427</v>
      </c>
      <c r="J293" s="15">
        <v>0.69899999999999995</v>
      </c>
      <c r="K293" s="16">
        <v>322161245</v>
      </c>
      <c r="L293" s="70">
        <v>1993</v>
      </c>
      <c r="M293" s="13" t="s">
        <v>23</v>
      </c>
      <c r="N293" s="17" t="s">
        <v>806</v>
      </c>
      <c r="O293" s="22" t="s">
        <v>807</v>
      </c>
      <c r="P293" s="19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spans="1:31">
      <c r="A294" s="41" t="s">
        <v>808</v>
      </c>
      <c r="B294" s="10">
        <f t="shared" si="4"/>
        <v>327.33355899999998</v>
      </c>
      <c r="C294" s="69">
        <v>648.38</v>
      </c>
      <c r="D294" s="11">
        <f t="shared" si="1"/>
        <v>10.911118633333333</v>
      </c>
      <c r="E294" s="12">
        <f t="shared" si="2"/>
        <v>10.911118633333333</v>
      </c>
      <c r="F294" s="13">
        <v>30</v>
      </c>
      <c r="G294" s="14">
        <v>100.125643</v>
      </c>
      <c r="H294" s="15">
        <v>0.30599999999999999</v>
      </c>
      <c r="I294" s="14">
        <v>227.20791600000001</v>
      </c>
      <c r="J294" s="15">
        <v>0.69399999999999995</v>
      </c>
      <c r="K294" s="16">
        <v>327333559</v>
      </c>
      <c r="L294" s="70">
        <v>1995</v>
      </c>
      <c r="M294" s="13" t="s">
        <v>23</v>
      </c>
      <c r="N294" s="17" t="s">
        <v>809</v>
      </c>
      <c r="O294" s="22" t="s">
        <v>810</v>
      </c>
      <c r="P294" s="19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spans="1:31">
      <c r="A295" s="41" t="s">
        <v>811</v>
      </c>
      <c r="B295" s="10">
        <f t="shared" si="4"/>
        <v>418.76551899999998</v>
      </c>
      <c r="C295" s="69">
        <v>590.63</v>
      </c>
      <c r="D295" s="11">
        <f t="shared" si="1"/>
        <v>6.4425464461538455</v>
      </c>
      <c r="E295" s="12">
        <f t="shared" si="2"/>
        <v>6.4425464461538455</v>
      </c>
      <c r="F295" s="13">
        <v>65</v>
      </c>
      <c r="G295" s="14">
        <v>152.64725799999999</v>
      </c>
      <c r="H295" s="15">
        <v>0.36399999999999999</v>
      </c>
      <c r="I295" s="14">
        <v>266.11826100000002</v>
      </c>
      <c r="J295" s="15">
        <v>0.63600000000000001</v>
      </c>
      <c r="K295" s="16">
        <v>418765519</v>
      </c>
      <c r="L295" s="70">
        <v>2008</v>
      </c>
      <c r="M295" s="13" t="s">
        <v>16</v>
      </c>
      <c r="N295" s="17" t="s">
        <v>812</v>
      </c>
      <c r="O295" s="22" t="s">
        <v>813</v>
      </c>
      <c r="P295" s="19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spans="1:31">
      <c r="A296" s="41" t="s">
        <v>814</v>
      </c>
      <c r="B296" s="10">
        <f t="shared" si="4"/>
        <v>432.243292</v>
      </c>
      <c r="C296" s="69">
        <v>491.94</v>
      </c>
      <c r="D296" s="11">
        <f t="shared" si="1"/>
        <v>2.8816219466666668</v>
      </c>
      <c r="E296" s="12">
        <f t="shared" si="2"/>
        <v>2.8816219466666668</v>
      </c>
      <c r="F296" s="13">
        <v>150</v>
      </c>
      <c r="G296" s="14">
        <v>224.54329200000001</v>
      </c>
      <c r="H296" s="15">
        <v>0.52</v>
      </c>
      <c r="I296" s="14">
        <v>207.7</v>
      </c>
      <c r="J296" s="15">
        <v>0.48</v>
      </c>
      <c r="K296" s="16">
        <v>432243292</v>
      </c>
      <c r="L296" s="70">
        <v>2021</v>
      </c>
      <c r="M296" s="13" t="s">
        <v>91</v>
      </c>
      <c r="N296" s="17" t="s">
        <v>815</v>
      </c>
      <c r="O296" s="22" t="s">
        <v>816</v>
      </c>
      <c r="P296" s="19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spans="1:31">
      <c r="A297" s="41" t="s">
        <v>817</v>
      </c>
      <c r="B297" s="10">
        <f t="shared" si="4"/>
        <v>374.58387900000002</v>
      </c>
      <c r="C297" s="69">
        <v>602.15</v>
      </c>
      <c r="D297" s="11">
        <f t="shared" si="1"/>
        <v>4.9944517200000007</v>
      </c>
      <c r="E297" s="12">
        <f t="shared" si="2"/>
        <v>4.9944517200000007</v>
      </c>
      <c r="F297" s="13">
        <v>75</v>
      </c>
      <c r="G297" s="14">
        <v>160.861908</v>
      </c>
      <c r="H297" s="15">
        <v>0.42899999999999999</v>
      </c>
      <c r="I297" s="14">
        <v>213.721971</v>
      </c>
      <c r="J297" s="15">
        <v>0.57099999999999995</v>
      </c>
      <c r="K297" s="16">
        <v>374583879</v>
      </c>
      <c r="L297" s="70">
        <v>2004</v>
      </c>
      <c r="M297" s="13" t="s">
        <v>16</v>
      </c>
      <c r="N297" s="17" t="s">
        <v>818</v>
      </c>
      <c r="O297" s="22" t="s">
        <v>819</v>
      </c>
      <c r="P297" s="19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spans="1:31">
      <c r="A298" s="41" t="s">
        <v>820</v>
      </c>
      <c r="B298" s="10">
        <f t="shared" si="4"/>
        <v>366.08004899999997</v>
      </c>
      <c r="C298" s="69">
        <v>432.98</v>
      </c>
      <c r="D298" s="11">
        <f t="shared" si="1"/>
        <v>3.6608004899999997</v>
      </c>
      <c r="E298" s="12">
        <f t="shared" si="2"/>
        <v>3.6608004899999997</v>
      </c>
      <c r="F298" s="13">
        <v>100</v>
      </c>
      <c r="G298" s="14">
        <v>140.48004900000001</v>
      </c>
      <c r="H298" s="15">
        <v>0.38400000000000001</v>
      </c>
      <c r="I298" s="14">
        <v>225.6</v>
      </c>
      <c r="J298" s="15">
        <v>0.61599999999999999</v>
      </c>
      <c r="K298" s="16">
        <v>366080049</v>
      </c>
      <c r="L298" s="70">
        <v>2019</v>
      </c>
      <c r="M298" s="13" t="s">
        <v>18</v>
      </c>
      <c r="N298" s="17" t="s">
        <v>821</v>
      </c>
      <c r="O298" s="22" t="s">
        <v>822</v>
      </c>
      <c r="P298" s="19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spans="1:31">
      <c r="A299" s="41" t="s">
        <v>823</v>
      </c>
      <c r="B299" s="10">
        <f t="shared" si="4"/>
        <v>524.02867900000001</v>
      </c>
      <c r="C299" s="69">
        <v>738.88</v>
      </c>
      <c r="D299" s="11">
        <f t="shared" si="1"/>
        <v>5.8225408777777776</v>
      </c>
      <c r="E299" s="12">
        <f t="shared" si="2"/>
        <v>5.8225408777777776</v>
      </c>
      <c r="F299" s="13">
        <v>90</v>
      </c>
      <c r="G299" s="14">
        <v>209.02867900000001</v>
      </c>
      <c r="H299" s="15">
        <v>0.39900000000000002</v>
      </c>
      <c r="I299" s="14">
        <v>315</v>
      </c>
      <c r="J299" s="15">
        <v>0.60099999999999998</v>
      </c>
      <c r="K299" s="16">
        <v>524028679</v>
      </c>
      <c r="L299" s="70">
        <v>2009</v>
      </c>
      <c r="M299" s="13" t="s">
        <v>16</v>
      </c>
      <c r="N299" s="17" t="s">
        <v>824</v>
      </c>
      <c r="O299" s="22" t="s">
        <v>825</v>
      </c>
      <c r="P299" s="19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spans="1:31">
      <c r="A300" s="41" t="s">
        <v>826</v>
      </c>
      <c r="B300" s="10">
        <f t="shared" si="4"/>
        <v>543.84841800000004</v>
      </c>
      <c r="C300" s="69">
        <v>735.21</v>
      </c>
      <c r="D300" s="11">
        <f t="shared" si="1"/>
        <v>4.3507873440000004</v>
      </c>
      <c r="E300" s="12">
        <f t="shared" si="2"/>
        <v>4.3507873440000004</v>
      </c>
      <c r="F300" s="13">
        <v>125</v>
      </c>
      <c r="G300" s="14">
        <v>186.84841800000001</v>
      </c>
      <c r="H300" s="15">
        <v>0.34399999999999997</v>
      </c>
      <c r="I300" s="14">
        <v>357</v>
      </c>
      <c r="J300" s="15">
        <v>0.65600000000000003</v>
      </c>
      <c r="K300" s="16">
        <v>543848418</v>
      </c>
      <c r="L300" s="70">
        <v>2011</v>
      </c>
      <c r="M300" s="13" t="s">
        <v>18</v>
      </c>
      <c r="N300" s="17" t="s">
        <v>827</v>
      </c>
      <c r="O300" s="22" t="s">
        <v>828</v>
      </c>
      <c r="P300" s="19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spans="1:31">
      <c r="A301" s="41" t="s">
        <v>829</v>
      </c>
      <c r="B301" s="10">
        <f t="shared" si="4"/>
        <v>488.35131999999999</v>
      </c>
      <c r="C301" s="69">
        <v>830.31</v>
      </c>
      <c r="D301" s="11">
        <f t="shared" si="1"/>
        <v>8.1391886666666657</v>
      </c>
      <c r="E301" s="12">
        <f t="shared" si="2"/>
        <v>8.1391886666666657</v>
      </c>
      <c r="F301" s="13">
        <v>60</v>
      </c>
      <c r="G301" s="14">
        <v>268.16301099999998</v>
      </c>
      <c r="H301" s="15">
        <v>0.54900000000000004</v>
      </c>
      <c r="I301" s="14">
        <v>220.188309</v>
      </c>
      <c r="J301" s="15">
        <v>0.45100000000000001</v>
      </c>
      <c r="K301" s="16">
        <v>488351320</v>
      </c>
      <c r="L301" s="70">
        <v>2001</v>
      </c>
      <c r="M301" s="13" t="s">
        <v>16</v>
      </c>
      <c r="N301" s="17" t="s">
        <v>830</v>
      </c>
      <c r="O301" s="22" t="s">
        <v>831</v>
      </c>
      <c r="P301" s="19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spans="1:31">
      <c r="A302" s="41" t="s">
        <v>832</v>
      </c>
      <c r="B302" s="10">
        <f t="shared" si="4"/>
        <v>928.76076999999998</v>
      </c>
      <c r="C302" s="69">
        <v>1492.99</v>
      </c>
      <c r="D302" s="11">
        <f t="shared" si="1"/>
        <v>6.1917384666666662</v>
      </c>
      <c r="E302" s="12">
        <f t="shared" si="2"/>
        <v>6.1917384666666662</v>
      </c>
      <c r="F302" s="13">
        <v>150</v>
      </c>
      <c r="G302" s="14">
        <v>441.226247</v>
      </c>
      <c r="H302" s="15">
        <v>0.47499999999999998</v>
      </c>
      <c r="I302" s="14">
        <v>487.53452299999998</v>
      </c>
      <c r="J302" s="15">
        <v>0.52500000000000002</v>
      </c>
      <c r="K302" s="16">
        <v>928760770</v>
      </c>
      <c r="L302" s="70">
        <v>2004</v>
      </c>
      <c r="M302" s="13" t="s">
        <v>16</v>
      </c>
      <c r="N302" s="17" t="s">
        <v>833</v>
      </c>
      <c r="O302" s="22" t="s">
        <v>834</v>
      </c>
      <c r="P302" s="19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spans="1:31">
      <c r="A303" s="41" t="s">
        <v>835</v>
      </c>
      <c r="B303" s="10">
        <f t="shared" si="4"/>
        <v>752.60086699999999</v>
      </c>
      <c r="C303" s="69">
        <v>1034.01</v>
      </c>
      <c r="D303" s="11">
        <f t="shared" si="1"/>
        <v>4.5612173757575754</v>
      </c>
      <c r="E303" s="12">
        <f t="shared" si="2"/>
        <v>4.5612173757575754</v>
      </c>
      <c r="F303" s="13">
        <v>165</v>
      </c>
      <c r="G303" s="14">
        <v>238.73678699999999</v>
      </c>
      <c r="H303" s="15">
        <v>0.317</v>
      </c>
      <c r="I303" s="14">
        <v>513.86407999999994</v>
      </c>
      <c r="J303" s="15">
        <v>0.68300000000000005</v>
      </c>
      <c r="K303" s="16">
        <v>752600867</v>
      </c>
      <c r="L303" s="70">
        <v>2010</v>
      </c>
      <c r="M303" s="13" t="s">
        <v>18</v>
      </c>
      <c r="N303" s="17" t="s">
        <v>836</v>
      </c>
      <c r="O303" s="22" t="s">
        <v>837</v>
      </c>
      <c r="P303" s="19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spans="1:31">
      <c r="A304" s="41" t="s">
        <v>838</v>
      </c>
      <c r="B304" s="10">
        <f t="shared" si="4"/>
        <v>813.36738000000003</v>
      </c>
      <c r="C304" s="69">
        <v>1196.29</v>
      </c>
      <c r="D304" s="11">
        <f t="shared" si="1"/>
        <v>5.0835461249999998</v>
      </c>
      <c r="E304" s="12">
        <f t="shared" si="2"/>
        <v>5.0835461249999998</v>
      </c>
      <c r="F304" s="32">
        <v>160</v>
      </c>
      <c r="G304" s="14">
        <v>322.719944</v>
      </c>
      <c r="H304" s="15">
        <v>0.39700000000000002</v>
      </c>
      <c r="I304" s="14">
        <v>490.64743600000003</v>
      </c>
      <c r="J304" s="15">
        <v>0.60299999999999998</v>
      </c>
      <c r="K304" s="16">
        <v>813367380</v>
      </c>
      <c r="L304" s="70">
        <v>2007</v>
      </c>
      <c r="M304" s="13" t="s">
        <v>16</v>
      </c>
      <c r="N304" s="17" t="s">
        <v>839</v>
      </c>
      <c r="O304" s="22" t="s">
        <v>840</v>
      </c>
      <c r="P304" s="19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spans="1:31">
      <c r="A305" s="41" t="s">
        <v>841</v>
      </c>
      <c r="B305" s="10">
        <f t="shared" si="4"/>
        <v>408.24791699999997</v>
      </c>
      <c r="C305" s="69">
        <v>686.28</v>
      </c>
      <c r="D305" s="11">
        <f t="shared" si="1"/>
        <v>5.6701099583333328</v>
      </c>
      <c r="E305" s="12">
        <f t="shared" si="2"/>
        <v>5.6701099583333328</v>
      </c>
      <c r="F305" s="13">
        <v>72</v>
      </c>
      <c r="G305" s="14">
        <v>227.966634</v>
      </c>
      <c r="H305" s="15">
        <v>0.55800000000000005</v>
      </c>
      <c r="I305" s="14">
        <v>180.281283</v>
      </c>
      <c r="J305" s="15">
        <v>0.442</v>
      </c>
      <c r="K305" s="16">
        <v>408247917</v>
      </c>
      <c r="L305" s="70">
        <v>2002</v>
      </c>
      <c r="M305" s="13" t="s">
        <v>16</v>
      </c>
      <c r="N305" s="17" t="s">
        <v>842</v>
      </c>
      <c r="O305" s="22" t="s">
        <v>843</v>
      </c>
      <c r="P305" s="19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spans="1:31">
      <c r="A306" s="41" t="s">
        <v>844</v>
      </c>
      <c r="B306" s="10">
        <f t="shared" si="4"/>
        <v>634.33838400000002</v>
      </c>
      <c r="C306" s="69">
        <v>797.12</v>
      </c>
      <c r="D306" s="11">
        <f t="shared" si="1"/>
        <v>8.45784512</v>
      </c>
      <c r="E306" s="12">
        <f t="shared" si="2"/>
        <v>8.45784512</v>
      </c>
      <c r="F306" s="13">
        <v>75</v>
      </c>
      <c r="G306" s="14">
        <v>270.57842499999998</v>
      </c>
      <c r="H306" s="15">
        <v>0.42699999999999999</v>
      </c>
      <c r="I306" s="14">
        <v>363.75995899999998</v>
      </c>
      <c r="J306" s="15">
        <v>0.57299999999999995</v>
      </c>
      <c r="K306" s="16">
        <v>634338384</v>
      </c>
      <c r="L306" s="70">
        <v>2016</v>
      </c>
      <c r="M306" s="13" t="s">
        <v>18</v>
      </c>
      <c r="N306" s="17" t="s">
        <v>845</v>
      </c>
      <c r="O306" s="22" t="s">
        <v>846</v>
      </c>
      <c r="P306" s="19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spans="1:31">
      <c r="A307" s="41" t="s">
        <v>847</v>
      </c>
      <c r="B307" s="10">
        <f t="shared" si="4"/>
        <v>407.45221299999997</v>
      </c>
      <c r="C307" s="69">
        <v>463.73</v>
      </c>
      <c r="D307" s="11">
        <f t="shared" si="1"/>
        <v>4.7935554470588233</v>
      </c>
      <c r="E307" s="12">
        <f t="shared" si="2"/>
        <v>4.7935554470588233</v>
      </c>
      <c r="F307" s="13">
        <v>85</v>
      </c>
      <c r="G307" s="14">
        <v>162.79098999999999</v>
      </c>
      <c r="H307" s="15">
        <v>0.4</v>
      </c>
      <c r="I307" s="14">
        <v>244.66122300000001</v>
      </c>
      <c r="J307" s="15">
        <v>0.6</v>
      </c>
      <c r="K307" s="16">
        <v>407452213</v>
      </c>
      <c r="L307" s="70">
        <v>2021</v>
      </c>
      <c r="M307" s="13" t="s">
        <v>91</v>
      </c>
      <c r="N307" s="17" t="s">
        <v>848</v>
      </c>
      <c r="O307" s="22" t="s">
        <v>849</v>
      </c>
      <c r="P307" s="19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spans="1:31">
      <c r="A308" s="41" t="s">
        <v>850</v>
      </c>
      <c r="B308" s="10">
        <f t="shared" si="4"/>
        <v>1108.569499</v>
      </c>
      <c r="C308" s="69">
        <v>1456.04</v>
      </c>
      <c r="D308" s="11">
        <f t="shared" si="1"/>
        <v>5.5428474950000002</v>
      </c>
      <c r="E308" s="12">
        <f t="shared" si="2"/>
        <v>5.5428474950000002</v>
      </c>
      <c r="F308" s="13">
        <v>200</v>
      </c>
      <c r="G308" s="14">
        <v>304.360277</v>
      </c>
      <c r="H308" s="15">
        <v>0.27500000000000002</v>
      </c>
      <c r="I308" s="14">
        <v>804.20922199999995</v>
      </c>
      <c r="J308" s="15">
        <v>0.72499999999999998</v>
      </c>
      <c r="K308" s="16">
        <v>1108569499</v>
      </c>
      <c r="L308" s="70">
        <v>2012</v>
      </c>
      <c r="M308" s="13" t="s">
        <v>18</v>
      </c>
      <c r="N308" s="17" t="s">
        <v>851</v>
      </c>
      <c r="O308" s="22" t="s">
        <v>852</v>
      </c>
      <c r="P308" s="19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spans="1:31">
      <c r="A309" s="41" t="s">
        <v>853</v>
      </c>
      <c r="B309" s="10">
        <f t="shared" si="4"/>
        <v>378.41054200000002</v>
      </c>
      <c r="C309" s="69">
        <v>533.72</v>
      </c>
      <c r="D309" s="11">
        <f t="shared" si="1"/>
        <v>25.227369466666669</v>
      </c>
      <c r="E309" s="12">
        <f t="shared" si="2"/>
        <v>25.227369466666669</v>
      </c>
      <c r="F309" s="13">
        <v>15</v>
      </c>
      <c r="G309" s="14">
        <v>141.319928</v>
      </c>
      <c r="H309" s="15">
        <v>0.374</v>
      </c>
      <c r="I309" s="14">
        <v>237.09061399999999</v>
      </c>
      <c r="J309" s="15">
        <v>0.626</v>
      </c>
      <c r="K309" s="16">
        <v>378410542</v>
      </c>
      <c r="L309" s="70">
        <v>2008</v>
      </c>
      <c r="M309" s="13" t="s">
        <v>16</v>
      </c>
      <c r="N309" s="17" t="s">
        <v>854</v>
      </c>
      <c r="O309" s="22" t="s">
        <v>855</v>
      </c>
      <c r="P309" s="19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spans="1:31">
      <c r="A310" s="41" t="s">
        <v>856</v>
      </c>
      <c r="B310" s="10">
        <f t="shared" si="4"/>
        <v>396.59282899999999</v>
      </c>
      <c r="C310" s="69">
        <v>520.9</v>
      </c>
      <c r="D310" s="11">
        <f t="shared" si="1"/>
        <v>2.332898994117647</v>
      </c>
      <c r="E310" s="12">
        <f t="shared" si="2"/>
        <v>2.332898994117647</v>
      </c>
      <c r="F310" s="13">
        <v>170</v>
      </c>
      <c r="G310" s="14">
        <v>155.332381</v>
      </c>
      <c r="H310" s="15">
        <v>0.39200000000000002</v>
      </c>
      <c r="I310" s="14">
        <v>241.260448</v>
      </c>
      <c r="J310" s="15">
        <v>0.60799999999999998</v>
      </c>
      <c r="K310" s="16">
        <v>396592829</v>
      </c>
      <c r="L310" s="70">
        <v>2012</v>
      </c>
      <c r="M310" s="13" t="s">
        <v>18</v>
      </c>
      <c r="N310" s="17" t="s">
        <v>857</v>
      </c>
      <c r="O310" s="22" t="s">
        <v>858</v>
      </c>
      <c r="P310" s="19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spans="1:31">
      <c r="A311" s="41" t="s">
        <v>859</v>
      </c>
      <c r="B311" s="10">
        <f t="shared" si="4"/>
        <v>392.92480699999999</v>
      </c>
      <c r="C311" s="69">
        <v>471.94</v>
      </c>
      <c r="D311" s="11">
        <f t="shared" si="1"/>
        <v>1.3097493566666667</v>
      </c>
      <c r="E311" s="12">
        <f t="shared" si="2"/>
        <v>1.3097493566666667</v>
      </c>
      <c r="F311" s="13">
        <v>300</v>
      </c>
      <c r="G311" s="14">
        <v>213.76751200000001</v>
      </c>
      <c r="H311" s="15">
        <v>0.54400000000000004</v>
      </c>
      <c r="I311" s="14">
        <v>179.157295</v>
      </c>
      <c r="J311" s="15">
        <v>0.45600000000000002</v>
      </c>
      <c r="K311" s="16">
        <v>392924807</v>
      </c>
      <c r="L311" s="70">
        <v>2018</v>
      </c>
      <c r="M311" s="13" t="s">
        <v>18</v>
      </c>
      <c r="N311" s="17" t="s">
        <v>860</v>
      </c>
      <c r="O311" s="22" t="s">
        <v>861</v>
      </c>
      <c r="P311" s="19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spans="1:31">
      <c r="A312" s="41" t="s">
        <v>862</v>
      </c>
      <c r="B312" s="10">
        <f t="shared" si="4"/>
        <v>319.71568300000001</v>
      </c>
      <c r="C312" s="69">
        <v>368.97</v>
      </c>
      <c r="D312" s="11">
        <f t="shared" si="1"/>
        <v>3.5523964777777781</v>
      </c>
      <c r="E312" s="12">
        <f t="shared" si="2"/>
        <v>3.5523964777777781</v>
      </c>
      <c r="F312" s="13">
        <v>90</v>
      </c>
      <c r="G312" s="14">
        <v>148.97466499999999</v>
      </c>
      <c r="H312" s="15">
        <v>0.46600000000000003</v>
      </c>
      <c r="I312" s="14">
        <v>170.741018</v>
      </c>
      <c r="J312" s="15">
        <v>0.53400000000000003</v>
      </c>
      <c r="K312" s="16">
        <v>319715683</v>
      </c>
      <c r="L312" s="70">
        <v>2020</v>
      </c>
      <c r="M312" s="13" t="s">
        <v>91</v>
      </c>
      <c r="N312" s="17" t="s">
        <v>863</v>
      </c>
      <c r="O312" s="22" t="s">
        <v>864</v>
      </c>
      <c r="P312" s="19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spans="1:31">
      <c r="A313" s="41" t="s">
        <v>865</v>
      </c>
      <c r="B313" s="10">
        <f t="shared" si="4"/>
        <v>402.65684599999997</v>
      </c>
      <c r="C313" s="69">
        <v>426.38</v>
      </c>
      <c r="D313" s="11">
        <f t="shared" si="1"/>
        <v>3.6605167818181816</v>
      </c>
      <c r="E313" s="12">
        <f t="shared" si="2"/>
        <v>3.6605167818181816</v>
      </c>
      <c r="F313" s="13">
        <v>110</v>
      </c>
      <c r="G313" s="14">
        <v>190.87290400000001</v>
      </c>
      <c r="H313" s="15">
        <v>0.47399999999999998</v>
      </c>
      <c r="I313" s="14">
        <v>211.783942</v>
      </c>
      <c r="J313" s="15">
        <v>0.52600000000000002</v>
      </c>
      <c r="K313" s="16">
        <v>402656846</v>
      </c>
      <c r="L313" s="70">
        <v>2022</v>
      </c>
      <c r="M313" s="13" t="s">
        <v>91</v>
      </c>
      <c r="N313" s="17" t="s">
        <v>866</v>
      </c>
      <c r="O313" s="22" t="s">
        <v>867</v>
      </c>
      <c r="P313" s="19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spans="1:31">
      <c r="A314" s="41" t="s">
        <v>868</v>
      </c>
      <c r="B314" s="10">
        <f t="shared" si="4"/>
        <v>880.70531200000005</v>
      </c>
      <c r="C314" s="69">
        <v>1121.9000000000001</v>
      </c>
      <c r="D314" s="11">
        <f t="shared" si="1"/>
        <v>2.9356843733333333</v>
      </c>
      <c r="E314" s="12">
        <f t="shared" si="2"/>
        <v>2.9356843733333333</v>
      </c>
      <c r="F314" s="13">
        <v>300</v>
      </c>
      <c r="G314" s="14">
        <v>200.07460900000001</v>
      </c>
      <c r="H314" s="15">
        <v>0.22700000000000001</v>
      </c>
      <c r="I314" s="14">
        <v>680.63070300000004</v>
      </c>
      <c r="J314" s="15">
        <v>0.77300000000000002</v>
      </c>
      <c r="K314" s="16">
        <v>880705312</v>
      </c>
      <c r="L314" s="70">
        <v>2015</v>
      </c>
      <c r="M314" s="13" t="s">
        <v>18</v>
      </c>
      <c r="N314" s="17" t="s">
        <v>869</v>
      </c>
      <c r="O314" s="22" t="s">
        <v>870</v>
      </c>
      <c r="P314" s="19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spans="1:31">
      <c r="A315" s="41" t="s">
        <v>871</v>
      </c>
      <c r="B315" s="10">
        <f t="shared" si="4"/>
        <v>350.44814500000001</v>
      </c>
      <c r="C315" s="69">
        <v>713.63</v>
      </c>
      <c r="D315" s="11">
        <f t="shared" si="1"/>
        <v>9.4715714864864875</v>
      </c>
      <c r="E315" s="12">
        <f t="shared" si="2"/>
        <v>9.4715714864864875</v>
      </c>
      <c r="F315" s="13">
        <v>37</v>
      </c>
      <c r="G315" s="14">
        <v>121.24814499999999</v>
      </c>
      <c r="H315" s="15">
        <v>0.34599999999999997</v>
      </c>
      <c r="I315" s="14">
        <v>229.2</v>
      </c>
      <c r="J315" s="15">
        <v>0.65400000000000003</v>
      </c>
      <c r="K315" s="16">
        <v>350448145</v>
      </c>
      <c r="L315" s="70">
        <v>1994</v>
      </c>
      <c r="M315" s="13" t="s">
        <v>23</v>
      </c>
      <c r="N315" s="17" t="s">
        <v>872</v>
      </c>
      <c r="O315" s="22" t="s">
        <v>873</v>
      </c>
      <c r="P315" s="19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spans="1:31">
      <c r="A316" s="41" t="s">
        <v>874</v>
      </c>
      <c r="B316" s="10">
        <f t="shared" si="4"/>
        <v>825.025036</v>
      </c>
      <c r="C316" s="69">
        <v>1386.89</v>
      </c>
      <c r="D316" s="11">
        <f t="shared" si="1"/>
        <v>5.9354319136690643</v>
      </c>
      <c r="E316" s="12">
        <f t="shared" si="2"/>
        <v>5.9354319136690643</v>
      </c>
      <c r="F316" s="13">
        <v>139</v>
      </c>
      <c r="G316" s="14">
        <v>407.02285999999998</v>
      </c>
      <c r="H316" s="15">
        <v>0.49299999999999999</v>
      </c>
      <c r="I316" s="14">
        <v>418.00217600000002</v>
      </c>
      <c r="J316" s="15">
        <v>0.50700000000000001</v>
      </c>
      <c r="K316" s="16">
        <v>825025036</v>
      </c>
      <c r="L316" s="70">
        <v>2002</v>
      </c>
      <c r="M316" s="13" t="s">
        <v>16</v>
      </c>
      <c r="N316" s="17" t="s">
        <v>875</v>
      </c>
      <c r="O316" s="22" t="s">
        <v>876</v>
      </c>
      <c r="P316" s="19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spans="1:31">
      <c r="A317" s="41" t="s">
        <v>877</v>
      </c>
      <c r="B317" s="10">
        <f t="shared" si="4"/>
        <v>788.97645299999999</v>
      </c>
      <c r="C317" s="69">
        <v>1268.29</v>
      </c>
      <c r="D317" s="11">
        <f t="shared" si="1"/>
        <v>3.9448822649999999</v>
      </c>
      <c r="E317" s="12">
        <f t="shared" si="2"/>
        <v>3.9448822649999999</v>
      </c>
      <c r="F317" s="13">
        <v>200</v>
      </c>
      <c r="G317" s="14">
        <v>373.585825</v>
      </c>
      <c r="H317" s="15">
        <v>0.47399999999999998</v>
      </c>
      <c r="I317" s="14">
        <v>415.39062799999999</v>
      </c>
      <c r="J317" s="15">
        <v>0.52600000000000002</v>
      </c>
      <c r="K317" s="16">
        <v>788976453</v>
      </c>
      <c r="L317" s="70">
        <v>2004</v>
      </c>
      <c r="M317" s="13" t="s">
        <v>16</v>
      </c>
      <c r="N317" s="17" t="s">
        <v>878</v>
      </c>
      <c r="O317" s="22" t="s">
        <v>879</v>
      </c>
      <c r="P317" s="19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spans="1:31">
      <c r="A318" s="41" t="s">
        <v>880</v>
      </c>
      <c r="B318" s="10">
        <f t="shared" si="4"/>
        <v>894.98337300000003</v>
      </c>
      <c r="C318" s="69">
        <v>1316.33</v>
      </c>
      <c r="D318" s="11">
        <f t="shared" si="1"/>
        <v>3.5799334920000003</v>
      </c>
      <c r="E318" s="12">
        <f t="shared" si="2"/>
        <v>3.5799334920000003</v>
      </c>
      <c r="F318" s="13">
        <v>250</v>
      </c>
      <c r="G318" s="14">
        <v>336.530303</v>
      </c>
      <c r="H318" s="15">
        <v>0.376</v>
      </c>
      <c r="I318" s="14">
        <v>558.45307000000003</v>
      </c>
      <c r="J318" s="15">
        <v>0.624</v>
      </c>
      <c r="K318" s="16">
        <v>894983373</v>
      </c>
      <c r="L318" s="70">
        <v>2007</v>
      </c>
      <c r="M318" s="13" t="s">
        <v>16</v>
      </c>
      <c r="N318" s="17" t="s">
        <v>881</v>
      </c>
      <c r="O318" s="22" t="s">
        <v>882</v>
      </c>
      <c r="P318" s="19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spans="1:31">
      <c r="A319" s="41" t="s">
        <v>883</v>
      </c>
      <c r="B319" s="10">
        <f t="shared" si="4"/>
        <v>1131.9279959999999</v>
      </c>
      <c r="C319" s="69">
        <v>1338.78</v>
      </c>
      <c r="D319" s="11">
        <f t="shared" si="1"/>
        <v>7.0745499749999992</v>
      </c>
      <c r="E319" s="12">
        <f t="shared" si="2"/>
        <v>7.0745499749999992</v>
      </c>
      <c r="F319" s="13">
        <v>160</v>
      </c>
      <c r="G319" s="14">
        <v>390.532085</v>
      </c>
      <c r="H319" s="15">
        <v>0.34499999999999997</v>
      </c>
      <c r="I319" s="14">
        <v>741.39591099999996</v>
      </c>
      <c r="J319" s="15">
        <v>0.65500000000000003</v>
      </c>
      <c r="K319" s="16">
        <v>1131927996</v>
      </c>
      <c r="L319" s="70">
        <v>2019</v>
      </c>
      <c r="M319" s="13" t="s">
        <v>18</v>
      </c>
      <c r="N319" s="17" t="s">
        <v>884</v>
      </c>
      <c r="O319" s="22" t="s">
        <v>885</v>
      </c>
      <c r="P319" s="43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spans="1:31">
      <c r="A320" s="41" t="s">
        <v>886</v>
      </c>
      <c r="B320" s="10">
        <f t="shared" si="4"/>
        <v>880.16692399999999</v>
      </c>
      <c r="C320" s="69">
        <v>1079.05</v>
      </c>
      <c r="D320" s="11">
        <f t="shared" si="1"/>
        <v>5.0295252799999997</v>
      </c>
      <c r="E320" s="12">
        <f t="shared" si="2"/>
        <v>5.0295252799999997</v>
      </c>
      <c r="F320" s="13">
        <v>175</v>
      </c>
      <c r="G320" s="14">
        <v>334.20114000000001</v>
      </c>
      <c r="H320" s="15">
        <v>0.38</v>
      </c>
      <c r="I320" s="14">
        <v>545.96578399999999</v>
      </c>
      <c r="J320" s="15">
        <v>0.62</v>
      </c>
      <c r="K320" s="16">
        <v>880166924</v>
      </c>
      <c r="L320" s="70">
        <v>2017</v>
      </c>
      <c r="M320" s="13" t="s">
        <v>18</v>
      </c>
      <c r="N320" s="17" t="s">
        <v>887</v>
      </c>
      <c r="O320" s="22" t="s">
        <v>888</v>
      </c>
      <c r="P320" s="19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spans="1:31">
      <c r="A321" s="41" t="s">
        <v>889</v>
      </c>
      <c r="B321" s="10">
        <f t="shared" si="4"/>
        <v>384.25693000000001</v>
      </c>
      <c r="C321" s="69">
        <v>461.53</v>
      </c>
      <c r="D321" s="11">
        <f t="shared" si="1"/>
        <v>4.2695214444444449</v>
      </c>
      <c r="E321" s="12">
        <f t="shared" si="2"/>
        <v>4.2695214444444449</v>
      </c>
      <c r="F321" s="13">
        <v>90</v>
      </c>
      <c r="G321" s="14">
        <v>190.24131</v>
      </c>
      <c r="H321" s="15">
        <v>0.495</v>
      </c>
      <c r="I321" s="14">
        <v>194.01562000000001</v>
      </c>
      <c r="J321" s="15">
        <v>0.505</v>
      </c>
      <c r="K321" s="16">
        <v>384256930</v>
      </c>
      <c r="L321" s="70">
        <v>2018</v>
      </c>
      <c r="M321" s="13" t="s">
        <v>18</v>
      </c>
      <c r="N321" s="17" t="s">
        <v>890</v>
      </c>
      <c r="O321" s="22" t="s">
        <v>891</v>
      </c>
      <c r="P321" s="19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spans="1:31">
      <c r="A322" s="41" t="s">
        <v>892</v>
      </c>
      <c r="B322" s="10">
        <f t="shared" si="4"/>
        <v>1971.4398450000001</v>
      </c>
      <c r="C322" s="69">
        <v>2243.73</v>
      </c>
      <c r="D322" s="11">
        <f t="shared" si="1"/>
        <v>9.8571992250000005</v>
      </c>
      <c r="E322" s="12">
        <f t="shared" si="2"/>
        <v>9.8571992250000005</v>
      </c>
      <c r="F322" s="13">
        <v>200</v>
      </c>
      <c r="G322" s="14">
        <v>814.11506999999995</v>
      </c>
      <c r="H322" s="15">
        <v>0.41299999999999998</v>
      </c>
      <c r="I322" s="14">
        <v>1157.324775</v>
      </c>
      <c r="J322" s="15">
        <v>0.58699999999999997</v>
      </c>
      <c r="K322" s="16">
        <v>1971439845</v>
      </c>
      <c r="L322" s="70">
        <v>2021</v>
      </c>
      <c r="M322" s="13" t="s">
        <v>91</v>
      </c>
      <c r="N322" s="17" t="s">
        <v>893</v>
      </c>
      <c r="O322" s="22" t="s">
        <v>894</v>
      </c>
      <c r="P322" s="28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spans="1:31">
      <c r="A323" s="41" t="s">
        <v>895</v>
      </c>
      <c r="B323" s="10">
        <f t="shared" si="4"/>
        <v>355.72519499999999</v>
      </c>
      <c r="C323" s="69">
        <v>604.82000000000005</v>
      </c>
      <c r="D323" s="11">
        <f t="shared" si="1"/>
        <v>18.722378684210526</v>
      </c>
      <c r="E323" s="12">
        <f t="shared" si="2"/>
        <v>18.722378684210526</v>
      </c>
      <c r="F323" s="32">
        <v>19</v>
      </c>
      <c r="G323" s="14">
        <v>13.750643999999999</v>
      </c>
      <c r="H323" s="15">
        <v>3.9E-2</v>
      </c>
      <c r="I323" s="14">
        <v>341.97455100000002</v>
      </c>
      <c r="J323" s="15">
        <v>0.96099999999999997</v>
      </c>
      <c r="K323" s="16">
        <v>355725195</v>
      </c>
      <c r="L323" s="70">
        <v>2001</v>
      </c>
      <c r="M323" s="13" t="s">
        <v>16</v>
      </c>
      <c r="N323" s="17" t="s">
        <v>896</v>
      </c>
      <c r="O323" s="22" t="s">
        <v>897</v>
      </c>
      <c r="P323" s="19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spans="1:31">
      <c r="A324" s="41" t="s">
        <v>898</v>
      </c>
      <c r="B324" s="10">
        <f t="shared" si="4"/>
        <v>385.68044600000002</v>
      </c>
      <c r="C324" s="69">
        <v>543.80999999999995</v>
      </c>
      <c r="D324" s="11">
        <f t="shared" si="1"/>
        <v>2.5712029733333335</v>
      </c>
      <c r="E324" s="12">
        <f t="shared" si="2"/>
        <v>2.5712029733333335</v>
      </c>
      <c r="F324" s="13">
        <v>150</v>
      </c>
      <c r="G324" s="14">
        <v>257.73001900000003</v>
      </c>
      <c r="H324" s="15">
        <v>0.66800000000000004</v>
      </c>
      <c r="I324" s="14">
        <v>127.950427</v>
      </c>
      <c r="J324" s="15">
        <v>0.33200000000000002</v>
      </c>
      <c r="K324" s="16">
        <v>385680446</v>
      </c>
      <c r="L324" s="70">
        <v>2009</v>
      </c>
      <c r="M324" s="13" t="s">
        <v>16</v>
      </c>
      <c r="N324" s="17" t="s">
        <v>899</v>
      </c>
      <c r="O324" s="22" t="s">
        <v>900</v>
      </c>
      <c r="P324" s="19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spans="1:31">
      <c r="A325" s="41" t="s">
        <v>901</v>
      </c>
      <c r="B325" s="10">
        <f t="shared" si="4"/>
        <v>343.47181599999999</v>
      </c>
      <c r="C325" s="69">
        <v>431.61</v>
      </c>
      <c r="D325" s="11">
        <f t="shared" si="1"/>
        <v>1.8566044108108108</v>
      </c>
      <c r="E325" s="12">
        <f t="shared" si="2"/>
        <v>1.8566044108108108</v>
      </c>
      <c r="F325" s="13">
        <v>185</v>
      </c>
      <c r="G325" s="14">
        <v>158.84834000000001</v>
      </c>
      <c r="H325" s="15">
        <v>0.46200000000000002</v>
      </c>
      <c r="I325" s="14">
        <v>184.62347600000001</v>
      </c>
      <c r="J325" s="15">
        <v>0.53800000000000003</v>
      </c>
      <c r="K325" s="16">
        <v>343471816</v>
      </c>
      <c r="L325" s="70">
        <v>2016</v>
      </c>
      <c r="M325" s="13" t="s">
        <v>18</v>
      </c>
      <c r="N325" s="17" t="s">
        <v>902</v>
      </c>
      <c r="O325" s="22" t="s">
        <v>903</v>
      </c>
      <c r="P325" s="19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spans="1:31">
      <c r="A326" s="41" t="s">
        <v>904</v>
      </c>
      <c r="B326" s="10">
        <f t="shared" si="4"/>
        <v>467.36524600000001</v>
      </c>
      <c r="C326" s="69">
        <v>604.22</v>
      </c>
      <c r="D326" s="11">
        <f t="shared" si="1"/>
        <v>2.4598170842105263</v>
      </c>
      <c r="E326" s="12">
        <f t="shared" si="2"/>
        <v>2.4598170842105263</v>
      </c>
      <c r="F326" s="13">
        <v>190</v>
      </c>
      <c r="G326" s="14">
        <v>228.778661</v>
      </c>
      <c r="H326" s="15">
        <v>0.49</v>
      </c>
      <c r="I326" s="14">
        <v>238.58658500000001</v>
      </c>
      <c r="J326" s="15">
        <v>0.51</v>
      </c>
      <c r="K326" s="16">
        <v>467365246</v>
      </c>
      <c r="L326" s="70">
        <v>2013</v>
      </c>
      <c r="M326" s="13" t="s">
        <v>18</v>
      </c>
      <c r="N326" s="17" t="s">
        <v>905</v>
      </c>
      <c r="O326" s="22" t="s">
        <v>906</v>
      </c>
      <c r="P326" s="19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spans="1:31">
      <c r="A327" s="41" t="s">
        <v>907</v>
      </c>
      <c r="B327" s="10">
        <f t="shared" si="4"/>
        <v>775.39800700000001</v>
      </c>
      <c r="C327" s="69">
        <v>3946.06</v>
      </c>
      <c r="D327" s="11">
        <f t="shared" si="1"/>
        <v>70.490727909090907</v>
      </c>
      <c r="E327" s="12">
        <f t="shared" si="2"/>
        <v>70.490727909090907</v>
      </c>
      <c r="F327" s="13">
        <v>11</v>
      </c>
      <c r="G327" s="14">
        <v>460.99850700000002</v>
      </c>
      <c r="H327" s="15">
        <v>0.59399999999999997</v>
      </c>
      <c r="I327" s="14">
        <v>314.39949999999999</v>
      </c>
      <c r="J327" s="15">
        <v>0.40600000000000003</v>
      </c>
      <c r="K327" s="16">
        <v>775398007</v>
      </c>
      <c r="L327" s="70">
        <v>1977</v>
      </c>
      <c r="M327" s="13" t="s">
        <v>320</v>
      </c>
      <c r="N327" s="17" t="s">
        <v>908</v>
      </c>
      <c r="O327" s="22" t="s">
        <v>909</v>
      </c>
      <c r="P327" s="28" t="s">
        <v>94</v>
      </c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spans="1:31">
      <c r="A328" s="41" t="s">
        <v>910</v>
      </c>
      <c r="B328" s="10">
        <f t="shared" si="4"/>
        <v>746.84689400000002</v>
      </c>
      <c r="C328" s="69">
        <v>938.5</v>
      </c>
      <c r="D328" s="11">
        <f t="shared" si="1"/>
        <v>4.0370102378378379</v>
      </c>
      <c r="E328" s="12">
        <f t="shared" si="2"/>
        <v>4.0370102378378379</v>
      </c>
      <c r="F328" s="13">
        <v>185</v>
      </c>
      <c r="G328" s="14">
        <v>325.100054</v>
      </c>
      <c r="H328" s="15">
        <v>0.435</v>
      </c>
      <c r="I328" s="14">
        <v>421.74684000000002</v>
      </c>
      <c r="J328" s="15">
        <v>0.56499999999999995</v>
      </c>
      <c r="K328" s="16">
        <v>746846894</v>
      </c>
      <c r="L328" s="70">
        <v>2016</v>
      </c>
      <c r="M328" s="13" t="s">
        <v>18</v>
      </c>
      <c r="N328" s="17" t="s">
        <v>911</v>
      </c>
      <c r="O328" s="22" t="s">
        <v>912</v>
      </c>
      <c r="P328" s="19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spans="1:31">
      <c r="A329" s="41" t="s">
        <v>913</v>
      </c>
      <c r="B329" s="10">
        <f t="shared" si="4"/>
        <v>391.08119199999999</v>
      </c>
      <c r="C329" s="69">
        <v>587.14</v>
      </c>
      <c r="D329" s="11">
        <f t="shared" si="1"/>
        <v>1.7537273183856501</v>
      </c>
      <c r="E329" s="12">
        <f t="shared" si="2"/>
        <v>1.7537273183856501</v>
      </c>
      <c r="F329" s="13">
        <v>223</v>
      </c>
      <c r="G329" s="14">
        <v>200.08119199999999</v>
      </c>
      <c r="H329" s="15">
        <v>0.51200000000000001</v>
      </c>
      <c r="I329" s="14">
        <v>191</v>
      </c>
      <c r="J329" s="15">
        <v>0.48799999999999999</v>
      </c>
      <c r="K329" s="16">
        <v>391081192</v>
      </c>
      <c r="L329" s="70">
        <v>2006</v>
      </c>
      <c r="M329" s="13" t="s">
        <v>16</v>
      </c>
      <c r="N329" s="17" t="s">
        <v>914</v>
      </c>
      <c r="O329" s="22" t="s">
        <v>915</v>
      </c>
      <c r="P329" s="19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spans="1:31">
      <c r="A330" s="41" t="s">
        <v>916</v>
      </c>
      <c r="B330" s="10">
        <f t="shared" si="4"/>
        <v>376.15245499999997</v>
      </c>
      <c r="C330" s="69">
        <v>494.05</v>
      </c>
      <c r="D330" s="11">
        <f t="shared" si="1"/>
        <v>8.3589434444444439</v>
      </c>
      <c r="E330" s="12">
        <f t="shared" si="2"/>
        <v>8.3589434444444439</v>
      </c>
      <c r="F330" s="13">
        <v>45</v>
      </c>
      <c r="G330" s="14">
        <v>139.854287</v>
      </c>
      <c r="H330" s="15">
        <v>0.372</v>
      </c>
      <c r="I330" s="14">
        <v>236.298168</v>
      </c>
      <c r="J330" s="15">
        <v>0.628</v>
      </c>
      <c r="K330" s="16">
        <v>376152455</v>
      </c>
      <c r="L330" s="70">
        <v>2012</v>
      </c>
      <c r="M330" s="13" t="s">
        <v>18</v>
      </c>
      <c r="N330" s="17" t="s">
        <v>917</v>
      </c>
      <c r="O330" s="22" t="s">
        <v>918</v>
      </c>
      <c r="P330" s="19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spans="1:31">
      <c r="A331" s="41" t="s">
        <v>919</v>
      </c>
      <c r="B331" s="10">
        <f t="shared" si="4"/>
        <v>326.47914100000003</v>
      </c>
      <c r="C331" s="69">
        <v>415.89</v>
      </c>
      <c r="D331" s="11">
        <f t="shared" si="1"/>
        <v>6.8016487708333342</v>
      </c>
      <c r="E331" s="12">
        <f t="shared" si="2"/>
        <v>6.8016487708333342</v>
      </c>
      <c r="F331" s="13">
        <v>48</v>
      </c>
      <c r="G331" s="14">
        <v>89.256423999999996</v>
      </c>
      <c r="H331" s="15">
        <v>0.27300000000000002</v>
      </c>
      <c r="I331" s="14">
        <v>237.22271699999999</v>
      </c>
      <c r="J331" s="15">
        <v>0.72699999999999998</v>
      </c>
      <c r="K331" s="16">
        <v>326479141</v>
      </c>
      <c r="L331" s="70">
        <v>2015</v>
      </c>
      <c r="M331" s="13" t="s">
        <v>18</v>
      </c>
      <c r="N331" s="17" t="s">
        <v>920</v>
      </c>
      <c r="O331" s="22" t="s">
        <v>921</v>
      </c>
      <c r="P331" s="19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spans="1:31">
      <c r="A332" s="41" t="s">
        <v>922</v>
      </c>
      <c r="B332" s="10">
        <f t="shared" si="4"/>
        <v>592.46281599999998</v>
      </c>
      <c r="C332" s="69">
        <v>814</v>
      </c>
      <c r="D332" s="11">
        <f t="shared" si="1"/>
        <v>2.2787031384615384</v>
      </c>
      <c r="E332" s="12">
        <f t="shared" si="2"/>
        <v>2.2787031384615384</v>
      </c>
      <c r="F332" s="13">
        <v>260</v>
      </c>
      <c r="G332" s="14">
        <v>200.82193599999999</v>
      </c>
      <c r="H332" s="15">
        <v>0.33900000000000002</v>
      </c>
      <c r="I332" s="14">
        <v>391.64087999999998</v>
      </c>
      <c r="J332" s="15">
        <v>0.66100000000000003</v>
      </c>
      <c r="K332" s="16">
        <v>592462816</v>
      </c>
      <c r="L332" s="70">
        <v>2010</v>
      </c>
      <c r="M332" s="13" t="s">
        <v>18</v>
      </c>
      <c r="N332" s="17" t="s">
        <v>923</v>
      </c>
      <c r="O332" s="22" t="s">
        <v>924</v>
      </c>
      <c r="P332" s="19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spans="1:31">
      <c r="A333" s="41" t="s">
        <v>925</v>
      </c>
      <c r="B333" s="10">
        <f t="shared" si="4"/>
        <v>448.19181900000001</v>
      </c>
      <c r="C333" s="69">
        <v>812.12</v>
      </c>
      <c r="D333" s="11">
        <f t="shared" si="1"/>
        <v>3.4476293769230768</v>
      </c>
      <c r="E333" s="12">
        <f t="shared" si="2"/>
        <v>3.4476293769230768</v>
      </c>
      <c r="F333" s="13">
        <v>130</v>
      </c>
      <c r="G333" s="14">
        <v>171.09181899999999</v>
      </c>
      <c r="H333" s="15">
        <v>0.38200000000000001</v>
      </c>
      <c r="I333" s="14">
        <v>277.10000000000002</v>
      </c>
      <c r="J333" s="15">
        <v>0.61799999999999999</v>
      </c>
      <c r="K333" s="16">
        <v>448191819</v>
      </c>
      <c r="L333" s="70">
        <v>1999</v>
      </c>
      <c r="M333" s="13" t="s">
        <v>23</v>
      </c>
      <c r="N333" s="17" t="s">
        <v>926</v>
      </c>
      <c r="O333" s="22" t="s">
        <v>927</v>
      </c>
      <c r="P333" s="19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spans="1:31">
      <c r="A334" s="41" t="s">
        <v>928</v>
      </c>
      <c r="B334" s="10">
        <f t="shared" si="4"/>
        <v>549.36831500000005</v>
      </c>
      <c r="C334" s="69">
        <v>721.56</v>
      </c>
      <c r="D334" s="11">
        <f t="shared" si="1"/>
        <v>8.4518202307692309</v>
      </c>
      <c r="E334" s="12">
        <f t="shared" si="2"/>
        <v>8.4518202307692309</v>
      </c>
      <c r="F334" s="13">
        <v>65</v>
      </c>
      <c r="G334" s="14">
        <v>218.81548699999999</v>
      </c>
      <c r="H334" s="15">
        <v>0.39800000000000002</v>
      </c>
      <c r="I334" s="14">
        <v>330.55282799999998</v>
      </c>
      <c r="J334" s="15">
        <v>0.60199999999999998</v>
      </c>
      <c r="K334" s="16">
        <v>549368315</v>
      </c>
      <c r="L334" s="70">
        <v>2012</v>
      </c>
      <c r="M334" s="13" t="s">
        <v>18</v>
      </c>
      <c r="N334" s="17" t="s">
        <v>929</v>
      </c>
      <c r="O334" s="22" t="s">
        <v>930</v>
      </c>
      <c r="P334" s="19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spans="1:31">
      <c r="A335" s="41" t="s">
        <v>931</v>
      </c>
      <c r="B335" s="10">
        <f t="shared" si="4"/>
        <v>485.00475399999999</v>
      </c>
      <c r="C335" s="69">
        <v>617.28</v>
      </c>
      <c r="D335" s="11">
        <f t="shared" si="1"/>
        <v>3.2333650266666667</v>
      </c>
      <c r="E335" s="12">
        <f t="shared" si="2"/>
        <v>3.2333650266666667</v>
      </c>
      <c r="F335" s="13">
        <v>150</v>
      </c>
      <c r="G335" s="14">
        <v>191.20475400000001</v>
      </c>
      <c r="H335" s="15">
        <v>0.39400000000000002</v>
      </c>
      <c r="I335" s="14">
        <v>293.8</v>
      </c>
      <c r="J335" s="15">
        <v>0.60599999999999998</v>
      </c>
      <c r="K335" s="16">
        <v>485004754</v>
      </c>
      <c r="L335" s="70">
        <v>2014</v>
      </c>
      <c r="M335" s="13" t="s">
        <v>18</v>
      </c>
      <c r="N335" s="17" t="s">
        <v>932</v>
      </c>
      <c r="O335" s="22" t="s">
        <v>933</v>
      </c>
      <c r="P335" s="19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spans="1:31">
      <c r="A336" s="41" t="s">
        <v>934</v>
      </c>
      <c r="B336" s="10">
        <f t="shared" si="4"/>
        <v>365.294355</v>
      </c>
      <c r="C336" s="69">
        <v>421.57</v>
      </c>
      <c r="D336" s="11">
        <f t="shared" si="1"/>
        <v>1.8264717749999999</v>
      </c>
      <c r="E336" s="12">
        <f t="shared" si="2"/>
        <v>1.8264717749999999</v>
      </c>
      <c r="F336" s="13">
        <v>200</v>
      </c>
      <c r="G336" s="14">
        <v>58.504105000000003</v>
      </c>
      <c r="H336" s="15">
        <v>0.16</v>
      </c>
      <c r="I336" s="14">
        <v>306.79025000000001</v>
      </c>
      <c r="J336" s="15">
        <v>0.84</v>
      </c>
      <c r="K336" s="16">
        <v>365294355</v>
      </c>
      <c r="L336" s="70">
        <v>2020</v>
      </c>
      <c r="M336" s="13" t="s">
        <v>91</v>
      </c>
      <c r="N336" s="17" t="s">
        <v>935</v>
      </c>
      <c r="O336" s="22" t="s">
        <v>936</v>
      </c>
      <c r="P336" s="19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spans="1:31">
      <c r="A337" s="41" t="s">
        <v>1383</v>
      </c>
      <c r="B337" s="10">
        <f t="shared" si="4"/>
        <v>520.88115400000004</v>
      </c>
      <c r="C337" s="69">
        <v>1152.0999999999999</v>
      </c>
      <c r="D337" s="11">
        <f t="shared" si="1"/>
        <v>5.2088115400000001</v>
      </c>
      <c r="E337" s="12">
        <f t="shared" si="2"/>
        <v>5.2088115400000001</v>
      </c>
      <c r="F337" s="13">
        <v>100</v>
      </c>
      <c r="G337" s="14">
        <v>205.88115400000001</v>
      </c>
      <c r="H337" s="15">
        <v>0.39500000000000002</v>
      </c>
      <c r="I337" s="14">
        <v>315</v>
      </c>
      <c r="J337" s="15">
        <v>0.60499999999999998</v>
      </c>
      <c r="K337" s="16">
        <v>520881154</v>
      </c>
      <c r="L337" s="70">
        <v>1991</v>
      </c>
      <c r="M337" s="13" t="s">
        <v>23</v>
      </c>
      <c r="N337" s="17" t="s">
        <v>938</v>
      </c>
      <c r="O337" s="22" t="s">
        <v>939</v>
      </c>
      <c r="P337" s="19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spans="1:31">
      <c r="A338" s="41" t="s">
        <v>1384</v>
      </c>
      <c r="B338" s="10">
        <f t="shared" si="4"/>
        <v>433.37111199999998</v>
      </c>
      <c r="C338" s="69">
        <v>710.07</v>
      </c>
      <c r="D338" s="11">
        <f t="shared" si="1"/>
        <v>2.317492577540107</v>
      </c>
      <c r="E338" s="12">
        <f t="shared" si="2"/>
        <v>2.317492577540107</v>
      </c>
      <c r="F338" s="13">
        <v>187</v>
      </c>
      <c r="G338" s="14">
        <v>150.37111200000001</v>
      </c>
      <c r="H338" s="15">
        <v>0.34699999999999998</v>
      </c>
      <c r="I338" s="14">
        <v>283</v>
      </c>
      <c r="J338" s="15">
        <v>0.65300000000000002</v>
      </c>
      <c r="K338" s="16">
        <v>433371112</v>
      </c>
      <c r="L338" s="70">
        <v>2003</v>
      </c>
      <c r="M338" s="13" t="s">
        <v>16</v>
      </c>
      <c r="N338" s="17" t="s">
        <v>941</v>
      </c>
      <c r="O338" s="22" t="s">
        <v>942</v>
      </c>
      <c r="P338" s="19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spans="1:31">
      <c r="A339" s="41" t="s">
        <v>943</v>
      </c>
      <c r="B339" s="10">
        <f t="shared" si="4"/>
        <v>440.60353700000002</v>
      </c>
      <c r="C339" s="69">
        <v>561.27</v>
      </c>
      <c r="D339" s="11">
        <f t="shared" si="1"/>
        <v>2.8426034645161291</v>
      </c>
      <c r="E339" s="12">
        <f t="shared" si="2"/>
        <v>2.8426034645161291</v>
      </c>
      <c r="F339" s="13">
        <v>155</v>
      </c>
      <c r="G339" s="14">
        <v>89.760955999999993</v>
      </c>
      <c r="H339" s="15">
        <v>0.20399999999999999</v>
      </c>
      <c r="I339" s="14">
        <v>350.842581</v>
      </c>
      <c r="J339" s="15">
        <v>0.79600000000000004</v>
      </c>
      <c r="K339" s="16">
        <v>440603537</v>
      </c>
      <c r="L339" s="70">
        <v>2015</v>
      </c>
      <c r="M339" s="13" t="s">
        <v>18</v>
      </c>
      <c r="N339" s="17" t="s">
        <v>944</v>
      </c>
      <c r="O339" s="22" t="s">
        <v>945</v>
      </c>
      <c r="P339" s="19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spans="1:31">
      <c r="A340" s="41" t="s">
        <v>946</v>
      </c>
      <c r="B340" s="10">
        <f t="shared" si="4"/>
        <v>371.35300100000001</v>
      </c>
      <c r="C340" s="69">
        <v>523.61</v>
      </c>
      <c r="D340" s="11">
        <f t="shared" si="1"/>
        <v>1.856765005</v>
      </c>
      <c r="E340" s="12">
        <f t="shared" si="2"/>
        <v>1.856765005</v>
      </c>
      <c r="F340" s="13">
        <v>200</v>
      </c>
      <c r="G340" s="14">
        <v>125.322469</v>
      </c>
      <c r="H340" s="15">
        <v>0.33800000000000002</v>
      </c>
      <c r="I340" s="14">
        <v>246.03053199999999</v>
      </c>
      <c r="J340" s="15">
        <v>0.66200000000000003</v>
      </c>
      <c r="K340" s="16">
        <v>371353001</v>
      </c>
      <c r="L340" s="70">
        <v>2009</v>
      </c>
      <c r="M340" s="13" t="s">
        <v>16</v>
      </c>
      <c r="N340" s="17" t="s">
        <v>947</v>
      </c>
      <c r="O340" s="22" t="s">
        <v>948</v>
      </c>
      <c r="P340" s="19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spans="1:31">
      <c r="A341" s="41" t="s">
        <v>949</v>
      </c>
      <c r="B341" s="10">
        <f t="shared" si="4"/>
        <v>373.99395099999998</v>
      </c>
      <c r="C341" s="69">
        <v>505.59</v>
      </c>
      <c r="D341" s="11">
        <f t="shared" si="1"/>
        <v>2.7703255629629626</v>
      </c>
      <c r="E341" s="12">
        <f t="shared" si="2"/>
        <v>2.7703255629629626</v>
      </c>
      <c r="F341" s="13">
        <v>135</v>
      </c>
      <c r="G341" s="14">
        <v>77.591830999999999</v>
      </c>
      <c r="H341" s="15">
        <v>0.20799999999999999</v>
      </c>
      <c r="I341" s="14">
        <v>296.40212000000002</v>
      </c>
      <c r="J341" s="15">
        <v>0.79200000000000004</v>
      </c>
      <c r="K341" s="16">
        <v>373993951</v>
      </c>
      <c r="L341" s="70">
        <v>2011</v>
      </c>
      <c r="M341" s="13" t="s">
        <v>18</v>
      </c>
      <c r="N341" s="17" t="s">
        <v>950</v>
      </c>
      <c r="O341" s="22" t="s">
        <v>951</v>
      </c>
      <c r="P341" s="19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spans="1:31">
      <c r="A342" s="41" t="s">
        <v>952</v>
      </c>
      <c r="B342" s="10">
        <f t="shared" si="4"/>
        <v>757.93066299999998</v>
      </c>
      <c r="C342" s="69">
        <v>995.5</v>
      </c>
      <c r="D342" s="11">
        <f t="shared" si="1"/>
        <v>3.2953507086956519</v>
      </c>
      <c r="E342" s="12">
        <f t="shared" si="2"/>
        <v>3.2953507086956519</v>
      </c>
      <c r="F342" s="13">
        <v>230</v>
      </c>
      <c r="G342" s="14">
        <v>262.030663</v>
      </c>
      <c r="H342" s="15">
        <v>0.34599999999999997</v>
      </c>
      <c r="I342" s="14">
        <v>495.9</v>
      </c>
      <c r="J342" s="15">
        <v>0.65400000000000003</v>
      </c>
      <c r="K342" s="16">
        <v>757930663</v>
      </c>
      <c r="L342" s="70">
        <v>2012</v>
      </c>
      <c r="M342" s="13" t="s">
        <v>18</v>
      </c>
      <c r="N342" s="17" t="s">
        <v>953</v>
      </c>
      <c r="O342" s="22" t="s">
        <v>954</v>
      </c>
      <c r="P342" s="19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spans="1:31">
      <c r="A343" s="41" t="s">
        <v>955</v>
      </c>
      <c r="B343" s="10">
        <f t="shared" si="4"/>
        <v>708.98232299999995</v>
      </c>
      <c r="C343" s="69">
        <v>902.34</v>
      </c>
      <c r="D343" s="11">
        <f t="shared" si="1"/>
        <v>2.4197348907849827</v>
      </c>
      <c r="E343" s="12">
        <f t="shared" si="2"/>
        <v>2.4197348907849827</v>
      </c>
      <c r="F343" s="13">
        <v>293</v>
      </c>
      <c r="G343" s="14">
        <v>202.85393300000001</v>
      </c>
      <c r="H343" s="15">
        <v>0.28599999999999998</v>
      </c>
      <c r="I343" s="14">
        <v>506.12839000000002</v>
      </c>
      <c r="J343" s="15">
        <v>0.71399999999999997</v>
      </c>
      <c r="K343" s="16">
        <v>708982323</v>
      </c>
      <c r="L343" s="70">
        <v>2014</v>
      </c>
      <c r="M343" s="13" t="s">
        <v>18</v>
      </c>
      <c r="N343" s="17" t="s">
        <v>956</v>
      </c>
      <c r="O343" s="22" t="s">
        <v>957</v>
      </c>
      <c r="P343" s="19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spans="1:31">
      <c r="A344" s="41" t="s">
        <v>958</v>
      </c>
      <c r="B344" s="10">
        <f t="shared" si="4"/>
        <v>352.33392900000001</v>
      </c>
      <c r="C344" s="69">
        <v>442.75</v>
      </c>
      <c r="D344" s="11">
        <f t="shared" si="1"/>
        <v>4.8264921780821917</v>
      </c>
      <c r="E344" s="12">
        <f t="shared" si="2"/>
        <v>4.8264921780821917</v>
      </c>
      <c r="F344" s="13">
        <v>73</v>
      </c>
      <c r="G344" s="14">
        <v>107.509366</v>
      </c>
      <c r="H344" s="15">
        <v>0.30499999999999999</v>
      </c>
      <c r="I344" s="14">
        <v>244.82456300000001</v>
      </c>
      <c r="J344" s="15">
        <v>0.69499999999999995</v>
      </c>
      <c r="K344" s="16">
        <v>352333929</v>
      </c>
      <c r="L344" s="70">
        <v>2016</v>
      </c>
      <c r="M344" s="13" t="s">
        <v>18</v>
      </c>
      <c r="N344" s="17" t="s">
        <v>959</v>
      </c>
      <c r="O344" s="22" t="s">
        <v>960</v>
      </c>
      <c r="P344" s="19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spans="1:31">
      <c r="A345" s="41" t="s">
        <v>961</v>
      </c>
      <c r="B345" s="10">
        <f t="shared" si="4"/>
        <v>1518.815515</v>
      </c>
      <c r="C345" s="69">
        <v>1994.87</v>
      </c>
      <c r="D345" s="11">
        <f t="shared" si="1"/>
        <v>6.9037068863636364</v>
      </c>
      <c r="E345" s="12">
        <f t="shared" si="2"/>
        <v>6.9037068863636364</v>
      </c>
      <c r="F345" s="13">
        <v>220</v>
      </c>
      <c r="G345" s="14">
        <v>623.35790999999995</v>
      </c>
      <c r="H345" s="15">
        <v>0.41</v>
      </c>
      <c r="I345" s="14">
        <v>895.45760499999994</v>
      </c>
      <c r="J345" s="15">
        <v>0.59</v>
      </c>
      <c r="K345" s="16">
        <v>1518815515</v>
      </c>
      <c r="L345" s="70">
        <v>2012</v>
      </c>
      <c r="M345" s="13" t="s">
        <v>18</v>
      </c>
      <c r="N345" s="17" t="s">
        <v>962</v>
      </c>
      <c r="O345" s="22" t="s">
        <v>963</v>
      </c>
      <c r="P345" s="19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spans="1:31">
      <c r="A346" s="41" t="s">
        <v>964</v>
      </c>
      <c r="B346" s="10">
        <f t="shared" si="4"/>
        <v>770.83616300000006</v>
      </c>
      <c r="C346" s="69">
        <v>816.25</v>
      </c>
      <c r="D346" s="11">
        <f t="shared" si="1"/>
        <v>3.8541808150000003</v>
      </c>
      <c r="E346" s="12">
        <f t="shared" si="2"/>
        <v>3.8541808150000003</v>
      </c>
      <c r="F346" s="13">
        <v>200</v>
      </c>
      <c r="G346" s="14">
        <v>369.34558299999998</v>
      </c>
      <c r="H346" s="15">
        <v>0.47899999999999998</v>
      </c>
      <c r="I346" s="14">
        <v>401.49058000000002</v>
      </c>
      <c r="J346" s="15">
        <v>0.52100000000000002</v>
      </c>
      <c r="K346" s="16">
        <v>770836163</v>
      </c>
      <c r="L346" s="70">
        <v>2022</v>
      </c>
      <c r="M346" s="13" t="s">
        <v>91</v>
      </c>
      <c r="N346" s="17" t="s">
        <v>965</v>
      </c>
      <c r="O346" s="22" t="s">
        <v>966</v>
      </c>
      <c r="P346" s="19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spans="1:31">
      <c r="A347" s="41" t="s">
        <v>967</v>
      </c>
      <c r="B347" s="10">
        <f t="shared" si="4"/>
        <v>411.046449</v>
      </c>
      <c r="C347" s="69">
        <v>886.12</v>
      </c>
      <c r="D347" s="11">
        <f t="shared" si="1"/>
        <v>16.44185796</v>
      </c>
      <c r="E347" s="12">
        <f t="shared" si="2"/>
        <v>16.44185796</v>
      </c>
      <c r="F347" s="13">
        <v>25</v>
      </c>
      <c r="G347" s="14">
        <v>122.046449</v>
      </c>
      <c r="H347" s="15">
        <v>0.29699999999999999</v>
      </c>
      <c r="I347" s="14">
        <v>289</v>
      </c>
      <c r="J347" s="15">
        <v>0.70299999999999996</v>
      </c>
      <c r="K347" s="16">
        <v>411046449</v>
      </c>
      <c r="L347" s="70">
        <v>1992</v>
      </c>
      <c r="M347" s="13" t="s">
        <v>23</v>
      </c>
      <c r="N347" s="17" t="s">
        <v>968</v>
      </c>
      <c r="O347" s="22" t="s">
        <v>969</v>
      </c>
      <c r="P347" s="19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spans="1:31">
      <c r="A348" s="41" t="s">
        <v>970</v>
      </c>
      <c r="B348" s="10">
        <f t="shared" si="4"/>
        <v>527.96593600000006</v>
      </c>
      <c r="C348" s="69">
        <v>647.27</v>
      </c>
      <c r="D348" s="11">
        <f t="shared" si="1"/>
        <v>4.2237274880000006</v>
      </c>
      <c r="E348" s="12">
        <f t="shared" si="2"/>
        <v>4.2237274880000006</v>
      </c>
      <c r="F348" s="13">
        <v>125</v>
      </c>
      <c r="G348" s="14">
        <v>175.00303299999999</v>
      </c>
      <c r="H348" s="15">
        <v>0.33200000000000002</v>
      </c>
      <c r="I348" s="14">
        <v>352.96290299999998</v>
      </c>
      <c r="J348" s="15">
        <v>0.66800000000000004</v>
      </c>
      <c r="K348" s="16">
        <v>527965936</v>
      </c>
      <c r="L348" s="70">
        <v>2017</v>
      </c>
      <c r="M348" s="13" t="s">
        <v>18</v>
      </c>
      <c r="N348" s="17" t="s">
        <v>971</v>
      </c>
      <c r="O348" s="22" t="s">
        <v>972</v>
      </c>
      <c r="P348" s="19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spans="1:31">
      <c r="A349" s="41" t="s">
        <v>973</v>
      </c>
      <c r="B349" s="10">
        <f t="shared" si="4"/>
        <v>444.10003499999999</v>
      </c>
      <c r="C349" s="69">
        <v>653.17999999999995</v>
      </c>
      <c r="D349" s="11">
        <f t="shared" si="1"/>
        <v>4.0372730454545458</v>
      </c>
      <c r="E349" s="12">
        <f t="shared" si="2"/>
        <v>4.0372730454545458</v>
      </c>
      <c r="F349" s="13">
        <v>110</v>
      </c>
      <c r="G349" s="14">
        <v>227.47107</v>
      </c>
      <c r="H349" s="15">
        <v>0.51200000000000001</v>
      </c>
      <c r="I349" s="14">
        <v>216.62896499999999</v>
      </c>
      <c r="J349" s="15">
        <v>0.48799999999999999</v>
      </c>
      <c r="K349" s="16">
        <v>444100035</v>
      </c>
      <c r="L349" s="70">
        <v>2007</v>
      </c>
      <c r="M349" s="13" t="s">
        <v>16</v>
      </c>
      <c r="N349" s="17" t="s">
        <v>974</v>
      </c>
      <c r="O349" s="22" t="s">
        <v>975</v>
      </c>
      <c r="P349" s="19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spans="1:31">
      <c r="A350" s="41" t="s">
        <v>976</v>
      </c>
      <c r="B350" s="10">
        <f t="shared" si="4"/>
        <v>419.66556800000001</v>
      </c>
      <c r="C350" s="69">
        <v>591.9</v>
      </c>
      <c r="D350" s="11">
        <f t="shared" si="1"/>
        <v>1.8651803022222222</v>
      </c>
      <c r="E350" s="12">
        <f t="shared" si="2"/>
        <v>1.8651803022222222</v>
      </c>
      <c r="F350" s="13">
        <v>225</v>
      </c>
      <c r="G350" s="14">
        <v>141.62148999999999</v>
      </c>
      <c r="H350" s="15">
        <v>0.33800000000000002</v>
      </c>
      <c r="I350" s="14">
        <v>278.04407800000001</v>
      </c>
      <c r="J350" s="15">
        <v>0.66200000000000003</v>
      </c>
      <c r="K350" s="16">
        <v>419665568</v>
      </c>
      <c r="L350" s="70">
        <v>2008</v>
      </c>
      <c r="M350" s="13" t="s">
        <v>16</v>
      </c>
      <c r="N350" s="17" t="s">
        <v>977</v>
      </c>
      <c r="O350" s="22" t="s">
        <v>978</v>
      </c>
      <c r="P350" s="19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spans="1:31">
      <c r="A351" s="41" t="s">
        <v>979</v>
      </c>
      <c r="B351" s="10">
        <f t="shared" si="4"/>
        <v>320.40624200000002</v>
      </c>
      <c r="C351" s="69">
        <v>414.23</v>
      </c>
      <c r="D351" s="11">
        <f t="shared" si="1"/>
        <v>16.020312100000002</v>
      </c>
      <c r="E351" s="12">
        <f t="shared" si="2"/>
        <v>16.020312100000002</v>
      </c>
      <c r="F351" s="13">
        <v>20</v>
      </c>
      <c r="G351" s="14">
        <v>137.44636800000001</v>
      </c>
      <c r="H351" s="15">
        <v>0.42899999999999999</v>
      </c>
      <c r="I351" s="14">
        <v>182.95987400000001</v>
      </c>
      <c r="J351" s="15">
        <v>0.57099999999999995</v>
      </c>
      <c r="K351" s="16">
        <v>320406242</v>
      </c>
      <c r="L351" s="70">
        <v>2013</v>
      </c>
      <c r="M351" s="13" t="s">
        <v>18</v>
      </c>
      <c r="N351" s="17" t="s">
        <v>980</v>
      </c>
      <c r="O351" s="22" t="s">
        <v>981</v>
      </c>
      <c r="P351" s="19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spans="1:31">
      <c r="A352" s="41" t="s">
        <v>982</v>
      </c>
      <c r="B352" s="10">
        <f t="shared" si="4"/>
        <v>321.83435100000003</v>
      </c>
      <c r="C352" s="69">
        <v>404.42</v>
      </c>
      <c r="D352" s="11">
        <f t="shared" si="1"/>
        <v>8.045858775000001</v>
      </c>
      <c r="E352" s="12">
        <f t="shared" si="2"/>
        <v>8.045858775000001</v>
      </c>
      <c r="F352" s="13">
        <v>40</v>
      </c>
      <c r="G352" s="14">
        <v>102.51613999999999</v>
      </c>
      <c r="H352" s="15">
        <v>0.318</v>
      </c>
      <c r="I352" s="14">
        <v>219.31821099999999</v>
      </c>
      <c r="J352" s="15">
        <v>0.68200000000000005</v>
      </c>
      <c r="K352" s="16">
        <v>321834351</v>
      </c>
      <c r="L352" s="70">
        <v>2016</v>
      </c>
      <c r="M352" s="13" t="s">
        <v>18</v>
      </c>
      <c r="N352" s="17" t="s">
        <v>983</v>
      </c>
      <c r="O352" s="22" t="s">
        <v>984</v>
      </c>
      <c r="P352" s="19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spans="1:31">
      <c r="A353" s="41" t="s">
        <v>985</v>
      </c>
      <c r="B353" s="10">
        <f t="shared" si="4"/>
        <v>654.85590100000002</v>
      </c>
      <c r="C353" s="69">
        <v>786.54</v>
      </c>
      <c r="D353" s="11">
        <f t="shared" si="1"/>
        <v>3.274279505</v>
      </c>
      <c r="E353" s="12">
        <f t="shared" si="2"/>
        <v>3.274279505</v>
      </c>
      <c r="F353" s="13">
        <v>200</v>
      </c>
      <c r="G353" s="14">
        <v>159.55590100000001</v>
      </c>
      <c r="H353" s="15">
        <v>0.24399999999999999</v>
      </c>
      <c r="I353" s="14">
        <v>495.3</v>
      </c>
      <c r="J353" s="15">
        <v>0.75600000000000001</v>
      </c>
      <c r="K353" s="16">
        <v>654855901</v>
      </c>
      <c r="L353" s="70">
        <v>2018</v>
      </c>
      <c r="M353" s="13" t="s">
        <v>18</v>
      </c>
      <c r="N353" s="17" t="s">
        <v>986</v>
      </c>
      <c r="O353" s="18"/>
      <c r="P353" s="19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spans="1:31">
      <c r="A354" s="41" t="s">
        <v>987</v>
      </c>
      <c r="B354" s="10">
        <f t="shared" si="4"/>
        <v>587.23598300000003</v>
      </c>
      <c r="C354" s="69">
        <v>759.19</v>
      </c>
      <c r="D354" s="11">
        <f t="shared" si="1"/>
        <v>3.3556341885714289</v>
      </c>
      <c r="E354" s="12">
        <f t="shared" si="2"/>
        <v>3.3556341885714289</v>
      </c>
      <c r="F354" s="13">
        <v>175</v>
      </c>
      <c r="G354" s="14">
        <v>187.16842500000001</v>
      </c>
      <c r="H354" s="15">
        <v>0.31900000000000001</v>
      </c>
      <c r="I354" s="14">
        <v>400.06755800000002</v>
      </c>
      <c r="J354" s="15">
        <v>0.68100000000000005</v>
      </c>
      <c r="K354" s="16">
        <v>587235983</v>
      </c>
      <c r="L354" s="70">
        <v>2013</v>
      </c>
      <c r="M354" s="13" t="s">
        <v>18</v>
      </c>
      <c r="N354" s="17" t="s">
        <v>988</v>
      </c>
      <c r="O354" s="22" t="s">
        <v>989</v>
      </c>
      <c r="P354" s="19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spans="1:31">
      <c r="A355" s="41" t="s">
        <v>990</v>
      </c>
      <c r="B355" s="10">
        <f t="shared" si="4"/>
        <v>335.80278600000003</v>
      </c>
      <c r="C355" s="69">
        <v>473.62</v>
      </c>
      <c r="D355" s="11">
        <f t="shared" si="1"/>
        <v>2.2386852400000001</v>
      </c>
      <c r="E355" s="12">
        <f t="shared" si="2"/>
        <v>2.2386852400000001</v>
      </c>
      <c r="F355" s="13">
        <v>150</v>
      </c>
      <c r="G355" s="14">
        <v>127.509326</v>
      </c>
      <c r="H355" s="15">
        <v>0.38</v>
      </c>
      <c r="I355" s="14">
        <v>208.29346000000001</v>
      </c>
      <c r="J355" s="15">
        <v>0.62</v>
      </c>
      <c r="K355" s="16">
        <v>335802786</v>
      </c>
      <c r="L355" s="70">
        <v>2008</v>
      </c>
      <c r="M355" s="13" t="s">
        <v>16</v>
      </c>
      <c r="N355" s="17" t="s">
        <v>991</v>
      </c>
      <c r="O355" s="22" t="s">
        <v>461</v>
      </c>
      <c r="P355" s="19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spans="1:31">
      <c r="A356" s="41" t="s">
        <v>992</v>
      </c>
      <c r="B356" s="10">
        <f t="shared" si="4"/>
        <v>760.00694499999997</v>
      </c>
      <c r="C356" s="69">
        <v>1141.01</v>
      </c>
      <c r="D356" s="11">
        <f t="shared" si="1"/>
        <v>6.0800555599999999</v>
      </c>
      <c r="E356" s="12">
        <f t="shared" si="2"/>
        <v>6.0800555599999999</v>
      </c>
      <c r="F356" s="13">
        <v>125</v>
      </c>
      <c r="G356" s="14">
        <v>217.53613799999999</v>
      </c>
      <c r="H356" s="15">
        <v>0.28599999999999998</v>
      </c>
      <c r="I356" s="14">
        <v>542.47080700000004</v>
      </c>
      <c r="J356" s="15">
        <v>0.71399999999999997</v>
      </c>
      <c r="K356" s="16">
        <v>760006945</v>
      </c>
      <c r="L356" s="70">
        <v>2006</v>
      </c>
      <c r="M356" s="13" t="s">
        <v>16</v>
      </c>
      <c r="N356" s="17" t="s">
        <v>993</v>
      </c>
      <c r="O356" s="22" t="s">
        <v>994</v>
      </c>
      <c r="P356" s="19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spans="1:31">
      <c r="A357" s="41" t="s">
        <v>995</v>
      </c>
      <c r="B357" s="10">
        <f t="shared" si="4"/>
        <v>1006.234167</v>
      </c>
      <c r="C357" s="69">
        <v>1419.21</v>
      </c>
      <c r="D357" s="11">
        <f t="shared" si="1"/>
        <v>5.4391036054054052</v>
      </c>
      <c r="E357" s="12">
        <f t="shared" si="2"/>
        <v>5.4391036054054052</v>
      </c>
      <c r="F357" s="13">
        <v>185</v>
      </c>
      <c r="G357" s="14">
        <v>534.987076</v>
      </c>
      <c r="H357" s="15">
        <v>0.53200000000000003</v>
      </c>
      <c r="I357" s="14">
        <v>471.24709100000001</v>
      </c>
      <c r="J357" s="15">
        <v>0.46800000000000003</v>
      </c>
      <c r="K357" s="16">
        <v>1006234167</v>
      </c>
      <c r="L357" s="70">
        <v>2008</v>
      </c>
      <c r="M357" s="13" t="s">
        <v>16</v>
      </c>
      <c r="N357" s="17" t="s">
        <v>996</v>
      </c>
      <c r="O357" s="44" t="s">
        <v>997</v>
      </c>
      <c r="P357" s="19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spans="1:31">
      <c r="A358" s="41" t="s">
        <v>998</v>
      </c>
      <c r="B358" s="10">
        <f t="shared" si="4"/>
        <v>1081.1698249999999</v>
      </c>
      <c r="C358" s="69">
        <v>1420.05</v>
      </c>
      <c r="D358" s="11">
        <f t="shared" si="1"/>
        <v>3.6038994166666667</v>
      </c>
      <c r="E358" s="12">
        <f t="shared" si="2"/>
        <v>3.6038994166666667</v>
      </c>
      <c r="F358" s="13">
        <v>300</v>
      </c>
      <c r="G358" s="14">
        <v>448.149584</v>
      </c>
      <c r="H358" s="15">
        <v>0.41399999999999998</v>
      </c>
      <c r="I358" s="14">
        <v>633.02024100000006</v>
      </c>
      <c r="J358" s="15">
        <v>0.58599999999999997</v>
      </c>
      <c r="K358" s="16">
        <v>1081169825</v>
      </c>
      <c r="L358" s="70">
        <v>2012</v>
      </c>
      <c r="M358" s="13" t="s">
        <v>18</v>
      </c>
      <c r="N358" s="17" t="s">
        <v>999</v>
      </c>
      <c r="O358" s="22" t="s">
        <v>1000</v>
      </c>
      <c r="P358" s="19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spans="1:31">
      <c r="A359" s="41" t="s">
        <v>1001</v>
      </c>
      <c r="B359" s="10">
        <f t="shared" si="4"/>
        <v>552.63957100000005</v>
      </c>
      <c r="C359" s="69">
        <v>888.37</v>
      </c>
      <c r="D359" s="11">
        <f t="shared" si="1"/>
        <v>4.4211165680000004</v>
      </c>
      <c r="E359" s="12">
        <f t="shared" si="2"/>
        <v>4.4211165680000004</v>
      </c>
      <c r="F359" s="13">
        <v>125</v>
      </c>
      <c r="G359" s="14">
        <v>186.74079900000001</v>
      </c>
      <c r="H359" s="15">
        <v>0.33800000000000002</v>
      </c>
      <c r="I359" s="14">
        <v>365.89877200000001</v>
      </c>
      <c r="J359" s="15">
        <v>0.66200000000000003</v>
      </c>
      <c r="K359" s="16">
        <v>552639571</v>
      </c>
      <c r="L359" s="70">
        <v>2004</v>
      </c>
      <c r="M359" s="13" t="s">
        <v>16</v>
      </c>
      <c r="N359" s="17" t="s">
        <v>1002</v>
      </c>
      <c r="O359" s="22" t="s">
        <v>1003</v>
      </c>
      <c r="P359" s="19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spans="1:31">
      <c r="A360" s="41" t="s">
        <v>1004</v>
      </c>
      <c r="B360" s="10">
        <f t="shared" si="4"/>
        <v>326.70611500000001</v>
      </c>
      <c r="C360" s="69">
        <v>490.49</v>
      </c>
      <c r="D360" s="11">
        <f t="shared" si="1"/>
        <v>9.334460428571429</v>
      </c>
      <c r="E360" s="12">
        <f t="shared" si="2"/>
        <v>9.334460428571429</v>
      </c>
      <c r="F360" s="13">
        <v>35</v>
      </c>
      <c r="G360" s="14">
        <v>124.74046</v>
      </c>
      <c r="H360" s="15">
        <v>0.38200000000000001</v>
      </c>
      <c r="I360" s="14">
        <v>201.965655</v>
      </c>
      <c r="J360" s="15">
        <v>0.61799999999999999</v>
      </c>
      <c r="K360" s="16">
        <v>326706115</v>
      </c>
      <c r="L360" s="70">
        <v>2006</v>
      </c>
      <c r="M360" s="13" t="s">
        <v>16</v>
      </c>
      <c r="N360" s="17" t="s">
        <v>1005</v>
      </c>
      <c r="O360" s="22" t="s">
        <v>1006</v>
      </c>
      <c r="P360" s="19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spans="1:31">
      <c r="A361" s="41" t="s">
        <v>1007</v>
      </c>
      <c r="B361" s="10">
        <f t="shared" si="4"/>
        <v>441.30614500000001</v>
      </c>
      <c r="C361" s="69">
        <v>3084.08</v>
      </c>
      <c r="D361" s="11">
        <f t="shared" si="1"/>
        <v>36.775512083333332</v>
      </c>
      <c r="E361" s="12">
        <f t="shared" si="2"/>
        <v>36.775512083333332</v>
      </c>
      <c r="F361" s="13">
        <v>12</v>
      </c>
      <c r="G361" s="14">
        <v>233.00564399999999</v>
      </c>
      <c r="H361" s="15">
        <v>0.52800000000000002</v>
      </c>
      <c r="I361" s="14">
        <v>208.300501</v>
      </c>
      <c r="J361" s="15">
        <v>0.47199999999999998</v>
      </c>
      <c r="K361" s="16">
        <v>441306145</v>
      </c>
      <c r="L361" s="70">
        <v>1973</v>
      </c>
      <c r="M361" s="13" t="s">
        <v>320</v>
      </c>
      <c r="N361" s="17" t="s">
        <v>1008</v>
      </c>
      <c r="O361" s="22" t="s">
        <v>1009</v>
      </c>
      <c r="P361" s="19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spans="1:31">
      <c r="A362" s="41" t="s">
        <v>1010</v>
      </c>
      <c r="B362" s="10">
        <f t="shared" si="4"/>
        <v>314.975955</v>
      </c>
      <c r="C362" s="69">
        <v>413.7</v>
      </c>
      <c r="D362" s="11">
        <f t="shared" si="1"/>
        <v>3.1497595500000002</v>
      </c>
      <c r="E362" s="12">
        <f t="shared" si="2"/>
        <v>3.1497595500000002</v>
      </c>
      <c r="F362" s="13">
        <v>100</v>
      </c>
      <c r="G362" s="14">
        <v>85.028192000000004</v>
      </c>
      <c r="H362" s="15">
        <v>0.27</v>
      </c>
      <c r="I362" s="14">
        <v>229.94776300000001</v>
      </c>
      <c r="J362" s="15">
        <v>0.73</v>
      </c>
      <c r="K362" s="16">
        <v>314975955</v>
      </c>
      <c r="L362" s="70">
        <v>2012</v>
      </c>
      <c r="M362" s="13" t="s">
        <v>18</v>
      </c>
      <c r="N362" s="17" t="s">
        <v>1011</v>
      </c>
      <c r="O362" s="22" t="s">
        <v>1012</v>
      </c>
      <c r="P362" s="19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spans="1:31">
      <c r="A363" s="41" t="s">
        <v>1013</v>
      </c>
      <c r="B363" s="10">
        <f t="shared" si="4"/>
        <v>1236.005118</v>
      </c>
      <c r="C363" s="69">
        <v>1515.29</v>
      </c>
      <c r="D363" s="11">
        <f t="shared" si="1"/>
        <v>4.5777967333333338</v>
      </c>
      <c r="E363" s="12">
        <f t="shared" si="2"/>
        <v>4.5777967333333338</v>
      </c>
      <c r="F363" s="13">
        <v>270</v>
      </c>
      <c r="G363" s="14">
        <v>226.008385</v>
      </c>
      <c r="H363" s="15">
        <v>0.183</v>
      </c>
      <c r="I363" s="14">
        <v>1009.9967329999999</v>
      </c>
      <c r="J363" s="15">
        <v>0.81699999999999995</v>
      </c>
      <c r="K363" s="16">
        <v>1236005118</v>
      </c>
      <c r="L363" s="70">
        <v>2017</v>
      </c>
      <c r="M363" s="13" t="s">
        <v>18</v>
      </c>
      <c r="N363" s="17" t="s">
        <v>1014</v>
      </c>
      <c r="O363" s="22" t="s">
        <v>1015</v>
      </c>
      <c r="P363" s="19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spans="1:31">
      <c r="A364" s="41" t="s">
        <v>1016</v>
      </c>
      <c r="B364" s="10">
        <f t="shared" si="4"/>
        <v>341.63120800000002</v>
      </c>
      <c r="C364" s="69">
        <v>695.67</v>
      </c>
      <c r="D364" s="11">
        <f t="shared" si="1"/>
        <v>7.4267653913043485</v>
      </c>
      <c r="E364" s="12">
        <f t="shared" si="2"/>
        <v>7.4267653913043485</v>
      </c>
      <c r="F364" s="13">
        <v>46</v>
      </c>
      <c r="G364" s="14">
        <v>130.53120799999999</v>
      </c>
      <c r="H364" s="15">
        <v>0.38200000000000001</v>
      </c>
      <c r="I364" s="14">
        <v>211.1</v>
      </c>
      <c r="J364" s="15">
        <v>0.61799999999999999</v>
      </c>
      <c r="K364" s="16">
        <v>341631208</v>
      </c>
      <c r="L364" s="70">
        <v>1994</v>
      </c>
      <c r="M364" s="13" t="s">
        <v>23</v>
      </c>
      <c r="N364" s="17" t="s">
        <v>1017</v>
      </c>
      <c r="O364" s="22" t="s">
        <v>1018</v>
      </c>
      <c r="P364" s="19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spans="1:31">
      <c r="A365" s="41" t="s">
        <v>1019</v>
      </c>
      <c r="B365" s="10">
        <f t="shared" si="4"/>
        <v>2069.5216999999998</v>
      </c>
      <c r="C365" s="69">
        <v>2636.29</v>
      </c>
      <c r="D365" s="11">
        <f t="shared" si="1"/>
        <v>6.7631428104575155</v>
      </c>
      <c r="E365" s="12">
        <f t="shared" si="2"/>
        <v>6.7631428104575155</v>
      </c>
      <c r="F365" s="32">
        <v>306</v>
      </c>
      <c r="G365" s="14">
        <v>936.66222500000003</v>
      </c>
      <c r="H365" s="15">
        <v>0.45300000000000001</v>
      </c>
      <c r="I365" s="14">
        <v>1132.859475</v>
      </c>
      <c r="J365" s="15">
        <v>0.54700000000000004</v>
      </c>
      <c r="K365" s="16">
        <v>2069521700</v>
      </c>
      <c r="L365" s="70">
        <v>2015</v>
      </c>
      <c r="M365" s="13" t="s">
        <v>18</v>
      </c>
      <c r="N365" s="17" t="s">
        <v>1020</v>
      </c>
      <c r="O365" s="22" t="s">
        <v>1021</v>
      </c>
      <c r="P365" s="19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spans="1:31">
      <c r="A366" s="41" t="s">
        <v>1022</v>
      </c>
      <c r="B366" s="10">
        <f t="shared" si="4"/>
        <v>368.87576000000001</v>
      </c>
      <c r="C366" s="69">
        <v>770.11</v>
      </c>
      <c r="D366" s="11">
        <f t="shared" si="1"/>
        <v>8.38354</v>
      </c>
      <c r="E366" s="12">
        <f t="shared" si="2"/>
        <v>8.38354</v>
      </c>
      <c r="F366" s="13">
        <v>44</v>
      </c>
      <c r="G366" s="14">
        <v>183.87576000000001</v>
      </c>
      <c r="H366" s="15">
        <v>0.498</v>
      </c>
      <c r="I366" s="14">
        <v>185</v>
      </c>
      <c r="J366" s="15">
        <v>0.502</v>
      </c>
      <c r="K366" s="16">
        <v>368875760</v>
      </c>
      <c r="L366" s="70">
        <v>1993</v>
      </c>
      <c r="M366" s="13" t="s">
        <v>23</v>
      </c>
      <c r="N366" s="17" t="s">
        <v>1023</v>
      </c>
      <c r="O366" s="22" t="s">
        <v>1024</v>
      </c>
      <c r="P366" s="19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spans="1:31">
      <c r="A367" s="41" t="s">
        <v>1025</v>
      </c>
      <c r="B367" s="10">
        <f t="shared" si="4"/>
        <v>372.23486400000002</v>
      </c>
      <c r="C367" s="69">
        <v>547.48</v>
      </c>
      <c r="D367" s="11">
        <f t="shared" si="1"/>
        <v>2.0679714666666666</v>
      </c>
      <c r="E367" s="12">
        <f t="shared" si="2"/>
        <v>2.0679714666666666</v>
      </c>
      <c r="F367" s="13">
        <v>180</v>
      </c>
      <c r="G367" s="14">
        <v>70.107727999999994</v>
      </c>
      <c r="H367" s="15">
        <v>0.188</v>
      </c>
      <c r="I367" s="14">
        <v>302.12713600000001</v>
      </c>
      <c r="J367" s="15">
        <v>0.81200000000000006</v>
      </c>
      <c r="K367" s="16">
        <v>372234864</v>
      </c>
      <c r="L367" s="70">
        <v>2007</v>
      </c>
      <c r="M367" s="13" t="s">
        <v>16</v>
      </c>
      <c r="N367" s="17" t="s">
        <v>1026</v>
      </c>
      <c r="O367" s="22" t="s">
        <v>1027</v>
      </c>
      <c r="P367" s="19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spans="1:31">
      <c r="A368" s="41" t="s">
        <v>1028</v>
      </c>
      <c r="B368" s="10">
        <f t="shared" si="4"/>
        <v>332.207671</v>
      </c>
      <c r="C368" s="69">
        <v>423.19</v>
      </c>
      <c r="D368" s="11">
        <f t="shared" si="1"/>
        <v>1.6610383550000001</v>
      </c>
      <c r="E368" s="12">
        <f t="shared" si="2"/>
        <v>1.6610383550000001</v>
      </c>
      <c r="F368" s="13">
        <v>200</v>
      </c>
      <c r="G368" s="14">
        <v>123.08712</v>
      </c>
      <c r="H368" s="15">
        <v>0.37</v>
      </c>
      <c r="I368" s="14">
        <v>209.12055100000001</v>
      </c>
      <c r="J368" s="15">
        <v>0.63</v>
      </c>
      <c r="K368" s="16">
        <v>332207671</v>
      </c>
      <c r="L368" s="70">
        <v>2015</v>
      </c>
      <c r="M368" s="13" t="s">
        <v>18</v>
      </c>
      <c r="N368" s="17" t="s">
        <v>1029</v>
      </c>
      <c r="O368" s="22" t="s">
        <v>1030</v>
      </c>
      <c r="P368" s="19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spans="1:31">
      <c r="A369" s="41" t="s">
        <v>1031</v>
      </c>
      <c r="B369" s="10">
        <f t="shared" si="4"/>
        <v>353.659851</v>
      </c>
      <c r="C369" s="69">
        <v>457.22</v>
      </c>
      <c r="D369" s="11">
        <f t="shared" si="1"/>
        <v>1.8613676368421053</v>
      </c>
      <c r="E369" s="12">
        <f t="shared" si="2"/>
        <v>1.8613676368421053</v>
      </c>
      <c r="F369" s="13">
        <v>190</v>
      </c>
      <c r="G369" s="14">
        <v>144.85799600000001</v>
      </c>
      <c r="H369" s="15">
        <v>0.41</v>
      </c>
      <c r="I369" s="14">
        <v>208.80185499999999</v>
      </c>
      <c r="J369" s="15">
        <v>0.59</v>
      </c>
      <c r="K369" s="16">
        <v>353659851</v>
      </c>
      <c r="L369" s="70">
        <v>2013</v>
      </c>
      <c r="M369" s="13" t="s">
        <v>18</v>
      </c>
      <c r="N369" s="17" t="s">
        <v>1032</v>
      </c>
      <c r="O369" s="22" t="s">
        <v>1033</v>
      </c>
      <c r="P369" s="19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spans="1:31">
      <c r="A370" s="41" t="s">
        <v>1034</v>
      </c>
      <c r="B370" s="10">
        <f t="shared" si="4"/>
        <v>435.732529</v>
      </c>
      <c r="C370" s="69">
        <v>534.19000000000005</v>
      </c>
      <c r="D370" s="11">
        <f t="shared" si="1"/>
        <v>5.1872920119047619</v>
      </c>
      <c r="E370" s="12">
        <f t="shared" si="2"/>
        <v>5.1872920119047619</v>
      </c>
      <c r="F370" s="13">
        <v>84</v>
      </c>
      <c r="G370" s="14">
        <v>174.34017399999999</v>
      </c>
      <c r="H370" s="15">
        <v>0.4</v>
      </c>
      <c r="I370" s="14">
        <v>261.39235500000001</v>
      </c>
      <c r="J370" s="15">
        <v>0.6</v>
      </c>
      <c r="K370" s="16">
        <v>435732529</v>
      </c>
      <c r="L370" s="70">
        <v>2017</v>
      </c>
      <c r="M370" s="13" t="s">
        <v>18</v>
      </c>
      <c r="N370" s="17" t="s">
        <v>1035</v>
      </c>
      <c r="O370" s="22" t="s">
        <v>1036</v>
      </c>
      <c r="P370" s="19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spans="1:31">
      <c r="A371" s="41" t="s">
        <v>1037</v>
      </c>
      <c r="B371" s="10">
        <f t="shared" si="4"/>
        <v>512.85881900000004</v>
      </c>
      <c r="C371" s="69">
        <v>615.99</v>
      </c>
      <c r="D371" s="11">
        <f t="shared" si="1"/>
        <v>6.8381175866666668</v>
      </c>
      <c r="E371" s="12">
        <f t="shared" si="2"/>
        <v>6.8381175866666668</v>
      </c>
      <c r="F371" s="13">
        <v>75</v>
      </c>
      <c r="G371" s="14">
        <v>271.38473099999999</v>
      </c>
      <c r="H371" s="15">
        <v>0.52900000000000003</v>
      </c>
      <c r="I371" s="14">
        <v>241.47408799999999</v>
      </c>
      <c r="J371" s="15">
        <v>0.47099999999999997</v>
      </c>
      <c r="K371" s="16">
        <v>512858819</v>
      </c>
      <c r="L371" s="70">
        <v>2018</v>
      </c>
      <c r="M371" s="13" t="s">
        <v>18</v>
      </c>
      <c r="N371" s="17" t="s">
        <v>1038</v>
      </c>
      <c r="O371" s="22" t="s">
        <v>1039</v>
      </c>
      <c r="P371" s="19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spans="1:31">
      <c r="A372" s="41" t="s">
        <v>1040</v>
      </c>
      <c r="B372" s="10">
        <f t="shared" si="4"/>
        <v>469.328079</v>
      </c>
      <c r="C372" s="69">
        <v>661.75</v>
      </c>
      <c r="D372" s="11">
        <f t="shared" si="1"/>
        <v>13.409373685714286</v>
      </c>
      <c r="E372" s="12">
        <f t="shared" si="2"/>
        <v>13.409373685714286</v>
      </c>
      <c r="F372" s="13">
        <v>35</v>
      </c>
      <c r="G372" s="14">
        <v>277.33974599999999</v>
      </c>
      <c r="H372" s="15">
        <v>0.59099999999999997</v>
      </c>
      <c r="I372" s="14">
        <v>191.98833300000001</v>
      </c>
      <c r="J372" s="15">
        <v>0.40899999999999997</v>
      </c>
      <c r="K372" s="16">
        <v>469328079</v>
      </c>
      <c r="L372" s="70">
        <v>2009</v>
      </c>
      <c r="M372" s="13" t="s">
        <v>16</v>
      </c>
      <c r="N372" s="17" t="s">
        <v>1041</v>
      </c>
      <c r="O372" s="22" t="s">
        <v>1042</v>
      </c>
      <c r="P372" s="19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spans="1:31">
      <c r="A373" s="41" t="s">
        <v>1385</v>
      </c>
      <c r="B373" s="10">
        <f t="shared" si="4"/>
        <v>586.76430500000004</v>
      </c>
      <c r="C373" s="69">
        <v>793.22</v>
      </c>
      <c r="D373" s="11">
        <f t="shared" si="1"/>
        <v>7.3345538125000003</v>
      </c>
      <c r="E373" s="12">
        <f t="shared" si="2"/>
        <v>7.3345538125000003</v>
      </c>
      <c r="F373" s="13">
        <v>80</v>
      </c>
      <c r="G373" s="14">
        <v>254.464305</v>
      </c>
      <c r="H373" s="15">
        <v>0.434</v>
      </c>
      <c r="I373" s="14">
        <v>332.3</v>
      </c>
      <c r="J373" s="15">
        <v>0.56599999999999995</v>
      </c>
      <c r="K373" s="16">
        <v>586764305</v>
      </c>
      <c r="L373" s="70">
        <v>2011</v>
      </c>
      <c r="M373" s="13" t="s">
        <v>18</v>
      </c>
      <c r="N373" s="17" t="s">
        <v>1044</v>
      </c>
      <c r="O373" s="22" t="s">
        <v>1045</v>
      </c>
      <c r="P373" s="19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spans="1:31">
      <c r="A374" s="41" t="s">
        <v>1386</v>
      </c>
      <c r="B374" s="10">
        <f t="shared" si="4"/>
        <v>362.00007199999999</v>
      </c>
      <c r="C374" s="69">
        <v>468</v>
      </c>
      <c r="D374" s="11">
        <f t="shared" si="1"/>
        <v>3.5145638058252424</v>
      </c>
      <c r="E374" s="12">
        <f t="shared" si="2"/>
        <v>3.5145638058252424</v>
      </c>
      <c r="F374" s="13">
        <v>103</v>
      </c>
      <c r="G374" s="14">
        <v>112.20007200000001</v>
      </c>
      <c r="H374" s="15">
        <v>0.31</v>
      </c>
      <c r="I374" s="14">
        <v>249.8</v>
      </c>
      <c r="J374" s="15">
        <v>0.69</v>
      </c>
      <c r="K374" s="16">
        <v>362000072</v>
      </c>
      <c r="L374" s="70">
        <v>2013</v>
      </c>
      <c r="M374" s="13" t="s">
        <v>18</v>
      </c>
      <c r="N374" s="17" t="s">
        <v>1047</v>
      </c>
      <c r="O374" s="22" t="s">
        <v>1048</v>
      </c>
      <c r="P374" s="19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spans="1:31">
      <c r="A375" s="41" t="s">
        <v>1049</v>
      </c>
      <c r="B375" s="10">
        <f t="shared" si="4"/>
        <v>1017.030651</v>
      </c>
      <c r="C375" s="69">
        <v>1335.81</v>
      </c>
      <c r="D375" s="11">
        <f t="shared" si="1"/>
        <v>5.6501702833333338</v>
      </c>
      <c r="E375" s="12">
        <f t="shared" si="2"/>
        <v>5.6501702833333338</v>
      </c>
      <c r="F375" s="13">
        <v>180</v>
      </c>
      <c r="G375" s="14">
        <v>303.03065099999998</v>
      </c>
      <c r="H375" s="15">
        <v>0.29799999999999999</v>
      </c>
      <c r="I375" s="14">
        <v>714</v>
      </c>
      <c r="J375" s="15">
        <v>0.70199999999999996</v>
      </c>
      <c r="K375" s="16">
        <v>1017030651</v>
      </c>
      <c r="L375" s="70">
        <v>2012</v>
      </c>
      <c r="M375" s="13" t="s">
        <v>18</v>
      </c>
      <c r="N375" s="17" t="s">
        <v>1050</v>
      </c>
      <c r="O375" s="22" t="s">
        <v>1051</v>
      </c>
      <c r="P375" s="19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spans="1:31">
      <c r="A376" s="41" t="s">
        <v>1052</v>
      </c>
      <c r="B376" s="10">
        <f t="shared" si="4"/>
        <v>962.20133799999996</v>
      </c>
      <c r="C376" s="69">
        <v>1224.6199999999999</v>
      </c>
      <c r="D376" s="11">
        <f t="shared" si="1"/>
        <v>3.2073377933333331</v>
      </c>
      <c r="E376" s="12">
        <f t="shared" si="2"/>
        <v>3.2073377933333331</v>
      </c>
      <c r="F376" s="13">
        <v>300</v>
      </c>
      <c r="G376" s="14">
        <v>255.138261</v>
      </c>
      <c r="H376" s="15">
        <v>0.26500000000000001</v>
      </c>
      <c r="I376" s="14">
        <v>707.06307700000002</v>
      </c>
      <c r="J376" s="15">
        <v>0.73499999999999999</v>
      </c>
      <c r="K376" s="16">
        <v>962201338</v>
      </c>
      <c r="L376" s="70">
        <v>2014</v>
      </c>
      <c r="M376" s="13" t="s">
        <v>18</v>
      </c>
      <c r="N376" s="17" t="s">
        <v>1053</v>
      </c>
      <c r="O376" s="22" t="s">
        <v>1054</v>
      </c>
      <c r="P376" s="19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spans="1:31">
      <c r="A377" s="41" t="s">
        <v>1055</v>
      </c>
      <c r="B377" s="10">
        <f t="shared" si="4"/>
        <v>959.02799200000004</v>
      </c>
      <c r="C377" s="69">
        <v>1239.8499999999999</v>
      </c>
      <c r="D377" s="11">
        <f t="shared" si="1"/>
        <v>3.836111968</v>
      </c>
      <c r="E377" s="12">
        <f t="shared" si="2"/>
        <v>3.836111968</v>
      </c>
      <c r="F377" s="13">
        <v>250</v>
      </c>
      <c r="G377" s="14">
        <v>258.38733400000001</v>
      </c>
      <c r="H377" s="15">
        <v>0.26900000000000002</v>
      </c>
      <c r="I377" s="14">
        <v>700.64065800000003</v>
      </c>
      <c r="J377" s="15">
        <v>0.73099999999999998</v>
      </c>
      <c r="K377" s="16">
        <v>959027992</v>
      </c>
      <c r="L377" s="70">
        <v>2013</v>
      </c>
      <c r="M377" s="13" t="s">
        <v>18</v>
      </c>
      <c r="N377" s="17" t="s">
        <v>1056</v>
      </c>
      <c r="O377" s="22" t="s">
        <v>1057</v>
      </c>
      <c r="P377" s="19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spans="1:31">
      <c r="A378" s="41" t="s">
        <v>1058</v>
      </c>
      <c r="B378" s="10">
        <f t="shared" si="4"/>
        <v>325.33885099999998</v>
      </c>
      <c r="C378" s="69">
        <v>627.30999999999995</v>
      </c>
      <c r="D378" s="11">
        <f t="shared" si="1"/>
        <v>4.647697871428571</v>
      </c>
      <c r="E378" s="12">
        <f t="shared" si="2"/>
        <v>4.647697871428571</v>
      </c>
      <c r="F378" s="13">
        <v>70</v>
      </c>
      <c r="G378" s="14">
        <v>100.138851</v>
      </c>
      <c r="H378" s="15">
        <v>0.308</v>
      </c>
      <c r="I378" s="14">
        <v>225.2</v>
      </c>
      <c r="J378" s="15">
        <v>0.69199999999999995</v>
      </c>
      <c r="K378" s="16">
        <v>325338851</v>
      </c>
      <c r="L378" s="70">
        <v>1996</v>
      </c>
      <c r="M378" s="13" t="s">
        <v>23</v>
      </c>
      <c r="N378" s="17" t="s">
        <v>1059</v>
      </c>
      <c r="O378" s="22" t="s">
        <v>1060</v>
      </c>
      <c r="P378" s="19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spans="1:31">
      <c r="A379" s="41" t="s">
        <v>1061</v>
      </c>
      <c r="B379" s="10">
        <f t="shared" si="4"/>
        <v>694.394724</v>
      </c>
      <c r="C379" s="69">
        <v>912.05</v>
      </c>
      <c r="D379" s="11">
        <f t="shared" si="1"/>
        <v>8.9024964615384619</v>
      </c>
      <c r="E379" s="12">
        <f t="shared" si="2"/>
        <v>8.9024964615384619</v>
      </c>
      <c r="F379" s="13">
        <v>78</v>
      </c>
      <c r="G379" s="14">
        <v>408.01069200000001</v>
      </c>
      <c r="H379" s="15">
        <v>0.58799999999999997</v>
      </c>
      <c r="I379" s="14">
        <v>286.38403199999999</v>
      </c>
      <c r="J379" s="15">
        <v>0.41199999999999998</v>
      </c>
      <c r="K379" s="16">
        <v>694394724</v>
      </c>
      <c r="L379" s="70">
        <v>2012</v>
      </c>
      <c r="M379" s="13" t="s">
        <v>18</v>
      </c>
      <c r="N379" s="17" t="s">
        <v>1062</v>
      </c>
      <c r="O379" s="22" t="s">
        <v>1063</v>
      </c>
      <c r="P379" s="19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spans="1:31">
      <c r="A380" s="41" t="s">
        <v>1064</v>
      </c>
      <c r="B380" s="10">
        <f t="shared" si="4"/>
        <v>865.01174600000002</v>
      </c>
      <c r="C380" s="69">
        <v>1118.31</v>
      </c>
      <c r="D380" s="11">
        <f t="shared" si="1"/>
        <v>11.08989417948718</v>
      </c>
      <c r="E380" s="12">
        <f t="shared" si="2"/>
        <v>11.08989417948718</v>
      </c>
      <c r="F380" s="32">
        <v>78</v>
      </c>
      <c r="G380" s="14">
        <v>424.668047</v>
      </c>
      <c r="H380" s="15">
        <v>0.49099999999999999</v>
      </c>
      <c r="I380" s="14">
        <v>440.34369900000002</v>
      </c>
      <c r="J380" s="15">
        <v>0.50900000000000001</v>
      </c>
      <c r="K380" s="16">
        <v>865011746</v>
      </c>
      <c r="L380" s="70">
        <v>2013</v>
      </c>
      <c r="M380" s="13" t="s">
        <v>18</v>
      </c>
      <c r="N380" s="17" t="s">
        <v>1065</v>
      </c>
      <c r="O380" s="18"/>
      <c r="P380" s="19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spans="1:31">
      <c r="A381" s="41" t="s">
        <v>1066</v>
      </c>
      <c r="B381" s="10">
        <f t="shared" si="4"/>
        <v>631.60705299999995</v>
      </c>
      <c r="C381" s="69">
        <v>1015.32</v>
      </c>
      <c r="D381" s="11">
        <f t="shared" si="1"/>
        <v>4.3559107103448271</v>
      </c>
      <c r="E381" s="12">
        <f t="shared" si="2"/>
        <v>4.3559107103448271</v>
      </c>
      <c r="F381" s="13">
        <v>145</v>
      </c>
      <c r="G381" s="14">
        <v>261.44109200000003</v>
      </c>
      <c r="H381" s="15">
        <v>0.41399999999999998</v>
      </c>
      <c r="I381" s="14">
        <v>370.16596099999998</v>
      </c>
      <c r="J381" s="15">
        <v>0.58599999999999997</v>
      </c>
      <c r="K381" s="16">
        <v>631607053</v>
      </c>
      <c r="L381" s="70">
        <v>2004</v>
      </c>
      <c r="M381" s="13" t="s">
        <v>16</v>
      </c>
      <c r="N381" s="17" t="s">
        <v>1067</v>
      </c>
      <c r="O381" s="22" t="s">
        <v>1068</v>
      </c>
      <c r="P381" s="19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spans="1:31">
      <c r="A382" s="74" t="s">
        <v>1069</v>
      </c>
      <c r="B382" s="10">
        <f t="shared" si="4"/>
        <v>966.55492900000002</v>
      </c>
      <c r="C382" s="69">
        <v>1214.58</v>
      </c>
      <c r="D382" s="11">
        <f t="shared" si="1"/>
        <v>5.4607623107344629</v>
      </c>
      <c r="E382" s="12">
        <f t="shared" si="2"/>
        <v>5.4607623107344629</v>
      </c>
      <c r="F382" s="36">
        <v>177</v>
      </c>
      <c r="G382" s="37">
        <v>364.00112300000001</v>
      </c>
      <c r="H382" s="38">
        <v>0.377</v>
      </c>
      <c r="I382" s="37">
        <v>602.55380600000001</v>
      </c>
      <c r="J382" s="38">
        <v>0.623</v>
      </c>
      <c r="K382" s="39">
        <v>966554929</v>
      </c>
      <c r="L382" s="75">
        <v>2016</v>
      </c>
      <c r="M382" s="13" t="s">
        <v>18</v>
      </c>
      <c r="N382" s="17" t="s">
        <v>1070</v>
      </c>
      <c r="O382" s="22" t="s">
        <v>1071</v>
      </c>
      <c r="P382" s="19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spans="1:31">
      <c r="A383" s="41" t="s">
        <v>1072</v>
      </c>
      <c r="B383" s="10">
        <f t="shared" si="4"/>
        <v>359.12602199999998</v>
      </c>
      <c r="C383" s="69">
        <v>493.41</v>
      </c>
      <c r="D383" s="11">
        <f t="shared" si="1"/>
        <v>8.9781505499999987</v>
      </c>
      <c r="E383" s="12">
        <f t="shared" si="2"/>
        <v>8.9781505499999987</v>
      </c>
      <c r="F383" s="13">
        <v>40</v>
      </c>
      <c r="G383" s="14">
        <v>176.59161800000001</v>
      </c>
      <c r="H383" s="15">
        <v>0.49199999999999999</v>
      </c>
      <c r="I383" s="14">
        <v>182.53440399999999</v>
      </c>
      <c r="J383" s="15">
        <v>0.50800000000000001</v>
      </c>
      <c r="K383" s="16">
        <v>359126022</v>
      </c>
      <c r="L383" s="70">
        <v>2010</v>
      </c>
      <c r="M383" s="13" t="s">
        <v>18</v>
      </c>
      <c r="N383" s="17" t="s">
        <v>1073</v>
      </c>
      <c r="O383" s="22" t="s">
        <v>1074</v>
      </c>
      <c r="P383" s="19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spans="1:31">
      <c r="A384" s="41" t="s">
        <v>1075</v>
      </c>
      <c r="B384" s="10">
        <f t="shared" si="4"/>
        <v>427.37431700000002</v>
      </c>
      <c r="C384" s="69">
        <v>587.17999999999995</v>
      </c>
      <c r="D384" s="11">
        <f t="shared" si="1"/>
        <v>28.491621133333336</v>
      </c>
      <c r="E384" s="12">
        <f t="shared" si="2"/>
        <v>28.491621133333336</v>
      </c>
      <c r="F384" s="13">
        <v>15</v>
      </c>
      <c r="G384" s="14">
        <v>138.797449</v>
      </c>
      <c r="H384" s="15">
        <v>0.32500000000000001</v>
      </c>
      <c r="I384" s="14">
        <v>288.57686799999999</v>
      </c>
      <c r="J384" s="15">
        <v>0.67500000000000004</v>
      </c>
      <c r="K384" s="16">
        <v>427374317</v>
      </c>
      <c r="L384" s="70">
        <v>2010</v>
      </c>
      <c r="M384" s="13" t="s">
        <v>18</v>
      </c>
      <c r="N384" s="17" t="s">
        <v>1076</v>
      </c>
      <c r="O384" s="22" t="s">
        <v>1077</v>
      </c>
      <c r="P384" s="19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spans="1:31">
      <c r="A385" s="41" t="s">
        <v>1078</v>
      </c>
      <c r="B385" s="10">
        <f t="shared" si="4"/>
        <v>319.71388100000001</v>
      </c>
      <c r="C385" s="69">
        <v>439.26</v>
      </c>
      <c r="D385" s="11">
        <f t="shared" si="1"/>
        <v>2.1314258733333333</v>
      </c>
      <c r="E385" s="12">
        <f t="shared" si="2"/>
        <v>2.1314258733333333</v>
      </c>
      <c r="F385" s="13">
        <v>150</v>
      </c>
      <c r="G385" s="14">
        <v>131.772187</v>
      </c>
      <c r="H385" s="15">
        <v>0.41199999999999998</v>
      </c>
      <c r="I385" s="14">
        <v>187.94169400000001</v>
      </c>
      <c r="J385" s="15">
        <v>0.58799999999999997</v>
      </c>
      <c r="K385" s="16">
        <v>319713881</v>
      </c>
      <c r="L385" s="70">
        <v>2010</v>
      </c>
      <c r="M385" s="13" t="s">
        <v>18</v>
      </c>
      <c r="N385" s="17" t="s">
        <v>1079</v>
      </c>
      <c r="O385" s="22" t="s">
        <v>1080</v>
      </c>
      <c r="P385" s="19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>
      <c r="A386" s="41" t="s">
        <v>1081</v>
      </c>
      <c r="B386" s="10">
        <f t="shared" si="4"/>
        <v>1332.69883</v>
      </c>
      <c r="C386" s="69">
        <v>1633.84</v>
      </c>
      <c r="D386" s="11">
        <f t="shared" si="1"/>
        <v>4.2040972555205052</v>
      </c>
      <c r="E386" s="12">
        <f t="shared" si="2"/>
        <v>4.2040972555205052</v>
      </c>
      <c r="F386" s="13">
        <v>317</v>
      </c>
      <c r="G386" s="14">
        <v>620.18138199999999</v>
      </c>
      <c r="H386" s="15">
        <v>0.46500000000000002</v>
      </c>
      <c r="I386" s="14">
        <v>712.51744799999994</v>
      </c>
      <c r="J386" s="15">
        <v>0.53500000000000003</v>
      </c>
      <c r="K386" s="16">
        <v>1332698830</v>
      </c>
      <c r="L386" s="70">
        <v>2017</v>
      </c>
      <c r="M386" s="13" t="s">
        <v>18</v>
      </c>
      <c r="N386" s="17" t="s">
        <v>1082</v>
      </c>
      <c r="O386" s="22" t="s">
        <v>1083</v>
      </c>
      <c r="P386" s="19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spans="1:31">
      <c r="A387" s="41" t="s">
        <v>1084</v>
      </c>
      <c r="B387" s="10">
        <f t="shared" si="4"/>
        <v>454.62726300000003</v>
      </c>
      <c r="C387" s="69">
        <v>744.9</v>
      </c>
      <c r="D387" s="11">
        <f t="shared" si="1"/>
        <v>3.2473375928571429</v>
      </c>
      <c r="E387" s="12">
        <f t="shared" si="2"/>
        <v>3.2473375928571429</v>
      </c>
      <c r="F387" s="13">
        <v>140</v>
      </c>
      <c r="G387" s="14">
        <v>111.127263</v>
      </c>
      <c r="H387" s="15">
        <v>0.24399999999999999</v>
      </c>
      <c r="I387" s="14">
        <v>343.5</v>
      </c>
      <c r="J387" s="15">
        <v>0.75600000000000001</v>
      </c>
      <c r="K387" s="16">
        <v>454627263</v>
      </c>
      <c r="L387" s="70">
        <v>2003</v>
      </c>
      <c r="M387" s="13" t="s">
        <v>16</v>
      </c>
      <c r="N387" s="17" t="s">
        <v>1085</v>
      </c>
      <c r="O387" s="22" t="s">
        <v>1086</v>
      </c>
      <c r="P387" s="19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spans="1:31">
      <c r="A388" s="41" t="s">
        <v>1087</v>
      </c>
      <c r="B388" s="10">
        <f t="shared" si="4"/>
        <v>356.700357</v>
      </c>
      <c r="C388" s="69">
        <v>448.23</v>
      </c>
      <c r="D388" s="11">
        <f t="shared" si="1"/>
        <v>1.98166865</v>
      </c>
      <c r="E388" s="12">
        <f t="shared" si="2"/>
        <v>1.98166865</v>
      </c>
      <c r="F388" s="13">
        <v>180</v>
      </c>
      <c r="G388" s="14">
        <v>126.643061</v>
      </c>
      <c r="H388" s="15">
        <v>0.35499999999999998</v>
      </c>
      <c r="I388" s="14">
        <v>230.05729600000001</v>
      </c>
      <c r="J388" s="15">
        <v>0.64500000000000002</v>
      </c>
      <c r="K388" s="16">
        <v>356700357</v>
      </c>
      <c r="L388" s="70">
        <v>2016</v>
      </c>
      <c r="M388" s="13" t="s">
        <v>18</v>
      </c>
      <c r="N388" s="17" t="s">
        <v>1088</v>
      </c>
      <c r="O388" s="22" t="s">
        <v>1089</v>
      </c>
      <c r="P388" s="19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spans="1:31">
      <c r="A389" s="41" t="s">
        <v>1090</v>
      </c>
      <c r="B389" s="10">
        <f t="shared" si="4"/>
        <v>312.13667099999998</v>
      </c>
      <c r="C389" s="69">
        <v>382.67</v>
      </c>
      <c r="D389" s="11">
        <f t="shared" si="1"/>
        <v>3.9017083874999998</v>
      </c>
      <c r="E389" s="12">
        <f t="shared" si="2"/>
        <v>3.9017083874999998</v>
      </c>
      <c r="F389" s="13">
        <v>80</v>
      </c>
      <c r="G389" s="14">
        <v>175.93667099999999</v>
      </c>
      <c r="H389" s="15">
        <v>0.56399999999999995</v>
      </c>
      <c r="I389" s="14">
        <v>136.19999999999999</v>
      </c>
      <c r="J389" s="15">
        <v>0.436</v>
      </c>
      <c r="K389" s="16">
        <v>312136671</v>
      </c>
      <c r="L389" s="70">
        <v>2017</v>
      </c>
      <c r="M389" s="13" t="s">
        <v>18</v>
      </c>
      <c r="N389" s="17" t="s">
        <v>1091</v>
      </c>
      <c r="O389" s="22" t="s">
        <v>1092</v>
      </c>
      <c r="P389" s="19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spans="1:31">
      <c r="A390" s="41" t="s">
        <v>1093</v>
      </c>
      <c r="B390" s="10">
        <f t="shared" si="4"/>
        <v>468.266122</v>
      </c>
      <c r="C390" s="69">
        <v>595.97</v>
      </c>
      <c r="D390" s="11">
        <f t="shared" si="1"/>
        <v>7.2040941846153848</v>
      </c>
      <c r="E390" s="12">
        <f t="shared" si="2"/>
        <v>7.2040941846153848</v>
      </c>
      <c r="F390" s="13">
        <v>65</v>
      </c>
      <c r="G390" s="14">
        <v>257.96612199999998</v>
      </c>
      <c r="H390" s="15">
        <v>0.55100000000000005</v>
      </c>
      <c r="I390" s="14">
        <v>210.3</v>
      </c>
      <c r="J390" s="15">
        <v>0.44900000000000001</v>
      </c>
      <c r="K390" s="16">
        <v>468266122</v>
      </c>
      <c r="L390" s="70">
        <v>2014</v>
      </c>
      <c r="M390" s="13" t="s">
        <v>18</v>
      </c>
      <c r="N390" s="17" t="s">
        <v>1094</v>
      </c>
      <c r="O390" s="22" t="s">
        <v>1095</v>
      </c>
      <c r="P390" s="19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spans="1:31">
      <c r="A391" s="41" t="s">
        <v>1096</v>
      </c>
      <c r="B391" s="10">
        <f t="shared" si="4"/>
        <v>1663.250487</v>
      </c>
      <c r="C391" s="69">
        <v>1967.2</v>
      </c>
      <c r="D391" s="11">
        <f t="shared" si="1"/>
        <v>6.3971172576923081</v>
      </c>
      <c r="E391" s="12">
        <f t="shared" si="2"/>
        <v>6.3971172576923081</v>
      </c>
      <c r="F391" s="13">
        <v>260</v>
      </c>
      <c r="G391" s="14">
        <v>543.63804300000004</v>
      </c>
      <c r="H391" s="15">
        <v>0.32700000000000001</v>
      </c>
      <c r="I391" s="14">
        <v>1119.6124440000001</v>
      </c>
      <c r="J391" s="15">
        <v>0.67300000000000004</v>
      </c>
      <c r="K391" s="16">
        <v>1663250487</v>
      </c>
      <c r="L391" s="70">
        <v>2019</v>
      </c>
      <c r="M391" s="13" t="s">
        <v>18</v>
      </c>
      <c r="N391" s="17" t="s">
        <v>1097</v>
      </c>
      <c r="O391" s="22" t="s">
        <v>1098</v>
      </c>
      <c r="P391" s="19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spans="1:31">
      <c r="A392" s="41" t="s">
        <v>1096</v>
      </c>
      <c r="B392" s="10">
        <f t="shared" si="4"/>
        <v>1063.611805</v>
      </c>
      <c r="C392" s="69">
        <v>2165.86</v>
      </c>
      <c r="D392" s="11">
        <f t="shared" si="1"/>
        <v>23.635817888888887</v>
      </c>
      <c r="E392" s="12">
        <f t="shared" si="2"/>
        <v>23.635817888888887</v>
      </c>
      <c r="F392" s="13">
        <v>45</v>
      </c>
      <c r="G392" s="14">
        <v>422.78377699999999</v>
      </c>
      <c r="H392" s="15">
        <v>0.39800000000000002</v>
      </c>
      <c r="I392" s="14">
        <v>640.82802800000002</v>
      </c>
      <c r="J392" s="15">
        <v>0.60199999999999998</v>
      </c>
      <c r="K392" s="16">
        <v>1063611805</v>
      </c>
      <c r="L392" s="70">
        <v>1994</v>
      </c>
      <c r="M392" s="13" t="s">
        <v>23</v>
      </c>
      <c r="N392" s="17" t="s">
        <v>1099</v>
      </c>
      <c r="O392" s="22" t="s">
        <v>1100</v>
      </c>
      <c r="P392" s="19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spans="1:31">
      <c r="A393" s="41" t="s">
        <v>1101</v>
      </c>
      <c r="B393" s="10">
        <f t="shared" si="4"/>
        <v>745.01311499999997</v>
      </c>
      <c r="C393" s="69">
        <v>1163.08</v>
      </c>
      <c r="D393" s="11">
        <f t="shared" si="1"/>
        <v>4.13896175</v>
      </c>
      <c r="E393" s="12">
        <f t="shared" si="2"/>
        <v>4.13896175</v>
      </c>
      <c r="F393" s="13">
        <v>180</v>
      </c>
      <c r="G393" s="14">
        <v>291.71095700000001</v>
      </c>
      <c r="H393" s="15">
        <v>0.39200000000000002</v>
      </c>
      <c r="I393" s="14">
        <v>453.30215800000002</v>
      </c>
      <c r="J393" s="15">
        <v>0.60799999999999998</v>
      </c>
      <c r="K393" s="16">
        <v>745013115</v>
      </c>
      <c r="L393" s="70">
        <v>2005</v>
      </c>
      <c r="M393" s="13" t="s">
        <v>16</v>
      </c>
      <c r="N393" s="17" t="s">
        <v>1102</v>
      </c>
      <c r="O393" s="22" t="s">
        <v>1103</v>
      </c>
      <c r="P393" s="19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spans="1:31">
      <c r="A394" s="41" t="s">
        <v>1104</v>
      </c>
      <c r="B394" s="10">
        <f t="shared" si="4"/>
        <v>349.18331599999999</v>
      </c>
      <c r="C394" s="69">
        <v>458.63</v>
      </c>
      <c r="D394" s="11">
        <f t="shared" si="1"/>
        <v>4.9883330857142854</v>
      </c>
      <c r="E394" s="12">
        <f t="shared" si="2"/>
        <v>4.9883330857142854</v>
      </c>
      <c r="F394" s="13">
        <v>70</v>
      </c>
      <c r="G394" s="14">
        <v>214.37350000000001</v>
      </c>
      <c r="H394" s="15">
        <v>0.61399999999999999</v>
      </c>
      <c r="I394" s="14">
        <v>134.80981600000001</v>
      </c>
      <c r="J394" s="15">
        <v>0.38600000000000001</v>
      </c>
      <c r="K394" s="16">
        <v>349183316</v>
      </c>
      <c r="L394" s="70">
        <v>2012</v>
      </c>
      <c r="M394" s="13" t="s">
        <v>18</v>
      </c>
      <c r="N394" s="17" t="s">
        <v>1105</v>
      </c>
      <c r="O394" s="22" t="s">
        <v>1106</v>
      </c>
      <c r="P394" s="19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spans="1:31">
      <c r="A395" s="41" t="s">
        <v>1107</v>
      </c>
      <c r="B395" s="10">
        <f t="shared" si="4"/>
        <v>618.63899900000001</v>
      </c>
      <c r="C395" s="69">
        <v>1157.6099999999999</v>
      </c>
      <c r="D395" s="11">
        <f t="shared" si="1"/>
        <v>8.4745068356164381</v>
      </c>
      <c r="E395" s="12">
        <f t="shared" si="2"/>
        <v>8.4745068356164381</v>
      </c>
      <c r="F395" s="13">
        <v>73</v>
      </c>
      <c r="G395" s="14">
        <v>229.086679</v>
      </c>
      <c r="H395" s="15">
        <v>0.37</v>
      </c>
      <c r="I395" s="14">
        <v>389.55232000000001</v>
      </c>
      <c r="J395" s="15">
        <v>0.63</v>
      </c>
      <c r="K395" s="16">
        <v>618638999</v>
      </c>
      <c r="L395" s="70">
        <v>1997</v>
      </c>
      <c r="M395" s="13" t="s">
        <v>23</v>
      </c>
      <c r="N395" s="17" t="s">
        <v>1108</v>
      </c>
      <c r="O395" s="22" t="s">
        <v>1109</v>
      </c>
      <c r="P395" s="19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spans="1:31">
      <c r="A396" s="41" t="s">
        <v>1110</v>
      </c>
      <c r="B396" s="10">
        <f t="shared" si="4"/>
        <v>630.62081799999999</v>
      </c>
      <c r="C396" s="69">
        <v>803.33</v>
      </c>
      <c r="D396" s="11">
        <f t="shared" si="1"/>
        <v>5.8390816481481478</v>
      </c>
      <c r="E396" s="12">
        <f t="shared" si="2"/>
        <v>5.8390816481481478</v>
      </c>
      <c r="F396" s="13">
        <v>108</v>
      </c>
      <c r="G396" s="14">
        <v>228.433663</v>
      </c>
      <c r="H396" s="15">
        <v>0.36199999999999999</v>
      </c>
      <c r="I396" s="14">
        <v>402.18715500000002</v>
      </c>
      <c r="J396" s="15">
        <v>0.63800000000000001</v>
      </c>
      <c r="K396" s="16">
        <v>630620818</v>
      </c>
      <c r="L396" s="70">
        <v>2015</v>
      </c>
      <c r="M396" s="13" t="s">
        <v>18</v>
      </c>
      <c r="N396" s="17" t="s">
        <v>1111</v>
      </c>
      <c r="O396" s="22" t="s">
        <v>1112</v>
      </c>
      <c r="P396" s="19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spans="1:31">
      <c r="A397" s="41" t="s">
        <v>1113</v>
      </c>
      <c r="B397" s="10">
        <f t="shared" si="4"/>
        <v>351.58340700000002</v>
      </c>
      <c r="C397" s="69">
        <v>715.94</v>
      </c>
      <c r="D397" s="11">
        <f t="shared" si="1"/>
        <v>19.532411500000002</v>
      </c>
      <c r="E397" s="12">
        <f t="shared" si="2"/>
        <v>19.532411500000002</v>
      </c>
      <c r="F397" s="13">
        <v>18</v>
      </c>
      <c r="G397" s="14">
        <v>119.93873000000001</v>
      </c>
      <c r="H397" s="15">
        <v>0.34100000000000003</v>
      </c>
      <c r="I397" s="14">
        <v>231.644677</v>
      </c>
      <c r="J397" s="15">
        <v>0.65900000000000003</v>
      </c>
      <c r="K397" s="16">
        <v>351583407</v>
      </c>
      <c r="L397" s="70">
        <v>1994</v>
      </c>
      <c r="M397" s="13" t="s">
        <v>23</v>
      </c>
      <c r="N397" s="17" t="s">
        <v>1114</v>
      </c>
      <c r="O397" s="22" t="s">
        <v>1115</v>
      </c>
      <c r="P397" s="19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spans="1:31">
      <c r="A398" s="41" t="s">
        <v>1116</v>
      </c>
      <c r="B398" s="10">
        <f t="shared" si="4"/>
        <v>467.22272800000002</v>
      </c>
      <c r="C398" s="69">
        <v>846.61</v>
      </c>
      <c r="D398" s="11">
        <f t="shared" si="1"/>
        <v>7.4162337777777783</v>
      </c>
      <c r="E398" s="12">
        <f t="shared" si="2"/>
        <v>7.4162337777777783</v>
      </c>
      <c r="F398" s="13">
        <v>63</v>
      </c>
      <c r="G398" s="14">
        <v>172.07692800000001</v>
      </c>
      <c r="H398" s="15">
        <v>0.36799999999999999</v>
      </c>
      <c r="I398" s="14">
        <v>295.14580000000001</v>
      </c>
      <c r="J398" s="15">
        <v>0.63200000000000001</v>
      </c>
      <c r="K398" s="16">
        <v>467222728</v>
      </c>
      <c r="L398" s="70">
        <v>1999</v>
      </c>
      <c r="M398" s="13" t="s">
        <v>23</v>
      </c>
      <c r="N398" s="17" t="s">
        <v>1117</v>
      </c>
      <c r="O398" s="22" t="s">
        <v>1118</v>
      </c>
      <c r="P398" s="19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spans="1:31">
      <c r="A399" s="41" t="s">
        <v>1119</v>
      </c>
      <c r="B399" s="10">
        <f t="shared" si="4"/>
        <v>741.847937</v>
      </c>
      <c r="C399" s="69">
        <v>1215.5</v>
      </c>
      <c r="D399" s="11">
        <f t="shared" si="1"/>
        <v>4.9456529133333333</v>
      </c>
      <c r="E399" s="12">
        <f t="shared" si="2"/>
        <v>4.9456529133333333</v>
      </c>
      <c r="F399" s="13">
        <v>150</v>
      </c>
      <c r="G399" s="14">
        <v>281.57646099999999</v>
      </c>
      <c r="H399" s="15">
        <v>0.38</v>
      </c>
      <c r="I399" s="14">
        <v>460.27147600000001</v>
      </c>
      <c r="J399" s="15">
        <v>0.62</v>
      </c>
      <c r="K399" s="16">
        <v>741847937</v>
      </c>
      <c r="L399" s="70">
        <v>2003</v>
      </c>
      <c r="M399" s="13" t="s">
        <v>16</v>
      </c>
      <c r="N399" s="17" t="s">
        <v>1120</v>
      </c>
      <c r="O399" s="22" t="s">
        <v>1121</v>
      </c>
      <c r="P399" s="19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spans="1:31">
      <c r="A400" s="41" t="s">
        <v>1122</v>
      </c>
      <c r="B400" s="10">
        <f t="shared" si="4"/>
        <v>427.34432500000003</v>
      </c>
      <c r="C400" s="69">
        <v>700.19</v>
      </c>
      <c r="D400" s="11">
        <f t="shared" si="1"/>
        <v>2.8489621666666669</v>
      </c>
      <c r="E400" s="12">
        <f t="shared" si="2"/>
        <v>2.8489621666666669</v>
      </c>
      <c r="F400" s="13">
        <v>150</v>
      </c>
      <c r="G400" s="14">
        <v>139.31394800000001</v>
      </c>
      <c r="H400" s="15">
        <v>0.32600000000000001</v>
      </c>
      <c r="I400" s="14">
        <v>288.03037699999999</v>
      </c>
      <c r="J400" s="15">
        <v>0.67400000000000004</v>
      </c>
      <c r="K400" s="16">
        <v>427344325</v>
      </c>
      <c r="L400" s="70">
        <v>2003</v>
      </c>
      <c r="M400" s="13" t="s">
        <v>16</v>
      </c>
      <c r="N400" s="17" t="s">
        <v>1123</v>
      </c>
      <c r="O400" s="22" t="s">
        <v>1124</v>
      </c>
      <c r="P400" s="19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spans="1:31">
      <c r="A401" s="41" t="s">
        <v>1125</v>
      </c>
      <c r="B401" s="10">
        <f t="shared" si="4"/>
        <v>348.319861</v>
      </c>
      <c r="C401" s="69">
        <v>443.32</v>
      </c>
      <c r="D401" s="11">
        <f t="shared" si="1"/>
        <v>10.244701794117647</v>
      </c>
      <c r="E401" s="12">
        <f t="shared" si="2"/>
        <v>10.244701794117647</v>
      </c>
      <c r="F401" s="13">
        <v>34</v>
      </c>
      <c r="G401" s="14">
        <v>102.427862</v>
      </c>
      <c r="H401" s="15">
        <v>0.29399999999999998</v>
      </c>
      <c r="I401" s="14">
        <v>245.891999</v>
      </c>
      <c r="J401" s="15">
        <v>0.70599999999999996</v>
      </c>
      <c r="K401" s="16">
        <v>348319861</v>
      </c>
      <c r="L401" s="70">
        <v>2014</v>
      </c>
      <c r="M401" s="13" t="s">
        <v>18</v>
      </c>
      <c r="N401" s="17" t="s">
        <v>1126</v>
      </c>
      <c r="O401" s="22" t="s">
        <v>1127</v>
      </c>
      <c r="P401" s="19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>
      <c r="A402" s="41" t="s">
        <v>1128</v>
      </c>
      <c r="B402" s="10">
        <f t="shared" si="4"/>
        <v>530.51732000000004</v>
      </c>
      <c r="C402" s="69">
        <v>637.20000000000005</v>
      </c>
      <c r="D402" s="11">
        <f t="shared" si="1"/>
        <v>2.9804343820224721</v>
      </c>
      <c r="E402" s="12">
        <f t="shared" si="2"/>
        <v>2.9804343820224721</v>
      </c>
      <c r="F402" s="13">
        <v>178</v>
      </c>
      <c r="G402" s="14">
        <v>145.522784</v>
      </c>
      <c r="H402" s="15">
        <v>0.27400000000000002</v>
      </c>
      <c r="I402" s="14">
        <v>384.99453599999998</v>
      </c>
      <c r="J402" s="15">
        <v>0.72599999999999998</v>
      </c>
      <c r="K402" s="16">
        <v>530517320</v>
      </c>
      <c r="L402" s="70">
        <v>2018</v>
      </c>
      <c r="M402" s="13" t="s">
        <v>18</v>
      </c>
      <c r="N402" s="17" t="s">
        <v>1129</v>
      </c>
      <c r="O402" s="22" t="s">
        <v>1130</v>
      </c>
      <c r="P402" s="19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spans="1:31">
      <c r="A403" s="41" t="s">
        <v>1131</v>
      </c>
      <c r="B403" s="10">
        <f t="shared" si="4"/>
        <v>415.93340599999999</v>
      </c>
      <c r="C403" s="69">
        <v>753.67</v>
      </c>
      <c r="D403" s="11">
        <f t="shared" si="1"/>
        <v>5.1991675749999997</v>
      </c>
      <c r="E403" s="12">
        <f t="shared" si="2"/>
        <v>5.1991675749999997</v>
      </c>
      <c r="F403" s="13">
        <v>80</v>
      </c>
      <c r="G403" s="14">
        <v>155.38548800000001</v>
      </c>
      <c r="H403" s="15">
        <v>0.374</v>
      </c>
      <c r="I403" s="14">
        <v>260.54791799999998</v>
      </c>
      <c r="J403" s="15">
        <v>0.626</v>
      </c>
      <c r="K403" s="16">
        <v>415933406</v>
      </c>
      <c r="L403" s="70">
        <v>1999</v>
      </c>
      <c r="M403" s="13" t="s">
        <v>23</v>
      </c>
      <c r="N403" s="17" t="s">
        <v>1132</v>
      </c>
      <c r="O403" s="22" t="s">
        <v>1133</v>
      </c>
      <c r="P403" s="19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spans="1:31">
      <c r="A404" s="41" t="s">
        <v>1131</v>
      </c>
      <c r="B404" s="10">
        <f t="shared" si="4"/>
        <v>409.231607</v>
      </c>
      <c r="C404" s="69">
        <v>501.7</v>
      </c>
      <c r="D404" s="11">
        <f t="shared" si="1"/>
        <v>5.1153950874999996</v>
      </c>
      <c r="E404" s="12">
        <f t="shared" si="2"/>
        <v>5.1153950874999996</v>
      </c>
      <c r="F404" s="13">
        <v>80</v>
      </c>
      <c r="G404" s="14">
        <v>80.227895000000004</v>
      </c>
      <c r="H404" s="15">
        <v>0.19600000000000001</v>
      </c>
      <c r="I404" s="14">
        <v>329.00371200000001</v>
      </c>
      <c r="J404" s="15">
        <v>0.80400000000000005</v>
      </c>
      <c r="K404" s="16">
        <v>409231607</v>
      </c>
      <c r="L404" s="70">
        <v>2017</v>
      </c>
      <c r="M404" s="13" t="s">
        <v>18</v>
      </c>
      <c r="N404" s="17" t="s">
        <v>1134</v>
      </c>
      <c r="O404" s="22" t="s">
        <v>1133</v>
      </c>
      <c r="P404" s="19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spans="1:31">
      <c r="A405" s="41" t="s">
        <v>1135</v>
      </c>
      <c r="B405" s="10">
        <f t="shared" si="4"/>
        <v>443.28090400000002</v>
      </c>
      <c r="C405" s="69">
        <v>753.68</v>
      </c>
      <c r="D405" s="11">
        <f t="shared" si="1"/>
        <v>4.5232745306122455</v>
      </c>
      <c r="E405" s="12">
        <f t="shared" si="2"/>
        <v>4.5232745306122455</v>
      </c>
      <c r="F405" s="13">
        <v>98</v>
      </c>
      <c r="G405" s="14">
        <v>202.01978500000001</v>
      </c>
      <c r="H405" s="15">
        <v>0.45600000000000002</v>
      </c>
      <c r="I405" s="14">
        <v>241.26111900000001</v>
      </c>
      <c r="J405" s="15">
        <v>0.54400000000000004</v>
      </c>
      <c r="K405" s="16">
        <v>443280904</v>
      </c>
      <c r="L405" s="70">
        <v>2001</v>
      </c>
      <c r="M405" s="13" t="s">
        <v>16</v>
      </c>
      <c r="N405" s="17" t="s">
        <v>1136</v>
      </c>
      <c r="O405" s="22" t="s">
        <v>1137</v>
      </c>
      <c r="P405" s="19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spans="1:31">
      <c r="A406" s="41" t="s">
        <v>1138</v>
      </c>
      <c r="B406" s="10">
        <f t="shared" si="4"/>
        <v>403.44983000000002</v>
      </c>
      <c r="C406" s="69">
        <v>569.03</v>
      </c>
      <c r="D406" s="11">
        <f t="shared" si="1"/>
        <v>2.7824126206896551</v>
      </c>
      <c r="E406" s="12">
        <f t="shared" si="2"/>
        <v>2.7824126206896551</v>
      </c>
      <c r="F406" s="13">
        <v>145</v>
      </c>
      <c r="G406" s="14">
        <v>102.491776</v>
      </c>
      <c r="H406" s="15">
        <v>0.254</v>
      </c>
      <c r="I406" s="14">
        <v>300.958054</v>
      </c>
      <c r="J406" s="15">
        <v>0.746</v>
      </c>
      <c r="K406" s="16">
        <v>403449830</v>
      </c>
      <c r="L406" s="70">
        <v>2008</v>
      </c>
      <c r="M406" s="13" t="s">
        <v>16</v>
      </c>
      <c r="N406" s="17" t="s">
        <v>1139</v>
      </c>
      <c r="O406" s="22" t="s">
        <v>1140</v>
      </c>
      <c r="P406" s="19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spans="1:31">
      <c r="A407" s="41" t="s">
        <v>1141</v>
      </c>
      <c r="B407" s="10">
        <f t="shared" si="4"/>
        <v>365.58279700000003</v>
      </c>
      <c r="C407" s="69">
        <v>439.1</v>
      </c>
      <c r="D407" s="11">
        <f t="shared" si="1"/>
        <v>16.617399863636365</v>
      </c>
      <c r="E407" s="12">
        <f t="shared" si="2"/>
        <v>16.617399863636365</v>
      </c>
      <c r="F407" s="13">
        <v>22</v>
      </c>
      <c r="G407" s="14">
        <v>117.481222</v>
      </c>
      <c r="H407" s="15">
        <v>0.32100000000000001</v>
      </c>
      <c r="I407" s="14">
        <v>248.101575</v>
      </c>
      <c r="J407" s="15">
        <v>0.67900000000000005</v>
      </c>
      <c r="K407" s="16">
        <v>365582797</v>
      </c>
      <c r="L407" s="70">
        <v>2018</v>
      </c>
      <c r="M407" s="13" t="s">
        <v>18</v>
      </c>
      <c r="N407" s="17" t="s">
        <v>1142</v>
      </c>
      <c r="O407" s="22" t="s">
        <v>1143</v>
      </c>
      <c r="P407" s="19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spans="1:31">
      <c r="A408" s="41" t="s">
        <v>1144</v>
      </c>
      <c r="B408" s="10">
        <f t="shared" si="4"/>
        <v>612.05450599999995</v>
      </c>
      <c r="C408" s="69">
        <v>983.88</v>
      </c>
      <c r="D408" s="11">
        <f t="shared" si="1"/>
        <v>20.401816866666664</v>
      </c>
      <c r="E408" s="12">
        <f t="shared" si="2"/>
        <v>20.401816866666664</v>
      </c>
      <c r="F408" s="13">
        <v>30</v>
      </c>
      <c r="G408" s="14">
        <v>370.78293000000002</v>
      </c>
      <c r="H408" s="15">
        <v>0.60599999999999998</v>
      </c>
      <c r="I408" s="14">
        <v>241.27157600000001</v>
      </c>
      <c r="J408" s="15">
        <v>0.39400000000000002</v>
      </c>
      <c r="K408" s="16">
        <v>612054506</v>
      </c>
      <c r="L408" s="70">
        <v>2004</v>
      </c>
      <c r="M408" s="13" t="s">
        <v>16</v>
      </c>
      <c r="N408" s="17" t="s">
        <v>1145</v>
      </c>
      <c r="O408" s="22" t="s">
        <v>1146</v>
      </c>
      <c r="P408" s="19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spans="1:31">
      <c r="A409" s="41" t="s">
        <v>1147</v>
      </c>
      <c r="B409" s="10">
        <f t="shared" si="4"/>
        <v>328.718434</v>
      </c>
      <c r="C409" s="69">
        <v>579.76</v>
      </c>
      <c r="D409" s="11">
        <f t="shared" si="1"/>
        <v>2.7393202833333334</v>
      </c>
      <c r="E409" s="12">
        <f t="shared" si="2"/>
        <v>2.7393202833333334</v>
      </c>
      <c r="F409" s="13">
        <v>120</v>
      </c>
      <c r="G409" s="14">
        <v>182.61843400000001</v>
      </c>
      <c r="H409" s="15">
        <v>0.55600000000000005</v>
      </c>
      <c r="I409" s="14">
        <v>146.1</v>
      </c>
      <c r="J409" s="15">
        <v>0.44400000000000001</v>
      </c>
      <c r="K409" s="16">
        <v>328718434</v>
      </c>
      <c r="L409" s="70">
        <v>2000</v>
      </c>
      <c r="M409" s="13" t="s">
        <v>16</v>
      </c>
      <c r="N409" s="17" t="s">
        <v>1148</v>
      </c>
      <c r="O409" s="22" t="s">
        <v>1149</v>
      </c>
      <c r="P409" s="19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spans="1:31">
      <c r="A410" s="41" t="s">
        <v>1150</v>
      </c>
      <c r="B410" s="10">
        <f t="shared" si="4"/>
        <v>1027.082707</v>
      </c>
      <c r="C410" s="69">
        <v>1861.07</v>
      </c>
      <c r="D410" s="11">
        <f t="shared" si="1"/>
        <v>8.9311539739130446</v>
      </c>
      <c r="E410" s="12">
        <f t="shared" si="2"/>
        <v>8.9311539739130446</v>
      </c>
      <c r="F410" s="13">
        <v>115</v>
      </c>
      <c r="G410" s="14">
        <v>474.54467699999998</v>
      </c>
      <c r="H410" s="15">
        <v>0.46200000000000002</v>
      </c>
      <c r="I410" s="14">
        <v>552.53803000000005</v>
      </c>
      <c r="J410" s="15">
        <v>0.53800000000000003</v>
      </c>
      <c r="K410" s="16">
        <v>1027082707</v>
      </c>
      <c r="L410" s="70">
        <v>1999</v>
      </c>
      <c r="M410" s="13" t="s">
        <v>23</v>
      </c>
      <c r="N410" s="17" t="s">
        <v>1151</v>
      </c>
      <c r="O410" s="22" t="s">
        <v>1152</v>
      </c>
      <c r="P410" s="19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spans="1:31">
      <c r="A411" s="41" t="s">
        <v>1153</v>
      </c>
      <c r="B411" s="10">
        <f t="shared" si="4"/>
        <v>315.24976800000002</v>
      </c>
      <c r="C411" s="69">
        <v>506.77</v>
      </c>
      <c r="D411" s="11">
        <f t="shared" si="1"/>
        <v>1.8544104000000001</v>
      </c>
      <c r="E411" s="12">
        <f t="shared" si="2"/>
        <v>1.8544104000000001</v>
      </c>
      <c r="F411" s="13">
        <v>170</v>
      </c>
      <c r="G411" s="14">
        <v>188.96980400000001</v>
      </c>
      <c r="H411" s="15">
        <v>0.59899999999999998</v>
      </c>
      <c r="I411" s="14">
        <v>126.27996400000001</v>
      </c>
      <c r="J411" s="15">
        <v>0.40100000000000002</v>
      </c>
      <c r="K411" s="16">
        <v>315249768</v>
      </c>
      <c r="L411" s="70">
        <v>2004</v>
      </c>
      <c r="M411" s="13" t="s">
        <v>16</v>
      </c>
      <c r="N411" s="17" t="s">
        <v>1154</v>
      </c>
      <c r="O411" s="22" t="s">
        <v>1155</v>
      </c>
      <c r="P411" s="19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spans="1:31">
      <c r="A412" s="41" t="s">
        <v>1156</v>
      </c>
      <c r="B412" s="10">
        <f t="shared" si="4"/>
        <v>317.37503099999998</v>
      </c>
      <c r="C412" s="69">
        <v>447.5</v>
      </c>
      <c r="D412" s="11">
        <f t="shared" si="1"/>
        <v>7.9343757749999995</v>
      </c>
      <c r="E412" s="12">
        <f t="shared" si="2"/>
        <v>7.9343757749999995</v>
      </c>
      <c r="F412" s="13">
        <v>40</v>
      </c>
      <c r="G412" s="14">
        <v>163.95803100000001</v>
      </c>
      <c r="H412" s="15">
        <v>0.51700000000000002</v>
      </c>
      <c r="I412" s="14">
        <v>153.417</v>
      </c>
      <c r="J412" s="15">
        <v>0.48299999999999998</v>
      </c>
      <c r="K412" s="16">
        <v>317375031</v>
      </c>
      <c r="L412" s="70">
        <v>2009</v>
      </c>
      <c r="M412" s="13" t="s">
        <v>16</v>
      </c>
      <c r="N412" s="17" t="s">
        <v>1157</v>
      </c>
      <c r="O412" s="22" t="s">
        <v>1158</v>
      </c>
      <c r="P412" s="19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spans="1:31">
      <c r="A413" s="41" t="s">
        <v>1159</v>
      </c>
      <c r="B413" s="10">
        <f t="shared" si="4"/>
        <v>532.95050300000003</v>
      </c>
      <c r="C413" s="69">
        <v>678.91</v>
      </c>
      <c r="D413" s="11">
        <f t="shared" si="1"/>
        <v>3.9477815037037041</v>
      </c>
      <c r="E413" s="12">
        <f t="shared" si="2"/>
        <v>3.9477815037037041</v>
      </c>
      <c r="F413" s="13">
        <v>135</v>
      </c>
      <c r="G413" s="14">
        <v>183.63789399999999</v>
      </c>
      <c r="H413" s="15">
        <v>0.34499999999999997</v>
      </c>
      <c r="I413" s="14">
        <v>349.31260900000001</v>
      </c>
      <c r="J413" s="15">
        <v>0.65500000000000003</v>
      </c>
      <c r="K413" s="16">
        <v>532950503</v>
      </c>
      <c r="L413" s="70">
        <v>2015</v>
      </c>
      <c r="M413" s="13" t="s">
        <v>18</v>
      </c>
      <c r="N413" s="17" t="s">
        <v>1160</v>
      </c>
      <c r="O413" s="22" t="s">
        <v>1161</v>
      </c>
      <c r="P413" s="19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spans="1:31">
      <c r="A414" s="41" t="s">
        <v>1162</v>
      </c>
      <c r="B414" s="10">
        <f t="shared" si="4"/>
        <v>1074.149279</v>
      </c>
      <c r="C414" s="69">
        <v>1270.44</v>
      </c>
      <c r="D414" s="11">
        <f t="shared" si="1"/>
        <v>3.905997378181818</v>
      </c>
      <c r="E414" s="12">
        <f t="shared" si="2"/>
        <v>3.905997378181818</v>
      </c>
      <c r="F414" s="13">
        <v>275</v>
      </c>
      <c r="G414" s="14">
        <v>515.20254199999999</v>
      </c>
      <c r="H414" s="15">
        <v>0.48</v>
      </c>
      <c r="I414" s="14">
        <v>558.94673699999998</v>
      </c>
      <c r="J414" s="15">
        <v>0.52</v>
      </c>
      <c r="K414" s="16">
        <v>1074149279</v>
      </c>
      <c r="L414" s="70">
        <v>2019</v>
      </c>
      <c r="M414" s="13" t="s">
        <v>18</v>
      </c>
      <c r="N414" s="17" t="s">
        <v>1163</v>
      </c>
      <c r="O414" s="22" t="s">
        <v>1164</v>
      </c>
      <c r="P414" s="19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spans="1:31">
      <c r="A415" s="41" t="s">
        <v>1165</v>
      </c>
      <c r="B415" s="10">
        <f t="shared" si="4"/>
        <v>335.06262099999998</v>
      </c>
      <c r="C415" s="69">
        <v>646.05999999999995</v>
      </c>
      <c r="D415" s="11">
        <f t="shared" si="1"/>
        <v>4.467501613333333</v>
      </c>
      <c r="E415" s="12">
        <f t="shared" si="2"/>
        <v>4.467501613333333</v>
      </c>
      <c r="F415" s="13">
        <v>75</v>
      </c>
      <c r="G415" s="14">
        <v>134.06951100000001</v>
      </c>
      <c r="H415" s="15">
        <v>0.4</v>
      </c>
      <c r="I415" s="14">
        <v>200.99311</v>
      </c>
      <c r="J415" s="15">
        <v>0.6</v>
      </c>
      <c r="K415" s="16">
        <v>335062621</v>
      </c>
      <c r="L415" s="70">
        <v>1996</v>
      </c>
      <c r="M415" s="13" t="s">
        <v>23</v>
      </c>
      <c r="N415" s="17" t="s">
        <v>1166</v>
      </c>
      <c r="O415" s="22" t="s">
        <v>1167</v>
      </c>
      <c r="P415" s="19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spans="1:31">
      <c r="A416" s="41" t="s">
        <v>1168</v>
      </c>
      <c r="B416" s="10">
        <f t="shared" si="4"/>
        <v>894.32846900000004</v>
      </c>
      <c r="C416" s="69">
        <v>1123.82</v>
      </c>
      <c r="D416" s="11">
        <f t="shared" si="1"/>
        <v>11.924379586666667</v>
      </c>
      <c r="E416" s="12">
        <f t="shared" si="2"/>
        <v>11.924379586666667</v>
      </c>
      <c r="F416" s="13">
        <v>75</v>
      </c>
      <c r="G416" s="14">
        <v>368.38432999999998</v>
      </c>
      <c r="H416" s="15">
        <v>0.41199999999999998</v>
      </c>
      <c r="I416" s="14">
        <v>525.94413899999995</v>
      </c>
      <c r="J416" s="15">
        <v>0.58799999999999997</v>
      </c>
      <c r="K416" s="16">
        <v>894328469</v>
      </c>
      <c r="L416" s="70">
        <v>2016</v>
      </c>
      <c r="M416" s="13" t="s">
        <v>18</v>
      </c>
      <c r="N416" s="17" t="s">
        <v>1169</v>
      </c>
      <c r="O416" s="22" t="s">
        <v>1170</v>
      </c>
      <c r="P416" s="19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spans="1:31">
      <c r="A417" s="41" t="s">
        <v>1171</v>
      </c>
      <c r="B417" s="10">
        <f t="shared" si="4"/>
        <v>431.05805600000002</v>
      </c>
      <c r="C417" s="69">
        <v>509.83</v>
      </c>
      <c r="D417" s="11">
        <f t="shared" si="1"/>
        <v>5.7474407466666673</v>
      </c>
      <c r="E417" s="12">
        <f t="shared" si="2"/>
        <v>5.7474407466666673</v>
      </c>
      <c r="F417" s="13">
        <v>75</v>
      </c>
      <c r="G417" s="14">
        <v>158.87439499999999</v>
      </c>
      <c r="H417" s="15">
        <v>0.36899999999999999</v>
      </c>
      <c r="I417" s="14">
        <v>272.18366099999997</v>
      </c>
      <c r="J417" s="15">
        <v>0.63100000000000001</v>
      </c>
      <c r="K417" s="16">
        <v>431058056</v>
      </c>
      <c r="L417" s="70">
        <v>2019</v>
      </c>
      <c r="M417" s="13" t="s">
        <v>18</v>
      </c>
      <c r="N417" s="17" t="s">
        <v>1172</v>
      </c>
      <c r="O417" s="22" t="s">
        <v>1173</v>
      </c>
      <c r="P417" s="19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spans="1:31">
      <c r="A418" s="41" t="s">
        <v>1174</v>
      </c>
      <c r="B418" s="10">
        <f t="shared" si="4"/>
        <v>405.16133400000001</v>
      </c>
      <c r="C418" s="69">
        <v>429.03</v>
      </c>
      <c r="D418" s="11">
        <f t="shared" si="1"/>
        <v>2.0258066700000001</v>
      </c>
      <c r="E418" s="12">
        <f t="shared" si="2"/>
        <v>2.0258066700000001</v>
      </c>
      <c r="F418" s="13">
        <v>200</v>
      </c>
      <c r="G418" s="14">
        <v>95.850843999999995</v>
      </c>
      <c r="H418" s="15">
        <v>0.23699999999999999</v>
      </c>
      <c r="I418" s="14">
        <v>309.31049000000002</v>
      </c>
      <c r="J418" s="15">
        <v>0.76300000000000001</v>
      </c>
      <c r="K418" s="16">
        <v>405161334</v>
      </c>
      <c r="L418" s="70">
        <v>2022</v>
      </c>
      <c r="M418" s="13" t="s">
        <v>91</v>
      </c>
      <c r="N418" s="17" t="s">
        <v>1175</v>
      </c>
      <c r="O418" s="22" t="s">
        <v>1176</v>
      </c>
      <c r="P418" s="19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spans="1:31">
      <c r="A419" s="41" t="s">
        <v>1177</v>
      </c>
      <c r="B419" s="10">
        <f t="shared" si="4"/>
        <v>536.41429300000004</v>
      </c>
      <c r="C419" s="69">
        <v>788.95</v>
      </c>
      <c r="D419" s="11">
        <f t="shared" si="1"/>
        <v>7.1521905733333337</v>
      </c>
      <c r="E419" s="12">
        <f t="shared" si="2"/>
        <v>7.1521905733333337</v>
      </c>
      <c r="F419" s="13">
        <v>75</v>
      </c>
      <c r="G419" s="14">
        <v>183.13501400000001</v>
      </c>
      <c r="H419" s="15">
        <v>0.34100000000000003</v>
      </c>
      <c r="I419" s="14">
        <v>353.27927899999997</v>
      </c>
      <c r="J419" s="15">
        <v>0.65900000000000003</v>
      </c>
      <c r="K419" s="16">
        <v>536414293</v>
      </c>
      <c r="L419" s="70">
        <v>2007</v>
      </c>
      <c r="M419" s="13" t="s">
        <v>16</v>
      </c>
      <c r="N419" s="17" t="s">
        <v>1178</v>
      </c>
      <c r="O419" s="22" t="s">
        <v>1179</v>
      </c>
      <c r="P419" s="19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spans="1:31">
      <c r="A420" s="41" t="s">
        <v>1180</v>
      </c>
      <c r="B420" s="10">
        <f t="shared" si="4"/>
        <v>672.80643199999997</v>
      </c>
      <c r="C420" s="69">
        <v>1219.1199999999999</v>
      </c>
      <c r="D420" s="11">
        <f t="shared" si="1"/>
        <v>16.8201608</v>
      </c>
      <c r="E420" s="12">
        <f t="shared" si="2"/>
        <v>16.8201608</v>
      </c>
      <c r="F420" s="13">
        <v>40</v>
      </c>
      <c r="G420" s="14">
        <v>293.50629199999997</v>
      </c>
      <c r="H420" s="15">
        <v>0.436</v>
      </c>
      <c r="I420" s="14">
        <v>379.30014</v>
      </c>
      <c r="J420" s="15">
        <v>0.56399999999999995</v>
      </c>
      <c r="K420" s="16">
        <v>672806432</v>
      </c>
      <c r="L420" s="70">
        <v>1999</v>
      </c>
      <c r="M420" s="13" t="s">
        <v>23</v>
      </c>
      <c r="N420" s="17" t="s">
        <v>1181</v>
      </c>
      <c r="O420" s="22" t="s">
        <v>1182</v>
      </c>
      <c r="P420" s="19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spans="1:31">
      <c r="A421" s="41" t="s">
        <v>1183</v>
      </c>
      <c r="B421" s="10">
        <f t="shared" si="4"/>
        <v>563.749323</v>
      </c>
      <c r="C421" s="69">
        <v>762.11</v>
      </c>
      <c r="D421" s="11">
        <f t="shared" si="1"/>
        <v>5.1249938454545454</v>
      </c>
      <c r="E421" s="12">
        <f t="shared" si="2"/>
        <v>5.1249938454545454</v>
      </c>
      <c r="F421" s="13">
        <v>110</v>
      </c>
      <c r="G421" s="14">
        <v>142.614158</v>
      </c>
      <c r="H421" s="15">
        <v>0.253</v>
      </c>
      <c r="I421" s="14">
        <v>421.13516499999997</v>
      </c>
      <c r="J421" s="15">
        <v>0.747</v>
      </c>
      <c r="K421" s="16">
        <v>563749323</v>
      </c>
      <c r="L421" s="70">
        <v>2011</v>
      </c>
      <c r="M421" s="13" t="s">
        <v>18</v>
      </c>
      <c r="N421" s="17" t="s">
        <v>1184</v>
      </c>
      <c r="O421" s="22" t="s">
        <v>1185</v>
      </c>
      <c r="P421" s="19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spans="1:31">
      <c r="A422" s="41" t="s">
        <v>1186</v>
      </c>
      <c r="B422" s="10">
        <f t="shared" si="4"/>
        <v>347.54536000000002</v>
      </c>
      <c r="C422" s="69">
        <v>449.31</v>
      </c>
      <c r="D422" s="11">
        <f t="shared" si="1"/>
        <v>3.3099558095238097</v>
      </c>
      <c r="E422" s="12">
        <f t="shared" si="2"/>
        <v>3.3099558095238097</v>
      </c>
      <c r="F422" s="13">
        <v>105</v>
      </c>
      <c r="G422" s="14">
        <v>71.017784000000006</v>
      </c>
      <c r="H422" s="15">
        <v>0.20399999999999999</v>
      </c>
      <c r="I422" s="14">
        <v>276.52757600000001</v>
      </c>
      <c r="J422" s="15">
        <v>0.79600000000000004</v>
      </c>
      <c r="K422" s="16">
        <v>347545360</v>
      </c>
      <c r="L422" s="70">
        <v>2013</v>
      </c>
      <c r="M422" s="13" t="s">
        <v>18</v>
      </c>
      <c r="N422" s="17" t="s">
        <v>1187</v>
      </c>
      <c r="O422" s="22" t="s">
        <v>1188</v>
      </c>
      <c r="P422" s="19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spans="1:31">
      <c r="A423" s="41" t="s">
        <v>1189</v>
      </c>
      <c r="B423" s="10">
        <f t="shared" si="4"/>
        <v>325.18603200000001</v>
      </c>
      <c r="C423" s="69">
        <v>414.24</v>
      </c>
      <c r="D423" s="11">
        <f t="shared" si="1"/>
        <v>4.3944058378378381</v>
      </c>
      <c r="E423" s="12">
        <f t="shared" si="2"/>
        <v>4.3944058378378381</v>
      </c>
      <c r="F423" s="13">
        <v>74</v>
      </c>
      <c r="G423" s="14">
        <v>162.994032</v>
      </c>
      <c r="H423" s="15">
        <v>0.501</v>
      </c>
      <c r="I423" s="14">
        <v>162.19200000000001</v>
      </c>
      <c r="J423" s="15">
        <v>0.499</v>
      </c>
      <c r="K423" s="16">
        <v>325186032</v>
      </c>
      <c r="L423" s="70">
        <v>2015</v>
      </c>
      <c r="M423" s="13" t="s">
        <v>18</v>
      </c>
      <c r="N423" s="17" t="s">
        <v>1190</v>
      </c>
      <c r="O423" s="22" t="s">
        <v>1191</v>
      </c>
      <c r="P423" s="19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spans="1:31">
      <c r="A424" s="41" t="s">
        <v>1192</v>
      </c>
      <c r="B424" s="10">
        <f t="shared" si="4"/>
        <v>415.686217</v>
      </c>
      <c r="C424" s="69">
        <v>571.12</v>
      </c>
      <c r="D424" s="11">
        <f t="shared" si="1"/>
        <v>2.6818465612903224</v>
      </c>
      <c r="E424" s="12">
        <f t="shared" si="2"/>
        <v>2.6818465612903224</v>
      </c>
      <c r="F424" s="13">
        <v>155</v>
      </c>
      <c r="G424" s="14">
        <v>104.38695</v>
      </c>
      <c r="H424" s="15">
        <v>0.251</v>
      </c>
      <c r="I424" s="14">
        <v>311.29926699999999</v>
      </c>
      <c r="J424" s="15">
        <v>0.749</v>
      </c>
      <c r="K424" s="16">
        <v>415686217</v>
      </c>
      <c r="L424" s="70">
        <v>2010</v>
      </c>
      <c r="M424" s="13" t="s">
        <v>18</v>
      </c>
      <c r="N424" s="17" t="s">
        <v>1193</v>
      </c>
      <c r="O424" s="22" t="s">
        <v>1194</v>
      </c>
      <c r="P424" s="19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spans="1:31">
      <c r="A425" s="41" t="s">
        <v>1195</v>
      </c>
      <c r="B425" s="10">
        <f t="shared" si="4"/>
        <v>406.87823300000002</v>
      </c>
      <c r="C425" s="69">
        <v>526.02</v>
      </c>
      <c r="D425" s="11">
        <f t="shared" si="1"/>
        <v>4.0687823300000003</v>
      </c>
      <c r="E425" s="12">
        <f t="shared" si="2"/>
        <v>4.0687823300000003</v>
      </c>
      <c r="F425" s="13">
        <v>100</v>
      </c>
      <c r="G425" s="14">
        <v>116.900694</v>
      </c>
      <c r="H425" s="15">
        <v>0.28699999999999998</v>
      </c>
      <c r="I425" s="14">
        <v>289.97753899999998</v>
      </c>
      <c r="J425" s="15">
        <v>0.71299999999999997</v>
      </c>
      <c r="K425" s="16">
        <v>406878233</v>
      </c>
      <c r="L425" s="70">
        <v>2013</v>
      </c>
      <c r="M425" s="13" t="s">
        <v>18</v>
      </c>
      <c r="N425" s="17" t="s">
        <v>1196</v>
      </c>
      <c r="O425" s="22" t="s">
        <v>1197</v>
      </c>
      <c r="P425" s="19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spans="1:31">
      <c r="A426" s="41" t="s">
        <v>1198</v>
      </c>
      <c r="B426" s="10">
        <f t="shared" si="4"/>
        <v>414.82824599999998</v>
      </c>
      <c r="C426" s="69">
        <v>536.29999999999995</v>
      </c>
      <c r="D426" s="11">
        <f t="shared" si="1"/>
        <v>3.1426382272727271</v>
      </c>
      <c r="E426" s="12">
        <f t="shared" si="2"/>
        <v>3.1426382272727271</v>
      </c>
      <c r="F426" s="13">
        <v>132</v>
      </c>
      <c r="G426" s="14">
        <v>132.55685199999999</v>
      </c>
      <c r="H426" s="15">
        <v>0.32</v>
      </c>
      <c r="I426" s="14">
        <v>282.27139399999999</v>
      </c>
      <c r="J426" s="15">
        <v>0.68</v>
      </c>
      <c r="K426" s="16">
        <v>414828246</v>
      </c>
      <c r="L426" s="70">
        <v>2013</v>
      </c>
      <c r="M426" s="13" t="s">
        <v>18</v>
      </c>
      <c r="N426" s="17" t="s">
        <v>1199</v>
      </c>
      <c r="O426" s="22" t="s">
        <v>1200</v>
      </c>
      <c r="P426" s="19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>
      <c r="A427" s="41" t="s">
        <v>1201</v>
      </c>
      <c r="B427" s="10">
        <f t="shared" si="4"/>
        <v>361.83240000000001</v>
      </c>
      <c r="C427" s="69">
        <v>655.64</v>
      </c>
      <c r="D427" s="11">
        <f t="shared" si="1"/>
        <v>2.68024</v>
      </c>
      <c r="E427" s="12">
        <f t="shared" si="2"/>
        <v>2.68024</v>
      </c>
      <c r="F427" s="13">
        <v>135</v>
      </c>
      <c r="G427" s="14">
        <v>126.943684</v>
      </c>
      <c r="H427" s="15">
        <v>0.35099999999999998</v>
      </c>
      <c r="I427" s="14">
        <v>234.88871599999999</v>
      </c>
      <c r="J427" s="15">
        <v>0.64900000000000002</v>
      </c>
      <c r="K427" s="16">
        <v>361832400</v>
      </c>
      <c r="L427" s="70">
        <v>1999</v>
      </c>
      <c r="M427" s="13" t="s">
        <v>23</v>
      </c>
      <c r="N427" s="17" t="s">
        <v>1202</v>
      </c>
      <c r="O427" s="22" t="s">
        <v>1203</v>
      </c>
      <c r="P427" s="19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spans="1:31">
      <c r="A428" s="41" t="s">
        <v>1204</v>
      </c>
      <c r="B428" s="10">
        <f t="shared" si="4"/>
        <v>369.88465100000002</v>
      </c>
      <c r="C428" s="69">
        <v>681.43</v>
      </c>
      <c r="D428" s="11">
        <f t="shared" si="1"/>
        <v>16.081941347826088</v>
      </c>
      <c r="E428" s="12">
        <f t="shared" si="2"/>
        <v>16.081941347826088</v>
      </c>
      <c r="F428" s="13">
        <v>23</v>
      </c>
      <c r="G428" s="14">
        <v>176.48465100000001</v>
      </c>
      <c r="H428" s="15">
        <v>0.47699999999999998</v>
      </c>
      <c r="I428" s="14">
        <v>193.4</v>
      </c>
      <c r="J428" s="15">
        <v>0.52300000000000002</v>
      </c>
      <c r="K428" s="16">
        <v>369884651</v>
      </c>
      <c r="L428" s="70">
        <v>1998</v>
      </c>
      <c r="M428" s="13" t="s">
        <v>23</v>
      </c>
      <c r="N428" s="17" t="s">
        <v>1205</v>
      </c>
      <c r="O428" s="22" t="s">
        <v>1206</v>
      </c>
      <c r="P428" s="19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spans="1:31">
      <c r="A429" s="41" t="s">
        <v>1207</v>
      </c>
      <c r="B429" s="10">
        <f t="shared" si="4"/>
        <v>449.326618</v>
      </c>
      <c r="C429" s="69">
        <v>607.42999999999995</v>
      </c>
      <c r="D429" s="11">
        <f t="shared" si="1"/>
        <v>2.9955107866666668</v>
      </c>
      <c r="E429" s="12">
        <f t="shared" si="2"/>
        <v>2.9955107866666668</v>
      </c>
      <c r="F429" s="13">
        <v>150</v>
      </c>
      <c r="G429" s="14">
        <v>181.03062399999999</v>
      </c>
      <c r="H429" s="15">
        <v>0.40300000000000002</v>
      </c>
      <c r="I429" s="14">
        <v>268.29599400000001</v>
      </c>
      <c r="J429" s="15">
        <v>0.59699999999999998</v>
      </c>
      <c r="K429" s="16">
        <v>449326618</v>
      </c>
      <c r="L429" s="70">
        <v>2011</v>
      </c>
      <c r="M429" s="13" t="s">
        <v>18</v>
      </c>
      <c r="N429" s="17" t="s">
        <v>1208</v>
      </c>
      <c r="O429" s="22" t="s">
        <v>1209</v>
      </c>
      <c r="P429" s="19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spans="1:31">
      <c r="A430" s="41" t="s">
        <v>1210</v>
      </c>
      <c r="B430" s="10">
        <f t="shared" si="4"/>
        <v>760.92808100000002</v>
      </c>
      <c r="C430" s="69">
        <v>805.76</v>
      </c>
      <c r="D430" s="11">
        <f t="shared" si="1"/>
        <v>3.0437123239999999</v>
      </c>
      <c r="E430" s="12">
        <f t="shared" si="2"/>
        <v>3.0437123239999999</v>
      </c>
      <c r="F430" s="13">
        <v>250</v>
      </c>
      <c r="G430" s="14">
        <v>343.25682999999998</v>
      </c>
      <c r="H430" s="15">
        <v>0.45100000000000001</v>
      </c>
      <c r="I430" s="14">
        <v>417.67125099999998</v>
      </c>
      <c r="J430" s="15">
        <v>0.54900000000000004</v>
      </c>
      <c r="K430" s="16">
        <v>760928081</v>
      </c>
      <c r="L430" s="70">
        <v>2022</v>
      </c>
      <c r="M430" s="13" t="s">
        <v>91</v>
      </c>
      <c r="N430" s="17" t="s">
        <v>1211</v>
      </c>
      <c r="O430" s="22" t="s">
        <v>1212</v>
      </c>
      <c r="P430" s="19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spans="1:31">
      <c r="A431" s="41" t="s">
        <v>1213</v>
      </c>
      <c r="B431" s="10">
        <f t="shared" si="4"/>
        <v>853.983879</v>
      </c>
      <c r="C431" s="69">
        <v>1046.95</v>
      </c>
      <c r="D431" s="11">
        <f t="shared" si="1"/>
        <v>4.7443548833333331</v>
      </c>
      <c r="E431" s="12">
        <f t="shared" si="2"/>
        <v>4.7443548833333331</v>
      </c>
      <c r="F431" s="13">
        <v>180</v>
      </c>
      <c r="G431" s="14">
        <v>315.058289</v>
      </c>
      <c r="H431" s="15">
        <v>0.36899999999999999</v>
      </c>
      <c r="I431" s="14">
        <v>538.92559000000006</v>
      </c>
      <c r="J431" s="15">
        <v>0.63100000000000001</v>
      </c>
      <c r="K431" s="16">
        <v>853983879</v>
      </c>
      <c r="L431" s="70">
        <v>2017</v>
      </c>
      <c r="M431" s="13" t="s">
        <v>18</v>
      </c>
      <c r="N431" s="17" t="s">
        <v>1214</v>
      </c>
      <c r="O431" s="22" t="s">
        <v>1215</v>
      </c>
      <c r="P431" s="19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>
      <c r="A432" s="41" t="s">
        <v>1216</v>
      </c>
      <c r="B432" s="10">
        <f t="shared" si="4"/>
        <v>644.78314</v>
      </c>
      <c r="C432" s="69">
        <v>833.59</v>
      </c>
      <c r="D432" s="11">
        <f t="shared" si="1"/>
        <v>3.7928419999999998</v>
      </c>
      <c r="E432" s="12">
        <f t="shared" si="2"/>
        <v>3.7928419999999998</v>
      </c>
      <c r="F432" s="13">
        <v>170</v>
      </c>
      <c r="G432" s="14">
        <v>206.36214000000001</v>
      </c>
      <c r="H432" s="15">
        <v>0.32</v>
      </c>
      <c r="I432" s="14">
        <v>438.42099999999999</v>
      </c>
      <c r="J432" s="15">
        <v>0.68</v>
      </c>
      <c r="K432" s="16">
        <v>644783140</v>
      </c>
      <c r="L432" s="70">
        <v>2013</v>
      </c>
      <c r="M432" s="13" t="s">
        <v>18</v>
      </c>
      <c r="N432" s="17" t="s">
        <v>1217</v>
      </c>
      <c r="O432" s="22" t="s">
        <v>1218</v>
      </c>
      <c r="P432" s="19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spans="1:31">
      <c r="A433" s="41" t="s">
        <v>1219</v>
      </c>
      <c r="B433" s="10">
        <f t="shared" si="4"/>
        <v>2201.6472640000002</v>
      </c>
      <c r="C433" s="69">
        <v>4119.76</v>
      </c>
      <c r="D433" s="11">
        <f t="shared" si="1"/>
        <v>11.008236320000002</v>
      </c>
      <c r="E433" s="12">
        <f t="shared" si="2"/>
        <v>11.008236320000002</v>
      </c>
      <c r="F433" s="13">
        <v>200</v>
      </c>
      <c r="G433" s="14">
        <v>659.36394399999995</v>
      </c>
      <c r="H433" s="15">
        <v>0.3</v>
      </c>
      <c r="I433" s="14">
        <v>1542.28332</v>
      </c>
      <c r="J433" s="15">
        <v>0.7</v>
      </c>
      <c r="K433" s="16">
        <v>2201647264</v>
      </c>
      <c r="L433" s="70">
        <v>1997</v>
      </c>
      <c r="M433" s="13" t="s">
        <v>23</v>
      </c>
      <c r="N433" s="17" t="s">
        <v>1220</v>
      </c>
      <c r="O433" s="22" t="s">
        <v>1221</v>
      </c>
      <c r="P433" s="19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spans="1:31">
      <c r="A434" s="41" t="s">
        <v>1222</v>
      </c>
      <c r="B434" s="10">
        <f t="shared" si="4"/>
        <v>333.01106800000002</v>
      </c>
      <c r="C434" s="69">
        <v>623.14</v>
      </c>
      <c r="D434" s="11">
        <f t="shared" si="1"/>
        <v>3.0273733454545457</v>
      </c>
      <c r="E434" s="12">
        <f t="shared" si="2"/>
        <v>3.0273733454545457</v>
      </c>
      <c r="F434" s="13">
        <v>110</v>
      </c>
      <c r="G434" s="14">
        <v>125.304276</v>
      </c>
      <c r="H434" s="15">
        <v>0.376</v>
      </c>
      <c r="I434" s="14">
        <v>207.70679200000001</v>
      </c>
      <c r="J434" s="15">
        <v>0.624</v>
      </c>
      <c r="K434" s="16">
        <v>333011068</v>
      </c>
      <c r="L434" s="70">
        <v>1997</v>
      </c>
      <c r="M434" s="13" t="s">
        <v>23</v>
      </c>
      <c r="N434" s="17" t="s">
        <v>1223</v>
      </c>
      <c r="O434" s="22" t="s">
        <v>1224</v>
      </c>
      <c r="P434" s="19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>
      <c r="A435" s="41" t="s">
        <v>1225</v>
      </c>
      <c r="B435" s="10">
        <f t="shared" si="4"/>
        <v>357.28817800000002</v>
      </c>
      <c r="C435" s="69">
        <v>970.52</v>
      </c>
      <c r="D435" s="11">
        <f t="shared" si="1"/>
        <v>23.819211866666667</v>
      </c>
      <c r="E435" s="12">
        <f t="shared" si="2"/>
        <v>23.819211866666667</v>
      </c>
      <c r="F435" s="13">
        <v>15</v>
      </c>
      <c r="G435" s="14">
        <v>180.25817799999999</v>
      </c>
      <c r="H435" s="15">
        <v>0.504</v>
      </c>
      <c r="I435" s="14">
        <v>177.03</v>
      </c>
      <c r="J435" s="15">
        <v>0.496</v>
      </c>
      <c r="K435" s="16">
        <v>357288178</v>
      </c>
      <c r="L435" s="70">
        <v>1986</v>
      </c>
      <c r="M435" s="13" t="s">
        <v>102</v>
      </c>
      <c r="N435" s="17" t="s">
        <v>1226</v>
      </c>
      <c r="O435" s="22" t="s">
        <v>1227</v>
      </c>
      <c r="P435" s="19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spans="1:31">
      <c r="A436" s="41" t="s">
        <v>1228</v>
      </c>
      <c r="B436" s="10">
        <f t="shared" si="4"/>
        <v>1486.6577629999999</v>
      </c>
      <c r="C436" s="69">
        <v>1574.24</v>
      </c>
      <c r="D436" s="11">
        <f t="shared" si="1"/>
        <v>8.7450456647058825</v>
      </c>
      <c r="E436" s="12">
        <f t="shared" si="2"/>
        <v>8.7450456647058825</v>
      </c>
      <c r="F436" s="13">
        <v>170</v>
      </c>
      <c r="G436" s="14">
        <v>716.65776300000005</v>
      </c>
      <c r="H436" s="15">
        <v>0.48199999999999998</v>
      </c>
      <c r="I436" s="14">
        <v>770</v>
      </c>
      <c r="J436" s="15">
        <v>0.51800000000000002</v>
      </c>
      <c r="K436" s="16">
        <v>1486657763</v>
      </c>
      <c r="L436" s="70">
        <v>2022</v>
      </c>
      <c r="M436" s="13" t="s">
        <v>91</v>
      </c>
      <c r="N436" s="17" t="s">
        <v>1229</v>
      </c>
      <c r="O436" s="22" t="s">
        <v>1230</v>
      </c>
      <c r="P436" s="19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spans="1:31">
      <c r="A437" s="41" t="s">
        <v>1231</v>
      </c>
      <c r="B437" s="10">
        <f t="shared" si="4"/>
        <v>394.43658599999998</v>
      </c>
      <c r="C437" s="69">
        <v>781.29</v>
      </c>
      <c r="D437" s="11">
        <f t="shared" si="1"/>
        <v>13.147886199999999</v>
      </c>
      <c r="E437" s="12">
        <f t="shared" si="2"/>
        <v>13.147886199999999</v>
      </c>
      <c r="F437" s="13">
        <v>30</v>
      </c>
      <c r="G437" s="14">
        <v>223.22567900000001</v>
      </c>
      <c r="H437" s="15">
        <v>0.56599999999999995</v>
      </c>
      <c r="I437" s="14">
        <v>171.21090699999999</v>
      </c>
      <c r="J437" s="15">
        <v>0.434</v>
      </c>
      <c r="K437" s="16">
        <v>394436586</v>
      </c>
      <c r="L437" s="70">
        <v>1995</v>
      </c>
      <c r="M437" s="13" t="s">
        <v>23</v>
      </c>
      <c r="N437" s="17" t="s">
        <v>1232</v>
      </c>
      <c r="O437" s="22" t="s">
        <v>1233</v>
      </c>
      <c r="P437" s="19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spans="1:31">
      <c r="A438" s="41" t="s">
        <v>1234</v>
      </c>
      <c r="B438" s="10">
        <f t="shared" si="4"/>
        <v>497.375381</v>
      </c>
      <c r="C438" s="69">
        <v>901.24</v>
      </c>
      <c r="D438" s="11">
        <f t="shared" si="1"/>
        <v>5.5263931222222222</v>
      </c>
      <c r="E438" s="12">
        <f t="shared" si="2"/>
        <v>5.5263931222222222</v>
      </c>
      <c r="F438" s="13">
        <v>90</v>
      </c>
      <c r="G438" s="14">
        <v>245.85217900000001</v>
      </c>
      <c r="H438" s="15">
        <v>0.49399999999999999</v>
      </c>
      <c r="I438" s="14">
        <v>251.523202</v>
      </c>
      <c r="J438" s="15">
        <v>0.50600000000000001</v>
      </c>
      <c r="K438" s="16">
        <v>497375381</v>
      </c>
      <c r="L438" s="70">
        <v>1999</v>
      </c>
      <c r="M438" s="13" t="s">
        <v>23</v>
      </c>
      <c r="N438" s="17" t="s">
        <v>1235</v>
      </c>
      <c r="O438" s="22" t="s">
        <v>1236</v>
      </c>
      <c r="P438" s="19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spans="1:31">
      <c r="A439" s="41" t="s">
        <v>1237</v>
      </c>
      <c r="B439" s="10">
        <f t="shared" si="4"/>
        <v>1066.9708109999999</v>
      </c>
      <c r="C439" s="69">
        <v>1465.93</v>
      </c>
      <c r="D439" s="11">
        <f t="shared" si="1"/>
        <v>5.3348540549999992</v>
      </c>
      <c r="E439" s="12">
        <f t="shared" si="2"/>
        <v>5.3348540549999992</v>
      </c>
      <c r="F439" s="13">
        <v>200</v>
      </c>
      <c r="G439" s="14">
        <v>415.00488000000001</v>
      </c>
      <c r="H439" s="15">
        <v>0.38900000000000001</v>
      </c>
      <c r="I439" s="14">
        <v>651.96593099999996</v>
      </c>
      <c r="J439" s="15">
        <v>0.61099999999999999</v>
      </c>
      <c r="K439" s="16">
        <v>1066970811</v>
      </c>
      <c r="L439" s="70">
        <v>2010</v>
      </c>
      <c r="M439" s="13" t="s">
        <v>18</v>
      </c>
      <c r="N439" s="17" t="s">
        <v>1238</v>
      </c>
      <c r="O439" s="22" t="s">
        <v>1239</v>
      </c>
      <c r="P439" s="19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spans="1:31">
      <c r="A440" s="41" t="s">
        <v>1240</v>
      </c>
      <c r="B440" s="10">
        <f t="shared" si="4"/>
        <v>1073.394593</v>
      </c>
      <c r="C440" s="69">
        <v>1269.55</v>
      </c>
      <c r="D440" s="11">
        <f t="shared" si="1"/>
        <v>5.3669729649999995</v>
      </c>
      <c r="E440" s="12">
        <f t="shared" si="2"/>
        <v>5.3669729649999995</v>
      </c>
      <c r="F440" s="13">
        <v>200</v>
      </c>
      <c r="G440" s="14">
        <v>434.03800799999999</v>
      </c>
      <c r="H440" s="15">
        <v>0.40400000000000003</v>
      </c>
      <c r="I440" s="14">
        <v>639.356585</v>
      </c>
      <c r="J440" s="15">
        <v>0.59599999999999997</v>
      </c>
      <c r="K440" s="16">
        <v>1073394593</v>
      </c>
      <c r="L440" s="70">
        <v>2019</v>
      </c>
      <c r="M440" s="13" t="s">
        <v>18</v>
      </c>
      <c r="N440" s="17" t="s">
        <v>1241</v>
      </c>
      <c r="O440" s="22" t="s">
        <v>1242</v>
      </c>
      <c r="P440" s="19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spans="1:31">
      <c r="A441" s="41" t="s">
        <v>1243</v>
      </c>
      <c r="B441" s="10">
        <f t="shared" si="4"/>
        <v>709.70978000000002</v>
      </c>
      <c r="C441" s="69">
        <v>1043.83</v>
      </c>
      <c r="D441" s="11">
        <f t="shared" si="1"/>
        <v>3.5485489000000001</v>
      </c>
      <c r="E441" s="12">
        <f t="shared" si="2"/>
        <v>3.5485489000000001</v>
      </c>
      <c r="F441" s="13">
        <v>200</v>
      </c>
      <c r="G441" s="14">
        <v>319.24619300000001</v>
      </c>
      <c r="H441" s="15">
        <v>0.45</v>
      </c>
      <c r="I441" s="14">
        <v>390.46358700000002</v>
      </c>
      <c r="J441" s="15">
        <v>0.55000000000000004</v>
      </c>
      <c r="K441" s="16">
        <v>709709780</v>
      </c>
      <c r="L441" s="70">
        <v>2007</v>
      </c>
      <c r="M441" s="13" t="s">
        <v>16</v>
      </c>
      <c r="N441" s="17" t="s">
        <v>1244</v>
      </c>
      <c r="O441" s="22" t="s">
        <v>1245</v>
      </c>
      <c r="P441" s="19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spans="1:31">
      <c r="A442" s="41" t="s">
        <v>1246</v>
      </c>
      <c r="B442" s="10">
        <f t="shared" si="4"/>
        <v>1104.0540719999999</v>
      </c>
      <c r="C442" s="69">
        <v>1405.16</v>
      </c>
      <c r="D442" s="11">
        <f t="shared" si="1"/>
        <v>5.2574003428571423</v>
      </c>
      <c r="E442" s="12">
        <f t="shared" si="2"/>
        <v>5.2574003428571423</v>
      </c>
      <c r="F442" s="13">
        <v>210</v>
      </c>
      <c r="G442" s="14">
        <v>245.439076</v>
      </c>
      <c r="H442" s="15">
        <v>0.222</v>
      </c>
      <c r="I442" s="14">
        <v>858.61499600000002</v>
      </c>
      <c r="J442" s="15">
        <v>0.77800000000000002</v>
      </c>
      <c r="K442" s="16">
        <v>1104054072</v>
      </c>
      <c r="L442" s="70">
        <v>2014</v>
      </c>
      <c r="M442" s="13" t="s">
        <v>18</v>
      </c>
      <c r="N442" s="17" t="s">
        <v>1247</v>
      </c>
      <c r="O442" s="22" t="s">
        <v>1248</v>
      </c>
      <c r="P442" s="19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spans="1:31">
      <c r="A443" s="41" t="s">
        <v>1249</v>
      </c>
      <c r="B443" s="10">
        <f t="shared" si="4"/>
        <v>1123.794079</v>
      </c>
      <c r="C443" s="69">
        <v>1519.21</v>
      </c>
      <c r="D443" s="11">
        <f t="shared" si="1"/>
        <v>6.4216804514285712</v>
      </c>
      <c r="E443" s="12">
        <f t="shared" si="2"/>
        <v>6.4216804514285712</v>
      </c>
      <c r="F443" s="13">
        <v>175</v>
      </c>
      <c r="G443" s="14">
        <v>352.39054299999998</v>
      </c>
      <c r="H443" s="15">
        <v>0.314</v>
      </c>
      <c r="I443" s="14">
        <v>771.40353600000003</v>
      </c>
      <c r="J443" s="15">
        <v>0.68600000000000005</v>
      </c>
      <c r="K443" s="16">
        <v>1123794079</v>
      </c>
      <c r="L443" s="70">
        <v>2011</v>
      </c>
      <c r="M443" s="13" t="s">
        <v>18</v>
      </c>
      <c r="N443" s="17" t="s">
        <v>1250</v>
      </c>
      <c r="O443" s="22" t="s">
        <v>1251</v>
      </c>
      <c r="P443" s="19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spans="1:31">
      <c r="A444" s="41" t="s">
        <v>1252</v>
      </c>
      <c r="B444" s="10">
        <f t="shared" si="4"/>
        <v>836.30369299999995</v>
      </c>
      <c r="C444" s="69">
        <v>1179.19</v>
      </c>
      <c r="D444" s="11">
        <f t="shared" si="1"/>
        <v>4.1815184649999999</v>
      </c>
      <c r="E444" s="12">
        <f t="shared" si="2"/>
        <v>4.1815184649999999</v>
      </c>
      <c r="F444" s="13">
        <v>200</v>
      </c>
      <c r="G444" s="14">
        <v>402.11187000000001</v>
      </c>
      <c r="H444" s="15">
        <v>0.48099999999999998</v>
      </c>
      <c r="I444" s="14">
        <v>434.191823</v>
      </c>
      <c r="J444" s="15">
        <v>0.51900000000000002</v>
      </c>
      <c r="K444" s="16">
        <v>836303693</v>
      </c>
      <c r="L444" s="70">
        <v>2009</v>
      </c>
      <c r="M444" s="13" t="s">
        <v>16</v>
      </c>
      <c r="N444" s="17" t="s">
        <v>1253</v>
      </c>
      <c r="O444" s="22" t="s">
        <v>1254</v>
      </c>
      <c r="P444" s="19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spans="1:31">
      <c r="A445" s="41" t="s">
        <v>1255</v>
      </c>
      <c r="B445" s="10">
        <f t="shared" si="4"/>
        <v>605.42515700000001</v>
      </c>
      <c r="C445" s="69">
        <v>742.23</v>
      </c>
      <c r="D445" s="11">
        <f t="shared" si="1"/>
        <v>2.7899776820276498</v>
      </c>
      <c r="E445" s="12">
        <f t="shared" si="2"/>
        <v>2.7899776820276498</v>
      </c>
      <c r="F445" s="13">
        <v>217</v>
      </c>
      <c r="G445" s="14">
        <v>130.16868299999999</v>
      </c>
      <c r="H445" s="15">
        <v>0.215</v>
      </c>
      <c r="I445" s="14">
        <v>475.25647400000003</v>
      </c>
      <c r="J445" s="15">
        <v>0.78500000000000003</v>
      </c>
      <c r="K445" s="16">
        <v>605425157</v>
      </c>
      <c r="L445" s="70">
        <v>2017</v>
      </c>
      <c r="M445" s="13" t="s">
        <v>18</v>
      </c>
      <c r="N445" s="17" t="s">
        <v>1256</v>
      </c>
      <c r="O445" s="22" t="s">
        <v>1257</v>
      </c>
      <c r="P445" s="19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spans="1:31">
      <c r="A446" s="41" t="s">
        <v>1258</v>
      </c>
      <c r="B446" s="10">
        <f t="shared" si="4"/>
        <v>347.182886</v>
      </c>
      <c r="C446" s="69">
        <v>436.27</v>
      </c>
      <c r="D446" s="11">
        <f t="shared" si="1"/>
        <v>2.7774630880000002</v>
      </c>
      <c r="E446" s="12">
        <f t="shared" si="2"/>
        <v>2.7774630880000002</v>
      </c>
      <c r="F446" s="13">
        <v>125</v>
      </c>
      <c r="G446" s="14">
        <v>154.02506399999999</v>
      </c>
      <c r="H446" s="15">
        <v>0.44400000000000001</v>
      </c>
      <c r="I446" s="14">
        <v>193.15782200000001</v>
      </c>
      <c r="J446" s="15">
        <v>0.55600000000000005</v>
      </c>
      <c r="K446" s="16">
        <v>347182886</v>
      </c>
      <c r="L446" s="70">
        <v>2016</v>
      </c>
      <c r="M446" s="13" t="s">
        <v>18</v>
      </c>
      <c r="N446" s="17" t="s">
        <v>1259</v>
      </c>
      <c r="O446" s="22" t="s">
        <v>1260</v>
      </c>
      <c r="P446" s="19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spans="1:31">
      <c r="A447" s="41" t="s">
        <v>1261</v>
      </c>
      <c r="B447" s="10">
        <f t="shared" si="4"/>
        <v>400.063852</v>
      </c>
      <c r="C447" s="69">
        <v>549.66</v>
      </c>
      <c r="D447" s="11">
        <f t="shared" si="1"/>
        <v>2.3533167764705882</v>
      </c>
      <c r="E447" s="12">
        <f t="shared" si="2"/>
        <v>2.3533167764705882</v>
      </c>
      <c r="F447" s="13">
        <v>170</v>
      </c>
      <c r="G447" s="14">
        <v>172.06276299999999</v>
      </c>
      <c r="H447" s="15">
        <v>0.43</v>
      </c>
      <c r="I447" s="14">
        <v>228.00108900000001</v>
      </c>
      <c r="J447" s="15">
        <v>0.56999999999999995</v>
      </c>
      <c r="K447" s="16">
        <v>400063852</v>
      </c>
      <c r="L447" s="70">
        <v>2010</v>
      </c>
      <c r="M447" s="13" t="s">
        <v>18</v>
      </c>
      <c r="N447" s="17" t="s">
        <v>1262</v>
      </c>
      <c r="O447" s="22" t="s">
        <v>1263</v>
      </c>
      <c r="P447" s="19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spans="1:31">
      <c r="A448" s="41" t="s">
        <v>1264</v>
      </c>
      <c r="B448" s="10">
        <f t="shared" si="4"/>
        <v>497.409852</v>
      </c>
      <c r="C448" s="69">
        <v>799.59</v>
      </c>
      <c r="D448" s="11">
        <f t="shared" si="1"/>
        <v>2.6887019027027028</v>
      </c>
      <c r="E448" s="12">
        <f t="shared" si="2"/>
        <v>2.6887019027027028</v>
      </c>
      <c r="F448" s="13">
        <v>185</v>
      </c>
      <c r="G448" s="14">
        <v>133.37825599999999</v>
      </c>
      <c r="H448" s="15">
        <v>0.26800000000000002</v>
      </c>
      <c r="I448" s="14">
        <v>364.03159599999998</v>
      </c>
      <c r="J448" s="15">
        <v>0.73199999999999998</v>
      </c>
      <c r="K448" s="16">
        <v>497409852</v>
      </c>
      <c r="L448" s="70">
        <v>2004</v>
      </c>
      <c r="M448" s="13" t="s">
        <v>16</v>
      </c>
      <c r="N448" s="17" t="s">
        <v>1265</v>
      </c>
      <c r="O448" s="22" t="s">
        <v>1266</v>
      </c>
      <c r="P448" s="19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spans="1:31">
      <c r="A449" s="41" t="s">
        <v>1267</v>
      </c>
      <c r="B449" s="10">
        <f t="shared" si="4"/>
        <v>378.88241099999999</v>
      </c>
      <c r="C449" s="69">
        <v>771.53</v>
      </c>
      <c r="D449" s="11">
        <f t="shared" si="1"/>
        <v>3.1573534249999997</v>
      </c>
      <c r="E449" s="12">
        <f t="shared" si="2"/>
        <v>3.1573534249999997</v>
      </c>
      <c r="F449" s="31">
        <v>120</v>
      </c>
      <c r="G449" s="14">
        <v>146.282411</v>
      </c>
      <c r="H449" s="15">
        <v>0.38600000000000001</v>
      </c>
      <c r="I449" s="14">
        <v>232.6</v>
      </c>
      <c r="J449" s="15">
        <v>0.61399999999999999</v>
      </c>
      <c r="K449" s="16">
        <v>378882411</v>
      </c>
      <c r="L449" s="70">
        <v>1994</v>
      </c>
      <c r="M449" s="13" t="s">
        <v>23</v>
      </c>
      <c r="N449" s="17" t="s">
        <v>1268</v>
      </c>
      <c r="O449" s="33" t="s">
        <v>1269</v>
      </c>
      <c r="P449" s="19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spans="1:31">
      <c r="A450" s="41" t="s">
        <v>1270</v>
      </c>
      <c r="B450" s="10">
        <f t="shared" si="4"/>
        <v>408.43041499999998</v>
      </c>
      <c r="C450" s="69">
        <v>576.05999999999995</v>
      </c>
      <c r="D450" s="11">
        <f t="shared" si="1"/>
        <v>11.038659864864865</v>
      </c>
      <c r="E450" s="12">
        <f t="shared" si="2"/>
        <v>11.038659864864865</v>
      </c>
      <c r="F450" s="13">
        <v>37</v>
      </c>
      <c r="G450" s="14">
        <v>193.96247299999999</v>
      </c>
      <c r="H450" s="15">
        <v>0.47499999999999998</v>
      </c>
      <c r="I450" s="14">
        <v>214.46794199999999</v>
      </c>
      <c r="J450" s="15">
        <v>0.52500000000000002</v>
      </c>
      <c r="K450" s="16">
        <v>408430415</v>
      </c>
      <c r="L450" s="70">
        <v>2008</v>
      </c>
      <c r="M450" s="13" t="s">
        <v>16</v>
      </c>
      <c r="N450" s="17" t="s">
        <v>1271</v>
      </c>
      <c r="O450" s="22" t="s">
        <v>1272</v>
      </c>
      <c r="P450" s="19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spans="1:31">
      <c r="A451" s="41" t="s">
        <v>1273</v>
      </c>
      <c r="B451" s="10">
        <f t="shared" si="4"/>
        <v>712.20585600000004</v>
      </c>
      <c r="C451" s="69">
        <v>962.8</v>
      </c>
      <c r="D451" s="11">
        <f t="shared" si="1"/>
        <v>5.6079201259842524</v>
      </c>
      <c r="E451" s="12">
        <f t="shared" si="2"/>
        <v>5.6079201259842524</v>
      </c>
      <c r="F451" s="13">
        <v>127</v>
      </c>
      <c r="G451" s="14">
        <v>281.28713299999998</v>
      </c>
      <c r="H451" s="15">
        <v>0.39500000000000002</v>
      </c>
      <c r="I451" s="14">
        <v>430.918723</v>
      </c>
      <c r="J451" s="15">
        <v>0.60499999999999998</v>
      </c>
      <c r="K451" s="16">
        <v>712205856</v>
      </c>
      <c r="L451" s="70">
        <v>2011</v>
      </c>
      <c r="M451" s="13" t="s">
        <v>18</v>
      </c>
      <c r="N451" s="17" t="s">
        <v>1274</v>
      </c>
      <c r="O451" s="22" t="s">
        <v>1275</v>
      </c>
      <c r="P451" s="19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spans="1:31">
      <c r="A452" s="41" t="s">
        <v>1276</v>
      </c>
      <c r="B452" s="10">
        <f t="shared" si="4"/>
        <v>848.85338200000001</v>
      </c>
      <c r="C452" s="69">
        <v>1114.92</v>
      </c>
      <c r="D452" s="11">
        <f t="shared" si="1"/>
        <v>6.2415689852941174</v>
      </c>
      <c r="E452" s="12">
        <f t="shared" si="2"/>
        <v>6.2415689852941174</v>
      </c>
      <c r="F452" s="13">
        <v>136</v>
      </c>
      <c r="G452" s="14">
        <v>292.32473700000003</v>
      </c>
      <c r="H452" s="15">
        <v>0.34399999999999997</v>
      </c>
      <c r="I452" s="14">
        <v>556.52864499999998</v>
      </c>
      <c r="J452" s="15">
        <v>0.65600000000000003</v>
      </c>
      <c r="K452" s="16">
        <v>848853382</v>
      </c>
      <c r="L452" s="70">
        <v>2012</v>
      </c>
      <c r="M452" s="13" t="s">
        <v>18</v>
      </c>
      <c r="N452" s="17" t="s">
        <v>1277</v>
      </c>
      <c r="O452" s="22" t="s">
        <v>1278</v>
      </c>
      <c r="P452" s="19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spans="1:31">
      <c r="A453" s="41" t="s">
        <v>1279</v>
      </c>
      <c r="B453" s="10">
        <f t="shared" si="4"/>
        <v>698.50982499999998</v>
      </c>
      <c r="C453" s="69">
        <v>959.7</v>
      </c>
      <c r="D453" s="11">
        <f t="shared" si="1"/>
        <v>10.27220330882353</v>
      </c>
      <c r="E453" s="12">
        <f t="shared" si="2"/>
        <v>10.27220330882353</v>
      </c>
      <c r="F453" s="13">
        <v>68</v>
      </c>
      <c r="G453" s="14">
        <v>300.53175099999999</v>
      </c>
      <c r="H453" s="15">
        <v>0.43</v>
      </c>
      <c r="I453" s="14">
        <v>397.97807399999999</v>
      </c>
      <c r="J453" s="15">
        <v>0.56999999999999995</v>
      </c>
      <c r="K453" s="16">
        <v>698509825</v>
      </c>
      <c r="L453" s="70">
        <v>2010</v>
      </c>
      <c r="M453" s="13" t="s">
        <v>18</v>
      </c>
      <c r="N453" s="17" t="s">
        <v>1280</v>
      </c>
      <c r="O453" s="22" t="s">
        <v>1281</v>
      </c>
      <c r="P453" s="19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spans="1:31">
      <c r="A454" s="41" t="s">
        <v>1282</v>
      </c>
      <c r="B454" s="10">
        <f t="shared" si="4"/>
        <v>711.02548100000001</v>
      </c>
      <c r="C454" s="69">
        <v>1002.54</v>
      </c>
      <c r="D454" s="11">
        <f t="shared" si="1"/>
        <v>14.22050962</v>
      </c>
      <c r="E454" s="12">
        <f t="shared" si="2"/>
        <v>14.22050962</v>
      </c>
      <c r="F454" s="13">
        <v>50</v>
      </c>
      <c r="G454" s="14">
        <v>297.81625300000002</v>
      </c>
      <c r="H454" s="15">
        <v>0.41899999999999998</v>
      </c>
      <c r="I454" s="14">
        <v>413.209228</v>
      </c>
      <c r="J454" s="15">
        <v>0.58099999999999996</v>
      </c>
      <c r="K454" s="16">
        <v>711025481</v>
      </c>
      <c r="L454" s="70">
        <v>2009</v>
      </c>
      <c r="M454" s="13" t="s">
        <v>16</v>
      </c>
      <c r="N454" s="17" t="s">
        <v>1283</v>
      </c>
      <c r="O454" s="22" t="s">
        <v>1284</v>
      </c>
      <c r="P454" s="19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spans="1:31">
      <c r="A455" s="41" t="s">
        <v>1285</v>
      </c>
      <c r="B455" s="10">
        <f t="shared" si="4"/>
        <v>494.58061500000002</v>
      </c>
      <c r="C455" s="69">
        <v>953.64</v>
      </c>
      <c r="D455" s="11">
        <f t="shared" si="1"/>
        <v>5.3758762500000001</v>
      </c>
      <c r="E455" s="12">
        <f t="shared" si="2"/>
        <v>5.3758762500000001</v>
      </c>
      <c r="F455" s="13">
        <v>92</v>
      </c>
      <c r="G455" s="14">
        <v>241.83061499999999</v>
      </c>
      <c r="H455" s="15">
        <v>0.48899999999999999</v>
      </c>
      <c r="I455" s="14">
        <v>252.75</v>
      </c>
      <c r="J455" s="15">
        <v>0.51100000000000001</v>
      </c>
      <c r="K455" s="16">
        <v>494580615</v>
      </c>
      <c r="L455" s="70">
        <v>1996</v>
      </c>
      <c r="M455" s="13" t="s">
        <v>23</v>
      </c>
      <c r="N455" s="17" t="s">
        <v>1286</v>
      </c>
      <c r="O455" s="22" t="s">
        <v>1287</v>
      </c>
      <c r="P455" s="19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spans="1:31">
      <c r="A456" s="41" t="s">
        <v>1288</v>
      </c>
      <c r="B456" s="10">
        <f t="shared" si="4"/>
        <v>401.74882000000002</v>
      </c>
      <c r="C456" s="69">
        <v>425.42</v>
      </c>
      <c r="D456" s="11">
        <f t="shared" si="1"/>
        <v>3.3479068333333335</v>
      </c>
      <c r="E456" s="12">
        <f t="shared" si="2"/>
        <v>3.3479068333333335</v>
      </c>
      <c r="F456" s="13">
        <v>120</v>
      </c>
      <c r="G456" s="14">
        <v>148.64882</v>
      </c>
      <c r="H456" s="15">
        <v>0.37</v>
      </c>
      <c r="I456" s="14">
        <v>253.1</v>
      </c>
      <c r="J456" s="15">
        <v>0.63</v>
      </c>
      <c r="K456" s="16">
        <v>401748820</v>
      </c>
      <c r="L456" s="70">
        <v>2022</v>
      </c>
      <c r="M456" s="13" t="s">
        <v>91</v>
      </c>
      <c r="N456" s="17" t="s">
        <v>1289</v>
      </c>
      <c r="O456" s="22" t="s">
        <v>1290</v>
      </c>
      <c r="P456" s="19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spans="1:31">
      <c r="A457" s="41" t="s">
        <v>1291</v>
      </c>
      <c r="B457" s="10">
        <f t="shared" si="4"/>
        <v>735.09910200000002</v>
      </c>
      <c r="C457" s="69">
        <v>1036.49</v>
      </c>
      <c r="D457" s="11">
        <f t="shared" si="1"/>
        <v>4.2005662971428572</v>
      </c>
      <c r="E457" s="12">
        <f t="shared" si="2"/>
        <v>4.2005662971428572</v>
      </c>
      <c r="F457" s="13">
        <v>175</v>
      </c>
      <c r="G457" s="14">
        <v>293.004164</v>
      </c>
      <c r="H457" s="15">
        <v>0.39900000000000002</v>
      </c>
      <c r="I457" s="14">
        <v>442.09493800000001</v>
      </c>
      <c r="J457" s="15">
        <v>0.60099999999999998</v>
      </c>
      <c r="K457" s="16">
        <v>735099102</v>
      </c>
      <c r="L457" s="70">
        <v>2009</v>
      </c>
      <c r="M457" s="13" t="s">
        <v>16</v>
      </c>
      <c r="N457" s="17" t="s">
        <v>1292</v>
      </c>
      <c r="O457" s="22" t="s">
        <v>1293</v>
      </c>
      <c r="P457" s="19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spans="1:31">
      <c r="A458" s="41" t="s">
        <v>1294</v>
      </c>
      <c r="B458" s="10">
        <f t="shared" si="4"/>
        <v>856.085151</v>
      </c>
      <c r="C458" s="69">
        <v>1028.24</v>
      </c>
      <c r="D458" s="11">
        <f t="shared" si="1"/>
        <v>7.3800444051724137</v>
      </c>
      <c r="E458" s="12">
        <f t="shared" si="2"/>
        <v>7.3800444051724137</v>
      </c>
      <c r="F458" s="13">
        <v>116</v>
      </c>
      <c r="G458" s="14">
        <v>213.51550599999999</v>
      </c>
      <c r="H458" s="15">
        <v>0.249</v>
      </c>
      <c r="I458" s="14">
        <v>642.56964500000004</v>
      </c>
      <c r="J458" s="15">
        <v>0.751</v>
      </c>
      <c r="K458" s="16">
        <v>856085151</v>
      </c>
      <c r="L458" s="70">
        <v>2018</v>
      </c>
      <c r="M458" s="13" t="s">
        <v>18</v>
      </c>
      <c r="N458" s="17" t="s">
        <v>1295</v>
      </c>
      <c r="O458" s="22" t="s">
        <v>1296</v>
      </c>
      <c r="P458" s="19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spans="1:31">
      <c r="A459" s="41" t="s">
        <v>1297</v>
      </c>
      <c r="B459" s="10">
        <f t="shared" si="4"/>
        <v>506.86359199999998</v>
      </c>
      <c r="C459" s="69">
        <v>576.87</v>
      </c>
      <c r="D459" s="11">
        <f t="shared" si="1"/>
        <v>4.6078508363636361</v>
      </c>
      <c r="E459" s="12">
        <f t="shared" si="2"/>
        <v>4.6078508363636361</v>
      </c>
      <c r="F459" s="13">
        <v>110</v>
      </c>
      <c r="G459" s="14">
        <v>213.550366</v>
      </c>
      <c r="H459" s="15">
        <v>0.42099999999999999</v>
      </c>
      <c r="I459" s="14">
        <v>293.31322599999999</v>
      </c>
      <c r="J459" s="15">
        <v>0.57899999999999996</v>
      </c>
      <c r="K459" s="16">
        <v>506863592</v>
      </c>
      <c r="L459" s="70">
        <v>2021</v>
      </c>
      <c r="M459" s="13" t="s">
        <v>91</v>
      </c>
      <c r="N459" s="17" t="s">
        <v>1298</v>
      </c>
      <c r="O459" s="22" t="s">
        <v>1299</v>
      </c>
      <c r="P459" s="19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spans="1:31">
      <c r="A460" s="41" t="s">
        <v>1300</v>
      </c>
      <c r="B460" s="10">
        <f t="shared" si="4"/>
        <v>521.31188999999995</v>
      </c>
      <c r="C460" s="69">
        <v>735.27</v>
      </c>
      <c r="D460" s="11">
        <f t="shared" si="1"/>
        <v>2.8961771666666665</v>
      </c>
      <c r="E460" s="12">
        <f t="shared" si="2"/>
        <v>2.8961771666666665</v>
      </c>
      <c r="F460" s="13">
        <v>180</v>
      </c>
      <c r="G460" s="14">
        <v>223.808164</v>
      </c>
      <c r="H460" s="15">
        <v>0.42899999999999999</v>
      </c>
      <c r="I460" s="14">
        <v>297.50372599999997</v>
      </c>
      <c r="J460" s="15">
        <v>0.57099999999999995</v>
      </c>
      <c r="K460" s="16">
        <v>521311890</v>
      </c>
      <c r="L460" s="70">
        <v>2008</v>
      </c>
      <c r="M460" s="13" t="s">
        <v>16</v>
      </c>
      <c r="N460" s="17" t="s">
        <v>1301</v>
      </c>
      <c r="O460" s="22" t="s">
        <v>1302</v>
      </c>
      <c r="P460" s="19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spans="1:31">
      <c r="A461" s="41" t="s">
        <v>1303</v>
      </c>
      <c r="B461" s="10">
        <f t="shared" si="4"/>
        <v>342.46306299999998</v>
      </c>
      <c r="C461" s="69">
        <v>483.02</v>
      </c>
      <c r="D461" s="11">
        <f t="shared" si="1"/>
        <v>4.5661741733333328</v>
      </c>
      <c r="E461" s="12">
        <f t="shared" si="2"/>
        <v>4.5661741733333328</v>
      </c>
      <c r="F461" s="13">
        <v>75</v>
      </c>
      <c r="G461" s="14">
        <v>134.50855100000001</v>
      </c>
      <c r="H461" s="15">
        <v>0.39300000000000002</v>
      </c>
      <c r="I461" s="14">
        <v>207.95451199999999</v>
      </c>
      <c r="J461" s="15">
        <v>0.60699999999999998</v>
      </c>
      <c r="K461" s="16">
        <v>342463063</v>
      </c>
      <c r="L461" s="70">
        <v>2008</v>
      </c>
      <c r="M461" s="13" t="s">
        <v>16</v>
      </c>
      <c r="N461" s="17" t="s">
        <v>1304</v>
      </c>
      <c r="O461" s="22" t="s">
        <v>1305</v>
      </c>
      <c r="P461" s="19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spans="1:31">
      <c r="A462" s="41" t="s">
        <v>1306</v>
      </c>
      <c r="B462" s="10">
        <f t="shared" si="4"/>
        <v>490.719763</v>
      </c>
      <c r="C462" s="69">
        <v>601.6</v>
      </c>
      <c r="D462" s="11">
        <f t="shared" si="1"/>
        <v>3.2284194934210526</v>
      </c>
      <c r="E462" s="12">
        <f t="shared" si="2"/>
        <v>3.2284194934210526</v>
      </c>
      <c r="F462" s="13">
        <v>152</v>
      </c>
      <c r="G462" s="14">
        <v>146.88016200000001</v>
      </c>
      <c r="H462" s="15">
        <v>0.29899999999999999</v>
      </c>
      <c r="I462" s="14">
        <v>343.83960100000002</v>
      </c>
      <c r="J462" s="15">
        <v>0.70099999999999996</v>
      </c>
      <c r="K462" s="16">
        <v>490719763</v>
      </c>
      <c r="L462" s="70">
        <v>2017</v>
      </c>
      <c r="M462" s="13" t="s">
        <v>18</v>
      </c>
      <c r="N462" s="17" t="s">
        <v>1307</v>
      </c>
      <c r="O462" s="22" t="s">
        <v>1308</v>
      </c>
      <c r="P462" s="19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spans="1:31">
      <c r="A463" s="41" t="s">
        <v>1309</v>
      </c>
      <c r="B463" s="10">
        <f t="shared" si="4"/>
        <v>603.87311899999997</v>
      </c>
      <c r="C463" s="69">
        <v>942.74</v>
      </c>
      <c r="D463" s="11">
        <f t="shared" si="1"/>
        <v>4.574796356060606</v>
      </c>
      <c r="E463" s="12">
        <f t="shared" si="2"/>
        <v>4.574796356060606</v>
      </c>
      <c r="F463" s="13">
        <v>132</v>
      </c>
      <c r="G463" s="14">
        <v>234.28035399999999</v>
      </c>
      <c r="H463" s="15">
        <v>0.38800000000000001</v>
      </c>
      <c r="I463" s="14">
        <v>369.59276499999999</v>
      </c>
      <c r="J463" s="15">
        <v>0.61199999999999999</v>
      </c>
      <c r="K463" s="16">
        <v>603873119</v>
      </c>
      <c r="L463" s="70">
        <v>2005</v>
      </c>
      <c r="M463" s="13" t="s">
        <v>16</v>
      </c>
      <c r="N463" s="17" t="s">
        <v>1310</v>
      </c>
      <c r="O463" s="22" t="s">
        <v>1311</v>
      </c>
      <c r="P463" s="19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spans="1:31">
      <c r="A464" s="41" t="s">
        <v>1312</v>
      </c>
      <c r="B464" s="10">
        <f t="shared" si="4"/>
        <v>439.04891400000002</v>
      </c>
      <c r="C464" s="69">
        <v>551.71</v>
      </c>
      <c r="D464" s="11">
        <f t="shared" si="1"/>
        <v>2.7440557125000002</v>
      </c>
      <c r="E464" s="12">
        <f t="shared" si="2"/>
        <v>2.7440557125000002</v>
      </c>
      <c r="F464" s="13">
        <v>160</v>
      </c>
      <c r="G464" s="14">
        <v>47.365290000000002</v>
      </c>
      <c r="H464" s="15">
        <v>0.108</v>
      </c>
      <c r="I464" s="14">
        <v>391.68362400000001</v>
      </c>
      <c r="J464" s="15">
        <v>0.89200000000000002</v>
      </c>
      <c r="K464" s="16">
        <v>439048914</v>
      </c>
      <c r="L464" s="70">
        <v>2016</v>
      </c>
      <c r="M464" s="13" t="s">
        <v>18</v>
      </c>
      <c r="N464" s="17" t="s">
        <v>1313</v>
      </c>
      <c r="O464" s="22" t="s">
        <v>1314</v>
      </c>
      <c r="P464" s="19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spans="1:31">
      <c r="A465" s="41" t="s">
        <v>1315</v>
      </c>
      <c r="B465" s="10">
        <f t="shared" si="4"/>
        <v>374.11170700000002</v>
      </c>
      <c r="C465" s="69">
        <v>659.82</v>
      </c>
      <c r="D465" s="11">
        <f t="shared" si="1"/>
        <v>5.3444529571428578</v>
      </c>
      <c r="E465" s="12">
        <f t="shared" si="2"/>
        <v>5.3444529571428578</v>
      </c>
      <c r="F465" s="13">
        <v>70</v>
      </c>
      <c r="G465" s="14">
        <v>182.81170700000001</v>
      </c>
      <c r="H465" s="15">
        <v>0.48899999999999999</v>
      </c>
      <c r="I465" s="14">
        <v>191.3</v>
      </c>
      <c r="J465" s="15">
        <v>0.51100000000000001</v>
      </c>
      <c r="K465" s="16">
        <v>374111707</v>
      </c>
      <c r="L465" s="70">
        <v>2000</v>
      </c>
      <c r="M465" s="13" t="s">
        <v>16</v>
      </c>
      <c r="N465" s="17" t="s">
        <v>1316</v>
      </c>
      <c r="O465" s="22" t="s">
        <v>1317</v>
      </c>
      <c r="P465" s="19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spans="1:31">
      <c r="A466" s="41" t="s">
        <v>1318</v>
      </c>
      <c r="B466" s="10">
        <f t="shared" si="4"/>
        <v>329.80395800000002</v>
      </c>
      <c r="C466" s="69">
        <v>848.63</v>
      </c>
      <c r="D466" s="11">
        <f t="shared" si="1"/>
        <v>6.5960791600000004</v>
      </c>
      <c r="E466" s="12">
        <f t="shared" si="2"/>
        <v>6.5960791600000004</v>
      </c>
      <c r="F466" s="13">
        <v>50</v>
      </c>
      <c r="G466" s="14">
        <v>156.45237</v>
      </c>
      <c r="H466" s="15">
        <v>0.47399999999999998</v>
      </c>
      <c r="I466" s="14">
        <v>173.35158799999999</v>
      </c>
      <c r="J466" s="15">
        <v>0.52600000000000002</v>
      </c>
      <c r="K466" s="16">
        <v>329803958</v>
      </c>
      <c r="L466" s="70">
        <v>1988</v>
      </c>
      <c r="M466" s="13" t="s">
        <v>102</v>
      </c>
      <c r="N466" s="17" t="s">
        <v>1319</v>
      </c>
      <c r="O466" s="22" t="s">
        <v>1320</v>
      </c>
      <c r="P466" s="19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spans="1:31">
      <c r="A467" s="41" t="s">
        <v>1321</v>
      </c>
      <c r="B467" s="10">
        <f t="shared" si="4"/>
        <v>822.854286</v>
      </c>
      <c r="C467" s="69">
        <v>1008.79</v>
      </c>
      <c r="D467" s="11">
        <f t="shared" si="1"/>
        <v>4.1142714299999996</v>
      </c>
      <c r="E467" s="12">
        <f t="shared" si="2"/>
        <v>4.1142714299999996</v>
      </c>
      <c r="F467" s="13">
        <v>200</v>
      </c>
      <c r="G467" s="14">
        <v>412.84517199999999</v>
      </c>
      <c r="H467" s="15">
        <v>0.502</v>
      </c>
      <c r="I467" s="14">
        <v>410.00911400000001</v>
      </c>
      <c r="J467" s="15">
        <v>0.498</v>
      </c>
      <c r="K467" s="16">
        <v>822854286</v>
      </c>
      <c r="L467" s="70">
        <v>2017</v>
      </c>
      <c r="M467" s="13" t="s">
        <v>18</v>
      </c>
      <c r="N467" s="17" t="s">
        <v>1322</v>
      </c>
      <c r="O467" s="22" t="s">
        <v>1323</v>
      </c>
      <c r="P467" s="19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spans="1:31">
      <c r="A468" s="41" t="s">
        <v>1324</v>
      </c>
      <c r="B468" s="10">
        <f t="shared" si="4"/>
        <v>540.45587599999999</v>
      </c>
      <c r="C468" s="69">
        <v>698.71</v>
      </c>
      <c r="D468" s="11">
        <f t="shared" si="1"/>
        <v>2.8445046105263159</v>
      </c>
      <c r="E468" s="12">
        <f t="shared" si="2"/>
        <v>2.8445046105263159</v>
      </c>
      <c r="F468" s="13">
        <v>190</v>
      </c>
      <c r="G468" s="14">
        <v>202.80771100000001</v>
      </c>
      <c r="H468" s="15">
        <v>0.375</v>
      </c>
      <c r="I468" s="14">
        <v>337.64816500000001</v>
      </c>
      <c r="J468" s="15">
        <v>0.625</v>
      </c>
      <c r="K468" s="16">
        <v>540455876</v>
      </c>
      <c r="L468" s="70">
        <v>2013</v>
      </c>
      <c r="M468" s="13" t="s">
        <v>18</v>
      </c>
      <c r="N468" s="17" t="s">
        <v>1325</v>
      </c>
      <c r="O468" s="22" t="s">
        <v>1326</v>
      </c>
      <c r="P468" s="19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spans="1:31">
      <c r="A469" s="41" t="s">
        <v>1327</v>
      </c>
      <c r="B469" s="10">
        <f t="shared" si="4"/>
        <v>471.22288900000001</v>
      </c>
      <c r="C469" s="69">
        <v>618.91999999999996</v>
      </c>
      <c r="D469" s="11">
        <f t="shared" si="1"/>
        <v>2.8558962969696968</v>
      </c>
      <c r="E469" s="12">
        <f t="shared" si="2"/>
        <v>2.8558962969696968</v>
      </c>
      <c r="F469" s="13">
        <v>165</v>
      </c>
      <c r="G469" s="14">
        <v>189.422889</v>
      </c>
      <c r="H469" s="15">
        <v>0.40200000000000002</v>
      </c>
      <c r="I469" s="14">
        <v>281.8</v>
      </c>
      <c r="J469" s="15">
        <v>0.59799999999999998</v>
      </c>
      <c r="K469" s="16">
        <v>471222889</v>
      </c>
      <c r="L469" s="70">
        <v>2012</v>
      </c>
      <c r="M469" s="13" t="s">
        <v>18</v>
      </c>
      <c r="N469" s="17" t="s">
        <v>1328</v>
      </c>
      <c r="O469" s="22" t="s">
        <v>1329</v>
      </c>
      <c r="P469" s="19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spans="1:31">
      <c r="A470" s="41" t="s">
        <v>1330</v>
      </c>
      <c r="B470" s="10">
        <f t="shared" si="4"/>
        <v>373.06286399999999</v>
      </c>
      <c r="C470" s="69">
        <v>526.02</v>
      </c>
      <c r="D470" s="11">
        <f t="shared" si="1"/>
        <v>2.4870857599999998</v>
      </c>
      <c r="E470" s="12">
        <f t="shared" si="2"/>
        <v>2.4870857599999998</v>
      </c>
      <c r="F470" s="13">
        <v>150</v>
      </c>
      <c r="G470" s="14">
        <v>179.88315700000001</v>
      </c>
      <c r="H470" s="15">
        <v>0.48199999999999998</v>
      </c>
      <c r="I470" s="14">
        <v>193.17970700000001</v>
      </c>
      <c r="J470" s="15">
        <v>0.51800000000000002</v>
      </c>
      <c r="K470" s="16">
        <v>373062864</v>
      </c>
      <c r="L470" s="70">
        <v>2009</v>
      </c>
      <c r="M470" s="13" t="s">
        <v>16</v>
      </c>
      <c r="N470" s="17" t="s">
        <v>1331</v>
      </c>
      <c r="O470" s="22" t="s">
        <v>1332</v>
      </c>
      <c r="P470" s="19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spans="1:31">
      <c r="A471" s="41" t="s">
        <v>1333</v>
      </c>
      <c r="B471" s="10">
        <f t="shared" si="4"/>
        <v>543.93410500000005</v>
      </c>
      <c r="C471" s="69">
        <v>683.51</v>
      </c>
      <c r="D471" s="11">
        <f t="shared" si="1"/>
        <v>3.0558095786516857</v>
      </c>
      <c r="E471" s="12">
        <f t="shared" si="2"/>
        <v>3.0558095786516857</v>
      </c>
      <c r="F471" s="13">
        <v>178</v>
      </c>
      <c r="G471" s="14">
        <v>155.44248899999999</v>
      </c>
      <c r="H471" s="15">
        <v>0.28599999999999998</v>
      </c>
      <c r="I471" s="14">
        <v>388.49161600000002</v>
      </c>
      <c r="J471" s="15">
        <v>0.71399999999999997</v>
      </c>
      <c r="K471" s="16">
        <v>543934105</v>
      </c>
      <c r="L471" s="70">
        <v>2016</v>
      </c>
      <c r="M471" s="13" t="s">
        <v>18</v>
      </c>
      <c r="N471" s="17" t="s">
        <v>1334</v>
      </c>
      <c r="O471" s="22" t="s">
        <v>1335</v>
      </c>
      <c r="P471" s="19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spans="1:31">
      <c r="A472" s="41" t="s">
        <v>1336</v>
      </c>
      <c r="B472" s="10">
        <f t="shared" si="4"/>
        <v>746.04570000000001</v>
      </c>
      <c r="C472" s="69">
        <v>949.51</v>
      </c>
      <c r="D472" s="11">
        <f t="shared" si="1"/>
        <v>3.639247317073171</v>
      </c>
      <c r="E472" s="12">
        <f t="shared" si="2"/>
        <v>3.639247317073171</v>
      </c>
      <c r="F472" s="13">
        <v>205</v>
      </c>
      <c r="G472" s="14">
        <v>233.92153400000001</v>
      </c>
      <c r="H472" s="15">
        <v>0.314</v>
      </c>
      <c r="I472" s="14">
        <v>512.12416599999995</v>
      </c>
      <c r="J472" s="15">
        <v>0.68600000000000005</v>
      </c>
      <c r="K472" s="16">
        <v>746045700</v>
      </c>
      <c r="L472" s="70">
        <v>2014</v>
      </c>
      <c r="M472" s="13" t="s">
        <v>18</v>
      </c>
      <c r="N472" s="17" t="s">
        <v>1337</v>
      </c>
      <c r="O472" s="22" t="s">
        <v>1338</v>
      </c>
      <c r="P472" s="19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spans="1:31">
      <c r="A473" s="41" t="s">
        <v>1339</v>
      </c>
      <c r="B473" s="10">
        <f t="shared" si="4"/>
        <v>352.61669000000001</v>
      </c>
      <c r="C473" s="69">
        <v>476.69</v>
      </c>
      <c r="D473" s="11">
        <f t="shared" si="1"/>
        <v>2.2038543124999999</v>
      </c>
      <c r="E473" s="12">
        <f t="shared" si="2"/>
        <v>2.2038543124999999</v>
      </c>
      <c r="F473" s="13">
        <v>160</v>
      </c>
      <c r="G473" s="14">
        <v>146.40830500000001</v>
      </c>
      <c r="H473" s="15">
        <v>0.41499999999999998</v>
      </c>
      <c r="I473" s="14">
        <v>206.20838499999999</v>
      </c>
      <c r="J473" s="15">
        <v>0.58499999999999996</v>
      </c>
      <c r="K473" s="16">
        <v>352616690</v>
      </c>
      <c r="L473" s="70">
        <v>2011</v>
      </c>
      <c r="M473" s="13" t="s">
        <v>18</v>
      </c>
      <c r="N473" s="17" t="s">
        <v>1340</v>
      </c>
      <c r="O473" s="22" t="s">
        <v>1341</v>
      </c>
      <c r="P473" s="19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spans="1:31">
      <c r="A474" s="41" t="s">
        <v>1342</v>
      </c>
      <c r="B474" s="10">
        <f t="shared" si="4"/>
        <v>460.43529100000001</v>
      </c>
      <c r="C474" s="69">
        <v>691.26</v>
      </c>
      <c r="D474" s="11">
        <f t="shared" si="1"/>
        <v>2.1925490047619047</v>
      </c>
      <c r="E474" s="12">
        <f t="shared" si="2"/>
        <v>2.1925490047619047</v>
      </c>
      <c r="F474" s="13">
        <v>210</v>
      </c>
      <c r="G474" s="14">
        <v>234.36246199999999</v>
      </c>
      <c r="H474" s="15">
        <v>0.50900000000000001</v>
      </c>
      <c r="I474" s="14">
        <v>226.07282900000001</v>
      </c>
      <c r="J474" s="15">
        <v>0.49099999999999999</v>
      </c>
      <c r="K474" s="16">
        <v>460435291</v>
      </c>
      <c r="L474" s="70">
        <v>2006</v>
      </c>
      <c r="M474" s="13" t="s">
        <v>16</v>
      </c>
      <c r="N474" s="17" t="s">
        <v>1343</v>
      </c>
      <c r="O474" s="22" t="s">
        <v>1344</v>
      </c>
      <c r="P474" s="19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spans="1:31">
      <c r="A475" s="41" t="s">
        <v>1345</v>
      </c>
      <c r="B475" s="10">
        <f t="shared" si="4"/>
        <v>407.71154899999999</v>
      </c>
      <c r="C475" s="69">
        <v>668.03</v>
      </c>
      <c r="D475" s="11">
        <f t="shared" si="1"/>
        <v>3.7064686272727272</v>
      </c>
      <c r="E475" s="12">
        <f t="shared" si="2"/>
        <v>3.7064686272727272</v>
      </c>
      <c r="F475" s="13">
        <v>110</v>
      </c>
      <c r="G475" s="14">
        <v>214.94969399999999</v>
      </c>
      <c r="H475" s="15">
        <v>0.52700000000000002</v>
      </c>
      <c r="I475" s="14">
        <v>192.761855</v>
      </c>
      <c r="J475" s="15">
        <v>0.47299999999999998</v>
      </c>
      <c r="K475" s="16">
        <v>407711549</v>
      </c>
      <c r="L475" s="70">
        <v>2003</v>
      </c>
      <c r="M475" s="13" t="s">
        <v>16</v>
      </c>
      <c r="N475" s="17" t="s">
        <v>1346</v>
      </c>
      <c r="O475" s="22" t="s">
        <v>1347</v>
      </c>
      <c r="P475" s="19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spans="1:31">
      <c r="A476" s="41" t="s">
        <v>1348</v>
      </c>
      <c r="B476" s="10">
        <f t="shared" si="4"/>
        <v>346.11827699999998</v>
      </c>
      <c r="C476" s="69">
        <v>424.33</v>
      </c>
      <c r="D476" s="11">
        <f t="shared" si="1"/>
        <v>4.0719797294117646</v>
      </c>
      <c r="E476" s="12">
        <f t="shared" si="2"/>
        <v>4.0719797294117646</v>
      </c>
      <c r="F476" s="13">
        <v>85</v>
      </c>
      <c r="G476" s="14">
        <v>44.898412999999998</v>
      </c>
      <c r="H476" s="15">
        <v>0.13</v>
      </c>
      <c r="I476" s="14">
        <v>301.21986399999997</v>
      </c>
      <c r="J476" s="15">
        <v>0.87</v>
      </c>
      <c r="K476" s="16">
        <v>346118277</v>
      </c>
      <c r="L476" s="70">
        <v>2017</v>
      </c>
      <c r="M476" s="13" t="s">
        <v>18</v>
      </c>
      <c r="N476" s="17" t="s">
        <v>1349</v>
      </c>
      <c r="O476" s="22" t="s">
        <v>1350</v>
      </c>
      <c r="P476" s="19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spans="1:31">
      <c r="A477" s="76" t="s">
        <v>1351</v>
      </c>
      <c r="B477" s="49">
        <f t="shared" si="4"/>
        <v>1042.5336890000001</v>
      </c>
      <c r="C477" s="69">
        <v>1310.06</v>
      </c>
      <c r="D477" s="11">
        <f t="shared" si="1"/>
        <v>6.950224593333334</v>
      </c>
      <c r="E477" s="12">
        <f t="shared" si="2"/>
        <v>6.950224593333334</v>
      </c>
      <c r="F477" s="32">
        <v>150</v>
      </c>
      <c r="G477" s="14">
        <v>341.26824800000003</v>
      </c>
      <c r="H477" s="50">
        <v>0.32700000000000001</v>
      </c>
      <c r="I477" s="14">
        <v>701.26544100000001</v>
      </c>
      <c r="J477" s="50">
        <v>0.67300000000000004</v>
      </c>
      <c r="K477" s="51">
        <v>1042533689</v>
      </c>
      <c r="L477" s="70">
        <v>2016</v>
      </c>
      <c r="M477" s="13" t="s">
        <v>18</v>
      </c>
      <c r="N477" s="17" t="s">
        <v>1352</v>
      </c>
      <c r="O477" s="22" t="s">
        <v>1353</v>
      </c>
      <c r="P477" s="19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 spans="1:31">
      <c r="A478" s="52" t="s">
        <v>1354</v>
      </c>
      <c r="B478" s="53">
        <v>1264</v>
      </c>
      <c r="C478" s="77">
        <v>1263</v>
      </c>
      <c r="D478" s="54">
        <f t="shared" si="1"/>
        <v>12.64</v>
      </c>
      <c r="E478" s="55">
        <f t="shared" si="2"/>
        <v>12.64</v>
      </c>
      <c r="F478" s="56">
        <v>100</v>
      </c>
      <c r="G478" s="57">
        <v>551</v>
      </c>
      <c r="H478" s="58">
        <f t="shared" ref="H478:H481" si="5">G478/B478</f>
        <v>0.43591772151898733</v>
      </c>
      <c r="I478" s="57">
        <v>713</v>
      </c>
      <c r="J478" s="58">
        <f t="shared" ref="J478:J481" si="6">I478/B478</f>
        <v>0.56408227848101267</v>
      </c>
      <c r="K478" s="57">
        <v>1264350750</v>
      </c>
      <c r="L478" s="56">
        <v>2023</v>
      </c>
      <c r="M478" s="56" t="s">
        <v>91</v>
      </c>
      <c r="N478" s="59" t="s">
        <v>1355</v>
      </c>
      <c r="O478" s="60" t="s">
        <v>1356</v>
      </c>
      <c r="P478" s="62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21"/>
    </row>
    <row r="479" spans="1:31">
      <c r="A479" s="52" t="s">
        <v>1357</v>
      </c>
      <c r="B479" s="53">
        <v>667</v>
      </c>
      <c r="C479" s="77">
        <v>667</v>
      </c>
      <c r="D479" s="54">
        <f t="shared" si="1"/>
        <v>2.6680000000000001</v>
      </c>
      <c r="E479" s="55">
        <f t="shared" si="2"/>
        <v>2.6680000000000001</v>
      </c>
      <c r="F479" s="56">
        <v>250</v>
      </c>
      <c r="G479" s="57">
        <v>274</v>
      </c>
      <c r="H479" s="58">
        <f t="shared" si="5"/>
        <v>0.4107946026986507</v>
      </c>
      <c r="I479" s="57">
        <v>392</v>
      </c>
      <c r="J479" s="58">
        <f t="shared" si="6"/>
        <v>0.58770614692653678</v>
      </c>
      <c r="K479" s="57">
        <v>666652514</v>
      </c>
      <c r="L479" s="56">
        <v>2023</v>
      </c>
      <c r="M479" s="56" t="s">
        <v>91</v>
      </c>
      <c r="N479" s="59" t="s">
        <v>1358</v>
      </c>
      <c r="O479" s="60"/>
      <c r="P479" s="62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21"/>
    </row>
    <row r="480" spans="1:31">
      <c r="A480" s="52" t="s">
        <v>1359</v>
      </c>
      <c r="B480" s="53">
        <v>463</v>
      </c>
      <c r="C480" s="77">
        <v>463</v>
      </c>
      <c r="D480" s="54">
        <f t="shared" si="1"/>
        <v>2.3149999999999999</v>
      </c>
      <c r="E480" s="55">
        <f t="shared" si="2"/>
        <v>2.3149999999999999</v>
      </c>
      <c r="F480" s="56">
        <v>200</v>
      </c>
      <c r="G480" s="57">
        <v>214</v>
      </c>
      <c r="H480" s="58">
        <f t="shared" si="5"/>
        <v>0.46220302375809935</v>
      </c>
      <c r="I480" s="57">
        <v>249</v>
      </c>
      <c r="J480" s="58">
        <f t="shared" si="6"/>
        <v>0.53779697624190059</v>
      </c>
      <c r="K480" s="57">
        <v>463525483</v>
      </c>
      <c r="L480" s="56">
        <v>2023</v>
      </c>
      <c r="M480" s="56" t="s">
        <v>91</v>
      </c>
      <c r="N480" s="59" t="s">
        <v>1360</v>
      </c>
      <c r="O480" s="60"/>
      <c r="P480" s="62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21"/>
    </row>
    <row r="481" spans="1:31">
      <c r="A481" s="52" t="s">
        <v>1361</v>
      </c>
      <c r="B481" s="53">
        <v>427</v>
      </c>
      <c r="C481" s="77">
        <v>427</v>
      </c>
      <c r="D481" s="54">
        <f t="shared" si="1"/>
        <v>4.2699999999999996</v>
      </c>
      <c r="E481" s="55">
        <f t="shared" si="2"/>
        <v>4.2699999999999996</v>
      </c>
      <c r="F481" s="56">
        <v>100</v>
      </c>
      <c r="G481" s="57">
        <v>185</v>
      </c>
      <c r="H481" s="58">
        <f t="shared" si="5"/>
        <v>0.43325526932084307</v>
      </c>
      <c r="I481" s="57">
        <v>241</v>
      </c>
      <c r="J481" s="58">
        <f t="shared" si="6"/>
        <v>0.56440281030444961</v>
      </c>
      <c r="K481" s="57">
        <v>427330689</v>
      </c>
      <c r="L481" s="56">
        <v>2023</v>
      </c>
      <c r="M481" s="56" t="s">
        <v>91</v>
      </c>
      <c r="N481" s="59" t="s">
        <v>1362</v>
      </c>
      <c r="O481" s="60"/>
      <c r="P481" s="62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21"/>
    </row>
    <row r="482" spans="1:31">
      <c r="A482" s="76"/>
      <c r="B482" s="49"/>
      <c r="C482" s="73"/>
      <c r="D482" s="64"/>
      <c r="E482" s="65"/>
      <c r="F482" s="32"/>
      <c r="G482" s="66"/>
      <c r="H482" s="50"/>
      <c r="I482" s="66"/>
      <c r="J482" s="50"/>
      <c r="K482" s="51"/>
      <c r="L482" s="78"/>
      <c r="M482" s="32"/>
      <c r="N482" s="17"/>
      <c r="O482" s="22"/>
      <c r="P482" s="19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</row>
    <row r="483" spans="1:31">
      <c r="A483" s="76"/>
      <c r="B483" s="49"/>
      <c r="C483" s="73"/>
      <c r="D483" s="64"/>
      <c r="E483" s="65"/>
      <c r="F483" s="32"/>
      <c r="G483" s="66"/>
      <c r="H483" s="50"/>
      <c r="I483" s="66"/>
      <c r="J483" s="50"/>
      <c r="K483" s="51"/>
      <c r="L483" s="78"/>
      <c r="M483" s="32"/>
      <c r="N483" s="17"/>
      <c r="O483" s="22"/>
      <c r="P483" s="19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</row>
    <row r="484" spans="1:31">
      <c r="A484" s="76"/>
      <c r="B484" s="49"/>
      <c r="C484" s="73"/>
      <c r="D484" s="64"/>
      <c r="E484" s="65"/>
      <c r="F484" s="32"/>
      <c r="G484" s="66"/>
      <c r="H484" s="50"/>
      <c r="I484" s="66"/>
      <c r="J484" s="50"/>
      <c r="K484" s="51"/>
      <c r="L484" s="78"/>
      <c r="M484" s="32"/>
      <c r="N484" s="17"/>
      <c r="O484" s="22"/>
      <c r="P484" s="19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</row>
    <row r="485" spans="1:31">
      <c r="A485" s="76"/>
      <c r="B485" s="49"/>
      <c r="C485" s="73"/>
      <c r="D485" s="64"/>
      <c r="E485" s="65"/>
      <c r="F485" s="32"/>
      <c r="G485" s="66"/>
      <c r="H485" s="50"/>
      <c r="I485" s="66"/>
      <c r="J485" s="50"/>
      <c r="K485" s="51"/>
      <c r="L485" s="78"/>
      <c r="M485" s="32"/>
      <c r="N485" s="17"/>
      <c r="O485" s="22"/>
      <c r="P485" s="19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</row>
    <row r="486" spans="1:31">
      <c r="A486" s="76"/>
      <c r="B486" s="49"/>
      <c r="C486" s="73"/>
      <c r="D486" s="64"/>
      <c r="E486" s="65"/>
      <c r="F486" s="32"/>
      <c r="G486" s="66"/>
      <c r="H486" s="50"/>
      <c r="I486" s="66"/>
      <c r="J486" s="50"/>
      <c r="K486" s="51"/>
      <c r="L486" s="78"/>
      <c r="M486" s="32"/>
      <c r="N486" s="17"/>
      <c r="O486" s="22"/>
      <c r="P486" s="19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</row>
    <row r="487" spans="1:31">
      <c r="A487" s="76"/>
      <c r="B487" s="49"/>
      <c r="C487" s="73"/>
      <c r="D487" s="64"/>
      <c r="E487" s="65"/>
      <c r="F487" s="32"/>
      <c r="G487" s="66"/>
      <c r="H487" s="50"/>
      <c r="I487" s="66"/>
      <c r="J487" s="50"/>
      <c r="K487" s="51"/>
      <c r="L487" s="78"/>
      <c r="M487" s="32"/>
      <c r="N487" s="17"/>
      <c r="O487" s="22"/>
      <c r="P487" s="19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</row>
  </sheetData>
  <hyperlinks>
    <hyperlink ref="L2" r:id="rId1" display="https://www.boxofficemojo.com/year/world/2007/?ref_=bo_cso_table_69"/>
    <hyperlink ref="L3" r:id="rId2" display="https://www.boxofficemojo.com/year/world/2019/?ref_=bo_cso_table_150"/>
    <hyperlink ref="O3" r:id="rId3" location=":~:text=Directed%20by%20Sam%20Mendes%20and,make%2C%20not%20including%20marketing%20expenses."/>
    <hyperlink ref="L4" r:id="rId4" display="https://www.boxofficemojo.com/year/world/2009/?ref_=bo_cso_table_100"/>
    <hyperlink ref="L5" r:id="rId5" display="https://www.boxofficemojo.com/year/world/1996/?ref_=bo_cso_table_151"/>
    <hyperlink ref="O5" r:id="rId6" location=":~:text=101%20Dalmatians%20was%20released%20on,highest%2Dgrossing%20film%20of%201996."/>
    <hyperlink ref="L6" r:id="rId7" display="https://www.boxofficemojo.com/year/world/2014/?ref_=bo_cso_table_130"/>
    <hyperlink ref="L7" r:id="rId8" display="https://www.boxofficemojo.com/year/world/2014/?ref_=bo_cso_table_115"/>
    <hyperlink ref="L8" r:id="rId9" display="https://www.boxofficemojo.com/year/world/2001/?ref_=bo_cso_table_157"/>
    <hyperlink ref="O8" r:id="rId10"/>
    <hyperlink ref="L9" r:id="rId11" display="https://www.boxofficemojo.com/year/world/1998/?ref_=bo_cso_table_190"/>
    <hyperlink ref="O9" r:id="rId12"/>
    <hyperlink ref="L10" r:id="rId13" display="https://www.boxofficemojo.com/year/world/2009/?ref_=bo_cso_table_142"/>
    <hyperlink ref="L11" r:id="rId14" display="https://www.boxofficemojo.com/year/world/2018/?ref_=bo_cso_table_112"/>
    <hyperlink ref="L12" r:id="rId15" display="https://www.boxofficemojo.com/year/world/2018/?ref_=bo_cso_table_87"/>
    <hyperlink ref="L13" r:id="rId16" display="https://www.boxofficemojo.com/year/world/1997/?ref_=bo_cso_table_160"/>
    <hyperlink ref="O13" r:id="rId17"/>
    <hyperlink ref="L14" r:id="rId18" display="https://www.boxofficemojo.com/year/world/2019/?ref_=bo_cso_table_41"/>
    <hyperlink ref="L15" r:id="rId19" display="https://www.boxofficemojo.com/year/world/1992/?ref_=bo_cso_table_27"/>
    <hyperlink ref="O15" r:id="rId20"/>
    <hyperlink ref="L16" r:id="rId21" display="https://www.boxofficemojo.com/year/world/2010/?ref_=bo_cso_table_47"/>
    <hyperlink ref="L17" r:id="rId22" display="https://www.boxofficemojo.com/year/world/2019/?ref_=bo_cso_table_125"/>
    <hyperlink ref="L18" r:id="rId23" display="https://www.boxofficemojo.com/year/world/2007/?ref_=bo_cso_table_187"/>
    <hyperlink ref="L19" r:id="rId24" display="https://www.boxofficemojo.com/year/world/2011/?ref_=bo_cso_table_109"/>
    <hyperlink ref="O19" r:id="rId25"/>
    <hyperlink ref="L20" r:id="rId26" display="https://www.boxofficemojo.com/year/world/2009/?ref_=bo_cso_table_81"/>
    <hyperlink ref="L21" r:id="rId27" display="https://www.boxofficemojo.com/year/world/1999/?ref_=bo_cso_table_78"/>
    <hyperlink ref="O21" r:id="rId28" location=":~:text=It%20was%20the%20second%2Dbest,against%20its%20%2415%2Dmillion%20budget."/>
    <hyperlink ref="L22" r:id="rId29" display="https://www.boxofficemojo.com/year/world/2014/?ref_=bo_cso_table_198"/>
    <hyperlink ref="L23" r:id="rId30" display="https://www.boxofficemojo.com/year/world/2009/?ref_=bo_cso_table_39"/>
    <hyperlink ref="L24" r:id="rId31" display="https://www.boxofficemojo.com/year/world/2015/?ref_=bo_cso_table_23"/>
    <hyperlink ref="L25" r:id="rId32" display="https://www.boxofficemojo.com/year/world/2018/?ref_=bo_cso_table_166"/>
    <hyperlink ref="L26" r:id="rId33" display="https://www.boxofficemojo.com/year/world/1995/?ref_=bo_cso_table_80"/>
    <hyperlink ref="O26" r:id="rId34"/>
    <hyperlink ref="L27" r:id="rId35" display="https://www.boxofficemojo.com/year/world/2018/?ref_=bo_cso_table_25"/>
    <hyperlink ref="L28" r:id="rId36" display="https://www.boxofficemojo.com/year/world/1998/?ref_=bo_cso_table_195"/>
    <hyperlink ref="O28" r:id="rId37"/>
    <hyperlink ref="L29" r:id="rId38" display="https://www.boxofficemojo.com/year/world/1997/?ref_=bo_cso_table_163"/>
    <hyperlink ref="O29" r:id="rId39"/>
    <hyperlink ref="L30" r:id="rId40" display="https://www.boxofficemojo.com/year/world/2002/?ref_=bo_cso_table_154"/>
    <hyperlink ref="O30" r:id="rId41"/>
    <hyperlink ref="L31" r:id="rId42" display="https://www.boxofficemojo.com/year/world/1999/?ref_=bo_cso_table_168"/>
    <hyperlink ref="O31" r:id="rId43"/>
    <hyperlink ref="N32" r:id="rId44"/>
    <hyperlink ref="L33" r:id="rId45" display="https://www.boxofficemojo.com/year/world/2022/?ref_=bo_cso_table_162"/>
    <hyperlink ref="N33" r:id="rId46" location="tab=summary"/>
    <hyperlink ref="O33" r:id="rId47"/>
    <hyperlink ref="L34" r:id="rId48" display="https://www.boxofficemojo.com/year/world/2015/?ref_=bo_cso_table_13"/>
    <hyperlink ref="L36" r:id="rId49" display="https://www.boxofficemojo.com/year/world/2018/?ref_=bo_cso_table_5"/>
    <hyperlink ref="L37" r:id="rId50" display="https://www.boxofficemojo.com/year/world/1985/?ref_=bo_cso_table_154"/>
    <hyperlink ref="O37" r:id="rId51"/>
    <hyperlink ref="L38" r:id="rId52" display="https://www.boxofficemojo.com/year/world/1989/?ref_=bo_cso_table_127"/>
    <hyperlink ref="O38" r:id="rId53" location=":~:text=The%20film%20was%20produced%20on,sets%20and%20writing%20the%20scripts."/>
    <hyperlink ref="L39" r:id="rId54" display="https://www.boxofficemojo.com/year/world/2020/?ref_=bo_cso_table_99"/>
    <hyperlink ref="O39" r:id="rId55"/>
    <hyperlink ref="L40" r:id="rId56" display="https://www.boxofficemojo.com/year/world/1992/?ref_=bo_cso_table_85"/>
    <hyperlink ref="O40" r:id="rId57"/>
    <hyperlink ref="L41" r:id="rId58" display="https://www.boxofficemojo.com/year/world/1989/?ref_=bo_cso_table_113"/>
    <hyperlink ref="O41" r:id="rId59"/>
    <hyperlink ref="L42" r:id="rId60" display="https://www.boxofficemojo.com/year/world/2005/?ref_=bo_cso_table_169"/>
    <hyperlink ref="O42" r:id="rId61"/>
    <hyperlink ref="L43" r:id="rId62" display="https://www.boxofficemojo.com/year/world/1995/?ref_=bo_cso_table_116"/>
    <hyperlink ref="O43" r:id="rId63"/>
    <hyperlink ref="L44" r:id="rId64" display="https://www.boxofficemojo.com/year/world/2016/?ref_=bo_cso_table_77"/>
    <hyperlink ref="L45" r:id="rId65" display="https://www.boxofficemojo.com/year/world/2017/?ref_=bo_cso_table_18"/>
    <hyperlink ref="L46" r:id="rId66" display="https://www.boxofficemojo.com/year/world/1991/?ref_=bo_cso_table_101"/>
    <hyperlink ref="O46" r:id="rId67"/>
    <hyperlink ref="L47" r:id="rId68" display="https://www.boxofficemojo.com/year/world/1984/?ref_=bo_cso_table_158"/>
    <hyperlink ref="O47" r:id="rId69"/>
    <hyperlink ref="L48" r:id="rId70" display="https://www.boxofficemojo.com/year/world/2014/?ref_=bo_cso_table_150"/>
    <hyperlink ref="L49" r:id="rId71" display="https://www.boxofficemojo.com/year/world/2022/?ref_=bo_cso_table_162"/>
    <hyperlink ref="O49" r:id="rId72" location=":~:text=The%20film%20received%20mixed%20reviews,as%20a%20box%2Doffice%20bomb."/>
    <hyperlink ref="L50" r:id="rId73" display="https://www.boxofficemojo.com/year/world/2018/?ref_=bo_cso_table_14"/>
    <hyperlink ref="L51" r:id="rId74" display="https://www.boxofficemojo.com/year/world/2022/?ref_=bo_cso_table_143"/>
    <hyperlink ref="O51" r:id="rId75"/>
    <hyperlink ref="L52" r:id="rId76" display="https://www.boxofficemojo.com/year/world/2010/?ref_=bo_cso_table_133"/>
    <hyperlink ref="L53" r:id="rId77" display="https://www.boxofficemojo.com/year/world/2021/?ref_=bo_cso_table_158"/>
    <hyperlink ref="O53" r:id="rId78"/>
    <hyperlink ref="L54" r:id="rId79" display="https://www.boxofficemojo.com/year/world/2018/?ref_=bo_cso_table_66"/>
    <hyperlink ref="L55" r:id="rId80" display="https://www.boxofficemojo.com/year/world/2008/?ref_=bo_cso_table_171"/>
    <hyperlink ref="L56" r:id="rId81" display="https://www.boxofficemojo.com/year/world/2012/?ref_=bo_cso_table_7"/>
    <hyperlink ref="L57" r:id="rId82" display="https://www.boxofficemojo.com/year/world/2003/?ref_=bo_cso_table_41"/>
    <hyperlink ref="O57" r:id="rId83"/>
    <hyperlink ref="L58" r:id="rId84" display="https://www.boxofficemojo.com/year/world/2018/?ref_=bo_cso_table_59"/>
    <hyperlink ref="O58" r:id="rId85"/>
    <hyperlink ref="L59" r:id="rId86" display="https://www.boxofficemojo.com/year/world/2016/?ref_=bo_cso_table_24"/>
    <hyperlink ref="L60" r:id="rId87" display="https://www.boxofficemojo.com/year/world/2011/?ref_=bo_cso_table_176"/>
    <hyperlink ref="L61" r:id="rId88" display="https://www.boxofficemojo.com/year/world/2014/?ref_=bo_cso_table_128"/>
    <hyperlink ref="L62" r:id="rId89" display="https://www.boxofficemojo.com/year/world/2019/?ref_=bo_cso_table_28"/>
    <hyperlink ref="L63" r:id="rId90" display="https://www.boxofficemojo.com/year/world/2006/?ref_=bo_cso_table_64"/>
    <hyperlink ref="O63" r:id="rId91"/>
    <hyperlink ref="L64" r:id="rId92" display="https://www.boxofficemojo.com/year/world/2011/?ref_=bo_cso_table_191"/>
    <hyperlink ref="L65" r:id="rId93" display="https://www.boxofficemojo.com/year/world/2017/?ref_=bo_cso_table_153"/>
    <hyperlink ref="L66" r:id="rId94" display="https://www.boxofficemojo.com/year/world/2006/?ref_=bo_cso_table_170"/>
    <hyperlink ref="O66" r:id="rId95"/>
    <hyperlink ref="L67" r:id="rId96" display="https://www.boxofficemojo.com/year/world/2000/?ref_=bo_cso_table_94"/>
    <hyperlink ref="O67" r:id="rId97" location=":~:text=Cast%20Away%20kept%20performing%20well,production%20budget%20of%20%2490%20million."/>
    <hyperlink ref="L68" r:id="rId98" display="https://www.boxofficemojo.com/year/world/2002/?ref_=bo_cso_table_90"/>
    <hyperlink ref="O68" r:id="rId99"/>
    <hyperlink ref="L69" r:id="rId100" display="https://www.boxofficemojo.com/year/world/2005/?ref_=bo_cso_table_49"/>
    <hyperlink ref="O69" r:id="rId101"/>
    <hyperlink ref="L70" r:id="rId102" display="https://www.boxofficemojo.com/year/world/2005/?ref_=bo_cso_table_162"/>
    <hyperlink ref="O70" r:id="rId103"/>
    <hyperlink ref="L71" r:id="rId104" display="https://www.boxofficemojo.com/year/world/2015/?ref_=bo_cso_table_4"/>
    <hyperlink ref="O71" r:id="rId105"/>
    <hyperlink ref="L72" r:id="rId106" display="https://www.boxofficemojo.com/year/world/2010/?ref_=bo_cso_table_34"/>
    <hyperlink ref="L73" r:id="rId107" display="https://www.boxofficemojo.com/year/world/2017/?ref_=bo_cso_table_94"/>
    <hyperlink ref="O73" r:id="rId108"/>
    <hyperlink ref="L74" r:id="rId109" display="https://www.boxofficemojo.com/year/world/1986/?ref_=bo_cso_table_136"/>
    <hyperlink ref="O74" r:id="rId110"/>
    <hyperlink ref="L75" r:id="rId111" display="https://www.boxofficemojo.com/year/world/1990/?ref_=bo_cso_table_102"/>
    <hyperlink ref="O75" r:id="rId112"/>
    <hyperlink ref="L76" r:id="rId113" display="https://www.boxofficemojo.com/year/world/2014/?ref_=bo_cso_table_131"/>
    <hyperlink ref="L77" r:id="rId114" display="https://www.boxofficemojo.com/year/world/2016/?ref_=bo_cso_table_105"/>
    <hyperlink ref="L78" r:id="rId115" display="https://www.boxofficemojo.com/year/world/2018/?ref_=bo_cso_table_104"/>
    <hyperlink ref="L79" r:id="rId116" display="https://www.boxofficemojo.com/year/world/1998/?ref_=bo_cso_table_98"/>
    <hyperlink ref="O79" r:id="rId117"/>
    <hyperlink ref="L80" r:id="rId118" display="https://www.boxofficemojo.com/year/world/2010/?ref_=bo_cso_table_3"/>
    <hyperlink ref="L81" r:id="rId119" display="https://www.boxofficemojo.com/year/world/2013/?ref_=bo_cso_table_53"/>
    <hyperlink ref="L82" r:id="rId120" display="https://www.boxofficemojo.com/year/world/2017/?ref_=bo_cso_table_44"/>
    <hyperlink ref="L83" r:id="rId121" display="https://www.boxofficemojo.com/year/world/2002/?ref_=bo_cso_table_92"/>
    <hyperlink ref="O83" r:id="rId122"/>
    <hyperlink ref="L84" r:id="rId123" display="https://www.boxofficemojo.com/year/world/1995/?ref_=bo_cso_table_184"/>
    <hyperlink ref="O84" r:id="rId124"/>
    <hyperlink ref="L85" r:id="rId125" display="https://www.boxofficemojo.com/year/world/2000/?ref_=bo_cso_table_96"/>
    <hyperlink ref="O85" r:id="rId126" location=":~:text=With%20a%20budget%20of%20%24127.5,for%20its%20lack%20of%20originality."/>
    <hyperlink ref="L86" r:id="rId127" display="https://www.boxofficemojo.com/year/world/2012/?ref_=bo_cso_table_100"/>
    <hyperlink ref="L87" r:id="rId128" display="https://www.boxofficemojo.com/year/world/2016/?ref_=bo_cso_table_142"/>
    <hyperlink ref="L88" r:id="rId129" display="https://www.boxofficemojo.com/year/world/2022/?ref_=bo_cso_table_59"/>
    <hyperlink ref="O88" r:id="rId130"/>
    <hyperlink ref="L89" r:id="rId131" display="https://www.boxofficemojo.com/year/world/2019/?ref_=bo_cso_table_83"/>
    <hyperlink ref="L90" r:id="rId132" display="https://www.boxofficemojo.com/year/world/2021/?ref_=bo_cso_table_132"/>
    <hyperlink ref="O90" r:id="rId133" location=":~:text=It%20was%20then%20released%20in,production%20budget%20of%20%24165%20million."/>
    <hyperlink ref="L91" r:id="rId134" display="https://www.boxofficemojo.com/year/world/2017/?ref_=bo_cso_table_15"/>
    <hyperlink ref="L92" r:id="rId135" display="https://www.boxofficemojo.com/year/world/1982/?ref_=bo_cso_table_98"/>
    <hyperlink ref="O92" r:id="rId136" location=":~:text=Filming%20took%20place%20from%20September,were%20designed%20by%20Carlo%20Rambaldi."/>
    <hyperlink ref="L93" r:id="rId137" display="https://www.boxofficemojo.com/year/world/2014/?ref_=bo_cso_table_177"/>
    <hyperlink ref="L94" r:id="rId138" display="https://www.boxofficemojo.com/year/world/1980/?ref_=bo_cso_table_8"/>
    <hyperlink ref="O94" r:id="rId139"/>
    <hyperlink ref="L95" r:id="rId140" display="https://www.boxofficemojo.com/year/world/2007/?ref_=bo_cso_table_113"/>
    <hyperlink ref="L96" r:id="rId141" display="https://www.boxofficemojo.com/year/world/2021/?ref_=bo_cso_table_131"/>
    <hyperlink ref="O96" r:id="rId142"/>
    <hyperlink ref="L97" r:id="rId143" display="https://www.boxofficemojo.com/year/world/2021/?ref_=bo_cso_table_126"/>
    <hyperlink ref="O97" r:id="rId144"/>
    <hyperlink ref="L98" r:id="rId145" display="https://www.boxofficemojo.com/year/world/2016/?ref_=bo_cso_table_92"/>
    <hyperlink ref="O98" r:id="rId146" location=":~:text=Pictures.,of%20the%20Wizarding%20World%20franchise."/>
    <hyperlink ref="L99" r:id="rId147" display="https://www.boxofficemojo.com/year/world/2005/?ref_=bo_cso_table_124"/>
    <hyperlink ref="L100" r:id="rId148" display="https://www.boxofficemojo.com/year/world/2009/?ref_=bo_cso_table_197"/>
    <hyperlink ref="L101" r:id="rId149" display="https://www.boxofficemojo.com/year/world/2013/?ref_=bo_cso_table_103"/>
    <hyperlink ref="L102" r:id="rId150" display="https://www.boxofficemojo.com/year/world/2011/?ref_=bo_cso_table_163"/>
    <hyperlink ref="L103" r:id="rId151" display="https://www.boxofficemojo.com/year/world/1987/?ref_=bo_cso_table_153"/>
    <hyperlink ref="O103" r:id="rId152" location=":~:text=The%20film%20became%20a%20huge,grossing%20film%20of%201987%20worldwide."/>
    <hyperlink ref="L104" r:id="rId153" display="https://www.boxofficemojo.com/year/world/2017/?ref_=bo_cso_table_156"/>
    <hyperlink ref="L105" r:id="rId154" display="https://www.boxofficemojo.com/year/world/2018/?ref_=bo_cso_table_173"/>
    <hyperlink ref="L106" r:id="rId155" display="https://www.boxofficemojo.com/year/world/2015/?ref_=bo_cso_table_188"/>
    <hyperlink ref="L107" r:id="rId156" display="https://www.boxofficemojo.com/year/world/2016/?ref_=bo_cso_table_45"/>
    <hyperlink ref="L108" r:id="rId157" display="https://www.boxofficemojo.com/year/world/2003/?ref_=bo_cso_table_62"/>
    <hyperlink ref="O108" r:id="rId158"/>
    <hyperlink ref="L109" r:id="rId159" display="https://www.boxofficemojo.com/year/world/1994/?ref_=bo_cso_table_141"/>
    <hyperlink ref="O109" r:id="rId160"/>
    <hyperlink ref="L110" r:id="rId161" display="https://www.boxofficemojo.com/year/world/2021/?ref_=bo_cso_table_129"/>
    <hyperlink ref="O110" r:id="rId162"/>
    <hyperlink ref="L111" r:id="rId163" display="https://www.boxofficemojo.com/year/world/2013/?ref_=bo_cso_table_19"/>
    <hyperlink ref="L112" r:id="rId164" display="https://www.boxofficemojo.com/year/world/2019/?ref_=bo_cso_table_12"/>
    <hyperlink ref="L113" r:id="rId165" display="https://www.boxofficemojo.com/year/world/2015/?ref_=bo_cso_table_10"/>
    <hyperlink ref="L114" r:id="rId166" display="https://www.boxofficemojo.com/year/world/2013/?ref_=bo_cso_table_165"/>
    <hyperlink ref="L115" r:id="rId167" display="https://www.boxofficemojo.com/year/world/1990/?ref_=bo_cso_table_26"/>
    <hyperlink ref="O115" r:id="rId168"/>
    <hyperlink ref="L116" r:id="rId169" display="https://www.boxofficemojo.com/year/world/2000/?ref_=bo_cso_table_62"/>
    <hyperlink ref="O116" r:id="rId170"/>
    <hyperlink ref="L117" r:id="rId171" display="https://www.boxofficemojo.com/year/world/2014/?ref_=bo_cso_table_16"/>
    <hyperlink ref="L118" r:id="rId172" display="https://www.boxofficemojo.com/year/world/1998/?ref_=bo_cso_table_159"/>
    <hyperlink ref="O118" r:id="rId173"/>
    <hyperlink ref="L119" r:id="rId174" display="https://www.boxofficemojo.com/year/world/2021/?ref_=bo_cso_table_55"/>
    <hyperlink ref="O119" r:id="rId175" location=":~:text=It%20broke%20several%20pandemic%20box,highest%2Dgrossing%20film%20of%202021."/>
    <hyperlink ref="L120" r:id="rId176" display="https://www.boxofficemojo.com/year/world/2019/?ref_=bo_cso_table_147"/>
    <hyperlink ref="L121" r:id="rId177" display="https://www.boxofficemojo.com/year/world/1995/?ref_=bo_cso_table_89"/>
    <hyperlink ref="O121" r:id="rId178"/>
    <hyperlink ref="L122" r:id="rId179" display="https://www.boxofficemojo.com/year/world/2014/?ref_=bo_cso_table_179"/>
    <hyperlink ref="L123" r:id="rId180" display="https://www.boxofficemojo.com/year/world/2013/?ref_=bo_cso_table_127"/>
    <hyperlink ref="L124" r:id="rId181" display="https://www.boxofficemojo.com/year/world/1978/?ref_=bo_cso_table_137"/>
    <hyperlink ref="O124" r:id="rId182" location=":~:text=Grease%20only%20cost%20%246%20million,movie%20musical%20of%20all%20time."/>
    <hyperlink ref="L125" r:id="rId183" display="https://www.boxofficemojo.com/year/world/2018/?ref_=bo_cso_table_147"/>
    <hyperlink ref="L126" r:id="rId184" display="https://www.boxofficemojo.com/year/world/2014/?ref_=bo_cso_table_109"/>
    <hyperlink ref="L127" r:id="rId185" display="https://www.boxofficemojo.com/year/world/2017/?ref_=bo_cso_table_81"/>
    <hyperlink ref="L128" r:id="rId186" display="https://www.boxofficemojo.com/year/world/2008/?ref_=bo_cso_table_161"/>
    <hyperlink ref="L129" r:id="rId187" display="https://www.boxofficemojo.com/year/world/2001/?ref_=bo_cso_table_92"/>
    <hyperlink ref="O129" r:id="rId188"/>
    <hyperlink ref="L130" r:id="rId189" display="https://www.boxofficemojo.com/year/world/2006/?ref_=bo_cso_table_151"/>
    <hyperlink ref="O130" r:id="rId190"/>
    <hyperlink ref="L131" r:id="rId191" display="https://www.boxofficemojo.com/year/world/2002/?ref_=bo_cso_table_67"/>
    <hyperlink ref="O131" r:id="rId192" location=":~:text=The%20production%20budget%20for%20the,the%20Half%2DBlood%20Prince'."/>
    <hyperlink ref="L132" r:id="rId193" display="https://www.boxofficemojo.com/year/world/2010/?ref_=bo_cso_table_52"/>
    <hyperlink ref="O132" r:id="rId194"/>
    <hyperlink ref="L133" r:id="rId195" display="https://www.boxofficemojo.com/year/world/2011/?ref_=bo_cso_table_15"/>
    <hyperlink ref="O133" r:id="rId196"/>
    <hyperlink ref="L134" r:id="rId197" display="https://www.boxofficemojo.com/year/world/2005/?ref_=bo_cso_table_70"/>
    <hyperlink ref="O134" r:id="rId198" location=":~:text=The%20production%20budget%20for%20the,the%20Half%2DBlood%20Prince'."/>
    <hyperlink ref="L135" r:id="rId199" display="https://www.boxofficemojo.com/year/world/2009/?ref_=bo_cso_table_64"/>
    <hyperlink ref="O135" r:id="rId200" location=":~:text=The%20production%20budget%20for%20the,the%20Half%2DBlood%20Prince'."/>
    <hyperlink ref="L136" r:id="rId201" display="https://www.boxofficemojo.com/year/world/2007/?ref_=bo_cso_table_61"/>
    <hyperlink ref="O136" r:id="rId202" location=":~:text=The%20production%20budget%20for%20the,the%20Half%2DBlood%20Prince'."/>
    <hyperlink ref="L137" r:id="rId203" display="https://www.boxofficemojo.com/year/world/2004/?ref_=bo_cso_table_96"/>
    <hyperlink ref="O137" r:id="rId204" location=":~:text=The%20production%20budget%20for%20the,the%20Half%2DBlood%20Prince'."/>
    <hyperlink ref="L138" r:id="rId205" display="https://www.boxofficemojo.com/year/world/2001/?ref_=bo_cso_table_48"/>
    <hyperlink ref="O138" r:id="rId206" location=":~:text=The%20production%20budget%20for%20the,the%20Half%2DBlood%20Prince'."/>
    <hyperlink ref="L139" r:id="rId207" display="https://www.boxofficemojo.com/year/world/2005/?ref_=bo_cso_table_174"/>
    <hyperlink ref="O139" r:id="rId208"/>
    <hyperlink ref="L140" r:id="rId209" display="https://www.boxofficemojo.com/year/world/2019/?ref_=bo_cso_table_112"/>
    <hyperlink ref="L141" r:id="rId210" display="https://www.boxofficemojo.com/year/world/2015/?ref_=bo_cso_table_148"/>
    <hyperlink ref="L142" r:id="rId211" display="https://www.boxofficemojo.com/year/world/1990/?ref_=bo_cso_table_45"/>
    <hyperlink ref="O142" r:id="rId212"/>
    <hyperlink ref="L143" r:id="rId213" display="https://www.boxofficemojo.com/year/world/1992/?ref_=bo_cso_table_200"/>
    <hyperlink ref="O143" r:id="rId214"/>
    <hyperlink ref="L144" r:id="rId215" display="https://www.boxofficemojo.com/year/world/2012/?ref_=bo_cso_table_73"/>
    <hyperlink ref="L145" r:id="rId216" display="https://www.boxofficemojo.com/year/world/2015/?ref_=bo_cso_table_47"/>
    <hyperlink ref="L146" r:id="rId217" display="https://www.boxofficemojo.com/year/world/2018/?ref_=bo_cso_table_13"/>
    <hyperlink ref="L147" r:id="rId218" display="https://www.boxofficemojo.com/year/world/2000/?ref_=bo_cso_table_107"/>
    <hyperlink ref="O147" r:id="rId219"/>
    <hyperlink ref="L148" r:id="rId220" display="https://www.boxofficemojo.com/year/world/2010/?ref_=bo_cso_table_31"/>
    <hyperlink ref="L149" r:id="rId221" display="https://www.boxofficemojo.com/year/world/2014/?ref_=bo_cso_table_167"/>
    <hyperlink ref="L150" r:id="rId222" display="https://www.boxofficemojo.com/year/world/2019/?ref_=bo_cso_table_17"/>
    <hyperlink ref="L151" r:id="rId223" display="https://www.boxofficemojo.com/year/world/2007/?ref_=bo_cso_table_183"/>
    <hyperlink ref="O151" r:id="rId224"/>
    <hyperlink ref="L152" r:id="rId225" display="https://www.boxofficemojo.com/year/world/2004/?ref_=bo_cso_table_84"/>
    <hyperlink ref="O152" r:id="rId226"/>
    <hyperlink ref="L153" r:id="rId227" display="https://www.boxofficemojo.com/year/world/2002/?ref_=bo_cso_table_155"/>
    <hyperlink ref="O153" r:id="rId228"/>
    <hyperlink ref="L154" r:id="rId229" display="https://www.boxofficemojo.com/year/world/2016/?ref_=bo_cso_table_118"/>
    <hyperlink ref="O154" r:id="rId230"/>
    <hyperlink ref="L155" r:id="rId231" display="https://www.boxofficemojo.com/year/world/2012/?ref_=bo_cso_table_76"/>
    <hyperlink ref="O155" r:id="rId232"/>
    <hyperlink ref="L156" r:id="rId233" display="https://www.boxofficemojo.com/year/world/2009/?ref_=bo_cso_table_73"/>
    <hyperlink ref="O156" r:id="rId234"/>
    <hyperlink ref="L157" r:id="rId235" display="https://www.boxofficemojo.com/year/world/2006/?ref_=bo_cso_table_146"/>
    <hyperlink ref="O157" r:id="rId236"/>
    <hyperlink ref="L158" r:id="rId237" display="https://www.boxofficemojo.com/year/world/2010/?ref_=bo_cso_table_86"/>
    <hyperlink ref="O158" r:id="rId238"/>
    <hyperlink ref="L159" r:id="rId239" display="https://www.boxofficemojo.com/year/world/2018/?ref_=bo_cso_table_20"/>
    <hyperlink ref="O159" r:id="rId240"/>
    <hyperlink ref="L160" r:id="rId241" display="https://www.boxofficemojo.com/year/world/1996/?ref_=bo_cso_table_91"/>
    <hyperlink ref="O160" r:id="rId242"/>
    <hyperlink ref="L161" r:id="rId243" display="https://www.boxofficemojo.com/year/world/2016/?ref_=bo_cso_table_143"/>
    <hyperlink ref="O161" r:id="rId244"/>
    <hyperlink ref="L162" r:id="rId245" display="https://www.boxofficemojo.com/year/world/2008/?ref_=bo_cso_table_101"/>
    <hyperlink ref="O162" r:id="rId246"/>
    <hyperlink ref="L163" r:id="rId247" display="https://www.boxofficemojo.com/year/world/1989/?ref_=bo_cso_table_50"/>
    <hyperlink ref="O163" r:id="rId248"/>
    <hyperlink ref="L164" r:id="rId249" display="https://www.boxofficemojo.com/year/world/1984/?ref_=bo_cso_table_125"/>
    <hyperlink ref="O164" r:id="rId250"/>
    <hyperlink ref="L165" r:id="rId251" display="https://www.boxofficemojo.com/year/world/2009/?ref_=bo_cso_table_150"/>
    <hyperlink ref="O165" r:id="rId252"/>
    <hyperlink ref="L166" r:id="rId253" display="https://www.boxofficemojo.com/year/world/2015/?ref_=bo_cso_table_82"/>
    <hyperlink ref="O166" r:id="rId254"/>
    <hyperlink ref="L167" r:id="rId255" display="https://www.boxofficemojo.com/year/world/2014/?ref_=bo_cso_table_108"/>
    <hyperlink ref="O167" r:id="rId256" location=":~:text=Interstellar%20grossed%20%24188%20million%20in,production%20budget%20of%20%24165%20million."/>
    <hyperlink ref="L168" r:id="rId257" display="https://www.boxofficemojo.com/year/world/2008/?ref_=bo_cso_table_182"/>
    <hyperlink ref="O168" r:id="rId258"/>
    <hyperlink ref="L169" r:id="rId259" display="https://www.boxofficemojo.com/year/world/2010/?ref_=bo_cso_table_164"/>
    <hyperlink ref="O169" r:id="rId260"/>
    <hyperlink ref="L170" r:id="rId261" display="https://www.boxofficemojo.com/year/world/2013/?ref_=bo_cso_table_22"/>
    <hyperlink ref="O170" r:id="rId262"/>
    <hyperlink ref="L171" r:id="rId263" display="https://www.boxofficemojo.com/year/world/2017/?ref_=bo_cso_table_134"/>
    <hyperlink ref="O171" r:id="rId264"/>
    <hyperlink ref="L172" r:id="rId265" display="https://www.boxofficemojo.com/year/world/2019/?ref_=bo_cso_table_52"/>
    <hyperlink ref="O172" r:id="rId266"/>
    <hyperlink ref="L173" r:id="rId267" display="https://www.boxofficemojo.com/year/world/2016/?ref_=bo_cso_table_109"/>
    <hyperlink ref="O173" r:id="rId268" location=":~:text=Jason%20Bourne%20became%20a%20commercial,production%20budget%20of%20%24120%20million."/>
    <hyperlink ref="O174" r:id="rId269"/>
    <hyperlink ref="L175" r:id="rId270" display="https://www.boxofficemojo.com/year/world/2019/?ref_=bo_cso_table_135"/>
    <hyperlink ref="O175" r:id="rId271" location=":~:text=The%20film%20grossed%20%24326%20million,visual%20style%2C%20and%20Reeves's%20performance."/>
    <hyperlink ref="L176" r:id="rId272" display="https://www.boxofficemojo.com/year/world/2019/?ref_=bo_cso_table_32"/>
    <hyperlink ref="O176" r:id="rId273"/>
    <hyperlink ref="L177" r:id="rId274" display="https://www.boxofficemojo.com/year/world/2012/?ref_=bo_cso_table_119"/>
    <hyperlink ref="O177" r:id="rId275" location=":~:text=The%20film%20was%20a%20box,Supporting%20Actress%20for%20Taraji%20P."/>
    <hyperlink ref="L178" r:id="rId276" display="https://www.boxofficemojo.com/year/world/2019/?ref_=bo_cso_table_95"/>
    <hyperlink ref="O178" r:id="rId277" location=":~:text=The%20film%20received%20generally%20positive,highest%2Dgrossing%20film%20of%202019."/>
    <hyperlink ref="L179" r:id="rId278" display="https://www.boxofficemojo.com/year/world/2017/?ref_=bo_cso_table_55"/>
    <hyperlink ref="O179" r:id="rId279"/>
    <hyperlink ref="L180" r:id="rId280" display="https://www.boxofficemojo.com/year/world/1993/?ref_=bo_cso_table_30"/>
    <hyperlink ref="O180" r:id="rId281"/>
    <hyperlink ref="L181" r:id="rId282" display="https://www.boxofficemojo.com/year/world/2001/?ref_=bo_cso_table_181"/>
    <hyperlink ref="O181" r:id="rId283"/>
    <hyperlink ref="L182" r:id="rId284" display="https://www.boxofficemojo.com/year/world/2015/?ref_=bo_cso_table_7"/>
    <hyperlink ref="O182" r:id="rId285"/>
    <hyperlink ref="L183" r:id="rId286" display="https://www.boxofficemojo.com/year/world/2022/?ref_=bo_cso_table_51"/>
    <hyperlink ref="O183" r:id="rId287"/>
    <hyperlink ref="L184" r:id="rId288" display="https://www.boxofficemojo.com/year/world/2018/?ref_=bo_cso_table_17"/>
    <hyperlink ref="O184" r:id="rId289"/>
    <hyperlink ref="L185" r:id="rId290" display="https://www.boxofficemojo.com/year/world/2017/?ref_=bo_cso_table_149"/>
    <hyperlink ref="O185" r:id="rId291"/>
    <hyperlink ref="L186" r:id="rId292" display="https://www.boxofficemojo.com/year/world/2005/?ref_=bo_cso_table_192"/>
    <hyperlink ref="O186" r:id="rId293" location=":~:text=Filming%20for%20King%20Kong%20took,%2Drecord%2Dbreaking%20%24207%20million."/>
    <hyperlink ref="L187" r:id="rId294" display="https://www.boxofficemojo.com/year/world/2017/?ref_=bo_cso_table_116"/>
    <hyperlink ref="O187" r:id="rId295" location=":~:text=Kingsman%3A%20The%20Golden%20Circle%20grossed,production%20budget%20of%20%24104%20million."/>
    <hyperlink ref="L188" r:id="rId296" display="https://www.boxofficemojo.com/year/world/2015/?ref_=bo_cso_table_111"/>
    <hyperlink ref="O188" r:id="rId297"/>
    <hyperlink ref="L189" r:id="rId298" display="https://www.boxofficemojo.com/year/world/2019/?ref_=bo_cso_table_164"/>
    <hyperlink ref="O189" r:id="rId299"/>
    <hyperlink ref="L190" r:id="rId300" display="https://www.boxofficemojo.com/year/world/2017/?ref_=bo_cso_table_189"/>
    <hyperlink ref="O190" r:id="rId301" location=":~:text=With%20a%20production%20budget%20of,million%20worldwide%20to%20break%2Deven."/>
    <hyperlink ref="L191" r:id="rId302" display="https://www.boxofficemojo.com/year/world/2008/?ref_=bo_cso_table_158"/>
    <hyperlink ref="O191" r:id="rId303"/>
    <hyperlink ref="L192" r:id="rId304" display="https://www.boxofficemojo.com/year/world/2011/?ref_=bo_cso_table_147"/>
    <hyperlink ref="O192" r:id="rId305"/>
    <hyperlink ref="L193" r:id="rId306" display="https://www.boxofficemojo.com/year/world/2016/?ref_=bo_cso_table_21"/>
    <hyperlink ref="O193" r:id="rId307"/>
    <hyperlink ref="L194" r:id="rId308" display="https://www.boxofficemojo.com/year/world/2016/?ref_=bo_cso_table_53"/>
    <hyperlink ref="O194" r:id="rId309" location=":~:text=The%20film%20was%20a%20commercial,%2C%20cinematography%2C%20and%20production%20design."/>
    <hyperlink ref="L195" r:id="rId310" display="https://www.boxofficemojo.com/year/world/2012/?ref_=bo_cso_table_82"/>
    <hyperlink ref="O195" r:id="rId311"/>
    <hyperlink ref="L196" r:id="rId312" display="https://www.boxofficemojo.com/year/world/1992/?ref_=bo_cso_table_148"/>
    <hyperlink ref="O196" r:id="rId313"/>
    <hyperlink ref="L197" r:id="rId314" display="https://www.boxofficemojo.com/year/world/2012/?ref_=bo_cso_table_173"/>
    <hyperlink ref="O197" r:id="rId315"/>
    <hyperlink ref="L198" r:id="rId316" display="https://www.boxofficemojo.com/year/world/2010/?ref_=bo_cso_table_170"/>
    <hyperlink ref="O198" r:id="rId317"/>
    <hyperlink ref="L199" r:id="rId318" display="https://www.boxofficemojo.com/year/world/2007/?ref_=bo_cso_table_145"/>
    <hyperlink ref="O199" r:id="rId319"/>
    <hyperlink ref="L200" r:id="rId320" display="https://www.boxofficemojo.com/year/world/2017/?ref_=bo_cso_table_168"/>
    <hyperlink ref="O200" r:id="rId321"/>
    <hyperlink ref="L201" r:id="rId322" display="https://www.boxofficemojo.com/year/world/2001/?ref_=bo_cso_table_69"/>
    <hyperlink ref="O201" r:id="rId323"/>
    <hyperlink ref="L202" r:id="rId324" display="https://www.boxofficemojo.com/year/world/2003/?ref_=bo_cso_table_26"/>
    <hyperlink ref="O202" r:id="rId325"/>
    <hyperlink ref="L203" r:id="rId326" display="https://www.boxofficemojo.com/year/world/2002/?ref_=bo_cso_table_60"/>
    <hyperlink ref="O203" r:id="rId327"/>
    <hyperlink ref="L204" r:id="rId328" display="https://www.boxofficemojo.com/year/world/2014/?ref_=bo_cso_table_57"/>
    <hyperlink ref="O204" r:id="rId329" location=":~:text=The%20film%20was%20released%20on,the%20budget%20of%20%2439%20million."/>
    <hyperlink ref="L205" r:id="rId330" display="https://www.boxofficemojo.com/year/world/2015/?ref_=bo_cso_table_144"/>
    <hyperlink ref="O205" r:id="rId331" location=":~:text=It%20grossed%20%24375.7%20million%20at,%24154.6%E2%80%93185.1%20million%20production%20budget."/>
    <hyperlink ref="L206" r:id="rId332" display="https://www.boxofficemojo.com/year/world/2005/?ref_=bo_cso_table_5"/>
    <hyperlink ref="O206" r:id="rId333"/>
    <hyperlink ref="L207" r:id="rId334" display="https://www.boxofficemojo.com/year/world/2008/?ref_=bo_cso_table_175"/>
    <hyperlink ref="O207" r:id="rId335" location=":~:text=Released%20on%20November%207%2C%202008,died%20before%20the%20film's%20release."/>
    <hyperlink ref="L208" r:id="rId336" display="https://www.boxofficemojo.com/year/world/2012/?ref_=bo_cso_table_118"/>
    <hyperlink ref="O208" r:id="rId337"/>
    <hyperlink ref="L209" r:id="rId338" display="https://www.boxofficemojo.com/year/world/2014/?ref_=bo_cso_table_114"/>
    <hyperlink ref="O209" r:id="rId339" location=":~:text=COVID%2D19%20pandemic.-,Box%20office,a%20budget%20of%20%24180%20million."/>
    <hyperlink ref="L210" r:id="rId340" display="https://www.boxofficemojo.com/year/world/2019/?ref_=bo_cso_table_35"/>
    <hyperlink ref="O210" r:id="rId341" location=":~:text=COVID%2D19%20pandemic.-,Box%20office,a%20budget%20of%20%24180%20million."/>
    <hyperlink ref="L211" r:id="rId342" display="https://www.boxofficemojo.com/year/world/2008/?ref_=bo_cso_table_172"/>
    <hyperlink ref="O211" r:id="rId343" location=":~:text=The%20film%20grossed%20%24611%20million,highest%2Dgrossing%20film%20of%202008."/>
    <hyperlink ref="L212" r:id="rId344" display="https://www.boxofficemojo.com/year/world/2018/?ref_=bo_cso_table_130"/>
    <hyperlink ref="O212" r:id="rId345"/>
    <hyperlink ref="L213" r:id="rId346" display="https://www.boxofficemojo.com/year/world/2013/?ref_=bo_cso_table_145"/>
    <hyperlink ref="O213" r:id="rId347"/>
    <hyperlink ref="L214" r:id="rId348" display="https://www.boxofficemojo.com/year/world/2018/?ref_=bo_cso_table_97"/>
    <hyperlink ref="O214" r:id="rId349"/>
    <hyperlink ref="L215" r:id="rId350" display="https://www.boxofficemojo.com/year/world/2015/?ref_=bo_cso_table_165"/>
    <hyperlink ref="O215" r:id="rId351" location=":~:text=Reception-,Box%20office,a%20budget%20of%20%2461%20million."/>
    <hyperlink ref="L216" r:id="rId352" display="https://www.boxofficemojo.com/year/world/2004/?ref_=bo_cso_table_19"/>
    <hyperlink ref="O216" r:id="rId353"/>
    <hyperlink ref="L217" r:id="rId354" display="https://www.boxofficemojo.com/year/world/2000/?ref_=bo_cso_table_131"/>
    <hyperlink ref="O217" r:id="rId355"/>
    <hyperlink ref="L218" r:id="rId356" display="https://www.boxofficemojo.com/year/world/2010/?ref_=bo_cso_table_145"/>
    <hyperlink ref="O218" r:id="rId357" location=":~:text=With%20a%20budget%20of%20%24130,animated%20films%20of%20the%202010s."/>
    <hyperlink ref="L219" r:id="rId358" display="https://www.boxofficemojo.com/year/world/1997/?ref_=bo_cso_table_179"/>
    <hyperlink ref="O219" r:id="rId359"/>
    <hyperlink ref="L220" r:id="rId360" display="https://www.boxofficemojo.com/year/world/2012/?ref_=bo_cso_table_153"/>
    <hyperlink ref="O220" r:id="rId361"/>
    <hyperlink ref="L221" r:id="rId362" display="https://www.boxofficemojo.com/year/world/2002/?ref_=bo_cso_table_78"/>
    <hyperlink ref="O221" r:id="rId363" location=":~:text=Men%20in%20Black%20II%20was,in%20Black%3A%20International%20in%202019."/>
    <hyperlink ref="L222" r:id="rId364" display="https://www.boxofficemojo.com/year/world/2018/?ref_=bo_cso_table_99"/>
    <hyperlink ref="O222" r:id="rId365"/>
    <hyperlink ref="L223" r:id="rId366" display="https://www.boxofficemojo.com/year/world/2011/?ref_=bo_cso_table_137"/>
    <hyperlink ref="O223" r:id="rId367"/>
    <hyperlink ref="L224" r:id="rId368" display="https://www.boxofficemojo.com/year/world/2015/?ref_=bo_cso_table_140"/>
    <hyperlink ref="O224" r:id="rId369"/>
    <hyperlink ref="L225" r:id="rId370" display="https://www.boxofficemojo.com/year/world/2015/?ref_=bo_cso_table_23"/>
    <hyperlink ref="O225" r:id="rId371"/>
    <hyperlink ref="L226" r:id="rId372" display="https://www.boxofficemojo.com/year/world/2022/?ref_=bo_cso_table_63"/>
    <hyperlink ref="O226" r:id="rId373"/>
    <hyperlink ref="L227" r:id="rId374" display="https://www.boxofficemojo.com/year/world/2002/?ref_=bo_cso_table_74"/>
    <hyperlink ref="O227" r:id="rId375" location=":~:text=Upon%20its%20release%2C%20the%20film,Initial%20reviews%20were%20generally%20positive."/>
    <hyperlink ref="L228" r:id="rId376" display="https://www.boxofficemojo.com/year/world/1996/?ref_=bo_cso_table_68"/>
    <hyperlink ref="O228" r:id="rId377"/>
    <hyperlink ref="L229" r:id="rId378" display="https://www.boxofficemojo.com/year/world/2000/?ref_=bo_cso_table_199"/>
    <hyperlink ref="O229" r:id="rId379"/>
    <hyperlink ref="L230" r:id="rId380" display="https://www.boxofficemojo.com/year/world/2006/?ref_=bo_cso_table_135"/>
    <hyperlink ref="O230" r:id="rId381"/>
    <hyperlink ref="L231" r:id="rId382" display="https://www.boxofficemojo.com/year/world/2016/?ref_=bo_cso_table_148"/>
    <hyperlink ref="O231" r:id="rId383"/>
    <hyperlink ref="L232" r:id="rId384" display="https://www.boxofficemojo.com/year/world/2014/?ref_=bo_cso_table_116"/>
    <hyperlink ref="O232" r:id="rId385" location=":~:text=The%20Hunger%20Games%3A%20Mockingjay%20%E2%80%93%20Part%201%20grossed%20%24337.1%20million%20in,including%20promotion%20and%20advertising%20costs)."/>
    <hyperlink ref="L233" r:id="rId386" display="https://www.boxofficemojo.com/year/world/2015/?ref_=bo_cso_table_155"/>
    <hyperlink ref="O233" r:id="rId387"/>
    <hyperlink ref="L234" r:id="rId388" display="https://www.boxofficemojo.com/year/world/2013/?ref_=bo_cso_table_122"/>
    <hyperlink ref="O234" r:id="rId389"/>
    <hyperlink ref="L235" r:id="rId390" display="https://www.boxofficemojo.com/year/world/2009/?ref_=bo_cso_table_157"/>
    <hyperlink ref="O235" r:id="rId391"/>
    <hyperlink ref="L236" r:id="rId392" display="https://www.boxofficemojo.com/year/world/2001/?ref_=bo_cso_table_185"/>
    <hyperlink ref="O236" r:id="rId393"/>
    <hyperlink ref="L237" r:id="rId394" display="https://www.boxofficemojo.com/year/world/2005/?ref_=bo_cso_table_38"/>
    <hyperlink ref="O237" r:id="rId395"/>
    <hyperlink ref="L238" r:id="rId396" display="https://www.boxofficemojo.com/year/world/1993/?ref_=bo_cso_table_84"/>
    <hyperlink ref="O238" r:id="rId397" location=":~:text=Robin%20Williams%20was%20awarded%20the,highest%2Dgrossing%20film%20of%201993."/>
    <hyperlink ref="L239" r:id="rId398" display="https://www.boxofficemojo.com/year/world/2017/?ref_=bo_cso_table_86"/>
    <hyperlink ref="O239" r:id="rId399" location=":~:text=Reception-,Box%20office,production%20budget%20of%20%2455%20million."/>
    <hyperlink ref="L240" r:id="rId400" display="https://www.boxofficemojo.com/year/world/2002/?ref_=bo_cso_table_182"/>
    <hyperlink ref="O240" r:id="rId401" location=":~:text=Despite%20never%20hitting%20the%20number,films%20of%20the%2021st%20century."/>
    <hyperlink ref="L241" r:id="rId402" display="https://www.boxofficemojo.com/year/world/2004/?ref_=bo_cso_table_102"/>
    <hyperlink ref="O241" r:id="rId403"/>
    <hyperlink ref="L242" r:id="rId404" display="https://www.boxofficemojo.com/year/world/2007/?ref_=bo_cso_table_67"/>
    <hyperlink ref="O242" r:id="rId405" location=":~:text=The%20film%20grossed%20%24220%20million,grossing%20film%20in%20the%20series."/>
    <hyperlink ref="L243" r:id="rId406" display="https://www.boxofficemojo.com/year/world/2006/?ref_=bo_cso_table_187"/>
    <hyperlink ref="O243" r:id="rId407"/>
    <hyperlink ref="L244" r:id="rId408" display="https://www.boxofficemojo.com/year/world/2009/?ref_=bo_cso_table_112"/>
    <hyperlink ref="O244" r:id="rId409" location=":~:text=The%20film%20was%20released%20theatrically,on%20a%20%24150%20million%20budget."/>
    <hyperlink ref="L245" r:id="rId410" display="https://www.boxofficemojo.com/year/world/2014/?ref_=bo_cso_table_191"/>
    <hyperlink ref="O245" r:id="rId411" location=":~:text=Night%20at%20the%20Museum%3A%20Secret%20of%20the%20Tomb%20grossed%20%24113.7,a%20budget%20of%20%24127%20million."/>
    <hyperlink ref="L246" r:id="rId412" display="https://www.boxofficemojo.com/year/world/2021/?ref_=bo_cso_table_107"/>
    <hyperlink ref="O246" r:id="rId413"/>
    <hyperlink ref="L247" r:id="rId414" display="https://www.boxofficemojo.com/year/world/2014/?ref_=bo_cso_table_198"/>
    <hyperlink ref="O247" r:id="rId415" location=":~:text=%E2%80%9CNoah%2C%E2%80%9D%20with%20its%20%24125,of%20the%20ancient%20biblical%20tale."/>
    <hyperlink ref="L248" r:id="rId416" display="https://www.boxofficemojo.com/year/world/1999/?ref_=bo_cso_table_189"/>
    <hyperlink ref="O248" r:id="rId417"/>
    <hyperlink ref="L249" r:id="rId418" display="https://www.boxofficemojo.com/year/world/2013/?ref_=bo_cso_table_91"/>
    <hyperlink ref="O249" r:id="rId419"/>
    <hyperlink ref="L250" r:id="rId420" display="https://www.boxofficemojo.com/year/world/2016/?ref_=bo_cso_table_122"/>
    <hyperlink ref="O250" r:id="rId421"/>
    <hyperlink ref="L251" r:id="rId422" display="https://www.boxofficemojo.com/year/world/2001/?ref_=bo_cso_table_73"/>
    <hyperlink ref="O251" r:id="rId423"/>
    <hyperlink ref="L252" r:id="rId424" display="https://www.boxofficemojo.com/year/world/2007/?ref_=bo_cso_table_169"/>
    <hyperlink ref="O252" r:id="rId425"/>
    <hyperlink ref="L253" r:id="rId426" display="https://www.boxofficemojo.com/year/world/2004/?ref_=bo_cso_table_192"/>
    <hyperlink ref="O253" r:id="rId427"/>
    <hyperlink ref="L254" r:id="rId428" display="https://www.boxofficemojo.com/year/world/2019/?ref_=bo_cso_table_163"/>
    <hyperlink ref="O254" r:id="rId429"/>
    <hyperlink ref="L255" r:id="rId430" display="https://www.boxofficemojo.com/year/world/2006/?ref_=bo_cso_table_114"/>
    <hyperlink ref="O255" r:id="rId431" location=":~:text=Over%20the%20Hedge%20was%20released,on%20an%20%2480%20million%20budget."/>
    <hyperlink ref="L256" r:id="rId432" display="https://www.boxofficemojo.com/year/world/2013/?ref_=bo_cso_table_33"/>
    <hyperlink ref="O256" r:id="rId433"/>
    <hyperlink ref="L257" r:id="rId434" display="https://www.boxofficemojo.com/year/world/2013/?ref_=bo_cso_table_115"/>
    <hyperlink ref="O257" r:id="rId435"/>
    <hyperlink ref="L258" r:id="rId436" display="https://www.boxofficemojo.com/year/world/2001/?ref_=bo_cso_table_76"/>
    <hyperlink ref="O258" r:id="rId437"/>
    <hyperlink ref="L259" r:id="rId438" display="https://www.boxofficemojo.com/year/world/2014/?ref_=bo_cso_table_170"/>
    <hyperlink ref="O259" r:id="rId439"/>
    <hyperlink ref="L260" r:id="rId440" display="https://www.boxofficemojo.com/year/world/2018/?ref_=bo_cso_table_94"/>
    <hyperlink ref="O260" r:id="rId441" location=":~:text=Peter%20Rabbit%20was%20released%20in,on%20a%20%2450%20million%20budget."/>
    <hyperlink ref="L261" r:id="rId442" display="https://www.boxofficemojo.com/year/world/2001/?ref_=bo_cso_table_193"/>
    <hyperlink ref="O261" r:id="rId443"/>
    <hyperlink ref="A262" r:id="rId444"/>
    <hyperlink ref="L262" r:id="rId445" display="https://www.boxofficemojo.com/year/world/2007/?ref_=bo_cso_table_57"/>
    <hyperlink ref="O262" r:id="rId446"/>
    <hyperlink ref="A263" r:id="rId447"/>
    <hyperlink ref="L263" r:id="rId448" display="https://www.boxofficemojo.com/year/world/2006/?ref_=bo_cso_table_38"/>
    <hyperlink ref="O263" r:id="rId449"/>
    <hyperlink ref="A264" r:id="rId450"/>
    <hyperlink ref="L264" r:id="rId451" display="https://www.boxofficemojo.com/year/world/2017/?ref_=bo_cso_table_97"/>
    <hyperlink ref="O264" r:id="rId452" location=":~:text=Dead%20Men%20Tell%20No%20Tales%20premiered%20in%20Shanghai%20on%20May,production%20budget%20between%20%24230%20million."/>
    <hyperlink ref="A265" r:id="rId453"/>
    <hyperlink ref="L265" r:id="rId454" display="https://www.boxofficemojo.com/year/world/2011/?ref_=bo_cso_table_42"/>
    <hyperlink ref="O265" r:id="rId455"/>
    <hyperlink ref="A266" r:id="rId456"/>
    <hyperlink ref="L266" r:id="rId457" display="https://www.boxofficemojo.com/year/world/2003/?ref_=bo_cso_table_152"/>
    <hyperlink ref="O266" r:id="rId458"/>
    <hyperlink ref="L267" r:id="rId459" display="https://www.boxofficemojo.com/year/world/1995/?ref_=bo_cso_table_106"/>
    <hyperlink ref="O267" r:id="rId460"/>
    <hyperlink ref="L268" r:id="rId461" display="https://www.boxofficemojo.com/year/world/2019/?ref_=bo_cso_table_90"/>
    <hyperlink ref="O268" r:id="rId462"/>
    <hyperlink ref="L269" r:id="rId463" display="https://www.boxofficemojo.com/year/world/1990/?ref_=bo_cso_table_63"/>
    <hyperlink ref="O269" r:id="rId464"/>
    <hyperlink ref="L270" r:id="rId465" display="https://www.boxofficemojo.com/year/world/2009/?ref_=bo_cso_table_117"/>
    <hyperlink ref="O270" r:id="rId466" location=":~:text=It%20grossed%20over%20%24336.4%20million,surpassed%20by%20Warcraft%20in%202016."/>
    <hyperlink ref="L271" r:id="rId467" display="https://www.boxofficemojo.com/year/world/2012/?ref_=bo_cso_table_127"/>
    <hyperlink ref="O271" r:id="rId468"/>
    <hyperlink ref="L272" r:id="rId469" display="https://www.boxofficemojo.com/year/world/2011/?ref_=bo_cso_table_193"/>
    <hyperlink ref="O272" r:id="rId470" location=":~:text=%E2%80%9CPuss%20in%20Boots%E2%80%9D%20cost%20%24130,million%20and%20%2417.2%20million%2C%20respectively."/>
    <hyperlink ref="L273" r:id="rId471" display="https://www.boxofficemojo.com/year/world/2008/?ref_=bo_cso_table_178"/>
    <hyperlink ref="O273" r:id="rId472"/>
    <hyperlink ref="L274" r:id="rId473" display="https://www.boxofficemojo.com/year/world/1981/?ref_=bo_cso_table_142"/>
    <hyperlink ref="O274" r:id="rId474"/>
    <hyperlink ref="L275" r:id="rId475" display="https://www.boxofficemojo.com/year/world/1988/?ref_=bo_cso_table_81"/>
    <hyperlink ref="O275" r:id="rId476"/>
    <hyperlink ref="L276" r:id="rId477" display="https://www.boxofficemojo.com/year/world/2018/?ref_=bo_cso_table_12"/>
    <hyperlink ref="O276" r:id="rId478" location=":~:text=Ralph%20Breaks%20the%20Internet%20grossed,production%20budget%20of%20%24175%20million."/>
    <hyperlink ref="L277" r:id="rId479" display="https://www.boxofficemojo.com/year/world/2018/?ref_=bo_cso_table_95"/>
    <hyperlink ref="L278" r:id="rId480" display="https://www.boxofficemojo.com/year/world/1996/?ref_=bo_cso_table_172"/>
    <hyperlink ref="O278" r:id="rId481"/>
    <hyperlink ref="L279" r:id="rId482" display="https://www.boxofficemojo.com/year/world/2007/?ref_=bo_cso_table_165"/>
    <hyperlink ref="O279" r:id="rId483"/>
    <hyperlink ref="L280" r:id="rId484" display="https://www.boxofficemojo.com/year/world/2018/?ref_=bo_cso_table_184"/>
    <hyperlink ref="O280" r:id="rId485"/>
    <hyperlink ref="L281" r:id="rId486" display="https://www.boxofficemojo.com/year/world/2016/?ref_=bo_cso_table_166"/>
    <hyperlink ref="O281" r:id="rId487" location=":~:text=The%20film%20received%20mixed%20reviews,against%20a%20%2440%20million%20budget."/>
    <hyperlink ref="L282" r:id="rId488" display="https://www.boxofficemojo.com/year/world/1983/?ref_=bo_cso_table_48"/>
    <hyperlink ref="O282" r:id="rId489"/>
    <hyperlink ref="L283" r:id="rId490" display="https://www.boxofficemojo.com/year/world/2005/?ref_=bo_cso_table_79"/>
    <hyperlink ref="O283" r:id="rId491"/>
    <hyperlink ref="L284" r:id="rId492" display="https://www.boxofficemojo.com/year/world/2011/?ref_=bo_cso_table_42"/>
    <hyperlink ref="O284" r:id="rId493"/>
    <hyperlink ref="L285" r:id="rId494" display="https://www.boxofficemojo.com/year/world/2014/?ref_=bo_cso_table_28"/>
    <hyperlink ref="O285" r:id="rId495"/>
    <hyperlink ref="L286" r:id="rId496" display="https://www.boxofficemojo.com/year/world/2011/?ref_=bo_cso_table_44"/>
    <hyperlink ref="O286" r:id="rId497"/>
    <hyperlink ref="L287" r:id="rId498" display="https://www.boxofficemojo.com/year/world/2010/?ref_=bo_cso_table_149"/>
    <hyperlink ref="O287" r:id="rId499"/>
    <hyperlink ref="L288" r:id="rId500" display="https://www.boxofficemojo.com/year/world/1991/?ref_=bo_cso_table_141"/>
    <hyperlink ref="O288" r:id="rId501"/>
    <hyperlink ref="L289" r:id="rId502" display="https://www.boxofficemojo.com/year/world/2016/?ref_=bo_cso_table_40"/>
    <hyperlink ref="O289" r:id="rId503" location=":~:text=Thanks%20to%20a%20budget%20that,essentially%20derailing%20the%20entire%20franchise."/>
    <hyperlink ref="L290" r:id="rId504" display="https://www.boxofficemojo.com/year/world/2001/?ref_=bo_cso_table_103"/>
    <hyperlink ref="O290" r:id="rId505"/>
    <hyperlink ref="L291" r:id="rId506" display="https://www.boxofficemojo.com/year/world/2015/?ref_=bo_cso_table_51"/>
    <hyperlink ref="O291" r:id="rId507"/>
    <hyperlink ref="L292" r:id="rId508" display="https://www.boxofficemojo.com/year/world/1998/?ref_=bo_cso_table_43"/>
    <hyperlink ref="O292" r:id="rId509"/>
    <hyperlink ref="L293" r:id="rId510" display="https://www.boxofficemojo.com/year/world/1993/?ref_=bo_cso_table_144"/>
    <hyperlink ref="O293" r:id="rId511"/>
    <hyperlink ref="L294" r:id="rId512" display="https://www.boxofficemojo.com/year/world/1995/?ref_=bo_cso_table_138"/>
    <hyperlink ref="O294" r:id="rId513" location=":~:text=Seven%20was%20budgeted%20at%20%2430,expensive%20film%20at%20that%20point."/>
    <hyperlink ref="L295" r:id="rId514" display="https://www.boxofficemojo.com/year/world/2008/?ref_=bo_cso_table_105"/>
    <hyperlink ref="O295" r:id="rId515" location=":~:text=Despite%20mixed%20reviews%20from%20critics,from%20a%20%2465%20million%20budget."/>
    <hyperlink ref="L296" r:id="rId516" display="https://www.boxofficemojo.com/year/world/2021/?ref_=bo_cso_table_91"/>
    <hyperlink ref="O296" r:id="rId517"/>
    <hyperlink ref="L297" r:id="rId518" display="https://www.boxofficemojo.com/year/world/2004/?ref_=bo_cso_table_166"/>
    <hyperlink ref="O297" r:id="rId519" location=":~:text=Shark%20Tale%20premiered%20at%20the,highest%2Dgrossing%20film%20of%202004."/>
    <hyperlink ref="L298" r:id="rId520" display="https://www.boxofficemojo.com/year/world/2019/?ref_=bo_cso_table_185"/>
    <hyperlink ref="O298" r:id="rId521"/>
    <hyperlink ref="L299" r:id="rId522" display="https://www.boxofficemojo.com/year/world/2009/?ref_=bo_cso_table_18"/>
    <hyperlink ref="O299" r:id="rId523"/>
    <hyperlink ref="L300" r:id="rId524" display="https://www.boxofficemojo.com/year/world/2011/?ref_=bo_cso_table_2"/>
    <hyperlink ref="O300" r:id="rId525"/>
    <hyperlink ref="L301" r:id="rId526" display="https://www.boxofficemojo.com/year/world/2001/?ref_=bo_cso_table_37"/>
    <hyperlink ref="O301" r:id="rId527" location=":~:text=1%20at%20the%20domestic%20box,Pixar's%20%E2%80%9CMonsters%2C%20Inc.%E2%80%9D"/>
    <hyperlink ref="L302" r:id="rId528" display="https://www.boxofficemojo.com/year/world/2004/?ref_=bo_cso_table_65"/>
    <hyperlink ref="O302" r:id="rId529"/>
    <hyperlink ref="L303" r:id="rId530" display="https://www.boxofficemojo.com/year/world/2010/?ref_=bo_cso_table_117"/>
    <hyperlink ref="O303" r:id="rId531"/>
    <hyperlink ref="L304" r:id="rId532" display="https://www.boxofficemojo.com/year/world/2007/?ref_=bo_cso_table_93"/>
    <hyperlink ref="O304" r:id="rId533" location=":~:text=The%20film%20received%20mixed%20reviews,highest%2Dgrossing%20film%20of%202007."/>
    <hyperlink ref="L305" r:id="rId534" display="https://www.boxofficemojo.com/year/world/2002/?ref_=bo_cso_table_120"/>
    <hyperlink ref="O305" r:id="rId535"/>
    <hyperlink ref="L306" r:id="rId536" display="https://www.boxofficemojo.com/year/world/2016/?ref_=bo_cso_table_157"/>
    <hyperlink ref="O306" r:id="rId537" location=":~:text=Reception-,Box%20office,production%20budget%20of%20%2475%20million."/>
    <hyperlink ref="L307" r:id="rId538" display="https://www.boxofficemojo.com/year/world/2021/?ref_=bo_cso_table_122"/>
    <hyperlink ref="O307" r:id="rId539" location=":~:text=The%20film%20has%20grossed%20over,highest%2Dgrossing%20film%20of%202021."/>
    <hyperlink ref="L308" r:id="rId540" display="https://www.boxofficemojo.com/year/world/2012/?ref_=bo_cso_table_31"/>
    <hyperlink ref="O308" r:id="rId541" location=":~:text=The%20film's%20budget%20is%20estimated,and%20the%20Bond%20film%20series."/>
    <hyperlink ref="L309" r:id="rId542" display="https://www.boxofficemojo.com/year/world/2008/?ref_=bo_cso_table_161"/>
    <hyperlink ref="O309" r:id="rId543"/>
    <hyperlink ref="L310" r:id="rId544" display="https://www.boxofficemojo.com/year/world/2012/?ref_=bo_cso_table_136"/>
    <hyperlink ref="O310" r:id="rId545"/>
    <hyperlink ref="L311" r:id="rId546" display="https://www.boxofficemojo.com/year/world/2018/?ref_=bo_cso_table_139"/>
    <hyperlink ref="O311" r:id="rId547"/>
    <hyperlink ref="L312" r:id="rId548" display="https://www.boxofficemojo.com/year/world/2020/?ref_=bo_cso_table_154"/>
    <hyperlink ref="O312" r:id="rId549"/>
    <hyperlink ref="L313" r:id="rId550" display="https://www.boxofficemojo.com/year/world/2022/?ref_=bo_cso_table_128"/>
    <hyperlink ref="O313" r:id="rId551"/>
    <hyperlink ref="L314" r:id="rId552" display="https://www.boxofficemojo.com/year/world/2015/?ref_=bo_cso_table_74"/>
    <hyperlink ref="O314" r:id="rId553" location=":~:text=Following%20the%20Sony%20Pictures%20hack,most%20expensive%20films%20ever%20made."/>
    <hyperlink ref="L315" r:id="rId554" display="https://www.boxofficemojo.com/year/world/1994/?ref_=bo_cso_table_95"/>
    <hyperlink ref="O315" r:id="rId555"/>
    <hyperlink ref="L316" r:id="rId556" display="https://www.boxofficemojo.com/year/world/2002/?ref_=bo_cso_table_88"/>
    <hyperlink ref="O316" r:id="rId557"/>
    <hyperlink ref="L317" r:id="rId558" display="https://www.boxofficemojo.com/year/world/2004/?ref_=bo_cso_table_102"/>
    <hyperlink ref="O317" r:id="rId559"/>
    <hyperlink ref="L318" r:id="rId560" display="https://www.boxofficemojo.com/year/world/2007/?ref_=bo_cso_table_71"/>
    <hyperlink ref="O318" r:id="rId561"/>
    <hyperlink ref="L319" r:id="rId562" display="https://www.boxofficemojo.com/year/world/2019/?ref_=bo_cso_table_27"/>
    <hyperlink ref="O319" r:id="rId563"/>
    <hyperlink ref="L320" r:id="rId564" display="https://www.boxofficemojo.com/year/world/2017/?ref_=bo_cso_table_75"/>
    <hyperlink ref="O320" r:id="rId565"/>
    <hyperlink ref="L321" r:id="rId566" display="https://www.boxofficemojo.com/year/world/2018/?ref_=bo_cso_table_152"/>
    <hyperlink ref="O321" r:id="rId567"/>
    <hyperlink ref="L322" r:id="rId568" display="https://www.boxofficemojo.com/year/world/2021/?ref_=bo_cso_table_6"/>
    <hyperlink ref="O322" r:id="rId569"/>
    <hyperlink ref="L323" r:id="rId570" display="https://www.boxofficemojo.com/year/world/2001/?ref_=bo_cso_table_79"/>
    <hyperlink ref="O323" r:id="rId571"/>
    <hyperlink ref="L324" r:id="rId572" display="https://www.boxofficemojo.com/year/world/2009/?ref_=bo_cso_table_149"/>
    <hyperlink ref="O324" r:id="rId573" location=":~:text=It%20was%20released%20in%20the,its%20%24150%20million%20production%20budget."/>
    <hyperlink ref="L325" r:id="rId574" display="https://www.boxofficemojo.com/year/world/2016/?ref_=bo_cso_table_108"/>
    <hyperlink ref="O325" r:id="rId575"/>
    <hyperlink ref="L326" r:id="rId576" display="https://www.boxofficemojo.com/year/world/2013/?ref_=bo_cso_table_60"/>
    <hyperlink ref="O326" r:id="rId577"/>
    <hyperlink ref="L327" r:id="rId578" display="https://www.boxofficemojo.com/year/world/1977/?ref_=bo_cso_table_106"/>
    <hyperlink ref="O327" r:id="rId579" location=":~:text=Released%20in%201977%2C%20%22A%20New,around%20775%20million%20U.S.%20dollars."/>
    <hyperlink ref="L328" r:id="rId580" display="https://www.boxofficemojo.com/year/world/2016/?ref_=bo_cso_table_119"/>
    <hyperlink ref="O328" r:id="rId581" location=":~:text=Suicide%20Squad%20was%20a%20box,including%20advertising%20and%20promotion%20costs)."/>
    <hyperlink ref="L329" r:id="rId582" display="https://www.boxofficemojo.com/year/world/2006/?ref_=bo_cso_table_140"/>
    <hyperlink ref="O329" r:id="rId583"/>
    <hyperlink ref="L330" r:id="rId584" display="https://www.boxofficemojo.com/year/world/2012/?ref_=bo_cso_table_164"/>
    <hyperlink ref="O330" r:id="rId585" location=":~:text=Taken%202%20grossed%20%24139.9%20million,a%20budget%20of%20%2445%20million."/>
    <hyperlink ref="L331" r:id="rId586" display="https://www.boxofficemojo.com/year/world/2015/?ref_=bo_cso_table_140"/>
    <hyperlink ref="O331" r:id="rId587" location=":~:text=of%20skills%22).-,Box%20office,a%20budget%20of%20%2455%20million."/>
    <hyperlink ref="L332" r:id="rId588" display="https://www.boxofficemojo.com/year/world/2010/?ref_=bo_cso_table_177"/>
    <hyperlink ref="O332" r:id="rId589" location=":~:text=Tangled%2C%20which%20was%20a%20retelling,animation%20and%20flashy%20computer%20animation."/>
    <hyperlink ref="L333" r:id="rId590" display="https://www.boxofficemojo.com/year/world/1999/?ref_=bo_cso_table_77"/>
    <hyperlink ref="O333" r:id="rId591"/>
    <hyperlink ref="L334" r:id="rId592" display="https://www.boxofficemojo.com/year/world/2012/?ref_=bo_cso_table_197"/>
    <hyperlink ref="O334" r:id="rId593"/>
    <hyperlink ref="L335" r:id="rId594" display="https://www.boxofficemojo.com/year/world/2014/?ref_=bo_cso_table_40"/>
    <hyperlink ref="O335" r:id="rId595"/>
    <hyperlink ref="L336" r:id="rId596" display="https://www.boxofficemojo.com/year/world/2020/?ref_=bo_cso_table_188"/>
    <hyperlink ref="O336" r:id="rId597" location=":~:text=It%20was%20the%20first%20Hollywood,also%20a%20box%20office%20disappointment."/>
    <hyperlink ref="L337" r:id="rId598" display="https://www.boxofficemojo.com/year/world/1991/?ref_=bo_cso_table_22"/>
    <hyperlink ref="O337" r:id="rId599"/>
    <hyperlink ref="L338" r:id="rId600" display="https://www.boxofficemojo.com/year/world/2003/?ref_=bo_cso_table_89"/>
    <hyperlink ref="O338" r:id="rId601"/>
    <hyperlink ref="L339" r:id="rId602" display="https://www.boxofficemojo.com/year/world/2015/?ref_=bo_cso_table_85"/>
    <hyperlink ref="O339" r:id="rId603"/>
    <hyperlink ref="L340" r:id="rId604" display="https://www.boxofficemojo.com/year/world/2009/?ref_=bo_cso_table_175"/>
    <hyperlink ref="O340" r:id="rId605" location=":~:text=With%20an%20estimated%20%24200%20million,budget%20%24185%2D%24196%20million)."/>
    <hyperlink ref="L341" r:id="rId606" display="https://www.boxofficemojo.com/year/world/2011/?ref_=bo_cso_table_168"/>
    <hyperlink ref="O341" r:id="rId607"/>
    <hyperlink ref="L342" r:id="rId608" display="https://www.boxofficemojo.com/year/world/2012/?ref_=bo_cso_table_115"/>
    <hyperlink ref="O342" r:id="rId609"/>
    <hyperlink ref="L343" r:id="rId610" display="https://www.boxofficemojo.com/year/world/2014/?ref_=bo_cso_table_133"/>
    <hyperlink ref="O343" r:id="rId611"/>
    <hyperlink ref="L344" r:id="rId612" display="https://www.boxofficemojo.com/year/world/2016/?ref_=bo_cso_table_88"/>
    <hyperlink ref="O344" r:id="rId613"/>
    <hyperlink ref="L345" r:id="rId614" display="https://www.boxofficemojo.com/year/world/2012/?ref_=bo_cso_table_9"/>
    <hyperlink ref="O345" r:id="rId615"/>
    <hyperlink ref="L346" r:id="rId616" display="https://www.boxofficemojo.com/year/world/2022/?ref_=bo_cso_table_110"/>
    <hyperlink ref="O346" r:id="rId617" location=":~:text=The%20film%20was%20a%20commercial,highest%2Dgrossing%20film%20of%202022."/>
    <hyperlink ref="L347" r:id="rId618" display="https://www.boxofficemojo.com/year/world/1992/?ref_=bo_cso_table_114"/>
    <hyperlink ref="O347" r:id="rId619"/>
    <hyperlink ref="L348" r:id="rId620" display="https://www.boxofficemojo.com/year/world/2017/?ref_=bo_cso_table_14"/>
    <hyperlink ref="O348" r:id="rId621" location=":~:text=It%20grossed%20%24528%20million%20worldwide,all%20three%20awards%20to%20Coco."/>
    <hyperlink ref="L349" r:id="rId622" display="https://www.boxofficemojo.com/year/world/2007/?ref_=bo_cso_table_79"/>
    <hyperlink ref="O349" r:id="rId623"/>
    <hyperlink ref="L350" r:id="rId624" display="https://www.boxofficemojo.com/year/world/2008/?ref_=bo_cso_table_104"/>
    <hyperlink ref="O350" r:id="rId625"/>
    <hyperlink ref="L351" r:id="rId626" display="https://www.boxofficemojo.com/year/world/2013/?ref_=bo_cso_table_152"/>
    <hyperlink ref="O351" r:id="rId627"/>
    <hyperlink ref="L352" r:id="rId628" display="https://www.boxofficemojo.com/year/world/2016/?ref_=bo_cso_table_146"/>
    <hyperlink ref="O352" r:id="rId629"/>
    <hyperlink ref="L353" r:id="rId630" display="https://www.boxofficemojo.com/year/world/2018/?ref_=bo_cso_table_151"/>
    <hyperlink ref="L354" r:id="rId631" display="https://www.boxofficemojo.com/year/world/2013/?ref_=bo_cso_table_180"/>
    <hyperlink ref="O354" r:id="rId632"/>
    <hyperlink ref="L355" r:id="rId633" display="https://www.boxofficemojo.com/year/world/2008/?ref_=bo_cso_table_118"/>
    <hyperlink ref="O355" r:id="rId634" location=":~:text=The%20film%20was%20a%20box,Supporting%20Actress%20for%20Taraji%20P."/>
    <hyperlink ref="L356" r:id="rId635" display="https://www.boxofficemojo.com/year/world/2006/?ref_=bo_cso_table_113"/>
    <hyperlink ref="O356" r:id="rId636"/>
    <hyperlink ref="L357" r:id="rId637" display="https://www.boxofficemojo.com/year/world/2008/?ref_=bo_cso_table_50"/>
    <hyperlink ref="O357" r:id="rId638"/>
    <hyperlink ref="L358" r:id="rId639" display="https://www.boxofficemojo.com/year/world/2012/?ref_=bo_cso_table_34"/>
    <hyperlink ref="O358" r:id="rId640"/>
    <hyperlink ref="L359" r:id="rId641" display="https://www.boxofficemojo.com/year/world/2004/?ref_=bo_cso_table_196"/>
    <hyperlink ref="O359" r:id="rId642"/>
    <hyperlink ref="L360" r:id="rId643" display="https://www.boxofficemojo.com/year/world/2006/?ref_=bo_cso_table_139"/>
    <hyperlink ref="O360" r:id="rId644" location=":~:text=The%20film%20grossed%20over%20%24326,grossing%20film%20worldwide%20in%202006."/>
    <hyperlink ref="O361" r:id="rId645"/>
    <hyperlink ref="L362" r:id="rId646" display="https://www.boxofficemojo.com/year/world/2012/?ref_=bo_cso_table_161"/>
    <hyperlink ref="O362" r:id="rId647"/>
    <hyperlink ref="L363" r:id="rId648" display="https://www.boxofficemojo.com/year/world/2017/?ref_=bo_cso_table_21"/>
    <hyperlink ref="O363" r:id="rId649" location=":~:text=With%20an%20estimated%20production%20budget,Walker's%20death%20in%20November%202013."/>
    <hyperlink ref="L364" r:id="rId650" display="https://www.boxofficemojo.com/year/world/1994/?ref_=bo_cso_table_111"/>
    <hyperlink ref="O364" r:id="rId651"/>
    <hyperlink ref="O365" r:id="rId652"/>
    <hyperlink ref="L366" r:id="rId653" display="https://www.boxofficemojo.com/year/world/1993/?ref_=bo_cso_table_180"/>
    <hyperlink ref="O366" r:id="rId654" location=":~:text=The%20Fugitive%20premiered%20in%20Westwood,against%20a%20%2444%20million%20budget."/>
    <hyperlink ref="L367" r:id="rId655" display="https://www.boxofficemojo.com/year/world/2007/?ref_=bo_cso_table_172"/>
    <hyperlink ref="O367" r:id="rId656" location=":~:text=With%20a%20production%20budget%20of,the%20film%20in%20post%2Dproduction."/>
    <hyperlink ref="L368" r:id="rId657" display="https://www.boxofficemojo.com/year/world/2015/?ref_=bo_cso_table_128"/>
    <hyperlink ref="O368" r:id="rId658"/>
    <hyperlink ref="L369" r:id="rId659" display="https://www.boxofficemojo.com/year/world/2013/?ref_=bo_cso_table_82"/>
    <hyperlink ref="O369" r:id="rId660"/>
    <hyperlink ref="L370" r:id="rId661" display="https://www.boxofficemojo.com/year/world/2017/?ref_=bo_cso_table_88"/>
    <hyperlink ref="O370" r:id="rId662" location=":~:text=Reception-,Box%20office,production%20budget%20of%20%2484%20million."/>
    <hyperlink ref="L371" r:id="rId663" display="https://www.boxofficemojo.com/year/world/2018/?ref_=bo_cso_table_24"/>
    <hyperlink ref="O371" r:id="rId664"/>
    <hyperlink ref="L372" r:id="rId665" display="https://www.boxofficemojo.com/year/world/2009/?ref_=bo_cso_table_56"/>
    <hyperlink ref="O372" r:id="rId666"/>
    <hyperlink ref="L373" r:id="rId667" display="https://www.boxofficemojo.com/year/world/2011/?ref_=bo_cso_table_181"/>
    <hyperlink ref="O373" r:id="rId668" location=":~:text=The%20Hangover%20Part%20II%20grossed,a%20budget%20of%20%2480%20million."/>
    <hyperlink ref="L374" r:id="rId669" display="https://www.boxofficemojo.com/year/world/2013/?ref_=bo_cso_table_194"/>
    <hyperlink ref="O374" r:id="rId670" location=":~:text=The%20Hangover%20Part%20III%20grossed,a%20budget%20of%20%24103%20million."/>
    <hyperlink ref="L375" r:id="rId671" display="https://www.boxofficemojo.com/year/world/2012/?ref_=bo_cso_table_49"/>
    <hyperlink ref="O375" r:id="rId672"/>
    <hyperlink ref="L376" r:id="rId673" display="https://www.boxofficemojo.com/year/world/2014/?ref_=bo_cso_table_56"/>
    <hyperlink ref="O376" r:id="rId674"/>
    <hyperlink ref="L377" r:id="rId675" display="https://www.boxofficemojo.com/year/world/2013/?ref_=bo_cso_table_58"/>
    <hyperlink ref="L378" r:id="rId676" display="https://www.boxofficemojo.com/year/world/1996/?ref_=bo_cso_table_141"/>
    <hyperlink ref="O378" r:id="rId677"/>
    <hyperlink ref="L379" r:id="rId678" display="https://www.boxofficemojo.com/year/world/2012/?ref_=bo_cso_table_138"/>
    <hyperlink ref="O379" r:id="rId679"/>
    <hyperlink ref="L380" r:id="rId680" display="https://www.boxofficemojo.com/year/world/2013/?ref_=bo_cso_table_80"/>
    <hyperlink ref="L381" r:id="rId681" display="https://www.boxofficemojo.com/year/world/2004/?ref_=bo_cso_table_159"/>
    <hyperlink ref="O381" r:id="rId682"/>
    <hyperlink ref="L382" r:id="rId683" display="https://www.boxofficemojo.com/year/world/2016/?ref_=bo_cso_table_54"/>
    <hyperlink ref="O382" r:id="rId684"/>
    <hyperlink ref="L383" r:id="rId685" display="https://www.boxofficemojo.com/year/world/2010/?ref_=bo_cso_table_199"/>
    <hyperlink ref="O383" r:id="rId686"/>
    <hyperlink ref="L384" r:id="rId687" display="https://www.boxofficemojo.com/year/world/2010/?ref_=bo_cso_table_96"/>
    <hyperlink ref="O384" r:id="rId688"/>
    <hyperlink ref="L385" r:id="rId689" display="https://www.boxofficemojo.com/year/world/2010/?ref_=bo_cso_table_155"/>
    <hyperlink ref="O385" r:id="rId690" location=":~:text=However%2C%20James%20Newton%20Howard's,domestically%20and%20%24319%20million%20worldwide."/>
    <hyperlink ref="L386" r:id="rId691" display="https://www.boxofficemojo.com/year/world/2017/?ref_=bo_cso_table_16"/>
    <hyperlink ref="O386" r:id="rId692"/>
    <hyperlink ref="L387" r:id="rId693" display="https://www.boxofficemojo.com/year/world/2003/?ref_=bo_cso_table_70"/>
    <hyperlink ref="O387" r:id="rId694"/>
    <hyperlink ref="L388" r:id="rId695" display="https://www.boxofficemojo.com/year/world/2016/?ref_=bo_cso_table_77"/>
    <hyperlink ref="O388" r:id="rId696" location=":~:text=Reception-,Box%20office,even%20and%20justify%20a%20sequel."/>
    <hyperlink ref="L389" r:id="rId697" display="https://www.boxofficemojo.com/year/world/2017/?ref_=bo_cso_table_167"/>
    <hyperlink ref="O389" r:id="rId698" location=":~:text=The%20Lego%20Batman%20Movie%20grossed,production%20budget%20of%20%2480%20million."/>
    <hyperlink ref="L390" r:id="rId699" display="https://www.boxofficemojo.com/year/world/2014/?ref_=bo_cso_table_58"/>
    <hyperlink ref="O390" r:id="rId700" location=":~:text=The%20Lego%20Movie%20premiered%20in,%2C%20story%2C%20humor%20and%20acting."/>
    <hyperlink ref="L391" r:id="rId701" display="https://www.boxofficemojo.com/year/world/2019/?ref_=bo_cso_table_8"/>
    <hyperlink ref="O391" r:id="rId702"/>
    <hyperlink ref="L392" r:id="rId703" display="https://www.boxofficemojo.com/year/world/1994/?ref_=bo_cso_table_39"/>
    <hyperlink ref="O392" r:id="rId704"/>
    <hyperlink ref="L393" r:id="rId705" display="https://www.boxofficemojo.com/year/world/2005/?ref_=bo_cso_table_121"/>
    <hyperlink ref="O393" r:id="rId706"/>
    <hyperlink ref="L394" r:id="rId707" display="https://www.boxofficemojo.com/year/world/2012/?ref_=bo_cso_table_99"/>
    <hyperlink ref="O394" r:id="rId708"/>
    <hyperlink ref="L395" r:id="rId709" display="https://www.boxofficemojo.com/year/world/1997/?ref_=bo_cso_table_169"/>
    <hyperlink ref="O395" r:id="rId710"/>
    <hyperlink ref="L396" r:id="rId711" display="https://www.boxofficemojo.com/year/world/2015/?ref_=bo_cso_table_160"/>
    <hyperlink ref="O396" r:id="rId712" location=":~:text=The%20Martian%20was%20a%20financial,a%20budget%20of%20%24108%20million."/>
    <hyperlink ref="L397" r:id="rId713" display="https://www.boxofficemojo.com/year/world/1994/?ref_=bo_cso_table_93"/>
    <hyperlink ref="O397" r:id="rId714" location=":~:text=The%20film%20grossed%20over%20%24351,Diaz%20as%20a%20leading%20lady."/>
    <hyperlink ref="L398" r:id="rId715" display="https://www.boxofficemojo.com/year/world/1999/?ref_=bo_cso_table_61"/>
    <hyperlink ref="O398" r:id="rId716" location=":~:text=The%20Matrix%20opened%20in%20theaters,%2463%20million%20budget%2C%20becoming%20the"/>
    <hyperlink ref="L399" r:id="rId717" display="https://www.boxofficemojo.com/year/world/2003/?ref_=bo_cso_table_123"/>
    <hyperlink ref="O399" r:id="rId718"/>
    <hyperlink ref="L400" r:id="rId719" display="https://www.boxofficemojo.com/year/world/2003/?ref_=bo_cso_table_97"/>
    <hyperlink ref="O400" r:id="rId720"/>
    <hyperlink ref="L401" r:id="rId721" display="https://www.boxofficemojo.com/year/world/2014/?ref_=bo_cso_table_100"/>
    <hyperlink ref="O401" r:id="rId722"/>
    <hyperlink ref="L402" r:id="rId723" display="https://www.boxofficemojo.com/year/world/2018/?ref_=bo_cso_table_11"/>
    <hyperlink ref="O402" r:id="rId724"/>
    <hyperlink ref="L403" r:id="rId725" display="https://www.boxofficemojo.com/year/world/1999/?ref_=bo_cso_table_107"/>
    <hyperlink ref="O403" r:id="rId726"/>
    <hyperlink ref="L404" r:id="rId727" display="https://www.boxofficemojo.com/year/world/2017/?ref_=bo_cso_table_117"/>
    <hyperlink ref="O404" r:id="rId728"/>
    <hyperlink ref="L405" r:id="rId729" display="https://www.boxofficemojo.com/year/world/2001/?ref_=bo_cso_table_80"/>
    <hyperlink ref="O405" r:id="rId730"/>
    <hyperlink ref="L406" r:id="rId731" display="https://www.boxofficemojo.com/year/world/2008/?ref_=bo_cso_table_126"/>
    <hyperlink ref="O406" r:id="rId732"/>
    <hyperlink ref="L407" r:id="rId733" display="https://www.boxofficemojo.com/year/world/2018/?ref_=bo_cso_table_186"/>
    <hyperlink ref="O407" r:id="rId734"/>
    <hyperlink ref="L408" r:id="rId735" display="https://www.boxofficemojo.com/year/world/2004/?ref_=bo_cso_table_171"/>
    <hyperlink ref="O408" r:id="rId736"/>
    <hyperlink ref="L409" r:id="rId737" display="https://www.boxofficemojo.com/year/world/2000/?ref_=bo_cso_table_134"/>
    <hyperlink ref="O409" r:id="rId738"/>
    <hyperlink ref="L410" r:id="rId739" display="https://www.boxofficemojo.com/year/world/1999/?ref_=bo_cso_table_46"/>
    <hyperlink ref="O410" r:id="rId740"/>
    <hyperlink ref="L411" r:id="rId741" display="https://www.boxofficemojo.com/year/world/2004/?ref_=bo_cso_table_159"/>
    <hyperlink ref="O411" r:id="rId742"/>
    <hyperlink ref="L412" r:id="rId743" display="https://www.boxofficemojo.com/year/world/2009/?ref_=bo_cso_table_156"/>
    <hyperlink ref="O412" r:id="rId744"/>
    <hyperlink ref="L413" r:id="rId745" display="https://www.boxofficemojo.com/year/world/2015/?ref_=bo_cso_table_10"/>
    <hyperlink ref="O413" r:id="rId746"/>
    <hyperlink ref="L414" r:id="rId747" display="https://www.boxofficemojo.com/year/world/2019/?ref_=bo_cso_table_35"/>
    <hyperlink ref="O414" r:id="rId748" location=":~:text=With%20an%20estimated%20budget%20of,United%20States%20on%20December%2020."/>
    <hyperlink ref="L415" r:id="rId749" display="https://www.boxofficemojo.com/year/world/1996/?ref_=bo_cso_table_120"/>
    <hyperlink ref="O415" r:id="rId750" location=":~:text=Produced%20on%20a%20%2475%20million,U.S.%20film%20worldwide%20that%20year."/>
    <hyperlink ref="L416" r:id="rId751" display="https://www.boxofficemojo.com/year/world/2016/?ref_=bo_cso_table_72"/>
    <hyperlink ref="O416" r:id="rId752"/>
    <hyperlink ref="L417" r:id="rId753" display="https://www.boxofficemojo.com/year/world/2019/?ref_=bo_cso_table_93"/>
    <hyperlink ref="O417" r:id="rId754" location=":~:text=Reception-,Box%20office,production%20budget%20of%20%2475%20million."/>
    <hyperlink ref="L418" r:id="rId755" display="https://www.boxofficemojo.com/year/world/2022/?ref_=bo_cso_table_124"/>
    <hyperlink ref="O418" r:id="rId756" location=":~:text=The%20film%20received%20mixed%20reviews,of%20the%20Wizarding%20World%20franchise."/>
    <hyperlink ref="L419" r:id="rId757" display="https://www.boxofficemojo.com/year/world/2007/?ref_=bo_cso_table_9"/>
    <hyperlink ref="O419" r:id="rId758"/>
    <hyperlink ref="L420" r:id="rId759" display="https://www.boxofficemojo.com/year/world/1999/?ref_=bo_cso_table_144"/>
    <hyperlink ref="O420" r:id="rId760"/>
    <hyperlink ref="L421" r:id="rId761" display="https://www.boxofficemojo.com/year/world/2011/?ref_=bo_cso_table_190"/>
    <hyperlink ref="O421" r:id="rId762"/>
    <hyperlink ref="L422" r:id="rId763" display="https://www.boxofficemojo.com/year/world/2013/?ref_=bo_cso_table_101"/>
    <hyperlink ref="O422" r:id="rId764"/>
    <hyperlink ref="L423" r:id="rId765" display="https://www.boxofficemojo.com/year/world/2015/?ref_=bo_cso_table_143"/>
    <hyperlink ref="O423" r:id="rId766" location=":~:text=The%20SpongeBob%20Movie%3A%20Sponge%20Out%20of%20Water%20grossed%20%24162.9%20million,a%20budget%20of%20%2474%20million."/>
    <hyperlink ref="L424" r:id="rId767" display="https://www.boxofficemojo.com/year/world/2010/?ref_=bo_cso_table_108"/>
    <hyperlink ref="O424" r:id="rId768"/>
    <hyperlink ref="L425" r:id="rId769" display="https://www.boxofficemojo.com/year/world/2013/?ref_=bo_cso_table_123"/>
    <hyperlink ref="O425" r:id="rId770"/>
    <hyperlink ref="L426" r:id="rId771" display="https://www.boxofficemojo.com/year/world/2013/?ref_=bo_cso_table_110"/>
    <hyperlink ref="O426" r:id="rId772"/>
    <hyperlink ref="L427" r:id="rId773" display="https://www.boxofficemojo.com/year/world/1999/?ref_=bo_cso_table_195"/>
    <hyperlink ref="O427" r:id="rId774"/>
    <hyperlink ref="L428" r:id="rId775" display="https://www.boxofficemojo.com/year/world/1998/?ref_=bo_cso_table_178"/>
    <hyperlink ref="O428" r:id="rId776"/>
    <hyperlink ref="L429" r:id="rId777" display="https://www.boxofficemojo.com/year/world/2011/?ref_=bo_cso_table_75"/>
    <hyperlink ref="O429" r:id="rId778"/>
    <hyperlink ref="L430" r:id="rId779" display="https://www.boxofficemojo.com/year/world/2022/?ref_=bo_cso_table_111"/>
    <hyperlink ref="O430" r:id="rId780" location=":~:text=The%20film's%20production%20budget%20of,Phase%20Four%20of%20the%20MCU."/>
    <hyperlink ref="L431" r:id="rId781" display="https://www.boxofficemojo.com/year/world/2017/?ref_=bo_cso_table_84"/>
    <hyperlink ref="O431" r:id="rId782"/>
    <hyperlink ref="L432" r:id="rId783" display="https://www.boxofficemojo.com/year/world/2013/?ref_=bo_cso_table_156"/>
    <hyperlink ref="O432" r:id="rId784"/>
    <hyperlink ref="O433" r:id="rId785" location=":~:text=With%20a%20budget%20of%20%24200,Avatar%20surpassed%20it%20in%202010."/>
    <hyperlink ref="L434" r:id="rId786" display="https://www.boxofficemojo.com/year/world/1997/?ref_=bo_cso_table_126"/>
    <hyperlink ref="O434" r:id="rId787"/>
    <hyperlink ref="L435" r:id="rId788" display="https://www.boxofficemojo.com/year/world/1986/?ref_=bo_cso_table_76"/>
    <hyperlink ref="O435" r:id="rId789"/>
    <hyperlink ref="L436" r:id="rId790" display="https://www.boxofficemojo.com/year/world/2022/?ref_=bo_cso_table_11"/>
    <hyperlink ref="O436" r:id="rId791"/>
    <hyperlink ref="L437" r:id="rId792" display="https://www.boxofficemojo.com/year/world/1995/?ref_=bo_cso_table_138"/>
    <hyperlink ref="O437" r:id="rId793"/>
    <hyperlink ref="L438" r:id="rId794" display="https://www.boxofficemojo.com/year/world/1999/?ref_=bo_cso_table_30"/>
    <hyperlink ref="O438" r:id="rId795"/>
    <hyperlink ref="L439" r:id="rId796" display="https://www.boxofficemojo.com/year/world/2010/?ref_=bo_cso_table_37"/>
    <hyperlink ref="O439" r:id="rId797"/>
    <hyperlink ref="L440" r:id="rId798" display="https://www.boxofficemojo.com/year/world/2019/?ref_=bo_cso_table_36"/>
    <hyperlink ref="O440" r:id="rId799"/>
    <hyperlink ref="L441" r:id="rId800" display="https://www.boxofficemojo.com/year/world/2007/?ref_=bo_cso_table_132"/>
    <hyperlink ref="O441" r:id="rId801"/>
    <hyperlink ref="L442" r:id="rId802" display="https://www.boxofficemojo.com/year/world/2014/?ref_=bo_cso_table_33"/>
    <hyperlink ref="O442" r:id="rId803" location=":~:text=Box%20office-,Worldwide,a%20budget%20of%20%24210%20million."/>
    <hyperlink ref="L443" r:id="rId804" display="https://www.boxofficemojo.com/year/world/2011/?ref_=bo_cso_table_29"/>
    <hyperlink ref="O443" r:id="rId805"/>
    <hyperlink ref="L444" r:id="rId806" display="https://www.boxofficemojo.com/year/world/2009/?ref_=bo_cso_table_87"/>
    <hyperlink ref="O444" r:id="rId807"/>
    <hyperlink ref="L445" r:id="rId808" display="https://www.boxofficemojo.com/year/world/2017/?ref_=bo_cso_table_174"/>
    <hyperlink ref="O445" r:id="rId809"/>
    <hyperlink ref="L446" r:id="rId810" display="https://www.boxofficemojo.com/year/world/2016/?ref_=bo_cso_table_104"/>
    <hyperlink ref="O446" r:id="rId811" location=":~:text=Trolls%20grossed%20%24153.7%20million%20in,a%20budget%20of%20%24125%20million."/>
    <hyperlink ref="L447" r:id="rId812" display="https://www.boxofficemojo.com/year/world/2010/?ref_=bo_cso_table_134"/>
    <hyperlink ref="O447" r:id="rId813" location=":~:text=The%20film%20grossed%20%24400%20million,described%20as%20a%20cult%20film."/>
    <hyperlink ref="L448" r:id="rId814" display="https://www.boxofficemojo.com/year/world/2004/?ref_=bo_cso_table_29"/>
    <hyperlink ref="O448" r:id="rId815"/>
    <hyperlink ref="L449" r:id="rId816" display="https://www.boxofficemojo.com/year/world/1994/?ref_=bo_cso_table_160"/>
    <hyperlink ref="O449" r:id="rId817" location=":~:text=Costing%20%24100%E2%80%93120%20million%20to,over%20a%20seven%2Dmonth%20schedule."/>
    <hyperlink ref="L450" r:id="rId818" display="https://www.boxofficemojo.com/year/world/2008/?ref_=bo_cso_table_119"/>
    <hyperlink ref="O450" r:id="rId819"/>
    <hyperlink ref="L451" r:id="rId820" display="https://www.boxofficemojo.com/year/world/2011/?ref_=bo_cso_table_129"/>
    <hyperlink ref="O451" r:id="rId821"/>
    <hyperlink ref="L452" r:id="rId822" display="https://www.boxofficemojo.com/year/world/2012/?ref_=bo_cso_table_85"/>
    <hyperlink ref="O452" r:id="rId823"/>
    <hyperlink ref="L453" r:id="rId824" display="https://www.boxofficemojo.com/year/world/2010/?ref_=bo_cso_table_136"/>
    <hyperlink ref="O453" r:id="rId825"/>
    <hyperlink ref="L454" r:id="rId826" display="https://www.boxofficemojo.com/year/world/2009/?ref_=bo_cso_table_130"/>
    <hyperlink ref="O454" r:id="rId827"/>
    <hyperlink ref="L455" r:id="rId828" display="https://www.boxofficemojo.com/year/world/1996/?ref_=bo_cso_table_32"/>
    <hyperlink ref="O455" r:id="rId829"/>
    <hyperlink ref="L456" r:id="rId830" display="https://www.boxofficemojo.com/year/world/2022/?ref_=bo_cso_table_133"/>
    <hyperlink ref="O456" r:id="rId831"/>
    <hyperlink ref="L457" r:id="rId832" display="https://www.boxofficemojo.com/year/world/2009/?ref_=bo_cso_table_124"/>
    <hyperlink ref="O457" r:id="rId833" location="tab=summary"/>
    <hyperlink ref="L458" r:id="rId834" display="https://www.boxofficemojo.com/year/world/2018/?ref_=bo_cso_table_83"/>
    <hyperlink ref="O458" r:id="rId835"/>
    <hyperlink ref="L459" r:id="rId836" display="https://www.boxofficemojo.com/year/world/2021/?ref_=bo_cso_table_25"/>
    <hyperlink ref="L460" r:id="rId837" display="https://www.boxofficemojo.com/year/world/2008/?ref_=bo_cso_table_20"/>
    <hyperlink ref="O460" r:id="rId838" location=":~:text=The%20film%20cost%20%24180%20million,States%20on%20June%2027%2C%202008."/>
    <hyperlink ref="L461" r:id="rId839" display="https://www.boxofficemojo.com/year/world/2008/?ref_=bo_cso_table_110"/>
    <hyperlink ref="O461" r:id="rId840"/>
    <hyperlink ref="L462" r:id="rId841" display="https://www.boxofficemojo.com/year/world/2017/?ref_=bo_cso_table_36"/>
    <hyperlink ref="O462" r:id="rId842" location=":~:text=War%20for%20the%20Planet%20of%20the%20Apes%20grossed%20%24146.9%20million,budget%20of%20%24150%E2%80%93152%20million."/>
    <hyperlink ref="L463" r:id="rId843" display="https://www.boxofficemojo.com/year/world/2005/?ref_=bo_cso_table_176"/>
    <hyperlink ref="O463" r:id="rId844"/>
    <hyperlink ref="L464" r:id="rId845" display="https://www.boxofficemojo.com/year/world/2016/?ref_=bo_cso_table_86"/>
    <hyperlink ref="O464" r:id="rId846" location=":~:text=Given%20its%20%24160%20million%20production,in%20order%20to%20break%2Deven."/>
    <hyperlink ref="L465" r:id="rId847" display="https://www.boxofficemojo.com/year/world/2000/?ref_=bo_cso_table_167"/>
    <hyperlink ref="O465" r:id="rId848"/>
    <hyperlink ref="L466" r:id="rId849" display="https://www.boxofficemojo.com/year/world/1988/?ref_=bo_cso_table_132"/>
    <hyperlink ref="O466" r:id="rId850"/>
    <hyperlink ref="L467" r:id="rId851" display="https://www.boxofficemojo.com/year/world/2017/?ref_=bo_cso_table_89"/>
    <hyperlink ref="O467" r:id="rId852"/>
    <hyperlink ref="L468" r:id="rId853" display="https://www.boxofficemojo.com/year/world/2013/?ref_=bo_cso_table_6"/>
    <hyperlink ref="O468" r:id="rId854" location=":~:text=Regardless%2C%20the%20film%20was%20a,zombie%20film%20of%20all%20time."/>
    <hyperlink ref="L469" r:id="rId855" display="https://www.boxofficemojo.com/year/world/2012/?ref_=bo_cso_table_54"/>
    <hyperlink ref="O469" r:id="rId856"/>
    <hyperlink ref="L470" r:id="rId857" display="https://www.boxofficemojo.com/year/world/2009/?ref_=bo_cso_table_171"/>
    <hyperlink ref="O470" r:id="rId858"/>
    <hyperlink ref="L471" r:id="rId859" display="https://www.boxofficemojo.com/year/world/2016/?ref_=bo_cso_table_1"/>
    <hyperlink ref="O471" r:id="rId860" location=":~:text=X%2DMen%3A%20Apocalypse%20grossed%20%24155.4,a%20budget%20of%20%24178%20million."/>
    <hyperlink ref="L472" r:id="rId861" display="https://www.boxofficemojo.com/year/world/2014/?ref_=bo_cso_table_120"/>
    <hyperlink ref="O472" r:id="rId862"/>
    <hyperlink ref="L473" r:id="rId863" display="https://www.boxofficemojo.com/year/world/2011/?ref_=bo_cso_table_87"/>
    <hyperlink ref="O473" r:id="rId864"/>
    <hyperlink ref="L474" r:id="rId865" display="https://www.boxofficemojo.com/year/world/2006/?ref_=bo_cso_table_66"/>
    <hyperlink ref="O474" r:id="rId866"/>
    <hyperlink ref="L475" r:id="rId867" display="https://www.boxofficemojo.com/year/world/2003/?ref_=bo_cso_table_121"/>
    <hyperlink ref="O475" r:id="rId868"/>
    <hyperlink ref="L476" r:id="rId869" display="https://www.boxofficemojo.com/year/world/2017/?ref_=bo_cso_table_105"/>
    <hyperlink ref="O476" r:id="rId870" location=":~:text=Reception-,Box%20office,production%20budget%20of%20%2485%20million."/>
    <hyperlink ref="L477" r:id="rId871" display="https://www.boxofficemojo.com/year/world/2016/?ref_=bo_cso_table_43"/>
    <hyperlink ref="O477" r:id="rId872" location=":~:text=Zootopia%20grossed%20%24341.3%20million%20in,a%20budget%20of%20%24150%20million."/>
    <hyperlink ref="N478" r:id="rId873" location="tab=summary"/>
    <hyperlink ref="O478" r:id="rId874"/>
    <hyperlink ref="N479" r:id="rId875" location="tab=summary"/>
    <hyperlink ref="N480" r:id="rId876" location="tab=summary"/>
    <hyperlink ref="N481" r:id="rId877" location="tab=summary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47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36" customWidth="1"/>
    <col min="2" max="2" width="9.28515625" customWidth="1"/>
    <col min="3" max="3" width="8.42578125" customWidth="1"/>
    <col min="4" max="4" width="9.42578125" customWidth="1"/>
    <col min="5" max="5" width="11.5703125" customWidth="1"/>
    <col min="6" max="6" width="9.85546875" customWidth="1"/>
    <col min="10" max="10" width="12" customWidth="1"/>
    <col min="12" max="12" width="6.85546875" customWidth="1"/>
    <col min="13" max="13" width="7.85546875" customWidth="1"/>
    <col min="14" max="14" width="13.85546875" customWidth="1"/>
  </cols>
  <sheetData>
    <row r="1" spans="1:31">
      <c r="A1" s="1" t="s">
        <v>1387</v>
      </c>
      <c r="B1" s="2" t="s">
        <v>2</v>
      </c>
      <c r="C1" s="79" t="s">
        <v>1388</v>
      </c>
      <c r="D1" s="2" t="s">
        <v>1</v>
      </c>
      <c r="E1" s="80" t="s">
        <v>15</v>
      </c>
      <c r="F1" s="2" t="s">
        <v>1364</v>
      </c>
      <c r="G1" s="2" t="s">
        <v>1366</v>
      </c>
      <c r="H1" s="3" t="s">
        <v>6</v>
      </c>
      <c r="I1" s="2" t="s">
        <v>1367</v>
      </c>
      <c r="J1" s="2" t="s">
        <v>8</v>
      </c>
      <c r="K1" s="2" t="s">
        <v>9</v>
      </c>
      <c r="L1" s="2" t="s">
        <v>10</v>
      </c>
      <c r="M1" s="2" t="s">
        <v>11</v>
      </c>
      <c r="N1" s="5"/>
      <c r="O1" s="5" t="s">
        <v>13</v>
      </c>
      <c r="P1" s="6" t="s">
        <v>14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>
      <c r="A2" s="41" t="s">
        <v>241</v>
      </c>
      <c r="B2" s="11">
        <f t="shared" ref="B2:B477" si="0">SUM(D2/C2)</f>
        <v>75.515290857142858</v>
      </c>
      <c r="C2" s="81">
        <v>10.5</v>
      </c>
      <c r="D2" s="10">
        <f t="shared" ref="D2:D209" si="1">K2/1000000</f>
        <v>792.91055400000005</v>
      </c>
      <c r="E2" s="16">
        <v>2503.27</v>
      </c>
      <c r="F2" s="12">
        <f t="shared" ref="F2:F477" si="2">B2/1</f>
        <v>75.515290857142858</v>
      </c>
      <c r="G2" s="14">
        <v>437.141279</v>
      </c>
      <c r="H2" s="15">
        <v>0.55100000000000005</v>
      </c>
      <c r="I2" s="14">
        <v>355.76927499999999</v>
      </c>
      <c r="J2" s="15">
        <v>0.44900000000000001</v>
      </c>
      <c r="K2" s="16">
        <v>792910554</v>
      </c>
      <c r="L2" s="70">
        <v>1982</v>
      </c>
      <c r="M2" s="13" t="s">
        <v>102</v>
      </c>
      <c r="N2" s="17" t="s">
        <v>242</v>
      </c>
      <c r="O2" s="22" t="s">
        <v>243</v>
      </c>
      <c r="P2" s="19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 spans="1:31">
      <c r="A3" s="41" t="s">
        <v>647</v>
      </c>
      <c r="B3" s="11">
        <f t="shared" si="0"/>
        <v>73.748808799999992</v>
      </c>
      <c r="C3" s="81">
        <v>5</v>
      </c>
      <c r="D3" s="10">
        <f t="shared" si="1"/>
        <v>368.74404399999997</v>
      </c>
      <c r="E3" s="16">
        <v>619.87</v>
      </c>
      <c r="F3" s="12">
        <f t="shared" si="2"/>
        <v>73.748808799999992</v>
      </c>
      <c r="G3" s="14">
        <v>241.438208</v>
      </c>
      <c r="H3" s="15">
        <v>0.65500000000000003</v>
      </c>
      <c r="I3" s="14">
        <v>127.305836</v>
      </c>
      <c r="J3" s="15">
        <v>0.34499999999999997</v>
      </c>
      <c r="K3" s="16">
        <v>368744044</v>
      </c>
      <c r="L3" s="70">
        <v>2002</v>
      </c>
      <c r="M3" s="13" t="s">
        <v>16</v>
      </c>
      <c r="N3" s="17" t="s">
        <v>648</v>
      </c>
      <c r="O3" s="22" t="s">
        <v>649</v>
      </c>
      <c r="P3" s="19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 spans="1:31">
      <c r="A4" s="41" t="s">
        <v>907</v>
      </c>
      <c r="B4" s="11">
        <f t="shared" si="0"/>
        <v>70.490727909090907</v>
      </c>
      <c r="C4" s="81">
        <v>11</v>
      </c>
      <c r="D4" s="10">
        <f t="shared" si="1"/>
        <v>775.39800700000001</v>
      </c>
      <c r="E4" s="16">
        <v>3946.06</v>
      </c>
      <c r="F4" s="12">
        <f t="shared" si="2"/>
        <v>70.490727909090907</v>
      </c>
      <c r="G4" s="14">
        <v>460.99850700000002</v>
      </c>
      <c r="H4" s="15">
        <v>0.59399999999999997</v>
      </c>
      <c r="I4" s="14">
        <v>314.39949999999999</v>
      </c>
      <c r="J4" s="15">
        <v>0.40600000000000003</v>
      </c>
      <c r="K4" s="16">
        <v>775398007</v>
      </c>
      <c r="L4" s="70">
        <v>1977</v>
      </c>
      <c r="M4" s="13" t="s">
        <v>320</v>
      </c>
      <c r="N4" s="17" t="s">
        <v>908</v>
      </c>
      <c r="O4" s="22" t="s">
        <v>909</v>
      </c>
      <c r="P4" s="28" t="s">
        <v>94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</row>
    <row r="5" spans="1:31">
      <c r="A5" s="41" t="s">
        <v>319</v>
      </c>
      <c r="B5" s="11">
        <f t="shared" si="0"/>
        <v>66.045183833333326</v>
      </c>
      <c r="C5" s="81">
        <v>6</v>
      </c>
      <c r="D5" s="10">
        <f t="shared" si="1"/>
        <v>396.27110299999998</v>
      </c>
      <c r="E5" s="16">
        <v>1887.59</v>
      </c>
      <c r="F5" s="12">
        <f t="shared" si="2"/>
        <v>66.045183833333326</v>
      </c>
      <c r="G5" s="14">
        <v>190.07110299999999</v>
      </c>
      <c r="H5" s="15">
        <v>0.48</v>
      </c>
      <c r="I5" s="14">
        <v>206.2</v>
      </c>
      <c r="J5" s="15">
        <v>0.52</v>
      </c>
      <c r="K5" s="16">
        <v>396271103</v>
      </c>
      <c r="L5" s="70">
        <v>1978</v>
      </c>
      <c r="M5" s="13" t="s">
        <v>320</v>
      </c>
      <c r="N5" s="17" t="s">
        <v>321</v>
      </c>
      <c r="O5" s="22" t="s">
        <v>322</v>
      </c>
      <c r="P5" s="19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</row>
    <row r="6" spans="1:31">
      <c r="A6" s="41" t="s">
        <v>450</v>
      </c>
      <c r="B6" s="11">
        <f t="shared" si="0"/>
        <v>52.945785000000001</v>
      </c>
      <c r="C6" s="81">
        <v>9</v>
      </c>
      <c r="D6" s="10">
        <f t="shared" si="1"/>
        <v>476.51206500000001</v>
      </c>
      <c r="E6" s="16">
        <v>2722.9</v>
      </c>
      <c r="F6" s="12">
        <f t="shared" si="2"/>
        <v>52.945785000000001</v>
      </c>
      <c r="G6" s="14">
        <v>265.85906499999999</v>
      </c>
      <c r="H6" s="15">
        <v>0.55800000000000005</v>
      </c>
      <c r="I6" s="14">
        <v>210.65299999999999</v>
      </c>
      <c r="J6" s="15">
        <v>0.442</v>
      </c>
      <c r="K6" s="16">
        <v>476512065</v>
      </c>
      <c r="L6" s="70">
        <v>1975</v>
      </c>
      <c r="M6" s="13" t="s">
        <v>320</v>
      </c>
      <c r="N6" s="17" t="s">
        <v>451</v>
      </c>
      <c r="O6" s="22" t="s">
        <v>452</v>
      </c>
      <c r="P6" s="19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</row>
    <row r="7" spans="1:31">
      <c r="A7" s="41" t="s">
        <v>1007</v>
      </c>
      <c r="B7" s="11">
        <f t="shared" si="0"/>
        <v>36.775512083333332</v>
      </c>
      <c r="C7" s="81">
        <v>12</v>
      </c>
      <c r="D7" s="10">
        <f t="shared" si="1"/>
        <v>441.30614500000001</v>
      </c>
      <c r="E7" s="16">
        <v>3084.08</v>
      </c>
      <c r="F7" s="12">
        <f t="shared" si="2"/>
        <v>36.775512083333332</v>
      </c>
      <c r="G7" s="14">
        <v>233.00564399999999</v>
      </c>
      <c r="H7" s="15">
        <v>0.52800000000000002</v>
      </c>
      <c r="I7" s="14">
        <v>208.300501</v>
      </c>
      <c r="J7" s="15">
        <v>0.47199999999999998</v>
      </c>
      <c r="K7" s="16">
        <v>441306145</v>
      </c>
      <c r="L7" s="70">
        <v>1973</v>
      </c>
      <c r="M7" s="13" t="s">
        <v>320</v>
      </c>
      <c r="N7" s="17" t="s">
        <v>1008</v>
      </c>
      <c r="O7" s="22" t="s">
        <v>1009</v>
      </c>
      <c r="P7" s="19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 spans="1:31">
      <c r="A8" s="41" t="s">
        <v>734</v>
      </c>
      <c r="B8" s="11">
        <f t="shared" si="0"/>
        <v>33.100447714285714</v>
      </c>
      <c r="C8" s="81">
        <v>14</v>
      </c>
      <c r="D8" s="10">
        <f t="shared" si="1"/>
        <v>463.40626800000001</v>
      </c>
      <c r="E8" s="16">
        <v>1082.9000000000001</v>
      </c>
      <c r="F8" s="12">
        <f t="shared" si="2"/>
        <v>33.100447714285714</v>
      </c>
      <c r="G8" s="14">
        <v>178.40626800000001</v>
      </c>
      <c r="H8" s="15">
        <v>0.38500000000000001</v>
      </c>
      <c r="I8" s="14">
        <v>285</v>
      </c>
      <c r="J8" s="15">
        <v>0.61499999999999999</v>
      </c>
      <c r="K8" s="16">
        <v>463406268</v>
      </c>
      <c r="L8" s="70">
        <v>1990</v>
      </c>
      <c r="M8" s="13" t="s">
        <v>23</v>
      </c>
      <c r="N8" s="17" t="s">
        <v>735</v>
      </c>
      <c r="O8" s="22" t="s">
        <v>736</v>
      </c>
      <c r="P8" s="19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</row>
    <row r="9" spans="1:31">
      <c r="A9" s="41" t="s">
        <v>197</v>
      </c>
      <c r="B9" s="11">
        <f t="shared" si="0"/>
        <v>32.820350599999998</v>
      </c>
      <c r="C9" s="81">
        <v>10</v>
      </c>
      <c r="D9" s="10">
        <f t="shared" si="1"/>
        <v>328.203506</v>
      </c>
      <c r="E9" s="16">
        <v>891.51</v>
      </c>
      <c r="F9" s="12">
        <f t="shared" si="2"/>
        <v>32.820350599999998</v>
      </c>
      <c r="G9" s="14">
        <v>174.803506</v>
      </c>
      <c r="H9" s="15">
        <v>0.53300000000000003</v>
      </c>
      <c r="I9" s="14">
        <v>153.4</v>
      </c>
      <c r="J9" s="15">
        <v>0.46700000000000003</v>
      </c>
      <c r="K9" s="16">
        <v>328203506</v>
      </c>
      <c r="L9" s="70">
        <v>1986</v>
      </c>
      <c r="M9" s="13" t="s">
        <v>102</v>
      </c>
      <c r="N9" s="17" t="s">
        <v>198</v>
      </c>
      <c r="O9" s="22" t="s">
        <v>199</v>
      </c>
      <c r="P9" s="19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>
      <c r="A10" s="41" t="s">
        <v>1075</v>
      </c>
      <c r="B10" s="11">
        <f t="shared" si="0"/>
        <v>28.491621133333336</v>
      </c>
      <c r="C10" s="81">
        <v>15</v>
      </c>
      <c r="D10" s="10">
        <f t="shared" si="1"/>
        <v>427.37431700000002</v>
      </c>
      <c r="E10" s="16">
        <v>587.17999999999995</v>
      </c>
      <c r="F10" s="12">
        <f t="shared" si="2"/>
        <v>28.491621133333336</v>
      </c>
      <c r="G10" s="14">
        <v>138.797449</v>
      </c>
      <c r="H10" s="15">
        <v>0.32500000000000001</v>
      </c>
      <c r="I10" s="14">
        <v>288.57686799999999</v>
      </c>
      <c r="J10" s="15">
        <v>0.67500000000000004</v>
      </c>
      <c r="K10" s="16">
        <v>427374317</v>
      </c>
      <c r="L10" s="70">
        <v>2010</v>
      </c>
      <c r="M10" s="13" t="s">
        <v>18</v>
      </c>
      <c r="N10" s="17" t="s">
        <v>1076</v>
      </c>
      <c r="O10" s="22" t="s">
        <v>1077</v>
      </c>
      <c r="P10" s="19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 spans="1:31">
      <c r="A11" s="41" t="s">
        <v>360</v>
      </c>
      <c r="B11" s="11">
        <f t="shared" si="0"/>
        <v>26.482481944444444</v>
      </c>
      <c r="C11" s="81">
        <v>18</v>
      </c>
      <c r="D11" s="10">
        <f t="shared" si="1"/>
        <v>476.68467500000003</v>
      </c>
      <c r="E11" s="16">
        <v>1113.93</v>
      </c>
      <c r="F11" s="12">
        <f t="shared" si="2"/>
        <v>26.482481944444444</v>
      </c>
      <c r="G11" s="14">
        <v>285.76124299999998</v>
      </c>
      <c r="H11" s="15">
        <v>0.6</v>
      </c>
      <c r="I11" s="14">
        <v>190.92343199999999</v>
      </c>
      <c r="J11" s="15">
        <v>0.4</v>
      </c>
      <c r="K11" s="16">
        <v>476684675</v>
      </c>
      <c r="L11" s="70">
        <v>1990</v>
      </c>
      <c r="M11" s="13" t="s">
        <v>23</v>
      </c>
      <c r="N11" s="17" t="s">
        <v>361</v>
      </c>
      <c r="O11" s="22" t="s">
        <v>362</v>
      </c>
      <c r="P11" s="19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 spans="1:31">
      <c r="A12" s="41" t="s">
        <v>142</v>
      </c>
      <c r="B12" s="11">
        <f t="shared" si="0"/>
        <v>25.338311230769232</v>
      </c>
      <c r="C12" s="81">
        <v>13</v>
      </c>
      <c r="D12" s="10">
        <f t="shared" si="1"/>
        <v>329.39804600000002</v>
      </c>
      <c r="E12" s="16">
        <v>452.57</v>
      </c>
      <c r="F12" s="12">
        <f t="shared" si="2"/>
        <v>25.338311230769232</v>
      </c>
      <c r="G12" s="14">
        <v>106.954678</v>
      </c>
      <c r="H12" s="15">
        <v>0.32500000000000001</v>
      </c>
      <c r="I12" s="14">
        <v>222.44336799999999</v>
      </c>
      <c r="J12" s="15">
        <v>0.67500000000000004</v>
      </c>
      <c r="K12" s="16">
        <v>329398046</v>
      </c>
      <c r="L12" s="70">
        <v>2010</v>
      </c>
      <c r="M12" s="13" t="s">
        <v>18</v>
      </c>
      <c r="N12" s="17" t="s">
        <v>143</v>
      </c>
      <c r="O12" s="18"/>
      <c r="P12" s="19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 spans="1:31">
      <c r="A13" s="41" t="s">
        <v>853</v>
      </c>
      <c r="B13" s="11">
        <f t="shared" si="0"/>
        <v>25.227369466666669</v>
      </c>
      <c r="C13" s="81">
        <v>15</v>
      </c>
      <c r="D13" s="10">
        <f t="shared" si="1"/>
        <v>378.41054200000002</v>
      </c>
      <c r="E13" s="16">
        <v>533.72</v>
      </c>
      <c r="F13" s="12">
        <f t="shared" si="2"/>
        <v>25.227369466666669</v>
      </c>
      <c r="G13" s="14">
        <v>141.319928</v>
      </c>
      <c r="H13" s="15">
        <v>0.374</v>
      </c>
      <c r="I13" s="14">
        <v>237.09061399999999</v>
      </c>
      <c r="J13" s="15">
        <v>0.626</v>
      </c>
      <c r="K13" s="16">
        <v>378410542</v>
      </c>
      <c r="L13" s="70">
        <v>2008</v>
      </c>
      <c r="M13" s="13" t="s">
        <v>16</v>
      </c>
      <c r="N13" s="17" t="s">
        <v>854</v>
      </c>
      <c r="O13" s="22" t="s">
        <v>855</v>
      </c>
      <c r="P13" s="19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>
      <c r="A14" s="41" t="s">
        <v>129</v>
      </c>
      <c r="B14" s="11">
        <f t="shared" si="0"/>
        <v>24.335421384615383</v>
      </c>
      <c r="C14" s="81">
        <v>13</v>
      </c>
      <c r="D14" s="10">
        <f t="shared" si="1"/>
        <v>316.360478</v>
      </c>
      <c r="E14" s="16">
        <v>924.28</v>
      </c>
      <c r="F14" s="12">
        <f t="shared" si="2"/>
        <v>24.335421384615383</v>
      </c>
      <c r="G14" s="14">
        <v>234.76047800000001</v>
      </c>
      <c r="H14" s="15">
        <v>0.74199999999999999</v>
      </c>
      <c r="I14" s="14">
        <v>81.599999999999994</v>
      </c>
      <c r="J14" s="15">
        <v>0.25800000000000001</v>
      </c>
      <c r="K14" s="16">
        <v>316360478</v>
      </c>
      <c r="L14" s="70">
        <v>1984</v>
      </c>
      <c r="M14" s="13" t="s">
        <v>102</v>
      </c>
      <c r="N14" s="17" t="s">
        <v>130</v>
      </c>
      <c r="O14" s="22" t="s">
        <v>131</v>
      </c>
      <c r="P14" s="19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 spans="1:31">
      <c r="A15" s="41" t="s">
        <v>1225</v>
      </c>
      <c r="B15" s="11">
        <f t="shared" si="0"/>
        <v>23.819211866666667</v>
      </c>
      <c r="C15" s="81">
        <v>15</v>
      </c>
      <c r="D15" s="10">
        <f t="shared" si="1"/>
        <v>357.28817800000002</v>
      </c>
      <c r="E15" s="16">
        <v>970.52</v>
      </c>
      <c r="F15" s="12">
        <f t="shared" si="2"/>
        <v>23.819211866666667</v>
      </c>
      <c r="G15" s="14">
        <v>180.25817799999999</v>
      </c>
      <c r="H15" s="15">
        <v>0.504</v>
      </c>
      <c r="I15" s="14">
        <v>177.03</v>
      </c>
      <c r="J15" s="15">
        <v>0.496</v>
      </c>
      <c r="K15" s="16">
        <v>357288178</v>
      </c>
      <c r="L15" s="70">
        <v>1986</v>
      </c>
      <c r="M15" s="13" t="s">
        <v>102</v>
      </c>
      <c r="N15" s="17" t="s">
        <v>1226</v>
      </c>
      <c r="O15" s="22" t="s">
        <v>1227</v>
      </c>
      <c r="P15" s="19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1">
      <c r="A16" s="41" t="s">
        <v>60</v>
      </c>
      <c r="B16" s="11">
        <f t="shared" si="0"/>
        <v>23.753106733333333</v>
      </c>
      <c r="C16" s="81">
        <v>15</v>
      </c>
      <c r="D16" s="10">
        <f t="shared" si="1"/>
        <v>356.29660100000001</v>
      </c>
      <c r="E16" s="16">
        <v>645.61</v>
      </c>
      <c r="F16" s="12">
        <f t="shared" si="2"/>
        <v>23.753106733333333</v>
      </c>
      <c r="G16" s="14">
        <v>130.09660099999999</v>
      </c>
      <c r="H16" s="15">
        <v>0.36499999999999999</v>
      </c>
      <c r="I16" s="14">
        <v>226.2</v>
      </c>
      <c r="J16" s="15">
        <v>0.63500000000000001</v>
      </c>
      <c r="K16" s="16">
        <v>356296601</v>
      </c>
      <c r="L16" s="70">
        <v>1999</v>
      </c>
      <c r="M16" s="13" t="s">
        <v>23</v>
      </c>
      <c r="N16" s="17" t="s">
        <v>61</v>
      </c>
      <c r="O16" s="22" t="s">
        <v>62</v>
      </c>
      <c r="P16" s="19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>
      <c r="A17" s="41" t="s">
        <v>1096</v>
      </c>
      <c r="B17" s="11">
        <f t="shared" si="0"/>
        <v>23.635817888888887</v>
      </c>
      <c r="C17" s="81">
        <v>45</v>
      </c>
      <c r="D17" s="10">
        <f t="shared" si="1"/>
        <v>1063.611805</v>
      </c>
      <c r="E17" s="16">
        <v>2165.86</v>
      </c>
      <c r="F17" s="12">
        <f t="shared" si="2"/>
        <v>23.635817888888887</v>
      </c>
      <c r="G17" s="14">
        <v>422.78377699999999</v>
      </c>
      <c r="H17" s="15">
        <v>0.39800000000000002</v>
      </c>
      <c r="I17" s="14">
        <v>640.82802800000002</v>
      </c>
      <c r="J17" s="15">
        <v>0.60199999999999998</v>
      </c>
      <c r="K17" s="16">
        <v>1063611805</v>
      </c>
      <c r="L17" s="70">
        <v>1994</v>
      </c>
      <c r="M17" s="13" t="s">
        <v>23</v>
      </c>
      <c r="N17" s="17" t="s">
        <v>1099</v>
      </c>
      <c r="O17" s="22" t="s">
        <v>1100</v>
      </c>
      <c r="P17" s="19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>
      <c r="A18" s="41" t="s">
        <v>270</v>
      </c>
      <c r="B18" s="11">
        <f t="shared" si="0"/>
        <v>22.867549499999999</v>
      </c>
      <c r="C18" s="81">
        <v>14</v>
      </c>
      <c r="D18" s="10">
        <f t="shared" si="1"/>
        <v>320.14569299999999</v>
      </c>
      <c r="E18" s="16">
        <v>857.11</v>
      </c>
      <c r="F18" s="12">
        <f t="shared" si="2"/>
        <v>22.867549499999999</v>
      </c>
      <c r="G18" s="14">
        <v>156.64569299999999</v>
      </c>
      <c r="H18" s="15">
        <v>0.48899999999999999</v>
      </c>
      <c r="I18" s="14">
        <v>163.5</v>
      </c>
      <c r="J18" s="15">
        <v>0.51100000000000001</v>
      </c>
      <c r="K18" s="16">
        <v>320145693</v>
      </c>
      <c r="L18" s="70">
        <v>1987</v>
      </c>
      <c r="M18" s="13" t="s">
        <v>102</v>
      </c>
      <c r="N18" s="17" t="s">
        <v>271</v>
      </c>
      <c r="O18" s="22" t="s">
        <v>272</v>
      </c>
      <c r="P18" s="19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>
      <c r="A19" s="41" t="s">
        <v>298</v>
      </c>
      <c r="B19" s="11">
        <f t="shared" si="0"/>
        <v>21.987111173913043</v>
      </c>
      <c r="C19" s="81">
        <v>23</v>
      </c>
      <c r="D19" s="10">
        <f t="shared" si="1"/>
        <v>505.70355699999999</v>
      </c>
      <c r="E19" s="16">
        <v>1181.74</v>
      </c>
      <c r="F19" s="12">
        <f t="shared" si="2"/>
        <v>21.987111173913043</v>
      </c>
      <c r="G19" s="14">
        <v>217.631306</v>
      </c>
      <c r="H19" s="15">
        <v>0.43</v>
      </c>
      <c r="I19" s="14">
        <v>288.07225099999999</v>
      </c>
      <c r="J19" s="15">
        <v>0.56999999999999995</v>
      </c>
      <c r="K19" s="16">
        <v>505703557</v>
      </c>
      <c r="L19" s="70">
        <v>1990</v>
      </c>
      <c r="M19" s="13" t="s">
        <v>23</v>
      </c>
      <c r="N19" s="17" t="s">
        <v>299</v>
      </c>
      <c r="O19" s="22" t="s">
        <v>300</v>
      </c>
      <c r="P19" s="19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>
      <c r="A20" s="41" t="s">
        <v>1144</v>
      </c>
      <c r="B20" s="11">
        <f t="shared" si="0"/>
        <v>20.401816866666664</v>
      </c>
      <c r="C20" s="81">
        <v>30</v>
      </c>
      <c r="D20" s="10">
        <f t="shared" si="1"/>
        <v>612.05450599999995</v>
      </c>
      <c r="E20" s="16">
        <v>983.88</v>
      </c>
      <c r="F20" s="12">
        <f t="shared" si="2"/>
        <v>20.401816866666664</v>
      </c>
      <c r="G20" s="14">
        <v>370.78293000000002</v>
      </c>
      <c r="H20" s="15">
        <v>0.60599999999999998</v>
      </c>
      <c r="I20" s="14">
        <v>241.27157600000001</v>
      </c>
      <c r="J20" s="15">
        <v>0.39400000000000002</v>
      </c>
      <c r="K20" s="16">
        <v>612054506</v>
      </c>
      <c r="L20" s="70">
        <v>2004</v>
      </c>
      <c r="M20" s="13" t="s">
        <v>16</v>
      </c>
      <c r="N20" s="17" t="s">
        <v>1145</v>
      </c>
      <c r="O20" s="22" t="s">
        <v>1146</v>
      </c>
      <c r="P20" s="19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>
      <c r="A21" s="41" t="s">
        <v>101</v>
      </c>
      <c r="B21" s="11">
        <f t="shared" si="0"/>
        <v>20.175619052631578</v>
      </c>
      <c r="C21" s="81">
        <v>19</v>
      </c>
      <c r="D21" s="10">
        <f t="shared" si="1"/>
        <v>383.33676200000002</v>
      </c>
      <c r="E21" s="16">
        <v>1081.74</v>
      </c>
      <c r="F21" s="12">
        <f t="shared" si="2"/>
        <v>20.175619052631578</v>
      </c>
      <c r="G21" s="14">
        <v>212.83676199999999</v>
      </c>
      <c r="H21" s="15">
        <v>0.55500000000000005</v>
      </c>
      <c r="I21" s="14">
        <v>170.5</v>
      </c>
      <c r="J21" s="15">
        <v>0.44500000000000001</v>
      </c>
      <c r="K21" s="16">
        <v>383336762</v>
      </c>
      <c r="L21" s="70">
        <v>1985</v>
      </c>
      <c r="M21" s="13" t="s">
        <v>102</v>
      </c>
      <c r="N21" s="17" t="s">
        <v>103</v>
      </c>
      <c r="O21" s="22" t="s">
        <v>104</v>
      </c>
      <c r="P21" s="19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>
      <c r="A22" s="41" t="s">
        <v>38</v>
      </c>
      <c r="B22" s="11">
        <f t="shared" si="0"/>
        <v>20.056057117647057</v>
      </c>
      <c r="C22" s="81">
        <v>17</v>
      </c>
      <c r="D22" s="10">
        <f t="shared" si="1"/>
        <v>340.95297099999999</v>
      </c>
      <c r="E22" s="16">
        <v>409.52</v>
      </c>
      <c r="F22" s="12">
        <f t="shared" si="2"/>
        <v>20.056057117647057</v>
      </c>
      <c r="G22" s="14">
        <v>188.024361</v>
      </c>
      <c r="H22" s="15">
        <v>0.55200000000000005</v>
      </c>
      <c r="I22" s="14">
        <v>152.92860999999999</v>
      </c>
      <c r="J22" s="15">
        <v>0.44800000000000001</v>
      </c>
      <c r="K22" s="16">
        <v>340952971</v>
      </c>
      <c r="L22" s="70">
        <v>2018</v>
      </c>
      <c r="M22" s="13" t="s">
        <v>18</v>
      </c>
      <c r="N22" s="17" t="s">
        <v>39</v>
      </c>
      <c r="O22" s="18"/>
      <c r="P22" s="19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>
      <c r="A23" s="41" t="s">
        <v>1113</v>
      </c>
      <c r="B23" s="11">
        <f t="shared" si="0"/>
        <v>19.532411500000002</v>
      </c>
      <c r="C23" s="81">
        <v>18</v>
      </c>
      <c r="D23" s="10">
        <f t="shared" si="1"/>
        <v>351.58340700000002</v>
      </c>
      <c r="E23" s="16">
        <v>715.94</v>
      </c>
      <c r="F23" s="12">
        <f t="shared" si="2"/>
        <v>19.532411500000002</v>
      </c>
      <c r="G23" s="14">
        <v>119.93873000000001</v>
      </c>
      <c r="H23" s="15">
        <v>0.34100000000000003</v>
      </c>
      <c r="I23" s="14">
        <v>231.644677</v>
      </c>
      <c r="J23" s="15">
        <v>0.65900000000000003</v>
      </c>
      <c r="K23" s="16">
        <v>351583407</v>
      </c>
      <c r="L23" s="70">
        <v>1994</v>
      </c>
      <c r="M23" s="13" t="s">
        <v>23</v>
      </c>
      <c r="N23" s="17" t="s">
        <v>1114</v>
      </c>
      <c r="O23" s="22" t="s">
        <v>1115</v>
      </c>
      <c r="P23" s="19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>
      <c r="A24" s="41" t="s">
        <v>749</v>
      </c>
      <c r="B24" s="11">
        <f t="shared" si="0"/>
        <v>19.496298549999999</v>
      </c>
      <c r="C24" s="81">
        <v>20</v>
      </c>
      <c r="D24" s="10">
        <f t="shared" si="1"/>
        <v>389.925971</v>
      </c>
      <c r="E24" s="16">
        <v>1334.31</v>
      </c>
      <c r="F24" s="12">
        <f t="shared" si="2"/>
        <v>19.496298549999999</v>
      </c>
      <c r="G24" s="14">
        <v>248.15997100000001</v>
      </c>
      <c r="H24" s="15">
        <v>0.63600000000000001</v>
      </c>
      <c r="I24" s="14">
        <v>141.76599999999999</v>
      </c>
      <c r="J24" s="15">
        <v>0.36399999999999999</v>
      </c>
      <c r="K24" s="16">
        <v>389925971</v>
      </c>
      <c r="L24" s="70">
        <v>1981</v>
      </c>
      <c r="M24" s="13" t="s">
        <v>102</v>
      </c>
      <c r="N24" s="17" t="s">
        <v>750</v>
      </c>
      <c r="O24" s="22" t="s">
        <v>751</v>
      </c>
      <c r="P24" s="19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 spans="1:31">
      <c r="A25" s="41" t="s">
        <v>200</v>
      </c>
      <c r="B25" s="11">
        <f t="shared" si="0"/>
        <v>19.282220363636362</v>
      </c>
      <c r="C25" s="81">
        <v>22</v>
      </c>
      <c r="D25" s="10">
        <f t="shared" si="1"/>
        <v>424.20884799999999</v>
      </c>
      <c r="E25" s="16">
        <v>991.3</v>
      </c>
      <c r="F25" s="12">
        <f t="shared" si="2"/>
        <v>19.282220363636362</v>
      </c>
      <c r="G25" s="14">
        <v>184.20884799999999</v>
      </c>
      <c r="H25" s="15">
        <v>0.434</v>
      </c>
      <c r="I25" s="14">
        <v>240</v>
      </c>
      <c r="J25" s="15">
        <v>0.56599999999999995</v>
      </c>
      <c r="K25" s="16">
        <v>424208848</v>
      </c>
      <c r="L25" s="70">
        <v>1990</v>
      </c>
      <c r="M25" s="13" t="s">
        <v>23</v>
      </c>
      <c r="N25" s="17" t="s">
        <v>201</v>
      </c>
      <c r="O25" s="22" t="s">
        <v>202</v>
      </c>
      <c r="P25" s="19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>
      <c r="A26" s="41" t="s">
        <v>895</v>
      </c>
      <c r="B26" s="11">
        <f t="shared" si="0"/>
        <v>18.722378684210526</v>
      </c>
      <c r="C26" s="81">
        <v>19</v>
      </c>
      <c r="D26" s="10">
        <f t="shared" si="1"/>
        <v>355.72519499999999</v>
      </c>
      <c r="E26" s="16">
        <v>604.82000000000005</v>
      </c>
      <c r="F26" s="12">
        <f t="shared" si="2"/>
        <v>18.722378684210526</v>
      </c>
      <c r="G26" s="14">
        <v>13.750643999999999</v>
      </c>
      <c r="H26" s="15">
        <v>3.9E-2</v>
      </c>
      <c r="I26" s="14">
        <v>341.97455100000002</v>
      </c>
      <c r="J26" s="15">
        <v>0.96099999999999997</v>
      </c>
      <c r="K26" s="16">
        <v>355725195</v>
      </c>
      <c r="L26" s="70">
        <v>2001</v>
      </c>
      <c r="M26" s="13" t="s">
        <v>16</v>
      </c>
      <c r="N26" s="17" t="s">
        <v>896</v>
      </c>
      <c r="O26" s="22" t="s">
        <v>897</v>
      </c>
      <c r="P26" s="19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>
      <c r="A27" s="41" t="s">
        <v>45</v>
      </c>
      <c r="B27" s="11">
        <f t="shared" si="0"/>
        <v>18.001793535714288</v>
      </c>
      <c r="C27" s="81">
        <v>28</v>
      </c>
      <c r="D27" s="10">
        <f t="shared" si="1"/>
        <v>504.05021900000003</v>
      </c>
      <c r="E27" s="16">
        <v>1086.6099999999999</v>
      </c>
      <c r="F27" s="12">
        <f t="shared" si="2"/>
        <v>18.001793535714288</v>
      </c>
      <c r="G27" s="14">
        <v>217.35021900000001</v>
      </c>
      <c r="H27" s="15">
        <v>0.43099999999999999</v>
      </c>
      <c r="I27" s="14">
        <v>286.7</v>
      </c>
      <c r="J27" s="15">
        <v>0.56899999999999995</v>
      </c>
      <c r="K27" s="16">
        <v>504050219</v>
      </c>
      <c r="L27" s="70">
        <v>1992</v>
      </c>
      <c r="M27" s="13" t="s">
        <v>23</v>
      </c>
      <c r="N27" s="17" t="s">
        <v>47</v>
      </c>
      <c r="O27" s="22" t="s">
        <v>48</v>
      </c>
      <c r="P27" s="19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>
      <c r="A28" s="41" t="s">
        <v>641</v>
      </c>
      <c r="B28" s="11">
        <f t="shared" si="0"/>
        <v>17.6514478</v>
      </c>
      <c r="C28" s="81">
        <v>25</v>
      </c>
      <c r="D28" s="10">
        <f t="shared" si="1"/>
        <v>441.28619500000002</v>
      </c>
      <c r="E28" s="16">
        <v>921.29</v>
      </c>
      <c r="F28" s="12">
        <f t="shared" si="2"/>
        <v>17.6514478</v>
      </c>
      <c r="G28" s="14">
        <v>219.195243</v>
      </c>
      <c r="H28" s="15">
        <v>0.497</v>
      </c>
      <c r="I28" s="14">
        <v>222.09095199999999</v>
      </c>
      <c r="J28" s="15">
        <v>0.503</v>
      </c>
      <c r="K28" s="16">
        <v>441286195</v>
      </c>
      <c r="L28" s="70">
        <v>1993</v>
      </c>
      <c r="M28" s="13" t="s">
        <v>23</v>
      </c>
      <c r="N28" s="17" t="s">
        <v>642</v>
      </c>
      <c r="O28" s="22" t="s">
        <v>643</v>
      </c>
      <c r="P28" s="19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>
      <c r="A29" s="41" t="s">
        <v>468</v>
      </c>
      <c r="B29" s="11">
        <f t="shared" si="0"/>
        <v>17.615909857142857</v>
      </c>
      <c r="C29" s="81">
        <v>63</v>
      </c>
      <c r="D29" s="10">
        <f t="shared" si="1"/>
        <v>1109.8023209999999</v>
      </c>
      <c r="E29" s="16">
        <v>2316.9699999999998</v>
      </c>
      <c r="F29" s="12">
        <f t="shared" si="2"/>
        <v>17.615909857142857</v>
      </c>
      <c r="G29" s="14">
        <v>404.21472</v>
      </c>
      <c r="H29" s="15">
        <v>0.36399999999999999</v>
      </c>
      <c r="I29" s="14">
        <v>705.58760099999995</v>
      </c>
      <c r="J29" s="15">
        <v>0.63600000000000001</v>
      </c>
      <c r="K29" s="16">
        <v>1109802321</v>
      </c>
      <c r="L29" s="70">
        <v>1993</v>
      </c>
      <c r="M29" s="13" t="s">
        <v>23</v>
      </c>
      <c r="N29" s="17" t="s">
        <v>469</v>
      </c>
      <c r="O29" s="22" t="s">
        <v>470</v>
      </c>
      <c r="P29" s="19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 spans="1:31">
      <c r="A30" s="41" t="s">
        <v>441</v>
      </c>
      <c r="B30" s="11">
        <f t="shared" si="0"/>
        <v>17.546063775</v>
      </c>
      <c r="C30" s="81">
        <v>40</v>
      </c>
      <c r="D30" s="10">
        <f t="shared" si="1"/>
        <v>701.84255099999996</v>
      </c>
      <c r="E30" s="16">
        <v>860.43</v>
      </c>
      <c r="F30" s="12">
        <f t="shared" si="2"/>
        <v>17.546063775</v>
      </c>
      <c r="G30" s="14">
        <v>328.87498099999999</v>
      </c>
      <c r="H30" s="15">
        <v>0.46899999999999997</v>
      </c>
      <c r="I30" s="14">
        <v>372.96757000000002</v>
      </c>
      <c r="J30" s="15">
        <v>0.53100000000000003</v>
      </c>
      <c r="K30" s="16">
        <v>701842551</v>
      </c>
      <c r="L30" s="70">
        <v>2017</v>
      </c>
      <c r="M30" s="13" t="s">
        <v>18</v>
      </c>
      <c r="N30" s="17" t="s">
        <v>442</v>
      </c>
      <c r="O30" s="34" t="s">
        <v>443</v>
      </c>
      <c r="P30" s="19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>
      <c r="A31" s="41" t="s">
        <v>147</v>
      </c>
      <c r="B31" s="11">
        <f t="shared" si="0"/>
        <v>17.515563673076922</v>
      </c>
      <c r="C31" s="81">
        <v>52</v>
      </c>
      <c r="D31" s="10">
        <f t="shared" si="1"/>
        <v>910.80931099999998</v>
      </c>
      <c r="E31" s="16">
        <v>1093.97</v>
      </c>
      <c r="F31" s="12">
        <f t="shared" si="2"/>
        <v>17.515563673076922</v>
      </c>
      <c r="G31" s="14">
        <v>216.66804200000001</v>
      </c>
      <c r="H31" s="15">
        <v>0.23799999999999999</v>
      </c>
      <c r="I31" s="14">
        <v>694.14126899999997</v>
      </c>
      <c r="J31" s="15">
        <v>0.76200000000000001</v>
      </c>
      <c r="K31" s="16">
        <v>910809311</v>
      </c>
      <c r="L31" s="70">
        <v>2018</v>
      </c>
      <c r="M31" s="13" t="s">
        <v>18</v>
      </c>
      <c r="N31" s="17" t="s">
        <v>148</v>
      </c>
      <c r="O31" s="18"/>
      <c r="P31" s="19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>
      <c r="A32" s="41" t="s">
        <v>246</v>
      </c>
      <c r="B32" s="11">
        <f t="shared" si="0"/>
        <v>17.36693764516129</v>
      </c>
      <c r="C32" s="81">
        <v>31</v>
      </c>
      <c r="D32" s="10">
        <f t="shared" si="1"/>
        <v>538.37506699999994</v>
      </c>
      <c r="E32" s="16">
        <v>2060.16</v>
      </c>
      <c r="F32" s="12">
        <f t="shared" si="2"/>
        <v>17.36693764516129</v>
      </c>
      <c r="G32" s="14">
        <v>292.75396000000001</v>
      </c>
      <c r="H32" s="15">
        <v>0.54400000000000004</v>
      </c>
      <c r="I32" s="14">
        <v>245.62110699999999</v>
      </c>
      <c r="J32" s="15">
        <v>0.45600000000000002</v>
      </c>
      <c r="K32" s="16">
        <v>538375067</v>
      </c>
      <c r="L32" s="70">
        <v>1980</v>
      </c>
      <c r="M32" s="13" t="s">
        <v>102</v>
      </c>
      <c r="N32" s="17" t="s">
        <v>247</v>
      </c>
      <c r="O32" s="22" t="s">
        <v>248</v>
      </c>
      <c r="P32" s="28" t="s">
        <v>94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31">
      <c r="A33" s="41" t="s">
        <v>125</v>
      </c>
      <c r="B33" s="11">
        <f t="shared" si="0"/>
        <v>16.998704799999999</v>
      </c>
      <c r="C33" s="81">
        <v>25</v>
      </c>
      <c r="D33" s="10">
        <f t="shared" si="1"/>
        <v>424.96762000000001</v>
      </c>
      <c r="E33" s="16">
        <v>939.95</v>
      </c>
      <c r="F33" s="12">
        <f t="shared" si="2"/>
        <v>16.998704799999999</v>
      </c>
      <c r="G33" s="14">
        <v>218.96762000000001</v>
      </c>
      <c r="H33" s="15">
        <v>0.51500000000000001</v>
      </c>
      <c r="I33" s="14">
        <v>206</v>
      </c>
      <c r="J33" s="15">
        <v>0.48499999999999999</v>
      </c>
      <c r="K33" s="16">
        <v>424967620</v>
      </c>
      <c r="L33" s="70">
        <v>1991</v>
      </c>
      <c r="M33" s="13" t="s">
        <v>23</v>
      </c>
      <c r="N33" s="17" t="s">
        <v>127</v>
      </c>
      <c r="O33" s="22" t="s">
        <v>128</v>
      </c>
      <c r="P33" s="19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31">
      <c r="A34" s="41" t="s">
        <v>1180</v>
      </c>
      <c r="B34" s="11">
        <f t="shared" si="0"/>
        <v>16.8201608</v>
      </c>
      <c r="C34" s="81">
        <v>40</v>
      </c>
      <c r="D34" s="10">
        <f t="shared" si="1"/>
        <v>672.80643199999997</v>
      </c>
      <c r="E34" s="16">
        <v>1219.1199999999999</v>
      </c>
      <c r="F34" s="12">
        <f t="shared" si="2"/>
        <v>16.8201608</v>
      </c>
      <c r="G34" s="14">
        <v>293.50629199999997</v>
      </c>
      <c r="H34" s="15">
        <v>0.436</v>
      </c>
      <c r="I34" s="14">
        <v>379.30014</v>
      </c>
      <c r="J34" s="15">
        <v>0.56399999999999995</v>
      </c>
      <c r="K34" s="16">
        <v>672806432</v>
      </c>
      <c r="L34" s="70">
        <v>1999</v>
      </c>
      <c r="M34" s="13" t="s">
        <v>23</v>
      </c>
      <c r="N34" s="17" t="s">
        <v>1181</v>
      </c>
      <c r="O34" s="22" t="s">
        <v>1182</v>
      </c>
      <c r="P34" s="19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31">
      <c r="A35" s="41" t="s">
        <v>1141</v>
      </c>
      <c r="B35" s="11">
        <f t="shared" si="0"/>
        <v>16.617399863636365</v>
      </c>
      <c r="C35" s="81">
        <v>22</v>
      </c>
      <c r="D35" s="10">
        <f t="shared" si="1"/>
        <v>365.58279700000003</v>
      </c>
      <c r="E35" s="16">
        <v>439.1</v>
      </c>
      <c r="F35" s="12">
        <f t="shared" si="2"/>
        <v>16.617399863636365</v>
      </c>
      <c r="G35" s="14">
        <v>117.481222</v>
      </c>
      <c r="H35" s="15">
        <v>0.32100000000000001</v>
      </c>
      <c r="I35" s="14">
        <v>248.101575</v>
      </c>
      <c r="J35" s="15">
        <v>0.67900000000000005</v>
      </c>
      <c r="K35" s="16">
        <v>365582797</v>
      </c>
      <c r="L35" s="70">
        <v>2018</v>
      </c>
      <c r="M35" s="13" t="s">
        <v>18</v>
      </c>
      <c r="N35" s="17" t="s">
        <v>1142</v>
      </c>
      <c r="O35" s="22" t="s">
        <v>1143</v>
      </c>
      <c r="P35" s="19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>
      <c r="A36" s="41" t="s">
        <v>967</v>
      </c>
      <c r="B36" s="11">
        <f t="shared" si="0"/>
        <v>16.44185796</v>
      </c>
      <c r="C36" s="81">
        <v>25</v>
      </c>
      <c r="D36" s="10">
        <f t="shared" si="1"/>
        <v>411.046449</v>
      </c>
      <c r="E36" s="16">
        <v>886.12</v>
      </c>
      <c r="F36" s="12">
        <f t="shared" si="2"/>
        <v>16.44185796</v>
      </c>
      <c r="G36" s="14">
        <v>122.046449</v>
      </c>
      <c r="H36" s="15">
        <v>0.29699999999999999</v>
      </c>
      <c r="I36" s="14">
        <v>289</v>
      </c>
      <c r="J36" s="15">
        <v>0.70299999999999996</v>
      </c>
      <c r="K36" s="16">
        <v>411046449</v>
      </c>
      <c r="L36" s="70">
        <v>1992</v>
      </c>
      <c r="M36" s="13" t="s">
        <v>23</v>
      </c>
      <c r="N36" s="17" t="s">
        <v>968</v>
      </c>
      <c r="O36" s="22" t="s">
        <v>969</v>
      </c>
      <c r="P36" s="19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>
      <c r="A37" s="41" t="s">
        <v>1204</v>
      </c>
      <c r="B37" s="11">
        <f t="shared" si="0"/>
        <v>16.081941347826088</v>
      </c>
      <c r="C37" s="81">
        <v>23</v>
      </c>
      <c r="D37" s="10">
        <f t="shared" si="1"/>
        <v>369.88465100000002</v>
      </c>
      <c r="E37" s="16">
        <v>681.43</v>
      </c>
      <c r="F37" s="12">
        <f t="shared" si="2"/>
        <v>16.081941347826088</v>
      </c>
      <c r="G37" s="14">
        <v>176.48465100000001</v>
      </c>
      <c r="H37" s="15">
        <v>0.47699999999999998</v>
      </c>
      <c r="I37" s="14">
        <v>193.4</v>
      </c>
      <c r="J37" s="15">
        <v>0.52300000000000002</v>
      </c>
      <c r="K37" s="16">
        <v>369884651</v>
      </c>
      <c r="L37" s="70">
        <v>1998</v>
      </c>
      <c r="M37" s="13" t="s">
        <v>23</v>
      </c>
      <c r="N37" s="17" t="s">
        <v>1205</v>
      </c>
      <c r="O37" s="22" t="s">
        <v>1206</v>
      </c>
      <c r="P37" s="19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31">
      <c r="A38" s="41" t="s">
        <v>979</v>
      </c>
      <c r="B38" s="11">
        <f t="shared" si="0"/>
        <v>16.020312100000002</v>
      </c>
      <c r="C38" s="81">
        <v>20</v>
      </c>
      <c r="D38" s="10">
        <f t="shared" si="1"/>
        <v>320.40624200000002</v>
      </c>
      <c r="E38" s="16">
        <v>414.23</v>
      </c>
      <c r="F38" s="12">
        <f t="shared" si="2"/>
        <v>16.020312100000002</v>
      </c>
      <c r="G38" s="14">
        <v>137.44636800000001</v>
      </c>
      <c r="H38" s="15">
        <v>0.42899999999999999</v>
      </c>
      <c r="I38" s="14">
        <v>182.95987400000001</v>
      </c>
      <c r="J38" s="15">
        <v>0.57099999999999995</v>
      </c>
      <c r="K38" s="16">
        <v>320406242</v>
      </c>
      <c r="L38" s="70">
        <v>2013</v>
      </c>
      <c r="M38" s="13" t="s">
        <v>18</v>
      </c>
      <c r="N38" s="17" t="s">
        <v>980</v>
      </c>
      <c r="O38" s="22" t="s">
        <v>981</v>
      </c>
      <c r="P38" s="19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31">
      <c r="A39" s="41" t="s">
        <v>456</v>
      </c>
      <c r="B39" s="11">
        <f t="shared" si="0"/>
        <v>15.784908757142857</v>
      </c>
      <c r="C39" s="81">
        <v>70</v>
      </c>
      <c r="D39" s="10">
        <f t="shared" si="1"/>
        <v>1104.9436129999999</v>
      </c>
      <c r="E39" s="16">
        <v>1306.8699999999999</v>
      </c>
      <c r="F39" s="12">
        <f t="shared" si="2"/>
        <v>15.784908757142857</v>
      </c>
      <c r="G39" s="14">
        <v>335.47765700000002</v>
      </c>
      <c r="H39" s="15">
        <v>0.30399999999999999</v>
      </c>
      <c r="I39" s="14">
        <v>769.46595600000001</v>
      </c>
      <c r="J39" s="15">
        <v>0.69599999999999995</v>
      </c>
      <c r="K39" s="16">
        <v>1104943613</v>
      </c>
      <c r="L39" s="70">
        <v>2019</v>
      </c>
      <c r="M39" s="13" t="s">
        <v>18</v>
      </c>
      <c r="N39" s="17" t="s">
        <v>457</v>
      </c>
      <c r="O39" s="22" t="s">
        <v>458</v>
      </c>
      <c r="P39" s="19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>
      <c r="A40" s="41" t="s">
        <v>510</v>
      </c>
      <c r="B40" s="11">
        <f t="shared" si="0"/>
        <v>15.7075633</v>
      </c>
      <c r="C40" s="81">
        <v>30</v>
      </c>
      <c r="D40" s="10">
        <f t="shared" si="1"/>
        <v>471.226899</v>
      </c>
      <c r="E40" s="16">
        <v>592.15</v>
      </c>
      <c r="F40" s="12">
        <f t="shared" si="2"/>
        <v>15.7075633</v>
      </c>
      <c r="G40" s="14">
        <v>151.10180299999999</v>
      </c>
      <c r="H40" s="15">
        <v>0.32100000000000001</v>
      </c>
      <c r="I40" s="14">
        <v>320.12509599999998</v>
      </c>
      <c r="J40" s="15">
        <v>0.67900000000000005</v>
      </c>
      <c r="K40" s="16">
        <v>471226899</v>
      </c>
      <c r="L40" s="70">
        <v>2016</v>
      </c>
      <c r="M40" s="13" t="s">
        <v>18</v>
      </c>
      <c r="N40" s="17" t="s">
        <v>511</v>
      </c>
      <c r="O40" s="22" t="s">
        <v>512</v>
      </c>
      <c r="P40" s="19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31">
      <c r="A41" s="41" t="s">
        <v>602</v>
      </c>
      <c r="B41" s="11">
        <f t="shared" si="0"/>
        <v>15.66817110810811</v>
      </c>
      <c r="C41" s="81">
        <v>74</v>
      </c>
      <c r="D41" s="10">
        <f t="shared" si="1"/>
        <v>1159.4446620000001</v>
      </c>
      <c r="E41" s="16">
        <v>1476.98</v>
      </c>
      <c r="F41" s="12">
        <f t="shared" si="2"/>
        <v>15.66817110810811</v>
      </c>
      <c r="G41" s="14">
        <v>336.04577</v>
      </c>
      <c r="H41" s="15">
        <v>0.28999999999999998</v>
      </c>
      <c r="I41" s="14">
        <v>823.39889200000005</v>
      </c>
      <c r="J41" s="15">
        <v>0.71</v>
      </c>
      <c r="K41" s="16">
        <v>1159444662</v>
      </c>
      <c r="L41" s="70">
        <v>2015</v>
      </c>
      <c r="M41" s="13" t="s">
        <v>18</v>
      </c>
      <c r="N41" s="17" t="s">
        <v>603</v>
      </c>
      <c r="O41" s="22" t="s">
        <v>604</v>
      </c>
      <c r="P41" s="19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31">
      <c r="A42" s="41" t="s">
        <v>805</v>
      </c>
      <c r="B42" s="11">
        <f t="shared" si="0"/>
        <v>14.643692954545456</v>
      </c>
      <c r="C42" s="81">
        <v>22</v>
      </c>
      <c r="D42" s="10">
        <f t="shared" si="1"/>
        <v>322.16124500000001</v>
      </c>
      <c r="E42" s="16">
        <v>672.59</v>
      </c>
      <c r="F42" s="12">
        <f t="shared" si="2"/>
        <v>14.643692954545456</v>
      </c>
      <c r="G42" s="14">
        <v>96.898818000000006</v>
      </c>
      <c r="H42" s="15">
        <v>0.30099999999999999</v>
      </c>
      <c r="I42" s="14">
        <v>225.262427</v>
      </c>
      <c r="J42" s="15">
        <v>0.69899999999999995</v>
      </c>
      <c r="K42" s="16">
        <v>322161245</v>
      </c>
      <c r="L42" s="70">
        <v>1993</v>
      </c>
      <c r="M42" s="13" t="s">
        <v>23</v>
      </c>
      <c r="N42" s="17" t="s">
        <v>806</v>
      </c>
      <c r="O42" s="22" t="s">
        <v>807</v>
      </c>
      <c r="P42" s="19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>
      <c r="A43" s="41" t="s">
        <v>277</v>
      </c>
      <c r="B43" s="11">
        <f t="shared" si="0"/>
        <v>14.241286675000001</v>
      </c>
      <c r="C43" s="81">
        <v>40</v>
      </c>
      <c r="D43" s="10">
        <f t="shared" si="1"/>
        <v>569.65146700000003</v>
      </c>
      <c r="E43" s="16">
        <v>725.66</v>
      </c>
      <c r="F43" s="12">
        <f t="shared" si="2"/>
        <v>14.241286675000001</v>
      </c>
      <c r="G43" s="14">
        <v>166.16722999999999</v>
      </c>
      <c r="H43" s="15">
        <v>0.29199999999999998</v>
      </c>
      <c r="I43" s="14">
        <v>403.48423700000001</v>
      </c>
      <c r="J43" s="15">
        <v>0.70799999999999996</v>
      </c>
      <c r="K43" s="16">
        <v>569651467</v>
      </c>
      <c r="L43" s="70">
        <v>2015</v>
      </c>
      <c r="M43" s="13" t="s">
        <v>18</v>
      </c>
      <c r="N43" s="17" t="s">
        <v>278</v>
      </c>
      <c r="O43" s="18"/>
      <c r="P43" s="19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>
      <c r="A44" s="41" t="s">
        <v>1282</v>
      </c>
      <c r="B44" s="11">
        <f t="shared" si="0"/>
        <v>14.22050962</v>
      </c>
      <c r="C44" s="81">
        <v>50</v>
      </c>
      <c r="D44" s="10">
        <f t="shared" si="1"/>
        <v>711.02548100000001</v>
      </c>
      <c r="E44" s="16">
        <v>1002.54</v>
      </c>
      <c r="F44" s="12">
        <f t="shared" si="2"/>
        <v>14.22050962</v>
      </c>
      <c r="G44" s="14">
        <v>297.81625300000002</v>
      </c>
      <c r="H44" s="15">
        <v>0.41899999999999998</v>
      </c>
      <c r="I44" s="14">
        <v>413.209228</v>
      </c>
      <c r="J44" s="15">
        <v>0.58099999999999996</v>
      </c>
      <c r="K44" s="16">
        <v>711025481</v>
      </c>
      <c r="L44" s="70">
        <v>2009</v>
      </c>
      <c r="M44" s="13" t="s">
        <v>16</v>
      </c>
      <c r="N44" s="17" t="s">
        <v>1283</v>
      </c>
      <c r="O44" s="22" t="s">
        <v>1284</v>
      </c>
      <c r="P44" s="19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>
      <c r="A45" s="41" t="s">
        <v>752</v>
      </c>
      <c r="B45" s="11">
        <f t="shared" si="0"/>
        <v>14.1930174</v>
      </c>
      <c r="C45" s="81">
        <v>25</v>
      </c>
      <c r="D45" s="10">
        <f t="shared" si="1"/>
        <v>354.82543500000003</v>
      </c>
      <c r="E45" s="16">
        <v>913.01</v>
      </c>
      <c r="F45" s="12">
        <f t="shared" si="2"/>
        <v>14.1930174</v>
      </c>
      <c r="G45" s="14">
        <v>172.825435</v>
      </c>
      <c r="H45" s="15">
        <v>0.48699999999999999</v>
      </c>
      <c r="I45" s="14">
        <v>182</v>
      </c>
      <c r="J45" s="15">
        <v>0.51300000000000001</v>
      </c>
      <c r="K45" s="16">
        <v>354825435</v>
      </c>
      <c r="L45" s="70">
        <v>1988</v>
      </c>
      <c r="M45" s="13" t="s">
        <v>102</v>
      </c>
      <c r="N45" s="17" t="s">
        <v>753</v>
      </c>
      <c r="O45" s="22" t="s">
        <v>754</v>
      </c>
      <c r="P45" s="19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>
      <c r="A46" s="41" t="s">
        <v>323</v>
      </c>
      <c r="B46" s="11">
        <f t="shared" si="0"/>
        <v>13.989245913043478</v>
      </c>
      <c r="C46" s="81">
        <v>23</v>
      </c>
      <c r="D46" s="10">
        <f t="shared" si="1"/>
        <v>321.752656</v>
      </c>
      <c r="E46" s="16">
        <v>386.45</v>
      </c>
      <c r="F46" s="12">
        <f t="shared" si="2"/>
        <v>13.989245913043478</v>
      </c>
      <c r="G46" s="14">
        <v>85.080171000000007</v>
      </c>
      <c r="H46" s="15">
        <v>0.26400000000000001</v>
      </c>
      <c r="I46" s="14">
        <v>236.67248499999999</v>
      </c>
      <c r="J46" s="15">
        <v>0.73599999999999999</v>
      </c>
      <c r="K46" s="16">
        <v>321752656</v>
      </c>
      <c r="L46" s="70">
        <v>2018</v>
      </c>
      <c r="M46" s="13" t="s">
        <v>18</v>
      </c>
      <c r="N46" s="17" t="s">
        <v>324</v>
      </c>
      <c r="O46" s="18"/>
      <c r="P46" s="19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>
      <c r="A47" s="41" t="s">
        <v>205</v>
      </c>
      <c r="B47" s="11">
        <f t="shared" si="0"/>
        <v>13.497186051724137</v>
      </c>
      <c r="C47" s="81">
        <v>58</v>
      </c>
      <c r="D47" s="10">
        <f t="shared" si="1"/>
        <v>782.83679099999995</v>
      </c>
      <c r="E47" s="16">
        <v>983.72</v>
      </c>
      <c r="F47" s="12">
        <f t="shared" si="2"/>
        <v>13.497186051724137</v>
      </c>
      <c r="G47" s="14">
        <v>363.07070900000002</v>
      </c>
      <c r="H47" s="15">
        <v>0.46400000000000002</v>
      </c>
      <c r="I47" s="14">
        <v>419.76608199999998</v>
      </c>
      <c r="J47" s="15">
        <v>0.53600000000000003</v>
      </c>
      <c r="K47" s="16">
        <v>782836791</v>
      </c>
      <c r="L47" s="70">
        <v>2016</v>
      </c>
      <c r="M47" s="13" t="s">
        <v>18</v>
      </c>
      <c r="N47" s="17" t="s">
        <v>206</v>
      </c>
      <c r="O47" s="18"/>
      <c r="P47" s="19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>
      <c r="A48" s="41" t="s">
        <v>1040</v>
      </c>
      <c r="B48" s="11">
        <f t="shared" si="0"/>
        <v>13.409373685714286</v>
      </c>
      <c r="C48" s="81">
        <v>35</v>
      </c>
      <c r="D48" s="10">
        <f t="shared" si="1"/>
        <v>469.328079</v>
      </c>
      <c r="E48" s="16">
        <v>661.75</v>
      </c>
      <c r="F48" s="12">
        <f t="shared" si="2"/>
        <v>13.409373685714286</v>
      </c>
      <c r="G48" s="14">
        <v>277.33974599999999</v>
      </c>
      <c r="H48" s="15">
        <v>0.59099999999999997</v>
      </c>
      <c r="I48" s="14">
        <v>191.98833300000001</v>
      </c>
      <c r="J48" s="15">
        <v>0.40899999999999997</v>
      </c>
      <c r="K48" s="16">
        <v>469328079</v>
      </c>
      <c r="L48" s="70">
        <v>2009</v>
      </c>
      <c r="M48" s="13" t="s">
        <v>16</v>
      </c>
      <c r="N48" s="17" t="s">
        <v>1041</v>
      </c>
      <c r="O48" s="22" t="s">
        <v>1042</v>
      </c>
      <c r="P48" s="19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>
      <c r="A49" s="41" t="s">
        <v>1231</v>
      </c>
      <c r="B49" s="11">
        <f t="shared" si="0"/>
        <v>13.147886199999999</v>
      </c>
      <c r="C49" s="81">
        <v>30</v>
      </c>
      <c r="D49" s="10">
        <f t="shared" si="1"/>
        <v>394.43658599999998</v>
      </c>
      <c r="E49" s="16">
        <v>781.29</v>
      </c>
      <c r="F49" s="12">
        <f t="shared" si="2"/>
        <v>13.147886199999999</v>
      </c>
      <c r="G49" s="14">
        <v>223.22567900000001</v>
      </c>
      <c r="H49" s="15">
        <v>0.56599999999999995</v>
      </c>
      <c r="I49" s="14">
        <v>171.21090699999999</v>
      </c>
      <c r="J49" s="15">
        <v>0.434</v>
      </c>
      <c r="K49" s="16">
        <v>394436586</v>
      </c>
      <c r="L49" s="70">
        <v>1995</v>
      </c>
      <c r="M49" s="13" t="s">
        <v>23</v>
      </c>
      <c r="N49" s="17" t="s">
        <v>1232</v>
      </c>
      <c r="O49" s="72" t="s">
        <v>1233</v>
      </c>
      <c r="P49" s="19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>
      <c r="A50" s="41" t="s">
        <v>216</v>
      </c>
      <c r="B50" s="11">
        <f t="shared" si="0"/>
        <v>12.935001637499999</v>
      </c>
      <c r="C50" s="81">
        <v>80</v>
      </c>
      <c r="D50" s="10">
        <f t="shared" si="1"/>
        <v>1034.800131</v>
      </c>
      <c r="E50" s="16">
        <v>1268.6199999999999</v>
      </c>
      <c r="F50" s="12">
        <f t="shared" si="2"/>
        <v>12.935001637499999</v>
      </c>
      <c r="G50" s="14">
        <v>264.62430000000001</v>
      </c>
      <c r="H50" s="15">
        <v>0.25600000000000001</v>
      </c>
      <c r="I50" s="14">
        <v>770.17583100000002</v>
      </c>
      <c r="J50" s="15">
        <v>0.74399999999999999</v>
      </c>
      <c r="K50" s="16">
        <v>1034800131</v>
      </c>
      <c r="L50" s="70">
        <v>2017</v>
      </c>
      <c r="M50" s="13" t="s">
        <v>18</v>
      </c>
      <c r="N50" s="17" t="s">
        <v>217</v>
      </c>
      <c r="O50" s="18"/>
      <c r="P50" s="19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>
      <c r="A51" s="41" t="s">
        <v>363</v>
      </c>
      <c r="B51" s="11">
        <f t="shared" si="0"/>
        <v>12.821244642857142</v>
      </c>
      <c r="C51" s="81">
        <v>28</v>
      </c>
      <c r="D51" s="10">
        <f t="shared" si="1"/>
        <v>358.99484999999999</v>
      </c>
      <c r="E51" s="16">
        <v>773.91</v>
      </c>
      <c r="F51" s="12">
        <f t="shared" si="2"/>
        <v>12.821244642857142</v>
      </c>
      <c r="G51" s="14">
        <v>173.58551600000001</v>
      </c>
      <c r="H51" s="15">
        <v>0.48399999999999999</v>
      </c>
      <c r="I51" s="14">
        <v>185.409334</v>
      </c>
      <c r="J51" s="15">
        <v>0.51600000000000001</v>
      </c>
      <c r="K51" s="16">
        <v>358994850</v>
      </c>
      <c r="L51" s="70">
        <v>1992</v>
      </c>
      <c r="M51" s="13" t="s">
        <v>23</v>
      </c>
      <c r="N51" s="17" t="s">
        <v>364</v>
      </c>
      <c r="O51" s="22" t="s">
        <v>365</v>
      </c>
      <c r="P51" s="19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>
      <c r="A52" s="41" t="s">
        <v>214</v>
      </c>
      <c r="B52" s="11">
        <f t="shared" si="0"/>
        <v>12.445718012820512</v>
      </c>
      <c r="C52" s="81">
        <v>78</v>
      </c>
      <c r="D52" s="10">
        <f t="shared" si="1"/>
        <v>970.76600499999995</v>
      </c>
      <c r="E52" s="16">
        <v>1255.03</v>
      </c>
      <c r="F52" s="12">
        <f t="shared" si="2"/>
        <v>12.445718012820512</v>
      </c>
      <c r="G52" s="14">
        <v>368.06538499999999</v>
      </c>
      <c r="H52" s="15">
        <v>0.379</v>
      </c>
      <c r="I52" s="14">
        <v>602.70061999999996</v>
      </c>
      <c r="J52" s="15">
        <v>0.621</v>
      </c>
      <c r="K52" s="16">
        <v>970766005</v>
      </c>
      <c r="L52" s="70">
        <v>2013</v>
      </c>
      <c r="M52" s="13" t="s">
        <v>18</v>
      </c>
      <c r="N52" s="17" t="s">
        <v>215</v>
      </c>
      <c r="O52" s="18"/>
      <c r="P52" s="19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>
      <c r="A53" s="41" t="s">
        <v>88</v>
      </c>
      <c r="B53" s="11">
        <f t="shared" si="0"/>
        <v>12.332986978902953</v>
      </c>
      <c r="C53" s="81">
        <v>237</v>
      </c>
      <c r="D53" s="10">
        <f t="shared" si="1"/>
        <v>2922.9179140000001</v>
      </c>
      <c r="E53" s="16">
        <v>4121.3100000000004</v>
      </c>
      <c r="F53" s="12">
        <f t="shared" si="2"/>
        <v>12.332986978902953</v>
      </c>
      <c r="G53" s="14">
        <v>785.22164899999996</v>
      </c>
      <c r="H53" s="15">
        <v>0.26900000000000002</v>
      </c>
      <c r="I53" s="14">
        <v>2137.696265</v>
      </c>
      <c r="J53" s="15">
        <v>0.73099999999999998</v>
      </c>
      <c r="K53" s="16">
        <v>2922917914</v>
      </c>
      <c r="L53" s="70">
        <v>2009</v>
      </c>
      <c r="M53" s="13" t="s">
        <v>16</v>
      </c>
      <c r="N53" s="17" t="s">
        <v>89</v>
      </c>
      <c r="O53" s="18"/>
      <c r="P53" s="19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>
      <c r="A54" s="41" t="s">
        <v>284</v>
      </c>
      <c r="B54" s="11">
        <f t="shared" si="0"/>
        <v>12.331390272727273</v>
      </c>
      <c r="C54" s="81">
        <v>55</v>
      </c>
      <c r="D54" s="10">
        <f t="shared" si="1"/>
        <v>678.22646499999996</v>
      </c>
      <c r="E54" s="16">
        <v>1381.09</v>
      </c>
      <c r="F54" s="12">
        <f t="shared" si="2"/>
        <v>12.331390272727273</v>
      </c>
      <c r="G54" s="14">
        <v>330.45526999999998</v>
      </c>
      <c r="H54" s="15">
        <v>0.48699999999999999</v>
      </c>
      <c r="I54" s="14">
        <v>347.77119499999998</v>
      </c>
      <c r="J54" s="15">
        <v>0.51300000000000001</v>
      </c>
      <c r="K54" s="16">
        <v>678226465</v>
      </c>
      <c r="L54" s="70">
        <v>1994</v>
      </c>
      <c r="M54" s="13" t="s">
        <v>23</v>
      </c>
      <c r="N54" s="17" t="s">
        <v>285</v>
      </c>
      <c r="O54" s="22" t="s">
        <v>286</v>
      </c>
      <c r="P54" s="19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>
      <c r="A55" s="41" t="s">
        <v>534</v>
      </c>
      <c r="B55" s="11">
        <f t="shared" si="0"/>
        <v>12.196129936170214</v>
      </c>
      <c r="C55" s="81">
        <v>94</v>
      </c>
      <c r="D55" s="10">
        <f t="shared" si="1"/>
        <v>1146.4362140000001</v>
      </c>
      <c r="E55" s="16">
        <v>1878.41</v>
      </c>
      <c r="F55" s="12">
        <f t="shared" si="2"/>
        <v>12.196129936170214</v>
      </c>
      <c r="G55" s="14">
        <v>378.25120700000002</v>
      </c>
      <c r="H55" s="15">
        <v>0.33</v>
      </c>
      <c r="I55" s="14">
        <v>768.18500700000004</v>
      </c>
      <c r="J55" s="15">
        <v>0.67</v>
      </c>
      <c r="K55" s="16">
        <v>1146436214</v>
      </c>
      <c r="L55" s="70">
        <v>2003</v>
      </c>
      <c r="M55" s="13" t="s">
        <v>16</v>
      </c>
      <c r="N55" s="17" t="s">
        <v>535</v>
      </c>
      <c r="O55" s="22" t="s">
        <v>536</v>
      </c>
      <c r="P55" s="19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>
      <c r="A56" s="41" t="s">
        <v>40</v>
      </c>
      <c r="B56" s="11">
        <f t="shared" si="0"/>
        <v>12.117586722222221</v>
      </c>
      <c r="C56" s="81">
        <v>36</v>
      </c>
      <c r="D56" s="10">
        <f t="shared" si="1"/>
        <v>436.23312199999998</v>
      </c>
      <c r="E56" s="16">
        <v>523.96</v>
      </c>
      <c r="F56" s="12">
        <f t="shared" si="2"/>
        <v>12.117586722222221</v>
      </c>
      <c r="G56" s="14">
        <v>215.333122</v>
      </c>
      <c r="H56" s="15">
        <v>0.49399999999999999</v>
      </c>
      <c r="I56" s="14">
        <v>220.9</v>
      </c>
      <c r="J56" s="15">
        <v>0.50600000000000001</v>
      </c>
      <c r="K56" s="16">
        <v>436233122</v>
      </c>
      <c r="L56" s="70">
        <v>2018</v>
      </c>
      <c r="M56" s="13" t="s">
        <v>18</v>
      </c>
      <c r="N56" s="17" t="s">
        <v>41</v>
      </c>
      <c r="O56" s="18"/>
      <c r="P56" s="19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>
      <c r="A57" s="41" t="s">
        <v>540</v>
      </c>
      <c r="B57" s="11">
        <f t="shared" si="0"/>
        <v>12.027142923076923</v>
      </c>
      <c r="C57" s="81">
        <v>39</v>
      </c>
      <c r="D57" s="10">
        <f t="shared" si="1"/>
        <v>469.05857400000002</v>
      </c>
      <c r="E57" s="16">
        <v>596.98</v>
      </c>
      <c r="F57" s="12">
        <f t="shared" si="2"/>
        <v>12.027142923076923</v>
      </c>
      <c r="G57" s="14">
        <v>126.6636</v>
      </c>
      <c r="H57" s="15">
        <v>0.27</v>
      </c>
      <c r="I57" s="14">
        <v>342.39497399999999</v>
      </c>
      <c r="J57" s="15">
        <v>0.73</v>
      </c>
      <c r="K57" s="16">
        <v>469058574</v>
      </c>
      <c r="L57" s="70">
        <v>2014</v>
      </c>
      <c r="M57" s="13" t="s">
        <v>18</v>
      </c>
      <c r="N57" s="17" t="s">
        <v>541</v>
      </c>
      <c r="O57" s="22" t="s">
        <v>542</v>
      </c>
      <c r="P57" s="19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>
      <c r="A58" s="41" t="s">
        <v>1168</v>
      </c>
      <c r="B58" s="11">
        <f t="shared" si="0"/>
        <v>11.924379586666667</v>
      </c>
      <c r="C58" s="81">
        <v>75</v>
      </c>
      <c r="D58" s="10">
        <f t="shared" si="1"/>
        <v>894.32846900000004</v>
      </c>
      <c r="E58" s="16">
        <v>1123.82</v>
      </c>
      <c r="F58" s="12">
        <f t="shared" si="2"/>
        <v>11.924379586666667</v>
      </c>
      <c r="G58" s="14">
        <v>368.38432999999998</v>
      </c>
      <c r="H58" s="15">
        <v>0.41199999999999998</v>
      </c>
      <c r="I58" s="14">
        <v>525.94413899999995</v>
      </c>
      <c r="J58" s="15">
        <v>0.58799999999999997</v>
      </c>
      <c r="K58" s="16">
        <v>894328469</v>
      </c>
      <c r="L58" s="70">
        <v>2016</v>
      </c>
      <c r="M58" s="13" t="s">
        <v>18</v>
      </c>
      <c r="N58" s="17" t="s">
        <v>1169</v>
      </c>
      <c r="O58" s="22" t="s">
        <v>1170</v>
      </c>
      <c r="P58" s="19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>
      <c r="A59" s="41" t="s">
        <v>1380</v>
      </c>
      <c r="B59" s="11">
        <f t="shared" si="0"/>
        <v>11.89668825</v>
      </c>
      <c r="C59" s="81">
        <v>28</v>
      </c>
      <c r="D59" s="10">
        <f t="shared" si="1"/>
        <v>333.10727100000003</v>
      </c>
      <c r="E59" s="16">
        <v>973.21</v>
      </c>
      <c r="F59" s="12">
        <f t="shared" si="2"/>
        <v>11.89668825</v>
      </c>
      <c r="G59" s="14">
        <v>179.870271</v>
      </c>
      <c r="H59" s="15">
        <v>0.54</v>
      </c>
      <c r="I59" s="14">
        <v>153.23699999999999</v>
      </c>
      <c r="J59" s="15">
        <v>0.46</v>
      </c>
      <c r="K59" s="16">
        <v>333107271</v>
      </c>
      <c r="L59" s="70">
        <v>1984</v>
      </c>
      <c r="M59" s="13" t="s">
        <v>102</v>
      </c>
      <c r="N59" s="17" t="s">
        <v>421</v>
      </c>
      <c r="O59" s="22" t="s">
        <v>422</v>
      </c>
      <c r="P59" s="19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>
      <c r="A60" s="41" t="s">
        <v>560</v>
      </c>
      <c r="B60" s="11">
        <f t="shared" si="0"/>
        <v>11.754958057692308</v>
      </c>
      <c r="C60" s="81">
        <v>52</v>
      </c>
      <c r="D60" s="10">
        <f t="shared" si="1"/>
        <v>611.25781900000004</v>
      </c>
      <c r="E60" s="16">
        <v>862.13</v>
      </c>
      <c r="F60" s="12">
        <f t="shared" si="2"/>
        <v>11.754958057692308</v>
      </c>
      <c r="G60" s="14">
        <v>144.16966400000001</v>
      </c>
      <c r="H60" s="15">
        <v>0.23599999999999999</v>
      </c>
      <c r="I60" s="14">
        <v>467.08815499999997</v>
      </c>
      <c r="J60" s="15">
        <v>0.76400000000000001</v>
      </c>
      <c r="K60" s="16">
        <v>611257819</v>
      </c>
      <c r="L60" s="70">
        <v>2008</v>
      </c>
      <c r="M60" s="13" t="s">
        <v>16</v>
      </c>
      <c r="N60" s="17" t="s">
        <v>561</v>
      </c>
      <c r="O60" s="22" t="s">
        <v>562</v>
      </c>
      <c r="P60" s="19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>
      <c r="A61" s="41" t="s">
        <v>605</v>
      </c>
      <c r="B61" s="11">
        <f t="shared" si="0"/>
        <v>11.740252625</v>
      </c>
      <c r="C61" s="81">
        <v>80</v>
      </c>
      <c r="D61" s="10">
        <f t="shared" si="1"/>
        <v>939.22020999999995</v>
      </c>
      <c r="E61" s="16">
        <v>994.55</v>
      </c>
      <c r="F61" s="12">
        <f t="shared" si="2"/>
        <v>11.740252625</v>
      </c>
      <c r="G61" s="14">
        <v>369.50020999999998</v>
      </c>
      <c r="H61" s="15">
        <v>0.39300000000000002</v>
      </c>
      <c r="I61" s="14">
        <v>569.72</v>
      </c>
      <c r="J61" s="15">
        <v>0.60699999999999998</v>
      </c>
      <c r="K61" s="16">
        <v>939220210</v>
      </c>
      <c r="L61" s="70">
        <v>2022</v>
      </c>
      <c r="M61" s="13" t="s">
        <v>91</v>
      </c>
      <c r="N61" s="17" t="s">
        <v>606</v>
      </c>
      <c r="O61" s="22" t="s">
        <v>607</v>
      </c>
      <c r="P61" s="19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>
      <c r="A62" s="41" t="s">
        <v>474</v>
      </c>
      <c r="B62" s="11">
        <f t="shared" si="0"/>
        <v>11.14358296</v>
      </c>
      <c r="C62" s="81">
        <v>150</v>
      </c>
      <c r="D62" s="10">
        <f t="shared" si="1"/>
        <v>1671.5374440000001</v>
      </c>
      <c r="E62" s="16">
        <v>2129.31</v>
      </c>
      <c r="F62" s="12">
        <f t="shared" si="2"/>
        <v>11.14358296</v>
      </c>
      <c r="G62" s="14">
        <v>653.40662499999996</v>
      </c>
      <c r="H62" s="15">
        <v>0.39100000000000001</v>
      </c>
      <c r="I62" s="14">
        <v>1018.130819</v>
      </c>
      <c r="J62" s="15">
        <v>0.60899999999999999</v>
      </c>
      <c r="K62" s="16">
        <v>1671537444</v>
      </c>
      <c r="L62" s="70">
        <v>2015</v>
      </c>
      <c r="M62" s="13" t="s">
        <v>18</v>
      </c>
      <c r="N62" s="17" t="s">
        <v>475</v>
      </c>
      <c r="O62" s="22" t="s">
        <v>476</v>
      </c>
      <c r="P62" s="19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>
      <c r="A63" s="41" t="s">
        <v>1064</v>
      </c>
      <c r="B63" s="11">
        <f t="shared" si="0"/>
        <v>11.08989417948718</v>
      </c>
      <c r="C63" s="81">
        <v>78</v>
      </c>
      <c r="D63" s="10">
        <f t="shared" si="1"/>
        <v>865.01174600000002</v>
      </c>
      <c r="E63" s="16">
        <v>1118.31</v>
      </c>
      <c r="F63" s="12">
        <f t="shared" si="2"/>
        <v>11.08989417948718</v>
      </c>
      <c r="G63" s="14">
        <v>424.668047</v>
      </c>
      <c r="H63" s="15">
        <v>0.49099999999999999</v>
      </c>
      <c r="I63" s="14">
        <v>440.34369900000002</v>
      </c>
      <c r="J63" s="15">
        <v>0.50900000000000001</v>
      </c>
      <c r="K63" s="16">
        <v>865011746</v>
      </c>
      <c r="L63" s="70">
        <v>2013</v>
      </c>
      <c r="M63" s="13" t="s">
        <v>18</v>
      </c>
      <c r="N63" s="17" t="s">
        <v>1065</v>
      </c>
      <c r="O63" s="18"/>
      <c r="P63" s="19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>
      <c r="A64" s="41" t="s">
        <v>772</v>
      </c>
      <c r="B64" s="11">
        <f t="shared" si="0"/>
        <v>11.048980860465116</v>
      </c>
      <c r="C64" s="81">
        <v>43</v>
      </c>
      <c r="D64" s="10">
        <f t="shared" si="1"/>
        <v>475.106177</v>
      </c>
      <c r="E64" s="16">
        <v>1446.26</v>
      </c>
      <c r="F64" s="12">
        <f t="shared" si="2"/>
        <v>11.048980860465116</v>
      </c>
      <c r="G64" s="14">
        <v>309.30617699999999</v>
      </c>
      <c r="H64" s="15">
        <v>0.65100000000000002</v>
      </c>
      <c r="I64" s="14">
        <v>165.8</v>
      </c>
      <c r="J64" s="15">
        <v>0.34899999999999998</v>
      </c>
      <c r="K64" s="16">
        <v>475106177</v>
      </c>
      <c r="L64" s="70">
        <v>1983</v>
      </c>
      <c r="M64" s="13" t="s">
        <v>102</v>
      </c>
      <c r="N64" s="17" t="s">
        <v>773</v>
      </c>
      <c r="O64" s="22" t="s">
        <v>774</v>
      </c>
      <c r="P64" s="28" t="s">
        <v>94</v>
      </c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>
      <c r="A65" s="41" t="s">
        <v>1270</v>
      </c>
      <c r="B65" s="11">
        <f t="shared" si="0"/>
        <v>11.038659864864865</v>
      </c>
      <c r="C65" s="81">
        <v>37</v>
      </c>
      <c r="D65" s="10">
        <f t="shared" si="1"/>
        <v>408.43041499999998</v>
      </c>
      <c r="E65" s="16">
        <v>576.05999999999995</v>
      </c>
      <c r="F65" s="12">
        <f t="shared" si="2"/>
        <v>11.038659864864865</v>
      </c>
      <c r="G65" s="14">
        <v>193.96247299999999</v>
      </c>
      <c r="H65" s="15">
        <v>0.47499999999999998</v>
      </c>
      <c r="I65" s="14">
        <v>214.46794199999999</v>
      </c>
      <c r="J65" s="15">
        <v>0.52500000000000002</v>
      </c>
      <c r="K65" s="16">
        <v>408430415</v>
      </c>
      <c r="L65" s="70">
        <v>2008</v>
      </c>
      <c r="M65" s="13" t="s">
        <v>16</v>
      </c>
      <c r="N65" s="17" t="s">
        <v>1271</v>
      </c>
      <c r="O65" s="22" t="s">
        <v>1272</v>
      </c>
      <c r="P65" s="19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>
      <c r="A66" s="41" t="s">
        <v>1219</v>
      </c>
      <c r="B66" s="11">
        <f t="shared" si="0"/>
        <v>11.008236320000002</v>
      </c>
      <c r="C66" s="81">
        <v>200</v>
      </c>
      <c r="D66" s="10">
        <f t="shared" si="1"/>
        <v>2201.6472640000002</v>
      </c>
      <c r="E66" s="16">
        <v>4119.76</v>
      </c>
      <c r="F66" s="12">
        <f t="shared" si="2"/>
        <v>11.008236320000002</v>
      </c>
      <c r="G66" s="14">
        <v>659.36394399999995</v>
      </c>
      <c r="H66" s="15">
        <v>0.3</v>
      </c>
      <c r="I66" s="14">
        <v>1542.28332</v>
      </c>
      <c r="J66" s="15">
        <v>0.7</v>
      </c>
      <c r="K66" s="16">
        <v>2201647264</v>
      </c>
      <c r="L66" s="70">
        <v>1997</v>
      </c>
      <c r="M66" s="13" t="s">
        <v>23</v>
      </c>
      <c r="N66" s="17" t="s">
        <v>1220</v>
      </c>
      <c r="O66" s="22" t="s">
        <v>1221</v>
      </c>
      <c r="P66" s="19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>
      <c r="A67" s="41" t="s">
        <v>808</v>
      </c>
      <c r="B67" s="11">
        <f t="shared" si="0"/>
        <v>10.911118633333333</v>
      </c>
      <c r="C67" s="81">
        <v>30</v>
      </c>
      <c r="D67" s="10">
        <f t="shared" si="1"/>
        <v>327.33355899999998</v>
      </c>
      <c r="E67" s="16">
        <v>648.38</v>
      </c>
      <c r="F67" s="12">
        <f t="shared" si="2"/>
        <v>10.911118633333333</v>
      </c>
      <c r="G67" s="14">
        <v>100.125643</v>
      </c>
      <c r="H67" s="15">
        <v>0.30599999999999999</v>
      </c>
      <c r="I67" s="14">
        <v>227.20791600000001</v>
      </c>
      <c r="J67" s="15">
        <v>0.69399999999999995</v>
      </c>
      <c r="K67" s="16">
        <v>327333559</v>
      </c>
      <c r="L67" s="70">
        <v>1995</v>
      </c>
      <c r="M67" s="13" t="s">
        <v>23</v>
      </c>
      <c r="N67" s="17" t="s">
        <v>809</v>
      </c>
      <c r="O67" s="22" t="s">
        <v>810</v>
      </c>
      <c r="P67" s="19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>
      <c r="A68" s="41" t="s">
        <v>408</v>
      </c>
      <c r="B68" s="11">
        <f t="shared" si="0"/>
        <v>10.898678546666666</v>
      </c>
      <c r="C68" s="81">
        <v>75</v>
      </c>
      <c r="D68" s="10">
        <f t="shared" si="1"/>
        <v>817.400891</v>
      </c>
      <c r="E68" s="16">
        <v>1576.1</v>
      </c>
      <c r="F68" s="12">
        <f t="shared" si="2"/>
        <v>10.898678546666666</v>
      </c>
      <c r="G68" s="14">
        <v>306.16926799999999</v>
      </c>
      <c r="H68" s="15">
        <v>0.375</v>
      </c>
      <c r="I68" s="14">
        <v>511.23162300000001</v>
      </c>
      <c r="J68" s="15">
        <v>0.625</v>
      </c>
      <c r="K68" s="16">
        <v>817400891</v>
      </c>
      <c r="L68" s="70">
        <v>1996</v>
      </c>
      <c r="M68" s="13" t="s">
        <v>23</v>
      </c>
      <c r="N68" s="17" t="s">
        <v>409</v>
      </c>
      <c r="O68" s="22" t="s">
        <v>410</v>
      </c>
      <c r="P68" s="19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>
      <c r="A69" s="41" t="s">
        <v>1375</v>
      </c>
      <c r="B69" s="11">
        <f t="shared" si="0"/>
        <v>10.738879536000001</v>
      </c>
      <c r="C69" s="81">
        <v>125</v>
      </c>
      <c r="D69" s="10">
        <f t="shared" si="1"/>
        <v>1342.359942</v>
      </c>
      <c r="E69" s="16">
        <v>1814.68</v>
      </c>
      <c r="F69" s="12">
        <f t="shared" si="2"/>
        <v>10.738879536000001</v>
      </c>
      <c r="G69" s="14">
        <v>381.447587</v>
      </c>
      <c r="H69" s="15">
        <v>0.28399999999999997</v>
      </c>
      <c r="I69" s="14">
        <v>960.91235500000005</v>
      </c>
      <c r="J69" s="15">
        <v>0.71599999999999997</v>
      </c>
      <c r="K69" s="16">
        <v>1342359942</v>
      </c>
      <c r="L69" s="70">
        <v>2011</v>
      </c>
      <c r="M69" s="13" t="s">
        <v>18</v>
      </c>
      <c r="N69" s="17" t="s">
        <v>344</v>
      </c>
      <c r="O69" s="22" t="s">
        <v>342</v>
      </c>
      <c r="P69" s="19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>
      <c r="A70" s="41" t="s">
        <v>465</v>
      </c>
      <c r="B70" s="11">
        <f t="shared" si="0"/>
        <v>10.694921611111111</v>
      </c>
      <c r="C70" s="81">
        <v>90</v>
      </c>
      <c r="D70" s="10">
        <f t="shared" si="1"/>
        <v>962.54294500000003</v>
      </c>
      <c r="E70" s="16">
        <v>1180.04</v>
      </c>
      <c r="F70" s="12">
        <f t="shared" si="2"/>
        <v>10.694921611111111</v>
      </c>
      <c r="G70" s="14">
        <v>404.54017099999999</v>
      </c>
      <c r="H70" s="15">
        <v>0.42</v>
      </c>
      <c r="I70" s="14">
        <v>558.00277400000004</v>
      </c>
      <c r="J70" s="15">
        <v>0.57999999999999996</v>
      </c>
      <c r="K70" s="16">
        <v>962542945</v>
      </c>
      <c r="L70" s="70">
        <v>2017</v>
      </c>
      <c r="M70" s="13" t="s">
        <v>18</v>
      </c>
      <c r="N70" s="17" t="s">
        <v>466</v>
      </c>
      <c r="O70" s="22" t="s">
        <v>467</v>
      </c>
      <c r="P70" s="19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>
      <c r="A71" s="41" t="s">
        <v>1279</v>
      </c>
      <c r="B71" s="11">
        <f t="shared" si="0"/>
        <v>10.27220330882353</v>
      </c>
      <c r="C71" s="81">
        <v>68</v>
      </c>
      <c r="D71" s="10">
        <f t="shared" si="1"/>
        <v>698.50982499999998</v>
      </c>
      <c r="E71" s="16">
        <v>959.7</v>
      </c>
      <c r="F71" s="12">
        <f t="shared" si="2"/>
        <v>10.27220330882353</v>
      </c>
      <c r="G71" s="14">
        <v>300.53175099999999</v>
      </c>
      <c r="H71" s="15">
        <v>0.43</v>
      </c>
      <c r="I71" s="14">
        <v>397.97807399999999</v>
      </c>
      <c r="J71" s="15">
        <v>0.56999999999999995</v>
      </c>
      <c r="K71" s="16">
        <v>698509825</v>
      </c>
      <c r="L71" s="70">
        <v>2010</v>
      </c>
      <c r="M71" s="13" t="s">
        <v>18</v>
      </c>
      <c r="N71" s="17" t="s">
        <v>1280</v>
      </c>
      <c r="O71" s="22" t="s">
        <v>1281</v>
      </c>
      <c r="P71" s="19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>
      <c r="A72" s="41" t="s">
        <v>1125</v>
      </c>
      <c r="B72" s="11">
        <f t="shared" si="0"/>
        <v>10.244701794117647</v>
      </c>
      <c r="C72" s="81">
        <v>34</v>
      </c>
      <c r="D72" s="10">
        <f t="shared" si="1"/>
        <v>348.319861</v>
      </c>
      <c r="E72" s="16">
        <v>443.32</v>
      </c>
      <c r="F72" s="12">
        <f t="shared" si="2"/>
        <v>10.244701794117647</v>
      </c>
      <c r="G72" s="14">
        <v>102.427862</v>
      </c>
      <c r="H72" s="15">
        <v>0.29399999999999998</v>
      </c>
      <c r="I72" s="14">
        <v>245.891999</v>
      </c>
      <c r="J72" s="15">
        <v>0.70599999999999996</v>
      </c>
      <c r="K72" s="16">
        <v>348319861</v>
      </c>
      <c r="L72" s="70">
        <v>2014</v>
      </c>
      <c r="M72" s="13" t="s">
        <v>18</v>
      </c>
      <c r="N72" s="17" t="s">
        <v>1126</v>
      </c>
      <c r="O72" s="22" t="s">
        <v>1127</v>
      </c>
      <c r="P72" s="19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>
      <c r="A73" s="41" t="s">
        <v>537</v>
      </c>
      <c r="B73" s="11">
        <f t="shared" si="0"/>
        <v>10.084460797872341</v>
      </c>
      <c r="C73" s="81">
        <v>94</v>
      </c>
      <c r="D73" s="10">
        <f t="shared" si="1"/>
        <v>947.93931499999997</v>
      </c>
      <c r="E73" s="16">
        <v>1593.52</v>
      </c>
      <c r="F73" s="12">
        <f t="shared" si="2"/>
        <v>10.084460797872341</v>
      </c>
      <c r="G73" s="14">
        <v>342.95251100000002</v>
      </c>
      <c r="H73" s="15">
        <v>0.36199999999999999</v>
      </c>
      <c r="I73" s="14">
        <v>604.98680400000001</v>
      </c>
      <c r="J73" s="15">
        <v>0.63800000000000001</v>
      </c>
      <c r="K73" s="16">
        <v>947939315</v>
      </c>
      <c r="L73" s="70">
        <v>2002</v>
      </c>
      <c r="M73" s="13" t="s">
        <v>16</v>
      </c>
      <c r="N73" s="17" t="s">
        <v>538</v>
      </c>
      <c r="O73" s="22" t="s">
        <v>539</v>
      </c>
      <c r="P73" s="19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>
      <c r="A74" s="41" t="s">
        <v>281</v>
      </c>
      <c r="B74" s="11">
        <f t="shared" si="0"/>
        <v>10.003751542553193</v>
      </c>
      <c r="C74" s="81">
        <v>94</v>
      </c>
      <c r="D74" s="10">
        <f t="shared" si="1"/>
        <v>940.35264500000005</v>
      </c>
      <c r="E74" s="16">
        <v>1540.74</v>
      </c>
      <c r="F74" s="12">
        <f t="shared" si="2"/>
        <v>10.003751542553193</v>
      </c>
      <c r="G74" s="14">
        <v>380.84326099999998</v>
      </c>
      <c r="H74" s="15">
        <v>0.40500000000000003</v>
      </c>
      <c r="I74" s="14">
        <v>559.50938399999995</v>
      </c>
      <c r="J74" s="15">
        <v>0.59499999999999997</v>
      </c>
      <c r="K74" s="16">
        <v>940352645</v>
      </c>
      <c r="L74" s="70">
        <v>2003</v>
      </c>
      <c r="M74" s="13" t="s">
        <v>16</v>
      </c>
      <c r="N74" s="17" t="s">
        <v>282</v>
      </c>
      <c r="O74" s="22" t="s">
        <v>283</v>
      </c>
      <c r="P74" s="19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>
      <c r="A75" s="41" t="s">
        <v>414</v>
      </c>
      <c r="B75" s="11">
        <f t="shared" si="0"/>
        <v>9.8785792916666662</v>
      </c>
      <c r="C75" s="81">
        <v>48</v>
      </c>
      <c r="D75" s="10">
        <f t="shared" si="1"/>
        <v>474.171806</v>
      </c>
      <c r="E75" s="16">
        <v>1165.7</v>
      </c>
      <c r="F75" s="12">
        <f t="shared" si="2"/>
        <v>9.8785792916666662</v>
      </c>
      <c r="G75" s="14">
        <v>197.171806</v>
      </c>
      <c r="H75" s="15">
        <v>0.41599999999999998</v>
      </c>
      <c r="I75" s="14">
        <v>277</v>
      </c>
      <c r="J75" s="15">
        <v>0.58399999999999996</v>
      </c>
      <c r="K75" s="16">
        <v>474171806</v>
      </c>
      <c r="L75" s="70">
        <v>1989</v>
      </c>
      <c r="M75" s="13" t="s">
        <v>102</v>
      </c>
      <c r="N75" s="17" t="s">
        <v>415</v>
      </c>
      <c r="O75" s="22" t="s">
        <v>416</v>
      </c>
      <c r="P75" s="19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>
      <c r="A76" s="41" t="s">
        <v>892</v>
      </c>
      <c r="B76" s="11">
        <f t="shared" si="0"/>
        <v>9.8571992250000005</v>
      </c>
      <c r="C76" s="81">
        <v>200</v>
      </c>
      <c r="D76" s="10">
        <f t="shared" si="1"/>
        <v>1971.4398450000001</v>
      </c>
      <c r="E76" s="16">
        <v>2243.73</v>
      </c>
      <c r="F76" s="12">
        <f t="shared" si="2"/>
        <v>9.8571992250000005</v>
      </c>
      <c r="G76" s="14">
        <v>814.11506999999995</v>
      </c>
      <c r="H76" s="15">
        <v>0.41299999999999998</v>
      </c>
      <c r="I76" s="14">
        <v>1157.324775</v>
      </c>
      <c r="J76" s="15">
        <v>0.58699999999999997</v>
      </c>
      <c r="K76" s="16">
        <v>1971439845</v>
      </c>
      <c r="L76" s="70">
        <v>2021</v>
      </c>
      <c r="M76" s="13" t="s">
        <v>91</v>
      </c>
      <c r="N76" s="17" t="s">
        <v>893</v>
      </c>
      <c r="O76" s="22" t="s">
        <v>894</v>
      </c>
      <c r="P76" s="28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>
      <c r="A77" s="41" t="s">
        <v>396</v>
      </c>
      <c r="B77" s="11">
        <f t="shared" si="0"/>
        <v>9.8520757444444449</v>
      </c>
      <c r="C77" s="81">
        <v>90</v>
      </c>
      <c r="D77" s="10">
        <f t="shared" si="1"/>
        <v>886.68681700000002</v>
      </c>
      <c r="E77" s="16">
        <v>1250.23</v>
      </c>
      <c r="F77" s="12">
        <f t="shared" si="2"/>
        <v>9.8520757444444449</v>
      </c>
      <c r="G77" s="14">
        <v>196.57370499999999</v>
      </c>
      <c r="H77" s="15">
        <v>0.222</v>
      </c>
      <c r="I77" s="14">
        <v>690.113112</v>
      </c>
      <c r="J77" s="15">
        <v>0.77800000000000002</v>
      </c>
      <c r="K77" s="16">
        <v>886686817</v>
      </c>
      <c r="L77" s="70">
        <v>2009</v>
      </c>
      <c r="M77" s="13" t="s">
        <v>16</v>
      </c>
      <c r="N77" s="17" t="s">
        <v>397</v>
      </c>
      <c r="O77" s="22" t="s">
        <v>398</v>
      </c>
      <c r="P77" s="19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>
      <c r="A78" s="41" t="s">
        <v>292</v>
      </c>
      <c r="B78" s="11">
        <f t="shared" si="0"/>
        <v>9.66684622</v>
      </c>
      <c r="C78" s="81">
        <v>150</v>
      </c>
      <c r="D78" s="10">
        <f t="shared" si="1"/>
        <v>1450.0269330000001</v>
      </c>
      <c r="E78" s="16">
        <v>1715.01</v>
      </c>
      <c r="F78" s="12">
        <f t="shared" si="2"/>
        <v>9.66684622</v>
      </c>
      <c r="G78" s="14">
        <v>477.37357800000001</v>
      </c>
      <c r="H78" s="15">
        <v>0.32900000000000001</v>
      </c>
      <c r="I78" s="14">
        <v>972.65335500000003</v>
      </c>
      <c r="J78" s="15">
        <v>0.67100000000000004</v>
      </c>
      <c r="K78" s="16">
        <v>1450026933</v>
      </c>
      <c r="L78" s="70">
        <v>2019</v>
      </c>
      <c r="M78" s="13" t="s">
        <v>18</v>
      </c>
      <c r="N78" s="17" t="s">
        <v>293</v>
      </c>
      <c r="O78" s="18"/>
      <c r="P78" s="19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>
      <c r="A79" s="41" t="s">
        <v>531</v>
      </c>
      <c r="B79" s="11">
        <f t="shared" si="0"/>
        <v>9.6578713548387096</v>
      </c>
      <c r="C79" s="81">
        <v>93</v>
      </c>
      <c r="D79" s="10">
        <f t="shared" si="1"/>
        <v>898.18203600000004</v>
      </c>
      <c r="E79" s="16">
        <v>1527.12</v>
      </c>
      <c r="F79" s="12">
        <f t="shared" si="2"/>
        <v>9.6578713548387096</v>
      </c>
      <c r="G79" s="14">
        <v>316.11541999999997</v>
      </c>
      <c r="H79" s="15">
        <v>0.35199999999999998</v>
      </c>
      <c r="I79" s="14">
        <v>582.06661599999995</v>
      </c>
      <c r="J79" s="15">
        <v>0.64800000000000002</v>
      </c>
      <c r="K79" s="16">
        <v>898182036</v>
      </c>
      <c r="L79" s="70">
        <v>2001</v>
      </c>
      <c r="M79" s="13" t="s">
        <v>16</v>
      </c>
      <c r="N79" s="17" t="s">
        <v>532</v>
      </c>
      <c r="O79" s="22" t="s">
        <v>533</v>
      </c>
      <c r="P79" s="19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>
      <c r="A80" s="41" t="s">
        <v>871</v>
      </c>
      <c r="B80" s="11">
        <f t="shared" si="0"/>
        <v>9.4715714864864875</v>
      </c>
      <c r="C80" s="81">
        <v>37</v>
      </c>
      <c r="D80" s="10">
        <f t="shared" si="1"/>
        <v>350.44814500000001</v>
      </c>
      <c r="E80" s="16">
        <v>713.63</v>
      </c>
      <c r="F80" s="12">
        <f t="shared" si="2"/>
        <v>9.4715714864864875</v>
      </c>
      <c r="G80" s="14">
        <v>121.24814499999999</v>
      </c>
      <c r="H80" s="15">
        <v>0.34599999999999997</v>
      </c>
      <c r="I80" s="14">
        <v>229.2</v>
      </c>
      <c r="J80" s="15">
        <v>0.65400000000000003</v>
      </c>
      <c r="K80" s="16">
        <v>350448145</v>
      </c>
      <c r="L80" s="70">
        <v>1994</v>
      </c>
      <c r="M80" s="13" t="s">
        <v>23</v>
      </c>
      <c r="N80" s="17" t="s">
        <v>872</v>
      </c>
      <c r="O80" s="22" t="s">
        <v>873</v>
      </c>
      <c r="P80" s="19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>
      <c r="A81" s="41" t="s">
        <v>85</v>
      </c>
      <c r="B81" s="11">
        <f t="shared" si="0"/>
        <v>9.4550584242424236</v>
      </c>
      <c r="C81" s="81">
        <v>33</v>
      </c>
      <c r="D81" s="10">
        <f t="shared" si="1"/>
        <v>312.01692800000001</v>
      </c>
      <c r="E81" s="16">
        <v>565.37</v>
      </c>
      <c r="F81" s="12">
        <f t="shared" si="2"/>
        <v>9.4550584242424236</v>
      </c>
      <c r="G81" s="14">
        <v>206.040086</v>
      </c>
      <c r="H81" s="15">
        <v>0.66</v>
      </c>
      <c r="I81" s="14">
        <v>105.976842</v>
      </c>
      <c r="J81" s="15">
        <v>0.34</v>
      </c>
      <c r="K81" s="16">
        <v>312016928</v>
      </c>
      <c r="L81" s="70">
        <v>1999</v>
      </c>
      <c r="M81" s="13" t="s">
        <v>23</v>
      </c>
      <c r="N81" s="17" t="s">
        <v>86</v>
      </c>
      <c r="O81" s="22" t="s">
        <v>87</v>
      </c>
      <c r="P81" s="19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>
      <c r="A82" s="41" t="s">
        <v>1004</v>
      </c>
      <c r="B82" s="11">
        <f t="shared" si="0"/>
        <v>9.334460428571429</v>
      </c>
      <c r="C82" s="81">
        <v>35</v>
      </c>
      <c r="D82" s="10">
        <f t="shared" si="1"/>
        <v>326.70611500000001</v>
      </c>
      <c r="E82" s="16">
        <v>490.49</v>
      </c>
      <c r="F82" s="12">
        <f t="shared" si="2"/>
        <v>9.334460428571429</v>
      </c>
      <c r="G82" s="14">
        <v>124.74046</v>
      </c>
      <c r="H82" s="15">
        <v>0.38200000000000001</v>
      </c>
      <c r="I82" s="14">
        <v>201.965655</v>
      </c>
      <c r="J82" s="15">
        <v>0.61799999999999999</v>
      </c>
      <c r="K82" s="16">
        <v>326706115</v>
      </c>
      <c r="L82" s="70">
        <v>2006</v>
      </c>
      <c r="M82" s="13" t="s">
        <v>16</v>
      </c>
      <c r="N82" s="17" t="s">
        <v>1005</v>
      </c>
      <c r="O82" s="22" t="s">
        <v>1006</v>
      </c>
      <c r="P82" s="19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>
      <c r="A83" s="41" t="s">
        <v>63</v>
      </c>
      <c r="B83" s="11">
        <f t="shared" si="0"/>
        <v>9.2789664406779657</v>
      </c>
      <c r="C83" s="81">
        <v>59</v>
      </c>
      <c r="D83" s="10">
        <f t="shared" si="1"/>
        <v>547.45902000000001</v>
      </c>
      <c r="E83" s="16">
        <v>696.77</v>
      </c>
      <c r="F83" s="12">
        <f t="shared" si="2"/>
        <v>9.2789664406779657</v>
      </c>
      <c r="G83" s="14">
        <v>350.15902</v>
      </c>
      <c r="H83" s="15">
        <v>0.64</v>
      </c>
      <c r="I83" s="14">
        <v>197.3</v>
      </c>
      <c r="J83" s="15">
        <v>0.36</v>
      </c>
      <c r="K83" s="16">
        <v>547459020</v>
      </c>
      <c r="L83" s="70">
        <v>2014</v>
      </c>
      <c r="M83" s="13" t="s">
        <v>18</v>
      </c>
      <c r="N83" s="17" t="s">
        <v>64</v>
      </c>
      <c r="O83" s="18"/>
      <c r="P83" s="19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>
      <c r="A84" s="41" t="s">
        <v>393</v>
      </c>
      <c r="B84" s="11">
        <f t="shared" si="0"/>
        <v>9.2341555999999994</v>
      </c>
      <c r="C84" s="81">
        <v>95</v>
      </c>
      <c r="D84" s="10">
        <f t="shared" si="1"/>
        <v>877.24478199999999</v>
      </c>
      <c r="E84" s="16">
        <v>1152.21</v>
      </c>
      <c r="F84" s="12">
        <f t="shared" si="2"/>
        <v>9.2341555999999994</v>
      </c>
      <c r="G84" s="14">
        <v>161.321843</v>
      </c>
      <c r="H84" s="15">
        <v>0.184</v>
      </c>
      <c r="I84" s="14">
        <v>715.92293900000004</v>
      </c>
      <c r="J84" s="15">
        <v>0.81599999999999995</v>
      </c>
      <c r="K84" s="16">
        <v>877244782</v>
      </c>
      <c r="L84" s="70">
        <v>2012</v>
      </c>
      <c r="M84" s="13" t="s">
        <v>18</v>
      </c>
      <c r="N84" s="17" t="s">
        <v>394</v>
      </c>
      <c r="O84" s="22" t="s">
        <v>395</v>
      </c>
      <c r="P84" s="19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>
      <c r="A85" s="41" t="s">
        <v>516</v>
      </c>
      <c r="B85" s="11">
        <f t="shared" si="0"/>
        <v>9.1923293428571444</v>
      </c>
      <c r="C85" s="81">
        <v>35</v>
      </c>
      <c r="D85" s="10">
        <f t="shared" si="1"/>
        <v>321.73152700000003</v>
      </c>
      <c r="E85" s="16">
        <v>693.58</v>
      </c>
      <c r="F85" s="12">
        <f t="shared" si="2"/>
        <v>9.1923293428571444</v>
      </c>
      <c r="G85" s="14">
        <v>144.731527</v>
      </c>
      <c r="H85" s="15">
        <v>0.45</v>
      </c>
      <c r="I85" s="14">
        <v>177</v>
      </c>
      <c r="J85" s="15">
        <v>0.55000000000000004</v>
      </c>
      <c r="K85" s="16">
        <v>321731527</v>
      </c>
      <c r="L85" s="70">
        <v>1992</v>
      </c>
      <c r="M85" s="13" t="s">
        <v>23</v>
      </c>
      <c r="N85" s="17" t="s">
        <v>517</v>
      </c>
      <c r="O85" s="22" t="s">
        <v>518</v>
      </c>
      <c r="P85" s="19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>
      <c r="A86" s="41" t="s">
        <v>337</v>
      </c>
      <c r="B86" s="11">
        <f t="shared" si="0"/>
        <v>9.0274659599999989</v>
      </c>
      <c r="C86" s="81">
        <v>100</v>
      </c>
      <c r="D86" s="10">
        <f t="shared" si="1"/>
        <v>902.74659599999995</v>
      </c>
      <c r="E86" s="16">
        <v>1517.55</v>
      </c>
      <c r="F86" s="12">
        <f t="shared" si="2"/>
        <v>9.0274659599999989</v>
      </c>
      <c r="G86" s="14">
        <v>262.641637</v>
      </c>
      <c r="H86" s="15">
        <v>0.29099999999999998</v>
      </c>
      <c r="I86" s="14">
        <v>640.10495900000001</v>
      </c>
      <c r="J86" s="15">
        <v>0.70899999999999996</v>
      </c>
      <c r="K86" s="16">
        <v>902746596</v>
      </c>
      <c r="L86" s="70">
        <v>2002</v>
      </c>
      <c r="M86" s="13" t="s">
        <v>16</v>
      </c>
      <c r="N86" s="17" t="s">
        <v>338</v>
      </c>
      <c r="O86" s="22" t="s">
        <v>339</v>
      </c>
      <c r="P86" s="19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>
      <c r="A87" s="41" t="s">
        <v>1072</v>
      </c>
      <c r="B87" s="11">
        <f t="shared" si="0"/>
        <v>8.9781505499999987</v>
      </c>
      <c r="C87" s="81">
        <v>40</v>
      </c>
      <c r="D87" s="10">
        <f t="shared" si="1"/>
        <v>359.12602199999998</v>
      </c>
      <c r="E87" s="16">
        <v>493.41</v>
      </c>
      <c r="F87" s="12">
        <f t="shared" si="2"/>
        <v>8.9781505499999987</v>
      </c>
      <c r="G87" s="14">
        <v>176.59161800000001</v>
      </c>
      <c r="H87" s="15">
        <v>0.49199999999999999</v>
      </c>
      <c r="I87" s="14">
        <v>182.53440399999999</v>
      </c>
      <c r="J87" s="15">
        <v>0.50800000000000001</v>
      </c>
      <c r="K87" s="16">
        <v>359126022</v>
      </c>
      <c r="L87" s="70">
        <v>2010</v>
      </c>
      <c r="M87" s="13" t="s">
        <v>18</v>
      </c>
      <c r="N87" s="17" t="s">
        <v>1073</v>
      </c>
      <c r="O87" s="22" t="s">
        <v>1074</v>
      </c>
      <c r="P87" s="19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>
      <c r="A88" s="41" t="s">
        <v>1150</v>
      </c>
      <c r="B88" s="11">
        <f t="shared" si="0"/>
        <v>8.9311539739130446</v>
      </c>
      <c r="C88" s="81">
        <v>115</v>
      </c>
      <c r="D88" s="10">
        <f t="shared" si="1"/>
        <v>1027.082707</v>
      </c>
      <c r="E88" s="16">
        <v>1861.07</v>
      </c>
      <c r="F88" s="12">
        <f t="shared" si="2"/>
        <v>8.9311539739130446</v>
      </c>
      <c r="G88" s="14">
        <v>474.54467699999998</v>
      </c>
      <c r="H88" s="15">
        <v>0.46200000000000002</v>
      </c>
      <c r="I88" s="14">
        <v>552.53803000000005</v>
      </c>
      <c r="J88" s="15">
        <v>0.53800000000000003</v>
      </c>
      <c r="K88" s="16">
        <v>1027082707</v>
      </c>
      <c r="L88" s="70">
        <v>1999</v>
      </c>
      <c r="M88" s="13" t="s">
        <v>23</v>
      </c>
      <c r="N88" s="17" t="s">
        <v>1151</v>
      </c>
      <c r="O88" s="22" t="s">
        <v>1152</v>
      </c>
      <c r="P88" s="19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>
      <c r="A89" s="41" t="s">
        <v>1061</v>
      </c>
      <c r="B89" s="11">
        <f t="shared" si="0"/>
        <v>8.9024964615384619</v>
      </c>
      <c r="C89" s="81">
        <v>78</v>
      </c>
      <c r="D89" s="10">
        <f t="shared" si="1"/>
        <v>694.394724</v>
      </c>
      <c r="E89" s="16">
        <v>912.05</v>
      </c>
      <c r="F89" s="12">
        <f t="shared" si="2"/>
        <v>8.9024964615384619</v>
      </c>
      <c r="G89" s="14">
        <v>408.01069200000001</v>
      </c>
      <c r="H89" s="15">
        <v>0.58799999999999997</v>
      </c>
      <c r="I89" s="14">
        <v>286.38403199999999</v>
      </c>
      <c r="J89" s="15">
        <v>0.41199999999999998</v>
      </c>
      <c r="K89" s="16">
        <v>694394724</v>
      </c>
      <c r="L89" s="70">
        <v>2012</v>
      </c>
      <c r="M89" s="13" t="s">
        <v>18</v>
      </c>
      <c r="N89" s="17" t="s">
        <v>1062</v>
      </c>
      <c r="O89" s="22" t="s">
        <v>1063</v>
      </c>
      <c r="P89" s="19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>
      <c r="A90" s="41" t="s">
        <v>1228</v>
      </c>
      <c r="B90" s="11">
        <f t="shared" si="0"/>
        <v>8.7450456647058825</v>
      </c>
      <c r="C90" s="81">
        <v>170</v>
      </c>
      <c r="D90" s="10">
        <f t="shared" si="1"/>
        <v>1486.6577629999999</v>
      </c>
      <c r="E90" s="16">
        <v>1574.24</v>
      </c>
      <c r="F90" s="12">
        <f t="shared" si="2"/>
        <v>8.7450456647058825</v>
      </c>
      <c r="G90" s="14">
        <v>716.65776300000005</v>
      </c>
      <c r="H90" s="15">
        <v>0.48199999999999998</v>
      </c>
      <c r="I90" s="14">
        <v>770</v>
      </c>
      <c r="J90" s="15">
        <v>0.51800000000000002</v>
      </c>
      <c r="K90" s="16">
        <v>1486657763</v>
      </c>
      <c r="L90" s="70">
        <v>2022</v>
      </c>
      <c r="M90" s="13" t="s">
        <v>91</v>
      </c>
      <c r="N90" s="17" t="s">
        <v>1229</v>
      </c>
      <c r="O90" s="22" t="s">
        <v>1230</v>
      </c>
      <c r="P90" s="19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>
      <c r="A91" s="41" t="s">
        <v>290</v>
      </c>
      <c r="B91" s="11">
        <f t="shared" si="0"/>
        <v>8.6970047733333331</v>
      </c>
      <c r="C91" s="81">
        <v>150</v>
      </c>
      <c r="D91" s="10">
        <f t="shared" si="1"/>
        <v>1304.550716</v>
      </c>
      <c r="E91" s="16">
        <v>1686.55</v>
      </c>
      <c r="F91" s="12">
        <f t="shared" si="2"/>
        <v>8.6970047733333331</v>
      </c>
      <c r="G91" s="14">
        <v>400.95300900000001</v>
      </c>
      <c r="H91" s="15">
        <v>0.307</v>
      </c>
      <c r="I91" s="14">
        <v>903.59770700000001</v>
      </c>
      <c r="J91" s="15">
        <v>0.69299999999999995</v>
      </c>
      <c r="K91" s="16">
        <v>1304550716</v>
      </c>
      <c r="L91" s="70">
        <v>2013</v>
      </c>
      <c r="M91" s="13" t="s">
        <v>18</v>
      </c>
      <c r="N91" s="17" t="s">
        <v>291</v>
      </c>
      <c r="O91" s="18"/>
      <c r="P91" s="19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>
      <c r="A92" s="41" t="s">
        <v>671</v>
      </c>
      <c r="B92" s="11">
        <f t="shared" si="0"/>
        <v>8.6640399523809517</v>
      </c>
      <c r="C92" s="81">
        <v>42</v>
      </c>
      <c r="D92" s="10">
        <f t="shared" si="1"/>
        <v>363.889678</v>
      </c>
      <c r="E92" s="16">
        <v>659.37</v>
      </c>
      <c r="F92" s="12">
        <f t="shared" si="2"/>
        <v>8.6640399523809517</v>
      </c>
      <c r="G92" s="14">
        <v>116.08967800000001</v>
      </c>
      <c r="H92" s="15">
        <v>0.31900000000000001</v>
      </c>
      <c r="I92" s="14">
        <v>247.8</v>
      </c>
      <c r="J92" s="15">
        <v>0.68100000000000005</v>
      </c>
      <c r="K92" s="16">
        <v>363889678</v>
      </c>
      <c r="L92" s="70">
        <v>1999</v>
      </c>
      <c r="M92" s="13" t="s">
        <v>23</v>
      </c>
      <c r="N92" s="17" t="s">
        <v>672</v>
      </c>
      <c r="O92" s="22" t="s">
        <v>673</v>
      </c>
      <c r="P92" s="19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>
      <c r="A93" s="41" t="s">
        <v>114</v>
      </c>
      <c r="B93" s="11">
        <f t="shared" si="0"/>
        <v>8.5743591874999989</v>
      </c>
      <c r="C93" s="81">
        <v>48</v>
      </c>
      <c r="D93" s="10">
        <f t="shared" si="1"/>
        <v>411.56924099999998</v>
      </c>
      <c r="E93" s="16">
        <v>1011.8</v>
      </c>
      <c r="F93" s="12">
        <f t="shared" si="2"/>
        <v>8.5743591874999989</v>
      </c>
      <c r="G93" s="14">
        <v>251.40924100000001</v>
      </c>
      <c r="H93" s="15">
        <v>0.61099999999999999</v>
      </c>
      <c r="I93" s="14">
        <v>160.16</v>
      </c>
      <c r="J93" s="15">
        <v>0.38900000000000001</v>
      </c>
      <c r="K93" s="16">
        <v>411569241</v>
      </c>
      <c r="L93" s="70">
        <v>1989</v>
      </c>
      <c r="M93" s="13" t="s">
        <v>102</v>
      </c>
      <c r="N93" s="17" t="s">
        <v>115</v>
      </c>
      <c r="O93" s="22" t="s">
        <v>116</v>
      </c>
      <c r="P93" s="19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>
      <c r="A94" s="41" t="s">
        <v>1107</v>
      </c>
      <c r="B94" s="11">
        <f t="shared" si="0"/>
        <v>8.4745068356164381</v>
      </c>
      <c r="C94" s="81">
        <v>73</v>
      </c>
      <c r="D94" s="10">
        <f t="shared" si="1"/>
        <v>618.63899900000001</v>
      </c>
      <c r="E94" s="16">
        <v>1157.6099999999999</v>
      </c>
      <c r="F94" s="12">
        <f t="shared" si="2"/>
        <v>8.4745068356164381</v>
      </c>
      <c r="G94" s="14">
        <v>229.086679</v>
      </c>
      <c r="H94" s="15">
        <v>0.37</v>
      </c>
      <c r="I94" s="14">
        <v>389.55232000000001</v>
      </c>
      <c r="J94" s="15">
        <v>0.63</v>
      </c>
      <c r="K94" s="16">
        <v>618638999</v>
      </c>
      <c r="L94" s="70">
        <v>1997</v>
      </c>
      <c r="M94" s="13" t="s">
        <v>23</v>
      </c>
      <c r="N94" s="17" t="s">
        <v>1108</v>
      </c>
      <c r="O94" s="22" t="s">
        <v>1109</v>
      </c>
      <c r="P94" s="19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>
      <c r="A95" s="41" t="s">
        <v>844</v>
      </c>
      <c r="B95" s="11">
        <f t="shared" si="0"/>
        <v>8.45784512</v>
      </c>
      <c r="C95" s="81">
        <v>75</v>
      </c>
      <c r="D95" s="10">
        <f t="shared" si="1"/>
        <v>634.33838400000002</v>
      </c>
      <c r="E95" s="16">
        <v>797.12</v>
      </c>
      <c r="F95" s="12">
        <f t="shared" si="2"/>
        <v>8.45784512</v>
      </c>
      <c r="G95" s="14">
        <v>270.57842499999998</v>
      </c>
      <c r="H95" s="15">
        <v>0.42699999999999999</v>
      </c>
      <c r="I95" s="14">
        <v>363.75995899999998</v>
      </c>
      <c r="J95" s="15">
        <v>0.57299999999999995</v>
      </c>
      <c r="K95" s="16">
        <v>634338384</v>
      </c>
      <c r="L95" s="70">
        <v>2016</v>
      </c>
      <c r="M95" s="13" t="s">
        <v>18</v>
      </c>
      <c r="N95" s="17" t="s">
        <v>845</v>
      </c>
      <c r="O95" s="22" t="s">
        <v>846</v>
      </c>
      <c r="P95" s="19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>
      <c r="A96" s="41" t="s">
        <v>928</v>
      </c>
      <c r="B96" s="11">
        <f t="shared" si="0"/>
        <v>8.4518202307692309</v>
      </c>
      <c r="C96" s="81">
        <v>65</v>
      </c>
      <c r="D96" s="10">
        <f t="shared" si="1"/>
        <v>549.36831500000005</v>
      </c>
      <c r="E96" s="16">
        <v>721.56</v>
      </c>
      <c r="F96" s="12">
        <f t="shared" si="2"/>
        <v>8.4518202307692309</v>
      </c>
      <c r="G96" s="14">
        <v>218.81548699999999</v>
      </c>
      <c r="H96" s="15">
        <v>0.39800000000000002</v>
      </c>
      <c r="I96" s="14">
        <v>330.55282799999998</v>
      </c>
      <c r="J96" s="15">
        <v>0.60199999999999998</v>
      </c>
      <c r="K96" s="16">
        <v>549368315</v>
      </c>
      <c r="L96" s="70">
        <v>2012</v>
      </c>
      <c r="M96" s="13" t="s">
        <v>18</v>
      </c>
      <c r="N96" s="17" t="s">
        <v>929</v>
      </c>
      <c r="O96" s="22" t="s">
        <v>930</v>
      </c>
      <c r="P96" s="19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1:31">
      <c r="A97" s="41" t="s">
        <v>1022</v>
      </c>
      <c r="B97" s="11">
        <f t="shared" si="0"/>
        <v>8.38354</v>
      </c>
      <c r="C97" s="81">
        <v>44</v>
      </c>
      <c r="D97" s="10">
        <f t="shared" si="1"/>
        <v>368.87576000000001</v>
      </c>
      <c r="E97" s="16">
        <v>770.11</v>
      </c>
      <c r="F97" s="12">
        <f t="shared" si="2"/>
        <v>8.38354</v>
      </c>
      <c r="G97" s="14">
        <v>183.87576000000001</v>
      </c>
      <c r="H97" s="15">
        <v>0.498</v>
      </c>
      <c r="I97" s="14">
        <v>185</v>
      </c>
      <c r="J97" s="15">
        <v>0.502</v>
      </c>
      <c r="K97" s="16">
        <v>368875760</v>
      </c>
      <c r="L97" s="70">
        <v>1993</v>
      </c>
      <c r="M97" s="13" t="s">
        <v>23</v>
      </c>
      <c r="N97" s="17" t="s">
        <v>1023</v>
      </c>
      <c r="O97" s="22" t="s">
        <v>1024</v>
      </c>
      <c r="P97" s="19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1:31">
      <c r="A98" s="41" t="s">
        <v>916</v>
      </c>
      <c r="B98" s="11">
        <f t="shared" si="0"/>
        <v>8.3589434444444439</v>
      </c>
      <c r="C98" s="81">
        <v>45</v>
      </c>
      <c r="D98" s="10">
        <f t="shared" si="1"/>
        <v>376.15245499999997</v>
      </c>
      <c r="E98" s="51">
        <v>494.05</v>
      </c>
      <c r="F98" s="12">
        <f t="shared" si="2"/>
        <v>8.3589434444444439</v>
      </c>
      <c r="G98" s="14">
        <v>139.854287</v>
      </c>
      <c r="H98" s="15">
        <v>0.372</v>
      </c>
      <c r="I98" s="14">
        <v>236.298168</v>
      </c>
      <c r="J98" s="15">
        <v>0.628</v>
      </c>
      <c r="K98" s="16">
        <v>376152455</v>
      </c>
      <c r="L98" s="70">
        <v>2012</v>
      </c>
      <c r="M98" s="13" t="s">
        <v>18</v>
      </c>
      <c r="N98" s="17" t="s">
        <v>917</v>
      </c>
      <c r="O98" s="22" t="s">
        <v>918</v>
      </c>
      <c r="P98" s="19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1:31">
      <c r="A99" s="41" t="s">
        <v>399</v>
      </c>
      <c r="B99" s="11">
        <f t="shared" si="0"/>
        <v>8.3386813249999996</v>
      </c>
      <c r="C99" s="81">
        <v>80</v>
      </c>
      <c r="D99" s="10">
        <f t="shared" si="1"/>
        <v>667.09450600000002</v>
      </c>
      <c r="E99" s="16">
        <v>1001.52</v>
      </c>
      <c r="F99" s="12">
        <f t="shared" si="2"/>
        <v>8.3386813249999996</v>
      </c>
      <c r="G99" s="14">
        <v>195.33062100000001</v>
      </c>
      <c r="H99" s="15">
        <v>0.29299999999999998</v>
      </c>
      <c r="I99" s="14">
        <v>471.76388500000002</v>
      </c>
      <c r="J99" s="15">
        <v>0.70699999999999996</v>
      </c>
      <c r="K99" s="16">
        <v>667094506</v>
      </c>
      <c r="L99" s="70">
        <v>2006</v>
      </c>
      <c r="M99" s="13" t="s">
        <v>16</v>
      </c>
      <c r="N99" s="17" t="s">
        <v>400</v>
      </c>
      <c r="O99" s="22" t="s">
        <v>401</v>
      </c>
      <c r="P99" s="19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>
      <c r="A100" s="41" t="s">
        <v>105</v>
      </c>
      <c r="B100" s="11">
        <f t="shared" si="0"/>
        <v>8.3125000500000006</v>
      </c>
      <c r="C100" s="81">
        <v>40</v>
      </c>
      <c r="D100" s="10">
        <f t="shared" si="1"/>
        <v>332.50000199999999</v>
      </c>
      <c r="E100" s="16">
        <v>817.41</v>
      </c>
      <c r="F100" s="12">
        <f t="shared" si="2"/>
        <v>8.3125000500000006</v>
      </c>
      <c r="G100" s="14">
        <v>119.00000199999999</v>
      </c>
      <c r="H100" s="15">
        <v>0.35799999999999998</v>
      </c>
      <c r="I100" s="14">
        <v>213.5</v>
      </c>
      <c r="J100" s="15">
        <v>0.64200000000000002</v>
      </c>
      <c r="K100" s="16">
        <v>332500002</v>
      </c>
      <c r="L100" s="70">
        <v>1989</v>
      </c>
      <c r="M100" s="13" t="s">
        <v>102</v>
      </c>
      <c r="N100" s="17" t="s">
        <v>106</v>
      </c>
      <c r="O100" s="22" t="s">
        <v>107</v>
      </c>
      <c r="P100" s="19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spans="1:31">
      <c r="A101" s="41" t="s">
        <v>351</v>
      </c>
      <c r="B101" s="11">
        <f t="shared" si="0"/>
        <v>8.1907435040000003</v>
      </c>
      <c r="C101" s="81">
        <v>125</v>
      </c>
      <c r="D101" s="10">
        <f t="shared" si="1"/>
        <v>1023.842938</v>
      </c>
      <c r="E101" s="16">
        <v>1740.77</v>
      </c>
      <c r="F101" s="12">
        <f t="shared" si="2"/>
        <v>8.1907435040000003</v>
      </c>
      <c r="G101" s="14">
        <v>318.88696199999998</v>
      </c>
      <c r="H101" s="15">
        <v>0.312</v>
      </c>
      <c r="I101" s="14">
        <v>704.95597599999996</v>
      </c>
      <c r="J101" s="15">
        <v>0.68799999999999994</v>
      </c>
      <c r="K101" s="16">
        <v>1023842938</v>
      </c>
      <c r="L101" s="70">
        <v>2001</v>
      </c>
      <c r="M101" s="13" t="s">
        <v>16</v>
      </c>
      <c r="N101" s="17" t="s">
        <v>352</v>
      </c>
      <c r="O101" s="22" t="s">
        <v>339</v>
      </c>
      <c r="P101" s="19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spans="1:31">
      <c r="A102" s="41" t="s">
        <v>125</v>
      </c>
      <c r="B102" s="11">
        <f t="shared" si="0"/>
        <v>8.1600724937500004</v>
      </c>
      <c r="C102" s="81">
        <v>160</v>
      </c>
      <c r="D102" s="10">
        <f t="shared" si="1"/>
        <v>1305.6115990000001</v>
      </c>
      <c r="E102" s="16">
        <v>1600.63</v>
      </c>
      <c r="F102" s="12">
        <f t="shared" si="2"/>
        <v>8.1600724937500004</v>
      </c>
      <c r="G102" s="14">
        <v>504.48116499999998</v>
      </c>
      <c r="H102" s="15">
        <v>0.38600000000000001</v>
      </c>
      <c r="I102" s="14">
        <v>801.13043400000004</v>
      </c>
      <c r="J102" s="15">
        <v>0.61399999999999999</v>
      </c>
      <c r="K102" s="16">
        <v>1305611599</v>
      </c>
      <c r="L102" s="70">
        <v>2017</v>
      </c>
      <c r="M102" s="13" t="s">
        <v>18</v>
      </c>
      <c r="N102" s="17" t="s">
        <v>126</v>
      </c>
      <c r="O102" s="18"/>
      <c r="P102" s="19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spans="1:31">
      <c r="A103" s="41" t="s">
        <v>829</v>
      </c>
      <c r="B103" s="11">
        <f t="shared" si="0"/>
        <v>8.1391886666666657</v>
      </c>
      <c r="C103" s="81">
        <v>60</v>
      </c>
      <c r="D103" s="10">
        <f t="shared" si="1"/>
        <v>488.35131999999999</v>
      </c>
      <c r="E103" s="16">
        <v>830.31</v>
      </c>
      <c r="F103" s="12">
        <f t="shared" si="2"/>
        <v>8.1391886666666657</v>
      </c>
      <c r="G103" s="14">
        <v>268.16301099999998</v>
      </c>
      <c r="H103" s="15">
        <v>0.54900000000000004</v>
      </c>
      <c r="I103" s="14">
        <v>220.188309</v>
      </c>
      <c r="J103" s="15">
        <v>0.45100000000000001</v>
      </c>
      <c r="K103" s="16">
        <v>488351320</v>
      </c>
      <c r="L103" s="70">
        <v>2001</v>
      </c>
      <c r="M103" s="13" t="s">
        <v>16</v>
      </c>
      <c r="N103" s="17" t="s">
        <v>830</v>
      </c>
      <c r="O103" s="22" t="s">
        <v>831</v>
      </c>
      <c r="P103" s="19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>
      <c r="A104" s="41" t="s">
        <v>790</v>
      </c>
      <c r="B104" s="11">
        <f t="shared" si="0"/>
        <v>8.1352897500000001</v>
      </c>
      <c r="C104" s="81">
        <v>48</v>
      </c>
      <c r="D104" s="10">
        <f t="shared" si="1"/>
        <v>390.49390799999998</v>
      </c>
      <c r="E104" s="16">
        <v>863.7</v>
      </c>
      <c r="F104" s="12">
        <f t="shared" si="2"/>
        <v>8.1352897500000001</v>
      </c>
      <c r="G104" s="14">
        <v>165.493908</v>
      </c>
      <c r="H104" s="15">
        <v>0.42399999999999999</v>
      </c>
      <c r="I104" s="14">
        <v>225</v>
      </c>
      <c r="J104" s="15">
        <v>0.57599999999999996</v>
      </c>
      <c r="K104" s="16">
        <v>390493908</v>
      </c>
      <c r="L104" s="70">
        <v>1991</v>
      </c>
      <c r="M104" s="13" t="s">
        <v>23</v>
      </c>
      <c r="N104" s="17" t="s">
        <v>791</v>
      </c>
      <c r="O104" s="22" t="s">
        <v>792</v>
      </c>
      <c r="P104" s="19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spans="1:31">
      <c r="A105" s="41" t="s">
        <v>982</v>
      </c>
      <c r="B105" s="11">
        <f t="shared" si="0"/>
        <v>8.045858775000001</v>
      </c>
      <c r="C105" s="81">
        <v>40</v>
      </c>
      <c r="D105" s="10">
        <f t="shared" si="1"/>
        <v>321.83435100000003</v>
      </c>
      <c r="E105" s="16">
        <v>404.42</v>
      </c>
      <c r="F105" s="12">
        <f t="shared" si="2"/>
        <v>8.045858775000001</v>
      </c>
      <c r="G105" s="14">
        <v>102.51613999999999</v>
      </c>
      <c r="H105" s="15">
        <v>0.318</v>
      </c>
      <c r="I105" s="14">
        <v>219.31821099999999</v>
      </c>
      <c r="J105" s="15">
        <v>0.68200000000000005</v>
      </c>
      <c r="K105" s="16">
        <v>321834351</v>
      </c>
      <c r="L105" s="70">
        <v>2016</v>
      </c>
      <c r="M105" s="13" t="s">
        <v>18</v>
      </c>
      <c r="N105" s="17" t="s">
        <v>983</v>
      </c>
      <c r="O105" s="22" t="s">
        <v>984</v>
      </c>
      <c r="P105" s="19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spans="1:31">
      <c r="A106" s="41" t="s">
        <v>294</v>
      </c>
      <c r="B106" s="11">
        <f t="shared" si="0"/>
        <v>7.9754810473684206</v>
      </c>
      <c r="C106" s="81">
        <v>190</v>
      </c>
      <c r="D106" s="10">
        <f t="shared" si="1"/>
        <v>1515.3413989999999</v>
      </c>
      <c r="E106" s="16">
        <v>1930.34</v>
      </c>
      <c r="F106" s="12">
        <f t="shared" si="2"/>
        <v>7.9754810473684206</v>
      </c>
      <c r="G106" s="14">
        <v>353.00702000000001</v>
      </c>
      <c r="H106" s="15">
        <v>0.23300000000000001</v>
      </c>
      <c r="I106" s="14">
        <v>1162.3343789999999</v>
      </c>
      <c r="J106" s="15">
        <v>0.76700000000000002</v>
      </c>
      <c r="K106" s="16">
        <v>1515341399</v>
      </c>
      <c r="L106" s="70">
        <v>2015</v>
      </c>
      <c r="M106" s="13" t="s">
        <v>18</v>
      </c>
      <c r="N106" s="17" t="s">
        <v>295</v>
      </c>
      <c r="O106" s="18"/>
      <c r="P106" s="19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spans="1:31">
      <c r="A107" s="41" t="s">
        <v>1156</v>
      </c>
      <c r="B107" s="11">
        <f t="shared" si="0"/>
        <v>7.9343757749999995</v>
      </c>
      <c r="C107" s="81">
        <v>40</v>
      </c>
      <c r="D107" s="10">
        <f t="shared" si="1"/>
        <v>317.37503099999998</v>
      </c>
      <c r="E107" s="16">
        <v>447.5</v>
      </c>
      <c r="F107" s="12">
        <f t="shared" si="2"/>
        <v>7.9343757749999995</v>
      </c>
      <c r="G107" s="14">
        <v>163.95803100000001</v>
      </c>
      <c r="H107" s="15">
        <v>0.51700000000000002</v>
      </c>
      <c r="I107" s="14">
        <v>153.417</v>
      </c>
      <c r="J107" s="15">
        <v>0.48299999999999998</v>
      </c>
      <c r="K107" s="16">
        <v>317375031</v>
      </c>
      <c r="L107" s="70">
        <v>2009</v>
      </c>
      <c r="M107" s="13" t="s">
        <v>16</v>
      </c>
      <c r="N107" s="17" t="s">
        <v>1157</v>
      </c>
      <c r="O107" s="22" t="s">
        <v>1158</v>
      </c>
      <c r="P107" s="19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>
      <c r="A108" s="41" t="s">
        <v>212</v>
      </c>
      <c r="B108" s="11">
        <f t="shared" si="0"/>
        <v>7.8718548550724643</v>
      </c>
      <c r="C108" s="81">
        <v>69</v>
      </c>
      <c r="D108" s="10">
        <f t="shared" si="1"/>
        <v>543.15798500000005</v>
      </c>
      <c r="E108" s="16">
        <v>746.26</v>
      </c>
      <c r="F108" s="12">
        <f t="shared" si="2"/>
        <v>7.8718548550724643</v>
      </c>
      <c r="G108" s="14">
        <v>251.557985</v>
      </c>
      <c r="H108" s="15">
        <v>0.46300000000000002</v>
      </c>
      <c r="I108" s="14">
        <v>291.60000000000002</v>
      </c>
      <c r="J108" s="15">
        <v>0.53700000000000003</v>
      </c>
      <c r="K108" s="16">
        <v>543157985</v>
      </c>
      <c r="L108" s="70">
        <v>2010</v>
      </c>
      <c r="M108" s="13" t="s">
        <v>18</v>
      </c>
      <c r="N108" s="17" t="s">
        <v>213</v>
      </c>
      <c r="O108" s="18"/>
      <c r="P108" s="19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spans="1:31">
      <c r="A109" s="41" t="s">
        <v>97</v>
      </c>
      <c r="B109" s="11">
        <f t="shared" si="0"/>
        <v>7.8581497977528088</v>
      </c>
      <c r="C109" s="81">
        <v>356</v>
      </c>
      <c r="D109" s="10">
        <f t="shared" si="1"/>
        <v>2797.5013279999998</v>
      </c>
      <c r="E109" s="16">
        <v>3308.73</v>
      </c>
      <c r="F109" s="12">
        <f t="shared" si="2"/>
        <v>7.8581497977528088</v>
      </c>
      <c r="G109" s="14">
        <v>858.37300000000005</v>
      </c>
      <c r="H109" s="15">
        <v>0.307</v>
      </c>
      <c r="I109" s="14">
        <v>1939.128328</v>
      </c>
      <c r="J109" s="15">
        <v>0.69299999999999995</v>
      </c>
      <c r="K109" s="16">
        <v>2797501328</v>
      </c>
      <c r="L109" s="70">
        <v>2019</v>
      </c>
      <c r="M109" s="13" t="s">
        <v>18</v>
      </c>
      <c r="N109" s="17" t="s">
        <v>98</v>
      </c>
      <c r="O109" s="18"/>
      <c r="P109" s="19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spans="1:31">
      <c r="A110" s="41" t="s">
        <v>495</v>
      </c>
      <c r="B110" s="11">
        <f t="shared" si="0"/>
        <v>7.8224479999999996</v>
      </c>
      <c r="C110" s="82">
        <v>40</v>
      </c>
      <c r="D110" s="10">
        <f t="shared" si="1"/>
        <v>312.89792</v>
      </c>
      <c r="E110" s="16">
        <v>370.08</v>
      </c>
      <c r="F110" s="12">
        <f t="shared" si="2"/>
        <v>7.8224479999999996</v>
      </c>
      <c r="G110" s="14">
        <v>165.36323400000001</v>
      </c>
      <c r="H110" s="15">
        <v>0.52800000000000002</v>
      </c>
      <c r="I110" s="14">
        <v>147.53468599999999</v>
      </c>
      <c r="J110" s="15">
        <v>0.47199999999999998</v>
      </c>
      <c r="K110" s="16">
        <v>312897920</v>
      </c>
      <c r="L110" s="70">
        <v>2019</v>
      </c>
      <c r="M110" s="13" t="s">
        <v>18</v>
      </c>
      <c r="N110" s="17" t="s">
        <v>496</v>
      </c>
      <c r="O110" s="22" t="s">
        <v>497</v>
      </c>
      <c r="P110" s="19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1">
      <c r="A111" s="41" t="s">
        <v>1374</v>
      </c>
      <c r="B111" s="11">
        <f t="shared" si="0"/>
        <v>7.8165630640000003</v>
      </c>
      <c r="C111" s="81">
        <v>125</v>
      </c>
      <c r="D111" s="10">
        <f t="shared" si="1"/>
        <v>977.07038299999999</v>
      </c>
      <c r="E111" s="16">
        <v>1342.42</v>
      </c>
      <c r="F111" s="12">
        <f t="shared" si="2"/>
        <v>7.8165630640000003</v>
      </c>
      <c r="G111" s="14">
        <v>296.37462099999999</v>
      </c>
      <c r="H111" s="15">
        <v>0.30299999999999999</v>
      </c>
      <c r="I111" s="14">
        <v>680.69576199999995</v>
      </c>
      <c r="J111" s="15">
        <v>0.69699999999999995</v>
      </c>
      <c r="K111" s="16">
        <v>977070383</v>
      </c>
      <c r="L111" s="70">
        <v>2010</v>
      </c>
      <c r="M111" s="13" t="s">
        <v>18</v>
      </c>
      <c r="N111" s="17" t="s">
        <v>341</v>
      </c>
      <c r="O111" s="22" t="s">
        <v>342</v>
      </c>
      <c r="P111" s="19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>
      <c r="A112" s="41" t="s">
        <v>769</v>
      </c>
      <c r="B112" s="11">
        <f t="shared" si="0"/>
        <v>7.806065649999999</v>
      </c>
      <c r="C112" s="81">
        <v>40</v>
      </c>
      <c r="D112" s="10">
        <f t="shared" si="1"/>
        <v>312.24262599999997</v>
      </c>
      <c r="E112" s="16">
        <v>392.37</v>
      </c>
      <c r="F112" s="12">
        <f t="shared" si="2"/>
        <v>7.806065649999999</v>
      </c>
      <c r="G112" s="14">
        <v>26.830068000000001</v>
      </c>
      <c r="H112" s="15">
        <v>8.5999999999999993E-2</v>
      </c>
      <c r="I112" s="14">
        <v>285.41255799999999</v>
      </c>
      <c r="J112" s="15">
        <v>0.91400000000000003</v>
      </c>
      <c r="K112" s="16">
        <v>312242626</v>
      </c>
      <c r="L112" s="70">
        <v>2016</v>
      </c>
      <c r="M112" s="13" t="s">
        <v>18</v>
      </c>
      <c r="N112" s="17" t="s">
        <v>770</v>
      </c>
      <c r="O112" s="22" t="s">
        <v>771</v>
      </c>
      <c r="P112" s="19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spans="1:31">
      <c r="A113" s="41" t="s">
        <v>775</v>
      </c>
      <c r="B113" s="11">
        <f t="shared" si="0"/>
        <v>7.6848722123893811</v>
      </c>
      <c r="C113" s="81">
        <v>113</v>
      </c>
      <c r="D113" s="10">
        <f t="shared" si="1"/>
        <v>868.39056000000005</v>
      </c>
      <c r="E113" s="16">
        <v>1355.69</v>
      </c>
      <c r="F113" s="12">
        <f t="shared" si="2"/>
        <v>7.6848722123893811</v>
      </c>
      <c r="G113" s="14">
        <v>380.270577</v>
      </c>
      <c r="H113" s="15">
        <v>0.438</v>
      </c>
      <c r="I113" s="14">
        <v>488.11998299999999</v>
      </c>
      <c r="J113" s="15">
        <v>0.56200000000000006</v>
      </c>
      <c r="K113" s="16">
        <v>868390560</v>
      </c>
      <c r="L113" s="70">
        <v>2005</v>
      </c>
      <c r="M113" s="13" t="s">
        <v>16</v>
      </c>
      <c r="N113" s="17" t="s">
        <v>776</v>
      </c>
      <c r="O113" s="22" t="s">
        <v>777</v>
      </c>
      <c r="P113" s="19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spans="1:31">
      <c r="A114" s="41" t="s">
        <v>1016</v>
      </c>
      <c r="B114" s="11">
        <f t="shared" si="0"/>
        <v>7.4267653913043485</v>
      </c>
      <c r="C114" s="81">
        <v>46</v>
      </c>
      <c r="D114" s="10">
        <f t="shared" si="1"/>
        <v>341.63120800000002</v>
      </c>
      <c r="E114" s="16">
        <v>695.67</v>
      </c>
      <c r="F114" s="12">
        <f t="shared" si="2"/>
        <v>7.4267653913043485</v>
      </c>
      <c r="G114" s="14">
        <v>130.53120799999999</v>
      </c>
      <c r="H114" s="15">
        <v>0.38200000000000001</v>
      </c>
      <c r="I114" s="14">
        <v>211.1</v>
      </c>
      <c r="J114" s="15">
        <v>0.61799999999999999</v>
      </c>
      <c r="K114" s="16">
        <v>341631208</v>
      </c>
      <c r="L114" s="70">
        <v>1994</v>
      </c>
      <c r="M114" s="13" t="s">
        <v>23</v>
      </c>
      <c r="N114" s="17" t="s">
        <v>1017</v>
      </c>
      <c r="O114" s="22" t="s">
        <v>1018</v>
      </c>
      <c r="P114" s="19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spans="1:31">
      <c r="A115" s="41" t="s">
        <v>165</v>
      </c>
      <c r="B115" s="11">
        <f t="shared" si="0"/>
        <v>7.4240985000000004</v>
      </c>
      <c r="C115" s="81">
        <v>152</v>
      </c>
      <c r="D115" s="10">
        <f t="shared" si="1"/>
        <v>1128.462972</v>
      </c>
      <c r="E115" s="16">
        <v>1334.68</v>
      </c>
      <c r="F115" s="12">
        <f t="shared" si="2"/>
        <v>7.4240985000000004</v>
      </c>
      <c r="G115" s="14">
        <v>426.82983899999999</v>
      </c>
      <c r="H115" s="15">
        <v>0.378</v>
      </c>
      <c r="I115" s="14">
        <v>701.63313300000004</v>
      </c>
      <c r="J115" s="15">
        <v>0.622</v>
      </c>
      <c r="K115" s="16">
        <v>1128462972</v>
      </c>
      <c r="L115" s="70">
        <v>2019</v>
      </c>
      <c r="M115" s="13" t="s">
        <v>18</v>
      </c>
      <c r="N115" s="17" t="s">
        <v>166</v>
      </c>
      <c r="O115" s="18"/>
      <c r="P115" s="19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>
      <c r="A116" s="41" t="s">
        <v>1116</v>
      </c>
      <c r="B116" s="11">
        <f t="shared" si="0"/>
        <v>7.4162337777777783</v>
      </c>
      <c r="C116" s="81">
        <v>63</v>
      </c>
      <c r="D116" s="10">
        <f t="shared" si="1"/>
        <v>467.22272800000002</v>
      </c>
      <c r="E116" s="16">
        <v>846.61</v>
      </c>
      <c r="F116" s="12">
        <f t="shared" si="2"/>
        <v>7.4162337777777783</v>
      </c>
      <c r="G116" s="14">
        <v>172.07692800000001</v>
      </c>
      <c r="H116" s="15">
        <v>0.36799999999999999</v>
      </c>
      <c r="I116" s="14">
        <v>295.14580000000001</v>
      </c>
      <c r="J116" s="15">
        <v>0.63200000000000001</v>
      </c>
      <c r="K116" s="16">
        <v>467222728</v>
      </c>
      <c r="L116" s="70">
        <v>1999</v>
      </c>
      <c r="M116" s="13" t="s">
        <v>23</v>
      </c>
      <c r="N116" s="17" t="s">
        <v>1117</v>
      </c>
      <c r="O116" s="22" t="s">
        <v>1118</v>
      </c>
      <c r="P116" s="19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>
      <c r="A117" s="41" t="s">
        <v>1294</v>
      </c>
      <c r="B117" s="11">
        <f t="shared" si="0"/>
        <v>7.3800444051724137</v>
      </c>
      <c r="C117" s="81">
        <v>116</v>
      </c>
      <c r="D117" s="10">
        <f t="shared" si="1"/>
        <v>856.085151</v>
      </c>
      <c r="E117" s="16">
        <v>1028.24</v>
      </c>
      <c r="F117" s="12">
        <f t="shared" si="2"/>
        <v>7.3800444051724137</v>
      </c>
      <c r="G117" s="14">
        <v>213.51550599999999</v>
      </c>
      <c r="H117" s="15">
        <v>0.249</v>
      </c>
      <c r="I117" s="14">
        <v>642.56964500000004</v>
      </c>
      <c r="J117" s="15">
        <v>0.751</v>
      </c>
      <c r="K117" s="16">
        <v>856085151</v>
      </c>
      <c r="L117" s="70">
        <v>2018</v>
      </c>
      <c r="M117" s="13" t="s">
        <v>18</v>
      </c>
      <c r="N117" s="17" t="s">
        <v>1295</v>
      </c>
      <c r="O117" s="22" t="s">
        <v>1296</v>
      </c>
      <c r="P117" s="19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1:31">
      <c r="A118" s="41" t="s">
        <v>1385</v>
      </c>
      <c r="B118" s="11">
        <f t="shared" si="0"/>
        <v>7.3345538125000003</v>
      </c>
      <c r="C118" s="81">
        <v>80</v>
      </c>
      <c r="D118" s="10">
        <f t="shared" si="1"/>
        <v>586.76430500000004</v>
      </c>
      <c r="E118" s="16">
        <v>793.22</v>
      </c>
      <c r="F118" s="12">
        <f t="shared" si="2"/>
        <v>7.3345538125000003</v>
      </c>
      <c r="G118" s="14">
        <v>254.464305</v>
      </c>
      <c r="H118" s="15">
        <v>0.434</v>
      </c>
      <c r="I118" s="14">
        <v>332.3</v>
      </c>
      <c r="J118" s="15">
        <v>0.56599999999999995</v>
      </c>
      <c r="K118" s="16">
        <v>586764305</v>
      </c>
      <c r="L118" s="70">
        <v>2011</v>
      </c>
      <c r="M118" s="13" t="s">
        <v>18</v>
      </c>
      <c r="N118" s="17" t="s">
        <v>1044</v>
      </c>
      <c r="O118" s="22" t="s">
        <v>1045</v>
      </c>
      <c r="P118" s="19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1:31">
      <c r="A119" s="41" t="s">
        <v>513</v>
      </c>
      <c r="B119" s="11">
        <f t="shared" si="0"/>
        <v>7.2508083442622953</v>
      </c>
      <c r="C119" s="81">
        <v>61</v>
      </c>
      <c r="D119" s="10">
        <f t="shared" si="1"/>
        <v>442.29930899999999</v>
      </c>
      <c r="E119" s="16">
        <v>580.92999999999995</v>
      </c>
      <c r="F119" s="12">
        <f t="shared" si="2"/>
        <v>7.2508083442622953</v>
      </c>
      <c r="G119" s="14">
        <v>148.80976999999999</v>
      </c>
      <c r="H119" s="15">
        <v>0.33600000000000002</v>
      </c>
      <c r="I119" s="14">
        <v>293.48953899999998</v>
      </c>
      <c r="J119" s="15">
        <v>0.66400000000000003</v>
      </c>
      <c r="K119" s="16">
        <v>442299309</v>
      </c>
      <c r="L119" s="70">
        <v>2012</v>
      </c>
      <c r="M119" s="13" t="s">
        <v>18</v>
      </c>
      <c r="N119" s="17" t="s">
        <v>514</v>
      </c>
      <c r="O119" s="22" t="s">
        <v>515</v>
      </c>
      <c r="P119" s="19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>
      <c r="A120" s="41" t="s">
        <v>317</v>
      </c>
      <c r="B120" s="11">
        <f t="shared" si="0"/>
        <v>7.2319270500000004</v>
      </c>
      <c r="C120" s="81">
        <v>100</v>
      </c>
      <c r="D120" s="10">
        <f t="shared" si="1"/>
        <v>723.19270500000005</v>
      </c>
      <c r="E120" s="16">
        <v>934.96</v>
      </c>
      <c r="F120" s="12">
        <f t="shared" si="2"/>
        <v>7.2319270500000004</v>
      </c>
      <c r="G120" s="14">
        <v>274.09270500000002</v>
      </c>
      <c r="H120" s="15">
        <v>0.379</v>
      </c>
      <c r="I120" s="14">
        <v>449.1</v>
      </c>
      <c r="J120" s="15">
        <v>0.621</v>
      </c>
      <c r="K120" s="16">
        <v>723192705</v>
      </c>
      <c r="L120" s="70">
        <v>2013</v>
      </c>
      <c r="M120" s="13" t="s">
        <v>18</v>
      </c>
      <c r="N120" s="17" t="s">
        <v>318</v>
      </c>
      <c r="O120" s="18"/>
      <c r="P120" s="19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spans="1:31">
      <c r="A121" s="41" t="s">
        <v>546</v>
      </c>
      <c r="B121" s="11">
        <f t="shared" si="0"/>
        <v>7.2275179466666666</v>
      </c>
      <c r="C121" s="81">
        <v>75</v>
      </c>
      <c r="D121" s="10">
        <f t="shared" si="1"/>
        <v>542.06384600000001</v>
      </c>
      <c r="E121" s="16">
        <v>846.24</v>
      </c>
      <c r="F121" s="12">
        <f t="shared" si="2"/>
        <v>7.2275179466666666</v>
      </c>
      <c r="G121" s="14">
        <v>193.59552099999999</v>
      </c>
      <c r="H121" s="15">
        <v>0.35699999999999998</v>
      </c>
      <c r="I121" s="14">
        <v>348.46832499999999</v>
      </c>
      <c r="J121" s="15">
        <v>0.64300000000000002</v>
      </c>
      <c r="K121" s="16">
        <v>542063846</v>
      </c>
      <c r="L121" s="70">
        <v>2005</v>
      </c>
      <c r="M121" s="13" t="s">
        <v>16</v>
      </c>
      <c r="N121" s="17" t="s">
        <v>547</v>
      </c>
      <c r="O121" s="22" t="s">
        <v>548</v>
      </c>
      <c r="P121" s="19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spans="1:31">
      <c r="A122" s="41" t="s">
        <v>1093</v>
      </c>
      <c r="B122" s="11">
        <f t="shared" si="0"/>
        <v>7.2040941846153848</v>
      </c>
      <c r="C122" s="81">
        <v>65</v>
      </c>
      <c r="D122" s="10">
        <f t="shared" si="1"/>
        <v>468.266122</v>
      </c>
      <c r="E122" s="16">
        <v>595.97</v>
      </c>
      <c r="F122" s="12">
        <f t="shared" si="2"/>
        <v>7.2040941846153848</v>
      </c>
      <c r="G122" s="14">
        <v>257.96612199999998</v>
      </c>
      <c r="H122" s="15">
        <v>0.55100000000000005</v>
      </c>
      <c r="I122" s="14">
        <v>210.3</v>
      </c>
      <c r="J122" s="15">
        <v>0.44900000000000001</v>
      </c>
      <c r="K122" s="16">
        <v>468266122</v>
      </c>
      <c r="L122" s="70">
        <v>2014</v>
      </c>
      <c r="M122" s="13" t="s">
        <v>18</v>
      </c>
      <c r="N122" s="17" t="s">
        <v>1094</v>
      </c>
      <c r="O122" s="22" t="s">
        <v>1095</v>
      </c>
      <c r="P122" s="19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spans="1:31">
      <c r="A123" s="41" t="s">
        <v>111</v>
      </c>
      <c r="B123" s="11">
        <f t="shared" si="0"/>
        <v>7.2025964081632656</v>
      </c>
      <c r="C123" s="81">
        <v>49</v>
      </c>
      <c r="D123" s="10">
        <f t="shared" si="1"/>
        <v>352.92722400000002</v>
      </c>
      <c r="E123" s="16">
        <v>760.83</v>
      </c>
      <c r="F123" s="12">
        <f t="shared" si="2"/>
        <v>7.2025964081632656</v>
      </c>
      <c r="G123" s="14">
        <v>117.72722400000001</v>
      </c>
      <c r="H123" s="15">
        <v>0.33400000000000002</v>
      </c>
      <c r="I123" s="14">
        <v>235.2</v>
      </c>
      <c r="J123" s="15">
        <v>0.66600000000000004</v>
      </c>
      <c r="K123" s="16">
        <v>352927224</v>
      </c>
      <c r="L123" s="70">
        <v>1992</v>
      </c>
      <c r="M123" s="13" t="s">
        <v>23</v>
      </c>
      <c r="N123" s="17" t="s">
        <v>112</v>
      </c>
      <c r="O123" s="22" t="s">
        <v>113</v>
      </c>
      <c r="P123" s="19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>
      <c r="A124" s="41" t="s">
        <v>74</v>
      </c>
      <c r="B124" s="11">
        <f t="shared" si="0"/>
        <v>7.17830245625</v>
      </c>
      <c r="C124" s="81">
        <v>160</v>
      </c>
      <c r="D124" s="10">
        <f t="shared" si="1"/>
        <v>1148.5283930000001</v>
      </c>
      <c r="E124" s="16">
        <v>1379.49</v>
      </c>
      <c r="F124" s="12">
        <f t="shared" si="2"/>
        <v>7.17830245625</v>
      </c>
      <c r="G124" s="14">
        <v>335.10431399999999</v>
      </c>
      <c r="H124" s="15">
        <v>0.29199999999999998</v>
      </c>
      <c r="I124" s="14">
        <v>813.42407900000001</v>
      </c>
      <c r="J124" s="15">
        <v>0.70799999999999996</v>
      </c>
      <c r="K124" s="16">
        <v>1148528393</v>
      </c>
      <c r="L124" s="70">
        <v>2018</v>
      </c>
      <c r="M124" s="13" t="s">
        <v>18</v>
      </c>
      <c r="N124" s="17" t="s">
        <v>75</v>
      </c>
      <c r="O124" s="18"/>
      <c r="P124" s="19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spans="1:31">
      <c r="A125" s="41" t="s">
        <v>1177</v>
      </c>
      <c r="B125" s="11">
        <f t="shared" si="0"/>
        <v>7.1521905733333337</v>
      </c>
      <c r="C125" s="81">
        <v>75</v>
      </c>
      <c r="D125" s="10">
        <f t="shared" si="1"/>
        <v>536.41429300000004</v>
      </c>
      <c r="E125" s="16">
        <v>788.95</v>
      </c>
      <c r="F125" s="12">
        <f t="shared" si="2"/>
        <v>7.1521905733333337</v>
      </c>
      <c r="G125" s="14">
        <v>183.13501400000001</v>
      </c>
      <c r="H125" s="15">
        <v>0.34100000000000003</v>
      </c>
      <c r="I125" s="14">
        <v>353.27927899999997</v>
      </c>
      <c r="J125" s="15">
        <v>0.65900000000000003</v>
      </c>
      <c r="K125" s="16">
        <v>536414293</v>
      </c>
      <c r="L125" s="70">
        <v>2007</v>
      </c>
      <c r="M125" s="13" t="s">
        <v>16</v>
      </c>
      <c r="N125" s="17" t="s">
        <v>1178</v>
      </c>
      <c r="O125" s="22" t="s">
        <v>1179</v>
      </c>
      <c r="P125" s="19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spans="1:31">
      <c r="A126" s="41" t="s">
        <v>207</v>
      </c>
      <c r="B126" s="11">
        <f t="shared" si="0"/>
        <v>7.1445146272727271</v>
      </c>
      <c r="C126" s="81">
        <v>110</v>
      </c>
      <c r="D126" s="10">
        <f t="shared" si="1"/>
        <v>785.89660900000001</v>
      </c>
      <c r="E126" s="16">
        <v>943.93</v>
      </c>
      <c r="F126" s="12">
        <f t="shared" si="2"/>
        <v>7.1445146272727271</v>
      </c>
      <c r="G126" s="14">
        <v>324.59173500000003</v>
      </c>
      <c r="H126" s="15">
        <v>0.41299999999999998</v>
      </c>
      <c r="I126" s="14">
        <v>461.30487399999998</v>
      </c>
      <c r="J126" s="15">
        <v>0.58699999999999997</v>
      </c>
      <c r="K126" s="16">
        <v>785896609</v>
      </c>
      <c r="L126" s="70">
        <v>2018</v>
      </c>
      <c r="M126" s="13" t="s">
        <v>18</v>
      </c>
      <c r="N126" s="17" t="s">
        <v>208</v>
      </c>
      <c r="O126" s="18"/>
      <c r="P126" s="19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spans="1:31">
      <c r="A127" s="41" t="s">
        <v>883</v>
      </c>
      <c r="B127" s="11">
        <f t="shared" si="0"/>
        <v>7.0745499749999992</v>
      </c>
      <c r="C127" s="81">
        <v>160</v>
      </c>
      <c r="D127" s="10">
        <f t="shared" si="1"/>
        <v>1131.9279959999999</v>
      </c>
      <c r="E127" s="16">
        <v>1338.78</v>
      </c>
      <c r="F127" s="12">
        <f t="shared" si="2"/>
        <v>7.0745499749999992</v>
      </c>
      <c r="G127" s="14">
        <v>390.532085</v>
      </c>
      <c r="H127" s="15">
        <v>0.34499999999999997</v>
      </c>
      <c r="I127" s="14">
        <v>741.39591099999996</v>
      </c>
      <c r="J127" s="15">
        <v>0.65500000000000003</v>
      </c>
      <c r="K127" s="16">
        <v>1131927996</v>
      </c>
      <c r="L127" s="70">
        <v>2019</v>
      </c>
      <c r="M127" s="13" t="s">
        <v>18</v>
      </c>
      <c r="N127" s="17" t="s">
        <v>884</v>
      </c>
      <c r="O127" s="22" t="s">
        <v>885</v>
      </c>
      <c r="P127" s="43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spans="1:31">
      <c r="A128" s="41" t="s">
        <v>707</v>
      </c>
      <c r="B128" s="11">
        <f t="shared" si="0"/>
        <v>7.0299213199999997</v>
      </c>
      <c r="C128" s="81">
        <v>50</v>
      </c>
      <c r="D128" s="10">
        <f t="shared" si="1"/>
        <v>351.49606599999998</v>
      </c>
      <c r="E128" s="16">
        <v>422.18</v>
      </c>
      <c r="F128" s="12">
        <f t="shared" si="2"/>
        <v>7.0299213199999997</v>
      </c>
      <c r="G128" s="14">
        <v>115.253424</v>
      </c>
      <c r="H128" s="15">
        <v>0.32800000000000001</v>
      </c>
      <c r="I128" s="14">
        <v>236.24264199999999</v>
      </c>
      <c r="J128" s="15">
        <v>0.67200000000000004</v>
      </c>
      <c r="K128" s="16">
        <v>351496066</v>
      </c>
      <c r="L128" s="70">
        <v>2018</v>
      </c>
      <c r="M128" s="13" t="s">
        <v>18</v>
      </c>
      <c r="N128" s="17" t="s">
        <v>708</v>
      </c>
      <c r="O128" s="22" t="s">
        <v>709</v>
      </c>
      <c r="P128" s="19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spans="1:31">
      <c r="A129" s="41">
        <v>300</v>
      </c>
      <c r="B129" s="11">
        <f t="shared" si="0"/>
        <v>7.0166514307692305</v>
      </c>
      <c r="C129" s="81">
        <v>65</v>
      </c>
      <c r="D129" s="10">
        <f t="shared" si="1"/>
        <v>456.08234299999998</v>
      </c>
      <c r="E129" s="16">
        <v>670.8</v>
      </c>
      <c r="F129" s="12">
        <f t="shared" si="2"/>
        <v>7.0166514307692305</v>
      </c>
      <c r="G129" s="14">
        <v>210.62910099999999</v>
      </c>
      <c r="H129" s="15">
        <v>0.46200000000000002</v>
      </c>
      <c r="I129" s="14">
        <v>245.45324199999999</v>
      </c>
      <c r="J129" s="15">
        <v>0.53800000000000003</v>
      </c>
      <c r="K129" s="16">
        <v>456082343</v>
      </c>
      <c r="L129" s="70">
        <v>2007</v>
      </c>
      <c r="M129" s="13" t="s">
        <v>16</v>
      </c>
      <c r="N129" s="17" t="s">
        <v>17</v>
      </c>
      <c r="O129" s="18"/>
      <c r="P129" s="19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spans="1:31">
      <c r="A130" s="41" t="s">
        <v>480</v>
      </c>
      <c r="B130" s="11">
        <f t="shared" si="0"/>
        <v>7.0078411550802144</v>
      </c>
      <c r="C130" s="81">
        <v>187</v>
      </c>
      <c r="D130" s="10">
        <f t="shared" si="1"/>
        <v>1310.4662960000001</v>
      </c>
      <c r="E130" s="16">
        <v>1573.99</v>
      </c>
      <c r="F130" s="12">
        <f t="shared" si="2"/>
        <v>7.0078411550802144</v>
      </c>
      <c r="G130" s="14">
        <v>417.71976000000001</v>
      </c>
      <c r="H130" s="15">
        <v>0.31900000000000001</v>
      </c>
      <c r="I130" s="14">
        <v>892.74653599999999</v>
      </c>
      <c r="J130" s="15">
        <v>0.68100000000000005</v>
      </c>
      <c r="K130" s="16">
        <v>1310466296</v>
      </c>
      <c r="L130" s="70">
        <v>2018</v>
      </c>
      <c r="M130" s="13" t="s">
        <v>18</v>
      </c>
      <c r="N130" s="17" t="s">
        <v>481</v>
      </c>
      <c r="O130" s="22" t="s">
        <v>482</v>
      </c>
      <c r="P130" s="19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>
      <c r="A131" s="41" t="s">
        <v>1351</v>
      </c>
      <c r="B131" s="11">
        <f t="shared" si="0"/>
        <v>6.950224593333334</v>
      </c>
      <c r="C131" s="81">
        <v>150</v>
      </c>
      <c r="D131" s="10">
        <f t="shared" si="1"/>
        <v>1042.5336890000001</v>
      </c>
      <c r="E131" s="16">
        <v>1310.06</v>
      </c>
      <c r="F131" s="12">
        <f t="shared" si="2"/>
        <v>6.950224593333334</v>
      </c>
      <c r="G131" s="14">
        <v>341.26824800000003</v>
      </c>
      <c r="H131" s="15">
        <v>0.32700000000000001</v>
      </c>
      <c r="I131" s="14">
        <v>701.26544100000001</v>
      </c>
      <c r="J131" s="15">
        <v>0.67300000000000004</v>
      </c>
      <c r="K131" s="16">
        <v>1042533689</v>
      </c>
      <c r="L131" s="70">
        <v>2016</v>
      </c>
      <c r="M131" s="13" t="s">
        <v>18</v>
      </c>
      <c r="N131" s="17" t="s">
        <v>1352</v>
      </c>
      <c r="O131" s="22" t="s">
        <v>1353</v>
      </c>
      <c r="P131" s="19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1">
      <c r="A132" s="41" t="s">
        <v>273</v>
      </c>
      <c r="B132" s="11">
        <f t="shared" si="0"/>
        <v>6.9371972</v>
      </c>
      <c r="C132" s="81">
        <v>55</v>
      </c>
      <c r="D132" s="10">
        <f t="shared" si="1"/>
        <v>381.54584599999998</v>
      </c>
      <c r="E132" s="16">
        <v>467.76</v>
      </c>
      <c r="F132" s="12">
        <f t="shared" si="2"/>
        <v>6.9371972</v>
      </c>
      <c r="G132" s="14">
        <v>114.58125</v>
      </c>
      <c r="H132" s="15">
        <v>0.3</v>
      </c>
      <c r="I132" s="14">
        <v>266.96459599999997</v>
      </c>
      <c r="J132" s="15">
        <v>0.7</v>
      </c>
      <c r="K132" s="16">
        <v>381545846</v>
      </c>
      <c r="L132" s="70">
        <v>2017</v>
      </c>
      <c r="M132" s="13" t="s">
        <v>18</v>
      </c>
      <c r="N132" s="17" t="s">
        <v>274</v>
      </c>
      <c r="O132" s="18"/>
      <c r="P132" s="19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1">
      <c r="A133" s="41" t="s">
        <v>961</v>
      </c>
      <c r="B133" s="11">
        <f t="shared" si="0"/>
        <v>6.9037068863636364</v>
      </c>
      <c r="C133" s="81">
        <v>220</v>
      </c>
      <c r="D133" s="10">
        <f t="shared" si="1"/>
        <v>1518.815515</v>
      </c>
      <c r="E133" s="16">
        <v>1994.87</v>
      </c>
      <c r="F133" s="12">
        <f t="shared" si="2"/>
        <v>6.9037068863636364</v>
      </c>
      <c r="G133" s="14">
        <v>623.35790999999995</v>
      </c>
      <c r="H133" s="15">
        <v>0.41</v>
      </c>
      <c r="I133" s="14">
        <v>895.45760499999994</v>
      </c>
      <c r="J133" s="15">
        <v>0.59</v>
      </c>
      <c r="K133" s="16">
        <v>1518815515</v>
      </c>
      <c r="L133" s="70">
        <v>2012</v>
      </c>
      <c r="M133" s="13" t="s">
        <v>18</v>
      </c>
      <c r="N133" s="17" t="s">
        <v>962</v>
      </c>
      <c r="O133" s="22" t="s">
        <v>963</v>
      </c>
      <c r="P133" s="19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spans="1:31">
      <c r="A134" s="41" t="s">
        <v>802</v>
      </c>
      <c r="B134" s="11">
        <f t="shared" si="0"/>
        <v>6.8907086142857139</v>
      </c>
      <c r="C134" s="81">
        <v>70</v>
      </c>
      <c r="D134" s="10">
        <f t="shared" si="1"/>
        <v>482.349603</v>
      </c>
      <c r="E134" s="16">
        <v>888.62</v>
      </c>
      <c r="F134" s="12">
        <f t="shared" si="2"/>
        <v>6.8907086142857139</v>
      </c>
      <c r="G134" s="14">
        <v>217.04960299999999</v>
      </c>
      <c r="H134" s="15">
        <v>0.45</v>
      </c>
      <c r="I134" s="14">
        <v>265.3</v>
      </c>
      <c r="J134" s="15">
        <v>0.55000000000000004</v>
      </c>
      <c r="K134" s="16">
        <v>482349603</v>
      </c>
      <c r="L134" s="70">
        <v>1998</v>
      </c>
      <c r="M134" s="13" t="s">
        <v>23</v>
      </c>
      <c r="N134" s="17" t="s">
        <v>803</v>
      </c>
      <c r="O134" s="22" t="s">
        <v>804</v>
      </c>
      <c r="P134" s="19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spans="1:31">
      <c r="A135" s="41" t="s">
        <v>1037</v>
      </c>
      <c r="B135" s="11">
        <f t="shared" si="0"/>
        <v>6.8381175866666668</v>
      </c>
      <c r="C135" s="81">
        <v>75</v>
      </c>
      <c r="D135" s="10">
        <f t="shared" si="1"/>
        <v>512.85881900000004</v>
      </c>
      <c r="E135" s="16">
        <v>615.99</v>
      </c>
      <c r="F135" s="12">
        <f t="shared" si="2"/>
        <v>6.8381175866666668</v>
      </c>
      <c r="G135" s="14">
        <v>271.38473099999999</v>
      </c>
      <c r="H135" s="15">
        <v>0.52900000000000003</v>
      </c>
      <c r="I135" s="14">
        <v>241.47408799999999</v>
      </c>
      <c r="J135" s="15">
        <v>0.47099999999999997</v>
      </c>
      <c r="K135" s="16">
        <v>512858819</v>
      </c>
      <c r="L135" s="70">
        <v>2018</v>
      </c>
      <c r="M135" s="13" t="s">
        <v>18</v>
      </c>
      <c r="N135" s="17" t="s">
        <v>1038</v>
      </c>
      <c r="O135" s="22" t="s">
        <v>1039</v>
      </c>
      <c r="P135" s="19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spans="1:31">
      <c r="A136" s="41" t="s">
        <v>71</v>
      </c>
      <c r="B136" s="11">
        <f t="shared" si="0"/>
        <v>6.8314987115384618</v>
      </c>
      <c r="C136" s="81">
        <v>52</v>
      </c>
      <c r="D136" s="10">
        <f t="shared" si="1"/>
        <v>355.237933</v>
      </c>
      <c r="E136" s="16">
        <v>703.65</v>
      </c>
      <c r="F136" s="12">
        <f t="shared" si="2"/>
        <v>6.8314987115384618</v>
      </c>
      <c r="G136" s="14">
        <v>173.83793299999999</v>
      </c>
      <c r="H136" s="15">
        <v>0.48899999999999999</v>
      </c>
      <c r="I136" s="14">
        <v>181.4</v>
      </c>
      <c r="J136" s="15">
        <v>0.51100000000000001</v>
      </c>
      <c r="K136" s="16">
        <v>355237933</v>
      </c>
      <c r="L136" s="70">
        <v>1995</v>
      </c>
      <c r="M136" s="13" t="s">
        <v>23</v>
      </c>
      <c r="N136" s="17" t="s">
        <v>72</v>
      </c>
      <c r="O136" s="22" t="s">
        <v>73</v>
      </c>
      <c r="P136" s="19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spans="1:31">
      <c r="A137" s="41" t="s">
        <v>919</v>
      </c>
      <c r="B137" s="11">
        <f t="shared" si="0"/>
        <v>6.8016487708333342</v>
      </c>
      <c r="C137" s="81">
        <v>48</v>
      </c>
      <c r="D137" s="10">
        <f t="shared" si="1"/>
        <v>326.47914100000003</v>
      </c>
      <c r="E137" s="16">
        <v>415.89</v>
      </c>
      <c r="F137" s="12">
        <f t="shared" si="2"/>
        <v>6.8016487708333342</v>
      </c>
      <c r="G137" s="14">
        <v>89.256423999999996</v>
      </c>
      <c r="H137" s="15">
        <v>0.27300000000000002</v>
      </c>
      <c r="I137" s="14">
        <v>237.22271699999999</v>
      </c>
      <c r="J137" s="15">
        <v>0.72699999999999998</v>
      </c>
      <c r="K137" s="16">
        <v>326479141</v>
      </c>
      <c r="L137" s="70">
        <v>2015</v>
      </c>
      <c r="M137" s="13" t="s">
        <v>18</v>
      </c>
      <c r="N137" s="17" t="s">
        <v>920</v>
      </c>
      <c r="O137" s="22" t="s">
        <v>921</v>
      </c>
      <c r="P137" s="19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>
      <c r="A138" s="41" t="s">
        <v>180</v>
      </c>
      <c r="B138" s="11">
        <f t="shared" si="0"/>
        <v>6.7714290769230763</v>
      </c>
      <c r="C138" s="81">
        <v>52</v>
      </c>
      <c r="D138" s="10">
        <f t="shared" si="1"/>
        <v>352.11431199999998</v>
      </c>
      <c r="E138" s="16">
        <v>591.91999999999996</v>
      </c>
      <c r="F138" s="12">
        <f t="shared" si="2"/>
        <v>6.7714290769230763</v>
      </c>
      <c r="G138" s="14">
        <v>164.615351</v>
      </c>
      <c r="H138" s="15">
        <v>0.46800000000000003</v>
      </c>
      <c r="I138" s="14">
        <v>187.49896100000001</v>
      </c>
      <c r="J138" s="15">
        <v>0.53200000000000003</v>
      </c>
      <c r="K138" s="16">
        <v>352114312</v>
      </c>
      <c r="L138" s="70">
        <v>2002</v>
      </c>
      <c r="M138" s="13" t="s">
        <v>16</v>
      </c>
      <c r="N138" s="17" t="s">
        <v>181</v>
      </c>
      <c r="O138" s="22" t="s">
        <v>182</v>
      </c>
      <c r="P138" s="19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spans="1:31">
      <c r="A139" s="41" t="s">
        <v>275</v>
      </c>
      <c r="B139" s="11">
        <f t="shared" si="0"/>
        <v>6.7633639636363645</v>
      </c>
      <c r="C139" s="81">
        <v>55</v>
      </c>
      <c r="D139" s="10">
        <f t="shared" si="1"/>
        <v>371.98501800000003</v>
      </c>
      <c r="E139" s="16">
        <v>446.79</v>
      </c>
      <c r="F139" s="12">
        <f t="shared" si="2"/>
        <v>6.7633639636363645</v>
      </c>
      <c r="G139" s="14">
        <v>100.40776</v>
      </c>
      <c r="H139" s="15">
        <v>0.27</v>
      </c>
      <c r="I139" s="14">
        <v>271.57725799999997</v>
      </c>
      <c r="J139" s="15">
        <v>0.73</v>
      </c>
      <c r="K139" s="16">
        <v>371985018</v>
      </c>
      <c r="L139" s="70">
        <v>2018</v>
      </c>
      <c r="M139" s="13" t="s">
        <v>18</v>
      </c>
      <c r="N139" s="17" t="s">
        <v>276</v>
      </c>
      <c r="O139" s="18"/>
      <c r="P139" s="19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spans="1:31">
      <c r="A140" s="41" t="s">
        <v>1019</v>
      </c>
      <c r="B140" s="11">
        <f t="shared" si="0"/>
        <v>6.7631428104575155</v>
      </c>
      <c r="C140" s="81">
        <v>306</v>
      </c>
      <c r="D140" s="10">
        <f t="shared" si="1"/>
        <v>2069.5216999999998</v>
      </c>
      <c r="E140" s="16">
        <v>2636.29</v>
      </c>
      <c r="F140" s="12">
        <f t="shared" si="2"/>
        <v>6.7631428104575155</v>
      </c>
      <c r="G140" s="14">
        <v>936.66222500000003</v>
      </c>
      <c r="H140" s="15">
        <v>0.45300000000000001</v>
      </c>
      <c r="I140" s="14">
        <v>1132.859475</v>
      </c>
      <c r="J140" s="15">
        <v>0.54700000000000004</v>
      </c>
      <c r="K140" s="16">
        <v>2069521700</v>
      </c>
      <c r="L140" s="70">
        <v>2015</v>
      </c>
      <c r="M140" s="13" t="s">
        <v>18</v>
      </c>
      <c r="N140" s="17" t="s">
        <v>1020</v>
      </c>
      <c r="O140" s="22" t="s">
        <v>1021</v>
      </c>
      <c r="P140" s="19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spans="1:31">
      <c r="A141" s="41" t="s">
        <v>137</v>
      </c>
      <c r="B141" s="11">
        <f t="shared" si="0"/>
        <v>6.7426772000000001</v>
      </c>
      <c r="C141" s="81">
        <v>205</v>
      </c>
      <c r="D141" s="10">
        <f t="shared" si="1"/>
        <v>1382.248826</v>
      </c>
      <c r="E141" s="16">
        <v>1660.21</v>
      </c>
      <c r="F141" s="12">
        <f t="shared" si="2"/>
        <v>6.7426772000000001</v>
      </c>
      <c r="G141" s="14">
        <v>700.42656599999998</v>
      </c>
      <c r="H141" s="15">
        <v>0.50700000000000001</v>
      </c>
      <c r="I141" s="14">
        <v>681.82226000000003</v>
      </c>
      <c r="J141" s="15">
        <v>0.49299999999999999</v>
      </c>
      <c r="K141" s="16">
        <v>1382248826</v>
      </c>
      <c r="L141" s="70">
        <v>2018</v>
      </c>
      <c r="M141" s="13" t="s">
        <v>18</v>
      </c>
      <c r="N141" s="17" t="s">
        <v>138</v>
      </c>
      <c r="O141" s="18"/>
      <c r="P141" s="19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spans="1:31">
      <c r="A142" s="41" t="s">
        <v>26</v>
      </c>
      <c r="B142" s="11">
        <f t="shared" si="0"/>
        <v>6.6266775199999994</v>
      </c>
      <c r="C142" s="81">
        <v>50</v>
      </c>
      <c r="D142" s="10">
        <f t="shared" si="1"/>
        <v>331.33387599999998</v>
      </c>
      <c r="E142" s="16">
        <v>421.7</v>
      </c>
      <c r="F142" s="12">
        <f t="shared" si="2"/>
        <v>6.6266775199999994</v>
      </c>
      <c r="G142" s="14">
        <v>191.719337</v>
      </c>
      <c r="H142" s="15">
        <v>0.57899999999999996</v>
      </c>
      <c r="I142" s="14">
        <v>139.61453900000001</v>
      </c>
      <c r="J142" s="15">
        <v>0.42099999999999999</v>
      </c>
      <c r="K142" s="16">
        <v>331333876</v>
      </c>
      <c r="L142" s="70">
        <v>2014</v>
      </c>
      <c r="M142" s="13" t="s">
        <v>18</v>
      </c>
      <c r="N142" s="17" t="s">
        <v>27</v>
      </c>
      <c r="O142" s="18"/>
      <c r="P142" s="19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spans="1:31">
      <c r="A143" s="41" t="s">
        <v>1378</v>
      </c>
      <c r="B143" s="11">
        <f t="shared" si="0"/>
        <v>6.6072971749999994</v>
      </c>
      <c r="C143" s="81">
        <v>80</v>
      </c>
      <c r="D143" s="10">
        <f t="shared" si="1"/>
        <v>528.58377399999995</v>
      </c>
      <c r="E143" s="16">
        <v>634.88</v>
      </c>
      <c r="F143" s="12">
        <f t="shared" si="2"/>
        <v>6.6072971749999994</v>
      </c>
      <c r="G143" s="14">
        <v>167.51001600000001</v>
      </c>
      <c r="H143" s="15">
        <v>0.317</v>
      </c>
      <c r="I143" s="14">
        <v>361.073758</v>
      </c>
      <c r="J143" s="15">
        <v>0.68300000000000005</v>
      </c>
      <c r="K143" s="16">
        <v>528583774</v>
      </c>
      <c r="L143" s="70">
        <v>2018</v>
      </c>
      <c r="M143" s="13" t="s">
        <v>18</v>
      </c>
      <c r="N143" s="17" t="s">
        <v>371</v>
      </c>
      <c r="O143" s="18"/>
      <c r="P143" s="19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spans="1:31">
      <c r="A144" s="41" t="s">
        <v>1318</v>
      </c>
      <c r="B144" s="11">
        <f t="shared" si="0"/>
        <v>6.5960791600000004</v>
      </c>
      <c r="C144" s="81">
        <v>50</v>
      </c>
      <c r="D144" s="10">
        <f t="shared" si="1"/>
        <v>329.80395800000002</v>
      </c>
      <c r="E144" s="16">
        <v>848.63</v>
      </c>
      <c r="F144" s="12">
        <f t="shared" si="2"/>
        <v>6.5960791600000004</v>
      </c>
      <c r="G144" s="14">
        <v>156.45237</v>
      </c>
      <c r="H144" s="15">
        <v>0.47399999999999998</v>
      </c>
      <c r="I144" s="14">
        <v>173.35158799999999</v>
      </c>
      <c r="J144" s="15">
        <v>0.52600000000000002</v>
      </c>
      <c r="K144" s="16">
        <v>329803958</v>
      </c>
      <c r="L144" s="70">
        <v>1988</v>
      </c>
      <c r="M144" s="13" t="s">
        <v>102</v>
      </c>
      <c r="N144" s="17" t="s">
        <v>1319</v>
      </c>
      <c r="O144" s="22" t="s">
        <v>1320</v>
      </c>
      <c r="P144" s="19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spans="1:31">
      <c r="A145" s="41" t="s">
        <v>584</v>
      </c>
      <c r="B145" s="11">
        <f t="shared" si="0"/>
        <v>6.5487837666666664</v>
      </c>
      <c r="C145" s="81">
        <v>90</v>
      </c>
      <c r="D145" s="10">
        <f t="shared" si="1"/>
        <v>589.39053899999999</v>
      </c>
      <c r="E145" s="16">
        <v>1102.8800000000001</v>
      </c>
      <c r="F145" s="12">
        <f t="shared" si="2"/>
        <v>6.5487837666666664</v>
      </c>
      <c r="G145" s="14">
        <v>250.690539</v>
      </c>
      <c r="H145" s="15">
        <v>0.42499999999999999</v>
      </c>
      <c r="I145" s="14">
        <v>338.7</v>
      </c>
      <c r="J145" s="15">
        <v>0.57499999999999996</v>
      </c>
      <c r="K145" s="16">
        <v>589390539</v>
      </c>
      <c r="L145" s="70">
        <v>1997</v>
      </c>
      <c r="M145" s="13" t="s">
        <v>23</v>
      </c>
      <c r="N145" s="17" t="s">
        <v>585</v>
      </c>
      <c r="O145" s="22" t="s">
        <v>586</v>
      </c>
      <c r="P145" s="19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spans="1:31">
      <c r="A146" s="41" t="s">
        <v>575</v>
      </c>
      <c r="B146" s="11">
        <f t="shared" si="0"/>
        <v>6.5332241999999994</v>
      </c>
      <c r="C146" s="81">
        <v>80</v>
      </c>
      <c r="D146" s="10">
        <f t="shared" si="1"/>
        <v>522.65793599999995</v>
      </c>
      <c r="E146" s="16">
        <v>840.18</v>
      </c>
      <c r="F146" s="12">
        <f t="shared" si="2"/>
        <v>6.5332241999999994</v>
      </c>
      <c r="G146" s="14">
        <v>279.26116000000002</v>
      </c>
      <c r="H146" s="15">
        <v>0.53400000000000003</v>
      </c>
      <c r="I146" s="14">
        <v>243.39677599999999</v>
      </c>
      <c r="J146" s="15">
        <v>0.46600000000000003</v>
      </c>
      <c r="K146" s="16">
        <v>522657936</v>
      </c>
      <c r="L146" s="70">
        <v>2004</v>
      </c>
      <c r="M146" s="13" t="s">
        <v>16</v>
      </c>
      <c r="N146" s="17" t="s">
        <v>576</v>
      </c>
      <c r="O146" s="22" t="s">
        <v>577</v>
      </c>
      <c r="P146" s="19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spans="1:31">
      <c r="A147" s="41" t="s">
        <v>811</v>
      </c>
      <c r="B147" s="11">
        <f t="shared" si="0"/>
        <v>6.4425464461538455</v>
      </c>
      <c r="C147" s="81">
        <v>65</v>
      </c>
      <c r="D147" s="10">
        <f t="shared" si="1"/>
        <v>418.76551899999998</v>
      </c>
      <c r="E147" s="16">
        <v>590.63</v>
      </c>
      <c r="F147" s="12">
        <f t="shared" si="2"/>
        <v>6.4425464461538455</v>
      </c>
      <c r="G147" s="14">
        <v>152.64725799999999</v>
      </c>
      <c r="H147" s="15">
        <v>0.36399999999999999</v>
      </c>
      <c r="I147" s="14">
        <v>266.11826100000002</v>
      </c>
      <c r="J147" s="15">
        <v>0.63600000000000001</v>
      </c>
      <c r="K147" s="16">
        <v>418765519</v>
      </c>
      <c r="L147" s="70">
        <v>2008</v>
      </c>
      <c r="M147" s="13" t="s">
        <v>16</v>
      </c>
      <c r="N147" s="17" t="s">
        <v>812</v>
      </c>
      <c r="O147" s="22" t="s">
        <v>813</v>
      </c>
      <c r="P147" s="19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spans="1:31">
      <c r="A148" s="41" t="s">
        <v>1249</v>
      </c>
      <c r="B148" s="11">
        <f t="shared" si="0"/>
        <v>6.4216804514285712</v>
      </c>
      <c r="C148" s="81">
        <v>175</v>
      </c>
      <c r="D148" s="10">
        <f t="shared" si="1"/>
        <v>1123.794079</v>
      </c>
      <c r="E148" s="16">
        <v>1519.21</v>
      </c>
      <c r="F148" s="12">
        <f t="shared" si="2"/>
        <v>6.4216804514285712</v>
      </c>
      <c r="G148" s="14">
        <v>352.39054299999998</v>
      </c>
      <c r="H148" s="15">
        <v>0.314</v>
      </c>
      <c r="I148" s="14">
        <v>771.40353600000003</v>
      </c>
      <c r="J148" s="15">
        <v>0.68600000000000005</v>
      </c>
      <c r="K148" s="16">
        <v>1123794079</v>
      </c>
      <c r="L148" s="70">
        <v>2011</v>
      </c>
      <c r="M148" s="13" t="s">
        <v>18</v>
      </c>
      <c r="N148" s="17" t="s">
        <v>1250</v>
      </c>
      <c r="O148" s="22" t="s">
        <v>1251</v>
      </c>
      <c r="P148" s="19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spans="1:31">
      <c r="A149" s="41" t="s">
        <v>644</v>
      </c>
      <c r="B149" s="11">
        <f t="shared" si="0"/>
        <v>6.4144378363636365</v>
      </c>
      <c r="C149" s="81">
        <v>55</v>
      </c>
      <c r="D149" s="10">
        <f t="shared" si="1"/>
        <v>352.79408100000001</v>
      </c>
      <c r="E149" s="16">
        <v>432.51</v>
      </c>
      <c r="F149" s="12">
        <f t="shared" si="2"/>
        <v>6.4144378363636365</v>
      </c>
      <c r="G149" s="14">
        <v>102.826543</v>
      </c>
      <c r="H149" s="15">
        <v>0.29199999999999998</v>
      </c>
      <c r="I149" s="14">
        <v>249.96753799999999</v>
      </c>
      <c r="J149" s="15">
        <v>0.70799999999999996</v>
      </c>
      <c r="K149" s="16">
        <v>352794081</v>
      </c>
      <c r="L149" s="70">
        <v>2017</v>
      </c>
      <c r="M149" s="13" t="s">
        <v>18</v>
      </c>
      <c r="N149" s="17" t="s">
        <v>645</v>
      </c>
      <c r="O149" s="22" t="s">
        <v>646</v>
      </c>
      <c r="P149" s="19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spans="1:31">
      <c r="A150" s="41" t="s">
        <v>1096</v>
      </c>
      <c r="B150" s="11">
        <f t="shared" si="0"/>
        <v>6.3971172576923081</v>
      </c>
      <c r="C150" s="81">
        <v>260</v>
      </c>
      <c r="D150" s="10">
        <f t="shared" si="1"/>
        <v>1663.250487</v>
      </c>
      <c r="E150" s="16">
        <v>1967.2</v>
      </c>
      <c r="F150" s="12">
        <f t="shared" si="2"/>
        <v>6.3971172576923081</v>
      </c>
      <c r="G150" s="14">
        <v>543.63804300000004</v>
      </c>
      <c r="H150" s="15">
        <v>0.32700000000000001</v>
      </c>
      <c r="I150" s="14">
        <v>1119.6124440000001</v>
      </c>
      <c r="J150" s="15">
        <v>0.67300000000000004</v>
      </c>
      <c r="K150" s="16">
        <v>1663250487</v>
      </c>
      <c r="L150" s="70">
        <v>2019</v>
      </c>
      <c r="M150" s="13" t="s">
        <v>18</v>
      </c>
      <c r="N150" s="17" t="s">
        <v>1097</v>
      </c>
      <c r="O150" s="22" t="s">
        <v>1098</v>
      </c>
      <c r="P150" s="19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spans="1:31">
      <c r="A151" s="41" t="s">
        <v>387</v>
      </c>
      <c r="B151" s="11">
        <f t="shared" si="0"/>
        <v>6.3876189333333331</v>
      </c>
      <c r="C151" s="81">
        <v>60</v>
      </c>
      <c r="D151" s="10">
        <f t="shared" si="1"/>
        <v>383.257136</v>
      </c>
      <c r="E151" s="16">
        <v>644.27</v>
      </c>
      <c r="F151" s="12">
        <f t="shared" si="2"/>
        <v>6.3876189333333331</v>
      </c>
      <c r="G151" s="14">
        <v>176.387405</v>
      </c>
      <c r="H151" s="15">
        <v>0.46</v>
      </c>
      <c r="I151" s="14">
        <v>206.869731</v>
      </c>
      <c r="J151" s="15">
        <v>0.54</v>
      </c>
      <c r="K151" s="16">
        <v>383257136</v>
      </c>
      <c r="L151" s="70">
        <v>2002</v>
      </c>
      <c r="M151" s="13" t="s">
        <v>16</v>
      </c>
      <c r="N151" s="17" t="s">
        <v>388</v>
      </c>
      <c r="O151" s="22" t="s">
        <v>389</v>
      </c>
      <c r="P151" s="19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spans="1:31">
      <c r="A152" s="41" t="s">
        <v>99</v>
      </c>
      <c r="B152" s="11">
        <f t="shared" si="0"/>
        <v>6.381183034267913</v>
      </c>
      <c r="C152" s="81">
        <v>321</v>
      </c>
      <c r="D152" s="10">
        <f t="shared" si="1"/>
        <v>2048.3597540000001</v>
      </c>
      <c r="E152" s="16">
        <v>2460.27</v>
      </c>
      <c r="F152" s="12">
        <f t="shared" si="2"/>
        <v>6.381183034267913</v>
      </c>
      <c r="G152" s="14">
        <v>678.81548199999997</v>
      </c>
      <c r="H152" s="15">
        <v>0.33100000000000002</v>
      </c>
      <c r="I152" s="14">
        <v>1369.5442720000001</v>
      </c>
      <c r="J152" s="15">
        <v>0.66900000000000004</v>
      </c>
      <c r="K152" s="16">
        <v>2048359754</v>
      </c>
      <c r="L152" s="70">
        <v>2018</v>
      </c>
      <c r="M152" s="13" t="s">
        <v>18</v>
      </c>
      <c r="N152" s="17" t="s">
        <v>100</v>
      </c>
      <c r="O152" s="18"/>
      <c r="P152" s="28" t="s">
        <v>94</v>
      </c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spans="1:31">
      <c r="A153" s="41" t="s">
        <v>728</v>
      </c>
      <c r="B153" s="11">
        <f t="shared" si="0"/>
        <v>6.2923595090909092</v>
      </c>
      <c r="C153" s="81">
        <v>55</v>
      </c>
      <c r="D153" s="10">
        <f t="shared" si="1"/>
        <v>346.07977299999999</v>
      </c>
      <c r="E153" s="16">
        <v>685.51</v>
      </c>
      <c r="F153" s="12">
        <f t="shared" si="2"/>
        <v>6.2923595090909092</v>
      </c>
      <c r="G153" s="14">
        <v>141.57977299999999</v>
      </c>
      <c r="H153" s="15">
        <v>0.40899999999999997</v>
      </c>
      <c r="I153" s="14">
        <v>204.5</v>
      </c>
      <c r="J153" s="15">
        <v>0.59099999999999997</v>
      </c>
      <c r="K153" s="16">
        <v>346079773</v>
      </c>
      <c r="L153" s="70">
        <v>1995</v>
      </c>
      <c r="M153" s="13" t="s">
        <v>23</v>
      </c>
      <c r="N153" s="17" t="s">
        <v>729</v>
      </c>
      <c r="O153" s="22" t="s">
        <v>730</v>
      </c>
      <c r="P153" s="19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1:31">
      <c r="A154" s="41" t="s">
        <v>79</v>
      </c>
      <c r="B154" s="11">
        <f t="shared" si="0"/>
        <v>6.2835602200000009</v>
      </c>
      <c r="C154" s="81">
        <v>50</v>
      </c>
      <c r="D154" s="10">
        <f t="shared" si="1"/>
        <v>314.17801100000003</v>
      </c>
      <c r="E154" s="16">
        <v>587.9</v>
      </c>
      <c r="F154" s="12">
        <f t="shared" si="2"/>
        <v>6.2835602200000009</v>
      </c>
      <c r="G154" s="14">
        <v>148.47801100000001</v>
      </c>
      <c r="H154" s="15">
        <v>0.47299999999999998</v>
      </c>
      <c r="I154" s="14">
        <v>165.7</v>
      </c>
      <c r="J154" s="15">
        <v>0.52700000000000002</v>
      </c>
      <c r="K154" s="16">
        <v>314178011</v>
      </c>
      <c r="L154" s="70">
        <v>1997</v>
      </c>
      <c r="M154" s="13" t="s">
        <v>23</v>
      </c>
      <c r="N154" s="17" t="s">
        <v>80</v>
      </c>
      <c r="O154" s="22" t="s">
        <v>81</v>
      </c>
      <c r="P154" s="19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>
      <c r="A155" s="41" t="s">
        <v>347</v>
      </c>
      <c r="B155" s="11">
        <f t="shared" si="0"/>
        <v>6.2814561666666666</v>
      </c>
      <c r="C155" s="81">
        <v>150</v>
      </c>
      <c r="D155" s="10">
        <f t="shared" si="1"/>
        <v>942.21842500000002</v>
      </c>
      <c r="E155" s="16">
        <v>1385.8</v>
      </c>
      <c r="F155" s="12">
        <f t="shared" si="2"/>
        <v>6.2814561666666666</v>
      </c>
      <c r="G155" s="14">
        <v>292.38272699999999</v>
      </c>
      <c r="H155" s="15">
        <v>0.31</v>
      </c>
      <c r="I155" s="14">
        <v>649.83569799999998</v>
      </c>
      <c r="J155" s="15">
        <v>0.69</v>
      </c>
      <c r="K155" s="16">
        <v>942218425</v>
      </c>
      <c r="L155" s="70">
        <v>2007</v>
      </c>
      <c r="M155" s="13" t="s">
        <v>16</v>
      </c>
      <c r="N155" s="17" t="s">
        <v>348</v>
      </c>
      <c r="O155" s="22" t="s">
        <v>339</v>
      </c>
      <c r="P155" s="19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spans="1:31">
      <c r="A156" s="41" t="s">
        <v>1276</v>
      </c>
      <c r="B156" s="11">
        <f t="shared" si="0"/>
        <v>6.2415689852941174</v>
      </c>
      <c r="C156" s="81">
        <v>136</v>
      </c>
      <c r="D156" s="10">
        <f t="shared" si="1"/>
        <v>848.85338200000001</v>
      </c>
      <c r="E156" s="16">
        <v>1114.92</v>
      </c>
      <c r="F156" s="12">
        <f t="shared" si="2"/>
        <v>6.2415689852941174</v>
      </c>
      <c r="G156" s="14">
        <v>292.32473700000003</v>
      </c>
      <c r="H156" s="15">
        <v>0.34399999999999997</v>
      </c>
      <c r="I156" s="14">
        <v>556.52864499999998</v>
      </c>
      <c r="J156" s="15">
        <v>0.65600000000000003</v>
      </c>
      <c r="K156" s="16">
        <v>848853382</v>
      </c>
      <c r="L156" s="70">
        <v>2012</v>
      </c>
      <c r="M156" s="13" t="s">
        <v>18</v>
      </c>
      <c r="N156" s="17" t="s">
        <v>1277</v>
      </c>
      <c r="O156" s="22" t="s">
        <v>1278</v>
      </c>
      <c r="P156" s="19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spans="1:31">
      <c r="A157" s="41" t="s">
        <v>405</v>
      </c>
      <c r="B157" s="11">
        <f t="shared" si="0"/>
        <v>6.2154462200000005</v>
      </c>
      <c r="C157" s="81">
        <v>200</v>
      </c>
      <c r="D157" s="10">
        <f t="shared" si="1"/>
        <v>1243.089244</v>
      </c>
      <c r="E157" s="16">
        <v>1493.06</v>
      </c>
      <c r="F157" s="12">
        <f t="shared" si="2"/>
        <v>6.2154462200000005</v>
      </c>
      <c r="G157" s="14">
        <v>608.58174399999996</v>
      </c>
      <c r="H157" s="15">
        <v>0.49</v>
      </c>
      <c r="I157" s="14">
        <v>634.50750000000005</v>
      </c>
      <c r="J157" s="15">
        <v>0.51</v>
      </c>
      <c r="K157" s="16">
        <v>1243089244</v>
      </c>
      <c r="L157" s="70">
        <v>2018</v>
      </c>
      <c r="M157" s="13" t="s">
        <v>18</v>
      </c>
      <c r="N157" s="17" t="s">
        <v>406</v>
      </c>
      <c r="O157" s="22" t="s">
        <v>407</v>
      </c>
      <c r="P157" s="19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spans="1:31">
      <c r="A158" s="41" t="s">
        <v>832</v>
      </c>
      <c r="B158" s="11">
        <f t="shared" si="0"/>
        <v>6.1917384666666662</v>
      </c>
      <c r="C158" s="81">
        <v>150</v>
      </c>
      <c r="D158" s="10">
        <f t="shared" si="1"/>
        <v>928.76076999999998</v>
      </c>
      <c r="E158" s="16">
        <v>1492.99</v>
      </c>
      <c r="F158" s="12">
        <f t="shared" si="2"/>
        <v>6.1917384666666662</v>
      </c>
      <c r="G158" s="14">
        <v>441.226247</v>
      </c>
      <c r="H158" s="15">
        <v>0.47499999999999998</v>
      </c>
      <c r="I158" s="14">
        <v>487.53452299999998</v>
      </c>
      <c r="J158" s="15">
        <v>0.52500000000000002</v>
      </c>
      <c r="K158" s="16">
        <v>928760770</v>
      </c>
      <c r="L158" s="70">
        <v>2004</v>
      </c>
      <c r="M158" s="13" t="s">
        <v>16</v>
      </c>
      <c r="N158" s="17" t="s">
        <v>833</v>
      </c>
      <c r="O158" s="22" t="s">
        <v>834</v>
      </c>
      <c r="P158" s="19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spans="1:31">
      <c r="A159" s="41" t="s">
        <v>349</v>
      </c>
      <c r="B159" s="11">
        <f t="shared" si="0"/>
        <v>6.1358520461538459</v>
      </c>
      <c r="C159" s="81">
        <v>130</v>
      </c>
      <c r="D159" s="10">
        <f t="shared" si="1"/>
        <v>797.66076599999997</v>
      </c>
      <c r="E159" s="16">
        <v>1282.25</v>
      </c>
      <c r="F159" s="12">
        <f t="shared" si="2"/>
        <v>6.1358520461538459</v>
      </c>
      <c r="G159" s="14">
        <v>250.10565099999999</v>
      </c>
      <c r="H159" s="15">
        <v>0.314</v>
      </c>
      <c r="I159" s="14">
        <v>547.555115</v>
      </c>
      <c r="J159" s="15">
        <v>0.68600000000000005</v>
      </c>
      <c r="K159" s="16">
        <v>797660766</v>
      </c>
      <c r="L159" s="70">
        <v>2004</v>
      </c>
      <c r="M159" s="13" t="s">
        <v>16</v>
      </c>
      <c r="N159" s="17" t="s">
        <v>350</v>
      </c>
      <c r="O159" s="22" t="s">
        <v>339</v>
      </c>
      <c r="P159" s="19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spans="1:31">
      <c r="A160" s="41" t="s">
        <v>992</v>
      </c>
      <c r="B160" s="11">
        <f t="shared" si="0"/>
        <v>6.0800555599999999</v>
      </c>
      <c r="C160" s="81">
        <v>125</v>
      </c>
      <c r="D160" s="10">
        <f t="shared" si="1"/>
        <v>760.00694499999997</v>
      </c>
      <c r="E160" s="16">
        <v>1141.01</v>
      </c>
      <c r="F160" s="12">
        <f t="shared" si="2"/>
        <v>6.0800555599999999</v>
      </c>
      <c r="G160" s="14">
        <v>217.53613799999999</v>
      </c>
      <c r="H160" s="15">
        <v>0.28599999999999998</v>
      </c>
      <c r="I160" s="14">
        <v>542.47080700000004</v>
      </c>
      <c r="J160" s="15">
        <v>0.71399999999999997</v>
      </c>
      <c r="K160" s="16">
        <v>760006945</v>
      </c>
      <c r="L160" s="70">
        <v>2006</v>
      </c>
      <c r="M160" s="13" t="s">
        <v>16</v>
      </c>
      <c r="N160" s="17" t="s">
        <v>993</v>
      </c>
      <c r="O160" s="22" t="s">
        <v>994</v>
      </c>
      <c r="P160" s="19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>
      <c r="A161" s="41" t="s">
        <v>438</v>
      </c>
      <c r="B161" s="11">
        <f t="shared" si="0"/>
        <v>6.0740562599999999</v>
      </c>
      <c r="C161" s="81">
        <v>200</v>
      </c>
      <c r="D161" s="10">
        <f t="shared" si="1"/>
        <v>1214.811252</v>
      </c>
      <c r="E161" s="16">
        <v>1570.53</v>
      </c>
      <c r="F161" s="12">
        <f t="shared" si="2"/>
        <v>6.0740562599999999</v>
      </c>
      <c r="G161" s="14">
        <v>409.01399400000003</v>
      </c>
      <c r="H161" s="15">
        <v>0.33700000000000002</v>
      </c>
      <c r="I161" s="14">
        <v>805.79725800000006</v>
      </c>
      <c r="J161" s="15">
        <v>0.66300000000000003</v>
      </c>
      <c r="K161" s="16">
        <v>1214811252</v>
      </c>
      <c r="L161" s="70">
        <v>2013</v>
      </c>
      <c r="M161" s="13" t="s">
        <v>18</v>
      </c>
      <c r="N161" s="17" t="s">
        <v>439</v>
      </c>
      <c r="O161" s="22" t="s">
        <v>440</v>
      </c>
      <c r="P161" s="19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>
      <c r="A162" s="41" t="s">
        <v>462</v>
      </c>
      <c r="B162" s="11">
        <f t="shared" si="0"/>
        <v>6.0734388560606059</v>
      </c>
      <c r="C162" s="81">
        <v>132</v>
      </c>
      <c r="D162" s="10">
        <f t="shared" si="1"/>
        <v>801.69392900000003</v>
      </c>
      <c r="E162" s="16">
        <v>948.2</v>
      </c>
      <c r="F162" s="12">
        <f t="shared" si="2"/>
        <v>6.0734388560606059</v>
      </c>
      <c r="G162" s="14">
        <v>320.31495999999999</v>
      </c>
      <c r="H162" s="15">
        <v>0.4</v>
      </c>
      <c r="I162" s="14">
        <v>481.37896899999998</v>
      </c>
      <c r="J162" s="15">
        <v>0.6</v>
      </c>
      <c r="K162" s="16">
        <v>801693929</v>
      </c>
      <c r="L162" s="70">
        <v>2019</v>
      </c>
      <c r="M162" s="13" t="s">
        <v>18</v>
      </c>
      <c r="N162" s="17" t="s">
        <v>463</v>
      </c>
      <c r="O162" s="22" t="s">
        <v>464</v>
      </c>
      <c r="P162" s="19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spans="1:31">
      <c r="A163" s="41" t="s">
        <v>315</v>
      </c>
      <c r="B163" s="11">
        <f t="shared" si="0"/>
        <v>6.0545961147540979</v>
      </c>
      <c r="C163" s="81">
        <v>61</v>
      </c>
      <c r="D163" s="10">
        <f t="shared" si="1"/>
        <v>369.33036299999998</v>
      </c>
      <c r="E163" s="16">
        <v>470.06</v>
      </c>
      <c r="F163" s="12">
        <f t="shared" si="2"/>
        <v>6.0545961147540979</v>
      </c>
      <c r="G163" s="14">
        <v>167.767189</v>
      </c>
      <c r="H163" s="15">
        <v>0.45400000000000001</v>
      </c>
      <c r="I163" s="14">
        <v>201.563174</v>
      </c>
      <c r="J163" s="15">
        <v>0.54600000000000004</v>
      </c>
      <c r="K163" s="16">
        <v>369330363</v>
      </c>
      <c r="L163" s="70">
        <v>2014</v>
      </c>
      <c r="M163" s="13" t="s">
        <v>18</v>
      </c>
      <c r="N163" s="17" t="s">
        <v>316</v>
      </c>
      <c r="O163" s="18"/>
      <c r="P163" s="19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spans="1:31">
      <c r="A164" s="41" t="s">
        <v>623</v>
      </c>
      <c r="B164" s="11">
        <f t="shared" si="0"/>
        <v>6.0428536880000001</v>
      </c>
      <c r="C164" s="81">
        <v>125</v>
      </c>
      <c r="D164" s="10">
        <f t="shared" si="1"/>
        <v>755.35671100000002</v>
      </c>
      <c r="E164" s="16">
        <v>961.36</v>
      </c>
      <c r="F164" s="12">
        <f t="shared" si="2"/>
        <v>6.0428536880000001</v>
      </c>
      <c r="G164" s="14">
        <v>337.13588499999997</v>
      </c>
      <c r="H164" s="15">
        <v>0.44600000000000001</v>
      </c>
      <c r="I164" s="14">
        <v>418.22082599999999</v>
      </c>
      <c r="J164" s="15">
        <v>0.55400000000000005</v>
      </c>
      <c r="K164" s="16">
        <v>755356711</v>
      </c>
      <c r="L164" s="70">
        <v>2014</v>
      </c>
      <c r="M164" s="13" t="s">
        <v>18</v>
      </c>
      <c r="N164" s="17" t="s">
        <v>624</v>
      </c>
      <c r="O164" s="22" t="s">
        <v>625</v>
      </c>
      <c r="P164" s="19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spans="1:31">
      <c r="A165" s="41" t="s">
        <v>578</v>
      </c>
      <c r="B165" s="11">
        <f t="shared" si="0"/>
        <v>6.008073545454546</v>
      </c>
      <c r="C165" s="81">
        <v>55</v>
      </c>
      <c r="D165" s="10">
        <f t="shared" si="1"/>
        <v>330.44404500000002</v>
      </c>
      <c r="E165" s="16">
        <v>582.79999999999995</v>
      </c>
      <c r="F165" s="12">
        <f t="shared" si="2"/>
        <v>6.008073545454546</v>
      </c>
      <c r="G165" s="14">
        <v>166.244045</v>
      </c>
      <c r="H165" s="15">
        <v>0.503</v>
      </c>
      <c r="I165" s="14">
        <v>164.2</v>
      </c>
      <c r="J165" s="15">
        <v>0.497</v>
      </c>
      <c r="K165" s="16">
        <v>330444045</v>
      </c>
      <c r="L165" s="70">
        <v>2000</v>
      </c>
      <c r="M165" s="13" t="s">
        <v>16</v>
      </c>
      <c r="N165" s="17" t="s">
        <v>579</v>
      </c>
      <c r="O165" s="22" t="s">
        <v>580</v>
      </c>
      <c r="P165" s="19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spans="1:31">
      <c r="A166" s="41" t="s">
        <v>444</v>
      </c>
      <c r="B166" s="11">
        <f t="shared" si="0"/>
        <v>5.9888927215189875</v>
      </c>
      <c r="C166" s="81">
        <v>79</v>
      </c>
      <c r="D166" s="10">
        <f t="shared" si="1"/>
        <v>473.122525</v>
      </c>
      <c r="E166" s="16">
        <v>559.58000000000004</v>
      </c>
      <c r="F166" s="12">
        <f t="shared" si="2"/>
        <v>5.9888927215189875</v>
      </c>
      <c r="G166" s="14">
        <v>211.622525</v>
      </c>
      <c r="H166" s="15">
        <v>0.44700000000000001</v>
      </c>
      <c r="I166" s="14">
        <v>261.5</v>
      </c>
      <c r="J166" s="15">
        <v>0.55300000000000005</v>
      </c>
      <c r="K166" s="16">
        <v>473122525</v>
      </c>
      <c r="L166" s="70">
        <v>2019</v>
      </c>
      <c r="M166" s="13" t="s">
        <v>18</v>
      </c>
      <c r="N166" s="17" t="s">
        <v>445</v>
      </c>
      <c r="O166" s="22" t="s">
        <v>446</v>
      </c>
      <c r="P166" s="19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spans="1:31">
      <c r="A167" s="41" t="s">
        <v>153</v>
      </c>
      <c r="B167" s="11">
        <f t="shared" si="0"/>
        <v>5.982628074074074</v>
      </c>
      <c r="C167" s="81">
        <v>81</v>
      </c>
      <c r="D167" s="10">
        <f t="shared" si="1"/>
        <v>484.59287399999999</v>
      </c>
      <c r="E167" s="16">
        <v>793.99</v>
      </c>
      <c r="F167" s="12">
        <f t="shared" si="2"/>
        <v>5.982628074074074</v>
      </c>
      <c r="G167" s="14">
        <v>242.829261</v>
      </c>
      <c r="H167" s="15">
        <v>0.501</v>
      </c>
      <c r="I167" s="14">
        <v>241.76361299999999</v>
      </c>
      <c r="J167" s="15">
        <v>0.499</v>
      </c>
      <c r="K167" s="16">
        <v>484592874</v>
      </c>
      <c r="L167" s="70">
        <v>2003</v>
      </c>
      <c r="M167" s="13" t="s">
        <v>16</v>
      </c>
      <c r="N167" s="17" t="s">
        <v>154</v>
      </c>
      <c r="O167" s="22" t="s">
        <v>155</v>
      </c>
      <c r="P167" s="19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spans="1:31">
      <c r="A168" s="41" t="s">
        <v>345</v>
      </c>
      <c r="B168" s="11">
        <f t="shared" si="0"/>
        <v>5.9787673733333335</v>
      </c>
      <c r="C168" s="81">
        <v>150</v>
      </c>
      <c r="D168" s="10">
        <f t="shared" si="1"/>
        <v>896.81510600000001</v>
      </c>
      <c r="E168" s="16">
        <v>1400.06</v>
      </c>
      <c r="F168" s="12">
        <f t="shared" si="2"/>
        <v>5.9787673733333335</v>
      </c>
      <c r="G168" s="14">
        <v>290.46992799999998</v>
      </c>
      <c r="H168" s="15">
        <v>0.32400000000000001</v>
      </c>
      <c r="I168" s="14">
        <v>606.34517800000003</v>
      </c>
      <c r="J168" s="15">
        <v>0.67600000000000005</v>
      </c>
      <c r="K168" s="16">
        <v>896815106</v>
      </c>
      <c r="L168" s="70">
        <v>2005</v>
      </c>
      <c r="M168" s="13" t="s">
        <v>16</v>
      </c>
      <c r="N168" s="17" t="s">
        <v>346</v>
      </c>
      <c r="O168" s="22" t="s">
        <v>339</v>
      </c>
      <c r="P168" s="19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spans="1:31">
      <c r="A169" s="41" t="s">
        <v>368</v>
      </c>
      <c r="B169" s="11">
        <f t="shared" si="0"/>
        <v>5.939833825</v>
      </c>
      <c r="C169" s="81">
        <v>80</v>
      </c>
      <c r="D169" s="10">
        <f t="shared" si="1"/>
        <v>475.18670600000002</v>
      </c>
      <c r="E169" s="16">
        <v>605.32000000000005</v>
      </c>
      <c r="F169" s="12">
        <f t="shared" si="2"/>
        <v>5.939833825</v>
      </c>
      <c r="G169" s="14">
        <v>169.70011</v>
      </c>
      <c r="H169" s="15">
        <v>0.35699999999999998</v>
      </c>
      <c r="I169" s="14">
        <v>305.48659600000002</v>
      </c>
      <c r="J169" s="15">
        <v>0.64300000000000002</v>
      </c>
      <c r="K169" s="16">
        <v>475186706</v>
      </c>
      <c r="L169" s="70">
        <v>2015</v>
      </c>
      <c r="M169" s="13" t="s">
        <v>18</v>
      </c>
      <c r="N169" s="17" t="s">
        <v>369</v>
      </c>
      <c r="O169" s="18"/>
      <c r="P169" s="19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spans="1:31">
      <c r="A170" s="41" t="s">
        <v>874</v>
      </c>
      <c r="B170" s="11">
        <f t="shared" si="0"/>
        <v>5.9354319136690643</v>
      </c>
      <c r="C170" s="81">
        <v>139</v>
      </c>
      <c r="D170" s="10">
        <f t="shared" si="1"/>
        <v>825.025036</v>
      </c>
      <c r="E170" s="16">
        <v>1386.89</v>
      </c>
      <c r="F170" s="12">
        <f t="shared" si="2"/>
        <v>5.9354319136690643</v>
      </c>
      <c r="G170" s="14">
        <v>407.02285999999998</v>
      </c>
      <c r="H170" s="15">
        <v>0.49299999999999999</v>
      </c>
      <c r="I170" s="14">
        <v>418.00217600000002</v>
      </c>
      <c r="J170" s="15">
        <v>0.50700000000000001</v>
      </c>
      <c r="K170" s="16">
        <v>825025036</v>
      </c>
      <c r="L170" s="70">
        <v>2002</v>
      </c>
      <c r="M170" s="13" t="s">
        <v>16</v>
      </c>
      <c r="N170" s="17" t="s">
        <v>875</v>
      </c>
      <c r="O170" s="22" t="s">
        <v>876</v>
      </c>
      <c r="P170" s="19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spans="1:31">
      <c r="A171" s="41" t="s">
        <v>53</v>
      </c>
      <c r="B171" s="11">
        <f t="shared" si="0"/>
        <v>5.9085333999999996</v>
      </c>
      <c r="C171" s="81">
        <v>75</v>
      </c>
      <c r="D171" s="10">
        <f t="shared" si="1"/>
        <v>443.14000499999997</v>
      </c>
      <c r="E171" s="16">
        <v>624.83000000000004</v>
      </c>
      <c r="F171" s="12">
        <f t="shared" si="2"/>
        <v>5.9085333999999996</v>
      </c>
      <c r="G171" s="14">
        <v>219.61461199999999</v>
      </c>
      <c r="H171" s="15">
        <v>0.496</v>
      </c>
      <c r="I171" s="14">
        <v>223.52539300000001</v>
      </c>
      <c r="J171" s="15">
        <v>0.504</v>
      </c>
      <c r="K171" s="16">
        <v>443140005</v>
      </c>
      <c r="L171" s="70">
        <v>2009</v>
      </c>
      <c r="M171" s="13" t="s">
        <v>16</v>
      </c>
      <c r="N171" s="17" t="s">
        <v>54</v>
      </c>
      <c r="O171" s="18"/>
      <c r="P171" s="19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spans="1:31">
      <c r="A172" s="41" t="s">
        <v>313</v>
      </c>
      <c r="B172" s="11">
        <f t="shared" si="0"/>
        <v>5.8699005666666668</v>
      </c>
      <c r="C172" s="81">
        <v>60</v>
      </c>
      <c r="D172" s="10">
        <f t="shared" si="1"/>
        <v>352.19403399999999</v>
      </c>
      <c r="E172" s="16">
        <v>697.62</v>
      </c>
      <c r="F172" s="12">
        <f t="shared" si="2"/>
        <v>5.8699005666666668</v>
      </c>
      <c r="G172" s="14">
        <v>106.429941</v>
      </c>
      <c r="H172" s="15">
        <v>0.30199999999999999</v>
      </c>
      <c r="I172" s="14">
        <v>245.764093</v>
      </c>
      <c r="J172" s="15">
        <v>0.69799999999999995</v>
      </c>
      <c r="K172" s="16">
        <v>352194034</v>
      </c>
      <c r="L172" s="70">
        <v>1995</v>
      </c>
      <c r="M172" s="13" t="s">
        <v>23</v>
      </c>
      <c r="N172" s="17" t="s">
        <v>314</v>
      </c>
      <c r="O172" s="22" t="s">
        <v>113</v>
      </c>
      <c r="P172" s="19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spans="1:31">
      <c r="A173" s="41" t="s">
        <v>1110</v>
      </c>
      <c r="B173" s="11">
        <f t="shared" si="0"/>
        <v>5.8390816481481478</v>
      </c>
      <c r="C173" s="81">
        <v>108</v>
      </c>
      <c r="D173" s="10">
        <f t="shared" si="1"/>
        <v>630.62081799999999</v>
      </c>
      <c r="E173" s="16">
        <v>803.33</v>
      </c>
      <c r="F173" s="12">
        <f t="shared" si="2"/>
        <v>5.8390816481481478</v>
      </c>
      <c r="G173" s="14">
        <v>228.433663</v>
      </c>
      <c r="H173" s="15">
        <v>0.36199999999999999</v>
      </c>
      <c r="I173" s="14">
        <v>402.18715500000002</v>
      </c>
      <c r="J173" s="15">
        <v>0.63800000000000001</v>
      </c>
      <c r="K173" s="16">
        <v>630620818</v>
      </c>
      <c r="L173" s="70">
        <v>2015</v>
      </c>
      <c r="M173" s="13" t="s">
        <v>18</v>
      </c>
      <c r="N173" s="17" t="s">
        <v>1111</v>
      </c>
      <c r="O173" s="22" t="s">
        <v>1112</v>
      </c>
      <c r="P173" s="19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>
      <c r="A174" s="41" t="s">
        <v>823</v>
      </c>
      <c r="B174" s="11">
        <f t="shared" si="0"/>
        <v>5.8225408777777776</v>
      </c>
      <c r="C174" s="81">
        <v>90</v>
      </c>
      <c r="D174" s="10">
        <f t="shared" si="1"/>
        <v>524.02867900000001</v>
      </c>
      <c r="E174" s="16">
        <v>738.88</v>
      </c>
      <c r="F174" s="12">
        <f t="shared" si="2"/>
        <v>5.8225408777777776</v>
      </c>
      <c r="G174" s="14">
        <v>209.02867900000001</v>
      </c>
      <c r="H174" s="15">
        <v>0.39900000000000002</v>
      </c>
      <c r="I174" s="14">
        <v>315</v>
      </c>
      <c r="J174" s="15">
        <v>0.60099999999999998</v>
      </c>
      <c r="K174" s="16">
        <v>524028679</v>
      </c>
      <c r="L174" s="70">
        <v>2009</v>
      </c>
      <c r="M174" s="13" t="s">
        <v>16</v>
      </c>
      <c r="N174" s="17" t="s">
        <v>824</v>
      </c>
      <c r="O174" s="22" t="s">
        <v>825</v>
      </c>
      <c r="P174" s="19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>
      <c r="A175" s="41" t="s">
        <v>1171</v>
      </c>
      <c r="B175" s="11">
        <f t="shared" si="0"/>
        <v>5.7474407466666673</v>
      </c>
      <c r="C175" s="81">
        <v>75</v>
      </c>
      <c r="D175" s="10">
        <f t="shared" si="1"/>
        <v>431.05805600000002</v>
      </c>
      <c r="E175" s="16">
        <v>509.83</v>
      </c>
      <c r="F175" s="12">
        <f t="shared" si="2"/>
        <v>5.7474407466666673</v>
      </c>
      <c r="G175" s="14">
        <v>158.87439499999999</v>
      </c>
      <c r="H175" s="15">
        <v>0.36899999999999999</v>
      </c>
      <c r="I175" s="14">
        <v>272.18366099999997</v>
      </c>
      <c r="J175" s="15">
        <v>0.63100000000000001</v>
      </c>
      <c r="K175" s="16">
        <v>431058056</v>
      </c>
      <c r="L175" s="70">
        <v>2019</v>
      </c>
      <c r="M175" s="13" t="s">
        <v>18</v>
      </c>
      <c r="N175" s="17" t="s">
        <v>1172</v>
      </c>
      <c r="O175" s="22" t="s">
        <v>1173</v>
      </c>
      <c r="P175" s="19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spans="1:31">
      <c r="A176" s="41" t="s">
        <v>45</v>
      </c>
      <c r="B176" s="11">
        <f t="shared" si="0"/>
        <v>5.7414970109289616</v>
      </c>
      <c r="C176" s="81">
        <v>183</v>
      </c>
      <c r="D176" s="10">
        <f t="shared" si="1"/>
        <v>1050.693953</v>
      </c>
      <c r="E176" s="16">
        <v>1242.7</v>
      </c>
      <c r="F176" s="12">
        <f t="shared" si="2"/>
        <v>5.7414970109289616</v>
      </c>
      <c r="G176" s="14">
        <v>355.55921599999999</v>
      </c>
      <c r="H176" s="15">
        <v>0.33800000000000002</v>
      </c>
      <c r="I176" s="14">
        <v>695.13473699999997</v>
      </c>
      <c r="J176" s="15">
        <v>0.66200000000000003</v>
      </c>
      <c r="K176" s="16">
        <v>1050693953</v>
      </c>
      <c r="L176" s="70">
        <v>2019</v>
      </c>
      <c r="M176" s="13" t="s">
        <v>18</v>
      </c>
      <c r="N176" s="17" t="s">
        <v>46</v>
      </c>
      <c r="O176" s="18"/>
      <c r="P176" s="19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spans="1:31">
      <c r="A177" s="41" t="s">
        <v>611</v>
      </c>
      <c r="B177" s="11">
        <f t="shared" si="0"/>
        <v>5.7212048874999999</v>
      </c>
      <c r="C177" s="81">
        <v>80</v>
      </c>
      <c r="D177" s="10">
        <f t="shared" si="1"/>
        <v>457.69639100000001</v>
      </c>
      <c r="E177" s="16">
        <v>882.52</v>
      </c>
      <c r="F177" s="12">
        <f t="shared" si="2"/>
        <v>5.7212048874999999</v>
      </c>
      <c r="G177" s="14">
        <v>180.98185599999999</v>
      </c>
      <c r="H177" s="15">
        <v>0.39500000000000002</v>
      </c>
      <c r="I177" s="14">
        <v>276.71453500000001</v>
      </c>
      <c r="J177" s="15">
        <v>0.60499999999999998</v>
      </c>
      <c r="K177" s="16">
        <v>457696391</v>
      </c>
      <c r="L177" s="70">
        <v>1996</v>
      </c>
      <c r="M177" s="13" t="s">
        <v>23</v>
      </c>
      <c r="N177" s="17" t="s">
        <v>612</v>
      </c>
      <c r="O177" s="22" t="s">
        <v>613</v>
      </c>
      <c r="P177" s="19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spans="1:31">
      <c r="A178" s="41" t="s">
        <v>189</v>
      </c>
      <c r="B178" s="11">
        <f t="shared" si="0"/>
        <v>5.709035063157895</v>
      </c>
      <c r="C178" s="81">
        <v>95</v>
      </c>
      <c r="D178" s="10">
        <f t="shared" si="1"/>
        <v>542.35833100000002</v>
      </c>
      <c r="E178" s="16">
        <v>690.89</v>
      </c>
      <c r="F178" s="12">
        <f t="shared" si="2"/>
        <v>5.709035063157895</v>
      </c>
      <c r="G178" s="14">
        <v>201.151353</v>
      </c>
      <c r="H178" s="15">
        <v>0.371</v>
      </c>
      <c r="I178" s="14">
        <v>341.20697799999999</v>
      </c>
      <c r="J178" s="15">
        <v>0.629</v>
      </c>
      <c r="K178" s="16">
        <v>542358331</v>
      </c>
      <c r="L178" s="70">
        <v>2015</v>
      </c>
      <c r="M178" s="13" t="s">
        <v>18</v>
      </c>
      <c r="N178" s="17" t="s">
        <v>190</v>
      </c>
      <c r="O178" s="22" t="s">
        <v>191</v>
      </c>
      <c r="P178" s="19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>
      <c r="A179" s="41" t="s">
        <v>82</v>
      </c>
      <c r="B179" s="11">
        <f t="shared" si="0"/>
        <v>5.6850432173913044</v>
      </c>
      <c r="C179" s="81">
        <v>115</v>
      </c>
      <c r="D179" s="10">
        <f t="shared" si="1"/>
        <v>653.77997000000005</v>
      </c>
      <c r="E179" s="16">
        <v>1099.03</v>
      </c>
      <c r="F179" s="12">
        <f t="shared" si="2"/>
        <v>5.6850432173913044</v>
      </c>
      <c r="G179" s="14">
        <v>310.67674</v>
      </c>
      <c r="H179" s="15">
        <v>0.47499999999999998</v>
      </c>
      <c r="I179" s="14">
        <v>343.10323</v>
      </c>
      <c r="J179" s="15">
        <v>0.52500000000000002</v>
      </c>
      <c r="K179" s="16">
        <v>653779970</v>
      </c>
      <c r="L179" s="70">
        <v>2002</v>
      </c>
      <c r="M179" s="13" t="s">
        <v>16</v>
      </c>
      <c r="N179" s="17" t="s">
        <v>83</v>
      </c>
      <c r="O179" s="22" t="s">
        <v>84</v>
      </c>
      <c r="P179" s="19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spans="1:31">
      <c r="A180" s="41" t="s">
        <v>841</v>
      </c>
      <c r="B180" s="11">
        <f t="shared" si="0"/>
        <v>5.6701099583333328</v>
      </c>
      <c r="C180" s="81">
        <v>72</v>
      </c>
      <c r="D180" s="10">
        <f t="shared" si="1"/>
        <v>408.24791699999997</v>
      </c>
      <c r="E180" s="16">
        <v>686.28</v>
      </c>
      <c r="F180" s="12">
        <f t="shared" si="2"/>
        <v>5.6701099583333328</v>
      </c>
      <c r="G180" s="14">
        <v>227.966634</v>
      </c>
      <c r="H180" s="15">
        <v>0.55800000000000005</v>
      </c>
      <c r="I180" s="14">
        <v>180.281283</v>
      </c>
      <c r="J180" s="15">
        <v>0.442</v>
      </c>
      <c r="K180" s="16">
        <v>408247917</v>
      </c>
      <c r="L180" s="70">
        <v>2002</v>
      </c>
      <c r="M180" s="13" t="s">
        <v>16</v>
      </c>
      <c r="N180" s="17" t="s">
        <v>842</v>
      </c>
      <c r="O180" s="22" t="s">
        <v>843</v>
      </c>
      <c r="P180" s="19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spans="1:31">
      <c r="A181" s="41" t="s">
        <v>1049</v>
      </c>
      <c r="B181" s="11">
        <f t="shared" si="0"/>
        <v>5.6501702833333338</v>
      </c>
      <c r="C181" s="81">
        <v>180</v>
      </c>
      <c r="D181" s="10">
        <f t="shared" si="1"/>
        <v>1017.030651</v>
      </c>
      <c r="E181" s="16">
        <v>1335.81</v>
      </c>
      <c r="F181" s="12">
        <f t="shared" si="2"/>
        <v>5.6501702833333338</v>
      </c>
      <c r="G181" s="14">
        <v>303.03065099999998</v>
      </c>
      <c r="H181" s="15">
        <v>0.29799999999999999</v>
      </c>
      <c r="I181" s="14">
        <v>714</v>
      </c>
      <c r="J181" s="15">
        <v>0.70199999999999996</v>
      </c>
      <c r="K181" s="16">
        <v>1017030651</v>
      </c>
      <c r="L181" s="70">
        <v>2012</v>
      </c>
      <c r="M181" s="13" t="s">
        <v>18</v>
      </c>
      <c r="N181" s="17" t="s">
        <v>1050</v>
      </c>
      <c r="O181" s="22" t="s">
        <v>1051</v>
      </c>
      <c r="P181" s="19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spans="1:31">
      <c r="A182" s="41" t="s">
        <v>95</v>
      </c>
      <c r="B182" s="11">
        <f t="shared" si="0"/>
        <v>5.6112381600000001</v>
      </c>
      <c r="C182" s="81">
        <v>250</v>
      </c>
      <c r="D182" s="10">
        <f t="shared" si="1"/>
        <v>1402.80954</v>
      </c>
      <c r="E182" s="16">
        <v>1786.99</v>
      </c>
      <c r="F182" s="12">
        <f t="shared" si="2"/>
        <v>5.6112381600000001</v>
      </c>
      <c r="G182" s="14">
        <v>459.00586800000002</v>
      </c>
      <c r="H182" s="15">
        <v>0.32700000000000001</v>
      </c>
      <c r="I182" s="14">
        <v>943.80367200000001</v>
      </c>
      <c r="J182" s="15">
        <v>0.67300000000000004</v>
      </c>
      <c r="K182" s="16">
        <v>1402809540</v>
      </c>
      <c r="L182" s="70">
        <v>2015</v>
      </c>
      <c r="M182" s="13" t="s">
        <v>18</v>
      </c>
      <c r="N182" s="17" t="s">
        <v>96</v>
      </c>
      <c r="O182" s="18"/>
      <c r="P182" s="19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>
      <c r="A183" s="41" t="s">
        <v>1273</v>
      </c>
      <c r="B183" s="11">
        <f t="shared" si="0"/>
        <v>5.6079201259842524</v>
      </c>
      <c r="C183" s="81">
        <v>127</v>
      </c>
      <c r="D183" s="10">
        <f t="shared" si="1"/>
        <v>712.20585600000004</v>
      </c>
      <c r="E183" s="16">
        <v>962.8</v>
      </c>
      <c r="F183" s="12">
        <f t="shared" si="2"/>
        <v>5.6079201259842524</v>
      </c>
      <c r="G183" s="14">
        <v>281.28713299999998</v>
      </c>
      <c r="H183" s="15">
        <v>0.39500000000000002</v>
      </c>
      <c r="I183" s="14">
        <v>430.918723</v>
      </c>
      <c r="J183" s="15">
        <v>0.60499999999999998</v>
      </c>
      <c r="K183" s="16">
        <v>712205856</v>
      </c>
      <c r="L183" s="70">
        <v>2011</v>
      </c>
      <c r="M183" s="13" t="s">
        <v>18</v>
      </c>
      <c r="N183" s="17" t="s">
        <v>1274</v>
      </c>
      <c r="O183" s="22" t="s">
        <v>1275</v>
      </c>
      <c r="P183" s="19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spans="1:31">
      <c r="A184" s="41" t="s">
        <v>850</v>
      </c>
      <c r="B184" s="11">
        <f t="shared" si="0"/>
        <v>5.5428474950000002</v>
      </c>
      <c r="C184" s="81">
        <v>200</v>
      </c>
      <c r="D184" s="10">
        <f t="shared" si="1"/>
        <v>1108.569499</v>
      </c>
      <c r="E184" s="16">
        <v>1456.04</v>
      </c>
      <c r="F184" s="12">
        <f t="shared" si="2"/>
        <v>5.5428474950000002</v>
      </c>
      <c r="G184" s="14">
        <v>304.360277</v>
      </c>
      <c r="H184" s="15">
        <v>0.27500000000000002</v>
      </c>
      <c r="I184" s="14">
        <v>804.20922199999995</v>
      </c>
      <c r="J184" s="15">
        <v>0.72499999999999998</v>
      </c>
      <c r="K184" s="16">
        <v>1108569499</v>
      </c>
      <c r="L184" s="70">
        <v>2012</v>
      </c>
      <c r="M184" s="13" t="s">
        <v>18</v>
      </c>
      <c r="N184" s="17" t="s">
        <v>851</v>
      </c>
      <c r="O184" s="22" t="s">
        <v>852</v>
      </c>
      <c r="P184" s="19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spans="1:31">
      <c r="A185" s="41" t="s">
        <v>1234</v>
      </c>
      <c r="B185" s="11">
        <f t="shared" si="0"/>
        <v>5.5263931222222222</v>
      </c>
      <c r="C185" s="81">
        <v>90</v>
      </c>
      <c r="D185" s="10">
        <f t="shared" si="1"/>
        <v>497.375381</v>
      </c>
      <c r="E185" s="16">
        <v>901.24</v>
      </c>
      <c r="F185" s="12">
        <f t="shared" si="2"/>
        <v>5.5263931222222222</v>
      </c>
      <c r="G185" s="14">
        <v>245.85217900000001</v>
      </c>
      <c r="H185" s="15">
        <v>0.49399999999999999</v>
      </c>
      <c r="I185" s="14">
        <v>251.523202</v>
      </c>
      <c r="J185" s="15">
        <v>0.50600000000000001</v>
      </c>
      <c r="K185" s="16">
        <v>497375381</v>
      </c>
      <c r="L185" s="70">
        <v>1999</v>
      </c>
      <c r="M185" s="13" t="s">
        <v>23</v>
      </c>
      <c r="N185" s="17" t="s">
        <v>1235</v>
      </c>
      <c r="O185" s="22" t="s">
        <v>1236</v>
      </c>
      <c r="P185" s="19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spans="1:31">
      <c r="A186" s="41" t="s">
        <v>30</v>
      </c>
      <c r="B186" s="11">
        <f t="shared" si="0"/>
        <v>5.4619182241379303</v>
      </c>
      <c r="C186" s="81">
        <v>58</v>
      </c>
      <c r="D186" s="10">
        <f t="shared" si="1"/>
        <v>316.79125699999997</v>
      </c>
      <c r="E186" s="16">
        <v>538.62</v>
      </c>
      <c r="F186" s="12">
        <f t="shared" si="2"/>
        <v>5.4619182241379303</v>
      </c>
      <c r="G186" s="14">
        <v>170.74234100000001</v>
      </c>
      <c r="H186" s="15">
        <v>0.53900000000000003</v>
      </c>
      <c r="I186" s="14">
        <v>146.04891599999999</v>
      </c>
      <c r="J186" s="15">
        <v>0.46100000000000002</v>
      </c>
      <c r="K186" s="16">
        <v>316791257</v>
      </c>
      <c r="L186" s="70">
        <v>2001</v>
      </c>
      <c r="M186" s="13" t="s">
        <v>16</v>
      </c>
      <c r="N186" s="17" t="s">
        <v>31</v>
      </c>
      <c r="O186" s="22" t="s">
        <v>32</v>
      </c>
      <c r="P186" s="19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spans="1:31">
      <c r="A187" s="41" t="s">
        <v>1069</v>
      </c>
      <c r="B187" s="11">
        <f t="shared" si="0"/>
        <v>5.4607623107344629</v>
      </c>
      <c r="C187" s="81">
        <v>177</v>
      </c>
      <c r="D187" s="10">
        <f t="shared" si="1"/>
        <v>966.55492900000002</v>
      </c>
      <c r="E187" s="16">
        <v>1214.58</v>
      </c>
      <c r="F187" s="12">
        <f t="shared" si="2"/>
        <v>5.4607623107344629</v>
      </c>
      <c r="G187" s="14">
        <v>364.00112300000001</v>
      </c>
      <c r="H187" s="15">
        <v>0.377</v>
      </c>
      <c r="I187" s="14">
        <v>602.55380600000001</v>
      </c>
      <c r="J187" s="15">
        <v>0.623</v>
      </c>
      <c r="K187" s="16">
        <v>966554929</v>
      </c>
      <c r="L187" s="70">
        <v>2016</v>
      </c>
      <c r="M187" s="13" t="s">
        <v>18</v>
      </c>
      <c r="N187" s="17" t="s">
        <v>1070</v>
      </c>
      <c r="O187" s="22" t="s">
        <v>1071</v>
      </c>
      <c r="P187" s="19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>
      <c r="A188" s="41" t="s">
        <v>995</v>
      </c>
      <c r="B188" s="11">
        <f t="shared" si="0"/>
        <v>5.4391036054054052</v>
      </c>
      <c r="C188" s="81">
        <v>185</v>
      </c>
      <c r="D188" s="10">
        <f t="shared" si="1"/>
        <v>1006.234167</v>
      </c>
      <c r="E188" s="16">
        <v>1419.21</v>
      </c>
      <c r="F188" s="12">
        <f t="shared" si="2"/>
        <v>5.4391036054054052</v>
      </c>
      <c r="G188" s="14">
        <v>534.987076</v>
      </c>
      <c r="H188" s="15">
        <v>0.53200000000000003</v>
      </c>
      <c r="I188" s="14">
        <v>471.24709100000001</v>
      </c>
      <c r="J188" s="15">
        <v>0.46800000000000003</v>
      </c>
      <c r="K188" s="16">
        <v>1006234167</v>
      </c>
      <c r="L188" s="70">
        <v>2008</v>
      </c>
      <c r="M188" s="13" t="s">
        <v>16</v>
      </c>
      <c r="N188" s="17" t="s">
        <v>996</v>
      </c>
      <c r="O188" s="44" t="s">
        <v>997</v>
      </c>
      <c r="P188" s="19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spans="1:31">
      <c r="A189" s="41" t="s">
        <v>477</v>
      </c>
      <c r="B189" s="11">
        <f t="shared" si="0"/>
        <v>5.4115463783783779</v>
      </c>
      <c r="C189" s="81">
        <v>185</v>
      </c>
      <c r="D189" s="10">
        <f t="shared" si="1"/>
        <v>1001.13608</v>
      </c>
      <c r="E189" s="16">
        <v>1060.1199999999999</v>
      </c>
      <c r="F189" s="12">
        <f t="shared" si="2"/>
        <v>5.4115463783783779</v>
      </c>
      <c r="G189" s="14">
        <v>376.00907999999998</v>
      </c>
      <c r="H189" s="15">
        <v>0.376</v>
      </c>
      <c r="I189" s="14">
        <v>625.12699999999995</v>
      </c>
      <c r="J189" s="15">
        <v>0.624</v>
      </c>
      <c r="K189" s="16">
        <v>1001136080</v>
      </c>
      <c r="L189" s="70">
        <v>2022</v>
      </c>
      <c r="M189" s="13" t="s">
        <v>91</v>
      </c>
      <c r="N189" s="17" t="s">
        <v>478</v>
      </c>
      <c r="O189" s="22" t="s">
        <v>479</v>
      </c>
      <c r="P189" s="19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spans="1:31">
      <c r="A190" s="41" t="s">
        <v>778</v>
      </c>
      <c r="B190" s="11">
        <f t="shared" si="0"/>
        <v>5.3762946444444442</v>
      </c>
      <c r="C190" s="81">
        <v>90</v>
      </c>
      <c r="D190" s="10">
        <f t="shared" si="1"/>
        <v>483.86651799999999</v>
      </c>
      <c r="E190" s="16">
        <v>654.12</v>
      </c>
      <c r="F190" s="12">
        <f t="shared" si="2"/>
        <v>5.3762946444444442</v>
      </c>
      <c r="G190" s="14">
        <v>143.619809</v>
      </c>
      <c r="H190" s="15">
        <v>0.29699999999999999</v>
      </c>
      <c r="I190" s="14">
        <v>340.24670900000001</v>
      </c>
      <c r="J190" s="15">
        <v>0.70299999999999996</v>
      </c>
      <c r="K190" s="16">
        <v>483866518</v>
      </c>
      <c r="L190" s="70">
        <v>2011</v>
      </c>
      <c r="M190" s="13" t="s">
        <v>18</v>
      </c>
      <c r="N190" s="17" t="s">
        <v>779</v>
      </c>
      <c r="O190" s="22" t="s">
        <v>780</v>
      </c>
      <c r="P190" s="19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31">
      <c r="A191" s="41" t="s">
        <v>1285</v>
      </c>
      <c r="B191" s="11">
        <f t="shared" si="0"/>
        <v>5.3758762500000001</v>
      </c>
      <c r="C191" s="81">
        <v>92</v>
      </c>
      <c r="D191" s="10">
        <f t="shared" si="1"/>
        <v>494.58061500000002</v>
      </c>
      <c r="E191" s="16">
        <v>953.64</v>
      </c>
      <c r="F191" s="12">
        <f t="shared" si="2"/>
        <v>5.3758762500000001</v>
      </c>
      <c r="G191" s="14">
        <v>241.83061499999999</v>
      </c>
      <c r="H191" s="15">
        <v>0.48899999999999999</v>
      </c>
      <c r="I191" s="14">
        <v>252.75</v>
      </c>
      <c r="J191" s="15">
        <v>0.51100000000000001</v>
      </c>
      <c r="K191" s="16">
        <v>494580615</v>
      </c>
      <c r="L191" s="70">
        <v>1996</v>
      </c>
      <c r="M191" s="13" t="s">
        <v>23</v>
      </c>
      <c r="N191" s="17" t="s">
        <v>1286</v>
      </c>
      <c r="O191" s="22" t="s">
        <v>1287</v>
      </c>
      <c r="P191" s="19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spans="1:31">
      <c r="A192" s="41" t="s">
        <v>1240</v>
      </c>
      <c r="B192" s="11">
        <f t="shared" si="0"/>
        <v>5.3669729649999995</v>
      </c>
      <c r="C192" s="81">
        <v>200</v>
      </c>
      <c r="D192" s="10">
        <f t="shared" si="1"/>
        <v>1073.394593</v>
      </c>
      <c r="E192" s="16">
        <v>1269.55</v>
      </c>
      <c r="F192" s="12">
        <f t="shared" si="2"/>
        <v>5.3669729649999995</v>
      </c>
      <c r="G192" s="14">
        <v>434.03800799999999</v>
      </c>
      <c r="H192" s="15">
        <v>0.40400000000000003</v>
      </c>
      <c r="I192" s="14">
        <v>639.356585</v>
      </c>
      <c r="J192" s="15">
        <v>0.59599999999999997</v>
      </c>
      <c r="K192" s="16">
        <v>1073394593</v>
      </c>
      <c r="L192" s="70">
        <v>2019</v>
      </c>
      <c r="M192" s="13" t="s">
        <v>18</v>
      </c>
      <c r="N192" s="17" t="s">
        <v>1241</v>
      </c>
      <c r="O192" s="22" t="s">
        <v>1242</v>
      </c>
      <c r="P192" s="19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spans="1:31">
      <c r="A193" s="41" t="s">
        <v>563</v>
      </c>
      <c r="B193" s="11">
        <f t="shared" si="0"/>
        <v>5.3635312399999995</v>
      </c>
      <c r="C193" s="81">
        <v>75</v>
      </c>
      <c r="D193" s="10">
        <f t="shared" si="1"/>
        <v>402.26484299999998</v>
      </c>
      <c r="E193" s="16">
        <v>483.16</v>
      </c>
      <c r="F193" s="12">
        <f t="shared" si="2"/>
        <v>5.3635312399999995</v>
      </c>
      <c r="G193" s="14">
        <v>120.634935</v>
      </c>
      <c r="H193" s="15">
        <v>0.3</v>
      </c>
      <c r="I193" s="14">
        <v>281.629908</v>
      </c>
      <c r="J193" s="15">
        <v>0.7</v>
      </c>
      <c r="K193" s="16">
        <v>402264843</v>
      </c>
      <c r="L193" s="70">
        <v>2018</v>
      </c>
      <c r="M193" s="13" t="s">
        <v>18</v>
      </c>
      <c r="N193" s="17" t="s">
        <v>564</v>
      </c>
      <c r="O193" s="22" t="s">
        <v>565</v>
      </c>
      <c r="P193" s="19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spans="1:31">
      <c r="A194" s="41" t="s">
        <v>1315</v>
      </c>
      <c r="B194" s="11">
        <f t="shared" si="0"/>
        <v>5.3444529571428578</v>
      </c>
      <c r="C194" s="81">
        <v>70</v>
      </c>
      <c r="D194" s="10">
        <f t="shared" si="1"/>
        <v>374.11170700000002</v>
      </c>
      <c r="E194" s="16">
        <v>659.82</v>
      </c>
      <c r="F194" s="12">
        <f t="shared" si="2"/>
        <v>5.3444529571428578</v>
      </c>
      <c r="G194" s="14">
        <v>182.81170700000001</v>
      </c>
      <c r="H194" s="15">
        <v>0.48899999999999999</v>
      </c>
      <c r="I194" s="14">
        <v>191.3</v>
      </c>
      <c r="J194" s="15">
        <v>0.51100000000000001</v>
      </c>
      <c r="K194" s="16">
        <v>374111707</v>
      </c>
      <c r="L194" s="70">
        <v>2000</v>
      </c>
      <c r="M194" s="13" t="s">
        <v>16</v>
      </c>
      <c r="N194" s="17" t="s">
        <v>1316</v>
      </c>
      <c r="O194" s="22" t="s">
        <v>1317</v>
      </c>
      <c r="P194" s="19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spans="1:31">
      <c r="A195" s="41" t="s">
        <v>1237</v>
      </c>
      <c r="B195" s="11">
        <f t="shared" si="0"/>
        <v>5.3348540549999992</v>
      </c>
      <c r="C195" s="81">
        <v>200</v>
      </c>
      <c r="D195" s="10">
        <f t="shared" si="1"/>
        <v>1066.9708109999999</v>
      </c>
      <c r="E195" s="16">
        <v>1465.93</v>
      </c>
      <c r="F195" s="12">
        <f t="shared" si="2"/>
        <v>5.3348540549999992</v>
      </c>
      <c r="G195" s="14">
        <v>415.00488000000001</v>
      </c>
      <c r="H195" s="15">
        <v>0.38900000000000001</v>
      </c>
      <c r="I195" s="14">
        <v>651.96593099999996</v>
      </c>
      <c r="J195" s="15">
        <v>0.61099999999999999</v>
      </c>
      <c r="K195" s="16">
        <v>1066970811</v>
      </c>
      <c r="L195" s="70">
        <v>2010</v>
      </c>
      <c r="M195" s="13" t="s">
        <v>18</v>
      </c>
      <c r="N195" s="17" t="s">
        <v>1238</v>
      </c>
      <c r="O195" s="22" t="s">
        <v>1239</v>
      </c>
      <c r="P195" s="19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spans="1:31">
      <c r="A196" s="41" t="s">
        <v>355</v>
      </c>
      <c r="B196" s="11">
        <f t="shared" si="0"/>
        <v>5.3084887142857138</v>
      </c>
      <c r="C196" s="81">
        <v>70</v>
      </c>
      <c r="D196" s="10">
        <f t="shared" si="1"/>
        <v>371.59420999999998</v>
      </c>
      <c r="E196" s="16">
        <v>580.11</v>
      </c>
      <c r="F196" s="12">
        <f t="shared" si="2"/>
        <v>5.3084887142857138</v>
      </c>
      <c r="G196" s="14">
        <v>179.495555</v>
      </c>
      <c r="H196" s="15">
        <v>0.48299999999999998</v>
      </c>
      <c r="I196" s="14">
        <v>192.09865500000001</v>
      </c>
      <c r="J196" s="15">
        <v>0.51700000000000002</v>
      </c>
      <c r="K196" s="16">
        <v>371594210</v>
      </c>
      <c r="L196" s="70">
        <v>2005</v>
      </c>
      <c r="M196" s="13" t="s">
        <v>16</v>
      </c>
      <c r="N196" s="17" t="s">
        <v>356</v>
      </c>
      <c r="O196" s="22" t="s">
        <v>357</v>
      </c>
      <c r="P196" s="19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spans="1:31">
      <c r="A197" s="41" t="s">
        <v>680</v>
      </c>
      <c r="B197" s="11">
        <f t="shared" si="0"/>
        <v>5.3025547058823532</v>
      </c>
      <c r="C197" s="81">
        <v>85</v>
      </c>
      <c r="D197" s="10">
        <f t="shared" si="1"/>
        <v>450.71715</v>
      </c>
      <c r="E197" s="16">
        <v>766.32</v>
      </c>
      <c r="F197" s="12">
        <f t="shared" si="2"/>
        <v>5.3025547058823532</v>
      </c>
      <c r="G197" s="14">
        <v>183.41714999999999</v>
      </c>
      <c r="H197" s="15">
        <v>0.40699999999999997</v>
      </c>
      <c r="I197" s="14">
        <v>267.3</v>
      </c>
      <c r="J197" s="15">
        <v>0.59299999999999997</v>
      </c>
      <c r="K197" s="16">
        <v>450717150</v>
      </c>
      <c r="L197" s="70">
        <v>2001</v>
      </c>
      <c r="M197" s="13" t="s">
        <v>16</v>
      </c>
      <c r="N197" s="17" t="s">
        <v>681</v>
      </c>
      <c r="O197" s="22" t="s">
        <v>682</v>
      </c>
      <c r="P197" s="19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spans="1:31">
      <c r="A198" s="41" t="s">
        <v>239</v>
      </c>
      <c r="B198" s="11">
        <f t="shared" si="0"/>
        <v>5.2701630699999997</v>
      </c>
      <c r="C198" s="81">
        <v>100</v>
      </c>
      <c r="D198" s="10">
        <f t="shared" si="1"/>
        <v>527.01630699999998</v>
      </c>
      <c r="E198" s="16">
        <v>646.1</v>
      </c>
      <c r="F198" s="12">
        <f t="shared" si="2"/>
        <v>5.2701630699999997</v>
      </c>
      <c r="G198" s="14">
        <v>189.74066500000001</v>
      </c>
      <c r="H198" s="15">
        <v>0.36</v>
      </c>
      <c r="I198" s="14">
        <v>337.275642</v>
      </c>
      <c r="J198" s="15">
        <v>0.64</v>
      </c>
      <c r="K198" s="16">
        <v>527016307</v>
      </c>
      <c r="L198" s="70">
        <v>2017</v>
      </c>
      <c r="M198" s="13" t="s">
        <v>18</v>
      </c>
      <c r="N198" s="17" t="s">
        <v>240</v>
      </c>
      <c r="O198" s="18"/>
      <c r="P198" s="19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spans="1:31">
      <c r="A199" s="74" t="s">
        <v>1246</v>
      </c>
      <c r="B199" s="11">
        <f t="shared" si="0"/>
        <v>5.2574003428571423</v>
      </c>
      <c r="C199" s="83">
        <v>210</v>
      </c>
      <c r="D199" s="10">
        <f t="shared" si="1"/>
        <v>1104.0540719999999</v>
      </c>
      <c r="E199" s="16">
        <v>1405.16</v>
      </c>
      <c r="F199" s="12">
        <f t="shared" si="2"/>
        <v>5.2574003428571423</v>
      </c>
      <c r="G199" s="37">
        <v>245.439076</v>
      </c>
      <c r="H199" s="38">
        <v>0.222</v>
      </c>
      <c r="I199" s="37">
        <v>858.61499600000002</v>
      </c>
      <c r="J199" s="38">
        <v>0.77800000000000002</v>
      </c>
      <c r="K199" s="39">
        <v>1104054072</v>
      </c>
      <c r="L199" s="75">
        <v>2014</v>
      </c>
      <c r="M199" s="13" t="s">
        <v>18</v>
      </c>
      <c r="N199" s="17" t="s">
        <v>1247</v>
      </c>
      <c r="O199" s="22" t="s">
        <v>1248</v>
      </c>
      <c r="P199" s="19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spans="1:31">
      <c r="A200" s="41" t="s">
        <v>402</v>
      </c>
      <c r="B200" s="11">
        <f t="shared" si="0"/>
        <v>5.2303006375000001</v>
      </c>
      <c r="C200" s="81">
        <v>160</v>
      </c>
      <c r="D200" s="10">
        <f t="shared" si="1"/>
        <v>836.84810200000004</v>
      </c>
      <c r="E200" s="16">
        <v>1149.76</v>
      </c>
      <c r="F200" s="12">
        <f t="shared" si="2"/>
        <v>5.2303006375000001</v>
      </c>
      <c r="G200" s="14">
        <v>292.58733000000001</v>
      </c>
      <c r="H200" s="15">
        <v>0.35</v>
      </c>
      <c r="I200" s="14">
        <v>544.26077199999997</v>
      </c>
      <c r="J200" s="15">
        <v>0.65</v>
      </c>
      <c r="K200" s="16">
        <v>836848102</v>
      </c>
      <c r="L200" s="70">
        <v>2010</v>
      </c>
      <c r="M200" s="13" t="s">
        <v>18</v>
      </c>
      <c r="N200" s="17" t="s">
        <v>403</v>
      </c>
      <c r="O200" s="22" t="s">
        <v>404</v>
      </c>
      <c r="P200" s="19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spans="1:31">
      <c r="A201" s="41" t="s">
        <v>656</v>
      </c>
      <c r="B201" s="11">
        <f t="shared" si="0"/>
        <v>5.2225566272727271</v>
      </c>
      <c r="C201" s="81">
        <v>110</v>
      </c>
      <c r="D201" s="10">
        <f t="shared" si="1"/>
        <v>574.48122899999998</v>
      </c>
      <c r="E201" s="16">
        <v>862.48</v>
      </c>
      <c r="F201" s="12">
        <f t="shared" si="2"/>
        <v>5.2225566272727271</v>
      </c>
      <c r="G201" s="14">
        <v>250.86326800000001</v>
      </c>
      <c r="H201" s="15">
        <v>0.437</v>
      </c>
      <c r="I201" s="14">
        <v>323.61796099999998</v>
      </c>
      <c r="J201" s="15">
        <v>0.56299999999999994</v>
      </c>
      <c r="K201" s="16">
        <v>574481229</v>
      </c>
      <c r="L201" s="70">
        <v>2006</v>
      </c>
      <c r="M201" s="13" t="s">
        <v>16</v>
      </c>
      <c r="N201" s="17" t="s">
        <v>657</v>
      </c>
      <c r="O201" s="22" t="s">
        <v>658</v>
      </c>
      <c r="P201" s="19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spans="1:31">
      <c r="A202" s="41" t="s">
        <v>1368</v>
      </c>
      <c r="B202" s="11">
        <f t="shared" si="0"/>
        <v>5.2193220857142864</v>
      </c>
      <c r="C202" s="81">
        <v>70</v>
      </c>
      <c r="D202" s="10">
        <f t="shared" si="1"/>
        <v>365.35254600000002</v>
      </c>
      <c r="E202" s="16">
        <v>537.36</v>
      </c>
      <c r="F202" s="12">
        <f t="shared" si="2"/>
        <v>5.2193220857142864</v>
      </c>
      <c r="G202" s="14">
        <v>217.32697400000001</v>
      </c>
      <c r="H202" s="15">
        <v>0.59499999999999997</v>
      </c>
      <c r="I202" s="14">
        <v>148.02557200000001</v>
      </c>
      <c r="J202" s="15">
        <v>0.40500000000000003</v>
      </c>
      <c r="K202" s="16">
        <v>365352546</v>
      </c>
      <c r="L202" s="70">
        <v>2007</v>
      </c>
      <c r="M202" s="13" t="s">
        <v>16</v>
      </c>
      <c r="N202" s="17" t="s">
        <v>56</v>
      </c>
      <c r="O202" s="18"/>
      <c r="P202" s="19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spans="1:31">
      <c r="A203" s="41" t="s">
        <v>1383</v>
      </c>
      <c r="B203" s="11">
        <f t="shared" si="0"/>
        <v>5.2088115400000001</v>
      </c>
      <c r="C203" s="81">
        <v>100</v>
      </c>
      <c r="D203" s="10">
        <f t="shared" si="1"/>
        <v>520.88115400000004</v>
      </c>
      <c r="E203" s="16">
        <v>1152.0999999999999</v>
      </c>
      <c r="F203" s="12">
        <f t="shared" si="2"/>
        <v>5.2088115400000001</v>
      </c>
      <c r="G203" s="14">
        <v>205.88115400000001</v>
      </c>
      <c r="H203" s="15">
        <v>0.39500000000000002</v>
      </c>
      <c r="I203" s="14">
        <v>315</v>
      </c>
      <c r="J203" s="15">
        <v>0.60499999999999998</v>
      </c>
      <c r="K203" s="16">
        <v>520881154</v>
      </c>
      <c r="L203" s="70">
        <v>1991</v>
      </c>
      <c r="M203" s="13" t="s">
        <v>23</v>
      </c>
      <c r="N203" s="17" t="s">
        <v>938</v>
      </c>
      <c r="O203" s="22" t="s">
        <v>939</v>
      </c>
      <c r="P203" s="19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spans="1:31">
      <c r="A204" s="41" t="s">
        <v>1131</v>
      </c>
      <c r="B204" s="11">
        <f t="shared" si="0"/>
        <v>5.1991675749999997</v>
      </c>
      <c r="C204" s="81">
        <v>80</v>
      </c>
      <c r="D204" s="10">
        <f t="shared" si="1"/>
        <v>415.93340599999999</v>
      </c>
      <c r="E204" s="16">
        <v>753.67</v>
      </c>
      <c r="F204" s="12">
        <f t="shared" si="2"/>
        <v>5.1991675749999997</v>
      </c>
      <c r="G204" s="14">
        <v>155.38548800000001</v>
      </c>
      <c r="H204" s="15">
        <v>0.374</v>
      </c>
      <c r="I204" s="14">
        <v>260.54791799999998</v>
      </c>
      <c r="J204" s="15">
        <v>0.626</v>
      </c>
      <c r="K204" s="16">
        <v>415933406</v>
      </c>
      <c r="L204" s="70">
        <v>1999</v>
      </c>
      <c r="M204" s="13" t="s">
        <v>23</v>
      </c>
      <c r="N204" s="17" t="s">
        <v>1132</v>
      </c>
      <c r="O204" s="22" t="s">
        <v>1133</v>
      </c>
      <c r="P204" s="19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spans="1:31">
      <c r="A205" s="41" t="s">
        <v>1034</v>
      </c>
      <c r="B205" s="11">
        <f t="shared" si="0"/>
        <v>5.1872920119047619</v>
      </c>
      <c r="C205" s="81">
        <v>84</v>
      </c>
      <c r="D205" s="10">
        <f t="shared" si="1"/>
        <v>435.732529</v>
      </c>
      <c r="E205" s="16">
        <v>534.19000000000005</v>
      </c>
      <c r="F205" s="12">
        <f t="shared" si="2"/>
        <v>5.1872920119047619</v>
      </c>
      <c r="G205" s="14">
        <v>174.34017399999999</v>
      </c>
      <c r="H205" s="15">
        <v>0.4</v>
      </c>
      <c r="I205" s="14">
        <v>261.39235500000001</v>
      </c>
      <c r="J205" s="15">
        <v>0.6</v>
      </c>
      <c r="K205" s="16">
        <v>435732529</v>
      </c>
      <c r="L205" s="70">
        <v>2017</v>
      </c>
      <c r="M205" s="13" t="s">
        <v>18</v>
      </c>
      <c r="N205" s="17" t="s">
        <v>1035</v>
      </c>
      <c r="O205" s="22" t="s">
        <v>1036</v>
      </c>
      <c r="P205" s="19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spans="1:31">
      <c r="A206" s="41" t="s">
        <v>784</v>
      </c>
      <c r="B206" s="11">
        <f t="shared" si="0"/>
        <v>5.1806545483870972</v>
      </c>
      <c r="C206" s="81">
        <v>93</v>
      </c>
      <c r="D206" s="10">
        <f t="shared" si="1"/>
        <v>481.80087300000002</v>
      </c>
      <c r="E206" s="16">
        <v>651.33000000000004</v>
      </c>
      <c r="F206" s="12">
        <f t="shared" si="2"/>
        <v>5.1806545483870972</v>
      </c>
      <c r="G206" s="14">
        <v>176.76018500000001</v>
      </c>
      <c r="H206" s="15">
        <v>0.36699999999999999</v>
      </c>
      <c r="I206" s="14">
        <v>305.04068799999999</v>
      </c>
      <c r="J206" s="15">
        <v>0.63300000000000001</v>
      </c>
      <c r="K206" s="16">
        <v>481800873</v>
      </c>
      <c r="L206" s="70">
        <v>2011</v>
      </c>
      <c r="M206" s="13" t="s">
        <v>18</v>
      </c>
      <c r="N206" s="17" t="s">
        <v>785</v>
      </c>
      <c r="O206" s="22" t="s">
        <v>786</v>
      </c>
      <c r="P206" s="19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spans="1:31">
      <c r="A207" s="41" t="s">
        <v>528</v>
      </c>
      <c r="B207" s="11">
        <f t="shared" si="0"/>
        <v>5.1598329166666668</v>
      </c>
      <c r="C207" s="81">
        <v>120</v>
      </c>
      <c r="D207" s="10">
        <f t="shared" si="1"/>
        <v>619.17994999999996</v>
      </c>
      <c r="E207" s="16">
        <v>759.09</v>
      </c>
      <c r="F207" s="12">
        <f t="shared" si="2"/>
        <v>5.1598329166666668</v>
      </c>
      <c r="G207" s="14">
        <v>226.27706800000001</v>
      </c>
      <c r="H207" s="15">
        <v>0.36499999999999999</v>
      </c>
      <c r="I207" s="14">
        <v>392.90288199999998</v>
      </c>
      <c r="J207" s="15">
        <v>0.63500000000000001</v>
      </c>
      <c r="K207" s="16">
        <v>619179950</v>
      </c>
      <c r="L207" s="70">
        <v>2017</v>
      </c>
      <c r="M207" s="13" t="s">
        <v>18</v>
      </c>
      <c r="N207" s="17" t="s">
        <v>529</v>
      </c>
      <c r="O207" s="22" t="s">
        <v>530</v>
      </c>
      <c r="P207" s="19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spans="1:31">
      <c r="A208" s="41" t="s">
        <v>1382</v>
      </c>
      <c r="B208" s="11">
        <f t="shared" si="0"/>
        <v>5.1511811999999999</v>
      </c>
      <c r="C208" s="81">
        <v>145</v>
      </c>
      <c r="D208" s="10">
        <f t="shared" si="1"/>
        <v>746.92127400000004</v>
      </c>
      <c r="E208" s="16">
        <v>981.04</v>
      </c>
      <c r="F208" s="12">
        <f t="shared" si="2"/>
        <v>5.1511811999999999</v>
      </c>
      <c r="G208" s="14">
        <v>216.391482</v>
      </c>
      <c r="H208" s="15">
        <v>0.28999999999999998</v>
      </c>
      <c r="I208" s="14">
        <v>530.52979200000004</v>
      </c>
      <c r="J208" s="15">
        <v>0.71</v>
      </c>
      <c r="K208" s="16">
        <v>746921274</v>
      </c>
      <c r="L208" s="70">
        <v>2012</v>
      </c>
      <c r="M208" s="13" t="s">
        <v>18</v>
      </c>
      <c r="N208" s="17" t="s">
        <v>550</v>
      </c>
      <c r="O208" s="22" t="s">
        <v>551</v>
      </c>
      <c r="P208" s="19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spans="1:31">
      <c r="A209" s="41" t="s">
        <v>279</v>
      </c>
      <c r="B209" s="11">
        <f t="shared" si="0"/>
        <v>5.1428547099999999</v>
      </c>
      <c r="C209" s="84">
        <v>200</v>
      </c>
      <c r="D209" s="10">
        <f t="shared" si="1"/>
        <v>1028.5709420000001</v>
      </c>
      <c r="E209" s="16">
        <v>1292.51</v>
      </c>
      <c r="F209" s="12">
        <f t="shared" si="2"/>
        <v>5.1428547099999999</v>
      </c>
      <c r="G209" s="14">
        <v>486.29556100000002</v>
      </c>
      <c r="H209" s="15">
        <v>0.47299999999999998</v>
      </c>
      <c r="I209" s="14">
        <v>542.27538100000004</v>
      </c>
      <c r="J209" s="15">
        <v>0.52700000000000002</v>
      </c>
      <c r="K209" s="16">
        <v>1028570942</v>
      </c>
      <c r="L209" s="70">
        <v>2016</v>
      </c>
      <c r="M209" s="13" t="s">
        <v>18</v>
      </c>
      <c r="N209" s="17" t="s">
        <v>280</v>
      </c>
      <c r="O209" s="18"/>
      <c r="P209" s="19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spans="1:31">
      <c r="A210" s="71" t="s">
        <v>90</v>
      </c>
      <c r="B210" s="11">
        <f t="shared" si="0"/>
        <v>5.1349999999999998</v>
      </c>
      <c r="C210" s="85">
        <v>400</v>
      </c>
      <c r="D210" s="25">
        <v>2054</v>
      </c>
      <c r="E210" s="16">
        <v>2054</v>
      </c>
      <c r="F210" s="12">
        <f t="shared" si="2"/>
        <v>5.1349999999999998</v>
      </c>
      <c r="G210" s="16">
        <v>576</v>
      </c>
      <c r="H210" s="26">
        <v>0.311</v>
      </c>
      <c r="I210" s="16">
        <v>1451</v>
      </c>
      <c r="J210" s="26">
        <v>0.68899999999999995</v>
      </c>
      <c r="K210" s="27">
        <v>2054734732</v>
      </c>
      <c r="L210" s="70">
        <v>2022</v>
      </c>
      <c r="M210" s="13" t="s">
        <v>91</v>
      </c>
      <c r="N210" s="17" t="s">
        <v>92</v>
      </c>
      <c r="O210" s="22" t="s">
        <v>93</v>
      </c>
      <c r="P210" s="28" t="s">
        <v>94</v>
      </c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spans="1:31">
      <c r="A211" s="41" t="s">
        <v>49</v>
      </c>
      <c r="B211" s="11">
        <f t="shared" si="0"/>
        <v>5.1273410799999999</v>
      </c>
      <c r="C211" s="82">
        <v>200</v>
      </c>
      <c r="D211" s="10">
        <f t="shared" ref="D211:D472" si="3">K211/1000000</f>
        <v>1025.468216</v>
      </c>
      <c r="E211" s="16">
        <v>1408.91</v>
      </c>
      <c r="F211" s="12">
        <f t="shared" si="2"/>
        <v>5.1273410799999999</v>
      </c>
      <c r="G211" s="14">
        <v>334.19110999999998</v>
      </c>
      <c r="H211" s="15">
        <v>0.32600000000000001</v>
      </c>
      <c r="I211" s="14">
        <v>691.277106</v>
      </c>
      <c r="J211" s="15">
        <v>0.67400000000000004</v>
      </c>
      <c r="K211" s="16">
        <v>1025468216</v>
      </c>
      <c r="L211" s="70">
        <v>2010</v>
      </c>
      <c r="M211" s="13" t="s">
        <v>18</v>
      </c>
      <c r="N211" s="17" t="s">
        <v>50</v>
      </c>
      <c r="O211" s="18"/>
      <c r="P211" s="19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spans="1:31">
      <c r="A212" s="41" t="s">
        <v>1183</v>
      </c>
      <c r="B212" s="11">
        <f t="shared" si="0"/>
        <v>5.1249938454545454</v>
      </c>
      <c r="C212" s="81">
        <v>110</v>
      </c>
      <c r="D212" s="10">
        <f t="shared" si="3"/>
        <v>563.749323</v>
      </c>
      <c r="E212" s="16">
        <v>762.11</v>
      </c>
      <c r="F212" s="12">
        <f t="shared" si="2"/>
        <v>5.1249938454545454</v>
      </c>
      <c r="G212" s="14">
        <v>142.614158</v>
      </c>
      <c r="H212" s="15">
        <v>0.253</v>
      </c>
      <c r="I212" s="14">
        <v>421.13516499999997</v>
      </c>
      <c r="J212" s="15">
        <v>0.747</v>
      </c>
      <c r="K212" s="16">
        <v>563749323</v>
      </c>
      <c r="L212" s="70">
        <v>2011</v>
      </c>
      <c r="M212" s="13" t="s">
        <v>18</v>
      </c>
      <c r="N212" s="17" t="s">
        <v>1184</v>
      </c>
      <c r="O212" s="22" t="s">
        <v>1185</v>
      </c>
      <c r="P212" s="19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spans="1:31">
      <c r="A213" s="41" t="s">
        <v>572</v>
      </c>
      <c r="B213" s="11">
        <f t="shared" si="0"/>
        <v>5.1196074754098362</v>
      </c>
      <c r="C213" s="81">
        <v>61</v>
      </c>
      <c r="D213" s="10">
        <f t="shared" si="3"/>
        <v>312.29605600000002</v>
      </c>
      <c r="E213" s="16">
        <v>397.82</v>
      </c>
      <c r="F213" s="12">
        <f t="shared" si="2"/>
        <v>5.1196074754098362</v>
      </c>
      <c r="G213" s="14">
        <v>81.697192000000001</v>
      </c>
      <c r="H213" s="15">
        <v>0.26200000000000001</v>
      </c>
      <c r="I213" s="14">
        <v>230.59886399999999</v>
      </c>
      <c r="J213" s="15">
        <v>0.73799999999999999</v>
      </c>
      <c r="K213" s="16">
        <v>312296056</v>
      </c>
      <c r="L213" s="70">
        <v>2015</v>
      </c>
      <c r="M213" s="13" t="s">
        <v>18</v>
      </c>
      <c r="N213" s="17" t="s">
        <v>573</v>
      </c>
      <c r="O213" s="22" t="s">
        <v>574</v>
      </c>
      <c r="P213" s="19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spans="1:31">
      <c r="A214" s="41" t="s">
        <v>1131</v>
      </c>
      <c r="B214" s="11">
        <f t="shared" si="0"/>
        <v>5.1153950874999996</v>
      </c>
      <c r="C214" s="81">
        <v>80</v>
      </c>
      <c r="D214" s="10">
        <f t="shared" si="3"/>
        <v>409.231607</v>
      </c>
      <c r="E214" s="16">
        <v>501.7</v>
      </c>
      <c r="F214" s="12">
        <f t="shared" si="2"/>
        <v>5.1153950874999996</v>
      </c>
      <c r="G214" s="14">
        <v>80.227895000000004</v>
      </c>
      <c r="H214" s="15">
        <v>0.19600000000000001</v>
      </c>
      <c r="I214" s="14">
        <v>329.00371200000001</v>
      </c>
      <c r="J214" s="15">
        <v>0.80400000000000005</v>
      </c>
      <c r="K214" s="16">
        <v>409231607</v>
      </c>
      <c r="L214" s="70">
        <v>2017</v>
      </c>
      <c r="M214" s="13" t="s">
        <v>18</v>
      </c>
      <c r="N214" s="17" t="s">
        <v>1134</v>
      </c>
      <c r="O214" s="22" t="s">
        <v>1133</v>
      </c>
      <c r="P214" s="19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spans="1:31">
      <c r="A215" s="41" t="s">
        <v>838</v>
      </c>
      <c r="B215" s="11">
        <f t="shared" si="0"/>
        <v>5.0835461249999998</v>
      </c>
      <c r="C215" s="81">
        <v>160</v>
      </c>
      <c r="D215" s="10">
        <f t="shared" si="3"/>
        <v>813.36738000000003</v>
      </c>
      <c r="E215" s="16">
        <v>1196.29</v>
      </c>
      <c r="F215" s="12">
        <f t="shared" si="2"/>
        <v>5.0835461249999998</v>
      </c>
      <c r="G215" s="14">
        <v>322.719944</v>
      </c>
      <c r="H215" s="15">
        <v>0.39700000000000002</v>
      </c>
      <c r="I215" s="14">
        <v>490.64743600000003</v>
      </c>
      <c r="J215" s="15">
        <v>0.60299999999999998</v>
      </c>
      <c r="K215" s="16">
        <v>813367380</v>
      </c>
      <c r="L215" s="70">
        <v>2007</v>
      </c>
      <c r="M215" s="13" t="s">
        <v>16</v>
      </c>
      <c r="N215" s="17" t="s">
        <v>839</v>
      </c>
      <c r="O215" s="22" t="s">
        <v>840</v>
      </c>
      <c r="P215" s="19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spans="1:31">
      <c r="A216" s="41" t="s">
        <v>519</v>
      </c>
      <c r="B216" s="11">
        <f t="shared" si="0"/>
        <v>5.0751380416666665</v>
      </c>
      <c r="C216" s="81">
        <v>120</v>
      </c>
      <c r="D216" s="10">
        <f t="shared" si="3"/>
        <v>609.01656500000001</v>
      </c>
      <c r="E216" s="16">
        <v>799.91</v>
      </c>
      <c r="F216" s="12">
        <f t="shared" si="2"/>
        <v>5.0751380416666665</v>
      </c>
      <c r="G216" s="14">
        <v>124.98702299999999</v>
      </c>
      <c r="H216" s="15">
        <v>0.20499999999999999</v>
      </c>
      <c r="I216" s="14">
        <v>484.02954199999999</v>
      </c>
      <c r="J216" s="15">
        <v>0.79500000000000004</v>
      </c>
      <c r="K216" s="16">
        <v>609016565</v>
      </c>
      <c r="L216" s="70">
        <v>2012</v>
      </c>
      <c r="M216" s="13" t="s">
        <v>18</v>
      </c>
      <c r="N216" s="17" t="s">
        <v>520</v>
      </c>
      <c r="O216" s="22" t="s">
        <v>521</v>
      </c>
      <c r="P216" s="19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spans="1:31">
      <c r="A217" s="41" t="s">
        <v>635</v>
      </c>
      <c r="B217" s="11">
        <f t="shared" si="0"/>
        <v>5.0409368521739122</v>
      </c>
      <c r="C217" s="81">
        <v>115</v>
      </c>
      <c r="D217" s="10">
        <f t="shared" si="3"/>
        <v>579.70773799999995</v>
      </c>
      <c r="E217" s="16">
        <v>985.64</v>
      </c>
      <c r="F217" s="12">
        <f t="shared" si="2"/>
        <v>5.0409368521739122</v>
      </c>
      <c r="G217" s="14">
        <v>290.64225599999997</v>
      </c>
      <c r="H217" s="15">
        <v>0.501</v>
      </c>
      <c r="I217" s="14">
        <v>289.06548199999997</v>
      </c>
      <c r="J217" s="15">
        <v>0.499</v>
      </c>
      <c r="K217" s="16">
        <v>579707738</v>
      </c>
      <c r="L217" s="70">
        <v>2001</v>
      </c>
      <c r="M217" s="13" t="s">
        <v>16</v>
      </c>
      <c r="N217" s="17" t="s">
        <v>636</v>
      </c>
      <c r="O217" s="22" t="s">
        <v>637</v>
      </c>
      <c r="P217" s="19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spans="1:31">
      <c r="A218" s="41" t="s">
        <v>886</v>
      </c>
      <c r="B218" s="11">
        <f t="shared" si="0"/>
        <v>5.0295252799999997</v>
      </c>
      <c r="C218" s="81">
        <v>175</v>
      </c>
      <c r="D218" s="10">
        <f t="shared" si="3"/>
        <v>880.16692399999999</v>
      </c>
      <c r="E218" s="16">
        <v>1079.05</v>
      </c>
      <c r="F218" s="12">
        <f t="shared" si="2"/>
        <v>5.0295252799999997</v>
      </c>
      <c r="G218" s="14">
        <v>334.20114000000001</v>
      </c>
      <c r="H218" s="15">
        <v>0.38</v>
      </c>
      <c r="I218" s="14">
        <v>545.96578399999999</v>
      </c>
      <c r="J218" s="15">
        <v>0.62</v>
      </c>
      <c r="K218" s="16">
        <v>880166924</v>
      </c>
      <c r="L218" s="70">
        <v>2017</v>
      </c>
      <c r="M218" s="13" t="s">
        <v>18</v>
      </c>
      <c r="N218" s="17" t="s">
        <v>887</v>
      </c>
      <c r="O218" s="22" t="s">
        <v>888</v>
      </c>
      <c r="P218" s="19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spans="1:31">
      <c r="A219" s="41" t="s">
        <v>268</v>
      </c>
      <c r="B219" s="11">
        <f t="shared" si="0"/>
        <v>5.0091013999999996</v>
      </c>
      <c r="C219" s="81">
        <v>125</v>
      </c>
      <c r="D219" s="10">
        <f t="shared" si="3"/>
        <v>626.13767499999994</v>
      </c>
      <c r="E219" s="16">
        <v>846.45</v>
      </c>
      <c r="F219" s="12">
        <f t="shared" si="2"/>
        <v>5.0091013999999996</v>
      </c>
      <c r="G219" s="14">
        <v>209.83767499999999</v>
      </c>
      <c r="H219" s="15">
        <v>0.33500000000000002</v>
      </c>
      <c r="I219" s="14">
        <v>416.3</v>
      </c>
      <c r="J219" s="15">
        <v>0.66500000000000004</v>
      </c>
      <c r="K219" s="16">
        <v>626137675</v>
      </c>
      <c r="L219" s="70">
        <v>2011</v>
      </c>
      <c r="M219" s="13" t="s">
        <v>18</v>
      </c>
      <c r="N219" s="17" t="s">
        <v>269</v>
      </c>
      <c r="O219" s="18"/>
      <c r="P219" s="19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spans="1:31">
      <c r="A220" s="41" t="s">
        <v>817</v>
      </c>
      <c r="B220" s="11">
        <f t="shared" si="0"/>
        <v>4.9944517200000007</v>
      </c>
      <c r="C220" s="81">
        <v>75</v>
      </c>
      <c r="D220" s="10">
        <f t="shared" si="3"/>
        <v>374.58387900000002</v>
      </c>
      <c r="E220" s="16">
        <v>602.15</v>
      </c>
      <c r="F220" s="12">
        <f t="shared" si="2"/>
        <v>4.9944517200000007</v>
      </c>
      <c r="G220" s="14">
        <v>160.861908</v>
      </c>
      <c r="H220" s="15">
        <v>0.42899999999999999</v>
      </c>
      <c r="I220" s="14">
        <v>213.721971</v>
      </c>
      <c r="J220" s="15">
        <v>0.57099999999999995</v>
      </c>
      <c r="K220" s="16">
        <v>374583879</v>
      </c>
      <c r="L220" s="70">
        <v>2004</v>
      </c>
      <c r="M220" s="13" t="s">
        <v>16</v>
      </c>
      <c r="N220" s="17" t="s">
        <v>818</v>
      </c>
      <c r="O220" s="22" t="s">
        <v>819</v>
      </c>
      <c r="P220" s="19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spans="1:31">
      <c r="A221" s="41" t="s">
        <v>1104</v>
      </c>
      <c r="B221" s="11">
        <f t="shared" si="0"/>
        <v>4.9883330857142854</v>
      </c>
      <c r="C221" s="81">
        <v>70</v>
      </c>
      <c r="D221" s="10">
        <f t="shared" si="3"/>
        <v>349.18331599999999</v>
      </c>
      <c r="E221" s="16">
        <v>458.63</v>
      </c>
      <c r="F221" s="12">
        <f t="shared" si="2"/>
        <v>4.9883330857142854</v>
      </c>
      <c r="G221" s="14">
        <v>214.37350000000001</v>
      </c>
      <c r="H221" s="15">
        <v>0.61399999999999999</v>
      </c>
      <c r="I221" s="14">
        <v>134.80981600000001</v>
      </c>
      <c r="J221" s="15">
        <v>0.38600000000000001</v>
      </c>
      <c r="K221" s="16">
        <v>349183316</v>
      </c>
      <c r="L221" s="70">
        <v>2012</v>
      </c>
      <c r="M221" s="13" t="s">
        <v>18</v>
      </c>
      <c r="N221" s="17" t="s">
        <v>1105</v>
      </c>
      <c r="O221" s="22" t="s">
        <v>1106</v>
      </c>
      <c r="P221" s="19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spans="1:31">
      <c r="A222" s="41" t="s">
        <v>1119</v>
      </c>
      <c r="B222" s="11">
        <f t="shared" si="0"/>
        <v>4.9456529133333333</v>
      </c>
      <c r="C222" s="81">
        <v>150</v>
      </c>
      <c r="D222" s="10">
        <f t="shared" si="3"/>
        <v>741.847937</v>
      </c>
      <c r="E222" s="16">
        <v>1215.5</v>
      </c>
      <c r="F222" s="12">
        <f t="shared" si="2"/>
        <v>4.9456529133333333</v>
      </c>
      <c r="G222" s="14">
        <v>281.57646099999999</v>
      </c>
      <c r="H222" s="15">
        <v>0.38</v>
      </c>
      <c r="I222" s="14">
        <v>460.27147600000001</v>
      </c>
      <c r="J222" s="15">
        <v>0.62</v>
      </c>
      <c r="K222" s="16">
        <v>741847937</v>
      </c>
      <c r="L222" s="70">
        <v>2003</v>
      </c>
      <c r="M222" s="13" t="s">
        <v>16</v>
      </c>
      <c r="N222" s="17" t="s">
        <v>1120</v>
      </c>
      <c r="O222" s="22" t="s">
        <v>1121</v>
      </c>
      <c r="P222" s="19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spans="1:31">
      <c r="A223" s="41" t="s">
        <v>264</v>
      </c>
      <c r="B223" s="11">
        <f t="shared" si="0"/>
        <v>4.9292560500000002</v>
      </c>
      <c r="C223" s="81">
        <v>160</v>
      </c>
      <c r="D223" s="10">
        <f t="shared" si="3"/>
        <v>788.68096800000001</v>
      </c>
      <c r="E223" s="16">
        <v>1019.62</v>
      </c>
      <c r="F223" s="12">
        <f t="shared" si="2"/>
        <v>4.9292560500000002</v>
      </c>
      <c r="G223" s="14">
        <v>238.67984999999999</v>
      </c>
      <c r="H223" s="15">
        <v>0.30299999999999999</v>
      </c>
      <c r="I223" s="14">
        <v>550.00111800000002</v>
      </c>
      <c r="J223" s="15">
        <v>0.69699999999999995</v>
      </c>
      <c r="K223" s="16">
        <v>788680968</v>
      </c>
      <c r="L223" s="70">
        <v>2013</v>
      </c>
      <c r="M223" s="13" t="s">
        <v>18</v>
      </c>
      <c r="N223" s="17" t="s">
        <v>265</v>
      </c>
      <c r="O223" s="18"/>
      <c r="P223" s="19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spans="1:31">
      <c r="A224" s="41" t="s">
        <v>426</v>
      </c>
      <c r="B224" s="11">
        <f t="shared" si="0"/>
        <v>4.9077029657142859</v>
      </c>
      <c r="C224" s="81">
        <v>175</v>
      </c>
      <c r="D224" s="10">
        <f t="shared" si="3"/>
        <v>858.84801900000002</v>
      </c>
      <c r="E224" s="16">
        <v>1094.06</v>
      </c>
      <c r="F224" s="12">
        <f t="shared" si="2"/>
        <v>4.9077029657142859</v>
      </c>
      <c r="G224" s="14">
        <v>356.92171100000002</v>
      </c>
      <c r="H224" s="15">
        <v>0.41599999999999998</v>
      </c>
      <c r="I224" s="14">
        <v>501.92630800000001</v>
      </c>
      <c r="J224" s="15">
        <v>0.58399999999999996</v>
      </c>
      <c r="K224" s="16">
        <v>858848019</v>
      </c>
      <c r="L224" s="70">
        <v>2015</v>
      </c>
      <c r="M224" s="13" t="s">
        <v>18</v>
      </c>
      <c r="N224" s="17" t="s">
        <v>427</v>
      </c>
      <c r="O224" s="22" t="s">
        <v>428</v>
      </c>
      <c r="P224" s="19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spans="1:31">
      <c r="A225" s="41" t="s">
        <v>501</v>
      </c>
      <c r="B225" s="11">
        <f t="shared" si="0"/>
        <v>4.8621784384615392</v>
      </c>
      <c r="C225" s="81">
        <v>130</v>
      </c>
      <c r="D225" s="10">
        <f t="shared" si="3"/>
        <v>632.08319700000004</v>
      </c>
      <c r="E225" s="16">
        <v>891.5</v>
      </c>
      <c r="F225" s="12">
        <f t="shared" si="2"/>
        <v>4.8621784384615392</v>
      </c>
      <c r="G225" s="14">
        <v>215.771591</v>
      </c>
      <c r="H225" s="15">
        <v>0.34100000000000003</v>
      </c>
      <c r="I225" s="14">
        <v>416.31160599999998</v>
      </c>
      <c r="J225" s="15">
        <v>0.65900000000000003</v>
      </c>
      <c r="K225" s="16">
        <v>632083197</v>
      </c>
      <c r="L225" s="70">
        <v>2008</v>
      </c>
      <c r="M225" s="13" t="s">
        <v>16</v>
      </c>
      <c r="N225" s="17" t="s">
        <v>502</v>
      </c>
      <c r="O225" s="22" t="s">
        <v>503</v>
      </c>
      <c r="P225" s="19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spans="1:31">
      <c r="A226" s="41" t="s">
        <v>958</v>
      </c>
      <c r="B226" s="11">
        <f t="shared" si="0"/>
        <v>4.8264921780821917</v>
      </c>
      <c r="C226" s="81">
        <v>73</v>
      </c>
      <c r="D226" s="10">
        <f t="shared" si="3"/>
        <v>352.33392900000001</v>
      </c>
      <c r="E226" s="16">
        <v>442.75</v>
      </c>
      <c r="F226" s="12">
        <f t="shared" si="2"/>
        <v>4.8264921780821917</v>
      </c>
      <c r="G226" s="14">
        <v>107.509366</v>
      </c>
      <c r="H226" s="15">
        <v>0.30499999999999999</v>
      </c>
      <c r="I226" s="14">
        <v>244.82456300000001</v>
      </c>
      <c r="J226" s="15">
        <v>0.69499999999999995</v>
      </c>
      <c r="K226" s="16">
        <v>352333929</v>
      </c>
      <c r="L226" s="70">
        <v>2016</v>
      </c>
      <c r="M226" s="13" t="s">
        <v>18</v>
      </c>
      <c r="N226" s="17" t="s">
        <v>959</v>
      </c>
      <c r="O226" s="22" t="s">
        <v>960</v>
      </c>
      <c r="P226" s="19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spans="1:31">
      <c r="A227" s="41" t="s">
        <v>847</v>
      </c>
      <c r="B227" s="11">
        <f t="shared" si="0"/>
        <v>4.7935554470588233</v>
      </c>
      <c r="C227" s="81">
        <v>85</v>
      </c>
      <c r="D227" s="10">
        <f t="shared" si="3"/>
        <v>407.45221299999997</v>
      </c>
      <c r="E227" s="16">
        <v>463.73</v>
      </c>
      <c r="F227" s="12">
        <f t="shared" si="2"/>
        <v>4.7935554470588233</v>
      </c>
      <c r="G227" s="14">
        <v>162.79098999999999</v>
      </c>
      <c r="H227" s="15">
        <v>0.4</v>
      </c>
      <c r="I227" s="14">
        <v>244.66122300000001</v>
      </c>
      <c r="J227" s="15">
        <v>0.6</v>
      </c>
      <c r="K227" s="16">
        <v>407452213</v>
      </c>
      <c r="L227" s="70">
        <v>2021</v>
      </c>
      <c r="M227" s="13" t="s">
        <v>91</v>
      </c>
      <c r="N227" s="17" t="s">
        <v>848</v>
      </c>
      <c r="O227" s="22" t="s">
        <v>849</v>
      </c>
      <c r="P227" s="19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spans="1:31">
      <c r="A228" s="41" t="s">
        <v>596</v>
      </c>
      <c r="B228" s="11">
        <f t="shared" si="0"/>
        <v>4.79112675862069</v>
      </c>
      <c r="C228" s="81">
        <v>145</v>
      </c>
      <c r="D228" s="10">
        <f t="shared" si="3"/>
        <v>694.71338000000003</v>
      </c>
      <c r="E228" s="16">
        <v>939.16</v>
      </c>
      <c r="F228" s="12">
        <f t="shared" si="2"/>
        <v>4.79112675862069</v>
      </c>
      <c r="G228" s="14">
        <v>209.39790300000001</v>
      </c>
      <c r="H228" s="15">
        <v>0.30099999999999999</v>
      </c>
      <c r="I228" s="14">
        <v>485.31547699999999</v>
      </c>
      <c r="J228" s="15">
        <v>0.69899999999999995</v>
      </c>
      <c r="K228" s="16">
        <v>694713380</v>
      </c>
      <c r="L228" s="70">
        <v>2011</v>
      </c>
      <c r="M228" s="13" t="s">
        <v>18</v>
      </c>
      <c r="N228" s="17" t="s">
        <v>597</v>
      </c>
      <c r="O228" s="22" t="s">
        <v>598</v>
      </c>
      <c r="P228" s="19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spans="1:31">
      <c r="A229" s="41" t="s">
        <v>22</v>
      </c>
      <c r="B229" s="11">
        <f t="shared" si="0"/>
        <v>4.7864073731343284</v>
      </c>
      <c r="C229" s="81">
        <v>67</v>
      </c>
      <c r="D229" s="10">
        <f t="shared" si="3"/>
        <v>320.68929400000002</v>
      </c>
      <c r="E229" s="16">
        <v>618.35</v>
      </c>
      <c r="F229" s="12">
        <f t="shared" si="2"/>
        <v>4.7864073731343284</v>
      </c>
      <c r="G229" s="14">
        <v>136.18929399999999</v>
      </c>
      <c r="H229" s="15">
        <v>0.42499999999999999</v>
      </c>
      <c r="I229" s="14">
        <v>184.5</v>
      </c>
      <c r="J229" s="15">
        <v>0.57499999999999996</v>
      </c>
      <c r="K229" s="16">
        <v>320689294</v>
      </c>
      <c r="L229" s="70">
        <v>1996</v>
      </c>
      <c r="M229" s="13" t="s">
        <v>23</v>
      </c>
      <c r="N229" s="17" t="s">
        <v>24</v>
      </c>
      <c r="O229" s="22" t="s">
        <v>25</v>
      </c>
      <c r="P229" s="19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spans="1:31">
      <c r="A230" s="41" t="s">
        <v>1371</v>
      </c>
      <c r="B230" s="11">
        <f t="shared" si="0"/>
        <v>4.7788790199999998</v>
      </c>
      <c r="C230" s="81">
        <v>200</v>
      </c>
      <c r="D230" s="10">
        <f t="shared" si="3"/>
        <v>955.77580399999999</v>
      </c>
      <c r="E230" s="16">
        <v>1012.08</v>
      </c>
      <c r="F230" s="12">
        <f t="shared" si="2"/>
        <v>4.7788790199999998</v>
      </c>
      <c r="G230" s="14">
        <v>411.33160700000002</v>
      </c>
      <c r="H230" s="15">
        <v>0.43</v>
      </c>
      <c r="I230" s="14">
        <v>544.44419700000003</v>
      </c>
      <c r="J230" s="15">
        <v>0.56999999999999995</v>
      </c>
      <c r="K230" s="16">
        <v>955775804</v>
      </c>
      <c r="L230" s="70">
        <v>2022</v>
      </c>
      <c r="M230" s="13" t="s">
        <v>91</v>
      </c>
      <c r="N230" s="17" t="s">
        <v>232</v>
      </c>
      <c r="O230" s="22" t="s">
        <v>233</v>
      </c>
      <c r="P230" s="19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spans="1:31">
      <c r="A231" s="41" t="s">
        <v>177</v>
      </c>
      <c r="B231" s="11">
        <f t="shared" si="0"/>
        <v>4.7736904666666664</v>
      </c>
      <c r="C231" s="81">
        <v>90</v>
      </c>
      <c r="D231" s="10">
        <f t="shared" si="3"/>
        <v>429.63214199999999</v>
      </c>
      <c r="E231" s="16">
        <v>757.74</v>
      </c>
      <c r="F231" s="12">
        <f t="shared" si="2"/>
        <v>4.7736904666666664</v>
      </c>
      <c r="G231" s="14">
        <v>233.63214199999999</v>
      </c>
      <c r="H231" s="15">
        <v>0.54400000000000004</v>
      </c>
      <c r="I231" s="14">
        <v>196</v>
      </c>
      <c r="J231" s="15">
        <v>0.45600000000000002</v>
      </c>
      <c r="K231" s="16">
        <v>429632142</v>
      </c>
      <c r="L231" s="70">
        <v>2000</v>
      </c>
      <c r="M231" s="13" t="s">
        <v>16</v>
      </c>
      <c r="N231" s="17" t="s">
        <v>178</v>
      </c>
      <c r="O231" s="22" t="s">
        <v>179</v>
      </c>
      <c r="P231" s="19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spans="1:31">
      <c r="A232" s="41" t="s">
        <v>1213</v>
      </c>
      <c r="B232" s="11">
        <f t="shared" si="0"/>
        <v>4.7443548833333331</v>
      </c>
      <c r="C232" s="82">
        <v>180</v>
      </c>
      <c r="D232" s="10">
        <f t="shared" si="3"/>
        <v>853.983879</v>
      </c>
      <c r="E232" s="16">
        <v>1046.95</v>
      </c>
      <c r="F232" s="12">
        <f t="shared" si="2"/>
        <v>4.7443548833333331</v>
      </c>
      <c r="G232" s="14">
        <v>315.058289</v>
      </c>
      <c r="H232" s="15">
        <v>0.36899999999999999</v>
      </c>
      <c r="I232" s="14">
        <v>538.92559000000006</v>
      </c>
      <c r="J232" s="15">
        <v>0.63100000000000001</v>
      </c>
      <c r="K232" s="16">
        <v>853983879</v>
      </c>
      <c r="L232" s="70">
        <v>2017</v>
      </c>
      <c r="M232" s="13" t="s">
        <v>18</v>
      </c>
      <c r="N232" s="17" t="s">
        <v>1214</v>
      </c>
      <c r="O232" s="22" t="s">
        <v>1215</v>
      </c>
      <c r="P232" s="19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spans="1:31">
      <c r="A233" s="41" t="s">
        <v>108</v>
      </c>
      <c r="B233" s="11">
        <f t="shared" si="0"/>
        <v>4.7389471555555556</v>
      </c>
      <c r="C233" s="81">
        <v>90</v>
      </c>
      <c r="D233" s="10">
        <f t="shared" si="3"/>
        <v>426.505244</v>
      </c>
      <c r="E233" s="16">
        <v>492.21</v>
      </c>
      <c r="F233" s="12">
        <f t="shared" si="2"/>
        <v>4.7389471555555556</v>
      </c>
      <c r="G233" s="14">
        <v>206.30524399999999</v>
      </c>
      <c r="H233" s="15">
        <v>0.48399999999999999</v>
      </c>
      <c r="I233" s="14">
        <v>220.2</v>
      </c>
      <c r="J233" s="15">
        <v>0.51600000000000001</v>
      </c>
      <c r="K233" s="16">
        <v>426505244</v>
      </c>
      <c r="L233" s="70">
        <v>2020</v>
      </c>
      <c r="M233" s="13" t="s">
        <v>91</v>
      </c>
      <c r="N233" s="17" t="s">
        <v>109</v>
      </c>
      <c r="O233" s="22" t="s">
        <v>110</v>
      </c>
      <c r="P233" s="19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spans="1:31">
      <c r="A234" s="23" t="s">
        <v>716</v>
      </c>
      <c r="B234" s="11">
        <f t="shared" si="0"/>
        <v>4.7385766533333333</v>
      </c>
      <c r="C234" s="81">
        <v>225</v>
      </c>
      <c r="D234" s="10">
        <f t="shared" si="3"/>
        <v>1066.1797469999999</v>
      </c>
      <c r="E234" s="16">
        <v>1600.67</v>
      </c>
      <c r="F234" s="12">
        <f t="shared" si="2"/>
        <v>4.7385766533333333</v>
      </c>
      <c r="G234" s="14">
        <v>423.31581199999999</v>
      </c>
      <c r="H234" s="15">
        <v>0.39700000000000002</v>
      </c>
      <c r="I234" s="14">
        <v>642.86393499999997</v>
      </c>
      <c r="J234" s="15">
        <v>0.60299999999999998</v>
      </c>
      <c r="K234" s="16">
        <v>1066179747</v>
      </c>
      <c r="L234" s="70">
        <v>2006</v>
      </c>
      <c r="M234" s="13" t="s">
        <v>16</v>
      </c>
      <c r="N234" s="17" t="s">
        <v>717</v>
      </c>
      <c r="O234" s="22" t="s">
        <v>718</v>
      </c>
      <c r="P234" s="19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spans="1:31">
      <c r="A235" s="41" t="s">
        <v>429</v>
      </c>
      <c r="B235" s="11">
        <f t="shared" si="0"/>
        <v>4.6902900060606054</v>
      </c>
      <c r="C235" s="81">
        <v>165</v>
      </c>
      <c r="D235" s="10">
        <f t="shared" si="3"/>
        <v>773.89785099999995</v>
      </c>
      <c r="E235" s="16">
        <v>984.96</v>
      </c>
      <c r="F235" s="12">
        <f t="shared" si="2"/>
        <v>4.6902900060606054</v>
      </c>
      <c r="G235" s="14">
        <v>188.020017</v>
      </c>
      <c r="H235" s="15">
        <v>0.24299999999999999</v>
      </c>
      <c r="I235" s="14">
        <v>585.87783400000001</v>
      </c>
      <c r="J235" s="15">
        <v>0.75700000000000001</v>
      </c>
      <c r="K235" s="16">
        <v>773897851</v>
      </c>
      <c r="L235" s="70">
        <v>2014</v>
      </c>
      <c r="M235" s="13" t="s">
        <v>18</v>
      </c>
      <c r="N235" s="17" t="s">
        <v>430</v>
      </c>
      <c r="O235" s="22" t="s">
        <v>431</v>
      </c>
      <c r="P235" s="19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spans="1:31">
      <c r="A236" s="41" t="s">
        <v>674</v>
      </c>
      <c r="B236" s="11">
        <f t="shared" si="0"/>
        <v>4.6896531866666669</v>
      </c>
      <c r="C236" s="81">
        <v>75</v>
      </c>
      <c r="D236" s="10">
        <f t="shared" si="3"/>
        <v>351.72398900000002</v>
      </c>
      <c r="E236" s="16">
        <v>454.72</v>
      </c>
      <c r="F236" s="12">
        <f t="shared" si="2"/>
        <v>4.6896531866666669</v>
      </c>
      <c r="G236" s="14">
        <v>117.723989</v>
      </c>
      <c r="H236" s="15">
        <v>0.33500000000000002</v>
      </c>
      <c r="I236" s="14">
        <v>234</v>
      </c>
      <c r="J236" s="15">
        <v>0.66500000000000004</v>
      </c>
      <c r="K236" s="16">
        <v>351723989</v>
      </c>
      <c r="L236" s="70">
        <v>2013</v>
      </c>
      <c r="M236" s="13" t="s">
        <v>18</v>
      </c>
      <c r="N236" s="17" t="s">
        <v>675</v>
      </c>
      <c r="O236" s="22" t="s">
        <v>676</v>
      </c>
      <c r="P236" s="19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spans="1:31">
      <c r="A237" s="23" t="s">
        <v>725</v>
      </c>
      <c r="B237" s="11">
        <f t="shared" si="0"/>
        <v>4.6733143928571428</v>
      </c>
      <c r="C237" s="81">
        <v>140</v>
      </c>
      <c r="D237" s="10">
        <f t="shared" si="3"/>
        <v>654.26401499999997</v>
      </c>
      <c r="E237" s="16">
        <v>1072</v>
      </c>
      <c r="F237" s="12">
        <f t="shared" si="2"/>
        <v>4.6733143928571428</v>
      </c>
      <c r="G237" s="14">
        <v>305.41391800000002</v>
      </c>
      <c r="H237" s="15">
        <v>0.46700000000000003</v>
      </c>
      <c r="I237" s="14">
        <v>348.85009700000001</v>
      </c>
      <c r="J237" s="15">
        <v>0.53300000000000003</v>
      </c>
      <c r="K237" s="16">
        <v>654264015</v>
      </c>
      <c r="L237" s="70">
        <v>2003</v>
      </c>
      <c r="M237" s="13" t="s">
        <v>16</v>
      </c>
      <c r="N237" s="17" t="s">
        <v>726</v>
      </c>
      <c r="O237" s="22" t="s">
        <v>727</v>
      </c>
      <c r="P237" s="19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spans="1:31">
      <c r="A238" s="41" t="s">
        <v>1058</v>
      </c>
      <c r="B238" s="11">
        <f t="shared" si="0"/>
        <v>4.647697871428571</v>
      </c>
      <c r="C238" s="81">
        <v>70</v>
      </c>
      <c r="D238" s="10">
        <f t="shared" si="3"/>
        <v>325.33885099999998</v>
      </c>
      <c r="E238" s="16">
        <v>627.30999999999995</v>
      </c>
      <c r="F238" s="12">
        <f t="shared" si="2"/>
        <v>4.647697871428571</v>
      </c>
      <c r="G238" s="14">
        <v>100.138851</v>
      </c>
      <c r="H238" s="15">
        <v>0.308</v>
      </c>
      <c r="I238" s="14">
        <v>225.2</v>
      </c>
      <c r="J238" s="15">
        <v>0.69199999999999995</v>
      </c>
      <c r="K238" s="16">
        <v>325338851</v>
      </c>
      <c r="L238" s="70">
        <v>1996</v>
      </c>
      <c r="M238" s="13" t="s">
        <v>23</v>
      </c>
      <c r="N238" s="17" t="s">
        <v>1059</v>
      </c>
      <c r="O238" s="22" t="s">
        <v>1060</v>
      </c>
      <c r="P238" s="19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spans="1:31">
      <c r="A239" s="41" t="s">
        <v>159</v>
      </c>
      <c r="B239" s="11">
        <f t="shared" si="0"/>
        <v>4.6133499840000001</v>
      </c>
      <c r="C239" s="81">
        <v>250</v>
      </c>
      <c r="D239" s="10">
        <f t="shared" si="3"/>
        <v>1153.3374960000001</v>
      </c>
      <c r="E239" s="16">
        <v>1449.3</v>
      </c>
      <c r="F239" s="12">
        <f t="shared" si="2"/>
        <v>4.6133499840000001</v>
      </c>
      <c r="G239" s="14">
        <v>408.08434899999997</v>
      </c>
      <c r="H239" s="15">
        <v>0.35399999999999998</v>
      </c>
      <c r="I239" s="14">
        <v>745.25314700000001</v>
      </c>
      <c r="J239" s="15">
        <v>0.64600000000000002</v>
      </c>
      <c r="K239" s="16">
        <v>1153337496</v>
      </c>
      <c r="L239" s="70">
        <v>2016</v>
      </c>
      <c r="M239" s="13" t="s">
        <v>18</v>
      </c>
      <c r="N239" s="17" t="s">
        <v>160</v>
      </c>
      <c r="O239" s="18"/>
      <c r="P239" s="19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spans="1:31">
      <c r="A240" s="41" t="s">
        <v>1297</v>
      </c>
      <c r="B240" s="11">
        <f t="shared" si="0"/>
        <v>4.6078508363636361</v>
      </c>
      <c r="C240" s="81">
        <v>110</v>
      </c>
      <c r="D240" s="10">
        <f t="shared" si="3"/>
        <v>506.86359199999998</v>
      </c>
      <c r="E240" s="16">
        <v>576.87</v>
      </c>
      <c r="F240" s="12">
        <f t="shared" si="2"/>
        <v>4.6078508363636361</v>
      </c>
      <c r="G240" s="14">
        <v>213.550366</v>
      </c>
      <c r="H240" s="15">
        <v>0.42099999999999999</v>
      </c>
      <c r="I240" s="14">
        <v>293.31322599999999</v>
      </c>
      <c r="J240" s="15">
        <v>0.57899999999999996</v>
      </c>
      <c r="K240" s="16">
        <v>506863592</v>
      </c>
      <c r="L240" s="70">
        <v>2021</v>
      </c>
      <c r="M240" s="13" t="s">
        <v>91</v>
      </c>
      <c r="N240" s="17" t="s">
        <v>1298</v>
      </c>
      <c r="O240" s="22" t="s">
        <v>1299</v>
      </c>
      <c r="P240" s="19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spans="1:31">
      <c r="A241" s="41" t="s">
        <v>423</v>
      </c>
      <c r="B241" s="11">
        <f t="shared" si="0"/>
        <v>4.5922535285714288</v>
      </c>
      <c r="C241" s="81">
        <v>70</v>
      </c>
      <c r="D241" s="10">
        <f t="shared" si="3"/>
        <v>321.45774699999998</v>
      </c>
      <c r="E241" s="16">
        <v>453.25</v>
      </c>
      <c r="F241" s="12">
        <f t="shared" si="2"/>
        <v>4.5922535285714288</v>
      </c>
      <c r="G241" s="14">
        <v>120.540719</v>
      </c>
      <c r="H241" s="15">
        <v>0.375</v>
      </c>
      <c r="I241" s="14">
        <v>200.91702799999999</v>
      </c>
      <c r="J241" s="15">
        <v>0.625</v>
      </c>
      <c r="K241" s="16">
        <v>321457747</v>
      </c>
      <c r="L241" s="70">
        <v>2009</v>
      </c>
      <c r="M241" s="13" t="s">
        <v>16</v>
      </c>
      <c r="N241" s="17" t="s">
        <v>424</v>
      </c>
      <c r="O241" s="22" t="s">
        <v>425</v>
      </c>
      <c r="P241" s="19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spans="1:31">
      <c r="A242" s="41" t="s">
        <v>1013</v>
      </c>
      <c r="B242" s="11">
        <f t="shared" si="0"/>
        <v>4.5777967333333338</v>
      </c>
      <c r="C242" s="81">
        <v>270</v>
      </c>
      <c r="D242" s="10">
        <f t="shared" si="3"/>
        <v>1236.005118</v>
      </c>
      <c r="E242" s="16">
        <v>1515.29</v>
      </c>
      <c r="F242" s="12">
        <f t="shared" si="2"/>
        <v>4.5777967333333338</v>
      </c>
      <c r="G242" s="14">
        <v>226.008385</v>
      </c>
      <c r="H242" s="15">
        <v>0.183</v>
      </c>
      <c r="I242" s="14">
        <v>1009.9967329999999</v>
      </c>
      <c r="J242" s="15">
        <v>0.81699999999999995</v>
      </c>
      <c r="K242" s="16">
        <v>1236005118</v>
      </c>
      <c r="L242" s="70">
        <v>2017</v>
      </c>
      <c r="M242" s="13" t="s">
        <v>18</v>
      </c>
      <c r="N242" s="17" t="s">
        <v>1014</v>
      </c>
      <c r="O242" s="22" t="s">
        <v>1015</v>
      </c>
      <c r="P242" s="19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spans="1:31">
      <c r="A243" s="41" t="s">
        <v>1309</v>
      </c>
      <c r="B243" s="11">
        <f t="shared" si="0"/>
        <v>4.574796356060606</v>
      </c>
      <c r="C243" s="81">
        <v>132</v>
      </c>
      <c r="D243" s="10">
        <f t="shared" si="3"/>
        <v>603.87311899999997</v>
      </c>
      <c r="E243" s="16">
        <v>942.74</v>
      </c>
      <c r="F243" s="12">
        <f t="shared" si="2"/>
        <v>4.574796356060606</v>
      </c>
      <c r="G243" s="14">
        <v>234.28035399999999</v>
      </c>
      <c r="H243" s="15">
        <v>0.38800000000000001</v>
      </c>
      <c r="I243" s="14">
        <v>369.59276499999999</v>
      </c>
      <c r="J243" s="15">
        <v>0.61199999999999999</v>
      </c>
      <c r="K243" s="16">
        <v>603873119</v>
      </c>
      <c r="L243" s="70">
        <v>2005</v>
      </c>
      <c r="M243" s="13" t="s">
        <v>16</v>
      </c>
      <c r="N243" s="17" t="s">
        <v>1310</v>
      </c>
      <c r="O243" s="22" t="s">
        <v>1311</v>
      </c>
      <c r="P243" s="19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spans="1:31">
      <c r="A244" s="41" t="s">
        <v>1303</v>
      </c>
      <c r="B244" s="11">
        <f t="shared" si="0"/>
        <v>4.5661741733333328</v>
      </c>
      <c r="C244" s="81">
        <v>75</v>
      </c>
      <c r="D244" s="10">
        <f t="shared" si="3"/>
        <v>342.46306299999998</v>
      </c>
      <c r="E244" s="16">
        <v>483.02</v>
      </c>
      <c r="F244" s="12">
        <f t="shared" si="2"/>
        <v>4.5661741733333328</v>
      </c>
      <c r="G244" s="14">
        <v>134.50855100000001</v>
      </c>
      <c r="H244" s="15">
        <v>0.39300000000000002</v>
      </c>
      <c r="I244" s="14">
        <v>207.95451199999999</v>
      </c>
      <c r="J244" s="15">
        <v>0.60699999999999998</v>
      </c>
      <c r="K244" s="16">
        <v>342463063</v>
      </c>
      <c r="L244" s="70">
        <v>2008</v>
      </c>
      <c r="M244" s="13" t="s">
        <v>16</v>
      </c>
      <c r="N244" s="17" t="s">
        <v>1304</v>
      </c>
      <c r="O244" s="22" t="s">
        <v>1305</v>
      </c>
      <c r="P244" s="19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spans="1:31">
      <c r="A245" s="41" t="s">
        <v>835</v>
      </c>
      <c r="B245" s="11">
        <f t="shared" si="0"/>
        <v>4.5612173757575754</v>
      </c>
      <c r="C245" s="81">
        <v>165</v>
      </c>
      <c r="D245" s="10">
        <f t="shared" si="3"/>
        <v>752.60086699999999</v>
      </c>
      <c r="E245" s="16">
        <v>1034.01</v>
      </c>
      <c r="F245" s="12">
        <f t="shared" si="2"/>
        <v>4.5612173757575754</v>
      </c>
      <c r="G245" s="14">
        <v>238.73678699999999</v>
      </c>
      <c r="H245" s="15">
        <v>0.317</v>
      </c>
      <c r="I245" s="14">
        <v>513.86407999999994</v>
      </c>
      <c r="J245" s="15">
        <v>0.68300000000000005</v>
      </c>
      <c r="K245" s="16">
        <v>752600867</v>
      </c>
      <c r="L245" s="70">
        <v>2010</v>
      </c>
      <c r="M245" s="13" t="s">
        <v>18</v>
      </c>
      <c r="N245" s="17" t="s">
        <v>836</v>
      </c>
      <c r="O245" s="22" t="s">
        <v>837</v>
      </c>
      <c r="P245" s="19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spans="1:31">
      <c r="A246" s="41" t="s">
        <v>599</v>
      </c>
      <c r="B246" s="11">
        <f t="shared" si="0"/>
        <v>4.5514442400000004</v>
      </c>
      <c r="C246" s="81">
        <v>150</v>
      </c>
      <c r="D246" s="10">
        <f t="shared" si="3"/>
        <v>682.71663599999999</v>
      </c>
      <c r="E246" s="16">
        <v>869.69</v>
      </c>
      <c r="F246" s="12">
        <f t="shared" si="2"/>
        <v>4.5514442400000004</v>
      </c>
      <c r="G246" s="14">
        <v>195.04237699999999</v>
      </c>
      <c r="H246" s="15">
        <v>0.28599999999999998</v>
      </c>
      <c r="I246" s="14">
        <v>487.67425900000001</v>
      </c>
      <c r="J246" s="15">
        <v>0.71399999999999997</v>
      </c>
      <c r="K246" s="16">
        <v>682716636</v>
      </c>
      <c r="L246" s="70">
        <v>2015</v>
      </c>
      <c r="M246" s="13" t="s">
        <v>18</v>
      </c>
      <c r="N246" s="17" t="s">
        <v>600</v>
      </c>
      <c r="O246" s="22" t="s">
        <v>601</v>
      </c>
      <c r="P246" s="19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spans="1:31">
      <c r="A247" s="41" t="s">
        <v>325</v>
      </c>
      <c r="B247" s="11">
        <f t="shared" si="0"/>
        <v>4.5491185117647062</v>
      </c>
      <c r="C247" s="81">
        <v>170</v>
      </c>
      <c r="D247" s="10">
        <f t="shared" si="3"/>
        <v>773.35014699999999</v>
      </c>
      <c r="E247" s="16">
        <v>984.26</v>
      </c>
      <c r="F247" s="12">
        <f t="shared" si="2"/>
        <v>4.5491185117647062</v>
      </c>
      <c r="G247" s="14">
        <v>333.71859999999998</v>
      </c>
      <c r="H247" s="15">
        <v>0.432</v>
      </c>
      <c r="I247" s="14">
        <v>439.63154700000001</v>
      </c>
      <c r="J247" s="15">
        <v>0.56799999999999995</v>
      </c>
      <c r="K247" s="16">
        <v>773350147</v>
      </c>
      <c r="L247" s="70">
        <v>2014</v>
      </c>
      <c r="M247" s="13" t="s">
        <v>18</v>
      </c>
      <c r="N247" s="17" t="s">
        <v>326</v>
      </c>
      <c r="O247" s="18"/>
      <c r="P247" s="19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spans="1:31">
      <c r="A248" s="41" t="s">
        <v>1135</v>
      </c>
      <c r="B248" s="11">
        <f t="shared" si="0"/>
        <v>4.5232745306122455</v>
      </c>
      <c r="C248" s="81">
        <v>98</v>
      </c>
      <c r="D248" s="10">
        <f t="shared" si="3"/>
        <v>443.28090400000002</v>
      </c>
      <c r="E248" s="16">
        <v>753.68</v>
      </c>
      <c r="F248" s="12">
        <f t="shared" si="2"/>
        <v>4.5232745306122455</v>
      </c>
      <c r="G248" s="14">
        <v>202.01978500000001</v>
      </c>
      <c r="H248" s="15">
        <v>0.45600000000000002</v>
      </c>
      <c r="I248" s="14">
        <v>241.26111900000001</v>
      </c>
      <c r="J248" s="15">
        <v>0.54400000000000004</v>
      </c>
      <c r="K248" s="16">
        <v>443280904</v>
      </c>
      <c r="L248" s="70">
        <v>2001</v>
      </c>
      <c r="M248" s="13" t="s">
        <v>16</v>
      </c>
      <c r="N248" s="17" t="s">
        <v>1136</v>
      </c>
      <c r="O248" s="22" t="s">
        <v>1137</v>
      </c>
      <c r="P248" s="19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spans="1:31">
      <c r="A249" s="41" t="s">
        <v>301</v>
      </c>
      <c r="B249" s="11">
        <f t="shared" si="0"/>
        <v>4.5182602135922334</v>
      </c>
      <c r="C249" s="81">
        <v>103</v>
      </c>
      <c r="D249" s="10">
        <f t="shared" si="3"/>
        <v>465.38080200000002</v>
      </c>
      <c r="E249" s="16">
        <v>820.79</v>
      </c>
      <c r="F249" s="12">
        <f t="shared" si="2"/>
        <v>4.5182602135922334</v>
      </c>
      <c r="G249" s="14">
        <v>187.70542699999999</v>
      </c>
      <c r="H249" s="15">
        <v>0.40300000000000002</v>
      </c>
      <c r="I249" s="14">
        <v>277.67537499999997</v>
      </c>
      <c r="J249" s="15">
        <v>0.59699999999999998</v>
      </c>
      <c r="K249" s="16">
        <v>465380802</v>
      </c>
      <c r="L249" s="70">
        <v>2000</v>
      </c>
      <c r="M249" s="13" t="s">
        <v>16</v>
      </c>
      <c r="N249" s="17" t="s">
        <v>302</v>
      </c>
      <c r="O249" s="22" t="s">
        <v>303</v>
      </c>
      <c r="P249" s="19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spans="1:31">
      <c r="A250" s="41" t="s">
        <v>1165</v>
      </c>
      <c r="B250" s="11">
        <f t="shared" si="0"/>
        <v>4.467501613333333</v>
      </c>
      <c r="C250" s="81">
        <v>75</v>
      </c>
      <c r="D250" s="10">
        <f t="shared" si="3"/>
        <v>335.06262099999998</v>
      </c>
      <c r="E250" s="16">
        <v>646.05999999999995</v>
      </c>
      <c r="F250" s="12">
        <f t="shared" si="2"/>
        <v>4.467501613333333</v>
      </c>
      <c r="G250" s="14">
        <v>134.06951100000001</v>
      </c>
      <c r="H250" s="15">
        <v>0.4</v>
      </c>
      <c r="I250" s="14">
        <v>200.99311</v>
      </c>
      <c r="J250" s="15">
        <v>0.6</v>
      </c>
      <c r="K250" s="16">
        <v>335062621</v>
      </c>
      <c r="L250" s="70">
        <v>1996</v>
      </c>
      <c r="M250" s="13" t="s">
        <v>23</v>
      </c>
      <c r="N250" s="17" t="s">
        <v>1166</v>
      </c>
      <c r="O250" s="22" t="s">
        <v>1167</v>
      </c>
      <c r="P250" s="19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spans="1:31">
      <c r="A251" s="41" t="s">
        <v>593</v>
      </c>
      <c r="B251" s="11">
        <f t="shared" si="0"/>
        <v>4.4475134719101117</v>
      </c>
      <c r="C251" s="81">
        <v>178</v>
      </c>
      <c r="D251" s="10">
        <f t="shared" si="3"/>
        <v>791.65739799999994</v>
      </c>
      <c r="E251" s="16">
        <v>950.85</v>
      </c>
      <c r="F251" s="12">
        <f t="shared" si="2"/>
        <v>4.4475134719101117</v>
      </c>
      <c r="G251" s="14">
        <v>220.15910400000001</v>
      </c>
      <c r="H251" s="15">
        <v>0.27800000000000002</v>
      </c>
      <c r="I251" s="14">
        <v>571.49829399999999</v>
      </c>
      <c r="J251" s="15">
        <v>0.72199999999999998</v>
      </c>
      <c r="K251" s="16">
        <v>791657398</v>
      </c>
      <c r="L251" s="70">
        <v>2018</v>
      </c>
      <c r="M251" s="13" t="s">
        <v>18</v>
      </c>
      <c r="N251" s="17" t="s">
        <v>594</v>
      </c>
      <c r="O251" s="22" t="s">
        <v>595</v>
      </c>
      <c r="P251" s="19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spans="1:31">
      <c r="A252" s="41" t="s">
        <v>504</v>
      </c>
      <c r="B252" s="11">
        <f t="shared" si="0"/>
        <v>4.4379485399999998</v>
      </c>
      <c r="C252" s="81">
        <v>150</v>
      </c>
      <c r="D252" s="10">
        <f t="shared" si="3"/>
        <v>665.69228099999998</v>
      </c>
      <c r="E252" s="16">
        <v>899.92</v>
      </c>
      <c r="F252" s="12">
        <f t="shared" si="2"/>
        <v>4.4379485399999998</v>
      </c>
      <c r="G252" s="14">
        <v>165.24906300000001</v>
      </c>
      <c r="H252" s="15">
        <v>0.248</v>
      </c>
      <c r="I252" s="14">
        <v>500.443218</v>
      </c>
      <c r="J252" s="15">
        <v>0.752</v>
      </c>
      <c r="K252" s="16">
        <v>665692281</v>
      </c>
      <c r="L252" s="70">
        <v>2011</v>
      </c>
      <c r="M252" s="13" t="s">
        <v>18</v>
      </c>
      <c r="N252" s="17" t="s">
        <v>505</v>
      </c>
      <c r="O252" s="22" t="s">
        <v>506</v>
      </c>
      <c r="P252" s="19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spans="1:31">
      <c r="A253" s="41" t="s">
        <v>638</v>
      </c>
      <c r="B253" s="11">
        <f t="shared" si="0"/>
        <v>4.4298876909090907</v>
      </c>
      <c r="C253" s="81">
        <v>110</v>
      </c>
      <c r="D253" s="10">
        <f t="shared" si="3"/>
        <v>487.287646</v>
      </c>
      <c r="E253" s="16">
        <v>760.73</v>
      </c>
      <c r="F253" s="12">
        <f t="shared" si="2"/>
        <v>4.4298876909090907</v>
      </c>
      <c r="G253" s="14">
        <v>186.33627899999999</v>
      </c>
      <c r="H253" s="15">
        <v>0.38200000000000001</v>
      </c>
      <c r="I253" s="14">
        <v>300.951367</v>
      </c>
      <c r="J253" s="15">
        <v>0.61799999999999999</v>
      </c>
      <c r="K253" s="16">
        <v>487287646</v>
      </c>
      <c r="L253" s="70">
        <v>2005</v>
      </c>
      <c r="M253" s="13" t="s">
        <v>16</v>
      </c>
      <c r="N253" s="17" t="s">
        <v>639</v>
      </c>
      <c r="O253" s="22" t="s">
        <v>640</v>
      </c>
      <c r="P253" s="19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spans="1:31">
      <c r="A254" s="41" t="s">
        <v>760</v>
      </c>
      <c r="B254" s="11">
        <f t="shared" si="0"/>
        <v>4.4213240142857142</v>
      </c>
      <c r="C254" s="81">
        <v>70</v>
      </c>
      <c r="D254" s="10">
        <f t="shared" si="3"/>
        <v>309.492681</v>
      </c>
      <c r="E254" s="16">
        <v>596.76</v>
      </c>
      <c r="F254" s="12">
        <f t="shared" si="2"/>
        <v>4.4213240142857142</v>
      </c>
      <c r="G254" s="14">
        <v>136.492681</v>
      </c>
      <c r="H254" s="15">
        <v>0.441</v>
      </c>
      <c r="I254" s="14">
        <v>173</v>
      </c>
      <c r="J254" s="15">
        <v>0.55900000000000005</v>
      </c>
      <c r="K254" s="16">
        <v>309492681</v>
      </c>
      <c r="L254" s="70">
        <v>1996</v>
      </c>
      <c r="M254" s="13" t="s">
        <v>23</v>
      </c>
      <c r="N254" s="17" t="s">
        <v>761</v>
      </c>
      <c r="O254" s="22" t="s">
        <v>762</v>
      </c>
      <c r="P254" s="19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spans="1:31">
      <c r="A255" s="41" t="s">
        <v>1001</v>
      </c>
      <c r="B255" s="11">
        <f t="shared" si="0"/>
        <v>4.4211165680000004</v>
      </c>
      <c r="C255" s="81">
        <v>125</v>
      </c>
      <c r="D255" s="10">
        <f t="shared" si="3"/>
        <v>552.63957100000005</v>
      </c>
      <c r="E255" s="16">
        <v>888.37</v>
      </c>
      <c r="F255" s="12">
        <f t="shared" si="2"/>
        <v>4.4211165680000004</v>
      </c>
      <c r="G255" s="14">
        <v>186.74079900000001</v>
      </c>
      <c r="H255" s="15">
        <v>0.33800000000000002</v>
      </c>
      <c r="I255" s="14">
        <v>365.89877200000001</v>
      </c>
      <c r="J255" s="15">
        <v>0.66200000000000003</v>
      </c>
      <c r="K255" s="16">
        <v>552639571</v>
      </c>
      <c r="L255" s="70">
        <v>2004</v>
      </c>
      <c r="M255" s="13" t="s">
        <v>16</v>
      </c>
      <c r="N255" s="17" t="s">
        <v>1002</v>
      </c>
      <c r="O255" s="22" t="s">
        <v>1003</v>
      </c>
      <c r="P255" s="19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spans="1:31">
      <c r="A256" s="41" t="s">
        <v>492</v>
      </c>
      <c r="B256" s="11">
        <f t="shared" si="0"/>
        <v>4.4079951702127662</v>
      </c>
      <c r="C256" s="81">
        <v>94</v>
      </c>
      <c r="D256" s="10">
        <f t="shared" si="3"/>
        <v>414.35154599999998</v>
      </c>
      <c r="E256" s="16">
        <v>527.83000000000004</v>
      </c>
      <c r="F256" s="12">
        <f t="shared" si="2"/>
        <v>4.4079951702127662</v>
      </c>
      <c r="G256" s="14">
        <v>128.26172399999999</v>
      </c>
      <c r="H256" s="15">
        <v>0.31</v>
      </c>
      <c r="I256" s="14">
        <v>286.08982200000003</v>
      </c>
      <c r="J256" s="15">
        <v>0.69</v>
      </c>
      <c r="K256" s="16">
        <v>414351546</v>
      </c>
      <c r="L256" s="70">
        <v>2015</v>
      </c>
      <c r="M256" s="13" t="s">
        <v>18</v>
      </c>
      <c r="N256" s="17" t="s">
        <v>493</v>
      </c>
      <c r="O256" s="22" t="s">
        <v>494</v>
      </c>
      <c r="P256" s="19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spans="1:31">
      <c r="A257" s="41" t="s">
        <v>1189</v>
      </c>
      <c r="B257" s="11">
        <f t="shared" si="0"/>
        <v>4.3944058378378381</v>
      </c>
      <c r="C257" s="81">
        <v>74</v>
      </c>
      <c r="D257" s="10">
        <f t="shared" si="3"/>
        <v>325.18603200000001</v>
      </c>
      <c r="E257" s="16">
        <v>414.24</v>
      </c>
      <c r="F257" s="12">
        <f t="shared" si="2"/>
        <v>4.3944058378378381</v>
      </c>
      <c r="G257" s="14">
        <v>162.994032</v>
      </c>
      <c r="H257" s="15">
        <v>0.501</v>
      </c>
      <c r="I257" s="14">
        <v>162.19200000000001</v>
      </c>
      <c r="J257" s="15">
        <v>0.499</v>
      </c>
      <c r="K257" s="16">
        <v>325186032</v>
      </c>
      <c r="L257" s="70">
        <v>2015</v>
      </c>
      <c r="M257" s="13" t="s">
        <v>18</v>
      </c>
      <c r="N257" s="17" t="s">
        <v>1190</v>
      </c>
      <c r="O257" s="22" t="s">
        <v>1191</v>
      </c>
      <c r="P257" s="19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spans="1:31">
      <c r="A258" s="41" t="s">
        <v>453</v>
      </c>
      <c r="B258" s="11">
        <f t="shared" si="0"/>
        <v>4.3779918266666664</v>
      </c>
      <c r="C258" s="81">
        <v>75</v>
      </c>
      <c r="D258" s="10">
        <f t="shared" si="3"/>
        <v>328.34938699999998</v>
      </c>
      <c r="E258" s="16">
        <v>388.35</v>
      </c>
      <c r="F258" s="12">
        <f t="shared" si="2"/>
        <v>4.3779918266666664</v>
      </c>
      <c r="G258" s="14">
        <v>171.01568700000001</v>
      </c>
      <c r="H258" s="15">
        <v>0.52100000000000002</v>
      </c>
      <c r="I258" s="14">
        <v>157.33369999999999</v>
      </c>
      <c r="J258" s="15">
        <v>0.47899999999999998</v>
      </c>
      <c r="K258" s="16">
        <v>328349387</v>
      </c>
      <c r="L258" s="70">
        <v>2019</v>
      </c>
      <c r="M258" s="13" t="s">
        <v>18</v>
      </c>
      <c r="N258" s="17" t="s">
        <v>454</v>
      </c>
      <c r="O258" s="22" t="s">
        <v>455</v>
      </c>
      <c r="P258" s="19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spans="1:31">
      <c r="A259" s="41" t="s">
        <v>617</v>
      </c>
      <c r="B259" s="11">
        <f t="shared" si="0"/>
        <v>4.3711048640000003</v>
      </c>
      <c r="C259" s="81">
        <v>125</v>
      </c>
      <c r="D259" s="10">
        <f t="shared" si="3"/>
        <v>546.38810799999999</v>
      </c>
      <c r="E259" s="16">
        <v>963.66</v>
      </c>
      <c r="F259" s="12">
        <f t="shared" si="2"/>
        <v>4.3711048640000003</v>
      </c>
      <c r="G259" s="14">
        <v>215.40988899999999</v>
      </c>
      <c r="H259" s="15">
        <v>0.39400000000000002</v>
      </c>
      <c r="I259" s="14">
        <v>330.97821900000002</v>
      </c>
      <c r="J259" s="15">
        <v>0.60599999999999998</v>
      </c>
      <c r="K259" s="16">
        <v>546388108</v>
      </c>
      <c r="L259" s="70">
        <v>2000</v>
      </c>
      <c r="M259" s="13" t="s">
        <v>16</v>
      </c>
      <c r="N259" s="17" t="s">
        <v>615</v>
      </c>
      <c r="O259" s="22" t="s">
        <v>616</v>
      </c>
      <c r="P259" s="19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spans="1:31">
      <c r="A260" s="41" t="s">
        <v>209</v>
      </c>
      <c r="B260" s="11">
        <f t="shared" si="0"/>
        <v>4.3683083000000007</v>
      </c>
      <c r="C260" s="81">
        <v>80</v>
      </c>
      <c r="D260" s="10">
        <f t="shared" si="3"/>
        <v>349.46466400000003</v>
      </c>
      <c r="E260" s="16">
        <v>643.80999999999995</v>
      </c>
      <c r="F260" s="12">
        <f t="shared" si="2"/>
        <v>4.3683083000000007</v>
      </c>
      <c r="G260" s="14">
        <v>140.464664</v>
      </c>
      <c r="H260" s="15">
        <v>0.40200000000000002</v>
      </c>
      <c r="I260" s="14">
        <v>209</v>
      </c>
      <c r="J260" s="15">
        <v>0.59799999999999998</v>
      </c>
      <c r="K260" s="16">
        <v>349464664</v>
      </c>
      <c r="L260" s="70">
        <v>1998</v>
      </c>
      <c r="M260" s="13" t="s">
        <v>23</v>
      </c>
      <c r="N260" s="17" t="s">
        <v>210</v>
      </c>
      <c r="O260" s="22" t="s">
        <v>211</v>
      </c>
      <c r="P260" s="19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spans="1:31">
      <c r="A261" s="41" t="s">
        <v>1066</v>
      </c>
      <c r="B261" s="11">
        <f t="shared" si="0"/>
        <v>4.3559107103448271</v>
      </c>
      <c r="C261" s="81">
        <v>145</v>
      </c>
      <c r="D261" s="10">
        <f t="shared" si="3"/>
        <v>631.60705299999995</v>
      </c>
      <c r="E261" s="16">
        <v>1015.32</v>
      </c>
      <c r="F261" s="12">
        <f t="shared" si="2"/>
        <v>4.3559107103448271</v>
      </c>
      <c r="G261" s="14">
        <v>261.44109200000003</v>
      </c>
      <c r="H261" s="15">
        <v>0.41399999999999998</v>
      </c>
      <c r="I261" s="14">
        <v>370.16596099999998</v>
      </c>
      <c r="J261" s="15">
        <v>0.58599999999999997</v>
      </c>
      <c r="K261" s="16">
        <v>631607053</v>
      </c>
      <c r="L261" s="70">
        <v>2004</v>
      </c>
      <c r="M261" s="13" t="s">
        <v>16</v>
      </c>
      <c r="N261" s="17" t="s">
        <v>1067</v>
      </c>
      <c r="O261" s="22" t="s">
        <v>1068</v>
      </c>
      <c r="P261" s="19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spans="1:31">
      <c r="A262" s="41" t="s">
        <v>826</v>
      </c>
      <c r="B262" s="11">
        <f t="shared" si="0"/>
        <v>4.3507873440000004</v>
      </c>
      <c r="C262" s="81">
        <v>125</v>
      </c>
      <c r="D262" s="10">
        <f t="shared" si="3"/>
        <v>543.84841800000004</v>
      </c>
      <c r="E262" s="16">
        <v>735.21</v>
      </c>
      <c r="F262" s="12">
        <f t="shared" si="2"/>
        <v>4.3507873440000004</v>
      </c>
      <c r="G262" s="14">
        <v>186.84841800000001</v>
      </c>
      <c r="H262" s="15">
        <v>0.34399999999999997</v>
      </c>
      <c r="I262" s="14">
        <v>357</v>
      </c>
      <c r="J262" s="15">
        <v>0.65600000000000003</v>
      </c>
      <c r="K262" s="16">
        <v>543848418</v>
      </c>
      <c r="L262" s="70">
        <v>2011</v>
      </c>
      <c r="M262" s="13" t="s">
        <v>18</v>
      </c>
      <c r="N262" s="17" t="s">
        <v>827</v>
      </c>
      <c r="O262" s="22" t="s">
        <v>828</v>
      </c>
      <c r="P262" s="19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spans="1:31">
      <c r="A263" s="41" t="s">
        <v>327</v>
      </c>
      <c r="B263" s="11">
        <f t="shared" si="0"/>
        <v>4.3187802550000001</v>
      </c>
      <c r="C263" s="81">
        <v>200</v>
      </c>
      <c r="D263" s="10">
        <f t="shared" si="3"/>
        <v>863.75605099999996</v>
      </c>
      <c r="E263" s="16">
        <v>1058.93</v>
      </c>
      <c r="F263" s="12">
        <f t="shared" si="2"/>
        <v>4.3187802550000001</v>
      </c>
      <c r="G263" s="14">
        <v>389.81310100000002</v>
      </c>
      <c r="H263" s="15">
        <v>0.45100000000000001</v>
      </c>
      <c r="I263" s="14">
        <v>473.94295</v>
      </c>
      <c r="J263" s="15">
        <v>0.54900000000000004</v>
      </c>
      <c r="K263" s="16">
        <v>863756051</v>
      </c>
      <c r="L263" s="70">
        <v>2017</v>
      </c>
      <c r="M263" s="13" t="s">
        <v>18</v>
      </c>
      <c r="N263" s="17" t="s">
        <v>328</v>
      </c>
      <c r="O263" s="18"/>
      <c r="P263" s="19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spans="1:31">
      <c r="A264" s="41" t="s">
        <v>799</v>
      </c>
      <c r="B264" s="11">
        <f t="shared" si="0"/>
        <v>4.3091741272727271</v>
      </c>
      <c r="C264" s="81">
        <v>110</v>
      </c>
      <c r="D264" s="10">
        <f t="shared" si="3"/>
        <v>474.00915400000002</v>
      </c>
      <c r="E264" s="16">
        <v>603.82000000000005</v>
      </c>
      <c r="F264" s="12">
        <f t="shared" si="2"/>
        <v>4.3091741272727271</v>
      </c>
      <c r="G264" s="14">
        <v>155.190832</v>
      </c>
      <c r="H264" s="15">
        <v>0.32700000000000001</v>
      </c>
      <c r="I264" s="14">
        <v>318.81832200000002</v>
      </c>
      <c r="J264" s="15">
        <v>0.67300000000000004</v>
      </c>
      <c r="K264" s="16">
        <v>474009154</v>
      </c>
      <c r="L264" s="70">
        <v>2015</v>
      </c>
      <c r="M264" s="13" t="s">
        <v>18</v>
      </c>
      <c r="N264" s="17" t="s">
        <v>800</v>
      </c>
      <c r="O264" s="22" t="s">
        <v>801</v>
      </c>
      <c r="P264" s="19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spans="1:31">
      <c r="A265" s="41" t="s">
        <v>377</v>
      </c>
      <c r="B265" s="11">
        <f t="shared" si="0"/>
        <v>4.2864656482758621</v>
      </c>
      <c r="C265" s="81">
        <v>145</v>
      </c>
      <c r="D265" s="10">
        <f t="shared" si="3"/>
        <v>621.53751899999997</v>
      </c>
      <c r="E265" s="16">
        <v>791.05</v>
      </c>
      <c r="F265" s="12">
        <f t="shared" si="2"/>
        <v>4.2864656482758621</v>
      </c>
      <c r="G265" s="14">
        <v>177.00292400000001</v>
      </c>
      <c r="H265" s="15">
        <v>0.28499999999999998</v>
      </c>
      <c r="I265" s="14">
        <v>444.53459500000002</v>
      </c>
      <c r="J265" s="15">
        <v>0.71499999999999997</v>
      </c>
      <c r="K265" s="16">
        <v>621537519</v>
      </c>
      <c r="L265" s="70">
        <v>2014</v>
      </c>
      <c r="M265" s="13" t="s">
        <v>18</v>
      </c>
      <c r="N265" s="17" t="s">
        <v>378</v>
      </c>
      <c r="O265" s="18"/>
      <c r="P265" s="19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spans="1:31">
      <c r="A266" s="41" t="s">
        <v>1369</v>
      </c>
      <c r="B266" s="11">
        <f t="shared" si="0"/>
        <v>4.2836929374999997</v>
      </c>
      <c r="C266" s="81">
        <v>80</v>
      </c>
      <c r="D266" s="10">
        <f t="shared" si="3"/>
        <v>342.69543499999997</v>
      </c>
      <c r="E266" s="16">
        <v>463.28</v>
      </c>
      <c r="F266" s="12">
        <f t="shared" si="2"/>
        <v>4.2836929374999997</v>
      </c>
      <c r="G266" s="14">
        <v>133.11074199999999</v>
      </c>
      <c r="H266" s="15">
        <v>0.38800000000000001</v>
      </c>
      <c r="I266" s="14">
        <v>209.58469299999999</v>
      </c>
      <c r="J266" s="15">
        <v>0.61199999999999999</v>
      </c>
      <c r="K266" s="16">
        <v>342695435</v>
      </c>
      <c r="L266" s="70">
        <v>2011</v>
      </c>
      <c r="M266" s="13" t="s">
        <v>18</v>
      </c>
      <c r="N266" s="17" t="s">
        <v>58</v>
      </c>
      <c r="O266" s="22" t="s">
        <v>59</v>
      </c>
      <c r="P266" s="19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spans="1:31">
      <c r="A267" s="41" t="s">
        <v>1379</v>
      </c>
      <c r="B267" s="11">
        <f t="shared" si="0"/>
        <v>4.2738050918918917</v>
      </c>
      <c r="C267" s="81">
        <v>185</v>
      </c>
      <c r="D267" s="10">
        <f t="shared" si="3"/>
        <v>790.65394200000003</v>
      </c>
      <c r="E267" s="16">
        <v>1115.1500000000001</v>
      </c>
      <c r="F267" s="12">
        <f t="shared" si="2"/>
        <v>4.2738050918918917</v>
      </c>
      <c r="G267" s="14">
        <v>317.10111899999998</v>
      </c>
      <c r="H267" s="15">
        <v>0.40100000000000002</v>
      </c>
      <c r="I267" s="14">
        <v>473.55282299999999</v>
      </c>
      <c r="J267" s="15">
        <v>0.59899999999999998</v>
      </c>
      <c r="K267" s="16">
        <v>790653942</v>
      </c>
      <c r="L267" s="70">
        <v>2008</v>
      </c>
      <c r="M267" s="13" t="s">
        <v>16</v>
      </c>
      <c r="N267" s="17" t="s">
        <v>418</v>
      </c>
      <c r="O267" s="22" t="s">
        <v>419</v>
      </c>
      <c r="P267" s="19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spans="1:31">
      <c r="A268" s="41">
        <v>1917</v>
      </c>
      <c r="B268" s="11">
        <f t="shared" si="0"/>
        <v>4.2730703777777777</v>
      </c>
      <c r="C268" s="81">
        <v>90</v>
      </c>
      <c r="D268" s="10">
        <f t="shared" si="3"/>
        <v>384.57633399999997</v>
      </c>
      <c r="E268" s="16">
        <v>454.86</v>
      </c>
      <c r="F268" s="12">
        <f t="shared" si="2"/>
        <v>4.2730703777777777</v>
      </c>
      <c r="G268" s="14">
        <v>159.227644</v>
      </c>
      <c r="H268" s="15">
        <v>0.41399999999999998</v>
      </c>
      <c r="I268" s="14">
        <v>225.34869</v>
      </c>
      <c r="J268" s="15">
        <v>0.58599999999999997</v>
      </c>
      <c r="K268" s="16">
        <v>384576334</v>
      </c>
      <c r="L268" s="70">
        <v>2019</v>
      </c>
      <c r="M268" s="13" t="s">
        <v>18</v>
      </c>
      <c r="N268" s="17" t="s">
        <v>19</v>
      </c>
      <c r="O268" s="22" t="s">
        <v>20</v>
      </c>
      <c r="P268" s="19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spans="1:31">
      <c r="A269" s="41" t="s">
        <v>889</v>
      </c>
      <c r="B269" s="11">
        <f t="shared" si="0"/>
        <v>4.2695214444444449</v>
      </c>
      <c r="C269" s="81">
        <v>90</v>
      </c>
      <c r="D269" s="10">
        <f t="shared" si="3"/>
        <v>384.25693000000001</v>
      </c>
      <c r="E269" s="16">
        <v>461.53</v>
      </c>
      <c r="F269" s="12">
        <f t="shared" si="2"/>
        <v>4.2695214444444449</v>
      </c>
      <c r="G269" s="14">
        <v>190.24131</v>
      </c>
      <c r="H269" s="15">
        <v>0.495</v>
      </c>
      <c r="I269" s="14">
        <v>194.01562000000001</v>
      </c>
      <c r="J269" s="15">
        <v>0.505</v>
      </c>
      <c r="K269" s="16">
        <v>384256930</v>
      </c>
      <c r="L269" s="70">
        <v>2018</v>
      </c>
      <c r="M269" s="13" t="s">
        <v>18</v>
      </c>
      <c r="N269" s="17" t="s">
        <v>890</v>
      </c>
      <c r="O269" s="22" t="s">
        <v>891</v>
      </c>
      <c r="P269" s="19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spans="1:31">
      <c r="A270" s="41" t="s">
        <v>743</v>
      </c>
      <c r="B270" s="11">
        <f t="shared" si="0"/>
        <v>4.2691344384615384</v>
      </c>
      <c r="C270" s="81">
        <v>130</v>
      </c>
      <c r="D270" s="10">
        <f t="shared" si="3"/>
        <v>554.98747700000001</v>
      </c>
      <c r="E270" s="16">
        <v>750.27</v>
      </c>
      <c r="F270" s="12">
        <f t="shared" si="2"/>
        <v>4.2691344384615384</v>
      </c>
      <c r="G270" s="14">
        <v>149.260504</v>
      </c>
      <c r="H270" s="15">
        <v>0.26900000000000002</v>
      </c>
      <c r="I270" s="14">
        <v>405.72697299999999</v>
      </c>
      <c r="J270" s="15">
        <v>0.73099999999999998</v>
      </c>
      <c r="K270" s="16">
        <v>554987477</v>
      </c>
      <c r="L270" s="70">
        <v>2011</v>
      </c>
      <c r="M270" s="13" t="s">
        <v>18</v>
      </c>
      <c r="N270" s="17" t="s">
        <v>744</v>
      </c>
      <c r="O270" s="22" t="s">
        <v>745</v>
      </c>
      <c r="P270" s="19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spans="1:31">
      <c r="A271" s="41" t="s">
        <v>227</v>
      </c>
      <c r="B271" s="11">
        <f t="shared" si="0"/>
        <v>4.2607437299999997</v>
      </c>
      <c r="C271" s="81">
        <v>100</v>
      </c>
      <c r="D271" s="10">
        <f t="shared" si="3"/>
        <v>426.07437299999998</v>
      </c>
      <c r="E271" s="16">
        <v>559.62</v>
      </c>
      <c r="F271" s="12">
        <f t="shared" si="2"/>
        <v>4.2607437299999997</v>
      </c>
      <c r="G271" s="14">
        <v>162.80543399999999</v>
      </c>
      <c r="H271" s="15">
        <v>0.38200000000000001</v>
      </c>
      <c r="I271" s="14">
        <v>263.26893899999999</v>
      </c>
      <c r="J271" s="15">
        <v>0.61799999999999999</v>
      </c>
      <c r="K271" s="16">
        <v>426074373</v>
      </c>
      <c r="L271" s="70">
        <v>2012</v>
      </c>
      <c r="M271" s="13" t="s">
        <v>18</v>
      </c>
      <c r="N271" s="17" t="s">
        <v>228</v>
      </c>
      <c r="O271" s="18"/>
      <c r="P271" s="19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spans="1:31">
      <c r="A272" s="41" t="s">
        <v>692</v>
      </c>
      <c r="B272" s="11">
        <f t="shared" si="0"/>
        <v>4.2474486249999996</v>
      </c>
      <c r="C272" s="81">
        <v>80</v>
      </c>
      <c r="D272" s="10">
        <f t="shared" si="3"/>
        <v>339.79588999999999</v>
      </c>
      <c r="E272" s="16">
        <v>510.14</v>
      </c>
      <c r="F272" s="12">
        <f t="shared" si="2"/>
        <v>4.2474486249999996</v>
      </c>
      <c r="G272" s="14">
        <v>155.01934</v>
      </c>
      <c r="H272" s="15">
        <v>0.45600000000000002</v>
      </c>
      <c r="I272" s="14">
        <v>184.77654999999999</v>
      </c>
      <c r="J272" s="15">
        <v>0.54400000000000004</v>
      </c>
      <c r="K272" s="16">
        <v>339795890</v>
      </c>
      <c r="L272" s="70">
        <v>2006</v>
      </c>
      <c r="M272" s="13" t="s">
        <v>16</v>
      </c>
      <c r="N272" s="17" t="s">
        <v>693</v>
      </c>
      <c r="O272" s="22" t="s">
        <v>694</v>
      </c>
      <c r="P272" s="19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spans="1:31">
      <c r="A273" s="41" t="s">
        <v>262</v>
      </c>
      <c r="B273" s="11">
        <f t="shared" si="0"/>
        <v>4.2396102352941174</v>
      </c>
      <c r="C273" s="81">
        <v>85</v>
      </c>
      <c r="D273" s="10">
        <f t="shared" si="3"/>
        <v>360.36687000000001</v>
      </c>
      <c r="E273" s="16">
        <v>508.12</v>
      </c>
      <c r="F273" s="12">
        <f t="shared" si="2"/>
        <v>4.2396102352941174</v>
      </c>
      <c r="G273" s="14">
        <v>155.06426500000001</v>
      </c>
      <c r="H273" s="15">
        <v>0.43</v>
      </c>
      <c r="I273" s="14">
        <v>205.302605</v>
      </c>
      <c r="J273" s="15">
        <v>0.56999999999999995</v>
      </c>
      <c r="K273" s="16">
        <v>360366870</v>
      </c>
      <c r="L273" s="70">
        <v>2009</v>
      </c>
      <c r="M273" s="13" t="s">
        <v>16</v>
      </c>
      <c r="N273" s="17" t="s">
        <v>263</v>
      </c>
      <c r="O273" s="18"/>
      <c r="P273" s="19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spans="1:31">
      <c r="A274" s="41" t="s">
        <v>970</v>
      </c>
      <c r="B274" s="11">
        <f t="shared" si="0"/>
        <v>4.2237274880000006</v>
      </c>
      <c r="C274" s="81">
        <v>125</v>
      </c>
      <c r="D274" s="10">
        <f t="shared" si="3"/>
        <v>527.96593600000006</v>
      </c>
      <c r="E274" s="16">
        <v>647.27</v>
      </c>
      <c r="F274" s="12">
        <f t="shared" si="2"/>
        <v>4.2237274880000006</v>
      </c>
      <c r="G274" s="14">
        <v>175.00303299999999</v>
      </c>
      <c r="H274" s="15">
        <v>0.33200000000000002</v>
      </c>
      <c r="I274" s="14">
        <v>352.96290299999998</v>
      </c>
      <c r="J274" s="15">
        <v>0.66800000000000004</v>
      </c>
      <c r="K274" s="16">
        <v>527965936</v>
      </c>
      <c r="L274" s="70">
        <v>2017</v>
      </c>
      <c r="M274" s="13" t="s">
        <v>18</v>
      </c>
      <c r="N274" s="17" t="s">
        <v>971</v>
      </c>
      <c r="O274" s="22" t="s">
        <v>972</v>
      </c>
      <c r="P274" s="19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spans="1:31">
      <c r="A275" s="41" t="s">
        <v>366</v>
      </c>
      <c r="B275" s="11">
        <f t="shared" si="0"/>
        <v>4.2161835647058821</v>
      </c>
      <c r="C275" s="81">
        <v>85</v>
      </c>
      <c r="D275" s="10">
        <f t="shared" si="3"/>
        <v>358.37560300000001</v>
      </c>
      <c r="E275" s="16">
        <v>470.71</v>
      </c>
      <c r="F275" s="12">
        <f t="shared" si="2"/>
        <v>4.2161835647058821</v>
      </c>
      <c r="G275" s="14">
        <v>148.31304800000001</v>
      </c>
      <c r="H275" s="15">
        <v>0.41399999999999998</v>
      </c>
      <c r="I275" s="14">
        <v>210.062555</v>
      </c>
      <c r="J275" s="15">
        <v>0.58599999999999997</v>
      </c>
      <c r="K275" s="16">
        <v>358375603</v>
      </c>
      <c r="L275" s="70">
        <v>2012</v>
      </c>
      <c r="M275" s="13" t="s">
        <v>18</v>
      </c>
      <c r="N275" s="17" t="s">
        <v>367</v>
      </c>
      <c r="O275" s="18"/>
      <c r="P275" s="19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spans="1:31">
      <c r="A276" s="41" t="s">
        <v>555</v>
      </c>
      <c r="B276" s="11">
        <f t="shared" si="0"/>
        <v>4.2133987722222219</v>
      </c>
      <c r="C276" s="81">
        <v>180</v>
      </c>
      <c r="D276" s="10">
        <f t="shared" si="3"/>
        <v>758.41177900000002</v>
      </c>
      <c r="E276" s="16">
        <v>965.25</v>
      </c>
      <c r="F276" s="12">
        <f t="shared" si="2"/>
        <v>4.2133987722222219</v>
      </c>
      <c r="G276" s="14">
        <v>241.41037800000001</v>
      </c>
      <c r="H276" s="15">
        <v>0.318</v>
      </c>
      <c r="I276" s="14">
        <v>517.00140099999999</v>
      </c>
      <c r="J276" s="15">
        <v>0.68200000000000005</v>
      </c>
      <c r="K276" s="16">
        <v>758411779</v>
      </c>
      <c r="L276" s="70">
        <v>2014</v>
      </c>
      <c r="M276" s="13" t="s">
        <v>18</v>
      </c>
      <c r="N276" s="17" t="s">
        <v>556</v>
      </c>
      <c r="O276" s="22" t="s">
        <v>557</v>
      </c>
      <c r="P276" s="19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spans="1:31">
      <c r="A277" s="41" t="s">
        <v>1081</v>
      </c>
      <c r="B277" s="11">
        <f t="shared" si="0"/>
        <v>4.2040972555205052</v>
      </c>
      <c r="C277" s="81">
        <v>317</v>
      </c>
      <c r="D277" s="10">
        <f t="shared" si="3"/>
        <v>1332.69883</v>
      </c>
      <c r="E277" s="16">
        <v>1633.84</v>
      </c>
      <c r="F277" s="12">
        <f t="shared" si="2"/>
        <v>4.2040972555205052</v>
      </c>
      <c r="G277" s="14">
        <v>620.18138199999999</v>
      </c>
      <c r="H277" s="15">
        <v>0.46500000000000002</v>
      </c>
      <c r="I277" s="14">
        <v>712.51744799999994</v>
      </c>
      <c r="J277" s="15">
        <v>0.53500000000000003</v>
      </c>
      <c r="K277" s="16">
        <v>1332698830</v>
      </c>
      <c r="L277" s="70">
        <v>2017</v>
      </c>
      <c r="M277" s="13" t="s">
        <v>18</v>
      </c>
      <c r="N277" s="17" t="s">
        <v>1082</v>
      </c>
      <c r="O277" s="22" t="s">
        <v>1083</v>
      </c>
      <c r="P277" s="19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spans="1:31">
      <c r="A278" s="41" t="s">
        <v>163</v>
      </c>
      <c r="B278" s="11">
        <f t="shared" si="0"/>
        <v>4.2024794294117651</v>
      </c>
      <c r="C278" s="81">
        <v>170</v>
      </c>
      <c r="D278" s="10">
        <f t="shared" si="3"/>
        <v>714.42150300000003</v>
      </c>
      <c r="E278" s="16">
        <v>909.26</v>
      </c>
      <c r="F278" s="12">
        <f t="shared" si="2"/>
        <v>4.2024794294117651</v>
      </c>
      <c r="G278" s="14">
        <v>259.766572</v>
      </c>
      <c r="H278" s="15">
        <v>0.36399999999999999</v>
      </c>
      <c r="I278" s="14">
        <v>454.65493099999998</v>
      </c>
      <c r="J278" s="15">
        <v>0.63600000000000001</v>
      </c>
      <c r="K278" s="16">
        <v>714421503</v>
      </c>
      <c r="L278" s="70">
        <v>2014</v>
      </c>
      <c r="M278" s="13" t="s">
        <v>18</v>
      </c>
      <c r="N278" s="17" t="s">
        <v>164</v>
      </c>
      <c r="O278" s="18"/>
      <c r="P278" s="19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spans="1:31">
      <c r="A279" s="41" t="s">
        <v>1291</v>
      </c>
      <c r="B279" s="11">
        <f t="shared" si="0"/>
        <v>4.2005662971428572</v>
      </c>
      <c r="C279" s="81">
        <v>175</v>
      </c>
      <c r="D279" s="10">
        <f t="shared" si="3"/>
        <v>735.09910200000002</v>
      </c>
      <c r="E279" s="16">
        <v>1036.49</v>
      </c>
      <c r="F279" s="12">
        <f t="shared" si="2"/>
        <v>4.2005662971428572</v>
      </c>
      <c r="G279" s="14">
        <v>293.004164</v>
      </c>
      <c r="H279" s="15">
        <v>0.39900000000000002</v>
      </c>
      <c r="I279" s="14">
        <v>442.09493800000001</v>
      </c>
      <c r="J279" s="15">
        <v>0.60099999999999998</v>
      </c>
      <c r="K279" s="16">
        <v>735099102</v>
      </c>
      <c r="L279" s="70">
        <v>2009</v>
      </c>
      <c r="M279" s="13" t="s">
        <v>16</v>
      </c>
      <c r="N279" s="17" t="s">
        <v>1292</v>
      </c>
      <c r="O279" s="22" t="s">
        <v>1293</v>
      </c>
      <c r="P279" s="19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spans="1:31">
      <c r="A280" s="41" t="s">
        <v>329</v>
      </c>
      <c r="B280" s="11">
        <f t="shared" si="0"/>
        <v>4.1962895200000006</v>
      </c>
      <c r="C280" s="81">
        <v>150</v>
      </c>
      <c r="D280" s="10">
        <f t="shared" si="3"/>
        <v>629.44342800000004</v>
      </c>
      <c r="E280" s="16">
        <v>887.78</v>
      </c>
      <c r="F280" s="12">
        <f t="shared" si="2"/>
        <v>4.1962895200000006</v>
      </c>
      <c r="G280" s="14">
        <v>227.94627399999999</v>
      </c>
      <c r="H280" s="15">
        <v>0.36199999999999999</v>
      </c>
      <c r="I280" s="14">
        <v>401.49715400000002</v>
      </c>
      <c r="J280" s="15">
        <v>0.63800000000000001</v>
      </c>
      <c r="K280" s="16">
        <v>629443428</v>
      </c>
      <c r="L280" s="70">
        <v>2008</v>
      </c>
      <c r="M280" s="13" t="s">
        <v>16</v>
      </c>
      <c r="N280" s="17" t="s">
        <v>330</v>
      </c>
      <c r="O280" s="18"/>
      <c r="P280" s="19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spans="1:31">
      <c r="A281" s="41" t="s">
        <v>459</v>
      </c>
      <c r="B281" s="11">
        <f t="shared" si="0"/>
        <v>4.1910968500000001</v>
      </c>
      <c r="C281" s="81">
        <v>80</v>
      </c>
      <c r="D281" s="10">
        <f t="shared" si="3"/>
        <v>335.28774800000002</v>
      </c>
      <c r="E281" s="16">
        <v>440.38</v>
      </c>
      <c r="F281" s="12">
        <f t="shared" si="2"/>
        <v>4.1910968500000001</v>
      </c>
      <c r="G281" s="14">
        <v>103.887748</v>
      </c>
      <c r="H281" s="15">
        <v>0.31</v>
      </c>
      <c r="I281" s="14">
        <v>231.4</v>
      </c>
      <c r="J281" s="15">
        <v>0.69</v>
      </c>
      <c r="K281" s="16">
        <v>335287748</v>
      </c>
      <c r="L281" s="70">
        <v>2012</v>
      </c>
      <c r="M281" s="13" t="s">
        <v>18</v>
      </c>
      <c r="N281" s="17" t="s">
        <v>460</v>
      </c>
      <c r="O281" s="22" t="s">
        <v>461</v>
      </c>
      <c r="P281" s="19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spans="1:31">
      <c r="A282" s="41" t="s">
        <v>432</v>
      </c>
      <c r="B282" s="11">
        <f t="shared" si="0"/>
        <v>4.1842589071428575</v>
      </c>
      <c r="C282" s="81">
        <v>140</v>
      </c>
      <c r="D282" s="10">
        <f t="shared" si="3"/>
        <v>585.79624699999999</v>
      </c>
      <c r="E282" s="16">
        <v>826.22</v>
      </c>
      <c r="F282" s="12">
        <f t="shared" si="2"/>
        <v>4.1842589071428575</v>
      </c>
      <c r="G282" s="14">
        <v>319.03412600000001</v>
      </c>
      <c r="H282" s="15">
        <v>0.54500000000000004</v>
      </c>
      <c r="I282" s="14">
        <v>266.76212099999998</v>
      </c>
      <c r="J282" s="15">
        <v>0.45500000000000002</v>
      </c>
      <c r="K282" s="16">
        <v>585796247</v>
      </c>
      <c r="L282" s="70">
        <v>2008</v>
      </c>
      <c r="M282" s="13" t="s">
        <v>16</v>
      </c>
      <c r="N282" s="17" t="s">
        <v>433</v>
      </c>
      <c r="O282" s="22" t="s">
        <v>434</v>
      </c>
      <c r="P282" s="19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spans="1:31">
      <c r="A283" s="41" t="s">
        <v>1252</v>
      </c>
      <c r="B283" s="11">
        <f t="shared" si="0"/>
        <v>4.1815184649999999</v>
      </c>
      <c r="C283" s="81">
        <v>200</v>
      </c>
      <c r="D283" s="10">
        <f t="shared" si="3"/>
        <v>836.30369299999995</v>
      </c>
      <c r="E283" s="16">
        <v>1179.19</v>
      </c>
      <c r="F283" s="12">
        <f t="shared" si="2"/>
        <v>4.1815184649999999</v>
      </c>
      <c r="G283" s="14">
        <v>402.11187000000001</v>
      </c>
      <c r="H283" s="15">
        <v>0.48099999999999998</v>
      </c>
      <c r="I283" s="14">
        <v>434.191823</v>
      </c>
      <c r="J283" s="15">
        <v>0.51900000000000002</v>
      </c>
      <c r="K283" s="16">
        <v>836303693</v>
      </c>
      <c r="L283" s="70">
        <v>2009</v>
      </c>
      <c r="M283" s="13" t="s">
        <v>16</v>
      </c>
      <c r="N283" s="17" t="s">
        <v>1253</v>
      </c>
      <c r="O283" s="22" t="s">
        <v>1254</v>
      </c>
      <c r="P283" s="19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spans="1:31">
      <c r="A284" s="41" t="s">
        <v>203</v>
      </c>
      <c r="B284" s="11">
        <f t="shared" si="0"/>
        <v>4.180262152941177</v>
      </c>
      <c r="C284" s="81">
        <v>170</v>
      </c>
      <c r="D284" s="10">
        <f t="shared" si="3"/>
        <v>710.64456600000005</v>
      </c>
      <c r="E284" s="16">
        <v>904.46</v>
      </c>
      <c r="F284" s="12">
        <f t="shared" si="2"/>
        <v>4.180262152941177</v>
      </c>
      <c r="G284" s="14">
        <v>208.54558900000001</v>
      </c>
      <c r="H284" s="15">
        <v>0.29399999999999998</v>
      </c>
      <c r="I284" s="14">
        <v>502.09897699999999</v>
      </c>
      <c r="J284" s="15">
        <v>0.70599999999999996</v>
      </c>
      <c r="K284" s="16">
        <v>710644566</v>
      </c>
      <c r="L284" s="70">
        <v>2014</v>
      </c>
      <c r="M284" s="13" t="s">
        <v>18</v>
      </c>
      <c r="N284" s="17" t="s">
        <v>204</v>
      </c>
      <c r="O284" s="18"/>
      <c r="P284" s="19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spans="1:31">
      <c r="A285" s="41" t="s">
        <v>763</v>
      </c>
      <c r="B285" s="11">
        <f t="shared" si="0"/>
        <v>4.1581739000000004</v>
      </c>
      <c r="C285" s="81">
        <v>150</v>
      </c>
      <c r="D285" s="10">
        <f t="shared" si="3"/>
        <v>623.72608500000001</v>
      </c>
      <c r="E285" s="16">
        <v>917.37</v>
      </c>
      <c r="F285" s="12">
        <f t="shared" si="2"/>
        <v>4.1581739000000004</v>
      </c>
      <c r="G285" s="14">
        <v>206.44565399999999</v>
      </c>
      <c r="H285" s="15">
        <v>0.33100000000000002</v>
      </c>
      <c r="I285" s="14">
        <v>417.28043100000002</v>
      </c>
      <c r="J285" s="15">
        <v>0.66900000000000004</v>
      </c>
      <c r="K285" s="16">
        <v>623726085</v>
      </c>
      <c r="L285" s="70">
        <v>2007</v>
      </c>
      <c r="M285" s="13" t="s">
        <v>16</v>
      </c>
      <c r="N285" s="17" t="s">
        <v>764</v>
      </c>
      <c r="O285" s="22" t="s">
        <v>765</v>
      </c>
      <c r="P285" s="19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spans="1:31">
      <c r="A286" s="41" t="s">
        <v>1101</v>
      </c>
      <c r="B286" s="11">
        <f t="shared" si="0"/>
        <v>4.13896175</v>
      </c>
      <c r="C286" s="81">
        <v>180</v>
      </c>
      <c r="D286" s="10">
        <f t="shared" si="3"/>
        <v>745.01311499999997</v>
      </c>
      <c r="E286" s="16">
        <v>1163.08</v>
      </c>
      <c r="F286" s="12">
        <f t="shared" si="2"/>
        <v>4.13896175</v>
      </c>
      <c r="G286" s="14">
        <v>291.71095700000001</v>
      </c>
      <c r="H286" s="15">
        <v>0.39200000000000002</v>
      </c>
      <c r="I286" s="14">
        <v>453.30215800000002</v>
      </c>
      <c r="J286" s="15">
        <v>0.60799999999999998</v>
      </c>
      <c r="K286" s="16">
        <v>745013115</v>
      </c>
      <c r="L286" s="70">
        <v>2005</v>
      </c>
      <c r="M286" s="13" t="s">
        <v>16</v>
      </c>
      <c r="N286" s="17" t="s">
        <v>1102</v>
      </c>
      <c r="O286" s="22" t="s">
        <v>1103</v>
      </c>
      <c r="P286" s="19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spans="1:31">
      <c r="A287" s="41" t="s">
        <v>1321</v>
      </c>
      <c r="B287" s="11">
        <f t="shared" si="0"/>
        <v>4.1142714299999996</v>
      </c>
      <c r="C287" s="81">
        <v>200</v>
      </c>
      <c r="D287" s="10">
        <f t="shared" si="3"/>
        <v>822.854286</v>
      </c>
      <c r="E287" s="16">
        <v>1008.79</v>
      </c>
      <c r="F287" s="12">
        <f t="shared" si="2"/>
        <v>4.1142714299999996</v>
      </c>
      <c r="G287" s="14">
        <v>412.84517199999999</v>
      </c>
      <c r="H287" s="15">
        <v>0.502</v>
      </c>
      <c r="I287" s="14">
        <v>410.00911400000001</v>
      </c>
      <c r="J287" s="15">
        <v>0.498</v>
      </c>
      <c r="K287" s="16">
        <v>822854286</v>
      </c>
      <c r="L287" s="70">
        <v>2017</v>
      </c>
      <c r="M287" s="13" t="s">
        <v>18</v>
      </c>
      <c r="N287" s="17" t="s">
        <v>1322</v>
      </c>
      <c r="O287" s="22" t="s">
        <v>1323</v>
      </c>
      <c r="P287" s="19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spans="1:31">
      <c r="A288" s="41" t="s">
        <v>174</v>
      </c>
      <c r="B288" s="11">
        <f t="shared" si="0"/>
        <v>4.1100194133333332</v>
      </c>
      <c r="C288" s="81">
        <v>150</v>
      </c>
      <c r="D288" s="10">
        <f t="shared" si="3"/>
        <v>616.50291200000004</v>
      </c>
      <c r="E288" s="16">
        <v>925.57</v>
      </c>
      <c r="F288" s="12">
        <f t="shared" si="2"/>
        <v>4.1100194133333332</v>
      </c>
      <c r="G288" s="14">
        <v>167.44596000000001</v>
      </c>
      <c r="H288" s="15">
        <v>0.27200000000000002</v>
      </c>
      <c r="I288" s="14">
        <v>449.05695200000002</v>
      </c>
      <c r="J288" s="15">
        <v>0.72799999999999998</v>
      </c>
      <c r="K288" s="16">
        <v>616502912</v>
      </c>
      <c r="L288" s="70">
        <v>2006</v>
      </c>
      <c r="M288" s="13" t="s">
        <v>16</v>
      </c>
      <c r="N288" s="17" t="s">
        <v>175</v>
      </c>
      <c r="O288" s="22" t="s">
        <v>176</v>
      </c>
      <c r="P288" s="19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spans="1:31">
      <c r="A289" s="41" t="s">
        <v>229</v>
      </c>
      <c r="B289" s="11">
        <f t="shared" si="0"/>
        <v>4.1078550060606061</v>
      </c>
      <c r="C289" s="81">
        <v>165</v>
      </c>
      <c r="D289" s="10">
        <f t="shared" si="3"/>
        <v>677.79607599999997</v>
      </c>
      <c r="E289" s="16">
        <v>851.73</v>
      </c>
      <c r="F289" s="12">
        <f t="shared" si="2"/>
        <v>4.1078550060606061</v>
      </c>
      <c r="G289" s="14">
        <v>232.64192</v>
      </c>
      <c r="H289" s="15">
        <v>0.34300000000000003</v>
      </c>
      <c r="I289" s="14">
        <v>445.154156</v>
      </c>
      <c r="J289" s="15">
        <v>0.65700000000000003</v>
      </c>
      <c r="K289" s="16">
        <v>677796076</v>
      </c>
      <c r="L289" s="70">
        <v>2016</v>
      </c>
      <c r="M289" s="13" t="s">
        <v>18</v>
      </c>
      <c r="N289" s="17" t="s">
        <v>230</v>
      </c>
      <c r="O289" s="18"/>
      <c r="P289" s="19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spans="1:31">
      <c r="A290" s="41" t="s">
        <v>626</v>
      </c>
      <c r="B290" s="11">
        <f t="shared" si="0"/>
        <v>4.0839266312499998</v>
      </c>
      <c r="C290" s="81">
        <v>160</v>
      </c>
      <c r="D290" s="10">
        <f t="shared" si="3"/>
        <v>653.42826100000002</v>
      </c>
      <c r="E290" s="16">
        <v>832.38</v>
      </c>
      <c r="F290" s="12">
        <f t="shared" si="2"/>
        <v>4.0839266312499998</v>
      </c>
      <c r="G290" s="14">
        <v>281.72390200000001</v>
      </c>
      <c r="H290" s="15">
        <v>0.43099999999999999</v>
      </c>
      <c r="I290" s="14">
        <v>371.70435900000001</v>
      </c>
      <c r="J290" s="15">
        <v>0.56899999999999995</v>
      </c>
      <c r="K290" s="16">
        <v>653428261</v>
      </c>
      <c r="L290" s="70">
        <v>2015</v>
      </c>
      <c r="M290" s="13" t="s">
        <v>18</v>
      </c>
      <c r="N290" s="17" t="s">
        <v>627</v>
      </c>
      <c r="O290" s="22" t="s">
        <v>628</v>
      </c>
      <c r="P290" s="19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spans="1:31">
      <c r="A291" s="41" t="s">
        <v>1348</v>
      </c>
      <c r="B291" s="11">
        <f t="shared" si="0"/>
        <v>4.0719797294117646</v>
      </c>
      <c r="C291" s="81">
        <v>85</v>
      </c>
      <c r="D291" s="10">
        <f t="shared" si="3"/>
        <v>346.11827699999998</v>
      </c>
      <c r="E291" s="16">
        <v>424.33</v>
      </c>
      <c r="F291" s="12">
        <f t="shared" si="2"/>
        <v>4.0719797294117646</v>
      </c>
      <c r="G291" s="14">
        <v>44.898412999999998</v>
      </c>
      <c r="H291" s="15">
        <v>0.13</v>
      </c>
      <c r="I291" s="14">
        <v>301.21986399999997</v>
      </c>
      <c r="J291" s="15">
        <v>0.87</v>
      </c>
      <c r="K291" s="16">
        <v>346118277</v>
      </c>
      <c r="L291" s="70">
        <v>2017</v>
      </c>
      <c r="M291" s="13" t="s">
        <v>18</v>
      </c>
      <c r="N291" s="17" t="s">
        <v>1349</v>
      </c>
      <c r="O291" s="22" t="s">
        <v>1350</v>
      </c>
      <c r="P291" s="19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spans="1:31">
      <c r="A292" s="41" t="s">
        <v>1372</v>
      </c>
      <c r="B292" s="11">
        <f t="shared" si="0"/>
        <v>4.0702200049999995</v>
      </c>
      <c r="C292" s="81">
        <v>200</v>
      </c>
      <c r="D292" s="10">
        <f t="shared" si="3"/>
        <v>814.04400099999998</v>
      </c>
      <c r="E292" s="16">
        <v>1022.94</v>
      </c>
      <c r="F292" s="12">
        <f t="shared" si="2"/>
        <v>4.0702200049999995</v>
      </c>
      <c r="G292" s="14">
        <v>234.037575</v>
      </c>
      <c r="H292" s="15">
        <v>0.28799999999999998</v>
      </c>
      <c r="I292" s="14">
        <v>580.00642600000003</v>
      </c>
      <c r="J292" s="15">
        <v>0.71199999999999997</v>
      </c>
      <c r="K292" s="16">
        <v>814044001</v>
      </c>
      <c r="L292" s="70">
        <v>2016</v>
      </c>
      <c r="M292" s="13" t="s">
        <v>18</v>
      </c>
      <c r="N292" s="17" t="s">
        <v>258</v>
      </c>
      <c r="O292" s="22" t="s">
        <v>259</v>
      </c>
      <c r="P292" s="19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spans="1:31">
      <c r="A293" s="41" t="s">
        <v>1195</v>
      </c>
      <c r="B293" s="11">
        <f t="shared" si="0"/>
        <v>4.0687823300000003</v>
      </c>
      <c r="C293" s="81">
        <v>100</v>
      </c>
      <c r="D293" s="10">
        <f t="shared" si="3"/>
        <v>406.87823300000002</v>
      </c>
      <c r="E293" s="16">
        <v>526.02</v>
      </c>
      <c r="F293" s="12">
        <f t="shared" si="2"/>
        <v>4.0687823300000003</v>
      </c>
      <c r="G293" s="14">
        <v>116.900694</v>
      </c>
      <c r="H293" s="15">
        <v>0.28699999999999998</v>
      </c>
      <c r="I293" s="14">
        <v>289.97753899999998</v>
      </c>
      <c r="J293" s="15">
        <v>0.71299999999999997</v>
      </c>
      <c r="K293" s="16">
        <v>406878233</v>
      </c>
      <c r="L293" s="70">
        <v>2013</v>
      </c>
      <c r="M293" s="13" t="s">
        <v>18</v>
      </c>
      <c r="N293" s="17" t="s">
        <v>1196</v>
      </c>
      <c r="O293" s="22" t="s">
        <v>1197</v>
      </c>
      <c r="P293" s="19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spans="1:31">
      <c r="A294" s="41" t="s">
        <v>221</v>
      </c>
      <c r="B294" s="11">
        <f t="shared" si="0"/>
        <v>4.0677962888888892</v>
      </c>
      <c r="C294" s="81">
        <v>90</v>
      </c>
      <c r="D294" s="10">
        <f t="shared" si="3"/>
        <v>366.10166600000002</v>
      </c>
      <c r="E294" s="16">
        <v>725.17</v>
      </c>
      <c r="F294" s="12">
        <f t="shared" si="2"/>
        <v>4.0677962888888892</v>
      </c>
      <c r="G294" s="14">
        <v>100.01249900000001</v>
      </c>
      <c r="H294" s="15">
        <v>0.27300000000000002</v>
      </c>
      <c r="I294" s="14">
        <v>266.08916699999997</v>
      </c>
      <c r="J294" s="15">
        <v>0.72699999999999998</v>
      </c>
      <c r="K294" s="16">
        <v>366101666</v>
      </c>
      <c r="L294" s="70">
        <v>1995</v>
      </c>
      <c r="M294" s="13" t="s">
        <v>23</v>
      </c>
      <c r="N294" s="17" t="s">
        <v>222</v>
      </c>
      <c r="O294" s="22" t="s">
        <v>223</v>
      </c>
      <c r="P294" s="19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spans="1:31">
      <c r="A295" s="41" t="s">
        <v>379</v>
      </c>
      <c r="B295" s="11">
        <f t="shared" si="0"/>
        <v>4.0665162170542635</v>
      </c>
      <c r="C295" s="81">
        <v>129</v>
      </c>
      <c r="D295" s="10">
        <f t="shared" si="3"/>
        <v>524.58059200000002</v>
      </c>
      <c r="E295" s="16">
        <v>620.44000000000005</v>
      </c>
      <c r="F295" s="12">
        <f t="shared" si="2"/>
        <v>4.0665162170542635</v>
      </c>
      <c r="G295" s="14">
        <v>160.945505</v>
      </c>
      <c r="H295" s="15">
        <v>0.307</v>
      </c>
      <c r="I295" s="14">
        <v>363.635087</v>
      </c>
      <c r="J295" s="15">
        <v>0.69299999999999995</v>
      </c>
      <c r="K295" s="16">
        <v>524580592</v>
      </c>
      <c r="L295" s="70">
        <v>2019</v>
      </c>
      <c r="M295" s="13" t="s">
        <v>18</v>
      </c>
      <c r="N295" s="17" t="s">
        <v>380</v>
      </c>
      <c r="O295" s="18"/>
      <c r="P295" s="19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spans="1:31">
      <c r="A296" s="41" t="s">
        <v>331</v>
      </c>
      <c r="B296" s="11">
        <f t="shared" si="0"/>
        <v>4.0424398620689654</v>
      </c>
      <c r="C296" s="84">
        <v>87</v>
      </c>
      <c r="D296" s="10">
        <f t="shared" si="3"/>
        <v>351.69226800000001</v>
      </c>
      <c r="E296" s="16">
        <v>597.96</v>
      </c>
      <c r="F296" s="12">
        <f t="shared" si="2"/>
        <v>4.0424398620689654</v>
      </c>
      <c r="G296" s="14">
        <v>165.09226799999999</v>
      </c>
      <c r="H296" s="15">
        <v>0.46899999999999997</v>
      </c>
      <c r="I296" s="14">
        <v>186.6</v>
      </c>
      <c r="J296" s="15">
        <v>0.53100000000000003</v>
      </c>
      <c r="K296" s="16">
        <v>351692268</v>
      </c>
      <c r="L296" s="70">
        <v>2001</v>
      </c>
      <c r="M296" s="13" t="s">
        <v>16</v>
      </c>
      <c r="N296" s="17" t="s">
        <v>332</v>
      </c>
      <c r="O296" s="33" t="s">
        <v>333</v>
      </c>
      <c r="P296" s="19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spans="1:31">
      <c r="A297" s="41" t="s">
        <v>973</v>
      </c>
      <c r="B297" s="11">
        <f t="shared" si="0"/>
        <v>4.0372730454545458</v>
      </c>
      <c r="C297" s="81">
        <v>110</v>
      </c>
      <c r="D297" s="10">
        <f t="shared" si="3"/>
        <v>444.10003499999999</v>
      </c>
      <c r="E297" s="16">
        <v>653.17999999999995</v>
      </c>
      <c r="F297" s="12">
        <f t="shared" si="2"/>
        <v>4.0372730454545458</v>
      </c>
      <c r="G297" s="14">
        <v>227.47107</v>
      </c>
      <c r="H297" s="15">
        <v>0.51200000000000001</v>
      </c>
      <c r="I297" s="14">
        <v>216.62896499999999</v>
      </c>
      <c r="J297" s="15">
        <v>0.48799999999999999</v>
      </c>
      <c r="K297" s="16">
        <v>444100035</v>
      </c>
      <c r="L297" s="70">
        <v>2007</v>
      </c>
      <c r="M297" s="13" t="s">
        <v>16</v>
      </c>
      <c r="N297" s="17" t="s">
        <v>974</v>
      </c>
      <c r="O297" s="22" t="s">
        <v>975</v>
      </c>
      <c r="P297" s="19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spans="1:31">
      <c r="A298" s="41" t="s">
        <v>910</v>
      </c>
      <c r="B298" s="11">
        <f t="shared" si="0"/>
        <v>4.0370102378378379</v>
      </c>
      <c r="C298" s="81">
        <v>185</v>
      </c>
      <c r="D298" s="10">
        <f t="shared" si="3"/>
        <v>746.84689400000002</v>
      </c>
      <c r="E298" s="16">
        <v>938.5</v>
      </c>
      <c r="F298" s="12">
        <f t="shared" si="2"/>
        <v>4.0370102378378379</v>
      </c>
      <c r="G298" s="14">
        <v>325.100054</v>
      </c>
      <c r="H298" s="15">
        <v>0.435</v>
      </c>
      <c r="I298" s="14">
        <v>421.74684000000002</v>
      </c>
      <c r="J298" s="15">
        <v>0.56499999999999995</v>
      </c>
      <c r="K298" s="16">
        <v>746846894</v>
      </c>
      <c r="L298" s="70">
        <v>2016</v>
      </c>
      <c r="M298" s="13" t="s">
        <v>18</v>
      </c>
      <c r="N298" s="17" t="s">
        <v>911</v>
      </c>
      <c r="O298" s="22" t="s">
        <v>912</v>
      </c>
      <c r="P298" s="19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spans="1:31">
      <c r="A299" s="41" t="s">
        <v>1381</v>
      </c>
      <c r="B299" s="11">
        <f t="shared" si="0"/>
        <v>4.0260023599999997</v>
      </c>
      <c r="C299" s="81">
        <v>150</v>
      </c>
      <c r="D299" s="10">
        <f t="shared" si="3"/>
        <v>603.90035399999999</v>
      </c>
      <c r="E299" s="16">
        <v>851.75</v>
      </c>
      <c r="F299" s="12">
        <f t="shared" si="2"/>
        <v>4.0260023599999997</v>
      </c>
      <c r="G299" s="14">
        <v>180.01095000000001</v>
      </c>
      <c r="H299" s="15">
        <v>0.29799999999999999</v>
      </c>
      <c r="I299" s="14">
        <v>423.88940400000001</v>
      </c>
      <c r="J299" s="15">
        <v>0.70199999999999996</v>
      </c>
      <c r="K299" s="16">
        <v>603900354</v>
      </c>
      <c r="L299" s="70">
        <v>2008</v>
      </c>
      <c r="M299" s="13" t="s">
        <v>16</v>
      </c>
      <c r="N299" s="17" t="s">
        <v>553</v>
      </c>
      <c r="O299" s="22" t="s">
        <v>554</v>
      </c>
      <c r="P299" s="19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spans="1:31">
      <c r="A300" s="41" t="s">
        <v>249</v>
      </c>
      <c r="B300" s="11">
        <f t="shared" si="0"/>
        <v>4.0057392470588233</v>
      </c>
      <c r="C300" s="81">
        <v>85</v>
      </c>
      <c r="D300" s="10">
        <f t="shared" si="3"/>
        <v>340.48783600000002</v>
      </c>
      <c r="E300" s="16">
        <v>500.79</v>
      </c>
      <c r="F300" s="12">
        <f t="shared" si="2"/>
        <v>4.0057392470588233</v>
      </c>
      <c r="G300" s="14">
        <v>127.80726199999999</v>
      </c>
      <c r="H300" s="15">
        <v>0.375</v>
      </c>
      <c r="I300" s="14">
        <v>212.68057400000001</v>
      </c>
      <c r="J300" s="15">
        <v>0.625</v>
      </c>
      <c r="K300" s="16">
        <v>340487836</v>
      </c>
      <c r="L300" s="70">
        <v>2007</v>
      </c>
      <c r="M300" s="13" t="s">
        <v>16</v>
      </c>
      <c r="N300" s="17" t="s">
        <v>250</v>
      </c>
      <c r="O300" s="18"/>
      <c r="P300" s="19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spans="1:31">
      <c r="A301" s="41" t="s">
        <v>67</v>
      </c>
      <c r="B301" s="11">
        <f t="shared" si="0"/>
        <v>3.9947074230769228</v>
      </c>
      <c r="C301" s="81">
        <v>130</v>
      </c>
      <c r="D301" s="10">
        <f t="shared" si="3"/>
        <v>519.31196499999999</v>
      </c>
      <c r="E301" s="16">
        <v>661.53</v>
      </c>
      <c r="F301" s="12">
        <f t="shared" si="2"/>
        <v>3.9947074230769228</v>
      </c>
      <c r="G301" s="14">
        <v>180.20216300000001</v>
      </c>
      <c r="H301" s="15">
        <v>0.34699999999999998</v>
      </c>
      <c r="I301" s="14">
        <v>339.109802</v>
      </c>
      <c r="J301" s="15">
        <v>0.65300000000000002</v>
      </c>
      <c r="K301" s="16">
        <v>519311965</v>
      </c>
      <c r="L301" s="70">
        <v>2015</v>
      </c>
      <c r="M301" s="13" t="s">
        <v>18</v>
      </c>
      <c r="N301" s="17" t="s">
        <v>68</v>
      </c>
      <c r="O301" s="18"/>
      <c r="P301" s="19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spans="1:31">
      <c r="A302" s="41" t="s">
        <v>132</v>
      </c>
      <c r="B302" s="11">
        <f t="shared" si="0"/>
        <v>3.9870890060606059</v>
      </c>
      <c r="C302" s="81">
        <v>165</v>
      </c>
      <c r="D302" s="10">
        <f t="shared" si="3"/>
        <v>657.869686</v>
      </c>
      <c r="E302" s="16">
        <v>837.29</v>
      </c>
      <c r="F302" s="12">
        <f t="shared" si="2"/>
        <v>3.9870890060606059</v>
      </c>
      <c r="G302" s="14">
        <v>222.527828</v>
      </c>
      <c r="H302" s="15">
        <v>0.33800000000000002</v>
      </c>
      <c r="I302" s="14">
        <v>435.341858</v>
      </c>
      <c r="J302" s="15">
        <v>0.66200000000000003</v>
      </c>
      <c r="K302" s="16">
        <v>657869686</v>
      </c>
      <c r="L302" s="70">
        <v>2014</v>
      </c>
      <c r="M302" s="13" t="s">
        <v>18</v>
      </c>
      <c r="N302" s="17" t="s">
        <v>133</v>
      </c>
      <c r="O302" s="18"/>
      <c r="P302" s="19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spans="1:31">
      <c r="A303" s="41" t="s">
        <v>471</v>
      </c>
      <c r="B303" s="11">
        <f t="shared" si="0"/>
        <v>3.9653850430107522</v>
      </c>
      <c r="C303" s="84">
        <v>93</v>
      </c>
      <c r="D303" s="10">
        <f t="shared" si="3"/>
        <v>368.78080899999998</v>
      </c>
      <c r="E303" s="16">
        <v>627.01</v>
      </c>
      <c r="F303" s="12">
        <f t="shared" si="2"/>
        <v>3.9653850430107522</v>
      </c>
      <c r="G303" s="14">
        <v>181.171875</v>
      </c>
      <c r="H303" s="15">
        <v>0.49099999999999999</v>
      </c>
      <c r="I303" s="14">
        <v>187.608934</v>
      </c>
      <c r="J303" s="15">
        <v>0.50900000000000001</v>
      </c>
      <c r="K303" s="16">
        <v>368780809</v>
      </c>
      <c r="L303" s="70">
        <v>2001</v>
      </c>
      <c r="M303" s="13" t="s">
        <v>16</v>
      </c>
      <c r="N303" s="17" t="s">
        <v>472</v>
      </c>
      <c r="O303" s="33" t="s">
        <v>473</v>
      </c>
      <c r="P303" s="19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spans="1:31">
      <c r="A304" s="41">
        <v>2012</v>
      </c>
      <c r="B304" s="11">
        <f t="shared" si="0"/>
        <v>3.9560891299999996</v>
      </c>
      <c r="C304" s="82">
        <v>200</v>
      </c>
      <c r="D304" s="10">
        <f t="shared" si="3"/>
        <v>791.21782599999995</v>
      </c>
      <c r="E304" s="16">
        <v>1115.6099999999999</v>
      </c>
      <c r="F304" s="12">
        <f t="shared" si="2"/>
        <v>3.9560891299999996</v>
      </c>
      <c r="G304" s="14">
        <v>166.112167</v>
      </c>
      <c r="H304" s="15">
        <v>0.21</v>
      </c>
      <c r="I304" s="14">
        <v>625.10565899999995</v>
      </c>
      <c r="J304" s="15">
        <v>0.79</v>
      </c>
      <c r="K304" s="16">
        <v>791217826</v>
      </c>
      <c r="L304" s="70">
        <v>2009</v>
      </c>
      <c r="M304" s="13" t="s">
        <v>16</v>
      </c>
      <c r="N304" s="17" t="s">
        <v>21</v>
      </c>
      <c r="O304" s="18"/>
      <c r="P304" s="19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spans="1:31">
      <c r="A305" s="41" t="s">
        <v>76</v>
      </c>
      <c r="B305" s="11">
        <f t="shared" si="0"/>
        <v>3.9550699142857142</v>
      </c>
      <c r="C305" s="81">
        <v>140</v>
      </c>
      <c r="D305" s="10">
        <f t="shared" si="3"/>
        <v>553.709788</v>
      </c>
      <c r="E305" s="16">
        <v>1020.08</v>
      </c>
      <c r="F305" s="12">
        <f t="shared" si="2"/>
        <v>3.9550699142857142</v>
      </c>
      <c r="G305" s="14">
        <v>201.578182</v>
      </c>
      <c r="H305" s="15">
        <v>0.36399999999999999</v>
      </c>
      <c r="I305" s="14">
        <v>352.13160599999998</v>
      </c>
      <c r="J305" s="15">
        <v>0.63600000000000001</v>
      </c>
      <c r="K305" s="16">
        <v>553709788</v>
      </c>
      <c r="L305" s="70">
        <v>1998</v>
      </c>
      <c r="M305" s="13" t="s">
        <v>23</v>
      </c>
      <c r="N305" s="17" t="s">
        <v>77</v>
      </c>
      <c r="O305" s="22" t="s">
        <v>78</v>
      </c>
      <c r="P305" s="19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spans="1:31">
      <c r="A306" s="41" t="s">
        <v>489</v>
      </c>
      <c r="B306" s="11">
        <f t="shared" si="0"/>
        <v>3.9509871346153846</v>
      </c>
      <c r="C306" s="81">
        <v>104</v>
      </c>
      <c r="D306" s="10">
        <f t="shared" si="3"/>
        <v>410.90266200000002</v>
      </c>
      <c r="E306" s="16">
        <v>503.75</v>
      </c>
      <c r="F306" s="12">
        <f t="shared" si="2"/>
        <v>3.9509871346153846</v>
      </c>
      <c r="G306" s="14">
        <v>100.234838</v>
      </c>
      <c r="H306" s="15">
        <v>0.24399999999999999</v>
      </c>
      <c r="I306" s="14">
        <v>310.667824</v>
      </c>
      <c r="J306" s="15">
        <v>0.75600000000000001</v>
      </c>
      <c r="K306" s="16">
        <v>410902662</v>
      </c>
      <c r="L306" s="70">
        <v>2017</v>
      </c>
      <c r="M306" s="13" t="s">
        <v>18</v>
      </c>
      <c r="N306" s="17" t="s">
        <v>490</v>
      </c>
      <c r="O306" s="22" t="s">
        <v>491</v>
      </c>
      <c r="P306" s="19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spans="1:31">
      <c r="A307" s="41" t="s">
        <v>1159</v>
      </c>
      <c r="B307" s="11">
        <f t="shared" si="0"/>
        <v>3.9477815037037041</v>
      </c>
      <c r="C307" s="81">
        <v>135</v>
      </c>
      <c r="D307" s="10">
        <f t="shared" si="3"/>
        <v>532.95050300000003</v>
      </c>
      <c r="E307" s="16">
        <v>678.91</v>
      </c>
      <c r="F307" s="12">
        <f t="shared" si="2"/>
        <v>3.9477815037037041</v>
      </c>
      <c r="G307" s="14">
        <v>183.63789399999999</v>
      </c>
      <c r="H307" s="15">
        <v>0.34499999999999997</v>
      </c>
      <c r="I307" s="14">
        <v>349.31260900000001</v>
      </c>
      <c r="J307" s="15">
        <v>0.65500000000000003</v>
      </c>
      <c r="K307" s="16">
        <v>532950503</v>
      </c>
      <c r="L307" s="70">
        <v>2015</v>
      </c>
      <c r="M307" s="13" t="s">
        <v>18</v>
      </c>
      <c r="N307" s="17" t="s">
        <v>1160</v>
      </c>
      <c r="O307" s="22" t="s">
        <v>1161</v>
      </c>
      <c r="P307" s="19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spans="1:31">
      <c r="A308" s="41" t="s">
        <v>192</v>
      </c>
      <c r="B308" s="11">
        <f t="shared" si="0"/>
        <v>3.9457199439999999</v>
      </c>
      <c r="C308" s="81">
        <v>125</v>
      </c>
      <c r="D308" s="10">
        <f t="shared" si="3"/>
        <v>493.21499299999999</v>
      </c>
      <c r="E308" s="16">
        <v>677.64</v>
      </c>
      <c r="F308" s="12">
        <f t="shared" si="2"/>
        <v>3.9457199439999999</v>
      </c>
      <c r="G308" s="14">
        <v>163.214888</v>
      </c>
      <c r="H308" s="15">
        <v>0.33100000000000002</v>
      </c>
      <c r="I308" s="14">
        <v>330.00010500000002</v>
      </c>
      <c r="J308" s="15">
        <v>0.66900000000000004</v>
      </c>
      <c r="K308" s="16">
        <v>493214993</v>
      </c>
      <c r="L308" s="70">
        <v>2010</v>
      </c>
      <c r="M308" s="13" t="s">
        <v>18</v>
      </c>
      <c r="N308" s="17" t="s">
        <v>193</v>
      </c>
      <c r="O308" s="18"/>
      <c r="P308" s="19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spans="1:31">
      <c r="A309" s="41" t="s">
        <v>877</v>
      </c>
      <c r="B309" s="11">
        <f t="shared" si="0"/>
        <v>3.9448822649999999</v>
      </c>
      <c r="C309" s="81">
        <v>200</v>
      </c>
      <c r="D309" s="10">
        <f t="shared" si="3"/>
        <v>788.97645299999999</v>
      </c>
      <c r="E309" s="16">
        <v>1268.29</v>
      </c>
      <c r="F309" s="12">
        <f t="shared" si="2"/>
        <v>3.9448822649999999</v>
      </c>
      <c r="G309" s="14">
        <v>373.585825</v>
      </c>
      <c r="H309" s="15">
        <v>0.47399999999999998</v>
      </c>
      <c r="I309" s="14">
        <v>415.39062799999999</v>
      </c>
      <c r="J309" s="15">
        <v>0.52600000000000002</v>
      </c>
      <c r="K309" s="16">
        <v>788976453</v>
      </c>
      <c r="L309" s="70">
        <v>2004</v>
      </c>
      <c r="M309" s="13" t="s">
        <v>16</v>
      </c>
      <c r="N309" s="17" t="s">
        <v>878</v>
      </c>
      <c r="O309" s="22" t="s">
        <v>879</v>
      </c>
      <c r="P309" s="19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spans="1:31">
      <c r="A310" s="41" t="s">
        <v>689</v>
      </c>
      <c r="B310" s="11">
        <f t="shared" si="0"/>
        <v>3.933516645833333</v>
      </c>
      <c r="C310" s="81">
        <v>96</v>
      </c>
      <c r="D310" s="10">
        <f t="shared" si="3"/>
        <v>377.61759799999999</v>
      </c>
      <c r="E310" s="16">
        <v>446.63</v>
      </c>
      <c r="F310" s="12">
        <f t="shared" si="2"/>
        <v>3.933516645833333</v>
      </c>
      <c r="G310" s="14">
        <v>142.50272799999999</v>
      </c>
      <c r="H310" s="15">
        <v>0.377</v>
      </c>
      <c r="I310" s="14">
        <v>235.11487</v>
      </c>
      <c r="J310" s="15">
        <v>0.623</v>
      </c>
      <c r="K310" s="16">
        <v>377617598</v>
      </c>
      <c r="L310" s="70">
        <v>2019</v>
      </c>
      <c r="M310" s="13" t="s">
        <v>18</v>
      </c>
      <c r="N310" s="17" t="s">
        <v>690</v>
      </c>
      <c r="O310" s="22" t="s">
        <v>691</v>
      </c>
      <c r="P310" s="19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spans="1:31">
      <c r="A311" s="41" t="s">
        <v>1162</v>
      </c>
      <c r="B311" s="11">
        <f t="shared" si="0"/>
        <v>3.905997378181818</v>
      </c>
      <c r="C311" s="81">
        <v>275</v>
      </c>
      <c r="D311" s="10">
        <f t="shared" si="3"/>
        <v>1074.149279</v>
      </c>
      <c r="E311" s="16">
        <v>1270.44</v>
      </c>
      <c r="F311" s="12">
        <f t="shared" si="2"/>
        <v>3.905997378181818</v>
      </c>
      <c r="G311" s="14">
        <v>515.20254199999999</v>
      </c>
      <c r="H311" s="15">
        <v>0.48</v>
      </c>
      <c r="I311" s="14">
        <v>558.94673699999998</v>
      </c>
      <c r="J311" s="15">
        <v>0.52</v>
      </c>
      <c r="K311" s="16">
        <v>1074149279</v>
      </c>
      <c r="L311" s="70">
        <v>2019</v>
      </c>
      <c r="M311" s="13" t="s">
        <v>18</v>
      </c>
      <c r="N311" s="17" t="s">
        <v>1163</v>
      </c>
      <c r="O311" s="22" t="s">
        <v>1164</v>
      </c>
      <c r="P311" s="19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spans="1:31">
      <c r="A312" s="41" t="s">
        <v>381</v>
      </c>
      <c r="B312" s="11">
        <f t="shared" si="0"/>
        <v>3.9027336799999999</v>
      </c>
      <c r="C312" s="81">
        <v>150</v>
      </c>
      <c r="D312" s="10">
        <f t="shared" si="3"/>
        <v>585.41005199999995</v>
      </c>
      <c r="E312" s="16">
        <v>861.01</v>
      </c>
      <c r="F312" s="12">
        <f t="shared" si="2"/>
        <v>3.9027336799999999</v>
      </c>
      <c r="G312" s="14">
        <v>256.39301</v>
      </c>
      <c r="H312" s="15">
        <v>0.438</v>
      </c>
      <c r="I312" s="14">
        <v>329.017042</v>
      </c>
      <c r="J312" s="15">
        <v>0.56200000000000006</v>
      </c>
      <c r="K312" s="16">
        <v>585410052</v>
      </c>
      <c r="L312" s="70">
        <v>2007</v>
      </c>
      <c r="M312" s="13" t="s">
        <v>16</v>
      </c>
      <c r="N312" s="17" t="s">
        <v>382</v>
      </c>
      <c r="O312" s="22" t="s">
        <v>383</v>
      </c>
      <c r="P312" s="19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spans="1:31">
      <c r="A313" s="41" t="s">
        <v>1090</v>
      </c>
      <c r="B313" s="11">
        <f t="shared" si="0"/>
        <v>3.9017083874999998</v>
      </c>
      <c r="C313" s="81">
        <v>80</v>
      </c>
      <c r="D313" s="10">
        <f t="shared" si="3"/>
        <v>312.13667099999998</v>
      </c>
      <c r="E313" s="16">
        <v>382.67</v>
      </c>
      <c r="F313" s="12">
        <f t="shared" si="2"/>
        <v>3.9017083874999998</v>
      </c>
      <c r="G313" s="14">
        <v>175.93667099999999</v>
      </c>
      <c r="H313" s="15">
        <v>0.56399999999999995</v>
      </c>
      <c r="I313" s="14">
        <v>136.19999999999999</v>
      </c>
      <c r="J313" s="15">
        <v>0.436</v>
      </c>
      <c r="K313" s="16">
        <v>312136671</v>
      </c>
      <c r="L313" s="70">
        <v>2017</v>
      </c>
      <c r="M313" s="13" t="s">
        <v>18</v>
      </c>
      <c r="N313" s="17" t="s">
        <v>1091</v>
      </c>
      <c r="O313" s="22" t="s">
        <v>1092</v>
      </c>
      <c r="P313" s="19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spans="1:31">
      <c r="A314" s="41" t="s">
        <v>390</v>
      </c>
      <c r="B314" s="11">
        <f t="shared" si="0"/>
        <v>3.8929045238095239</v>
      </c>
      <c r="C314" s="81">
        <v>105</v>
      </c>
      <c r="D314" s="10">
        <f t="shared" si="3"/>
        <v>408.754975</v>
      </c>
      <c r="E314" s="16">
        <v>513.65</v>
      </c>
      <c r="F314" s="12">
        <f t="shared" si="2"/>
        <v>3.8929045238095239</v>
      </c>
      <c r="G314" s="14">
        <v>64.063007999999996</v>
      </c>
      <c r="H314" s="15">
        <v>0.157</v>
      </c>
      <c r="I314" s="14">
        <v>344.69196699999998</v>
      </c>
      <c r="J314" s="15">
        <v>0.84299999999999997</v>
      </c>
      <c r="K314" s="16">
        <v>408754975</v>
      </c>
      <c r="L314" s="70">
        <v>2016</v>
      </c>
      <c r="M314" s="13" t="s">
        <v>18</v>
      </c>
      <c r="N314" s="17" t="s">
        <v>391</v>
      </c>
      <c r="O314" s="22" t="s">
        <v>392</v>
      </c>
      <c r="P314" s="19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spans="1:31">
      <c r="A315" s="41" t="s">
        <v>796</v>
      </c>
      <c r="B315" s="11">
        <f t="shared" si="0"/>
        <v>3.8591755777777781</v>
      </c>
      <c r="C315" s="81">
        <v>90</v>
      </c>
      <c r="D315" s="10">
        <f t="shared" si="3"/>
        <v>347.32580200000001</v>
      </c>
      <c r="E315" s="16">
        <v>590.54</v>
      </c>
      <c r="F315" s="12">
        <f t="shared" si="2"/>
        <v>3.8591755777777781</v>
      </c>
      <c r="G315" s="14">
        <v>226.164286</v>
      </c>
      <c r="H315" s="15">
        <v>0.65100000000000002</v>
      </c>
      <c r="I315" s="14">
        <v>121.16151600000001</v>
      </c>
      <c r="J315" s="15">
        <v>0.34899999999999998</v>
      </c>
      <c r="K315" s="16">
        <v>347325802</v>
      </c>
      <c r="L315" s="70">
        <v>2001</v>
      </c>
      <c r="M315" s="13" t="s">
        <v>16</v>
      </c>
      <c r="N315" s="17" t="s">
        <v>797</v>
      </c>
      <c r="O315" s="22" t="s">
        <v>798</v>
      </c>
      <c r="P315" s="19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spans="1:31">
      <c r="A316" s="41" t="s">
        <v>964</v>
      </c>
      <c r="B316" s="11">
        <f t="shared" si="0"/>
        <v>3.8541808150000003</v>
      </c>
      <c r="C316" s="81">
        <v>200</v>
      </c>
      <c r="D316" s="10">
        <f t="shared" si="3"/>
        <v>770.83616300000006</v>
      </c>
      <c r="E316" s="16">
        <v>816.25</v>
      </c>
      <c r="F316" s="12">
        <f t="shared" si="2"/>
        <v>3.8541808150000003</v>
      </c>
      <c r="G316" s="14">
        <v>369.34558299999998</v>
      </c>
      <c r="H316" s="15">
        <v>0.47899999999999998</v>
      </c>
      <c r="I316" s="14">
        <v>401.49058000000002</v>
      </c>
      <c r="J316" s="15">
        <v>0.52100000000000002</v>
      </c>
      <c r="K316" s="16">
        <v>770836163</v>
      </c>
      <c r="L316" s="70">
        <v>2022</v>
      </c>
      <c r="M316" s="13" t="s">
        <v>91</v>
      </c>
      <c r="N316" s="17" t="s">
        <v>965</v>
      </c>
      <c r="O316" s="22" t="s">
        <v>966</v>
      </c>
      <c r="P316" s="19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spans="1:31">
      <c r="A317" s="41" t="s">
        <v>167</v>
      </c>
      <c r="B317" s="11">
        <f t="shared" si="0"/>
        <v>3.8499322250000003</v>
      </c>
      <c r="C317" s="81">
        <v>120</v>
      </c>
      <c r="D317" s="10">
        <f t="shared" si="3"/>
        <v>461.99186700000001</v>
      </c>
      <c r="E317" s="16">
        <v>693.6</v>
      </c>
      <c r="F317" s="12">
        <f t="shared" si="2"/>
        <v>3.8499322250000003</v>
      </c>
      <c r="G317" s="14">
        <v>244.08298199999999</v>
      </c>
      <c r="H317" s="15">
        <v>0.52800000000000002</v>
      </c>
      <c r="I317" s="14">
        <v>217.908885</v>
      </c>
      <c r="J317" s="15">
        <v>0.47199999999999998</v>
      </c>
      <c r="K317" s="16">
        <v>461991867</v>
      </c>
      <c r="L317" s="70">
        <v>2006</v>
      </c>
      <c r="M317" s="13" t="s">
        <v>16</v>
      </c>
      <c r="N317" s="17" t="s">
        <v>168</v>
      </c>
      <c r="O317" s="22" t="s">
        <v>169</v>
      </c>
      <c r="P317" s="19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spans="1:31">
      <c r="A318" s="41" t="s">
        <v>793</v>
      </c>
      <c r="B318" s="11">
        <f t="shared" si="0"/>
        <v>3.8497532436363642</v>
      </c>
      <c r="C318" s="81">
        <v>275</v>
      </c>
      <c r="D318" s="10">
        <f t="shared" si="3"/>
        <v>1058.6821420000001</v>
      </c>
      <c r="E318" s="16">
        <v>1330.35</v>
      </c>
      <c r="F318" s="12">
        <f t="shared" si="2"/>
        <v>3.8497532436363642</v>
      </c>
      <c r="G318" s="14">
        <v>533.53999099999999</v>
      </c>
      <c r="H318" s="15">
        <v>0.504</v>
      </c>
      <c r="I318" s="14">
        <v>525.14215100000001</v>
      </c>
      <c r="J318" s="15">
        <v>0.496</v>
      </c>
      <c r="K318" s="16">
        <v>1058682142</v>
      </c>
      <c r="L318" s="70">
        <v>2016</v>
      </c>
      <c r="M318" s="13" t="s">
        <v>18</v>
      </c>
      <c r="N318" s="17" t="s">
        <v>794</v>
      </c>
      <c r="O318" s="22" t="s">
        <v>795</v>
      </c>
      <c r="P318" s="19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spans="1:31">
      <c r="A319" s="41" t="s">
        <v>334</v>
      </c>
      <c r="B319" s="11">
        <f t="shared" si="0"/>
        <v>3.8433610800000002</v>
      </c>
      <c r="C319" s="81">
        <v>100</v>
      </c>
      <c r="D319" s="10">
        <f t="shared" si="3"/>
        <v>384.33610800000002</v>
      </c>
      <c r="E319" s="16">
        <v>577.01</v>
      </c>
      <c r="F319" s="12">
        <f t="shared" si="2"/>
        <v>3.8433610800000002</v>
      </c>
      <c r="G319" s="14">
        <v>198.000317</v>
      </c>
      <c r="H319" s="15">
        <v>0.51500000000000001</v>
      </c>
      <c r="I319" s="14">
        <v>186.335791</v>
      </c>
      <c r="J319" s="15">
        <v>0.48499999999999999</v>
      </c>
      <c r="K319" s="16">
        <v>384336108</v>
      </c>
      <c r="L319" s="70">
        <v>2006</v>
      </c>
      <c r="M319" s="13" t="s">
        <v>16</v>
      </c>
      <c r="N319" s="17" t="s">
        <v>335</v>
      </c>
      <c r="O319" s="22" t="s">
        <v>336</v>
      </c>
      <c r="P319" s="19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spans="1:31">
      <c r="A320" s="41" t="s">
        <v>781</v>
      </c>
      <c r="B320" s="11">
        <f t="shared" si="0"/>
        <v>3.8367778230769232</v>
      </c>
      <c r="C320" s="81">
        <v>130</v>
      </c>
      <c r="D320" s="10">
        <f t="shared" si="3"/>
        <v>498.78111699999999</v>
      </c>
      <c r="E320" s="16">
        <v>634.80999999999995</v>
      </c>
      <c r="F320" s="12">
        <f t="shared" si="2"/>
        <v>3.8367778230769232</v>
      </c>
      <c r="G320" s="14">
        <v>131.53843499999999</v>
      </c>
      <c r="H320" s="15">
        <v>0.26400000000000001</v>
      </c>
      <c r="I320" s="14">
        <v>367.242682</v>
      </c>
      <c r="J320" s="15">
        <v>0.73599999999999999</v>
      </c>
      <c r="K320" s="16">
        <v>498781117</v>
      </c>
      <c r="L320" s="70">
        <v>2014</v>
      </c>
      <c r="M320" s="13" t="s">
        <v>18</v>
      </c>
      <c r="N320" s="17" t="s">
        <v>782</v>
      </c>
      <c r="O320" s="22" t="s">
        <v>783</v>
      </c>
      <c r="P320" s="19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spans="1:31">
      <c r="A321" s="41" t="s">
        <v>1055</v>
      </c>
      <c r="B321" s="11">
        <f t="shared" si="0"/>
        <v>3.836111968</v>
      </c>
      <c r="C321" s="81">
        <v>250</v>
      </c>
      <c r="D321" s="10">
        <f t="shared" si="3"/>
        <v>959.02799200000004</v>
      </c>
      <c r="E321" s="16">
        <v>1239.8499999999999</v>
      </c>
      <c r="F321" s="12">
        <f t="shared" si="2"/>
        <v>3.836111968</v>
      </c>
      <c r="G321" s="14">
        <v>258.38733400000001</v>
      </c>
      <c r="H321" s="15">
        <v>0.26900000000000002</v>
      </c>
      <c r="I321" s="14">
        <v>700.64065800000003</v>
      </c>
      <c r="J321" s="15">
        <v>0.73099999999999998</v>
      </c>
      <c r="K321" s="16">
        <v>959027992</v>
      </c>
      <c r="L321" s="70">
        <v>2013</v>
      </c>
      <c r="M321" s="13" t="s">
        <v>18</v>
      </c>
      <c r="N321" s="17" t="s">
        <v>1056</v>
      </c>
      <c r="O321" s="22" t="s">
        <v>1057</v>
      </c>
      <c r="P321" s="19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spans="1:31">
      <c r="A322" s="41" t="s">
        <v>1377</v>
      </c>
      <c r="B322" s="11">
        <f t="shared" si="0"/>
        <v>3.8036646300000001</v>
      </c>
      <c r="C322" s="81">
        <v>200</v>
      </c>
      <c r="D322" s="10">
        <f t="shared" si="3"/>
        <v>760.73292600000002</v>
      </c>
      <c r="E322" s="16">
        <v>899.75</v>
      </c>
      <c r="F322" s="12">
        <f t="shared" si="2"/>
        <v>3.8036646300000001</v>
      </c>
      <c r="G322" s="14">
        <v>173.95693499999999</v>
      </c>
      <c r="H322" s="15">
        <v>0.22900000000000001</v>
      </c>
      <c r="I322" s="14">
        <v>586.77599099999998</v>
      </c>
      <c r="J322" s="15">
        <v>0.77100000000000002</v>
      </c>
      <c r="K322" s="16">
        <v>760732926</v>
      </c>
      <c r="L322" s="70">
        <v>2019</v>
      </c>
      <c r="M322" s="13" t="s">
        <v>18</v>
      </c>
      <c r="N322" s="17" t="s">
        <v>267</v>
      </c>
      <c r="O322" s="18"/>
      <c r="P322" s="19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spans="1:31">
      <c r="A323" s="41" t="s">
        <v>1216</v>
      </c>
      <c r="B323" s="11">
        <f t="shared" si="0"/>
        <v>3.7928419999999998</v>
      </c>
      <c r="C323" s="82">
        <v>170</v>
      </c>
      <c r="D323" s="10">
        <f t="shared" si="3"/>
        <v>644.78314</v>
      </c>
      <c r="E323" s="16">
        <v>833.59</v>
      </c>
      <c r="F323" s="12">
        <f t="shared" si="2"/>
        <v>3.7928419999999998</v>
      </c>
      <c r="G323" s="14">
        <v>206.36214000000001</v>
      </c>
      <c r="H323" s="15">
        <v>0.32</v>
      </c>
      <c r="I323" s="14">
        <v>438.42099999999999</v>
      </c>
      <c r="J323" s="15">
        <v>0.68</v>
      </c>
      <c r="K323" s="16">
        <v>644783140</v>
      </c>
      <c r="L323" s="70">
        <v>2013</v>
      </c>
      <c r="M323" s="13" t="s">
        <v>18</v>
      </c>
      <c r="N323" s="17" t="s">
        <v>1217</v>
      </c>
      <c r="O323" s="22" t="s">
        <v>1218</v>
      </c>
      <c r="P323" s="19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spans="1:31">
      <c r="A324" s="41" t="s">
        <v>620</v>
      </c>
      <c r="B324" s="11">
        <f t="shared" si="0"/>
        <v>3.7734270342857146</v>
      </c>
      <c r="C324" s="81">
        <v>175</v>
      </c>
      <c r="D324" s="10">
        <f t="shared" si="3"/>
        <v>660.34973100000002</v>
      </c>
      <c r="E324" s="16">
        <v>829.8</v>
      </c>
      <c r="F324" s="12">
        <f t="shared" si="2"/>
        <v>3.7734270342857146</v>
      </c>
      <c r="G324" s="14">
        <v>248.75704400000001</v>
      </c>
      <c r="H324" s="15">
        <v>0.377</v>
      </c>
      <c r="I324" s="14">
        <v>411.59268700000001</v>
      </c>
      <c r="J324" s="15">
        <v>0.623</v>
      </c>
      <c r="K324" s="16">
        <v>660349731</v>
      </c>
      <c r="L324" s="70">
        <v>2016</v>
      </c>
      <c r="M324" s="13" t="s">
        <v>18</v>
      </c>
      <c r="N324" s="17" t="s">
        <v>621</v>
      </c>
      <c r="O324" s="22" t="s">
        <v>622</v>
      </c>
      <c r="P324" s="19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spans="1:31">
      <c r="A325" s="41" t="s">
        <v>1376</v>
      </c>
      <c r="B325" s="11">
        <f t="shared" si="0"/>
        <v>3.7379321559999998</v>
      </c>
      <c r="C325" s="81">
        <v>250</v>
      </c>
      <c r="D325" s="10">
        <f t="shared" si="3"/>
        <v>934.48303899999996</v>
      </c>
      <c r="E325" s="16">
        <v>1317.62</v>
      </c>
      <c r="F325" s="12">
        <f t="shared" si="2"/>
        <v>3.7379321559999998</v>
      </c>
      <c r="G325" s="14">
        <v>302.33437400000003</v>
      </c>
      <c r="H325" s="15">
        <v>0.32400000000000001</v>
      </c>
      <c r="I325" s="14">
        <v>632.14866500000005</v>
      </c>
      <c r="J325" s="15">
        <v>0.67600000000000005</v>
      </c>
      <c r="K325" s="16">
        <v>934483039</v>
      </c>
      <c r="L325" s="70">
        <v>2009</v>
      </c>
      <c r="M325" s="13" t="s">
        <v>16</v>
      </c>
      <c r="N325" s="17" t="s">
        <v>354</v>
      </c>
      <c r="O325" s="22" t="s">
        <v>339</v>
      </c>
      <c r="P325" s="19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spans="1:31">
      <c r="A326" s="41" t="s">
        <v>629</v>
      </c>
      <c r="B326" s="11">
        <f t="shared" si="0"/>
        <v>3.7177982250000001</v>
      </c>
      <c r="C326" s="81">
        <v>200</v>
      </c>
      <c r="D326" s="10">
        <f t="shared" si="3"/>
        <v>743.55964500000005</v>
      </c>
      <c r="E326" s="16">
        <v>961.29</v>
      </c>
      <c r="F326" s="12">
        <f t="shared" si="2"/>
        <v>3.7177982250000001</v>
      </c>
      <c r="G326" s="14">
        <v>268.49276400000002</v>
      </c>
      <c r="H326" s="15">
        <v>0.36099999999999999</v>
      </c>
      <c r="I326" s="14">
        <v>475.06688100000002</v>
      </c>
      <c r="J326" s="15">
        <v>0.63900000000000001</v>
      </c>
      <c r="K326" s="16">
        <v>743559645</v>
      </c>
      <c r="L326" s="70">
        <v>2013</v>
      </c>
      <c r="M326" s="13" t="s">
        <v>18</v>
      </c>
      <c r="N326" s="17" t="s">
        <v>630</v>
      </c>
      <c r="O326" s="22" t="s">
        <v>631</v>
      </c>
      <c r="P326" s="19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spans="1:31">
      <c r="A327" s="41" t="s">
        <v>42</v>
      </c>
      <c r="B327" s="11">
        <f t="shared" si="0"/>
        <v>3.7077224588235294</v>
      </c>
      <c r="C327" s="81">
        <v>85</v>
      </c>
      <c r="D327" s="10">
        <f t="shared" si="3"/>
        <v>315.156409</v>
      </c>
      <c r="E327" s="16">
        <v>589.73</v>
      </c>
      <c r="F327" s="12">
        <f t="shared" si="2"/>
        <v>3.7077224588235294</v>
      </c>
      <c r="G327" s="14">
        <v>172.95640900000001</v>
      </c>
      <c r="H327" s="15">
        <v>0.54900000000000004</v>
      </c>
      <c r="I327" s="14">
        <v>142.19999999999999</v>
      </c>
      <c r="J327" s="15">
        <v>0.45100000000000001</v>
      </c>
      <c r="K327" s="16">
        <v>315156409</v>
      </c>
      <c r="L327" s="70">
        <v>1997</v>
      </c>
      <c r="M327" s="13" t="s">
        <v>23</v>
      </c>
      <c r="N327" s="17" t="s">
        <v>43</v>
      </c>
      <c r="O327" s="22" t="s">
        <v>44</v>
      </c>
      <c r="P327" s="19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spans="1:31">
      <c r="A328" s="41" t="s">
        <v>1345</v>
      </c>
      <c r="B328" s="11">
        <f t="shared" si="0"/>
        <v>3.7064686272727272</v>
      </c>
      <c r="C328" s="81">
        <v>110</v>
      </c>
      <c r="D328" s="10">
        <f t="shared" si="3"/>
        <v>407.71154899999999</v>
      </c>
      <c r="E328" s="16">
        <v>668.03</v>
      </c>
      <c r="F328" s="12">
        <f t="shared" si="2"/>
        <v>3.7064686272727272</v>
      </c>
      <c r="G328" s="14">
        <v>214.94969399999999</v>
      </c>
      <c r="H328" s="15">
        <v>0.52700000000000002</v>
      </c>
      <c r="I328" s="14">
        <v>192.761855</v>
      </c>
      <c r="J328" s="15">
        <v>0.47299999999999998</v>
      </c>
      <c r="K328" s="16">
        <v>407711549</v>
      </c>
      <c r="L328" s="70">
        <v>2003</v>
      </c>
      <c r="M328" s="13" t="s">
        <v>16</v>
      </c>
      <c r="N328" s="17" t="s">
        <v>1346</v>
      </c>
      <c r="O328" s="22" t="s">
        <v>1347</v>
      </c>
      <c r="P328" s="19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spans="1:31">
      <c r="A329" s="41" t="s">
        <v>683</v>
      </c>
      <c r="B329" s="11">
        <f t="shared" si="0"/>
        <v>3.6625014588235296</v>
      </c>
      <c r="C329" s="81">
        <v>85</v>
      </c>
      <c r="D329" s="10">
        <f t="shared" si="3"/>
        <v>311.31262400000003</v>
      </c>
      <c r="E329" s="16">
        <v>457.87</v>
      </c>
      <c r="F329" s="12">
        <f t="shared" si="2"/>
        <v>3.6625014588235296</v>
      </c>
      <c r="G329" s="14">
        <v>117.154724</v>
      </c>
      <c r="H329" s="15">
        <v>0.376</v>
      </c>
      <c r="I329" s="14">
        <v>194.15790000000001</v>
      </c>
      <c r="J329" s="15">
        <v>0.624</v>
      </c>
      <c r="K329" s="16">
        <v>311312624</v>
      </c>
      <c r="L329" s="70">
        <v>2007</v>
      </c>
      <c r="M329" s="13" t="s">
        <v>16</v>
      </c>
      <c r="N329" s="17" t="s">
        <v>684</v>
      </c>
      <c r="O329" s="22" t="s">
        <v>685</v>
      </c>
      <c r="P329" s="19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spans="1:31">
      <c r="A330" s="41" t="s">
        <v>820</v>
      </c>
      <c r="B330" s="11">
        <f t="shared" si="0"/>
        <v>3.6608004899999997</v>
      </c>
      <c r="C330" s="81">
        <v>100</v>
      </c>
      <c r="D330" s="10">
        <f t="shared" si="3"/>
        <v>366.08004899999997</v>
      </c>
      <c r="E330" s="16">
        <v>432.98</v>
      </c>
      <c r="F330" s="12">
        <f t="shared" si="2"/>
        <v>3.6608004899999997</v>
      </c>
      <c r="G330" s="14">
        <v>140.48004900000001</v>
      </c>
      <c r="H330" s="15">
        <v>0.38400000000000001</v>
      </c>
      <c r="I330" s="14">
        <v>225.6</v>
      </c>
      <c r="J330" s="15">
        <v>0.61599999999999999</v>
      </c>
      <c r="K330" s="16">
        <v>366080049</v>
      </c>
      <c r="L330" s="70">
        <v>2019</v>
      </c>
      <c r="M330" s="13" t="s">
        <v>18</v>
      </c>
      <c r="N330" s="17" t="s">
        <v>821</v>
      </c>
      <c r="O330" s="22" t="s">
        <v>822</v>
      </c>
      <c r="P330" s="19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spans="1:31">
      <c r="A331" s="41" t="s">
        <v>865</v>
      </c>
      <c r="B331" s="11">
        <f t="shared" si="0"/>
        <v>3.6605167818181816</v>
      </c>
      <c r="C331" s="81">
        <v>110</v>
      </c>
      <c r="D331" s="10">
        <f t="shared" si="3"/>
        <v>402.65684599999997</v>
      </c>
      <c r="E331" s="16">
        <v>426.38</v>
      </c>
      <c r="F331" s="12">
        <f t="shared" si="2"/>
        <v>3.6605167818181816</v>
      </c>
      <c r="G331" s="14">
        <v>190.87290400000001</v>
      </c>
      <c r="H331" s="15">
        <v>0.47399999999999998</v>
      </c>
      <c r="I331" s="14">
        <v>211.783942</v>
      </c>
      <c r="J331" s="15">
        <v>0.52600000000000002</v>
      </c>
      <c r="K331" s="16">
        <v>402656846</v>
      </c>
      <c r="L331" s="70">
        <v>2022</v>
      </c>
      <c r="M331" s="13" t="s">
        <v>91</v>
      </c>
      <c r="N331" s="17" t="s">
        <v>866</v>
      </c>
      <c r="O331" s="22" t="s">
        <v>867</v>
      </c>
      <c r="P331" s="19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spans="1:31">
      <c r="A332" s="41" t="s">
        <v>1336</v>
      </c>
      <c r="B332" s="11">
        <f t="shared" si="0"/>
        <v>3.639247317073171</v>
      </c>
      <c r="C332" s="81">
        <v>205</v>
      </c>
      <c r="D332" s="10">
        <f t="shared" si="3"/>
        <v>746.04570000000001</v>
      </c>
      <c r="E332" s="16">
        <v>949.51</v>
      </c>
      <c r="F332" s="12">
        <f t="shared" si="2"/>
        <v>3.639247317073171</v>
      </c>
      <c r="G332" s="14">
        <v>233.92153400000001</v>
      </c>
      <c r="H332" s="15">
        <v>0.314</v>
      </c>
      <c r="I332" s="14">
        <v>512.12416599999995</v>
      </c>
      <c r="J332" s="15">
        <v>0.68600000000000005</v>
      </c>
      <c r="K332" s="16">
        <v>746045700</v>
      </c>
      <c r="L332" s="70">
        <v>2014</v>
      </c>
      <c r="M332" s="13" t="s">
        <v>18</v>
      </c>
      <c r="N332" s="17" t="s">
        <v>1337</v>
      </c>
      <c r="O332" s="22" t="s">
        <v>1338</v>
      </c>
      <c r="P332" s="19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spans="1:31">
      <c r="A333" s="41" t="s">
        <v>254</v>
      </c>
      <c r="B333" s="11">
        <f t="shared" si="0"/>
        <v>3.6311475049999999</v>
      </c>
      <c r="C333" s="81">
        <v>200</v>
      </c>
      <c r="D333" s="10">
        <f t="shared" si="3"/>
        <v>726.22950100000003</v>
      </c>
      <c r="E333" s="16">
        <v>826.53</v>
      </c>
      <c r="F333" s="12">
        <f t="shared" si="2"/>
        <v>3.6311475049999999</v>
      </c>
      <c r="G333" s="14">
        <v>173.005945</v>
      </c>
      <c r="H333" s="15">
        <v>0.23799999999999999</v>
      </c>
      <c r="I333" s="14">
        <v>553.22355600000003</v>
      </c>
      <c r="J333" s="15">
        <v>0.76200000000000001</v>
      </c>
      <c r="K333" s="16">
        <v>726229501</v>
      </c>
      <c r="L333" s="70">
        <v>2021</v>
      </c>
      <c r="M333" s="13" t="s">
        <v>91</v>
      </c>
      <c r="N333" s="17" t="s">
        <v>255</v>
      </c>
      <c r="O333" s="22" t="s">
        <v>256</v>
      </c>
      <c r="P333" s="19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spans="1:31">
      <c r="A334" s="41" t="s">
        <v>710</v>
      </c>
      <c r="B334" s="11">
        <f t="shared" si="0"/>
        <v>3.6221174</v>
      </c>
      <c r="C334" s="81">
        <v>100</v>
      </c>
      <c r="D334" s="10">
        <f t="shared" si="3"/>
        <v>362.21174000000002</v>
      </c>
      <c r="E334" s="16">
        <v>615.84</v>
      </c>
      <c r="F334" s="12">
        <f t="shared" si="2"/>
        <v>3.6221174</v>
      </c>
      <c r="G334" s="14">
        <v>180.01174</v>
      </c>
      <c r="H334" s="15">
        <v>0.497</v>
      </c>
      <c r="I334" s="14">
        <v>182.2</v>
      </c>
      <c r="J334" s="15">
        <v>0.503</v>
      </c>
      <c r="K334" s="16">
        <v>362211740</v>
      </c>
      <c r="L334" s="70">
        <v>2001</v>
      </c>
      <c r="M334" s="13" t="s">
        <v>16</v>
      </c>
      <c r="N334" s="17" t="s">
        <v>711</v>
      </c>
      <c r="O334" s="22" t="s">
        <v>712</v>
      </c>
      <c r="P334" s="19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spans="1:31">
      <c r="A335" s="41" t="s">
        <v>998</v>
      </c>
      <c r="B335" s="11">
        <f t="shared" si="0"/>
        <v>3.6038994166666667</v>
      </c>
      <c r="C335" s="81">
        <v>300</v>
      </c>
      <c r="D335" s="10">
        <f t="shared" si="3"/>
        <v>1081.1698249999999</v>
      </c>
      <c r="E335" s="16">
        <v>1420.05</v>
      </c>
      <c r="F335" s="12">
        <f t="shared" si="2"/>
        <v>3.6038994166666667</v>
      </c>
      <c r="G335" s="14">
        <v>448.149584</v>
      </c>
      <c r="H335" s="15">
        <v>0.41399999999999998</v>
      </c>
      <c r="I335" s="14">
        <v>633.02024100000006</v>
      </c>
      <c r="J335" s="15">
        <v>0.58599999999999997</v>
      </c>
      <c r="K335" s="16">
        <v>1081169825</v>
      </c>
      <c r="L335" s="70">
        <v>2012</v>
      </c>
      <c r="M335" s="13" t="s">
        <v>18</v>
      </c>
      <c r="N335" s="17" t="s">
        <v>999</v>
      </c>
      <c r="O335" s="22" t="s">
        <v>1000</v>
      </c>
      <c r="P335" s="19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spans="1:31">
      <c r="A336" s="41" t="s">
        <v>507</v>
      </c>
      <c r="B336" s="11">
        <f t="shared" si="0"/>
        <v>3.594281551724138</v>
      </c>
      <c r="C336" s="81">
        <v>145</v>
      </c>
      <c r="D336" s="10">
        <f t="shared" si="3"/>
        <v>521.17082500000004</v>
      </c>
      <c r="E336" s="16">
        <v>654.91</v>
      </c>
      <c r="F336" s="12">
        <f t="shared" si="2"/>
        <v>3.594281551724138</v>
      </c>
      <c r="G336" s="14">
        <v>143.52861899999999</v>
      </c>
      <c r="H336" s="15">
        <v>0.27500000000000002</v>
      </c>
      <c r="I336" s="14">
        <v>377.64220599999999</v>
      </c>
      <c r="J336" s="15">
        <v>0.72499999999999998</v>
      </c>
      <c r="K336" s="16">
        <v>521170825</v>
      </c>
      <c r="L336" s="70">
        <v>2016</v>
      </c>
      <c r="M336" s="13" t="s">
        <v>18</v>
      </c>
      <c r="N336" s="17" t="s">
        <v>508</v>
      </c>
      <c r="O336" s="22" t="s">
        <v>509</v>
      </c>
      <c r="P336" s="19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spans="1:31">
      <c r="A337" s="41" t="s">
        <v>194</v>
      </c>
      <c r="B337" s="11">
        <f t="shared" si="0"/>
        <v>3.5903017244444446</v>
      </c>
      <c r="C337" s="81">
        <v>225</v>
      </c>
      <c r="D337" s="10">
        <f t="shared" si="3"/>
        <v>807.81788800000004</v>
      </c>
      <c r="E337" s="16">
        <v>990.35</v>
      </c>
      <c r="F337" s="12">
        <f t="shared" si="2"/>
        <v>3.5903017244444446</v>
      </c>
      <c r="G337" s="14">
        <v>210.460015</v>
      </c>
      <c r="H337" s="15">
        <v>0.26</v>
      </c>
      <c r="I337" s="14">
        <v>597.35787300000004</v>
      </c>
      <c r="J337" s="15">
        <v>0.74</v>
      </c>
      <c r="K337" s="16">
        <v>807817888</v>
      </c>
      <c r="L337" s="70">
        <v>2017</v>
      </c>
      <c r="M337" s="13" t="s">
        <v>18</v>
      </c>
      <c r="N337" s="17" t="s">
        <v>195</v>
      </c>
      <c r="O337" s="22" t="s">
        <v>196</v>
      </c>
      <c r="P337" s="19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spans="1:31">
      <c r="A338" s="41" t="s">
        <v>880</v>
      </c>
      <c r="B338" s="11">
        <f t="shared" si="0"/>
        <v>3.5799334920000003</v>
      </c>
      <c r="C338" s="81">
        <v>250</v>
      </c>
      <c r="D338" s="10">
        <f t="shared" si="3"/>
        <v>894.98337300000003</v>
      </c>
      <c r="E338" s="16">
        <v>1316.33</v>
      </c>
      <c r="F338" s="12">
        <f t="shared" si="2"/>
        <v>3.5799334920000003</v>
      </c>
      <c r="G338" s="14">
        <v>336.530303</v>
      </c>
      <c r="H338" s="15">
        <v>0.376</v>
      </c>
      <c r="I338" s="14">
        <v>558.45307000000003</v>
      </c>
      <c r="J338" s="15">
        <v>0.624</v>
      </c>
      <c r="K338" s="16">
        <v>894983373</v>
      </c>
      <c r="L338" s="70">
        <v>2007</v>
      </c>
      <c r="M338" s="13" t="s">
        <v>16</v>
      </c>
      <c r="N338" s="17" t="s">
        <v>881</v>
      </c>
      <c r="O338" s="22" t="s">
        <v>882</v>
      </c>
      <c r="P338" s="19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spans="1:31">
      <c r="A339" s="41" t="s">
        <v>758</v>
      </c>
      <c r="B339" s="11">
        <f t="shared" si="0"/>
        <v>3.5669019416666665</v>
      </c>
      <c r="C339" s="84">
        <v>120</v>
      </c>
      <c r="D339" s="10">
        <f t="shared" si="3"/>
        <v>428.028233</v>
      </c>
      <c r="E339" s="16">
        <v>514.1</v>
      </c>
      <c r="F339" s="12">
        <f t="shared" si="2"/>
        <v>3.5669019416666665</v>
      </c>
      <c r="G339" s="14">
        <v>101.028233</v>
      </c>
      <c r="H339" s="15">
        <v>0.23599999999999999</v>
      </c>
      <c r="I339" s="14">
        <v>327</v>
      </c>
      <c r="J339" s="15">
        <v>0.76400000000000001</v>
      </c>
      <c r="K339" s="16">
        <v>428028233</v>
      </c>
      <c r="L339" s="70">
        <v>2018</v>
      </c>
      <c r="M339" s="13" t="s">
        <v>18</v>
      </c>
      <c r="N339" s="17" t="s">
        <v>759</v>
      </c>
      <c r="O339" s="42"/>
      <c r="P339" s="19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spans="1:31">
      <c r="A340" s="41" t="s">
        <v>862</v>
      </c>
      <c r="B340" s="11">
        <f t="shared" si="0"/>
        <v>3.5523964777777781</v>
      </c>
      <c r="C340" s="81">
        <v>90</v>
      </c>
      <c r="D340" s="10">
        <f t="shared" si="3"/>
        <v>319.71568300000001</v>
      </c>
      <c r="E340" s="16">
        <v>368.97</v>
      </c>
      <c r="F340" s="12">
        <f t="shared" si="2"/>
        <v>3.5523964777777781</v>
      </c>
      <c r="G340" s="14">
        <v>148.97466499999999</v>
      </c>
      <c r="H340" s="15">
        <v>0.46600000000000003</v>
      </c>
      <c r="I340" s="14">
        <v>170.741018</v>
      </c>
      <c r="J340" s="15">
        <v>0.53400000000000003</v>
      </c>
      <c r="K340" s="16">
        <v>319715683</v>
      </c>
      <c r="L340" s="70">
        <v>2020</v>
      </c>
      <c r="M340" s="13" t="s">
        <v>91</v>
      </c>
      <c r="N340" s="17" t="s">
        <v>863</v>
      </c>
      <c r="O340" s="22" t="s">
        <v>864</v>
      </c>
      <c r="P340" s="19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spans="1:31">
      <c r="A341" s="41" t="s">
        <v>1243</v>
      </c>
      <c r="B341" s="11">
        <f t="shared" si="0"/>
        <v>3.5485489000000001</v>
      </c>
      <c r="C341" s="81">
        <v>200</v>
      </c>
      <c r="D341" s="10">
        <f t="shared" si="3"/>
        <v>709.70978000000002</v>
      </c>
      <c r="E341" s="16">
        <v>1043.83</v>
      </c>
      <c r="F341" s="12">
        <f t="shared" si="2"/>
        <v>3.5485489000000001</v>
      </c>
      <c r="G341" s="14">
        <v>319.24619300000001</v>
      </c>
      <c r="H341" s="15">
        <v>0.45</v>
      </c>
      <c r="I341" s="14">
        <v>390.46358700000002</v>
      </c>
      <c r="J341" s="15">
        <v>0.55000000000000004</v>
      </c>
      <c r="K341" s="16">
        <v>709709780</v>
      </c>
      <c r="L341" s="70">
        <v>2007</v>
      </c>
      <c r="M341" s="13" t="s">
        <v>16</v>
      </c>
      <c r="N341" s="17" t="s">
        <v>1244</v>
      </c>
      <c r="O341" s="22" t="s">
        <v>1245</v>
      </c>
      <c r="P341" s="19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spans="1:31">
      <c r="A342" s="41" t="s">
        <v>653</v>
      </c>
      <c r="B342" s="11">
        <f t="shared" si="0"/>
        <v>3.5326326846153848</v>
      </c>
      <c r="C342" s="81">
        <v>130</v>
      </c>
      <c r="D342" s="10">
        <f t="shared" si="3"/>
        <v>459.24224900000002</v>
      </c>
      <c r="E342" s="16">
        <v>675.45</v>
      </c>
      <c r="F342" s="12">
        <f t="shared" si="2"/>
        <v>3.5326326846153848</v>
      </c>
      <c r="G342" s="14">
        <v>219.96411499999999</v>
      </c>
      <c r="H342" s="15">
        <v>0.47899999999999998</v>
      </c>
      <c r="I342" s="14">
        <v>239.27813399999999</v>
      </c>
      <c r="J342" s="15">
        <v>0.52100000000000002</v>
      </c>
      <c r="K342" s="16">
        <v>459242249</v>
      </c>
      <c r="L342" s="70">
        <v>2007</v>
      </c>
      <c r="M342" s="13" t="s">
        <v>16</v>
      </c>
      <c r="N342" s="17" t="s">
        <v>654</v>
      </c>
      <c r="O342" s="22" t="s">
        <v>655</v>
      </c>
      <c r="P342" s="19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spans="1:31">
      <c r="A343" s="41" t="s">
        <v>525</v>
      </c>
      <c r="B343" s="11">
        <f t="shared" si="0"/>
        <v>3.5286910090909087</v>
      </c>
      <c r="C343" s="81">
        <v>110</v>
      </c>
      <c r="D343" s="10">
        <f t="shared" si="3"/>
        <v>388.15601099999998</v>
      </c>
      <c r="E343" s="16">
        <v>570.9</v>
      </c>
      <c r="F343" s="12">
        <f t="shared" si="2"/>
        <v>3.5286910090909087</v>
      </c>
      <c r="G343" s="14">
        <v>134.529403</v>
      </c>
      <c r="H343" s="15">
        <v>0.34699999999999998</v>
      </c>
      <c r="I343" s="14">
        <v>253.626608</v>
      </c>
      <c r="J343" s="15">
        <v>0.65300000000000002</v>
      </c>
      <c r="K343" s="16">
        <v>388156011</v>
      </c>
      <c r="L343" s="70">
        <v>2007</v>
      </c>
      <c r="M343" s="13" t="s">
        <v>16</v>
      </c>
      <c r="N343" s="17" t="s">
        <v>526</v>
      </c>
      <c r="O343" s="22" t="s">
        <v>527</v>
      </c>
      <c r="P343" s="19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spans="1:31">
      <c r="A344" s="41" t="s">
        <v>1386</v>
      </c>
      <c r="B344" s="11">
        <f t="shared" si="0"/>
        <v>3.5145638058252424</v>
      </c>
      <c r="C344" s="81">
        <v>103</v>
      </c>
      <c r="D344" s="10">
        <f t="shared" si="3"/>
        <v>362.00007199999999</v>
      </c>
      <c r="E344" s="16">
        <v>468</v>
      </c>
      <c r="F344" s="12">
        <f t="shared" si="2"/>
        <v>3.5145638058252424</v>
      </c>
      <c r="G344" s="14">
        <v>112.20007200000001</v>
      </c>
      <c r="H344" s="15">
        <v>0.31</v>
      </c>
      <c r="I344" s="14">
        <v>249.8</v>
      </c>
      <c r="J344" s="15">
        <v>0.69</v>
      </c>
      <c r="K344" s="16">
        <v>362000072</v>
      </c>
      <c r="L344" s="70">
        <v>2013</v>
      </c>
      <c r="M344" s="13" t="s">
        <v>18</v>
      </c>
      <c r="N344" s="17" t="s">
        <v>1047</v>
      </c>
      <c r="O344" s="22" t="s">
        <v>1048</v>
      </c>
      <c r="P344" s="19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spans="1:31">
      <c r="A345" s="41" t="s">
        <v>608</v>
      </c>
      <c r="B345" s="11">
        <f t="shared" si="0"/>
        <v>3.5134600588235294</v>
      </c>
      <c r="C345" s="81">
        <v>102</v>
      </c>
      <c r="D345" s="10">
        <f t="shared" si="3"/>
        <v>358.37292600000001</v>
      </c>
      <c r="E345" s="16">
        <v>602.44000000000005</v>
      </c>
      <c r="F345" s="12">
        <f t="shared" si="2"/>
        <v>3.5134600588235294</v>
      </c>
      <c r="G345" s="14">
        <v>132.072926</v>
      </c>
      <c r="H345" s="15">
        <v>0.36799999999999999</v>
      </c>
      <c r="I345" s="14">
        <v>226.3</v>
      </c>
      <c r="J345" s="15">
        <v>0.63200000000000001</v>
      </c>
      <c r="K345" s="16">
        <v>358372926</v>
      </c>
      <c r="L345" s="70">
        <v>2002</v>
      </c>
      <c r="M345" s="13" t="s">
        <v>16</v>
      </c>
      <c r="N345" s="17" t="s">
        <v>609</v>
      </c>
      <c r="O345" s="22" t="s">
        <v>610</v>
      </c>
      <c r="P345" s="19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spans="1:31">
      <c r="A346" s="41" t="s">
        <v>123</v>
      </c>
      <c r="B346" s="11">
        <f t="shared" si="0"/>
        <v>3.4945501119999998</v>
      </c>
      <c r="C346" s="81">
        <v>250</v>
      </c>
      <c r="D346" s="10">
        <f t="shared" si="3"/>
        <v>873.63752799999997</v>
      </c>
      <c r="E346" s="16">
        <v>1097.82</v>
      </c>
      <c r="F346" s="12">
        <f t="shared" si="2"/>
        <v>3.4945501119999998</v>
      </c>
      <c r="G346" s="14">
        <v>330.36019399999998</v>
      </c>
      <c r="H346" s="15">
        <v>0.378</v>
      </c>
      <c r="I346" s="14">
        <v>543.277334</v>
      </c>
      <c r="J346" s="15">
        <v>0.622</v>
      </c>
      <c r="K346" s="16">
        <v>873637528</v>
      </c>
      <c r="L346" s="70">
        <v>2016</v>
      </c>
      <c r="M346" s="13" t="s">
        <v>18</v>
      </c>
      <c r="N346" s="17" t="s">
        <v>124</v>
      </c>
      <c r="O346" s="18"/>
      <c r="P346" s="19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spans="1:31">
      <c r="A347" s="41" t="s">
        <v>650</v>
      </c>
      <c r="B347" s="11">
        <f t="shared" si="0"/>
        <v>3.4751231799999998</v>
      </c>
      <c r="C347" s="81">
        <v>100</v>
      </c>
      <c r="D347" s="10">
        <f t="shared" si="3"/>
        <v>347.51231799999999</v>
      </c>
      <c r="E347" s="16">
        <v>558.63</v>
      </c>
      <c r="F347" s="12">
        <f t="shared" si="2"/>
        <v>3.4751231799999998</v>
      </c>
      <c r="G347" s="14">
        <v>173.008894</v>
      </c>
      <c r="H347" s="15">
        <v>0.498</v>
      </c>
      <c r="I347" s="14">
        <v>174.503424</v>
      </c>
      <c r="J347" s="15">
        <v>0.502</v>
      </c>
      <c r="K347" s="16">
        <v>347512318</v>
      </c>
      <c r="L347" s="70">
        <v>2004</v>
      </c>
      <c r="M347" s="13" t="s">
        <v>16</v>
      </c>
      <c r="N347" s="17" t="s">
        <v>651</v>
      </c>
      <c r="O347" s="22" t="s">
        <v>652</v>
      </c>
      <c r="P347" s="19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spans="1:31">
      <c r="A348" s="41" t="s">
        <v>156</v>
      </c>
      <c r="B348" s="11">
        <f t="shared" si="0"/>
        <v>3.4665899629629631</v>
      </c>
      <c r="C348" s="81">
        <v>135</v>
      </c>
      <c r="D348" s="10">
        <f t="shared" si="3"/>
        <v>467.989645</v>
      </c>
      <c r="E348" s="16">
        <v>562.1</v>
      </c>
      <c r="F348" s="12">
        <f t="shared" si="2"/>
        <v>3.4665899629629631</v>
      </c>
      <c r="G348" s="14">
        <v>127.195589</v>
      </c>
      <c r="H348" s="15">
        <v>0.27200000000000002</v>
      </c>
      <c r="I348" s="14">
        <v>340.79405600000001</v>
      </c>
      <c r="J348" s="15">
        <v>0.72799999999999998</v>
      </c>
      <c r="K348" s="16">
        <v>467989645</v>
      </c>
      <c r="L348" s="70">
        <v>2018</v>
      </c>
      <c r="M348" s="13" t="s">
        <v>18</v>
      </c>
      <c r="N348" s="17" t="s">
        <v>157</v>
      </c>
      <c r="O348" s="22" t="s">
        <v>158</v>
      </c>
      <c r="P348" s="19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spans="1:31">
      <c r="A349" s="41" t="s">
        <v>447</v>
      </c>
      <c r="B349" s="11">
        <f t="shared" si="0"/>
        <v>3.4623742833333333</v>
      </c>
      <c r="C349" s="81">
        <v>120</v>
      </c>
      <c r="D349" s="10">
        <f t="shared" si="3"/>
        <v>415.484914</v>
      </c>
      <c r="E349" s="16">
        <v>522.1</v>
      </c>
      <c r="F349" s="12">
        <f t="shared" si="2"/>
        <v>3.4623742833333333</v>
      </c>
      <c r="G349" s="14">
        <v>162.43441000000001</v>
      </c>
      <c r="H349" s="15">
        <v>0.39100000000000001</v>
      </c>
      <c r="I349" s="14">
        <v>253.05050399999999</v>
      </c>
      <c r="J349" s="15">
        <v>0.60899999999999999</v>
      </c>
      <c r="K349" s="16">
        <v>415484914</v>
      </c>
      <c r="L349" s="70">
        <v>2016</v>
      </c>
      <c r="M349" s="13" t="s">
        <v>18</v>
      </c>
      <c r="N349" s="17" t="s">
        <v>448</v>
      </c>
      <c r="O349" s="22" t="s">
        <v>449</v>
      </c>
      <c r="P349" s="19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spans="1:31">
      <c r="A350" s="23" t="s">
        <v>719</v>
      </c>
      <c r="B350" s="11">
        <f t="shared" si="0"/>
        <v>3.4560062695652172</v>
      </c>
      <c r="C350" s="81">
        <v>230</v>
      </c>
      <c r="D350" s="10">
        <f t="shared" si="3"/>
        <v>794.88144199999999</v>
      </c>
      <c r="E350" s="16">
        <v>974.49</v>
      </c>
      <c r="F350" s="12">
        <f t="shared" si="2"/>
        <v>3.4560062695652172</v>
      </c>
      <c r="G350" s="14">
        <v>172.558876</v>
      </c>
      <c r="H350" s="15">
        <v>0.217</v>
      </c>
      <c r="I350" s="14">
        <v>622.32256600000005</v>
      </c>
      <c r="J350" s="15">
        <v>0.78300000000000003</v>
      </c>
      <c r="K350" s="16">
        <v>794881442</v>
      </c>
      <c r="L350" s="70">
        <v>2017</v>
      </c>
      <c r="M350" s="13" t="s">
        <v>18</v>
      </c>
      <c r="N350" s="17" t="s">
        <v>720</v>
      </c>
      <c r="O350" s="22" t="s">
        <v>721</v>
      </c>
      <c r="P350" s="19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spans="1:31">
      <c r="A351" s="41" t="s">
        <v>925</v>
      </c>
      <c r="B351" s="11">
        <f t="shared" si="0"/>
        <v>3.4476293769230768</v>
      </c>
      <c r="C351" s="81">
        <v>130</v>
      </c>
      <c r="D351" s="10">
        <f t="shared" si="3"/>
        <v>448.19181900000001</v>
      </c>
      <c r="E351" s="16">
        <v>812.12</v>
      </c>
      <c r="F351" s="12">
        <f t="shared" si="2"/>
        <v>3.4476293769230768</v>
      </c>
      <c r="G351" s="14">
        <v>171.09181899999999</v>
      </c>
      <c r="H351" s="15">
        <v>0.38200000000000001</v>
      </c>
      <c r="I351" s="14">
        <v>277.10000000000002</v>
      </c>
      <c r="J351" s="15">
        <v>0.61799999999999999</v>
      </c>
      <c r="K351" s="16">
        <v>448191819</v>
      </c>
      <c r="L351" s="70">
        <v>1999</v>
      </c>
      <c r="M351" s="13" t="s">
        <v>23</v>
      </c>
      <c r="N351" s="17" t="s">
        <v>926</v>
      </c>
      <c r="O351" s="22" t="s">
        <v>927</v>
      </c>
      <c r="P351" s="19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spans="1:31">
      <c r="A352" s="41" t="s">
        <v>120</v>
      </c>
      <c r="B352" s="11">
        <f t="shared" si="0"/>
        <v>3.3656715799999999</v>
      </c>
      <c r="C352" s="81">
        <v>100</v>
      </c>
      <c r="D352" s="10">
        <f t="shared" si="3"/>
        <v>336.56715800000001</v>
      </c>
      <c r="E352" s="16">
        <v>666.66</v>
      </c>
      <c r="F352" s="12">
        <f t="shared" si="2"/>
        <v>3.3656715799999999</v>
      </c>
      <c r="G352" s="14">
        <v>184.06912600000001</v>
      </c>
      <c r="H352" s="15">
        <v>0.54700000000000004</v>
      </c>
      <c r="I352" s="14">
        <v>152.49803199999999</v>
      </c>
      <c r="J352" s="15">
        <v>0.45300000000000001</v>
      </c>
      <c r="K352" s="16">
        <v>336567158</v>
      </c>
      <c r="L352" s="70">
        <v>1995</v>
      </c>
      <c r="M352" s="13" t="s">
        <v>23</v>
      </c>
      <c r="N352" s="17" t="s">
        <v>121</v>
      </c>
      <c r="O352" s="22" t="s">
        <v>122</v>
      </c>
      <c r="P352" s="19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spans="1:31">
      <c r="A353" s="41" t="s">
        <v>987</v>
      </c>
      <c r="B353" s="11">
        <f t="shared" si="0"/>
        <v>3.3556341885714289</v>
      </c>
      <c r="C353" s="81">
        <v>175</v>
      </c>
      <c r="D353" s="10">
        <f t="shared" si="3"/>
        <v>587.23598300000003</v>
      </c>
      <c r="E353" s="16">
        <v>759.19</v>
      </c>
      <c r="F353" s="12">
        <f t="shared" si="2"/>
        <v>3.3556341885714289</v>
      </c>
      <c r="G353" s="14">
        <v>187.16842500000001</v>
      </c>
      <c r="H353" s="15">
        <v>0.31900000000000001</v>
      </c>
      <c r="I353" s="14">
        <v>400.06755800000002</v>
      </c>
      <c r="J353" s="15">
        <v>0.68100000000000005</v>
      </c>
      <c r="K353" s="16">
        <v>587235983</v>
      </c>
      <c r="L353" s="70">
        <v>2013</v>
      </c>
      <c r="M353" s="13" t="s">
        <v>18</v>
      </c>
      <c r="N353" s="17" t="s">
        <v>988</v>
      </c>
      <c r="O353" s="22" t="s">
        <v>989</v>
      </c>
      <c r="P353" s="19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spans="1:31">
      <c r="A354" s="41" t="s">
        <v>1288</v>
      </c>
      <c r="B354" s="11">
        <f t="shared" si="0"/>
        <v>3.3479068333333335</v>
      </c>
      <c r="C354" s="81">
        <v>120</v>
      </c>
      <c r="D354" s="10">
        <f t="shared" si="3"/>
        <v>401.74882000000002</v>
      </c>
      <c r="E354" s="16">
        <v>425.42</v>
      </c>
      <c r="F354" s="12">
        <f t="shared" si="2"/>
        <v>3.3479068333333335</v>
      </c>
      <c r="G354" s="14">
        <v>148.64882</v>
      </c>
      <c r="H354" s="15">
        <v>0.37</v>
      </c>
      <c r="I354" s="14">
        <v>253.1</v>
      </c>
      <c r="J354" s="15">
        <v>0.63</v>
      </c>
      <c r="K354" s="16">
        <v>401748820</v>
      </c>
      <c r="L354" s="70">
        <v>2022</v>
      </c>
      <c r="M354" s="13" t="s">
        <v>91</v>
      </c>
      <c r="N354" s="17" t="s">
        <v>1289</v>
      </c>
      <c r="O354" s="22" t="s">
        <v>1290</v>
      </c>
      <c r="P354" s="19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spans="1:31">
      <c r="A355" s="41" t="s">
        <v>766</v>
      </c>
      <c r="B355" s="11">
        <f t="shared" si="0"/>
        <v>3.3309648514285715</v>
      </c>
      <c r="C355" s="81">
        <v>175</v>
      </c>
      <c r="D355" s="10">
        <f t="shared" si="3"/>
        <v>582.91884900000002</v>
      </c>
      <c r="E355" s="16">
        <v>700.14</v>
      </c>
      <c r="F355" s="12">
        <f t="shared" si="2"/>
        <v>3.3309648514285715</v>
      </c>
      <c r="G355" s="14">
        <v>137.71535</v>
      </c>
      <c r="H355" s="15">
        <v>0.23599999999999999</v>
      </c>
      <c r="I355" s="14">
        <v>445.20349900000002</v>
      </c>
      <c r="J355" s="15">
        <v>0.76400000000000001</v>
      </c>
      <c r="K355" s="16">
        <v>582918849</v>
      </c>
      <c r="L355" s="70">
        <v>2018</v>
      </c>
      <c r="M355" s="13" t="s">
        <v>18</v>
      </c>
      <c r="N355" s="17" t="s">
        <v>767</v>
      </c>
      <c r="O355" s="22" t="s">
        <v>768</v>
      </c>
      <c r="P355" s="19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spans="1:31">
      <c r="A356" s="41" t="s">
        <v>1186</v>
      </c>
      <c r="B356" s="11">
        <f t="shared" si="0"/>
        <v>3.3099558095238097</v>
      </c>
      <c r="C356" s="81">
        <v>105</v>
      </c>
      <c r="D356" s="10">
        <f t="shared" si="3"/>
        <v>347.54536000000002</v>
      </c>
      <c r="E356" s="16">
        <v>449.31</v>
      </c>
      <c r="F356" s="12">
        <f t="shared" si="2"/>
        <v>3.3099558095238097</v>
      </c>
      <c r="G356" s="14">
        <v>71.017784000000006</v>
      </c>
      <c r="H356" s="15">
        <v>0.20399999999999999</v>
      </c>
      <c r="I356" s="14">
        <v>276.52757600000001</v>
      </c>
      <c r="J356" s="15">
        <v>0.79600000000000004</v>
      </c>
      <c r="K356" s="16">
        <v>347545360</v>
      </c>
      <c r="L356" s="70">
        <v>2013</v>
      </c>
      <c r="M356" s="13" t="s">
        <v>18</v>
      </c>
      <c r="N356" s="17" t="s">
        <v>1187</v>
      </c>
      <c r="O356" s="22" t="s">
        <v>1188</v>
      </c>
      <c r="P356" s="19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spans="1:31">
      <c r="A357" s="41" t="s">
        <v>686</v>
      </c>
      <c r="B357" s="11">
        <f t="shared" si="0"/>
        <v>3.2976752727272727</v>
      </c>
      <c r="C357" s="81">
        <v>110</v>
      </c>
      <c r="D357" s="10">
        <f t="shared" si="3"/>
        <v>362.74428</v>
      </c>
      <c r="E357" s="16">
        <v>583.12</v>
      </c>
      <c r="F357" s="12">
        <f t="shared" si="2"/>
        <v>3.2976752727272727</v>
      </c>
      <c r="G357" s="14">
        <v>125.54428</v>
      </c>
      <c r="H357" s="15">
        <v>0.34599999999999997</v>
      </c>
      <c r="I357" s="14">
        <v>237.2</v>
      </c>
      <c r="J357" s="15">
        <v>0.65400000000000003</v>
      </c>
      <c r="K357" s="16">
        <v>362744280</v>
      </c>
      <c r="L357" s="70">
        <v>2004</v>
      </c>
      <c r="M357" s="13" t="s">
        <v>16</v>
      </c>
      <c r="N357" s="17" t="s">
        <v>687</v>
      </c>
      <c r="O357" s="22" t="s">
        <v>688</v>
      </c>
      <c r="P357" s="19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spans="1:31">
      <c r="A358" s="41" t="s">
        <v>952</v>
      </c>
      <c r="B358" s="11">
        <f t="shared" si="0"/>
        <v>3.2953507086956519</v>
      </c>
      <c r="C358" s="81">
        <v>230</v>
      </c>
      <c r="D358" s="10">
        <f t="shared" si="3"/>
        <v>757.93066299999998</v>
      </c>
      <c r="E358" s="16">
        <v>995.5</v>
      </c>
      <c r="F358" s="12">
        <f t="shared" si="2"/>
        <v>3.2953507086956519</v>
      </c>
      <c r="G358" s="14">
        <v>262.030663</v>
      </c>
      <c r="H358" s="15">
        <v>0.34599999999999997</v>
      </c>
      <c r="I358" s="14">
        <v>495.9</v>
      </c>
      <c r="J358" s="15">
        <v>0.65400000000000003</v>
      </c>
      <c r="K358" s="16">
        <v>757930663</v>
      </c>
      <c r="L358" s="70">
        <v>2012</v>
      </c>
      <c r="M358" s="13" t="s">
        <v>18</v>
      </c>
      <c r="N358" s="17" t="s">
        <v>953</v>
      </c>
      <c r="O358" s="22" t="s">
        <v>954</v>
      </c>
      <c r="P358" s="19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spans="1:31">
      <c r="A359" s="41" t="s">
        <v>304</v>
      </c>
      <c r="B359" s="11">
        <f t="shared" si="0"/>
        <v>3.2811004312500005</v>
      </c>
      <c r="C359" s="81">
        <v>160</v>
      </c>
      <c r="D359" s="10">
        <f t="shared" si="3"/>
        <v>524.97606900000005</v>
      </c>
      <c r="E359" s="16">
        <v>668.15</v>
      </c>
      <c r="F359" s="12">
        <f t="shared" si="2"/>
        <v>3.2811004312500005</v>
      </c>
      <c r="G359" s="14">
        <v>200.67606900000001</v>
      </c>
      <c r="H359" s="15">
        <v>0.38200000000000001</v>
      </c>
      <c r="I359" s="14">
        <v>324.3</v>
      </c>
      <c r="J359" s="15">
        <v>0.61799999999999999</v>
      </c>
      <c r="K359" s="16">
        <v>524976069</v>
      </c>
      <c r="L359" s="70">
        <v>2014</v>
      </c>
      <c r="M359" s="13" t="s">
        <v>18</v>
      </c>
      <c r="N359" s="17" t="s">
        <v>305</v>
      </c>
      <c r="O359" s="18"/>
      <c r="P359" s="19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spans="1:31">
      <c r="A360" s="41" t="s">
        <v>985</v>
      </c>
      <c r="B360" s="11">
        <f t="shared" si="0"/>
        <v>3.274279505</v>
      </c>
      <c r="C360" s="81">
        <v>200</v>
      </c>
      <c r="D360" s="10">
        <f t="shared" si="3"/>
        <v>654.85590100000002</v>
      </c>
      <c r="E360" s="16">
        <v>786.54</v>
      </c>
      <c r="F360" s="12">
        <f t="shared" si="2"/>
        <v>3.274279505</v>
      </c>
      <c r="G360" s="14">
        <v>159.55590100000001</v>
      </c>
      <c r="H360" s="15">
        <v>0.24399999999999999</v>
      </c>
      <c r="I360" s="14">
        <v>495.3</v>
      </c>
      <c r="J360" s="15">
        <v>0.75600000000000001</v>
      </c>
      <c r="K360" s="16">
        <v>654855901</v>
      </c>
      <c r="L360" s="70">
        <v>2018</v>
      </c>
      <c r="M360" s="13" t="s">
        <v>18</v>
      </c>
      <c r="N360" s="17" t="s">
        <v>986</v>
      </c>
      <c r="O360" s="18"/>
      <c r="P360" s="19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spans="1:31">
      <c r="A361" s="41" t="s">
        <v>1084</v>
      </c>
      <c r="B361" s="11">
        <f t="shared" si="0"/>
        <v>3.2473375928571429</v>
      </c>
      <c r="C361" s="81">
        <v>140</v>
      </c>
      <c r="D361" s="10">
        <f t="shared" si="3"/>
        <v>454.62726300000003</v>
      </c>
      <c r="E361" s="16">
        <v>744.9</v>
      </c>
      <c r="F361" s="12">
        <f t="shared" si="2"/>
        <v>3.2473375928571429</v>
      </c>
      <c r="G361" s="14">
        <v>111.127263</v>
      </c>
      <c r="H361" s="15">
        <v>0.24399999999999999</v>
      </c>
      <c r="I361" s="14">
        <v>343.5</v>
      </c>
      <c r="J361" s="15">
        <v>0.75600000000000001</v>
      </c>
      <c r="K361" s="16">
        <v>454627263</v>
      </c>
      <c r="L361" s="70">
        <v>2003</v>
      </c>
      <c r="M361" s="13" t="s">
        <v>16</v>
      </c>
      <c r="N361" s="17" t="s">
        <v>1085</v>
      </c>
      <c r="O361" s="22" t="s">
        <v>1086</v>
      </c>
      <c r="P361" s="19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spans="1:31">
      <c r="A362" s="41" t="s">
        <v>65</v>
      </c>
      <c r="B362" s="11">
        <f t="shared" si="0"/>
        <v>3.2395387733333334</v>
      </c>
      <c r="C362" s="81">
        <v>150</v>
      </c>
      <c r="D362" s="10">
        <f t="shared" si="3"/>
        <v>485.93081599999999</v>
      </c>
      <c r="E362" s="16">
        <v>685.16</v>
      </c>
      <c r="F362" s="12">
        <f t="shared" si="2"/>
        <v>3.2395387733333334</v>
      </c>
      <c r="G362" s="14">
        <v>133.375846</v>
      </c>
      <c r="H362" s="15">
        <v>0.27400000000000002</v>
      </c>
      <c r="I362" s="14">
        <v>352.55497000000003</v>
      </c>
      <c r="J362" s="15">
        <v>0.72599999999999998</v>
      </c>
      <c r="K362" s="16">
        <v>485930816</v>
      </c>
      <c r="L362" s="70">
        <v>2009</v>
      </c>
      <c r="M362" s="13" t="s">
        <v>16</v>
      </c>
      <c r="N362" s="17" t="s">
        <v>66</v>
      </c>
      <c r="O362" s="18"/>
      <c r="P362" s="19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spans="1:31">
      <c r="A363" s="41" t="s">
        <v>931</v>
      </c>
      <c r="B363" s="11">
        <f t="shared" si="0"/>
        <v>3.2333650266666667</v>
      </c>
      <c r="C363" s="81">
        <v>150</v>
      </c>
      <c r="D363" s="10">
        <f t="shared" si="3"/>
        <v>485.00475399999999</v>
      </c>
      <c r="E363" s="16">
        <v>617.28</v>
      </c>
      <c r="F363" s="12">
        <f t="shared" si="2"/>
        <v>3.2333650266666667</v>
      </c>
      <c r="G363" s="14">
        <v>191.20475400000001</v>
      </c>
      <c r="H363" s="15">
        <v>0.39400000000000002</v>
      </c>
      <c r="I363" s="14">
        <v>293.8</v>
      </c>
      <c r="J363" s="15">
        <v>0.60599999999999998</v>
      </c>
      <c r="K363" s="16">
        <v>485004754</v>
      </c>
      <c r="L363" s="70">
        <v>2014</v>
      </c>
      <c r="M363" s="13" t="s">
        <v>18</v>
      </c>
      <c r="N363" s="17" t="s">
        <v>932</v>
      </c>
      <c r="O363" s="22" t="s">
        <v>933</v>
      </c>
      <c r="P363" s="19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spans="1:31">
      <c r="A364" s="41" t="s">
        <v>1306</v>
      </c>
      <c r="B364" s="11">
        <f t="shared" si="0"/>
        <v>3.2284194934210526</v>
      </c>
      <c r="C364" s="81">
        <v>152</v>
      </c>
      <c r="D364" s="10">
        <f t="shared" si="3"/>
        <v>490.719763</v>
      </c>
      <c r="E364" s="16">
        <v>601.6</v>
      </c>
      <c r="F364" s="12">
        <f t="shared" si="2"/>
        <v>3.2284194934210526</v>
      </c>
      <c r="G364" s="14">
        <v>146.88016200000001</v>
      </c>
      <c r="H364" s="15">
        <v>0.29899999999999999</v>
      </c>
      <c r="I364" s="14">
        <v>343.83960100000002</v>
      </c>
      <c r="J364" s="15">
        <v>0.70099999999999996</v>
      </c>
      <c r="K364" s="16">
        <v>490719763</v>
      </c>
      <c r="L364" s="70">
        <v>2017</v>
      </c>
      <c r="M364" s="13" t="s">
        <v>18</v>
      </c>
      <c r="N364" s="17" t="s">
        <v>1307</v>
      </c>
      <c r="O364" s="22" t="s">
        <v>1308</v>
      </c>
      <c r="P364" s="19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spans="1:31">
      <c r="A365" s="41" t="s">
        <v>701</v>
      </c>
      <c r="B365" s="11">
        <f t="shared" si="0"/>
        <v>3.2087210357142855</v>
      </c>
      <c r="C365" s="82">
        <v>140</v>
      </c>
      <c r="D365" s="10">
        <f t="shared" si="3"/>
        <v>449.22094499999997</v>
      </c>
      <c r="E365" s="16">
        <v>763.78</v>
      </c>
      <c r="F365" s="12">
        <f t="shared" si="2"/>
        <v>3.2087210357142855</v>
      </c>
      <c r="G365" s="14">
        <v>198.542554</v>
      </c>
      <c r="H365" s="15">
        <v>0.442</v>
      </c>
      <c r="I365" s="14">
        <v>250.678391</v>
      </c>
      <c r="J365" s="15">
        <v>0.55800000000000005</v>
      </c>
      <c r="K365" s="16">
        <v>449220945</v>
      </c>
      <c r="L365" s="70">
        <v>2001</v>
      </c>
      <c r="M365" s="13" t="s">
        <v>16</v>
      </c>
      <c r="N365" s="17" t="s">
        <v>702</v>
      </c>
      <c r="O365" s="22" t="s">
        <v>703</v>
      </c>
      <c r="P365" s="19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spans="1:31">
      <c r="A366" s="41" t="s">
        <v>1052</v>
      </c>
      <c r="B366" s="11">
        <f t="shared" si="0"/>
        <v>3.2073377933333331</v>
      </c>
      <c r="C366" s="81">
        <v>300</v>
      </c>
      <c r="D366" s="10">
        <f t="shared" si="3"/>
        <v>962.20133799999996</v>
      </c>
      <c r="E366" s="16">
        <v>1224.6199999999999</v>
      </c>
      <c r="F366" s="12">
        <f t="shared" si="2"/>
        <v>3.2073377933333331</v>
      </c>
      <c r="G366" s="14">
        <v>255.138261</v>
      </c>
      <c r="H366" s="15">
        <v>0.26500000000000001</v>
      </c>
      <c r="I366" s="14">
        <v>707.06307700000002</v>
      </c>
      <c r="J366" s="15">
        <v>0.73499999999999999</v>
      </c>
      <c r="K366" s="16">
        <v>962201338</v>
      </c>
      <c r="L366" s="70">
        <v>2014</v>
      </c>
      <c r="M366" s="13" t="s">
        <v>18</v>
      </c>
      <c r="N366" s="17" t="s">
        <v>1053</v>
      </c>
      <c r="O366" s="22" t="s">
        <v>1054</v>
      </c>
      <c r="P366" s="19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spans="1:31">
      <c r="A367" s="23" t="s">
        <v>713</v>
      </c>
      <c r="B367" s="11">
        <f t="shared" si="0"/>
        <v>3.20332164</v>
      </c>
      <c r="C367" s="81">
        <v>300</v>
      </c>
      <c r="D367" s="10">
        <f t="shared" si="3"/>
        <v>960.99649199999999</v>
      </c>
      <c r="E367" s="16">
        <v>1413.42</v>
      </c>
      <c r="F367" s="12">
        <f t="shared" si="2"/>
        <v>3.20332164</v>
      </c>
      <c r="G367" s="14">
        <v>309.42042500000002</v>
      </c>
      <c r="H367" s="15">
        <v>0.32200000000000001</v>
      </c>
      <c r="I367" s="14">
        <v>651.57606699999997</v>
      </c>
      <c r="J367" s="15">
        <v>0.67800000000000005</v>
      </c>
      <c r="K367" s="16">
        <v>960996492</v>
      </c>
      <c r="L367" s="70">
        <v>2007</v>
      </c>
      <c r="M367" s="13" t="s">
        <v>16</v>
      </c>
      <c r="N367" s="17" t="s">
        <v>714</v>
      </c>
      <c r="O367" s="22" t="s">
        <v>715</v>
      </c>
      <c r="P367" s="19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spans="1:31">
      <c r="A368" s="41" t="s">
        <v>1370</v>
      </c>
      <c r="B368" s="11">
        <f t="shared" si="0"/>
        <v>3.1932007128205129</v>
      </c>
      <c r="C368" s="81">
        <v>195</v>
      </c>
      <c r="D368" s="10">
        <f t="shared" si="3"/>
        <v>622.67413899999997</v>
      </c>
      <c r="E368" s="16">
        <v>747.89</v>
      </c>
      <c r="F368" s="12">
        <f t="shared" si="2"/>
        <v>3.1932007128205129</v>
      </c>
      <c r="G368" s="14">
        <v>216.64874</v>
      </c>
      <c r="H368" s="15">
        <v>0.34799999999999998</v>
      </c>
      <c r="I368" s="14">
        <v>406.02539899999999</v>
      </c>
      <c r="J368" s="15">
        <v>0.65200000000000002</v>
      </c>
      <c r="K368" s="16">
        <v>622674139</v>
      </c>
      <c r="L368" s="70">
        <v>2018</v>
      </c>
      <c r="M368" s="13" t="s">
        <v>18</v>
      </c>
      <c r="N368" s="17" t="s">
        <v>70</v>
      </c>
      <c r="O368" s="18"/>
      <c r="P368" s="19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spans="1:31">
      <c r="A369" s="41" t="s">
        <v>590</v>
      </c>
      <c r="B369" s="11">
        <f t="shared" si="0"/>
        <v>3.1795377714285715</v>
      </c>
      <c r="C369" s="81">
        <v>140</v>
      </c>
      <c r="D369" s="10">
        <f t="shared" si="3"/>
        <v>445.135288</v>
      </c>
      <c r="E369" s="16">
        <v>748.29</v>
      </c>
      <c r="F369" s="12">
        <f t="shared" si="2"/>
        <v>3.1795377714285715</v>
      </c>
      <c r="G369" s="14">
        <v>193.735288</v>
      </c>
      <c r="H369" s="15">
        <v>0.435</v>
      </c>
      <c r="I369" s="14">
        <v>251.4</v>
      </c>
      <c r="J369" s="15">
        <v>0.56499999999999995</v>
      </c>
      <c r="K369" s="16">
        <v>445135288</v>
      </c>
      <c r="L369" s="70">
        <v>2002</v>
      </c>
      <c r="M369" s="13" t="s">
        <v>16</v>
      </c>
      <c r="N369" s="17" t="s">
        <v>591</v>
      </c>
      <c r="O369" s="22" t="s">
        <v>592</v>
      </c>
      <c r="P369" s="19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spans="1:31">
      <c r="A370" s="41" t="s">
        <v>183</v>
      </c>
      <c r="B370" s="11">
        <f t="shared" si="0"/>
        <v>3.1664584200000001</v>
      </c>
      <c r="C370" s="81">
        <v>150</v>
      </c>
      <c r="D370" s="10">
        <f t="shared" si="3"/>
        <v>474.96876300000002</v>
      </c>
      <c r="E370" s="16">
        <v>741.5</v>
      </c>
      <c r="F370" s="12">
        <f t="shared" si="2"/>
        <v>3.1664584200000001</v>
      </c>
      <c r="G370" s="14">
        <v>206.45907600000001</v>
      </c>
      <c r="H370" s="15">
        <v>0.435</v>
      </c>
      <c r="I370" s="14">
        <v>268.50968699999999</v>
      </c>
      <c r="J370" s="15">
        <v>0.56499999999999995</v>
      </c>
      <c r="K370" s="16">
        <v>474968763</v>
      </c>
      <c r="L370" s="70">
        <v>2005</v>
      </c>
      <c r="M370" s="13" t="s">
        <v>16</v>
      </c>
      <c r="N370" s="17" t="s">
        <v>184</v>
      </c>
      <c r="O370" s="22" t="s">
        <v>185</v>
      </c>
      <c r="P370" s="19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spans="1:31">
      <c r="A371" s="41" t="s">
        <v>1267</v>
      </c>
      <c r="B371" s="11">
        <f t="shared" si="0"/>
        <v>3.1573534249999997</v>
      </c>
      <c r="C371" s="84">
        <v>120</v>
      </c>
      <c r="D371" s="10">
        <f t="shared" si="3"/>
        <v>378.88241099999999</v>
      </c>
      <c r="E371" s="16">
        <v>771.53</v>
      </c>
      <c r="F371" s="12">
        <f t="shared" si="2"/>
        <v>3.1573534249999997</v>
      </c>
      <c r="G371" s="14">
        <v>146.282411</v>
      </c>
      <c r="H371" s="15">
        <v>0.38600000000000001</v>
      </c>
      <c r="I371" s="14">
        <v>232.6</v>
      </c>
      <c r="J371" s="15">
        <v>0.61399999999999999</v>
      </c>
      <c r="K371" s="16">
        <v>378882411</v>
      </c>
      <c r="L371" s="70">
        <v>1994</v>
      </c>
      <c r="M371" s="13" t="s">
        <v>23</v>
      </c>
      <c r="N371" s="17" t="s">
        <v>1268</v>
      </c>
      <c r="O371" s="33" t="s">
        <v>1269</v>
      </c>
      <c r="P371" s="19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spans="1:31">
      <c r="A372" s="41" t="s">
        <v>1010</v>
      </c>
      <c r="B372" s="11">
        <f t="shared" si="0"/>
        <v>3.1497595500000002</v>
      </c>
      <c r="C372" s="81">
        <v>100</v>
      </c>
      <c r="D372" s="10">
        <f t="shared" si="3"/>
        <v>314.975955</v>
      </c>
      <c r="E372" s="16">
        <v>413.7</v>
      </c>
      <c r="F372" s="12">
        <f t="shared" si="2"/>
        <v>3.1497595500000002</v>
      </c>
      <c r="G372" s="14">
        <v>85.028192000000004</v>
      </c>
      <c r="H372" s="15">
        <v>0.27</v>
      </c>
      <c r="I372" s="14">
        <v>229.94776300000001</v>
      </c>
      <c r="J372" s="15">
        <v>0.73</v>
      </c>
      <c r="K372" s="16">
        <v>314975955</v>
      </c>
      <c r="L372" s="70">
        <v>2012</v>
      </c>
      <c r="M372" s="13" t="s">
        <v>18</v>
      </c>
      <c r="N372" s="17" t="s">
        <v>1011</v>
      </c>
      <c r="O372" s="22" t="s">
        <v>1012</v>
      </c>
      <c r="P372" s="19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spans="1:31">
      <c r="A373" s="41" t="s">
        <v>1198</v>
      </c>
      <c r="B373" s="11">
        <f t="shared" si="0"/>
        <v>3.1426382272727271</v>
      </c>
      <c r="C373" s="81">
        <v>132</v>
      </c>
      <c r="D373" s="10">
        <f t="shared" si="3"/>
        <v>414.82824599999998</v>
      </c>
      <c r="E373" s="16">
        <v>536.29999999999995</v>
      </c>
      <c r="F373" s="12">
        <f t="shared" si="2"/>
        <v>3.1426382272727271</v>
      </c>
      <c r="G373" s="14">
        <v>132.55685199999999</v>
      </c>
      <c r="H373" s="15">
        <v>0.32</v>
      </c>
      <c r="I373" s="14">
        <v>282.27139399999999</v>
      </c>
      <c r="J373" s="15">
        <v>0.68</v>
      </c>
      <c r="K373" s="16">
        <v>414828246</v>
      </c>
      <c r="L373" s="70">
        <v>2013</v>
      </c>
      <c r="M373" s="13" t="s">
        <v>18</v>
      </c>
      <c r="N373" s="17" t="s">
        <v>1199</v>
      </c>
      <c r="O373" s="22" t="s">
        <v>1200</v>
      </c>
      <c r="P373" s="19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spans="1:31">
      <c r="A374" s="41" t="s">
        <v>435</v>
      </c>
      <c r="B374" s="11">
        <f t="shared" si="0"/>
        <v>3.1196666549999996</v>
      </c>
      <c r="C374" s="81">
        <v>200</v>
      </c>
      <c r="D374" s="10">
        <f t="shared" si="3"/>
        <v>623.93333099999995</v>
      </c>
      <c r="E374" s="16">
        <v>857.24</v>
      </c>
      <c r="F374" s="12">
        <f t="shared" si="2"/>
        <v>3.1196666549999996</v>
      </c>
      <c r="G374" s="14">
        <v>312.43333100000001</v>
      </c>
      <c r="H374" s="15">
        <v>0.501</v>
      </c>
      <c r="I374" s="14">
        <v>311.5</v>
      </c>
      <c r="J374" s="15">
        <v>0.499</v>
      </c>
      <c r="K374" s="16">
        <v>623933331</v>
      </c>
      <c r="L374" s="70">
        <v>2010</v>
      </c>
      <c r="M374" s="13" t="s">
        <v>18</v>
      </c>
      <c r="N374" s="17" t="s">
        <v>436</v>
      </c>
      <c r="O374" s="22" t="s">
        <v>437</v>
      </c>
      <c r="P374" s="19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spans="1:31">
      <c r="A375" s="41" t="s">
        <v>522</v>
      </c>
      <c r="B375" s="11">
        <f t="shared" si="0"/>
        <v>3.1065058499999996</v>
      </c>
      <c r="C375" s="81">
        <v>100</v>
      </c>
      <c r="D375" s="10">
        <f t="shared" si="3"/>
        <v>310.65058499999998</v>
      </c>
      <c r="E375" s="16">
        <v>426.81</v>
      </c>
      <c r="F375" s="12">
        <f t="shared" si="2"/>
        <v>3.1065058499999996</v>
      </c>
      <c r="G375" s="14">
        <v>148.43860000000001</v>
      </c>
      <c r="H375" s="15">
        <v>0.47799999999999998</v>
      </c>
      <c r="I375" s="14">
        <v>162.211985</v>
      </c>
      <c r="J375" s="15">
        <v>0.52200000000000002</v>
      </c>
      <c r="K375" s="16">
        <v>310650585</v>
      </c>
      <c r="L375" s="70">
        <v>2010</v>
      </c>
      <c r="M375" s="13" t="s">
        <v>18</v>
      </c>
      <c r="N375" s="17" t="s">
        <v>523</v>
      </c>
      <c r="O375" s="22" t="s">
        <v>524</v>
      </c>
      <c r="P375" s="19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spans="1:31">
      <c r="A376" s="41" t="s">
        <v>740</v>
      </c>
      <c r="B376" s="11">
        <f t="shared" si="0"/>
        <v>3.1027266846153845</v>
      </c>
      <c r="C376" s="81">
        <v>130</v>
      </c>
      <c r="D376" s="10">
        <f t="shared" si="3"/>
        <v>403.35446899999999</v>
      </c>
      <c r="E376" s="16">
        <v>529.78</v>
      </c>
      <c r="F376" s="12">
        <f t="shared" si="2"/>
        <v>3.1027266846153845</v>
      </c>
      <c r="G376" s="14">
        <v>126.477084</v>
      </c>
      <c r="H376" s="15">
        <v>0.314</v>
      </c>
      <c r="I376" s="14">
        <v>276.877385</v>
      </c>
      <c r="J376" s="15">
        <v>0.68600000000000005</v>
      </c>
      <c r="K376" s="16">
        <v>403354469</v>
      </c>
      <c r="L376" s="70">
        <v>2012</v>
      </c>
      <c r="M376" s="13" t="s">
        <v>18</v>
      </c>
      <c r="N376" s="17" t="s">
        <v>741</v>
      </c>
      <c r="O376" s="22" t="s">
        <v>742</v>
      </c>
      <c r="P376" s="19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spans="1:31">
      <c r="A377" s="41" t="s">
        <v>665</v>
      </c>
      <c r="B377" s="11">
        <f t="shared" si="0"/>
        <v>3.096612028</v>
      </c>
      <c r="C377" s="81">
        <v>250</v>
      </c>
      <c r="D377" s="10">
        <f t="shared" si="3"/>
        <v>774.153007</v>
      </c>
      <c r="E377" s="16">
        <v>881.08</v>
      </c>
      <c r="F377" s="12">
        <f t="shared" si="2"/>
        <v>3.096612028</v>
      </c>
      <c r="G377" s="14">
        <v>160.891007</v>
      </c>
      <c r="H377" s="15">
        <v>0.20799999999999999</v>
      </c>
      <c r="I377" s="14">
        <v>613.26199999999994</v>
      </c>
      <c r="J377" s="15">
        <v>0.79200000000000004</v>
      </c>
      <c r="K377" s="16">
        <v>774153007</v>
      </c>
      <c r="L377" s="70">
        <v>2021</v>
      </c>
      <c r="M377" s="13" t="s">
        <v>91</v>
      </c>
      <c r="N377" s="17" t="s">
        <v>666</v>
      </c>
      <c r="O377" s="22" t="s">
        <v>667</v>
      </c>
      <c r="P377" s="19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spans="1:31">
      <c r="A378" s="41" t="s">
        <v>28</v>
      </c>
      <c r="B378" s="11">
        <f t="shared" si="0"/>
        <v>3.068909554545455</v>
      </c>
      <c r="C378" s="81">
        <v>110</v>
      </c>
      <c r="D378" s="10">
        <f t="shared" si="3"/>
        <v>337.58005100000003</v>
      </c>
      <c r="E378" s="16">
        <v>429.65</v>
      </c>
      <c r="F378" s="12">
        <f t="shared" si="2"/>
        <v>3.068909554545455</v>
      </c>
      <c r="G378" s="14">
        <v>106.580051</v>
      </c>
      <c r="H378" s="15">
        <v>0.316</v>
      </c>
      <c r="I378" s="14">
        <v>231</v>
      </c>
      <c r="J378" s="15">
        <v>0.68400000000000005</v>
      </c>
      <c r="K378" s="16">
        <v>337580051</v>
      </c>
      <c r="L378" s="70">
        <v>2014</v>
      </c>
      <c r="M378" s="13" t="s">
        <v>18</v>
      </c>
      <c r="N378" s="17" t="s">
        <v>29</v>
      </c>
      <c r="O378" s="18"/>
      <c r="P378" s="19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spans="1:31">
      <c r="A379" s="41" t="s">
        <v>498</v>
      </c>
      <c r="B379" s="11">
        <f t="shared" si="0"/>
        <v>3.0629881729729731</v>
      </c>
      <c r="C379" s="81">
        <v>185</v>
      </c>
      <c r="D379" s="10">
        <f t="shared" si="3"/>
        <v>566.65281200000004</v>
      </c>
      <c r="E379" s="16">
        <v>694.69</v>
      </c>
      <c r="F379" s="12">
        <f t="shared" si="2"/>
        <v>3.0629881729729731</v>
      </c>
      <c r="G379" s="14">
        <v>168.05281199999999</v>
      </c>
      <c r="H379" s="15">
        <v>0.29699999999999999</v>
      </c>
      <c r="I379" s="14">
        <v>398.6</v>
      </c>
      <c r="J379" s="15">
        <v>0.70299999999999996</v>
      </c>
      <c r="K379" s="16">
        <v>566652812</v>
      </c>
      <c r="L379" s="70">
        <v>2017</v>
      </c>
      <c r="M379" s="13" t="s">
        <v>18</v>
      </c>
      <c r="N379" s="17" t="s">
        <v>499</v>
      </c>
      <c r="O379" s="22" t="s">
        <v>500</v>
      </c>
      <c r="P379" s="19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spans="1:31">
      <c r="A380" s="41" t="s">
        <v>1333</v>
      </c>
      <c r="B380" s="11">
        <f t="shared" si="0"/>
        <v>3.0558095786516857</v>
      </c>
      <c r="C380" s="82">
        <v>178</v>
      </c>
      <c r="D380" s="10">
        <f t="shared" si="3"/>
        <v>543.93410500000005</v>
      </c>
      <c r="E380" s="16">
        <v>683.51</v>
      </c>
      <c r="F380" s="12">
        <f t="shared" si="2"/>
        <v>3.0558095786516857</v>
      </c>
      <c r="G380" s="14">
        <v>155.44248899999999</v>
      </c>
      <c r="H380" s="15">
        <v>0.28599999999999998</v>
      </c>
      <c r="I380" s="14">
        <v>388.49161600000002</v>
      </c>
      <c r="J380" s="15">
        <v>0.71399999999999997</v>
      </c>
      <c r="K380" s="16">
        <v>543934105</v>
      </c>
      <c r="L380" s="70">
        <v>2016</v>
      </c>
      <c r="M380" s="13" t="s">
        <v>18</v>
      </c>
      <c r="N380" s="17" t="s">
        <v>1334</v>
      </c>
      <c r="O380" s="22" t="s">
        <v>1335</v>
      </c>
      <c r="P380" s="19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spans="1:31">
      <c r="A381" s="41" t="s">
        <v>1210</v>
      </c>
      <c r="B381" s="11">
        <f t="shared" si="0"/>
        <v>3.0437123239999999</v>
      </c>
      <c r="C381" s="81">
        <v>250</v>
      </c>
      <c r="D381" s="10">
        <f t="shared" si="3"/>
        <v>760.92808100000002</v>
      </c>
      <c r="E381" s="16">
        <v>805.76</v>
      </c>
      <c r="F381" s="12">
        <f t="shared" si="2"/>
        <v>3.0437123239999999</v>
      </c>
      <c r="G381" s="14">
        <v>343.25682999999998</v>
      </c>
      <c r="H381" s="15">
        <v>0.45100000000000001</v>
      </c>
      <c r="I381" s="14">
        <v>417.67125099999998</v>
      </c>
      <c r="J381" s="15">
        <v>0.54900000000000004</v>
      </c>
      <c r="K381" s="16">
        <v>760928081</v>
      </c>
      <c r="L381" s="70">
        <v>2022</v>
      </c>
      <c r="M381" s="13" t="s">
        <v>91</v>
      </c>
      <c r="N381" s="17" t="s">
        <v>1211</v>
      </c>
      <c r="O381" s="22" t="s">
        <v>1212</v>
      </c>
      <c r="P381" s="19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spans="1:31">
      <c r="A382" s="74" t="s">
        <v>218</v>
      </c>
      <c r="B382" s="11">
        <f t="shared" si="0"/>
        <v>3.0420501126760562</v>
      </c>
      <c r="C382" s="83">
        <v>142</v>
      </c>
      <c r="D382" s="10">
        <f t="shared" si="3"/>
        <v>431.97111599999999</v>
      </c>
      <c r="E382" s="16">
        <v>726.16</v>
      </c>
      <c r="F382" s="12">
        <f t="shared" si="2"/>
        <v>3.0420501126760562</v>
      </c>
      <c r="G382" s="37">
        <v>160.942139</v>
      </c>
      <c r="H382" s="38">
        <v>0.373</v>
      </c>
      <c r="I382" s="37">
        <v>271.028977</v>
      </c>
      <c r="J382" s="38">
        <v>0.627</v>
      </c>
      <c r="K382" s="39">
        <v>431971116</v>
      </c>
      <c r="L382" s="75">
        <v>2002</v>
      </c>
      <c r="M382" s="13" t="s">
        <v>16</v>
      </c>
      <c r="N382" s="17" t="s">
        <v>219</v>
      </c>
      <c r="O382" s="22" t="s">
        <v>220</v>
      </c>
      <c r="P382" s="19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spans="1:31">
      <c r="A383" s="41" t="s">
        <v>1222</v>
      </c>
      <c r="B383" s="11">
        <f t="shared" si="0"/>
        <v>3.0273733454545457</v>
      </c>
      <c r="C383" s="81">
        <v>110</v>
      </c>
      <c r="D383" s="10">
        <f t="shared" si="3"/>
        <v>333.01106800000002</v>
      </c>
      <c r="E383" s="16">
        <v>623.14</v>
      </c>
      <c r="F383" s="12">
        <f t="shared" si="2"/>
        <v>3.0273733454545457</v>
      </c>
      <c r="G383" s="14">
        <v>125.304276</v>
      </c>
      <c r="H383" s="15">
        <v>0.376</v>
      </c>
      <c r="I383" s="14">
        <v>207.70679200000001</v>
      </c>
      <c r="J383" s="15">
        <v>0.624</v>
      </c>
      <c r="K383" s="16">
        <v>333011068</v>
      </c>
      <c r="L383" s="70">
        <v>1997</v>
      </c>
      <c r="M383" s="13" t="s">
        <v>23</v>
      </c>
      <c r="N383" s="17" t="s">
        <v>1223</v>
      </c>
      <c r="O383" s="22" t="s">
        <v>1224</v>
      </c>
      <c r="P383" s="19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spans="1:31">
      <c r="A384" s="41" t="s">
        <v>33</v>
      </c>
      <c r="B384" s="11">
        <f t="shared" si="0"/>
        <v>3.027157158333333</v>
      </c>
      <c r="C384" s="81">
        <v>120</v>
      </c>
      <c r="D384" s="10">
        <f t="shared" si="3"/>
        <v>363.25885899999997</v>
      </c>
      <c r="E384" s="16">
        <v>669.22</v>
      </c>
      <c r="F384" s="12">
        <f t="shared" si="2"/>
        <v>3.027157158333333</v>
      </c>
      <c r="G384" s="14">
        <v>162.798565</v>
      </c>
      <c r="H384" s="15">
        <v>0.44800000000000001</v>
      </c>
      <c r="I384" s="14">
        <v>200.460294</v>
      </c>
      <c r="J384" s="15">
        <v>0.55200000000000005</v>
      </c>
      <c r="K384" s="16">
        <v>363258859</v>
      </c>
      <c r="L384" s="70">
        <v>1998</v>
      </c>
      <c r="M384" s="13" t="s">
        <v>23</v>
      </c>
      <c r="N384" s="17" t="s">
        <v>34</v>
      </c>
      <c r="O384" s="22" t="s">
        <v>35</v>
      </c>
      <c r="P384" s="19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spans="1:31">
      <c r="A385" s="41" t="s">
        <v>755</v>
      </c>
      <c r="B385" s="11">
        <f t="shared" si="0"/>
        <v>3.0247083542857145</v>
      </c>
      <c r="C385" s="81">
        <v>175</v>
      </c>
      <c r="D385" s="10">
        <f t="shared" si="3"/>
        <v>529.32396200000005</v>
      </c>
      <c r="E385" s="16">
        <v>635.77</v>
      </c>
      <c r="F385" s="12">
        <f t="shared" si="2"/>
        <v>3.0247083542857145</v>
      </c>
      <c r="G385" s="14">
        <v>201.091711</v>
      </c>
      <c r="H385" s="15">
        <v>0.38</v>
      </c>
      <c r="I385" s="14">
        <v>328.23225100000002</v>
      </c>
      <c r="J385" s="15">
        <v>0.62</v>
      </c>
      <c r="K385" s="16">
        <v>529323962</v>
      </c>
      <c r="L385" s="70">
        <v>2018</v>
      </c>
      <c r="M385" s="13" t="s">
        <v>18</v>
      </c>
      <c r="N385" s="17" t="s">
        <v>756</v>
      </c>
      <c r="O385" s="22" t="s">
        <v>757</v>
      </c>
      <c r="P385" s="19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>
      <c r="A386" s="41" t="s">
        <v>375</v>
      </c>
      <c r="B386" s="11">
        <f t="shared" si="0"/>
        <v>2.9992695212121214</v>
      </c>
      <c r="C386" s="81">
        <v>165</v>
      </c>
      <c r="D386" s="10">
        <f t="shared" si="3"/>
        <v>494.87947100000002</v>
      </c>
      <c r="E386" s="16">
        <v>679.93</v>
      </c>
      <c r="F386" s="12">
        <f t="shared" si="2"/>
        <v>2.9992695212121214</v>
      </c>
      <c r="G386" s="14">
        <v>217.581231</v>
      </c>
      <c r="H386" s="15">
        <v>0.44</v>
      </c>
      <c r="I386" s="14">
        <v>277.29824000000002</v>
      </c>
      <c r="J386" s="15">
        <v>0.56000000000000005</v>
      </c>
      <c r="K386" s="16">
        <v>494879471</v>
      </c>
      <c r="L386" s="70">
        <v>2010</v>
      </c>
      <c r="M386" s="13" t="s">
        <v>18</v>
      </c>
      <c r="N386" s="17" t="s">
        <v>376</v>
      </c>
      <c r="O386" s="18"/>
      <c r="P386" s="19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spans="1:31">
      <c r="A387" s="41" t="s">
        <v>1207</v>
      </c>
      <c r="B387" s="11">
        <f t="shared" si="0"/>
        <v>2.9955107866666668</v>
      </c>
      <c r="C387" s="81">
        <v>150</v>
      </c>
      <c r="D387" s="10">
        <f t="shared" si="3"/>
        <v>449.326618</v>
      </c>
      <c r="E387" s="16">
        <v>607.42999999999995</v>
      </c>
      <c r="F387" s="12">
        <f t="shared" si="2"/>
        <v>2.9955107866666668</v>
      </c>
      <c r="G387" s="14">
        <v>181.03062399999999</v>
      </c>
      <c r="H387" s="15">
        <v>0.40300000000000002</v>
      </c>
      <c r="I387" s="14">
        <v>268.29599400000001</v>
      </c>
      <c r="J387" s="15">
        <v>0.59699999999999998</v>
      </c>
      <c r="K387" s="16">
        <v>449326618</v>
      </c>
      <c r="L387" s="70">
        <v>2011</v>
      </c>
      <c r="M387" s="13" t="s">
        <v>18</v>
      </c>
      <c r="N387" s="17" t="s">
        <v>1208</v>
      </c>
      <c r="O387" s="22" t="s">
        <v>1209</v>
      </c>
      <c r="P387" s="19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spans="1:31">
      <c r="A388" s="41" t="s">
        <v>1128</v>
      </c>
      <c r="B388" s="11">
        <f t="shared" si="0"/>
        <v>2.9804343820224721</v>
      </c>
      <c r="C388" s="81">
        <v>178</v>
      </c>
      <c r="D388" s="10">
        <f t="shared" si="3"/>
        <v>530.51732000000004</v>
      </c>
      <c r="E388" s="16">
        <v>637.20000000000005</v>
      </c>
      <c r="F388" s="12">
        <f t="shared" si="2"/>
        <v>2.9804343820224721</v>
      </c>
      <c r="G388" s="14">
        <v>145.522784</v>
      </c>
      <c r="H388" s="15">
        <v>0.27400000000000002</v>
      </c>
      <c r="I388" s="14">
        <v>384.99453599999998</v>
      </c>
      <c r="J388" s="15">
        <v>0.72599999999999998</v>
      </c>
      <c r="K388" s="16">
        <v>530517320</v>
      </c>
      <c r="L388" s="70">
        <v>2018</v>
      </c>
      <c r="M388" s="13" t="s">
        <v>18</v>
      </c>
      <c r="N388" s="17" t="s">
        <v>1129</v>
      </c>
      <c r="O388" s="22" t="s">
        <v>1130</v>
      </c>
      <c r="P388" s="19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spans="1:31">
      <c r="A389" s="41" t="s">
        <v>566</v>
      </c>
      <c r="B389" s="11">
        <f t="shared" si="0"/>
        <v>2.9690911911111111</v>
      </c>
      <c r="C389" s="81">
        <v>225</v>
      </c>
      <c r="D389" s="10">
        <f t="shared" si="3"/>
        <v>668.04551800000002</v>
      </c>
      <c r="E389" s="16">
        <v>863.66</v>
      </c>
      <c r="F389" s="12">
        <f t="shared" si="2"/>
        <v>2.9690911911111111</v>
      </c>
      <c r="G389" s="14">
        <v>291.04551800000002</v>
      </c>
      <c r="H389" s="15">
        <v>0.436</v>
      </c>
      <c r="I389" s="14">
        <v>377</v>
      </c>
      <c r="J389" s="15">
        <v>0.56399999999999995</v>
      </c>
      <c r="K389" s="16">
        <v>668045518</v>
      </c>
      <c r="L389" s="70">
        <v>2013</v>
      </c>
      <c r="M389" s="13" t="s">
        <v>18</v>
      </c>
      <c r="N389" s="17" t="s">
        <v>567</v>
      </c>
      <c r="O389" s="22" t="s">
        <v>568</v>
      </c>
      <c r="P389" s="19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spans="1:31">
      <c r="A390" s="41" t="s">
        <v>384</v>
      </c>
      <c r="B390" s="11">
        <f t="shared" si="0"/>
        <v>2.9427824833333331</v>
      </c>
      <c r="C390" s="81">
        <v>120</v>
      </c>
      <c r="D390" s="10">
        <f t="shared" si="3"/>
        <v>353.13389799999999</v>
      </c>
      <c r="E390" s="16">
        <v>567.66999999999996</v>
      </c>
      <c r="F390" s="12">
        <f t="shared" si="2"/>
        <v>2.9427824833333331</v>
      </c>
      <c r="G390" s="14">
        <v>144.80102299999999</v>
      </c>
      <c r="H390" s="15">
        <v>0.41</v>
      </c>
      <c r="I390" s="14">
        <v>208.332875</v>
      </c>
      <c r="J390" s="15">
        <v>0.59</v>
      </c>
      <c r="K390" s="16">
        <v>353133898</v>
      </c>
      <c r="L390" s="70">
        <v>2004</v>
      </c>
      <c r="M390" s="13" t="s">
        <v>16</v>
      </c>
      <c r="N390" s="17" t="s">
        <v>385</v>
      </c>
      <c r="O390" s="22" t="s">
        <v>386</v>
      </c>
      <c r="P390" s="19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spans="1:31">
      <c r="A391" s="41" t="s">
        <v>868</v>
      </c>
      <c r="B391" s="11">
        <f t="shared" si="0"/>
        <v>2.9356843733333333</v>
      </c>
      <c r="C391" s="81">
        <v>300</v>
      </c>
      <c r="D391" s="10">
        <f t="shared" si="3"/>
        <v>880.70531200000005</v>
      </c>
      <c r="E391" s="16">
        <v>1121.9000000000001</v>
      </c>
      <c r="F391" s="12">
        <f t="shared" si="2"/>
        <v>2.9356843733333333</v>
      </c>
      <c r="G391" s="14">
        <v>200.07460900000001</v>
      </c>
      <c r="H391" s="15">
        <v>0.22700000000000001</v>
      </c>
      <c r="I391" s="14">
        <v>680.63070300000004</v>
      </c>
      <c r="J391" s="15">
        <v>0.77300000000000002</v>
      </c>
      <c r="K391" s="16">
        <v>880705312</v>
      </c>
      <c r="L391" s="70">
        <v>2015</v>
      </c>
      <c r="M391" s="13" t="s">
        <v>18</v>
      </c>
      <c r="N391" s="17" t="s">
        <v>869</v>
      </c>
      <c r="O391" s="22" t="s">
        <v>870</v>
      </c>
      <c r="P391" s="19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spans="1:31">
      <c r="A392" s="41" t="s">
        <v>151</v>
      </c>
      <c r="B392" s="11">
        <f t="shared" si="0"/>
        <v>2.9134227405405406</v>
      </c>
      <c r="C392" s="81">
        <v>185</v>
      </c>
      <c r="D392" s="10">
        <f t="shared" si="3"/>
        <v>538.98320699999999</v>
      </c>
      <c r="E392" s="16">
        <v>707.92</v>
      </c>
      <c r="F392" s="12">
        <f t="shared" si="2"/>
        <v>2.9134227405405406</v>
      </c>
      <c r="G392" s="14">
        <v>237.283207</v>
      </c>
      <c r="H392" s="15">
        <v>0.44</v>
      </c>
      <c r="I392" s="14">
        <v>301.7</v>
      </c>
      <c r="J392" s="15">
        <v>0.56000000000000005</v>
      </c>
      <c r="K392" s="16">
        <v>538983207</v>
      </c>
      <c r="L392" s="70">
        <v>2012</v>
      </c>
      <c r="M392" s="13" t="s">
        <v>18</v>
      </c>
      <c r="N392" s="17" t="s">
        <v>152</v>
      </c>
      <c r="O392" s="18"/>
      <c r="P392" s="19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spans="1:31">
      <c r="A393" s="41" t="s">
        <v>587</v>
      </c>
      <c r="B393" s="11">
        <f t="shared" si="0"/>
        <v>2.9076154888888888</v>
      </c>
      <c r="C393" s="81">
        <v>225</v>
      </c>
      <c r="D393" s="10">
        <f t="shared" si="3"/>
        <v>654.21348499999999</v>
      </c>
      <c r="E393" s="16">
        <v>859.27</v>
      </c>
      <c r="F393" s="12">
        <f t="shared" si="2"/>
        <v>2.9076154888888888</v>
      </c>
      <c r="G393" s="14">
        <v>179.02085400000001</v>
      </c>
      <c r="H393" s="15">
        <v>0.27400000000000002</v>
      </c>
      <c r="I393" s="14">
        <v>475.19263100000001</v>
      </c>
      <c r="J393" s="15">
        <v>0.72599999999999998</v>
      </c>
      <c r="K393" s="16">
        <v>654213485</v>
      </c>
      <c r="L393" s="70">
        <v>2012</v>
      </c>
      <c r="M393" s="13" t="s">
        <v>18</v>
      </c>
      <c r="N393" s="17" t="s">
        <v>588</v>
      </c>
      <c r="O393" s="22" t="s">
        <v>589</v>
      </c>
      <c r="P393" s="19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spans="1:31">
      <c r="A394" s="41" t="s">
        <v>1300</v>
      </c>
      <c r="B394" s="11">
        <f t="shared" si="0"/>
        <v>2.8961771666666665</v>
      </c>
      <c r="C394" s="81">
        <v>180</v>
      </c>
      <c r="D394" s="10">
        <f t="shared" si="3"/>
        <v>521.31188999999995</v>
      </c>
      <c r="E394" s="16">
        <v>735.27</v>
      </c>
      <c r="F394" s="12">
        <f t="shared" si="2"/>
        <v>2.8961771666666665</v>
      </c>
      <c r="G394" s="14">
        <v>223.808164</v>
      </c>
      <c r="H394" s="15">
        <v>0.42899999999999999</v>
      </c>
      <c r="I394" s="14">
        <v>297.50372599999997</v>
      </c>
      <c r="J394" s="15">
        <v>0.57099999999999995</v>
      </c>
      <c r="K394" s="16">
        <v>521311890</v>
      </c>
      <c r="L394" s="70">
        <v>2008</v>
      </c>
      <c r="M394" s="13" t="s">
        <v>16</v>
      </c>
      <c r="N394" s="17" t="s">
        <v>1301</v>
      </c>
      <c r="O394" s="22" t="s">
        <v>1302</v>
      </c>
      <c r="P394" s="19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spans="1:31">
      <c r="A395" s="41" t="s">
        <v>296</v>
      </c>
      <c r="B395" s="11">
        <f t="shared" si="0"/>
        <v>2.8903131153846151</v>
      </c>
      <c r="C395" s="81">
        <v>130</v>
      </c>
      <c r="D395" s="10">
        <f t="shared" si="3"/>
        <v>375.74070499999999</v>
      </c>
      <c r="E395" s="16">
        <v>485.77</v>
      </c>
      <c r="F395" s="12">
        <f t="shared" si="2"/>
        <v>2.8903131153846151</v>
      </c>
      <c r="G395" s="14">
        <v>122.52306</v>
      </c>
      <c r="H395" s="15">
        <v>0.32600000000000001</v>
      </c>
      <c r="I395" s="14">
        <v>253.217645</v>
      </c>
      <c r="J395" s="15">
        <v>0.67400000000000004</v>
      </c>
      <c r="K395" s="16">
        <v>375740705</v>
      </c>
      <c r="L395" s="70">
        <v>2013</v>
      </c>
      <c r="M395" s="13" t="s">
        <v>18</v>
      </c>
      <c r="N395" s="17" t="s">
        <v>297</v>
      </c>
      <c r="O395" s="18"/>
      <c r="P395" s="19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spans="1:31">
      <c r="A396" s="41" t="s">
        <v>731</v>
      </c>
      <c r="B396" s="11">
        <f t="shared" si="0"/>
        <v>2.8882020266666668</v>
      </c>
      <c r="C396" s="81">
        <v>150</v>
      </c>
      <c r="D396" s="10">
        <f t="shared" si="3"/>
        <v>433.23030399999999</v>
      </c>
      <c r="E396" s="16">
        <v>512.4</v>
      </c>
      <c r="F396" s="12">
        <f t="shared" si="2"/>
        <v>2.8882020266666668</v>
      </c>
      <c r="G396" s="14">
        <v>144.17456799999999</v>
      </c>
      <c r="H396" s="15">
        <v>0.33300000000000002</v>
      </c>
      <c r="I396" s="14">
        <v>289.05573600000002</v>
      </c>
      <c r="J396" s="15">
        <v>0.66700000000000004</v>
      </c>
      <c r="K396" s="16">
        <v>433230304</v>
      </c>
      <c r="L396" s="70">
        <v>2019</v>
      </c>
      <c r="M396" s="13" t="s">
        <v>18</v>
      </c>
      <c r="N396" s="17" t="s">
        <v>732</v>
      </c>
      <c r="O396" s="22" t="s">
        <v>733</v>
      </c>
      <c r="P396" s="19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spans="1:31">
      <c r="A397" s="41" t="s">
        <v>814</v>
      </c>
      <c r="B397" s="11">
        <f t="shared" si="0"/>
        <v>2.8816219466666668</v>
      </c>
      <c r="C397" s="81">
        <v>150</v>
      </c>
      <c r="D397" s="10">
        <f t="shared" si="3"/>
        <v>432.243292</v>
      </c>
      <c r="E397" s="16">
        <v>491.94</v>
      </c>
      <c r="F397" s="12">
        <f t="shared" si="2"/>
        <v>2.8816219466666668</v>
      </c>
      <c r="G397" s="14">
        <v>224.54329200000001</v>
      </c>
      <c r="H397" s="15">
        <v>0.52</v>
      </c>
      <c r="I397" s="14">
        <v>207.7</v>
      </c>
      <c r="J397" s="15">
        <v>0.48</v>
      </c>
      <c r="K397" s="16">
        <v>432243292</v>
      </c>
      <c r="L397" s="70">
        <v>2021</v>
      </c>
      <c r="M397" s="13" t="s">
        <v>91</v>
      </c>
      <c r="N397" s="17" t="s">
        <v>815</v>
      </c>
      <c r="O397" s="22" t="s">
        <v>816</v>
      </c>
      <c r="P397" s="19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spans="1:31">
      <c r="A398" s="41" t="s">
        <v>668</v>
      </c>
      <c r="B398" s="11">
        <f t="shared" si="0"/>
        <v>2.873600352</v>
      </c>
      <c r="C398" s="81">
        <v>125</v>
      </c>
      <c r="D398" s="10">
        <f t="shared" si="3"/>
        <v>359.20004399999999</v>
      </c>
      <c r="E398" s="16">
        <v>457.16</v>
      </c>
      <c r="F398" s="12">
        <f t="shared" si="2"/>
        <v>2.873600352</v>
      </c>
      <c r="G398" s="14">
        <v>101.20004400000001</v>
      </c>
      <c r="H398" s="15">
        <v>0.28199999999999997</v>
      </c>
      <c r="I398" s="14">
        <v>258</v>
      </c>
      <c r="J398" s="15">
        <v>0.71799999999999997</v>
      </c>
      <c r="K398" s="16">
        <v>359200044</v>
      </c>
      <c r="L398" s="70">
        <v>2014</v>
      </c>
      <c r="M398" s="13" t="s">
        <v>18</v>
      </c>
      <c r="N398" s="17" t="s">
        <v>669</v>
      </c>
      <c r="O398" s="22" t="s">
        <v>670</v>
      </c>
      <c r="P398" s="19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spans="1:31">
      <c r="A399" s="41" t="s">
        <v>662</v>
      </c>
      <c r="B399" s="11">
        <f t="shared" si="0"/>
        <v>2.8598790157480316</v>
      </c>
      <c r="C399" s="81">
        <v>127</v>
      </c>
      <c r="D399" s="10">
        <f t="shared" si="3"/>
        <v>363.204635</v>
      </c>
      <c r="E399" s="16">
        <v>462.26</v>
      </c>
      <c r="F399" s="12">
        <f t="shared" si="2"/>
        <v>2.8598790157480316</v>
      </c>
      <c r="G399" s="14">
        <v>113.746621</v>
      </c>
      <c r="H399" s="15">
        <v>0.313</v>
      </c>
      <c r="I399" s="14">
        <v>249.45801399999999</v>
      </c>
      <c r="J399" s="15">
        <v>0.68700000000000006</v>
      </c>
      <c r="K399" s="16">
        <v>363204635</v>
      </c>
      <c r="L399" s="70">
        <v>2014</v>
      </c>
      <c r="M399" s="13" t="s">
        <v>18</v>
      </c>
      <c r="N399" s="17" t="s">
        <v>663</v>
      </c>
      <c r="O399" s="22" t="s">
        <v>664</v>
      </c>
      <c r="P399" s="19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spans="1:31">
      <c r="A400" s="41" t="s">
        <v>358</v>
      </c>
      <c r="B400" s="11">
        <f t="shared" si="0"/>
        <v>2.8595674592592593</v>
      </c>
      <c r="C400" s="81">
        <v>135</v>
      </c>
      <c r="D400" s="10">
        <f t="shared" si="3"/>
        <v>386.041607</v>
      </c>
      <c r="E400" s="16">
        <v>491.76</v>
      </c>
      <c r="F400" s="12">
        <f t="shared" si="2"/>
        <v>2.8595674592592593</v>
      </c>
      <c r="G400" s="14">
        <v>177.39751000000001</v>
      </c>
      <c r="H400" s="15">
        <v>0.46</v>
      </c>
      <c r="I400" s="14">
        <v>208.64409699999999</v>
      </c>
      <c r="J400" s="15">
        <v>0.54</v>
      </c>
      <c r="K400" s="16">
        <v>386041607</v>
      </c>
      <c r="L400" s="70">
        <v>2015</v>
      </c>
      <c r="M400" s="13" t="s">
        <v>18</v>
      </c>
      <c r="N400" s="17" t="s">
        <v>359</v>
      </c>
      <c r="O400" s="18"/>
      <c r="P400" s="19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spans="1:31">
      <c r="A401" s="41" t="s">
        <v>1327</v>
      </c>
      <c r="B401" s="11">
        <f t="shared" si="0"/>
        <v>2.8558962969696968</v>
      </c>
      <c r="C401" s="81">
        <v>165</v>
      </c>
      <c r="D401" s="10">
        <f t="shared" si="3"/>
        <v>471.22288900000001</v>
      </c>
      <c r="E401" s="16">
        <v>618.91999999999996</v>
      </c>
      <c r="F401" s="12">
        <f t="shared" si="2"/>
        <v>2.8558962969696968</v>
      </c>
      <c r="G401" s="14">
        <v>189.422889</v>
      </c>
      <c r="H401" s="15">
        <v>0.40200000000000002</v>
      </c>
      <c r="I401" s="14">
        <v>281.8</v>
      </c>
      <c r="J401" s="15">
        <v>0.59799999999999998</v>
      </c>
      <c r="K401" s="16">
        <v>471222889</v>
      </c>
      <c r="L401" s="70">
        <v>2012</v>
      </c>
      <c r="M401" s="13" t="s">
        <v>18</v>
      </c>
      <c r="N401" s="17" t="s">
        <v>1328</v>
      </c>
      <c r="O401" s="22" t="s">
        <v>1329</v>
      </c>
      <c r="P401" s="19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>
      <c r="A402" s="41" t="s">
        <v>1122</v>
      </c>
      <c r="B402" s="11">
        <f t="shared" si="0"/>
        <v>2.8489621666666669</v>
      </c>
      <c r="C402" s="81">
        <v>150</v>
      </c>
      <c r="D402" s="10">
        <f t="shared" si="3"/>
        <v>427.34432500000003</v>
      </c>
      <c r="E402" s="16">
        <v>700.19</v>
      </c>
      <c r="F402" s="12">
        <f t="shared" si="2"/>
        <v>2.8489621666666669</v>
      </c>
      <c r="G402" s="14">
        <v>139.31394800000001</v>
      </c>
      <c r="H402" s="15">
        <v>0.32600000000000001</v>
      </c>
      <c r="I402" s="14">
        <v>288.03037699999999</v>
      </c>
      <c r="J402" s="15">
        <v>0.67400000000000004</v>
      </c>
      <c r="K402" s="16">
        <v>427344325</v>
      </c>
      <c r="L402" s="70">
        <v>2003</v>
      </c>
      <c r="M402" s="13" t="s">
        <v>16</v>
      </c>
      <c r="N402" s="17" t="s">
        <v>1123</v>
      </c>
      <c r="O402" s="22" t="s">
        <v>1124</v>
      </c>
      <c r="P402" s="19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spans="1:31">
      <c r="A403" s="41" t="s">
        <v>1324</v>
      </c>
      <c r="B403" s="11">
        <f t="shared" si="0"/>
        <v>2.8445046105263159</v>
      </c>
      <c r="C403" s="81">
        <v>190</v>
      </c>
      <c r="D403" s="10">
        <f t="shared" si="3"/>
        <v>540.45587599999999</v>
      </c>
      <c r="E403" s="16">
        <v>698.71</v>
      </c>
      <c r="F403" s="12">
        <f t="shared" si="2"/>
        <v>2.8445046105263159</v>
      </c>
      <c r="G403" s="14">
        <v>202.80771100000001</v>
      </c>
      <c r="H403" s="15">
        <v>0.375</v>
      </c>
      <c r="I403" s="14">
        <v>337.64816500000001</v>
      </c>
      <c r="J403" s="15">
        <v>0.625</v>
      </c>
      <c r="K403" s="16">
        <v>540455876</v>
      </c>
      <c r="L403" s="70">
        <v>2013</v>
      </c>
      <c r="M403" s="13" t="s">
        <v>18</v>
      </c>
      <c r="N403" s="17" t="s">
        <v>1325</v>
      </c>
      <c r="O403" s="22" t="s">
        <v>1326</v>
      </c>
      <c r="P403" s="19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spans="1:31">
      <c r="A404" s="41" t="s">
        <v>943</v>
      </c>
      <c r="B404" s="11">
        <f t="shared" si="0"/>
        <v>2.8426034645161291</v>
      </c>
      <c r="C404" s="81">
        <v>155</v>
      </c>
      <c r="D404" s="10">
        <f t="shared" si="3"/>
        <v>440.60353700000002</v>
      </c>
      <c r="E404" s="16">
        <v>561.27</v>
      </c>
      <c r="F404" s="12">
        <f t="shared" si="2"/>
        <v>2.8426034645161291</v>
      </c>
      <c r="G404" s="14">
        <v>89.760955999999993</v>
      </c>
      <c r="H404" s="15">
        <v>0.20399999999999999</v>
      </c>
      <c r="I404" s="14">
        <v>350.842581</v>
      </c>
      <c r="J404" s="15">
        <v>0.79600000000000004</v>
      </c>
      <c r="K404" s="16">
        <v>440603537</v>
      </c>
      <c r="L404" s="70">
        <v>2015</v>
      </c>
      <c r="M404" s="13" t="s">
        <v>18</v>
      </c>
      <c r="N404" s="17" t="s">
        <v>944</v>
      </c>
      <c r="O404" s="22" t="s">
        <v>945</v>
      </c>
      <c r="P404" s="19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spans="1:31">
      <c r="A405" s="41" t="s">
        <v>704</v>
      </c>
      <c r="B405" s="11">
        <f t="shared" si="0"/>
        <v>2.8296637954545454</v>
      </c>
      <c r="C405" s="81">
        <v>132</v>
      </c>
      <c r="D405" s="10">
        <f t="shared" si="3"/>
        <v>373.51562100000001</v>
      </c>
      <c r="E405" s="16">
        <v>475.38</v>
      </c>
      <c r="F405" s="12">
        <f t="shared" si="2"/>
        <v>2.8296637954545454</v>
      </c>
      <c r="G405" s="14">
        <v>83.850910999999996</v>
      </c>
      <c r="H405" s="15">
        <v>0.224</v>
      </c>
      <c r="I405" s="14">
        <v>289.66471000000001</v>
      </c>
      <c r="J405" s="15">
        <v>0.77600000000000002</v>
      </c>
      <c r="K405" s="16">
        <v>373515621</v>
      </c>
      <c r="L405" s="70">
        <v>2014</v>
      </c>
      <c r="M405" s="13" t="s">
        <v>18</v>
      </c>
      <c r="N405" s="17" t="s">
        <v>705</v>
      </c>
      <c r="O405" s="22" t="s">
        <v>706</v>
      </c>
      <c r="P405" s="19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spans="1:31">
      <c r="A406" s="41" t="s">
        <v>372</v>
      </c>
      <c r="B406" s="11">
        <f t="shared" si="0"/>
        <v>2.8115693658536585</v>
      </c>
      <c r="C406" s="81">
        <v>123</v>
      </c>
      <c r="D406" s="10">
        <f t="shared" si="3"/>
        <v>345.82303200000001</v>
      </c>
      <c r="E406" s="16">
        <v>609.91999999999996</v>
      </c>
      <c r="F406" s="12">
        <f t="shared" si="2"/>
        <v>2.8115693658536585</v>
      </c>
      <c r="G406" s="14">
        <v>260.71500500000002</v>
      </c>
      <c r="H406" s="15">
        <v>0.754</v>
      </c>
      <c r="I406" s="14">
        <v>85.108027000000007</v>
      </c>
      <c r="J406" s="15">
        <v>0.246</v>
      </c>
      <c r="K406" s="16">
        <v>345823032</v>
      </c>
      <c r="L406" s="70">
        <v>2000</v>
      </c>
      <c r="M406" s="13" t="s">
        <v>16</v>
      </c>
      <c r="N406" s="17" t="s">
        <v>373</v>
      </c>
      <c r="O406" s="22" t="s">
        <v>374</v>
      </c>
      <c r="P406" s="19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spans="1:31">
      <c r="A407" s="41" t="s">
        <v>170</v>
      </c>
      <c r="B407" s="11">
        <f t="shared" si="0"/>
        <v>2.7992619799999998</v>
      </c>
      <c r="C407" s="81">
        <v>200</v>
      </c>
      <c r="D407" s="10">
        <f t="shared" si="3"/>
        <v>559.852396</v>
      </c>
      <c r="E407" s="16">
        <v>756.84</v>
      </c>
      <c r="F407" s="12">
        <f t="shared" si="2"/>
        <v>2.7992619799999998</v>
      </c>
      <c r="G407" s="14">
        <v>191.45239599999999</v>
      </c>
      <c r="H407" s="15">
        <v>0.34200000000000003</v>
      </c>
      <c r="I407" s="14">
        <v>368.4</v>
      </c>
      <c r="J407" s="15">
        <v>0.65800000000000003</v>
      </c>
      <c r="K407" s="16">
        <v>559852396</v>
      </c>
      <c r="L407" s="70">
        <v>2011</v>
      </c>
      <c r="M407" s="13" t="s">
        <v>18</v>
      </c>
      <c r="N407" s="17" t="s">
        <v>171</v>
      </c>
      <c r="O407" s="18"/>
      <c r="P407" s="19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spans="1:31">
      <c r="A408" s="41" t="s">
        <v>224</v>
      </c>
      <c r="B408" s="11">
        <f t="shared" si="0"/>
        <v>2.7985821199999998</v>
      </c>
      <c r="C408" s="81">
        <v>125</v>
      </c>
      <c r="D408" s="10">
        <f t="shared" si="3"/>
        <v>349.822765</v>
      </c>
      <c r="E408" s="16">
        <v>616.98</v>
      </c>
      <c r="F408" s="12">
        <f t="shared" si="2"/>
        <v>2.7985821199999998</v>
      </c>
      <c r="G408" s="14">
        <v>137.748063</v>
      </c>
      <c r="H408" s="15">
        <v>0.39400000000000002</v>
      </c>
      <c r="I408" s="14">
        <v>212.074702</v>
      </c>
      <c r="J408" s="15">
        <v>0.60599999999999998</v>
      </c>
      <c r="K408" s="16">
        <v>349822765</v>
      </c>
      <c r="L408" s="70">
        <v>2000</v>
      </c>
      <c r="M408" s="13" t="s">
        <v>16</v>
      </c>
      <c r="N408" s="17" t="s">
        <v>225</v>
      </c>
      <c r="O408" s="22" t="s">
        <v>226</v>
      </c>
      <c r="P408" s="19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spans="1:31">
      <c r="A409" s="41" t="s">
        <v>677</v>
      </c>
      <c r="B409" s="11">
        <f t="shared" si="0"/>
        <v>2.7908133833333335</v>
      </c>
      <c r="C409" s="81">
        <v>120</v>
      </c>
      <c r="D409" s="10">
        <f t="shared" si="3"/>
        <v>334.897606</v>
      </c>
      <c r="E409" s="16">
        <v>420.84</v>
      </c>
      <c r="F409" s="12">
        <f t="shared" si="2"/>
        <v>2.7908133833333335</v>
      </c>
      <c r="G409" s="14">
        <v>65.075540000000004</v>
      </c>
      <c r="H409" s="15">
        <v>0.19400000000000001</v>
      </c>
      <c r="I409" s="14">
        <v>269.82206600000001</v>
      </c>
      <c r="J409" s="15">
        <v>0.80600000000000005</v>
      </c>
      <c r="K409" s="16">
        <v>334897606</v>
      </c>
      <c r="L409" s="70">
        <v>2016</v>
      </c>
      <c r="M409" s="13" t="s">
        <v>18</v>
      </c>
      <c r="N409" s="17" t="s">
        <v>678</v>
      </c>
      <c r="O409" s="22" t="s">
        <v>679</v>
      </c>
      <c r="P409" s="19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spans="1:31">
      <c r="A410" s="41" t="s">
        <v>1255</v>
      </c>
      <c r="B410" s="11">
        <f t="shared" si="0"/>
        <v>2.7899776820276498</v>
      </c>
      <c r="C410" s="81">
        <v>217</v>
      </c>
      <c r="D410" s="10">
        <f t="shared" si="3"/>
        <v>605.42515700000001</v>
      </c>
      <c r="E410" s="16">
        <v>742.23</v>
      </c>
      <c r="F410" s="12">
        <f t="shared" si="2"/>
        <v>2.7899776820276498</v>
      </c>
      <c r="G410" s="14">
        <v>130.16868299999999</v>
      </c>
      <c r="H410" s="15">
        <v>0.215</v>
      </c>
      <c r="I410" s="14">
        <v>475.25647400000003</v>
      </c>
      <c r="J410" s="15">
        <v>0.78500000000000003</v>
      </c>
      <c r="K410" s="16">
        <v>605425157</v>
      </c>
      <c r="L410" s="70">
        <v>2017</v>
      </c>
      <c r="M410" s="13" t="s">
        <v>18</v>
      </c>
      <c r="N410" s="17" t="s">
        <v>1256</v>
      </c>
      <c r="O410" s="22" t="s">
        <v>1257</v>
      </c>
      <c r="P410" s="19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spans="1:31">
      <c r="A411" s="41" t="s">
        <v>1138</v>
      </c>
      <c r="B411" s="11">
        <f t="shared" si="0"/>
        <v>2.7824126206896551</v>
      </c>
      <c r="C411" s="81">
        <v>145</v>
      </c>
      <c r="D411" s="10">
        <f t="shared" si="3"/>
        <v>403.44983000000002</v>
      </c>
      <c r="E411" s="16">
        <v>569.03</v>
      </c>
      <c r="F411" s="12">
        <f t="shared" si="2"/>
        <v>2.7824126206896551</v>
      </c>
      <c r="G411" s="14">
        <v>102.491776</v>
      </c>
      <c r="H411" s="15">
        <v>0.254</v>
      </c>
      <c r="I411" s="14">
        <v>300.958054</v>
      </c>
      <c r="J411" s="15">
        <v>0.746</v>
      </c>
      <c r="K411" s="16">
        <v>403449830</v>
      </c>
      <c r="L411" s="70">
        <v>2008</v>
      </c>
      <c r="M411" s="13" t="s">
        <v>16</v>
      </c>
      <c r="N411" s="17" t="s">
        <v>1139</v>
      </c>
      <c r="O411" s="22" t="s">
        <v>1140</v>
      </c>
      <c r="P411" s="19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spans="1:31">
      <c r="A412" s="41" t="s">
        <v>260</v>
      </c>
      <c r="B412" s="11">
        <f t="shared" si="0"/>
        <v>2.7794661166666668</v>
      </c>
      <c r="C412" s="81">
        <v>120</v>
      </c>
      <c r="D412" s="10">
        <f t="shared" si="3"/>
        <v>333.535934</v>
      </c>
      <c r="E412" s="16">
        <v>520.70000000000005</v>
      </c>
      <c r="F412" s="12">
        <f t="shared" si="2"/>
        <v>2.7794661166666668</v>
      </c>
      <c r="G412" s="14">
        <v>154.69607999999999</v>
      </c>
      <c r="H412" s="15">
        <v>0.46400000000000002</v>
      </c>
      <c r="I412" s="14">
        <v>178.839854</v>
      </c>
      <c r="J412" s="15">
        <v>0.53600000000000003</v>
      </c>
      <c r="K412" s="16">
        <v>333535934</v>
      </c>
      <c r="L412" s="70">
        <v>2005</v>
      </c>
      <c r="M412" s="13" t="s">
        <v>16</v>
      </c>
      <c r="N412" s="17" t="s">
        <v>261</v>
      </c>
      <c r="O412" s="18"/>
      <c r="P412" s="19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spans="1:31">
      <c r="A413" s="41" t="s">
        <v>1258</v>
      </c>
      <c r="B413" s="11">
        <f t="shared" si="0"/>
        <v>2.7774630880000002</v>
      </c>
      <c r="C413" s="81">
        <v>125</v>
      </c>
      <c r="D413" s="10">
        <f t="shared" si="3"/>
        <v>347.182886</v>
      </c>
      <c r="E413" s="16">
        <v>436.27</v>
      </c>
      <c r="F413" s="12">
        <f t="shared" si="2"/>
        <v>2.7774630880000002</v>
      </c>
      <c r="G413" s="14">
        <v>154.02506399999999</v>
      </c>
      <c r="H413" s="15">
        <v>0.44400000000000001</v>
      </c>
      <c r="I413" s="14">
        <v>193.15782200000001</v>
      </c>
      <c r="J413" s="15">
        <v>0.55600000000000005</v>
      </c>
      <c r="K413" s="16">
        <v>347182886</v>
      </c>
      <c r="L413" s="70">
        <v>2016</v>
      </c>
      <c r="M413" s="13" t="s">
        <v>18</v>
      </c>
      <c r="N413" s="17" t="s">
        <v>1259</v>
      </c>
      <c r="O413" s="22" t="s">
        <v>1260</v>
      </c>
      <c r="P413" s="19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spans="1:31">
      <c r="A414" s="41" t="s">
        <v>949</v>
      </c>
      <c r="B414" s="11">
        <f t="shared" si="0"/>
        <v>2.7703255629629626</v>
      </c>
      <c r="C414" s="81">
        <v>135</v>
      </c>
      <c r="D414" s="10">
        <f t="shared" si="3"/>
        <v>373.99395099999998</v>
      </c>
      <c r="E414" s="16">
        <v>505.59</v>
      </c>
      <c r="F414" s="12">
        <f t="shared" si="2"/>
        <v>2.7703255629629626</v>
      </c>
      <c r="G414" s="14">
        <v>77.591830999999999</v>
      </c>
      <c r="H414" s="15">
        <v>0.20799999999999999</v>
      </c>
      <c r="I414" s="14">
        <v>296.40212000000002</v>
      </c>
      <c r="J414" s="15">
        <v>0.79200000000000004</v>
      </c>
      <c r="K414" s="16">
        <v>373993951</v>
      </c>
      <c r="L414" s="70">
        <v>2011</v>
      </c>
      <c r="M414" s="13" t="s">
        <v>18</v>
      </c>
      <c r="N414" s="17" t="s">
        <v>950</v>
      </c>
      <c r="O414" s="22" t="s">
        <v>951</v>
      </c>
      <c r="P414" s="19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spans="1:31">
      <c r="A415" s="23" t="s">
        <v>722</v>
      </c>
      <c r="B415" s="11">
        <f t="shared" si="0"/>
        <v>2.7591393192612137</v>
      </c>
      <c r="C415" s="81">
        <v>379</v>
      </c>
      <c r="D415" s="10">
        <f t="shared" si="3"/>
        <v>1045.713802</v>
      </c>
      <c r="E415" s="16">
        <v>1413.66</v>
      </c>
      <c r="F415" s="12">
        <f t="shared" si="2"/>
        <v>2.7591393192612137</v>
      </c>
      <c r="G415" s="14">
        <v>241.07180199999999</v>
      </c>
      <c r="H415" s="15">
        <v>0.23</v>
      </c>
      <c r="I415" s="14">
        <v>804.64200000000005</v>
      </c>
      <c r="J415" s="15">
        <v>0.77</v>
      </c>
      <c r="K415" s="16">
        <v>1045713802</v>
      </c>
      <c r="L415" s="70">
        <v>2011</v>
      </c>
      <c r="M415" s="13" t="s">
        <v>18</v>
      </c>
      <c r="N415" s="17" t="s">
        <v>723</v>
      </c>
      <c r="O415" s="22" t="s">
        <v>724</v>
      </c>
      <c r="P415" s="19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spans="1:31">
      <c r="A416" s="41" t="s">
        <v>659</v>
      </c>
      <c r="B416" s="11">
        <f t="shared" si="0"/>
        <v>2.7540411333333337</v>
      </c>
      <c r="C416" s="81">
        <v>150</v>
      </c>
      <c r="D416" s="10">
        <f t="shared" si="3"/>
        <v>413.10617000000002</v>
      </c>
      <c r="E416" s="16">
        <v>582.48</v>
      </c>
      <c r="F416" s="12">
        <f t="shared" si="2"/>
        <v>2.7540411333333337</v>
      </c>
      <c r="G416" s="14">
        <v>177.24372099999999</v>
      </c>
      <c r="H416" s="15">
        <v>0.42899999999999999</v>
      </c>
      <c r="I416" s="14">
        <v>235.862449</v>
      </c>
      <c r="J416" s="15">
        <v>0.57099999999999995</v>
      </c>
      <c r="K416" s="16">
        <v>413106170</v>
      </c>
      <c r="L416" s="70">
        <v>2009</v>
      </c>
      <c r="M416" s="13" t="s">
        <v>16</v>
      </c>
      <c r="N416" s="17" t="s">
        <v>660</v>
      </c>
      <c r="O416" s="22" t="s">
        <v>661</v>
      </c>
      <c r="P416" s="19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spans="1:31">
      <c r="A417" s="41" t="s">
        <v>1312</v>
      </c>
      <c r="B417" s="11">
        <f t="shared" si="0"/>
        <v>2.7440557125000002</v>
      </c>
      <c r="C417" s="81">
        <v>160</v>
      </c>
      <c r="D417" s="10">
        <f t="shared" si="3"/>
        <v>439.04891400000002</v>
      </c>
      <c r="E417" s="16">
        <v>551.71</v>
      </c>
      <c r="F417" s="12">
        <f t="shared" si="2"/>
        <v>2.7440557125000002</v>
      </c>
      <c r="G417" s="14">
        <v>47.365290000000002</v>
      </c>
      <c r="H417" s="15">
        <v>0.108</v>
      </c>
      <c r="I417" s="14">
        <v>391.68362400000001</v>
      </c>
      <c r="J417" s="15">
        <v>0.89200000000000002</v>
      </c>
      <c r="K417" s="16">
        <v>439048914</v>
      </c>
      <c r="L417" s="70">
        <v>2016</v>
      </c>
      <c r="M417" s="13" t="s">
        <v>18</v>
      </c>
      <c r="N417" s="17" t="s">
        <v>1313</v>
      </c>
      <c r="O417" s="22" t="s">
        <v>1314</v>
      </c>
      <c r="P417" s="19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spans="1:31">
      <c r="A418" s="41" t="s">
        <v>1147</v>
      </c>
      <c r="B418" s="11">
        <f t="shared" si="0"/>
        <v>2.7393202833333334</v>
      </c>
      <c r="C418" s="81">
        <v>120</v>
      </c>
      <c r="D418" s="10">
        <f t="shared" si="3"/>
        <v>328.718434</v>
      </c>
      <c r="E418" s="16">
        <v>579.76</v>
      </c>
      <c r="F418" s="12">
        <f t="shared" si="2"/>
        <v>2.7393202833333334</v>
      </c>
      <c r="G418" s="14">
        <v>182.61843400000001</v>
      </c>
      <c r="H418" s="15">
        <v>0.55600000000000005</v>
      </c>
      <c r="I418" s="14">
        <v>146.1</v>
      </c>
      <c r="J418" s="15">
        <v>0.44400000000000001</v>
      </c>
      <c r="K418" s="16">
        <v>328718434</v>
      </c>
      <c r="L418" s="70">
        <v>2000</v>
      </c>
      <c r="M418" s="13" t="s">
        <v>16</v>
      </c>
      <c r="N418" s="17" t="s">
        <v>1148</v>
      </c>
      <c r="O418" s="22" t="s">
        <v>1149</v>
      </c>
      <c r="P418" s="19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spans="1:31">
      <c r="A419" s="41" t="s">
        <v>139</v>
      </c>
      <c r="B419" s="11">
        <f t="shared" si="0"/>
        <v>2.7041455559999998</v>
      </c>
      <c r="C419" s="81">
        <v>250</v>
      </c>
      <c r="D419" s="10">
        <f t="shared" si="3"/>
        <v>676.03638899999999</v>
      </c>
      <c r="E419" s="16">
        <v>715.86</v>
      </c>
      <c r="F419" s="12">
        <f t="shared" si="2"/>
        <v>2.7041455559999998</v>
      </c>
      <c r="G419" s="14">
        <v>367.471452</v>
      </c>
      <c r="H419" s="15">
        <v>0.54400000000000004</v>
      </c>
      <c r="I419" s="14">
        <v>308.56493699999999</v>
      </c>
      <c r="J419" s="15">
        <v>0.45600000000000002</v>
      </c>
      <c r="K419" s="16">
        <v>676036389</v>
      </c>
      <c r="L419" s="70">
        <v>2022</v>
      </c>
      <c r="M419" s="13" t="s">
        <v>91</v>
      </c>
      <c r="N419" s="17" t="s">
        <v>140</v>
      </c>
      <c r="O419" s="22" t="s">
        <v>141</v>
      </c>
      <c r="P419" s="19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spans="1:31">
      <c r="A420" s="41" t="s">
        <v>486</v>
      </c>
      <c r="B420" s="11">
        <f t="shared" si="0"/>
        <v>2.6903689758454106</v>
      </c>
      <c r="C420" s="81">
        <v>207</v>
      </c>
      <c r="D420" s="10">
        <f t="shared" si="3"/>
        <v>556.90637800000002</v>
      </c>
      <c r="E420" s="16">
        <v>869.41</v>
      </c>
      <c r="F420" s="12">
        <f t="shared" si="2"/>
        <v>2.6903689758454106</v>
      </c>
      <c r="G420" s="14">
        <v>218.08002500000001</v>
      </c>
      <c r="H420" s="15">
        <v>0.39200000000000002</v>
      </c>
      <c r="I420" s="14">
        <v>338.82635299999998</v>
      </c>
      <c r="J420" s="15">
        <v>0.60799999999999998</v>
      </c>
      <c r="K420" s="16">
        <v>556906378</v>
      </c>
      <c r="L420" s="70">
        <v>2005</v>
      </c>
      <c r="M420" s="13" t="s">
        <v>16</v>
      </c>
      <c r="N420" s="17" t="s">
        <v>487</v>
      </c>
      <c r="O420" s="22" t="s">
        <v>488</v>
      </c>
      <c r="P420" s="19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spans="1:31">
      <c r="A421" s="41" t="s">
        <v>569</v>
      </c>
      <c r="B421" s="11">
        <f t="shared" si="0"/>
        <v>2.6888164769230767</v>
      </c>
      <c r="C421" s="81">
        <v>130</v>
      </c>
      <c r="D421" s="10">
        <f t="shared" si="3"/>
        <v>349.54614199999997</v>
      </c>
      <c r="E421" s="16">
        <v>419.84</v>
      </c>
      <c r="F421" s="12">
        <f t="shared" si="2"/>
        <v>2.6888164769230767</v>
      </c>
      <c r="G421" s="14">
        <v>171.958438</v>
      </c>
      <c r="H421" s="15">
        <v>0.49199999999999999</v>
      </c>
      <c r="I421" s="14">
        <v>177.587704</v>
      </c>
      <c r="J421" s="15">
        <v>0.50800000000000001</v>
      </c>
      <c r="K421" s="16">
        <v>349546142</v>
      </c>
      <c r="L421" s="70">
        <v>2018</v>
      </c>
      <c r="M421" s="13" t="s">
        <v>18</v>
      </c>
      <c r="N421" s="17" t="s">
        <v>570</v>
      </c>
      <c r="O421" s="22" t="s">
        <v>571</v>
      </c>
      <c r="P421" s="19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spans="1:31">
      <c r="A422" s="41" t="s">
        <v>1264</v>
      </c>
      <c r="B422" s="11">
        <f t="shared" si="0"/>
        <v>2.6887019027027028</v>
      </c>
      <c r="C422" s="81">
        <v>185</v>
      </c>
      <c r="D422" s="10">
        <f t="shared" si="3"/>
        <v>497.409852</v>
      </c>
      <c r="E422" s="16">
        <v>799.59</v>
      </c>
      <c r="F422" s="12">
        <f t="shared" si="2"/>
        <v>2.6887019027027028</v>
      </c>
      <c r="G422" s="14">
        <v>133.37825599999999</v>
      </c>
      <c r="H422" s="15">
        <v>0.26800000000000002</v>
      </c>
      <c r="I422" s="14">
        <v>364.03159599999998</v>
      </c>
      <c r="J422" s="15">
        <v>0.73199999999999998</v>
      </c>
      <c r="K422" s="16">
        <v>497409852</v>
      </c>
      <c r="L422" s="70">
        <v>2004</v>
      </c>
      <c r="M422" s="13" t="s">
        <v>16</v>
      </c>
      <c r="N422" s="17" t="s">
        <v>1265</v>
      </c>
      <c r="O422" s="22" t="s">
        <v>1266</v>
      </c>
      <c r="P422" s="19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spans="1:31">
      <c r="A423" s="41" t="s">
        <v>1192</v>
      </c>
      <c r="B423" s="11">
        <f t="shared" si="0"/>
        <v>2.6818465612903224</v>
      </c>
      <c r="C423" s="81">
        <v>155</v>
      </c>
      <c r="D423" s="10">
        <f t="shared" si="3"/>
        <v>415.686217</v>
      </c>
      <c r="E423" s="16">
        <v>571.12</v>
      </c>
      <c r="F423" s="12">
        <f t="shared" si="2"/>
        <v>2.6818465612903224</v>
      </c>
      <c r="G423" s="14">
        <v>104.38695</v>
      </c>
      <c r="H423" s="15">
        <v>0.251</v>
      </c>
      <c r="I423" s="14">
        <v>311.29926699999999</v>
      </c>
      <c r="J423" s="15">
        <v>0.749</v>
      </c>
      <c r="K423" s="16">
        <v>415686217</v>
      </c>
      <c r="L423" s="70">
        <v>2010</v>
      </c>
      <c r="M423" s="13" t="s">
        <v>18</v>
      </c>
      <c r="N423" s="17" t="s">
        <v>1193</v>
      </c>
      <c r="O423" s="22" t="s">
        <v>1194</v>
      </c>
      <c r="P423" s="19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spans="1:31">
      <c r="A424" s="41" t="s">
        <v>1201</v>
      </c>
      <c r="B424" s="11">
        <f t="shared" si="0"/>
        <v>2.68024</v>
      </c>
      <c r="C424" s="81">
        <v>135</v>
      </c>
      <c r="D424" s="10">
        <f t="shared" si="3"/>
        <v>361.83240000000001</v>
      </c>
      <c r="E424" s="16">
        <v>655.64</v>
      </c>
      <c r="F424" s="12">
        <f t="shared" si="2"/>
        <v>2.68024</v>
      </c>
      <c r="G424" s="14">
        <v>126.943684</v>
      </c>
      <c r="H424" s="15">
        <v>0.35099999999999998</v>
      </c>
      <c r="I424" s="14">
        <v>234.88871599999999</v>
      </c>
      <c r="J424" s="15">
        <v>0.64900000000000002</v>
      </c>
      <c r="K424" s="16">
        <v>361832400</v>
      </c>
      <c r="L424" s="70">
        <v>1999</v>
      </c>
      <c r="M424" s="13" t="s">
        <v>23</v>
      </c>
      <c r="N424" s="17" t="s">
        <v>1202</v>
      </c>
      <c r="O424" s="22" t="s">
        <v>1203</v>
      </c>
      <c r="P424" s="19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spans="1:31">
      <c r="A425" s="41" t="s">
        <v>746</v>
      </c>
      <c r="B425" s="11">
        <f t="shared" si="0"/>
        <v>2.6799112818181818</v>
      </c>
      <c r="C425" s="81">
        <v>220</v>
      </c>
      <c r="D425" s="10">
        <f t="shared" si="3"/>
        <v>589.58048199999996</v>
      </c>
      <c r="E425" s="16">
        <v>831.55</v>
      </c>
      <c r="F425" s="12">
        <f t="shared" si="2"/>
        <v>2.6799112818181818</v>
      </c>
      <c r="G425" s="14">
        <v>168.368427</v>
      </c>
      <c r="H425" s="15">
        <v>0.28599999999999998</v>
      </c>
      <c r="I425" s="14">
        <v>421.21205500000002</v>
      </c>
      <c r="J425" s="15">
        <v>0.71399999999999997</v>
      </c>
      <c r="K425" s="16">
        <v>589580482</v>
      </c>
      <c r="L425" s="70">
        <v>2008</v>
      </c>
      <c r="M425" s="13" t="s">
        <v>16</v>
      </c>
      <c r="N425" s="17" t="s">
        <v>747</v>
      </c>
      <c r="O425" s="22" t="s">
        <v>748</v>
      </c>
      <c r="P425" s="19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spans="1:31">
      <c r="A426" s="41" t="s">
        <v>558</v>
      </c>
      <c r="B426" s="11">
        <f t="shared" si="0"/>
        <v>2.6580004810810811</v>
      </c>
      <c r="C426" s="81">
        <v>185</v>
      </c>
      <c r="D426" s="10">
        <f t="shared" si="3"/>
        <v>491.73008900000002</v>
      </c>
      <c r="E426" s="16">
        <v>581.59</v>
      </c>
      <c r="F426" s="12">
        <f t="shared" si="2"/>
        <v>2.6580004810810811</v>
      </c>
      <c r="G426" s="14">
        <v>113.929605</v>
      </c>
      <c r="H426" s="15">
        <v>0.23200000000000001</v>
      </c>
      <c r="I426" s="14">
        <v>377.80048399999998</v>
      </c>
      <c r="J426" s="15">
        <v>0.76800000000000002</v>
      </c>
      <c r="K426" s="16">
        <v>491730089</v>
      </c>
      <c r="L426" s="70">
        <v>2019</v>
      </c>
      <c r="M426" s="13" t="s">
        <v>18</v>
      </c>
      <c r="N426" s="17" t="s">
        <v>559</v>
      </c>
      <c r="O426" s="22" t="s">
        <v>557</v>
      </c>
      <c r="P426" s="19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>
      <c r="A427" s="41" t="s">
        <v>617</v>
      </c>
      <c r="B427" s="11">
        <f t="shared" si="0"/>
        <v>2.6565299799999997</v>
      </c>
      <c r="C427" s="81">
        <v>150</v>
      </c>
      <c r="D427" s="10">
        <f t="shared" si="3"/>
        <v>398.47949699999998</v>
      </c>
      <c r="E427" s="16">
        <v>598.24</v>
      </c>
      <c r="F427" s="12">
        <f t="shared" si="2"/>
        <v>2.6565299799999997</v>
      </c>
      <c r="G427" s="14">
        <v>134.02980099999999</v>
      </c>
      <c r="H427" s="15">
        <v>0.33600000000000002</v>
      </c>
      <c r="I427" s="14">
        <v>264.44969600000002</v>
      </c>
      <c r="J427" s="15">
        <v>0.66400000000000003</v>
      </c>
      <c r="K427" s="16">
        <v>398479497</v>
      </c>
      <c r="L427" s="70">
        <v>2006</v>
      </c>
      <c r="M427" s="13" t="s">
        <v>16</v>
      </c>
      <c r="N427" s="17" t="s">
        <v>618</v>
      </c>
      <c r="O427" s="22" t="s">
        <v>619</v>
      </c>
      <c r="P427" s="19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spans="1:31">
      <c r="A428" s="41" t="s">
        <v>287</v>
      </c>
      <c r="B428" s="11">
        <f t="shared" si="0"/>
        <v>2.652212784</v>
      </c>
      <c r="C428" s="81">
        <v>125</v>
      </c>
      <c r="D428" s="10">
        <f t="shared" si="3"/>
        <v>331.52659799999998</v>
      </c>
      <c r="E428" s="16">
        <v>377.32</v>
      </c>
      <c r="F428" s="12">
        <f t="shared" si="2"/>
        <v>2.652212784</v>
      </c>
      <c r="G428" s="14">
        <v>121.626598</v>
      </c>
      <c r="H428" s="15">
        <v>0.36699999999999999</v>
      </c>
      <c r="I428" s="14">
        <v>209.9</v>
      </c>
      <c r="J428" s="15">
        <v>0.63300000000000001</v>
      </c>
      <c r="K428" s="16">
        <v>331526598</v>
      </c>
      <c r="L428" s="70">
        <v>2021</v>
      </c>
      <c r="M428" s="13" t="s">
        <v>91</v>
      </c>
      <c r="N428" s="17" t="s">
        <v>288</v>
      </c>
      <c r="O428" s="22" t="s">
        <v>289</v>
      </c>
      <c r="P428" s="19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spans="1:31">
      <c r="A429" s="41" t="s">
        <v>161</v>
      </c>
      <c r="B429" s="11">
        <f t="shared" si="0"/>
        <v>2.6469269571428571</v>
      </c>
      <c r="C429" s="81">
        <v>140</v>
      </c>
      <c r="D429" s="10">
        <f t="shared" si="3"/>
        <v>370.569774</v>
      </c>
      <c r="E429" s="16">
        <v>500.96</v>
      </c>
      <c r="F429" s="12">
        <f t="shared" si="2"/>
        <v>2.6469269571428571</v>
      </c>
      <c r="G429" s="14">
        <v>176.654505</v>
      </c>
      <c r="H429" s="15">
        <v>0.47699999999999998</v>
      </c>
      <c r="I429" s="14">
        <v>193.915269</v>
      </c>
      <c r="J429" s="15">
        <v>0.52300000000000002</v>
      </c>
      <c r="K429" s="16">
        <v>370569774</v>
      </c>
      <c r="L429" s="70">
        <v>2011</v>
      </c>
      <c r="M429" s="13" t="s">
        <v>18</v>
      </c>
      <c r="N429" s="17" t="s">
        <v>162</v>
      </c>
      <c r="O429" s="18"/>
      <c r="P429" s="19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spans="1:31">
      <c r="A430" s="41" t="s">
        <v>898</v>
      </c>
      <c r="B430" s="11">
        <f t="shared" si="0"/>
        <v>2.5712029733333335</v>
      </c>
      <c r="C430" s="81">
        <v>150</v>
      </c>
      <c r="D430" s="10">
        <f t="shared" si="3"/>
        <v>385.68044600000002</v>
      </c>
      <c r="E430" s="16">
        <v>543.80999999999995</v>
      </c>
      <c r="F430" s="12">
        <f t="shared" si="2"/>
        <v>2.5712029733333335</v>
      </c>
      <c r="G430" s="14">
        <v>257.73001900000003</v>
      </c>
      <c r="H430" s="15">
        <v>0.66800000000000004</v>
      </c>
      <c r="I430" s="14">
        <v>127.950427</v>
      </c>
      <c r="J430" s="15">
        <v>0.33200000000000002</v>
      </c>
      <c r="K430" s="16">
        <v>385680446</v>
      </c>
      <c r="L430" s="70">
        <v>2009</v>
      </c>
      <c r="M430" s="13" t="s">
        <v>16</v>
      </c>
      <c r="N430" s="17" t="s">
        <v>899</v>
      </c>
      <c r="O430" s="22" t="s">
        <v>900</v>
      </c>
      <c r="P430" s="19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spans="1:31">
      <c r="A431" s="41" t="s">
        <v>1373</v>
      </c>
      <c r="B431" s="11">
        <f t="shared" si="0"/>
        <v>2.52676196</v>
      </c>
      <c r="C431" s="81">
        <v>150</v>
      </c>
      <c r="D431" s="10">
        <f t="shared" si="3"/>
        <v>379.01429400000001</v>
      </c>
      <c r="E431" s="16">
        <v>698.25</v>
      </c>
      <c r="F431" s="12">
        <f t="shared" si="2"/>
        <v>2.52676196</v>
      </c>
      <c r="G431" s="14">
        <v>136.31429399999999</v>
      </c>
      <c r="H431" s="15">
        <v>0.36</v>
      </c>
      <c r="I431" s="14">
        <v>242.7</v>
      </c>
      <c r="J431" s="15">
        <v>0.64</v>
      </c>
      <c r="K431" s="16">
        <v>379014294</v>
      </c>
      <c r="L431" s="70">
        <v>1998</v>
      </c>
      <c r="M431" s="13" t="s">
        <v>23</v>
      </c>
      <c r="N431" s="17" t="s">
        <v>306</v>
      </c>
      <c r="O431" s="22" t="s">
        <v>307</v>
      </c>
      <c r="P431" s="19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>
      <c r="A432" s="41" t="s">
        <v>117</v>
      </c>
      <c r="B432" s="11">
        <f t="shared" si="0"/>
        <v>2.4911532866666666</v>
      </c>
      <c r="C432" s="81">
        <v>150</v>
      </c>
      <c r="D432" s="10">
        <f t="shared" si="3"/>
        <v>373.67299300000002</v>
      </c>
      <c r="E432" s="16">
        <v>583.36</v>
      </c>
      <c r="F432" s="12">
        <f t="shared" si="2"/>
        <v>2.4911532866666666</v>
      </c>
      <c r="G432" s="14">
        <v>206.86347900000001</v>
      </c>
      <c r="H432" s="15">
        <v>0.55400000000000005</v>
      </c>
      <c r="I432" s="14">
        <v>166.80951400000001</v>
      </c>
      <c r="J432" s="15">
        <v>0.44600000000000001</v>
      </c>
      <c r="K432" s="16">
        <v>373672993</v>
      </c>
      <c r="L432" s="70">
        <v>2005</v>
      </c>
      <c r="M432" s="13" t="s">
        <v>16</v>
      </c>
      <c r="N432" s="17" t="s">
        <v>118</v>
      </c>
      <c r="O432" s="22" t="s">
        <v>119</v>
      </c>
      <c r="P432" s="19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spans="1:31">
      <c r="A433" s="41" t="s">
        <v>1330</v>
      </c>
      <c r="B433" s="11">
        <f t="shared" si="0"/>
        <v>2.4870857599999998</v>
      </c>
      <c r="C433" s="81">
        <v>150</v>
      </c>
      <c r="D433" s="10">
        <f t="shared" si="3"/>
        <v>373.06286399999999</v>
      </c>
      <c r="E433" s="16">
        <v>526.02</v>
      </c>
      <c r="F433" s="12">
        <f t="shared" si="2"/>
        <v>2.4870857599999998</v>
      </c>
      <c r="G433" s="14">
        <v>179.88315700000001</v>
      </c>
      <c r="H433" s="15">
        <v>0.48199999999999998</v>
      </c>
      <c r="I433" s="14">
        <v>193.17970700000001</v>
      </c>
      <c r="J433" s="15">
        <v>0.51800000000000002</v>
      </c>
      <c r="K433" s="16">
        <v>373062864</v>
      </c>
      <c r="L433" s="70">
        <v>2009</v>
      </c>
      <c r="M433" s="13" t="s">
        <v>16</v>
      </c>
      <c r="N433" s="17" t="s">
        <v>1331</v>
      </c>
      <c r="O433" s="22" t="s">
        <v>1332</v>
      </c>
      <c r="P433" s="19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spans="1:31">
      <c r="A434" s="41" t="s">
        <v>581</v>
      </c>
      <c r="B434" s="11">
        <f t="shared" si="0"/>
        <v>2.4760443461538459</v>
      </c>
      <c r="C434" s="81">
        <v>130</v>
      </c>
      <c r="D434" s="10">
        <f t="shared" si="3"/>
        <v>321.88576499999999</v>
      </c>
      <c r="E434" s="16">
        <v>442.25</v>
      </c>
      <c r="F434" s="12">
        <f t="shared" si="2"/>
        <v>2.4760443461538459</v>
      </c>
      <c r="G434" s="14">
        <v>148.415853</v>
      </c>
      <c r="H434" s="15">
        <v>0.46100000000000002</v>
      </c>
      <c r="I434" s="14">
        <v>173.46991199999999</v>
      </c>
      <c r="J434" s="15">
        <v>0.53900000000000003</v>
      </c>
      <c r="K434" s="16">
        <v>321885765</v>
      </c>
      <c r="L434" s="70">
        <v>2010</v>
      </c>
      <c r="M434" s="13" t="s">
        <v>18</v>
      </c>
      <c r="N434" s="17" t="s">
        <v>582</v>
      </c>
      <c r="O434" s="22" t="s">
        <v>583</v>
      </c>
      <c r="P434" s="19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>
      <c r="A435" s="41" t="s">
        <v>695</v>
      </c>
      <c r="B435" s="11">
        <f t="shared" si="0"/>
        <v>2.4665591249999999</v>
      </c>
      <c r="C435" s="81">
        <v>200</v>
      </c>
      <c r="D435" s="10">
        <f t="shared" si="3"/>
        <v>493.311825</v>
      </c>
      <c r="E435" s="16">
        <v>637.76</v>
      </c>
      <c r="F435" s="12">
        <f t="shared" si="2"/>
        <v>2.4665591249999999</v>
      </c>
      <c r="G435" s="14">
        <v>234.91182499999999</v>
      </c>
      <c r="H435" s="15">
        <v>0.47599999999999998</v>
      </c>
      <c r="I435" s="14">
        <v>258.39999999999998</v>
      </c>
      <c r="J435" s="15">
        <v>0.52400000000000002</v>
      </c>
      <c r="K435" s="16">
        <v>493311825</v>
      </c>
      <c r="L435" s="70">
        <v>2013</v>
      </c>
      <c r="M435" s="13" t="s">
        <v>18</v>
      </c>
      <c r="N435" s="17" t="s">
        <v>696</v>
      </c>
      <c r="O435" s="22" t="s">
        <v>697</v>
      </c>
      <c r="P435" s="19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spans="1:31">
      <c r="A436" s="41" t="s">
        <v>904</v>
      </c>
      <c r="B436" s="11">
        <f t="shared" si="0"/>
        <v>2.4598170842105263</v>
      </c>
      <c r="C436" s="81">
        <v>190</v>
      </c>
      <c r="D436" s="10">
        <f t="shared" si="3"/>
        <v>467.36524600000001</v>
      </c>
      <c r="E436" s="16">
        <v>604.22</v>
      </c>
      <c r="F436" s="12">
        <f t="shared" si="2"/>
        <v>2.4598170842105263</v>
      </c>
      <c r="G436" s="14">
        <v>228.778661</v>
      </c>
      <c r="H436" s="15">
        <v>0.49</v>
      </c>
      <c r="I436" s="14">
        <v>238.58658500000001</v>
      </c>
      <c r="J436" s="15">
        <v>0.51</v>
      </c>
      <c r="K436" s="16">
        <v>467365246</v>
      </c>
      <c r="L436" s="70">
        <v>2013</v>
      </c>
      <c r="M436" s="13" t="s">
        <v>18</v>
      </c>
      <c r="N436" s="17" t="s">
        <v>905</v>
      </c>
      <c r="O436" s="22" t="s">
        <v>906</v>
      </c>
      <c r="P436" s="19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spans="1:31">
      <c r="A437" s="41" t="s">
        <v>236</v>
      </c>
      <c r="B437" s="11">
        <f t="shared" si="0"/>
        <v>2.4354418181818183</v>
      </c>
      <c r="C437" s="81">
        <v>165</v>
      </c>
      <c r="D437" s="10">
        <f t="shared" si="3"/>
        <v>401.84789999999998</v>
      </c>
      <c r="E437" s="16">
        <v>457.35</v>
      </c>
      <c r="F437" s="12">
        <f t="shared" si="2"/>
        <v>2.4354418181818183</v>
      </c>
      <c r="G437" s="14">
        <v>108.32783000000001</v>
      </c>
      <c r="H437" s="15">
        <v>0.27</v>
      </c>
      <c r="I437" s="14">
        <v>293.52006999999998</v>
      </c>
      <c r="J437" s="15">
        <v>0.73</v>
      </c>
      <c r="K437" s="16">
        <v>401847900</v>
      </c>
      <c r="L437" s="70">
        <v>2021</v>
      </c>
      <c r="M437" s="13" t="s">
        <v>91</v>
      </c>
      <c r="N437" s="17" t="s">
        <v>237</v>
      </c>
      <c r="O437" s="22" t="s">
        <v>238</v>
      </c>
      <c r="P437" s="19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spans="1:31">
      <c r="A438" s="41" t="s">
        <v>955</v>
      </c>
      <c r="B438" s="11">
        <f t="shared" si="0"/>
        <v>2.4197348907849827</v>
      </c>
      <c r="C438" s="81">
        <v>293</v>
      </c>
      <c r="D438" s="10">
        <f t="shared" si="3"/>
        <v>708.98232299999995</v>
      </c>
      <c r="E438" s="16">
        <v>902.34</v>
      </c>
      <c r="F438" s="12">
        <f t="shared" si="2"/>
        <v>2.4197348907849827</v>
      </c>
      <c r="G438" s="14">
        <v>202.85393300000001</v>
      </c>
      <c r="H438" s="15">
        <v>0.28599999999999998</v>
      </c>
      <c r="I438" s="14">
        <v>506.12839000000002</v>
      </c>
      <c r="J438" s="15">
        <v>0.71399999999999997</v>
      </c>
      <c r="K438" s="16">
        <v>708982323</v>
      </c>
      <c r="L438" s="70">
        <v>2014</v>
      </c>
      <c r="M438" s="13" t="s">
        <v>18</v>
      </c>
      <c r="N438" s="17" t="s">
        <v>956</v>
      </c>
      <c r="O438" s="22" t="s">
        <v>957</v>
      </c>
      <c r="P438" s="19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spans="1:31">
      <c r="A439" s="41" t="s">
        <v>51</v>
      </c>
      <c r="B439" s="11">
        <f t="shared" si="0"/>
        <v>2.382238488235294</v>
      </c>
      <c r="C439" s="81">
        <v>170</v>
      </c>
      <c r="D439" s="10">
        <f t="shared" si="3"/>
        <v>404.98054300000001</v>
      </c>
      <c r="E439" s="16">
        <v>478.99</v>
      </c>
      <c r="F439" s="12">
        <f t="shared" si="2"/>
        <v>2.382238488235294</v>
      </c>
      <c r="G439" s="14">
        <v>85.838210000000004</v>
      </c>
      <c r="H439" s="15">
        <v>0.21199999999999999</v>
      </c>
      <c r="I439" s="14">
        <v>319.14233300000001</v>
      </c>
      <c r="J439" s="15">
        <v>0.78800000000000003</v>
      </c>
      <c r="K439" s="16">
        <v>404980543</v>
      </c>
      <c r="L439" s="70">
        <v>2019</v>
      </c>
      <c r="M439" s="13" t="s">
        <v>18</v>
      </c>
      <c r="N439" s="17" t="s">
        <v>52</v>
      </c>
      <c r="O439" s="18"/>
      <c r="P439" s="19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spans="1:31">
      <c r="A440" s="41" t="s">
        <v>411</v>
      </c>
      <c r="B440" s="11">
        <f t="shared" si="0"/>
        <v>2.3617086969696972</v>
      </c>
      <c r="C440" s="81">
        <v>165</v>
      </c>
      <c r="D440" s="10">
        <f t="shared" si="3"/>
        <v>389.68193500000001</v>
      </c>
      <c r="E440" s="16">
        <v>489.68</v>
      </c>
      <c r="F440" s="12">
        <f t="shared" si="2"/>
        <v>2.3617086969696972</v>
      </c>
      <c r="G440" s="14">
        <v>103.14428599999999</v>
      </c>
      <c r="H440" s="15">
        <v>0.26500000000000001</v>
      </c>
      <c r="I440" s="14">
        <v>286.53764899999999</v>
      </c>
      <c r="J440" s="15">
        <v>0.73499999999999999</v>
      </c>
      <c r="K440" s="16">
        <v>389681935</v>
      </c>
      <c r="L440" s="70">
        <v>2016</v>
      </c>
      <c r="M440" s="13" t="s">
        <v>18</v>
      </c>
      <c r="N440" s="17" t="s">
        <v>412</v>
      </c>
      <c r="O440" s="22" t="s">
        <v>413</v>
      </c>
      <c r="P440" s="19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spans="1:31">
      <c r="A441" s="41" t="s">
        <v>1261</v>
      </c>
      <c r="B441" s="11">
        <f t="shared" si="0"/>
        <v>2.3533167764705882</v>
      </c>
      <c r="C441" s="81">
        <v>170</v>
      </c>
      <c r="D441" s="10">
        <f t="shared" si="3"/>
        <v>400.063852</v>
      </c>
      <c r="E441" s="16">
        <v>549.66</v>
      </c>
      <c r="F441" s="12">
        <f t="shared" si="2"/>
        <v>2.3533167764705882</v>
      </c>
      <c r="G441" s="14">
        <v>172.06276299999999</v>
      </c>
      <c r="H441" s="15">
        <v>0.43</v>
      </c>
      <c r="I441" s="14">
        <v>228.00108900000001</v>
      </c>
      <c r="J441" s="15">
        <v>0.56999999999999995</v>
      </c>
      <c r="K441" s="16">
        <v>400063852</v>
      </c>
      <c r="L441" s="70">
        <v>2010</v>
      </c>
      <c r="M441" s="13" t="s">
        <v>18</v>
      </c>
      <c r="N441" s="17" t="s">
        <v>1262</v>
      </c>
      <c r="O441" s="22" t="s">
        <v>1263</v>
      </c>
      <c r="P441" s="19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spans="1:31">
      <c r="A442" s="41" t="s">
        <v>308</v>
      </c>
      <c r="B442" s="11">
        <f t="shared" si="0"/>
        <v>2.3503350699999999</v>
      </c>
      <c r="C442" s="81">
        <v>200</v>
      </c>
      <c r="D442" s="10">
        <f t="shared" si="3"/>
        <v>470.06701399999997</v>
      </c>
      <c r="E442" s="16">
        <v>534.99</v>
      </c>
      <c r="F442" s="12">
        <f t="shared" si="2"/>
        <v>2.3503350699999999</v>
      </c>
      <c r="G442" s="14">
        <v>100.916094</v>
      </c>
      <c r="H442" s="15">
        <v>0.215</v>
      </c>
      <c r="I442" s="14">
        <v>369.15091999999999</v>
      </c>
      <c r="J442" s="15">
        <v>0.78500000000000003</v>
      </c>
      <c r="K442" s="16">
        <v>470067014</v>
      </c>
      <c r="L442" s="70">
        <v>2021</v>
      </c>
      <c r="M442" s="13" t="s">
        <v>91</v>
      </c>
      <c r="N442" s="17" t="s">
        <v>309</v>
      </c>
      <c r="O442" s="22" t="s">
        <v>310</v>
      </c>
      <c r="P442" s="19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spans="1:31">
      <c r="A443" s="41" t="s">
        <v>856</v>
      </c>
      <c r="B443" s="11">
        <f t="shared" si="0"/>
        <v>2.332898994117647</v>
      </c>
      <c r="C443" s="81">
        <v>170</v>
      </c>
      <c r="D443" s="10">
        <f t="shared" si="3"/>
        <v>396.59282899999999</v>
      </c>
      <c r="E443" s="16">
        <v>520.9</v>
      </c>
      <c r="F443" s="12">
        <f t="shared" si="2"/>
        <v>2.332898994117647</v>
      </c>
      <c r="G443" s="14">
        <v>155.332381</v>
      </c>
      <c r="H443" s="15">
        <v>0.39200000000000002</v>
      </c>
      <c r="I443" s="14">
        <v>241.260448</v>
      </c>
      <c r="J443" s="15">
        <v>0.60799999999999998</v>
      </c>
      <c r="K443" s="16">
        <v>396592829</v>
      </c>
      <c r="L443" s="70">
        <v>2012</v>
      </c>
      <c r="M443" s="13" t="s">
        <v>18</v>
      </c>
      <c r="N443" s="17" t="s">
        <v>857</v>
      </c>
      <c r="O443" s="22" t="s">
        <v>858</v>
      </c>
      <c r="P443" s="19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spans="1:31">
      <c r="A444" s="41" t="s">
        <v>1384</v>
      </c>
      <c r="B444" s="11">
        <f t="shared" si="0"/>
        <v>2.317492577540107</v>
      </c>
      <c r="C444" s="81">
        <v>187</v>
      </c>
      <c r="D444" s="10">
        <f t="shared" si="3"/>
        <v>433.37111199999998</v>
      </c>
      <c r="E444" s="16">
        <v>710.07</v>
      </c>
      <c r="F444" s="12">
        <f t="shared" si="2"/>
        <v>2.317492577540107</v>
      </c>
      <c r="G444" s="14">
        <v>150.37111200000001</v>
      </c>
      <c r="H444" s="15">
        <v>0.34699999999999998</v>
      </c>
      <c r="I444" s="14">
        <v>283</v>
      </c>
      <c r="J444" s="15">
        <v>0.65300000000000002</v>
      </c>
      <c r="K444" s="16">
        <v>433371112</v>
      </c>
      <c r="L444" s="70">
        <v>2003</v>
      </c>
      <c r="M444" s="13" t="s">
        <v>16</v>
      </c>
      <c r="N444" s="17" t="s">
        <v>941</v>
      </c>
      <c r="O444" s="22" t="s">
        <v>942</v>
      </c>
      <c r="P444" s="19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spans="1:31">
      <c r="A445" s="41" t="s">
        <v>922</v>
      </c>
      <c r="B445" s="11">
        <f t="shared" si="0"/>
        <v>2.2787031384615384</v>
      </c>
      <c r="C445" s="81">
        <v>260</v>
      </c>
      <c r="D445" s="10">
        <f t="shared" si="3"/>
        <v>592.46281599999998</v>
      </c>
      <c r="E445" s="16">
        <v>814</v>
      </c>
      <c r="F445" s="12">
        <f t="shared" si="2"/>
        <v>2.2787031384615384</v>
      </c>
      <c r="G445" s="14">
        <v>200.82193599999999</v>
      </c>
      <c r="H445" s="15">
        <v>0.33900000000000002</v>
      </c>
      <c r="I445" s="14">
        <v>391.64087999999998</v>
      </c>
      <c r="J445" s="15">
        <v>0.66100000000000003</v>
      </c>
      <c r="K445" s="16">
        <v>592462816</v>
      </c>
      <c r="L445" s="70">
        <v>2010</v>
      </c>
      <c r="M445" s="13" t="s">
        <v>18</v>
      </c>
      <c r="N445" s="17" t="s">
        <v>923</v>
      </c>
      <c r="O445" s="22" t="s">
        <v>924</v>
      </c>
      <c r="P445" s="19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spans="1:31">
      <c r="A446" s="41" t="s">
        <v>311</v>
      </c>
      <c r="B446" s="11">
        <f t="shared" si="0"/>
        <v>2.2741184588235295</v>
      </c>
      <c r="C446" s="81">
        <v>170</v>
      </c>
      <c r="D446" s="10">
        <f t="shared" si="3"/>
        <v>386.60013800000002</v>
      </c>
      <c r="E446" s="16">
        <v>457.25</v>
      </c>
      <c r="F446" s="12">
        <f t="shared" si="2"/>
        <v>2.2741184588235295</v>
      </c>
      <c r="G446" s="14">
        <v>110.50013800000001</v>
      </c>
      <c r="H446" s="15">
        <v>0.28599999999999998</v>
      </c>
      <c r="I446" s="14">
        <v>276.10000000000002</v>
      </c>
      <c r="J446" s="15">
        <v>0.71399999999999997</v>
      </c>
      <c r="K446" s="16">
        <v>386600138</v>
      </c>
      <c r="L446" s="70">
        <v>2019</v>
      </c>
      <c r="M446" s="13" t="s">
        <v>18</v>
      </c>
      <c r="N446" s="17" t="s">
        <v>312</v>
      </c>
      <c r="O446" s="18"/>
      <c r="P446" s="19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spans="1:31">
      <c r="A447" s="41" t="s">
        <v>632</v>
      </c>
      <c r="B447" s="11">
        <f t="shared" si="0"/>
        <v>2.2441757058823528</v>
      </c>
      <c r="C447" s="81">
        <v>170</v>
      </c>
      <c r="D447" s="10">
        <f t="shared" si="3"/>
        <v>381.50986999999998</v>
      </c>
      <c r="E447" s="16">
        <v>537.92999999999995</v>
      </c>
      <c r="F447" s="12">
        <f t="shared" si="2"/>
        <v>2.2441757058823528</v>
      </c>
      <c r="G447" s="14">
        <v>198.35152600000001</v>
      </c>
      <c r="H447" s="15">
        <v>0.52</v>
      </c>
      <c r="I447" s="14">
        <v>183.158344</v>
      </c>
      <c r="J447" s="15">
        <v>0.48</v>
      </c>
      <c r="K447" s="16">
        <v>381509870</v>
      </c>
      <c r="L447" s="70">
        <v>2009</v>
      </c>
      <c r="M447" s="13" t="s">
        <v>16</v>
      </c>
      <c r="N447" s="17" t="s">
        <v>633</v>
      </c>
      <c r="O447" s="22" t="s">
        <v>634</v>
      </c>
      <c r="P447" s="19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spans="1:31">
      <c r="A448" s="41" t="s">
        <v>990</v>
      </c>
      <c r="B448" s="11">
        <f t="shared" si="0"/>
        <v>2.2386852400000001</v>
      </c>
      <c r="C448" s="81">
        <v>150</v>
      </c>
      <c r="D448" s="10">
        <f t="shared" si="3"/>
        <v>335.80278600000003</v>
      </c>
      <c r="E448" s="16">
        <v>473.62</v>
      </c>
      <c r="F448" s="12">
        <f t="shared" si="2"/>
        <v>2.2386852400000001</v>
      </c>
      <c r="G448" s="14">
        <v>127.509326</v>
      </c>
      <c r="H448" s="15">
        <v>0.38</v>
      </c>
      <c r="I448" s="14">
        <v>208.29346000000001</v>
      </c>
      <c r="J448" s="15">
        <v>0.62</v>
      </c>
      <c r="K448" s="16">
        <v>335802786</v>
      </c>
      <c r="L448" s="70">
        <v>2008</v>
      </c>
      <c r="M448" s="13" t="s">
        <v>16</v>
      </c>
      <c r="N448" s="17" t="s">
        <v>991</v>
      </c>
      <c r="O448" s="22" t="s">
        <v>461</v>
      </c>
      <c r="P448" s="19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spans="1:31">
      <c r="A449" s="41" t="s">
        <v>1339</v>
      </c>
      <c r="B449" s="11">
        <f t="shared" si="0"/>
        <v>2.2038543124999999</v>
      </c>
      <c r="C449" s="81">
        <v>160</v>
      </c>
      <c r="D449" s="10">
        <f t="shared" si="3"/>
        <v>352.61669000000001</v>
      </c>
      <c r="E449" s="16">
        <v>476.69</v>
      </c>
      <c r="F449" s="12">
        <f t="shared" si="2"/>
        <v>2.2038543124999999</v>
      </c>
      <c r="G449" s="14">
        <v>146.40830500000001</v>
      </c>
      <c r="H449" s="15">
        <v>0.41499999999999998</v>
      </c>
      <c r="I449" s="14">
        <v>206.20838499999999</v>
      </c>
      <c r="J449" s="15">
        <v>0.58499999999999996</v>
      </c>
      <c r="K449" s="16">
        <v>352616690</v>
      </c>
      <c r="L449" s="70">
        <v>2011</v>
      </c>
      <c r="M449" s="13" t="s">
        <v>18</v>
      </c>
      <c r="N449" s="17" t="s">
        <v>1340</v>
      </c>
      <c r="O449" s="22" t="s">
        <v>1341</v>
      </c>
      <c r="P449" s="19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spans="1:31">
      <c r="A450" s="41" t="s">
        <v>172</v>
      </c>
      <c r="B450" s="11">
        <f t="shared" si="0"/>
        <v>2.1938894628571428</v>
      </c>
      <c r="C450" s="81">
        <v>175</v>
      </c>
      <c r="D450" s="10">
        <f t="shared" si="3"/>
        <v>383.930656</v>
      </c>
      <c r="E450" s="16">
        <v>470.68</v>
      </c>
      <c r="F450" s="12">
        <f t="shared" si="2"/>
        <v>2.1938894628571428</v>
      </c>
      <c r="G450" s="14">
        <v>152.901115</v>
      </c>
      <c r="H450" s="15">
        <v>0.39800000000000002</v>
      </c>
      <c r="I450" s="14">
        <v>231.02954099999999</v>
      </c>
      <c r="J450" s="15">
        <v>0.60199999999999998</v>
      </c>
      <c r="K450" s="16">
        <v>383930656</v>
      </c>
      <c r="L450" s="70">
        <v>2017</v>
      </c>
      <c r="M450" s="13" t="s">
        <v>18</v>
      </c>
      <c r="N450" s="17" t="s">
        <v>173</v>
      </c>
      <c r="O450" s="18"/>
      <c r="P450" s="19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spans="1:31">
      <c r="A451" s="41" t="s">
        <v>483</v>
      </c>
      <c r="B451" s="11">
        <f t="shared" si="0"/>
        <v>2.1930899566666668</v>
      </c>
      <c r="C451" s="81">
        <v>300</v>
      </c>
      <c r="D451" s="10">
        <f t="shared" si="3"/>
        <v>657.92698700000005</v>
      </c>
      <c r="E451" s="16">
        <v>806.59</v>
      </c>
      <c r="F451" s="12">
        <f t="shared" si="2"/>
        <v>2.1930899566666668</v>
      </c>
      <c r="G451" s="14">
        <v>229.024295</v>
      </c>
      <c r="H451" s="15">
        <v>0.34799999999999998</v>
      </c>
      <c r="I451" s="14">
        <v>428.902692</v>
      </c>
      <c r="J451" s="15">
        <v>0.65200000000000002</v>
      </c>
      <c r="K451" s="16">
        <v>657926987</v>
      </c>
      <c r="L451" s="70">
        <v>2017</v>
      </c>
      <c r="M451" s="13" t="s">
        <v>18</v>
      </c>
      <c r="N451" s="17" t="s">
        <v>484</v>
      </c>
      <c r="O451" s="22" t="s">
        <v>485</v>
      </c>
      <c r="P451" s="19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spans="1:31">
      <c r="A452" s="41" t="s">
        <v>1342</v>
      </c>
      <c r="B452" s="11">
        <f t="shared" si="0"/>
        <v>2.1925490047619047</v>
      </c>
      <c r="C452" s="81">
        <v>210</v>
      </c>
      <c r="D452" s="10">
        <f t="shared" si="3"/>
        <v>460.43529100000001</v>
      </c>
      <c r="E452" s="16">
        <v>691.26</v>
      </c>
      <c r="F452" s="12">
        <f t="shared" si="2"/>
        <v>2.1925490047619047</v>
      </c>
      <c r="G452" s="14">
        <v>234.36246199999999</v>
      </c>
      <c r="H452" s="15">
        <v>0.50900000000000001</v>
      </c>
      <c r="I452" s="14">
        <v>226.07282900000001</v>
      </c>
      <c r="J452" s="15">
        <v>0.49099999999999999</v>
      </c>
      <c r="K452" s="16">
        <v>460435291</v>
      </c>
      <c r="L452" s="70">
        <v>2006</v>
      </c>
      <c r="M452" s="13" t="s">
        <v>16</v>
      </c>
      <c r="N452" s="17" t="s">
        <v>1343</v>
      </c>
      <c r="O452" s="22" t="s">
        <v>1344</v>
      </c>
      <c r="P452" s="19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spans="1:31">
      <c r="A453" s="41" t="s">
        <v>1078</v>
      </c>
      <c r="B453" s="11">
        <f t="shared" si="0"/>
        <v>2.1314258733333333</v>
      </c>
      <c r="C453" s="81">
        <v>150</v>
      </c>
      <c r="D453" s="10">
        <f t="shared" si="3"/>
        <v>319.71388100000001</v>
      </c>
      <c r="E453" s="16">
        <v>439.26</v>
      </c>
      <c r="F453" s="12">
        <f t="shared" si="2"/>
        <v>2.1314258733333333</v>
      </c>
      <c r="G453" s="14">
        <v>131.772187</v>
      </c>
      <c r="H453" s="15">
        <v>0.41199999999999998</v>
      </c>
      <c r="I453" s="14">
        <v>187.94169400000001</v>
      </c>
      <c r="J453" s="15">
        <v>0.58799999999999997</v>
      </c>
      <c r="K453" s="16">
        <v>319713881</v>
      </c>
      <c r="L453" s="70">
        <v>2010</v>
      </c>
      <c r="M453" s="13" t="s">
        <v>18</v>
      </c>
      <c r="N453" s="17" t="s">
        <v>1079</v>
      </c>
      <c r="O453" s="22" t="s">
        <v>1080</v>
      </c>
      <c r="P453" s="19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spans="1:31">
      <c r="A454" s="41" t="s">
        <v>543</v>
      </c>
      <c r="B454" s="11">
        <f t="shared" si="0"/>
        <v>2.1057379189189187</v>
      </c>
      <c r="C454" s="81">
        <v>185</v>
      </c>
      <c r="D454" s="10">
        <f t="shared" si="3"/>
        <v>389.56151499999999</v>
      </c>
      <c r="E454" s="16">
        <v>496.25</v>
      </c>
      <c r="F454" s="12">
        <f t="shared" si="2"/>
        <v>2.1057379189189187</v>
      </c>
      <c r="G454" s="14">
        <v>154.10906</v>
      </c>
      <c r="H454" s="15">
        <v>0.39600000000000002</v>
      </c>
      <c r="I454" s="14">
        <v>235.45245499999999</v>
      </c>
      <c r="J454" s="15">
        <v>0.60399999999999998</v>
      </c>
      <c r="K454" s="16">
        <v>389561515</v>
      </c>
      <c r="L454" s="70">
        <v>2015</v>
      </c>
      <c r="M454" s="13" t="s">
        <v>18</v>
      </c>
      <c r="N454" s="17" t="s">
        <v>544</v>
      </c>
      <c r="O454" s="22" t="s">
        <v>545</v>
      </c>
      <c r="P454" s="19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spans="1:31">
      <c r="A455" s="41" t="s">
        <v>186</v>
      </c>
      <c r="B455" s="11">
        <f t="shared" si="0"/>
        <v>2.0962189133333333</v>
      </c>
      <c r="C455" s="81">
        <v>150</v>
      </c>
      <c r="D455" s="10">
        <f t="shared" si="3"/>
        <v>314.43283700000001</v>
      </c>
      <c r="E455" s="16">
        <v>490.88</v>
      </c>
      <c r="F455" s="12">
        <f t="shared" si="2"/>
        <v>2.0962189133333333</v>
      </c>
      <c r="G455" s="14">
        <v>135.38666499999999</v>
      </c>
      <c r="H455" s="15">
        <v>0.43099999999999999</v>
      </c>
      <c r="I455" s="14">
        <v>179.04617200000001</v>
      </c>
      <c r="J455" s="15">
        <v>0.56899999999999995</v>
      </c>
      <c r="K455" s="16">
        <v>314432837</v>
      </c>
      <c r="L455" s="70">
        <v>2005</v>
      </c>
      <c r="M455" s="13" t="s">
        <v>16</v>
      </c>
      <c r="N455" s="17" t="s">
        <v>187</v>
      </c>
      <c r="O455" s="22" t="s">
        <v>188</v>
      </c>
      <c r="P455" s="19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spans="1:31">
      <c r="A456" s="41" t="s">
        <v>244</v>
      </c>
      <c r="B456" s="11">
        <f t="shared" si="0"/>
        <v>2.0816924494382021</v>
      </c>
      <c r="C456" s="81">
        <v>178</v>
      </c>
      <c r="D456" s="10">
        <f t="shared" si="3"/>
        <v>370.54125599999998</v>
      </c>
      <c r="E456" s="16">
        <v>471.6</v>
      </c>
      <c r="F456" s="12">
        <f t="shared" si="2"/>
        <v>2.0816924494382021</v>
      </c>
      <c r="G456" s="14">
        <v>100.206256</v>
      </c>
      <c r="H456" s="15">
        <v>0.27</v>
      </c>
      <c r="I456" s="14">
        <v>270.33499999999998</v>
      </c>
      <c r="J456" s="15">
        <v>0.73</v>
      </c>
      <c r="K456" s="16">
        <v>370541256</v>
      </c>
      <c r="L456" s="70">
        <v>2014</v>
      </c>
      <c r="M456" s="13" t="s">
        <v>18</v>
      </c>
      <c r="N456" s="17" t="s">
        <v>245</v>
      </c>
      <c r="O456" s="18"/>
      <c r="P456" s="19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spans="1:31">
      <c r="A457" s="41" t="s">
        <v>234</v>
      </c>
      <c r="B457" s="11">
        <f t="shared" si="0"/>
        <v>2.0781448294117646</v>
      </c>
      <c r="C457" s="81">
        <v>170</v>
      </c>
      <c r="D457" s="10">
        <f t="shared" si="3"/>
        <v>353.28462100000002</v>
      </c>
      <c r="E457" s="16">
        <v>417.85</v>
      </c>
      <c r="F457" s="12">
        <f t="shared" si="2"/>
        <v>2.0781448294117646</v>
      </c>
      <c r="G457" s="14">
        <v>114.766307</v>
      </c>
      <c r="H457" s="15">
        <v>0.32500000000000001</v>
      </c>
      <c r="I457" s="14">
        <v>238.518314</v>
      </c>
      <c r="J457" s="15">
        <v>0.67500000000000004</v>
      </c>
      <c r="K457" s="16">
        <v>353284621</v>
      </c>
      <c r="L457" s="70">
        <v>2019</v>
      </c>
      <c r="M457" s="13" t="s">
        <v>18</v>
      </c>
      <c r="N457" s="17" t="s">
        <v>235</v>
      </c>
      <c r="O457" s="18"/>
      <c r="P457" s="19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spans="1:31">
      <c r="A458" s="41" t="s">
        <v>1025</v>
      </c>
      <c r="B458" s="11">
        <f t="shared" si="0"/>
        <v>2.0679714666666666</v>
      </c>
      <c r="C458" s="81">
        <v>180</v>
      </c>
      <c r="D458" s="10">
        <f t="shared" si="3"/>
        <v>372.23486400000002</v>
      </c>
      <c r="E458" s="16">
        <v>547.48</v>
      </c>
      <c r="F458" s="12">
        <f t="shared" si="2"/>
        <v>2.0679714666666666</v>
      </c>
      <c r="G458" s="14">
        <v>70.107727999999994</v>
      </c>
      <c r="H458" s="15">
        <v>0.188</v>
      </c>
      <c r="I458" s="14">
        <v>302.12713600000001</v>
      </c>
      <c r="J458" s="15">
        <v>0.81200000000000006</v>
      </c>
      <c r="K458" s="16">
        <v>372234864</v>
      </c>
      <c r="L458" s="70">
        <v>2007</v>
      </c>
      <c r="M458" s="13" t="s">
        <v>16</v>
      </c>
      <c r="N458" s="17" t="s">
        <v>1026</v>
      </c>
      <c r="O458" s="22" t="s">
        <v>1027</v>
      </c>
      <c r="P458" s="19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spans="1:31">
      <c r="A459" s="41" t="s">
        <v>149</v>
      </c>
      <c r="B459" s="11">
        <f t="shared" si="0"/>
        <v>2.0665332933333334</v>
      </c>
      <c r="C459" s="81">
        <v>150</v>
      </c>
      <c r="D459" s="10">
        <f t="shared" si="3"/>
        <v>309.97999399999998</v>
      </c>
      <c r="E459" s="16">
        <v>437.2</v>
      </c>
      <c r="F459" s="12">
        <f t="shared" si="2"/>
        <v>2.0665332933333334</v>
      </c>
      <c r="G459" s="14">
        <v>114.053579</v>
      </c>
      <c r="H459" s="15">
        <v>0.36799999999999999</v>
      </c>
      <c r="I459" s="14">
        <v>195.92641499999999</v>
      </c>
      <c r="J459" s="15">
        <v>0.63200000000000001</v>
      </c>
      <c r="K459" s="16">
        <v>309979994</v>
      </c>
      <c r="L459" s="70">
        <v>2008</v>
      </c>
      <c r="M459" s="13" t="s">
        <v>16</v>
      </c>
      <c r="N459" s="17" t="s">
        <v>150</v>
      </c>
      <c r="O459" s="18"/>
      <c r="P459" s="19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spans="1:31">
      <c r="A460" s="41" t="s">
        <v>698</v>
      </c>
      <c r="B460" s="11">
        <f t="shared" si="0"/>
        <v>2.0550145299999998</v>
      </c>
      <c r="C460" s="81">
        <v>200</v>
      </c>
      <c r="D460" s="10">
        <f t="shared" si="3"/>
        <v>411.002906</v>
      </c>
      <c r="E460" s="16">
        <v>531.35</v>
      </c>
      <c r="F460" s="12">
        <f t="shared" si="2"/>
        <v>2.0550145299999998</v>
      </c>
      <c r="G460" s="14">
        <v>101.80290599999999</v>
      </c>
      <c r="H460" s="15">
        <v>0.248</v>
      </c>
      <c r="I460" s="14">
        <v>309.2</v>
      </c>
      <c r="J460" s="15">
        <v>0.752</v>
      </c>
      <c r="K460" s="16">
        <v>411002906</v>
      </c>
      <c r="L460" s="70">
        <v>2013</v>
      </c>
      <c r="M460" s="13" t="s">
        <v>18</v>
      </c>
      <c r="N460" s="17" t="s">
        <v>699</v>
      </c>
      <c r="O460" s="22" t="s">
        <v>700</v>
      </c>
      <c r="P460" s="19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spans="1:31">
      <c r="A461" s="41" t="s">
        <v>1174</v>
      </c>
      <c r="B461" s="11">
        <f t="shared" si="0"/>
        <v>2.0258066700000001</v>
      </c>
      <c r="C461" s="81">
        <v>200</v>
      </c>
      <c r="D461" s="10">
        <f t="shared" si="3"/>
        <v>405.16133400000001</v>
      </c>
      <c r="E461" s="16">
        <v>429.03</v>
      </c>
      <c r="F461" s="12">
        <f t="shared" si="2"/>
        <v>2.0258066700000001</v>
      </c>
      <c r="G461" s="14">
        <v>95.850843999999995</v>
      </c>
      <c r="H461" s="15">
        <v>0.23699999999999999</v>
      </c>
      <c r="I461" s="14">
        <v>309.31049000000002</v>
      </c>
      <c r="J461" s="15">
        <v>0.76300000000000001</v>
      </c>
      <c r="K461" s="16">
        <v>405161334</v>
      </c>
      <c r="L461" s="70">
        <v>2022</v>
      </c>
      <c r="M461" s="13" t="s">
        <v>91</v>
      </c>
      <c r="N461" s="17" t="s">
        <v>1175</v>
      </c>
      <c r="O461" s="22" t="s">
        <v>1176</v>
      </c>
      <c r="P461" s="19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spans="1:31">
      <c r="A462" s="41" t="s">
        <v>251</v>
      </c>
      <c r="B462" s="11">
        <f t="shared" si="0"/>
        <v>2.0103244950000003</v>
      </c>
      <c r="C462" s="81">
        <v>200</v>
      </c>
      <c r="D462" s="10">
        <f t="shared" si="3"/>
        <v>402.06489900000003</v>
      </c>
      <c r="E462" s="16">
        <v>457.6</v>
      </c>
      <c r="F462" s="12">
        <f t="shared" si="2"/>
        <v>2.0103244950000003</v>
      </c>
      <c r="G462" s="14">
        <v>164.87023400000001</v>
      </c>
      <c r="H462" s="15">
        <v>0.41</v>
      </c>
      <c r="I462" s="14">
        <v>237.19466499999999</v>
      </c>
      <c r="J462" s="15">
        <v>0.59</v>
      </c>
      <c r="K462" s="16">
        <v>402064899</v>
      </c>
      <c r="L462" s="70">
        <v>2021</v>
      </c>
      <c r="M462" s="13" t="s">
        <v>91</v>
      </c>
      <c r="N462" s="17" t="s">
        <v>252</v>
      </c>
      <c r="O462" s="22" t="s">
        <v>253</v>
      </c>
      <c r="P462" s="19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spans="1:31">
      <c r="A463" s="41" t="s">
        <v>1087</v>
      </c>
      <c r="B463" s="11">
        <f t="shared" si="0"/>
        <v>1.98166865</v>
      </c>
      <c r="C463" s="81">
        <v>180</v>
      </c>
      <c r="D463" s="10">
        <f t="shared" si="3"/>
        <v>356.700357</v>
      </c>
      <c r="E463" s="16">
        <v>448.23</v>
      </c>
      <c r="F463" s="12">
        <f t="shared" si="2"/>
        <v>1.98166865</v>
      </c>
      <c r="G463" s="14">
        <v>126.643061</v>
      </c>
      <c r="H463" s="15">
        <v>0.35499999999999998</v>
      </c>
      <c r="I463" s="14">
        <v>230.05729600000001</v>
      </c>
      <c r="J463" s="15">
        <v>0.64500000000000002</v>
      </c>
      <c r="K463" s="16">
        <v>356700357</v>
      </c>
      <c r="L463" s="70">
        <v>2016</v>
      </c>
      <c r="M463" s="13" t="s">
        <v>18</v>
      </c>
      <c r="N463" s="17" t="s">
        <v>1088</v>
      </c>
      <c r="O463" s="22" t="s">
        <v>1089</v>
      </c>
      <c r="P463" s="19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spans="1:31">
      <c r="A464" s="41" t="s">
        <v>144</v>
      </c>
      <c r="B464" s="11">
        <f t="shared" si="0"/>
        <v>1.8987582750000001</v>
      </c>
      <c r="C464" s="81">
        <v>200</v>
      </c>
      <c r="D464" s="10">
        <f t="shared" si="3"/>
        <v>379.75165500000003</v>
      </c>
      <c r="E464" s="16">
        <v>432.2</v>
      </c>
      <c r="F464" s="12">
        <f t="shared" si="2"/>
        <v>1.8987582750000001</v>
      </c>
      <c r="G464" s="14">
        <v>183.65165500000001</v>
      </c>
      <c r="H464" s="15">
        <v>0.48399999999999999</v>
      </c>
      <c r="I464" s="14">
        <v>196.1</v>
      </c>
      <c r="J464" s="15">
        <v>0.51600000000000001</v>
      </c>
      <c r="K464" s="16">
        <v>379751655</v>
      </c>
      <c r="L464" s="70">
        <v>2021</v>
      </c>
      <c r="M464" s="13" t="s">
        <v>91</v>
      </c>
      <c r="N464" s="17" t="s">
        <v>145</v>
      </c>
      <c r="O464" s="22" t="s">
        <v>146</v>
      </c>
      <c r="P464" s="19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spans="1:31">
      <c r="A465" s="41" t="s">
        <v>976</v>
      </c>
      <c r="B465" s="11">
        <f t="shared" si="0"/>
        <v>1.8651803022222222</v>
      </c>
      <c r="C465" s="81">
        <v>225</v>
      </c>
      <c r="D465" s="10">
        <f t="shared" si="3"/>
        <v>419.66556800000001</v>
      </c>
      <c r="E465" s="16">
        <v>591.9</v>
      </c>
      <c r="F465" s="12">
        <f t="shared" si="2"/>
        <v>1.8651803022222222</v>
      </c>
      <c r="G465" s="14">
        <v>141.62148999999999</v>
      </c>
      <c r="H465" s="15">
        <v>0.33800000000000002</v>
      </c>
      <c r="I465" s="14">
        <v>278.04407800000001</v>
      </c>
      <c r="J465" s="15">
        <v>0.66200000000000003</v>
      </c>
      <c r="K465" s="16">
        <v>419665568</v>
      </c>
      <c r="L465" s="70">
        <v>2008</v>
      </c>
      <c r="M465" s="13" t="s">
        <v>16</v>
      </c>
      <c r="N465" s="17" t="s">
        <v>977</v>
      </c>
      <c r="O465" s="22" t="s">
        <v>978</v>
      </c>
      <c r="P465" s="19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spans="1:31">
      <c r="A466" s="41" t="s">
        <v>1031</v>
      </c>
      <c r="B466" s="11">
        <f t="shared" si="0"/>
        <v>1.8613676368421053</v>
      </c>
      <c r="C466" s="81">
        <v>190</v>
      </c>
      <c r="D466" s="10">
        <f t="shared" si="3"/>
        <v>353.659851</v>
      </c>
      <c r="E466" s="16">
        <v>457.22</v>
      </c>
      <c r="F466" s="12">
        <f t="shared" si="2"/>
        <v>1.8613676368421053</v>
      </c>
      <c r="G466" s="14">
        <v>144.85799600000001</v>
      </c>
      <c r="H466" s="15">
        <v>0.41</v>
      </c>
      <c r="I466" s="14">
        <v>208.80185499999999</v>
      </c>
      <c r="J466" s="15">
        <v>0.59</v>
      </c>
      <c r="K466" s="16">
        <v>353659851</v>
      </c>
      <c r="L466" s="70">
        <v>2013</v>
      </c>
      <c r="M466" s="13" t="s">
        <v>18</v>
      </c>
      <c r="N466" s="17" t="s">
        <v>1032</v>
      </c>
      <c r="O466" s="22" t="s">
        <v>1033</v>
      </c>
      <c r="P466" s="19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spans="1:31">
      <c r="A467" s="41" t="s">
        <v>946</v>
      </c>
      <c r="B467" s="11">
        <f t="shared" si="0"/>
        <v>1.856765005</v>
      </c>
      <c r="C467" s="81">
        <v>200</v>
      </c>
      <c r="D467" s="10">
        <f t="shared" si="3"/>
        <v>371.35300100000001</v>
      </c>
      <c r="E467" s="16">
        <v>523.61</v>
      </c>
      <c r="F467" s="12">
        <f t="shared" si="2"/>
        <v>1.856765005</v>
      </c>
      <c r="G467" s="14">
        <v>125.322469</v>
      </c>
      <c r="H467" s="15">
        <v>0.33800000000000002</v>
      </c>
      <c r="I467" s="14">
        <v>246.03053199999999</v>
      </c>
      <c r="J467" s="15">
        <v>0.66200000000000003</v>
      </c>
      <c r="K467" s="16">
        <v>371353001</v>
      </c>
      <c r="L467" s="70">
        <v>2009</v>
      </c>
      <c r="M467" s="13" t="s">
        <v>16</v>
      </c>
      <c r="N467" s="17" t="s">
        <v>947</v>
      </c>
      <c r="O467" s="22" t="s">
        <v>948</v>
      </c>
      <c r="P467" s="19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spans="1:31">
      <c r="A468" s="41" t="s">
        <v>901</v>
      </c>
      <c r="B468" s="11">
        <f t="shared" si="0"/>
        <v>1.8566044108108108</v>
      </c>
      <c r="C468" s="81">
        <v>185</v>
      </c>
      <c r="D468" s="10">
        <f t="shared" si="3"/>
        <v>343.47181599999999</v>
      </c>
      <c r="E468" s="16">
        <v>431.61</v>
      </c>
      <c r="F468" s="12">
        <f t="shared" si="2"/>
        <v>1.8566044108108108</v>
      </c>
      <c r="G468" s="14">
        <v>158.84834000000001</v>
      </c>
      <c r="H468" s="15">
        <v>0.46200000000000002</v>
      </c>
      <c r="I468" s="14">
        <v>184.62347600000001</v>
      </c>
      <c r="J468" s="15">
        <v>0.53800000000000003</v>
      </c>
      <c r="K468" s="16">
        <v>343471816</v>
      </c>
      <c r="L468" s="70">
        <v>2016</v>
      </c>
      <c r="M468" s="13" t="s">
        <v>18</v>
      </c>
      <c r="N468" s="17" t="s">
        <v>902</v>
      </c>
      <c r="O468" s="22" t="s">
        <v>903</v>
      </c>
      <c r="P468" s="19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spans="1:31">
      <c r="A469" s="41" t="s">
        <v>1153</v>
      </c>
      <c r="B469" s="11">
        <f t="shared" si="0"/>
        <v>1.8544104000000001</v>
      </c>
      <c r="C469" s="81">
        <v>170</v>
      </c>
      <c r="D469" s="10">
        <f t="shared" si="3"/>
        <v>315.24976800000002</v>
      </c>
      <c r="E469" s="16">
        <v>506.77</v>
      </c>
      <c r="F469" s="12">
        <f t="shared" si="2"/>
        <v>1.8544104000000001</v>
      </c>
      <c r="G469" s="14">
        <v>188.96980400000001</v>
      </c>
      <c r="H469" s="15">
        <v>0.59899999999999998</v>
      </c>
      <c r="I469" s="14">
        <v>126.27996400000001</v>
      </c>
      <c r="J469" s="15">
        <v>0.40100000000000002</v>
      </c>
      <c r="K469" s="16">
        <v>315249768</v>
      </c>
      <c r="L469" s="70">
        <v>2004</v>
      </c>
      <c r="M469" s="13" t="s">
        <v>16</v>
      </c>
      <c r="N469" s="17" t="s">
        <v>1154</v>
      </c>
      <c r="O469" s="22" t="s">
        <v>1155</v>
      </c>
      <c r="P469" s="19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spans="1:31">
      <c r="A470" s="41" t="s">
        <v>934</v>
      </c>
      <c r="B470" s="11">
        <f t="shared" si="0"/>
        <v>1.8264717749999999</v>
      </c>
      <c r="C470" s="81">
        <v>200</v>
      </c>
      <c r="D470" s="10">
        <f t="shared" si="3"/>
        <v>365.294355</v>
      </c>
      <c r="E470" s="16">
        <v>421.57</v>
      </c>
      <c r="F470" s="12">
        <f t="shared" si="2"/>
        <v>1.8264717749999999</v>
      </c>
      <c r="G470" s="14">
        <v>58.504105000000003</v>
      </c>
      <c r="H470" s="15">
        <v>0.16</v>
      </c>
      <c r="I470" s="14">
        <v>306.79025000000001</v>
      </c>
      <c r="J470" s="15">
        <v>0.84</v>
      </c>
      <c r="K470" s="16">
        <v>365294355</v>
      </c>
      <c r="L470" s="70">
        <v>2020</v>
      </c>
      <c r="M470" s="13" t="s">
        <v>91</v>
      </c>
      <c r="N470" s="17" t="s">
        <v>935</v>
      </c>
      <c r="O470" s="22" t="s">
        <v>936</v>
      </c>
      <c r="P470" s="19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spans="1:31">
      <c r="A471" s="41" t="s">
        <v>737</v>
      </c>
      <c r="B471" s="11">
        <f t="shared" si="0"/>
        <v>1.8181928432432433</v>
      </c>
      <c r="C471" s="81">
        <v>185</v>
      </c>
      <c r="D471" s="10">
        <f t="shared" si="3"/>
        <v>336.36567600000001</v>
      </c>
      <c r="E471" s="16">
        <v>474.27</v>
      </c>
      <c r="F471" s="12">
        <f t="shared" si="2"/>
        <v>1.8181928432432433</v>
      </c>
      <c r="G471" s="14">
        <v>90.759675999999999</v>
      </c>
      <c r="H471" s="15">
        <v>0.27</v>
      </c>
      <c r="I471" s="14">
        <v>245.60599999999999</v>
      </c>
      <c r="J471" s="15">
        <v>0.73</v>
      </c>
      <c r="K471" s="16">
        <v>336365676</v>
      </c>
      <c r="L471" s="70">
        <v>2009</v>
      </c>
      <c r="M471" s="13" t="s">
        <v>16</v>
      </c>
      <c r="N471" s="17" t="s">
        <v>738</v>
      </c>
      <c r="O471" s="22" t="s">
        <v>739</v>
      </c>
      <c r="P471" s="19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spans="1:31">
      <c r="A472" s="41" t="s">
        <v>913</v>
      </c>
      <c r="B472" s="11">
        <f t="shared" si="0"/>
        <v>1.7537273183856501</v>
      </c>
      <c r="C472" s="81">
        <v>223</v>
      </c>
      <c r="D472" s="10">
        <f t="shared" si="3"/>
        <v>391.08119199999999</v>
      </c>
      <c r="E472" s="16">
        <v>587.14</v>
      </c>
      <c r="F472" s="12">
        <f t="shared" si="2"/>
        <v>1.7537273183856501</v>
      </c>
      <c r="G472" s="14">
        <v>200.08119199999999</v>
      </c>
      <c r="H472" s="15">
        <v>0.51200000000000001</v>
      </c>
      <c r="I472" s="14">
        <v>191</v>
      </c>
      <c r="J472" s="15">
        <v>0.48799999999999999</v>
      </c>
      <c r="K472" s="16">
        <v>391081192</v>
      </c>
      <c r="L472" s="70">
        <v>2006</v>
      </c>
      <c r="M472" s="13" t="s">
        <v>16</v>
      </c>
      <c r="N472" s="17" t="s">
        <v>914</v>
      </c>
      <c r="O472" s="22" t="s">
        <v>915</v>
      </c>
      <c r="P472" s="19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spans="1:31">
      <c r="A473" s="41" t="s">
        <v>134</v>
      </c>
      <c r="B473" s="11">
        <f t="shared" si="0"/>
        <v>1.691304347826087</v>
      </c>
      <c r="C473" s="81">
        <v>230</v>
      </c>
      <c r="D473" s="10">
        <v>389</v>
      </c>
      <c r="E473" s="16">
        <v>411.92</v>
      </c>
      <c r="F473" s="12">
        <f t="shared" si="2"/>
        <v>1.691304347826087</v>
      </c>
      <c r="G473" s="14">
        <v>162.83686</v>
      </c>
      <c r="H473" s="15">
        <v>0.43099999999999999</v>
      </c>
      <c r="I473" s="14">
        <v>214.9</v>
      </c>
      <c r="J473" s="15">
        <v>0.56899999999999995</v>
      </c>
      <c r="K473" s="16">
        <v>377736860</v>
      </c>
      <c r="L473" s="70">
        <v>2022</v>
      </c>
      <c r="M473" s="13" t="s">
        <v>91</v>
      </c>
      <c r="N473" s="17" t="s">
        <v>135</v>
      </c>
      <c r="O473" s="22" t="s">
        <v>136</v>
      </c>
      <c r="P473" s="19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spans="1:31">
      <c r="A474" s="41" t="s">
        <v>1028</v>
      </c>
      <c r="B474" s="11">
        <f t="shared" si="0"/>
        <v>1.6610383550000001</v>
      </c>
      <c r="C474" s="81">
        <v>200</v>
      </c>
      <c r="D474" s="10">
        <f t="shared" ref="D474:D477" si="4">K474/1000000</f>
        <v>332.207671</v>
      </c>
      <c r="E474" s="16">
        <v>423.19</v>
      </c>
      <c r="F474" s="12">
        <f t="shared" si="2"/>
        <v>1.6610383550000001</v>
      </c>
      <c r="G474" s="14">
        <v>123.08712</v>
      </c>
      <c r="H474" s="15">
        <v>0.37</v>
      </c>
      <c r="I474" s="14">
        <v>209.12055100000001</v>
      </c>
      <c r="J474" s="15">
        <v>0.63</v>
      </c>
      <c r="K474" s="16">
        <v>332207671</v>
      </c>
      <c r="L474" s="70">
        <v>2015</v>
      </c>
      <c r="M474" s="13" t="s">
        <v>18</v>
      </c>
      <c r="N474" s="17" t="s">
        <v>1029</v>
      </c>
      <c r="O474" s="22" t="s">
        <v>1030</v>
      </c>
      <c r="P474" s="19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spans="1:31">
      <c r="A475" s="41" t="s">
        <v>36</v>
      </c>
      <c r="B475" s="11">
        <f t="shared" si="0"/>
        <v>1.6264332300000002</v>
      </c>
      <c r="C475" s="81">
        <v>200</v>
      </c>
      <c r="D475" s="10">
        <f t="shared" si="4"/>
        <v>325.28664600000002</v>
      </c>
      <c r="E475" s="16">
        <v>458.65</v>
      </c>
      <c r="F475" s="12">
        <f t="shared" si="2"/>
        <v>1.6264332300000002</v>
      </c>
      <c r="G475" s="14">
        <v>137.855863</v>
      </c>
      <c r="H475" s="15">
        <v>0.42399999999999999</v>
      </c>
      <c r="I475" s="14">
        <v>187.43078299999999</v>
      </c>
      <c r="J475" s="15">
        <v>0.57599999999999996</v>
      </c>
      <c r="K475" s="16">
        <v>325286646</v>
      </c>
      <c r="L475" s="70">
        <v>2009</v>
      </c>
      <c r="M475" s="13" t="s">
        <v>16</v>
      </c>
      <c r="N475" s="17" t="s">
        <v>37</v>
      </c>
      <c r="O475" s="18"/>
      <c r="P475" s="19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spans="1:31">
      <c r="A476" s="41" t="s">
        <v>787</v>
      </c>
      <c r="B476" s="11">
        <f t="shared" si="0"/>
        <v>1.6245946515151515</v>
      </c>
      <c r="C476" s="81">
        <v>198</v>
      </c>
      <c r="D476" s="10">
        <f t="shared" si="4"/>
        <v>321.66974099999999</v>
      </c>
      <c r="E476" s="16">
        <v>441.95</v>
      </c>
      <c r="F476" s="12">
        <f t="shared" si="2"/>
        <v>1.6245946515151515</v>
      </c>
      <c r="G476" s="14">
        <v>105.26973</v>
      </c>
      <c r="H476" s="15">
        <v>0.32700000000000001</v>
      </c>
      <c r="I476" s="14">
        <v>216.40001100000001</v>
      </c>
      <c r="J476" s="15">
        <v>0.67300000000000004</v>
      </c>
      <c r="K476" s="16">
        <v>321669741</v>
      </c>
      <c r="L476" s="70">
        <v>2010</v>
      </c>
      <c r="M476" s="13" t="s">
        <v>18</v>
      </c>
      <c r="N476" s="17" t="s">
        <v>788</v>
      </c>
      <c r="O476" s="22" t="s">
        <v>789</v>
      </c>
      <c r="P476" s="19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spans="1:31">
      <c r="A477" s="76" t="s">
        <v>859</v>
      </c>
      <c r="B477" s="11">
        <f t="shared" si="0"/>
        <v>1.3097493566666667</v>
      </c>
      <c r="C477" s="82">
        <v>300</v>
      </c>
      <c r="D477" s="49">
        <f t="shared" si="4"/>
        <v>392.92480699999999</v>
      </c>
      <c r="E477" s="16">
        <v>471.94</v>
      </c>
      <c r="F477" s="12">
        <f t="shared" si="2"/>
        <v>1.3097493566666667</v>
      </c>
      <c r="G477" s="14">
        <v>213.76751200000001</v>
      </c>
      <c r="H477" s="50">
        <v>0.54400000000000004</v>
      </c>
      <c r="I477" s="14">
        <v>179.157295</v>
      </c>
      <c r="J477" s="50">
        <v>0.45600000000000002</v>
      </c>
      <c r="K477" s="51">
        <v>392924807</v>
      </c>
      <c r="L477" s="70">
        <v>2018</v>
      </c>
      <c r="M477" s="13" t="s">
        <v>18</v>
      </c>
      <c r="N477" s="17" t="s">
        <v>860</v>
      </c>
      <c r="O477" s="22" t="s">
        <v>861</v>
      </c>
      <c r="P477" s="19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</sheetData>
  <hyperlinks>
    <hyperlink ref="L2" r:id="rId1" display="https://www.boxofficemojo.com/year/world/1982/?ref_=bo_cso_table_98"/>
    <hyperlink ref="O2" r:id="rId2" location=":~:text=Filming%20took%20place%20from%20September,were%20designed%20by%20Carlo%20Rambaldi."/>
    <hyperlink ref="L3" r:id="rId3" display="https://www.boxofficemojo.com/year/world/2002/?ref_=bo_cso_table_182"/>
    <hyperlink ref="O3" r:id="rId4" location=":~:text=Despite%20never%20hitting%20the%20number,films%20of%20the%2021st%20century."/>
    <hyperlink ref="L4" r:id="rId5" display="https://www.boxofficemojo.com/year/world/1977/?ref_=bo_cso_table_106"/>
    <hyperlink ref="O4" r:id="rId6" location=":~:text=Released%20in%201977%2C%20%22A%20New,around%20775%20million%20U.S.%20dollars."/>
    <hyperlink ref="L5" r:id="rId7" display="https://www.boxofficemojo.com/year/world/1978/?ref_=bo_cso_table_137"/>
    <hyperlink ref="O5" r:id="rId8" location=":~:text=Grease%20only%20cost%20%246%20million,movie%20musical%20of%20all%20time."/>
    <hyperlink ref="O6" r:id="rId9"/>
    <hyperlink ref="O7" r:id="rId10"/>
    <hyperlink ref="L8" r:id="rId11" display="https://www.boxofficemojo.com/year/world/1990/?ref_=bo_cso_table_63"/>
    <hyperlink ref="O8" r:id="rId12"/>
    <hyperlink ref="L9" r:id="rId13" display="https://www.boxofficemojo.com/year/world/1986/?ref_=bo_cso_table_136"/>
    <hyperlink ref="O9" r:id="rId14"/>
    <hyperlink ref="L10" r:id="rId15" display="https://www.boxofficemojo.com/year/world/2010/?ref_=bo_cso_table_96"/>
    <hyperlink ref="O10" r:id="rId16"/>
    <hyperlink ref="L11" r:id="rId17" display="https://www.boxofficemojo.com/year/world/1990/?ref_=bo_cso_table_45"/>
    <hyperlink ref="O11" r:id="rId18"/>
    <hyperlink ref="L12" r:id="rId19" display="https://www.boxofficemojo.com/year/world/2010/?ref_=bo_cso_table_133"/>
    <hyperlink ref="L13" r:id="rId20" display="https://www.boxofficemojo.com/year/world/2008/?ref_=bo_cso_table_161"/>
    <hyperlink ref="O13" r:id="rId21"/>
    <hyperlink ref="L14" r:id="rId22" display="https://www.boxofficemojo.com/year/world/1984/?ref_=bo_cso_table_158"/>
    <hyperlink ref="O14" r:id="rId23"/>
    <hyperlink ref="L15" r:id="rId24" display="https://www.boxofficemojo.com/year/world/1986/?ref_=bo_cso_table_76"/>
    <hyperlink ref="O15" r:id="rId25"/>
    <hyperlink ref="L16" r:id="rId26" display="https://www.boxofficemojo.com/year/world/1999/?ref_=bo_cso_table_78"/>
    <hyperlink ref="O16" r:id="rId27" location=":~:text=It%20was%20the%20second%2Dbest,against%20its%20%2415%2Dmillion%20budget."/>
    <hyperlink ref="L17" r:id="rId28" display="https://www.boxofficemojo.com/year/world/1994/?ref_=bo_cso_table_39"/>
    <hyperlink ref="O17" r:id="rId29"/>
    <hyperlink ref="L18" r:id="rId30" display="https://www.boxofficemojo.com/year/world/1987/?ref_=bo_cso_table_153"/>
    <hyperlink ref="O18" r:id="rId31" location=":~:text=The%20film%20became%20a%20huge,grossing%20film%20of%201987%20worldwide."/>
    <hyperlink ref="L19" r:id="rId32" display="https://www.boxofficemojo.com/year/world/1990/?ref_=bo_cso_table_26"/>
    <hyperlink ref="O19" r:id="rId33"/>
    <hyperlink ref="L20" r:id="rId34" display="https://www.boxofficemojo.com/year/world/2004/?ref_=bo_cso_table_171"/>
    <hyperlink ref="O20" r:id="rId35"/>
    <hyperlink ref="L21" r:id="rId36" display="https://www.boxofficemojo.com/year/world/1985/?ref_=bo_cso_table_154"/>
    <hyperlink ref="O21" r:id="rId37"/>
    <hyperlink ref="L22" r:id="rId38" display="https://www.boxofficemojo.com/year/world/2018/?ref_=bo_cso_table_112"/>
    <hyperlink ref="L23" r:id="rId39" display="https://www.boxofficemojo.com/year/world/1994/?ref_=bo_cso_table_93"/>
    <hyperlink ref="O23" r:id="rId40" location=":~:text=The%20film%20grossed%20over%20%24351,Diaz%20as%20a%20leading%20lady."/>
    <hyperlink ref="L24" r:id="rId41" display="https://www.boxofficemojo.com/year/world/1981/?ref_=bo_cso_table_142"/>
    <hyperlink ref="O24" r:id="rId42"/>
    <hyperlink ref="L25" r:id="rId43" display="https://www.boxofficemojo.com/year/world/1990/?ref_=bo_cso_table_102"/>
    <hyperlink ref="O25" r:id="rId44"/>
    <hyperlink ref="L26" r:id="rId45" display="https://www.boxofficemojo.com/year/world/2001/?ref_=bo_cso_table_79"/>
    <hyperlink ref="O26" r:id="rId46"/>
    <hyperlink ref="L27" r:id="rId47" display="https://www.boxofficemojo.com/year/world/1992/?ref_=bo_cso_table_27"/>
    <hyperlink ref="O27" r:id="rId48"/>
    <hyperlink ref="L28" r:id="rId49" display="https://www.boxofficemojo.com/year/world/1993/?ref_=bo_cso_table_84"/>
    <hyperlink ref="O28" r:id="rId50" location=":~:text=Robin%20Williams%20was%20awarded%20the,highest%2Dgrossing%20film%20of%201993."/>
    <hyperlink ref="L29" r:id="rId51" display="https://www.boxofficemojo.com/year/world/1993/?ref_=bo_cso_table_30"/>
    <hyperlink ref="O29" r:id="rId52"/>
    <hyperlink ref="L30" r:id="rId53" display="https://www.boxofficemojo.com/year/world/2017/?ref_=bo_cso_table_134"/>
    <hyperlink ref="O30" r:id="rId54"/>
    <hyperlink ref="L31" r:id="rId55" display="https://www.boxofficemojo.com/year/world/2018/?ref_=bo_cso_table_66"/>
    <hyperlink ref="L32" r:id="rId56" display="https://www.boxofficemojo.com/year/world/1980/?ref_=bo_cso_table_8"/>
    <hyperlink ref="O32" r:id="rId57"/>
    <hyperlink ref="L33" r:id="rId58" display="https://www.boxofficemojo.com/year/world/1991/?ref_=bo_cso_table_101"/>
    <hyperlink ref="O33" r:id="rId59"/>
    <hyperlink ref="L34" r:id="rId60" display="https://www.boxofficemojo.com/year/world/1999/?ref_=bo_cso_table_144"/>
    <hyperlink ref="O34" r:id="rId61"/>
    <hyperlink ref="L35" r:id="rId62" display="https://www.boxofficemojo.com/year/world/2018/?ref_=bo_cso_table_186"/>
    <hyperlink ref="O35" r:id="rId63"/>
    <hyperlink ref="L36" r:id="rId64" display="https://www.boxofficemojo.com/year/world/1992/?ref_=bo_cso_table_114"/>
    <hyperlink ref="O36" r:id="rId65"/>
    <hyperlink ref="L37" r:id="rId66" display="https://www.boxofficemojo.com/year/world/1998/?ref_=bo_cso_table_178"/>
    <hyperlink ref="O37" r:id="rId67"/>
    <hyperlink ref="L38" r:id="rId68" display="https://www.boxofficemojo.com/year/world/2013/?ref_=bo_cso_table_152"/>
    <hyperlink ref="O38" r:id="rId69"/>
    <hyperlink ref="L39" r:id="rId70" display="https://www.boxofficemojo.com/year/world/2019/?ref_=bo_cso_table_32"/>
    <hyperlink ref="O39" r:id="rId71"/>
    <hyperlink ref="L40" r:id="rId72" display="https://www.boxofficemojo.com/year/world/2016/?ref_=bo_cso_table_53"/>
    <hyperlink ref="O40" r:id="rId73" location=":~:text=The%20film%20was%20a%20commercial,%2C%20cinematography%2C%20and%20production%20design."/>
    <hyperlink ref="L41" r:id="rId74" display="https://www.boxofficemojo.com/year/world/2015/?ref_=bo_cso_table_23"/>
    <hyperlink ref="O41" r:id="rId75"/>
    <hyperlink ref="L42" r:id="rId76" display="https://www.boxofficemojo.com/year/world/1993/?ref_=bo_cso_table_144"/>
    <hyperlink ref="O42" r:id="rId77"/>
    <hyperlink ref="L43" r:id="rId78" display="https://www.boxofficemojo.com/year/world/2015/?ref_=bo_cso_table_188"/>
    <hyperlink ref="L44" r:id="rId79" display="https://www.boxofficemojo.com/year/world/2009/?ref_=bo_cso_table_130"/>
    <hyperlink ref="O44" r:id="rId80"/>
    <hyperlink ref="L45" r:id="rId81" display="https://www.boxofficemojo.com/year/world/1988/?ref_=bo_cso_table_81"/>
    <hyperlink ref="O45" r:id="rId82"/>
    <hyperlink ref="L46" r:id="rId83" display="https://www.boxofficemojo.com/year/world/2018/?ref_=bo_cso_table_147"/>
    <hyperlink ref="L47" r:id="rId84" display="https://www.boxofficemojo.com/year/world/2016/?ref_=bo_cso_table_105"/>
    <hyperlink ref="L48" r:id="rId85" display="https://www.boxofficemojo.com/year/world/2009/?ref_=bo_cso_table_56"/>
    <hyperlink ref="O48" r:id="rId86"/>
    <hyperlink ref="L49" r:id="rId87" display="https://www.boxofficemojo.com/year/world/1995/?ref_=bo_cso_table_138"/>
    <hyperlink ref="O49" r:id="rId88"/>
    <hyperlink ref="L50" r:id="rId89" display="https://www.boxofficemojo.com/year/world/2017/?ref_=bo_cso_table_44"/>
    <hyperlink ref="L51" r:id="rId90" display="https://www.boxofficemojo.com/year/world/1992/?ref_=bo_cso_table_200"/>
    <hyperlink ref="O51" r:id="rId91"/>
    <hyperlink ref="L52" r:id="rId92" display="https://www.boxofficemojo.com/year/world/2013/?ref_=bo_cso_table_53"/>
    <hyperlink ref="N53" r:id="rId93"/>
    <hyperlink ref="L54" r:id="rId94" display="https://www.boxofficemojo.com/year/world/1994/?ref_=bo_cso_table_141"/>
    <hyperlink ref="O54" r:id="rId95"/>
    <hyperlink ref="L55" r:id="rId96" display="https://www.boxofficemojo.com/year/world/2003/?ref_=bo_cso_table_26"/>
    <hyperlink ref="O55" r:id="rId97"/>
    <hyperlink ref="L56" r:id="rId98" display="https://www.boxofficemojo.com/year/world/2018/?ref_=bo_cso_table_87"/>
    <hyperlink ref="L57" r:id="rId99" display="https://www.boxofficemojo.com/year/world/2014/?ref_=bo_cso_table_57"/>
    <hyperlink ref="O57" r:id="rId100" location=":~:text=The%20film%20was%20released%20on,the%20budget%20of%20%2439%20million."/>
    <hyperlink ref="L58" r:id="rId101" display="https://www.boxofficemojo.com/year/world/2016/?ref_=bo_cso_table_72"/>
    <hyperlink ref="O58" r:id="rId102"/>
    <hyperlink ref="L59" r:id="rId103" display="https://www.boxofficemojo.com/year/world/1984/?ref_=bo_cso_table_125"/>
    <hyperlink ref="O59" r:id="rId104"/>
    <hyperlink ref="L60" r:id="rId105" display="https://www.boxofficemojo.com/year/world/2008/?ref_=bo_cso_table_172"/>
    <hyperlink ref="O60" r:id="rId106" location=":~:text=The%20film%20grossed%20%24611%20million,highest%2Dgrossing%20film%20of%202008."/>
    <hyperlink ref="L61" r:id="rId107" display="https://www.boxofficemojo.com/year/world/2022/?ref_=bo_cso_table_63"/>
    <hyperlink ref="O61" r:id="rId108"/>
    <hyperlink ref="L62" r:id="rId109" display="https://www.boxofficemojo.com/year/world/2015/?ref_=bo_cso_table_7"/>
    <hyperlink ref="O62" r:id="rId110"/>
    <hyperlink ref="L63" r:id="rId111" display="https://www.boxofficemojo.com/year/world/2013/?ref_=bo_cso_table_80"/>
    <hyperlink ref="L64" r:id="rId112" display="https://www.boxofficemojo.com/year/world/1983/?ref_=bo_cso_table_48"/>
    <hyperlink ref="O64" r:id="rId113"/>
    <hyperlink ref="L65" r:id="rId114" display="https://www.boxofficemojo.com/year/world/2008/?ref_=bo_cso_table_119"/>
    <hyperlink ref="O65" r:id="rId115"/>
    <hyperlink ref="O66" r:id="rId116" location=":~:text=With%20a%20budget%20of%20%24200,Avatar%20surpassed%20it%20in%202010."/>
    <hyperlink ref="L67" r:id="rId117" display="https://www.boxofficemojo.com/year/world/1995/?ref_=bo_cso_table_138"/>
    <hyperlink ref="O67" r:id="rId118" location=":~:text=Seven%20was%20budgeted%20at%20%2430,expensive%20film%20at%20that%20point."/>
    <hyperlink ref="L68" r:id="rId119" display="https://www.boxofficemojo.com/year/world/1996/?ref_=bo_cso_table_91"/>
    <hyperlink ref="O68" r:id="rId120"/>
    <hyperlink ref="L69" r:id="rId121" display="https://www.boxofficemojo.com/year/world/2011/?ref_=bo_cso_table_15"/>
    <hyperlink ref="O69" r:id="rId122"/>
    <hyperlink ref="L70" r:id="rId123" display="https://www.boxofficemojo.com/year/world/2017/?ref_=bo_cso_table_55"/>
    <hyperlink ref="O70" r:id="rId124"/>
    <hyperlink ref="L71" r:id="rId125" display="https://www.boxofficemojo.com/year/world/2010/?ref_=bo_cso_table_136"/>
    <hyperlink ref="O71" r:id="rId126"/>
    <hyperlink ref="L72" r:id="rId127" display="https://www.boxofficemojo.com/year/world/2014/?ref_=bo_cso_table_100"/>
    <hyperlink ref="O72" r:id="rId128"/>
    <hyperlink ref="L73" r:id="rId129" display="https://www.boxofficemojo.com/year/world/2002/?ref_=bo_cso_table_60"/>
    <hyperlink ref="O73" r:id="rId130"/>
    <hyperlink ref="L74" r:id="rId131" display="https://www.boxofficemojo.com/year/world/2003/?ref_=bo_cso_table_62"/>
    <hyperlink ref="O74" r:id="rId132"/>
    <hyperlink ref="L75" r:id="rId133" display="https://www.boxofficemojo.com/year/world/1989/?ref_=bo_cso_table_50"/>
    <hyperlink ref="O75" r:id="rId134"/>
    <hyperlink ref="L76" r:id="rId135" display="https://www.boxofficemojo.com/year/world/2021/?ref_=bo_cso_table_6"/>
    <hyperlink ref="O76" r:id="rId136"/>
    <hyperlink ref="L77" r:id="rId137" display="https://www.boxofficemojo.com/year/world/2009/?ref_=bo_cso_table_73"/>
    <hyperlink ref="O77" r:id="rId138"/>
    <hyperlink ref="L78" r:id="rId139" display="https://www.boxofficemojo.com/year/world/2019/?ref_=bo_cso_table_12"/>
    <hyperlink ref="L79" r:id="rId140" display="https://www.boxofficemojo.com/year/world/2001/?ref_=bo_cso_table_69"/>
    <hyperlink ref="O79" r:id="rId141"/>
    <hyperlink ref="L80" r:id="rId142" display="https://www.boxofficemojo.com/year/world/1994/?ref_=bo_cso_table_95"/>
    <hyperlink ref="O80" r:id="rId143"/>
    <hyperlink ref="L81" r:id="rId144" display="https://www.boxofficemojo.com/year/world/1999/?ref_=bo_cso_table_168"/>
    <hyperlink ref="O81" r:id="rId145"/>
    <hyperlink ref="L82" r:id="rId146" display="https://www.boxofficemojo.com/year/world/2006/?ref_=bo_cso_table_139"/>
    <hyperlink ref="O82" r:id="rId147" location=":~:text=The%20film%20grossed%20over%20%24326,grossing%20film%20worldwide%20in%202006."/>
    <hyperlink ref="L83" r:id="rId148" display="https://www.boxofficemojo.com/year/world/2014/?ref_=bo_cso_table_198"/>
    <hyperlink ref="L84" r:id="rId149" display="https://www.boxofficemojo.com/year/world/2012/?ref_=bo_cso_table_76"/>
    <hyperlink ref="O84" r:id="rId150"/>
    <hyperlink ref="L85" r:id="rId151" display="https://www.boxofficemojo.com/year/world/1992/?ref_=bo_cso_table_148"/>
    <hyperlink ref="O85" r:id="rId152"/>
    <hyperlink ref="L86" r:id="rId153" display="https://www.boxofficemojo.com/year/world/2002/?ref_=bo_cso_table_67"/>
    <hyperlink ref="O86" r:id="rId154" location=":~:text=The%20production%20budget%20for%20the,the%20Half%2DBlood%20Prince'."/>
    <hyperlink ref="L87" r:id="rId155" display="https://www.boxofficemojo.com/year/world/2010/?ref_=bo_cso_table_199"/>
    <hyperlink ref="O87" r:id="rId156"/>
    <hyperlink ref="L88" r:id="rId157" display="https://www.boxofficemojo.com/year/world/1999/?ref_=bo_cso_table_46"/>
    <hyperlink ref="O88" r:id="rId158"/>
    <hyperlink ref="L89" r:id="rId159" display="https://www.boxofficemojo.com/year/world/2012/?ref_=bo_cso_table_138"/>
    <hyperlink ref="O89" r:id="rId160"/>
    <hyperlink ref="L90" r:id="rId161" display="https://www.boxofficemojo.com/year/world/2022/?ref_=bo_cso_table_11"/>
    <hyperlink ref="O90" r:id="rId162"/>
    <hyperlink ref="L91" r:id="rId163" display="https://www.boxofficemojo.com/year/world/2013/?ref_=bo_cso_table_19"/>
    <hyperlink ref="L92" r:id="rId164" display="https://www.boxofficemojo.com/year/world/1999/?ref_=bo_cso_table_189"/>
    <hyperlink ref="O92" r:id="rId165"/>
    <hyperlink ref="L93" r:id="rId166" display="https://www.boxofficemojo.com/year/world/1989/?ref_=bo_cso_table_113"/>
    <hyperlink ref="O93" r:id="rId167"/>
    <hyperlink ref="L94" r:id="rId168" display="https://www.boxofficemojo.com/year/world/1997/?ref_=bo_cso_table_169"/>
    <hyperlink ref="O94" r:id="rId169"/>
    <hyperlink ref="L95" r:id="rId170" display="https://www.boxofficemojo.com/year/world/2016/?ref_=bo_cso_table_157"/>
    <hyperlink ref="O95" r:id="rId171" location=":~:text=Reception-,Box%20office,production%20budget%20of%20%2475%20million."/>
    <hyperlink ref="L96" r:id="rId172" display="https://www.boxofficemojo.com/year/world/2012/?ref_=bo_cso_table_197"/>
    <hyperlink ref="O96" r:id="rId173"/>
    <hyperlink ref="L97" r:id="rId174" display="https://www.boxofficemojo.com/year/world/1993/?ref_=bo_cso_table_180"/>
    <hyperlink ref="O97" r:id="rId175" location=":~:text=The%20Fugitive%20premiered%20in%20Westwood,against%20a%20%2444%20million%20budget."/>
    <hyperlink ref="L98" r:id="rId176" display="https://www.boxofficemojo.com/year/world/2012/?ref_=bo_cso_table_164"/>
    <hyperlink ref="O98" r:id="rId177" location=":~:text=Taken%202%20grossed%20%24139.9%20million,a%20budget%20of%20%2445%20million."/>
    <hyperlink ref="L99" r:id="rId178" display="https://www.boxofficemojo.com/year/world/2006/?ref_=bo_cso_table_146"/>
    <hyperlink ref="O99" r:id="rId179"/>
    <hyperlink ref="L100" r:id="rId180" display="https://www.boxofficemojo.com/year/world/1989/?ref_=bo_cso_table_127"/>
    <hyperlink ref="O100" r:id="rId181" location=":~:text=The%20film%20was%20produced%20on,sets%20and%20writing%20the%20scripts."/>
    <hyperlink ref="L101" r:id="rId182" display="https://www.boxofficemojo.com/year/world/2001/?ref_=bo_cso_table_48"/>
    <hyperlink ref="O101" r:id="rId183" location=":~:text=The%20production%20budget%20for%20the,the%20Half%2DBlood%20Prince'."/>
    <hyperlink ref="L102" r:id="rId184" display="https://www.boxofficemojo.com/year/world/2017/?ref_=bo_cso_table_18"/>
    <hyperlink ref="L103" r:id="rId185" display="https://www.boxofficemojo.com/year/world/2001/?ref_=bo_cso_table_37"/>
    <hyperlink ref="O103" r:id="rId186" location=":~:text=1%20at%20the%20domestic%20box,Pixar's%20%E2%80%9CMonsters%2C%20Inc.%E2%80%9D"/>
    <hyperlink ref="L104" r:id="rId187" display="https://www.boxofficemojo.com/year/world/1991/?ref_=bo_cso_table_141"/>
    <hyperlink ref="O104" r:id="rId188"/>
    <hyperlink ref="L105" r:id="rId189" display="https://www.boxofficemojo.com/year/world/2016/?ref_=bo_cso_table_146"/>
    <hyperlink ref="O105" r:id="rId190"/>
    <hyperlink ref="L106" r:id="rId191" display="https://www.boxofficemojo.com/year/world/2015/?ref_=bo_cso_table_10"/>
    <hyperlink ref="L107" r:id="rId192" display="https://www.boxofficemojo.com/year/world/2009/?ref_=bo_cso_table_156"/>
    <hyperlink ref="O107" r:id="rId193"/>
    <hyperlink ref="L108" r:id="rId194" display="https://www.boxofficemojo.com/year/world/2010/?ref_=bo_cso_table_3"/>
    <hyperlink ref="L110" r:id="rId195" display="https://www.boxofficemojo.com/year/world/2019/?ref_=bo_cso_table_164"/>
    <hyperlink ref="O110" r:id="rId196"/>
    <hyperlink ref="L111" r:id="rId197" display="https://www.boxofficemojo.com/year/world/2010/?ref_=bo_cso_table_52"/>
    <hyperlink ref="O111" r:id="rId198"/>
    <hyperlink ref="L112" r:id="rId199" display="https://www.boxofficemojo.com/year/world/2016/?ref_=bo_cso_table_166"/>
    <hyperlink ref="O112" r:id="rId200" location=":~:text=The%20film%20received%20mixed%20reviews,against%20a%20%2440%20million%20budget."/>
    <hyperlink ref="L113" r:id="rId201" display="https://www.boxofficemojo.com/year/world/2005/?ref_=bo_cso_table_79"/>
    <hyperlink ref="O113" r:id="rId202"/>
    <hyperlink ref="L114" r:id="rId203" display="https://www.boxofficemojo.com/year/world/1994/?ref_=bo_cso_table_111"/>
    <hyperlink ref="O114" r:id="rId204"/>
    <hyperlink ref="L115" r:id="rId205" display="https://www.boxofficemojo.com/year/world/2019/?ref_=bo_cso_table_28"/>
    <hyperlink ref="L116" r:id="rId206" display="https://www.boxofficemojo.com/year/world/1999/?ref_=bo_cso_table_61"/>
    <hyperlink ref="O116" r:id="rId207" location=":~:text=The%20Matrix%20opened%20in%20theaters,%2463%20million%20budget%2C%20becoming%20the"/>
    <hyperlink ref="L117" r:id="rId208" display="https://www.boxofficemojo.com/year/world/2018/?ref_=bo_cso_table_83"/>
    <hyperlink ref="O117" r:id="rId209"/>
    <hyperlink ref="L118" r:id="rId210" display="https://www.boxofficemojo.com/year/world/2011/?ref_=bo_cso_table_181"/>
    <hyperlink ref="O118" r:id="rId211" location=":~:text=The%20Hangover%20Part%20II%20grossed,a%20budget%20of%20%2480%20million."/>
    <hyperlink ref="L119" r:id="rId212" display="https://www.boxofficemojo.com/year/world/2012/?ref_=bo_cso_table_82"/>
    <hyperlink ref="O119" r:id="rId213"/>
    <hyperlink ref="L120" r:id="rId214" display="https://www.boxofficemojo.com/year/world/2013/?ref_=bo_cso_table_127"/>
    <hyperlink ref="L121" r:id="rId215" display="https://www.boxofficemojo.com/year/world/2005/?ref_=bo_cso_table_5"/>
    <hyperlink ref="O121" r:id="rId216"/>
    <hyperlink ref="L122" r:id="rId217" display="https://www.boxofficemojo.com/year/world/2014/?ref_=bo_cso_table_58"/>
    <hyperlink ref="O122" r:id="rId218" location=":~:text=The%20Lego%20Movie%20premiered%20in,%2C%20story%2C%20humor%20and%20acting."/>
    <hyperlink ref="L123" r:id="rId219" display="https://www.boxofficemojo.com/year/world/1992/?ref_=bo_cso_table_85"/>
    <hyperlink ref="O123" r:id="rId220"/>
    <hyperlink ref="L124" r:id="rId221" display="https://www.boxofficemojo.com/year/world/2018/?ref_=bo_cso_table_25"/>
    <hyperlink ref="L125" r:id="rId222" display="https://www.boxofficemojo.com/year/world/2007/?ref_=bo_cso_table_9"/>
    <hyperlink ref="O125" r:id="rId223"/>
    <hyperlink ref="L126" r:id="rId224" display="https://www.boxofficemojo.com/year/world/2018/?ref_=bo_cso_table_104"/>
    <hyperlink ref="L127" r:id="rId225" display="https://www.boxofficemojo.com/year/world/2019/?ref_=bo_cso_table_27"/>
    <hyperlink ref="O127" r:id="rId226"/>
    <hyperlink ref="L128" r:id="rId227" display="https://www.boxofficemojo.com/year/world/2018/?ref_=bo_cso_table_94"/>
    <hyperlink ref="O128" r:id="rId228" location=":~:text=Peter%20Rabbit%20was%20released%20in,on%20a%20%2450%20million%20budget."/>
    <hyperlink ref="L129" r:id="rId229" display="https://www.boxofficemojo.com/year/world/2007/?ref_=bo_cso_table_69"/>
    <hyperlink ref="L130" r:id="rId230" display="https://www.boxofficemojo.com/year/world/2018/?ref_=bo_cso_table_17"/>
    <hyperlink ref="O130" r:id="rId231"/>
    <hyperlink ref="L131" r:id="rId232" display="https://www.boxofficemojo.com/year/world/2016/?ref_=bo_cso_table_43"/>
    <hyperlink ref="O131" r:id="rId233" location=":~:text=Zootopia%20grossed%20%24341.3%20million%20in,a%20budget%20of%20%24150%20million."/>
    <hyperlink ref="L132" r:id="rId234" display="https://www.boxofficemojo.com/year/world/2017/?ref_=bo_cso_table_156"/>
    <hyperlink ref="L133" r:id="rId235" display="https://www.boxofficemojo.com/year/world/2012/?ref_=bo_cso_table_9"/>
    <hyperlink ref="O133" r:id="rId236"/>
    <hyperlink ref="L134" r:id="rId237" display="https://www.boxofficemojo.com/year/world/1998/?ref_=bo_cso_table_43"/>
    <hyperlink ref="O134" r:id="rId238"/>
    <hyperlink ref="L135" r:id="rId239" display="https://www.boxofficemojo.com/year/world/2018/?ref_=bo_cso_table_24"/>
    <hyperlink ref="O135" r:id="rId240"/>
    <hyperlink ref="L136" r:id="rId241" display="https://www.boxofficemojo.com/year/world/1995/?ref_=bo_cso_table_80"/>
    <hyperlink ref="O136" r:id="rId242"/>
    <hyperlink ref="L137" r:id="rId243" display="https://www.boxofficemojo.com/year/world/2015/?ref_=bo_cso_table_140"/>
    <hyperlink ref="O137" r:id="rId244" location=":~:text=of%20skills%22).-,Box%20office,a%20budget%20of%20%2455%20million."/>
    <hyperlink ref="L138" r:id="rId245" display="https://www.boxofficemojo.com/year/world/2002/?ref_=bo_cso_table_90"/>
    <hyperlink ref="O138" r:id="rId246"/>
    <hyperlink ref="L139" r:id="rId247" display="https://www.boxofficemojo.com/year/world/2018/?ref_=bo_cso_table_173"/>
    <hyperlink ref="O140" r:id="rId248"/>
    <hyperlink ref="L141" r:id="rId249" display="https://www.boxofficemojo.com/year/world/2018/?ref_=bo_cso_table_14"/>
    <hyperlink ref="L142" r:id="rId250" display="https://www.boxofficemojo.com/year/world/2014/?ref_=bo_cso_table_130"/>
    <hyperlink ref="L143" r:id="rId251" display="https://www.boxofficemojo.com/year/world/2018/?ref_=bo_cso_table_13"/>
    <hyperlink ref="L144" r:id="rId252" display="https://www.boxofficemojo.com/year/world/1988/?ref_=bo_cso_table_132"/>
    <hyperlink ref="O144" r:id="rId253"/>
    <hyperlink ref="L145" r:id="rId254" display="https://www.boxofficemojo.com/year/world/1997/?ref_=bo_cso_table_179"/>
    <hyperlink ref="O145" r:id="rId255"/>
    <hyperlink ref="L146" r:id="rId256" display="https://www.boxofficemojo.com/year/world/2004/?ref_=bo_cso_table_19"/>
    <hyperlink ref="O146" r:id="rId257"/>
    <hyperlink ref="L147" r:id="rId258" display="https://www.boxofficemojo.com/year/world/2008/?ref_=bo_cso_table_105"/>
    <hyperlink ref="O147" r:id="rId259" location=":~:text=Despite%20mixed%20reviews%20from%20critics,from%20a%20%2465%20million%20budget."/>
    <hyperlink ref="L148" r:id="rId260" display="https://www.boxofficemojo.com/year/world/2011/?ref_=bo_cso_table_29"/>
    <hyperlink ref="O148" r:id="rId261"/>
    <hyperlink ref="L149" r:id="rId262" display="https://www.boxofficemojo.com/year/world/2017/?ref_=bo_cso_table_86"/>
    <hyperlink ref="O149" r:id="rId263" location=":~:text=Reception-,Box%20office,production%20budget%20of%20%2455%20million."/>
    <hyperlink ref="L150" r:id="rId264" display="https://www.boxofficemojo.com/year/world/2019/?ref_=bo_cso_table_8"/>
    <hyperlink ref="O150" r:id="rId265"/>
    <hyperlink ref="L151" r:id="rId266" display="https://www.boxofficemojo.com/year/world/2002/?ref_=bo_cso_table_155"/>
    <hyperlink ref="O151" r:id="rId267"/>
    <hyperlink ref="L152" r:id="rId268" display="https://www.boxofficemojo.com/year/world/2018/?ref_=bo_cso_table_5"/>
    <hyperlink ref="L153" r:id="rId269" display="https://www.boxofficemojo.com/year/world/1995/?ref_=bo_cso_table_106"/>
    <hyperlink ref="O153" r:id="rId270"/>
    <hyperlink ref="L154" r:id="rId271" display="https://www.boxofficemojo.com/year/world/1997/?ref_=bo_cso_table_163"/>
    <hyperlink ref="O154" r:id="rId272"/>
    <hyperlink ref="L155" r:id="rId273" display="https://www.boxofficemojo.com/year/world/2007/?ref_=bo_cso_table_61"/>
    <hyperlink ref="O155" r:id="rId274" location=":~:text=The%20production%20budget%20for%20the,the%20Half%2DBlood%20Prince'."/>
    <hyperlink ref="L156" r:id="rId275" display="https://www.boxofficemojo.com/year/world/2012/?ref_=bo_cso_table_85"/>
    <hyperlink ref="O156" r:id="rId276"/>
    <hyperlink ref="L157" r:id="rId277" display="https://www.boxofficemojo.com/year/world/2018/?ref_=bo_cso_table_20"/>
    <hyperlink ref="O157" r:id="rId278"/>
    <hyperlink ref="L158" r:id="rId279" display="https://www.boxofficemojo.com/year/world/2004/?ref_=bo_cso_table_65"/>
    <hyperlink ref="O158" r:id="rId280"/>
    <hyperlink ref="L159" r:id="rId281" display="https://www.boxofficemojo.com/year/world/2004/?ref_=bo_cso_table_96"/>
    <hyperlink ref="O159" r:id="rId282" location=":~:text=The%20production%20budget%20for%20the,the%20Half%2DBlood%20Prince'."/>
    <hyperlink ref="L160" r:id="rId283" display="https://www.boxofficemojo.com/year/world/2006/?ref_=bo_cso_table_113"/>
    <hyperlink ref="O160" r:id="rId284"/>
    <hyperlink ref="L161" r:id="rId285" display="https://www.boxofficemojo.com/year/world/2013/?ref_=bo_cso_table_22"/>
    <hyperlink ref="O161" r:id="rId286"/>
    <hyperlink ref="L162" r:id="rId287" display="https://www.boxofficemojo.com/year/world/2019/?ref_=bo_cso_table_95"/>
    <hyperlink ref="O162" r:id="rId288" location=":~:text=The%20film%20received%20generally%20positive,highest%2Dgrossing%20film%20of%202019."/>
    <hyperlink ref="L163" r:id="rId289" display="https://www.boxofficemojo.com/year/world/2014/?ref_=bo_cso_table_179"/>
    <hyperlink ref="L164" r:id="rId290" display="https://www.boxofficemojo.com/year/world/2014/?ref_=bo_cso_table_116"/>
    <hyperlink ref="O164" r:id="rId291" location=":~:text=The%20Hunger%20Games%3A%20Mockingjay%20%E2%80%93%20Part%201%20grossed%20%24337.1%20million%20in,including%20promotion%20and%20advertising%20costs)."/>
    <hyperlink ref="L165" r:id="rId292" display="https://www.boxofficemojo.com/year/world/2000/?ref_=bo_cso_table_131"/>
    <hyperlink ref="O165" r:id="rId293"/>
    <hyperlink ref="L166" r:id="rId294" display="https://www.boxofficemojo.com/year/world/2019/?ref_=bo_cso_table_52"/>
    <hyperlink ref="O166" r:id="rId295"/>
    <hyperlink ref="L167" r:id="rId296" display="https://www.boxofficemojo.com/year/world/2003/?ref_=bo_cso_table_41"/>
    <hyperlink ref="O167" r:id="rId297"/>
    <hyperlink ref="L168" r:id="rId298" display="https://www.boxofficemojo.com/year/world/2005/?ref_=bo_cso_table_70"/>
    <hyperlink ref="O168" r:id="rId299" location=":~:text=The%20production%20budget%20for%20the,the%20Half%2DBlood%20Prince'."/>
    <hyperlink ref="L169" r:id="rId300" display="https://www.boxofficemojo.com/year/world/2015/?ref_=bo_cso_table_47"/>
    <hyperlink ref="L170" r:id="rId301" display="https://www.boxofficemojo.com/year/world/2002/?ref_=bo_cso_table_88"/>
    <hyperlink ref="O170" r:id="rId302"/>
    <hyperlink ref="L171" r:id="rId303" display="https://www.boxofficemojo.com/year/world/2009/?ref_=bo_cso_table_81"/>
    <hyperlink ref="L172" r:id="rId304" display="https://www.boxofficemojo.com/year/world/1995/?ref_=bo_cso_table_89"/>
    <hyperlink ref="O172" r:id="rId305"/>
    <hyperlink ref="L173" r:id="rId306" display="https://www.boxofficemojo.com/year/world/2015/?ref_=bo_cso_table_160"/>
    <hyperlink ref="O173" r:id="rId307" location=":~:text=The%20Martian%20was%20a%20financial,a%20budget%20of%20%24108%20million."/>
    <hyperlink ref="L174" r:id="rId308" display="https://www.boxofficemojo.com/year/world/2009/?ref_=bo_cso_table_18"/>
    <hyperlink ref="O174" r:id="rId309"/>
    <hyperlink ref="L175" r:id="rId310" display="https://www.boxofficemojo.com/year/world/2019/?ref_=bo_cso_table_93"/>
    <hyperlink ref="O175" r:id="rId311" location=":~:text=Reception-,Box%20office,production%20budget%20of%20%2475%20million."/>
    <hyperlink ref="L176" r:id="rId312" display="https://www.boxofficemojo.com/year/world/2019/?ref_=bo_cso_table_41"/>
    <hyperlink ref="L177" r:id="rId313" display="https://www.boxofficemojo.com/year/world/1996/?ref_=bo_cso_table_68"/>
    <hyperlink ref="O177" r:id="rId314"/>
    <hyperlink ref="L178" r:id="rId315" display="https://www.boxofficemojo.com/year/world/2015/?ref_=bo_cso_table_4"/>
    <hyperlink ref="O178" r:id="rId316"/>
    <hyperlink ref="L179" r:id="rId317" display="https://www.boxofficemojo.com/year/world/2002/?ref_=bo_cso_table_154"/>
    <hyperlink ref="O179" r:id="rId318"/>
    <hyperlink ref="L180" r:id="rId319" display="https://www.boxofficemojo.com/year/world/2002/?ref_=bo_cso_table_120"/>
    <hyperlink ref="O180" r:id="rId320"/>
    <hyperlink ref="L181" r:id="rId321" display="https://www.boxofficemojo.com/year/world/2012/?ref_=bo_cso_table_49"/>
    <hyperlink ref="O181" r:id="rId322"/>
    <hyperlink ref="L182" r:id="rId323" display="https://www.boxofficemojo.com/year/world/2015/?ref_=bo_cso_table_13"/>
    <hyperlink ref="L183" r:id="rId324" display="https://www.boxofficemojo.com/year/world/2011/?ref_=bo_cso_table_129"/>
    <hyperlink ref="O183" r:id="rId325"/>
    <hyperlink ref="L184" r:id="rId326" display="https://www.boxofficemojo.com/year/world/2012/?ref_=bo_cso_table_31"/>
    <hyperlink ref="O184" r:id="rId327" location=":~:text=The%20film's%20budget%20is%20estimated,and%20the%20Bond%20film%20series."/>
    <hyperlink ref="L185" r:id="rId328" display="https://www.boxofficemojo.com/year/world/1999/?ref_=bo_cso_table_30"/>
    <hyperlink ref="O185" r:id="rId329"/>
    <hyperlink ref="L186" r:id="rId330" display="https://www.boxofficemojo.com/year/world/2001/?ref_=bo_cso_table_157"/>
    <hyperlink ref="O186" r:id="rId331"/>
    <hyperlink ref="L187" r:id="rId332" display="https://www.boxofficemojo.com/year/world/2016/?ref_=bo_cso_table_54"/>
    <hyperlink ref="O187" r:id="rId333"/>
    <hyperlink ref="L188" r:id="rId334" display="https://www.boxofficemojo.com/year/world/2008/?ref_=bo_cso_table_50"/>
    <hyperlink ref="O188" r:id="rId335"/>
    <hyperlink ref="L189" r:id="rId336" display="https://www.boxofficemojo.com/year/world/2022/?ref_=bo_cso_table_51"/>
    <hyperlink ref="O189" r:id="rId337"/>
    <hyperlink ref="L190" r:id="rId338" display="https://www.boxofficemojo.com/year/world/2011/?ref_=bo_cso_table_42"/>
    <hyperlink ref="O190" r:id="rId339"/>
    <hyperlink ref="L191" r:id="rId340" display="https://www.boxofficemojo.com/year/world/1996/?ref_=bo_cso_table_32"/>
    <hyperlink ref="O191" r:id="rId341"/>
    <hyperlink ref="L192" r:id="rId342" display="https://www.boxofficemojo.com/year/world/2019/?ref_=bo_cso_table_36"/>
    <hyperlink ref="O192" r:id="rId343"/>
    <hyperlink ref="L193" r:id="rId344" display="https://www.boxofficemojo.com/year/world/2018/?ref_=bo_cso_table_130"/>
    <hyperlink ref="O193" r:id="rId345"/>
    <hyperlink ref="L194" r:id="rId346" display="https://www.boxofficemojo.com/year/world/2000/?ref_=bo_cso_table_167"/>
    <hyperlink ref="O194" r:id="rId347"/>
    <hyperlink ref="L195" r:id="rId348" display="https://www.boxofficemojo.com/year/world/2010/?ref_=bo_cso_table_37"/>
    <hyperlink ref="O195" r:id="rId349"/>
    <hyperlink ref="L196" r:id="rId350" display="https://www.boxofficemojo.com/year/world/2005/?ref_=bo_cso_table_174"/>
    <hyperlink ref="O196" r:id="rId351"/>
    <hyperlink ref="L197" r:id="rId352" display="https://www.boxofficemojo.com/year/world/2001/?ref_=bo_cso_table_73"/>
    <hyperlink ref="O197" r:id="rId353"/>
    <hyperlink ref="L198" r:id="rId354" display="https://www.boxofficemojo.com/year/world/2017/?ref_=bo_cso_table_15"/>
    <hyperlink ref="L199" r:id="rId355" display="https://www.boxofficemojo.com/year/world/2014/?ref_=bo_cso_table_33"/>
    <hyperlink ref="O199" r:id="rId356" location=":~:text=Box%20office-,Worldwide,a%20budget%20of%20%24210%20million."/>
    <hyperlink ref="L200" r:id="rId357" display="https://www.boxofficemojo.com/year/world/2010/?ref_=bo_cso_table_86"/>
    <hyperlink ref="O200" r:id="rId358"/>
    <hyperlink ref="L201" r:id="rId359" display="https://www.boxofficemojo.com/year/world/2006/?ref_=bo_cso_table_187"/>
    <hyperlink ref="O201" r:id="rId360"/>
    <hyperlink ref="L202" r:id="rId361" display="https://www.boxofficemojo.com/year/world/2007/?ref_=bo_cso_table_187"/>
    <hyperlink ref="L203" r:id="rId362" display="https://www.boxofficemojo.com/year/world/1991/?ref_=bo_cso_table_22"/>
    <hyperlink ref="O203" r:id="rId363"/>
    <hyperlink ref="L204" r:id="rId364" display="https://www.boxofficemojo.com/year/world/1999/?ref_=bo_cso_table_107"/>
    <hyperlink ref="O204" r:id="rId365"/>
    <hyperlink ref="L205" r:id="rId366" display="https://www.boxofficemojo.com/year/world/2017/?ref_=bo_cso_table_88"/>
    <hyperlink ref="O205" r:id="rId367" location=":~:text=Reception-,Box%20office,production%20budget%20of%20%2484%20million."/>
    <hyperlink ref="L206" r:id="rId368" display="https://www.boxofficemojo.com/year/world/2011/?ref_=bo_cso_table_44"/>
    <hyperlink ref="O206" r:id="rId369"/>
    <hyperlink ref="L207" r:id="rId370" display="https://www.boxofficemojo.com/year/world/2017/?ref_=bo_cso_table_168"/>
    <hyperlink ref="O207" r:id="rId371"/>
    <hyperlink ref="L208" r:id="rId372" display="https://www.boxofficemojo.com/year/world/2012/?ref_=bo_cso_table_118"/>
    <hyperlink ref="O208" r:id="rId373"/>
    <hyperlink ref="L209" r:id="rId374" display="https://www.boxofficemojo.com/year/world/2016/?ref_=bo_cso_table_45"/>
    <hyperlink ref="L210" r:id="rId375" display="https://www.boxofficemojo.com/year/world/2022/?ref_=bo_cso_table_162"/>
    <hyperlink ref="N210" r:id="rId376" location="tab=summary"/>
    <hyperlink ref="O210" r:id="rId377"/>
    <hyperlink ref="L211" r:id="rId378" display="https://www.boxofficemojo.com/year/world/2010/?ref_=bo_cso_table_47"/>
    <hyperlink ref="L212" r:id="rId379" display="https://www.boxofficemojo.com/year/world/2011/?ref_=bo_cso_table_190"/>
    <hyperlink ref="O212" r:id="rId380"/>
    <hyperlink ref="L213" r:id="rId381" display="https://www.boxofficemojo.com/year/world/2015/?ref_=bo_cso_table_165"/>
    <hyperlink ref="O213" r:id="rId382" location=":~:text=Reception-,Box%20office,a%20budget%20of%20%2461%20million."/>
    <hyperlink ref="L214" r:id="rId383" display="https://www.boxofficemojo.com/year/world/2017/?ref_=bo_cso_table_117"/>
    <hyperlink ref="O214" r:id="rId384"/>
    <hyperlink ref="L215" r:id="rId385" display="https://www.boxofficemojo.com/year/world/2007/?ref_=bo_cso_table_93"/>
    <hyperlink ref="O215" r:id="rId386" location=":~:text=The%20film%20received%20mixed%20reviews,highest%2Dgrossing%20film%20of%202007."/>
    <hyperlink ref="L216" r:id="rId387" display="https://www.boxofficemojo.com/year/world/2012/?ref_=bo_cso_table_173"/>
    <hyperlink ref="O216" r:id="rId388"/>
    <hyperlink ref="L217" r:id="rId389" display="https://www.boxofficemojo.com/year/world/2001/?ref_=bo_cso_table_185"/>
    <hyperlink ref="O217" r:id="rId390"/>
    <hyperlink ref="L218" r:id="rId391" display="https://www.boxofficemojo.com/year/world/2017/?ref_=bo_cso_table_75"/>
    <hyperlink ref="O218" r:id="rId392"/>
    <hyperlink ref="L219" r:id="rId393" display="https://www.boxofficemojo.com/year/world/2011/?ref_=bo_cso_table_163"/>
    <hyperlink ref="L220" r:id="rId394" display="https://www.boxofficemojo.com/year/world/2004/?ref_=bo_cso_table_166"/>
    <hyperlink ref="O220" r:id="rId395" location=":~:text=Shark%20Tale%20premiered%20at%20the,highest%2Dgrossing%20film%20of%202004."/>
    <hyperlink ref="L221" r:id="rId396" display="https://www.boxofficemojo.com/year/world/2012/?ref_=bo_cso_table_99"/>
    <hyperlink ref="O221" r:id="rId397"/>
    <hyperlink ref="L222" r:id="rId398" display="https://www.boxofficemojo.com/year/world/2003/?ref_=bo_cso_table_123"/>
    <hyperlink ref="O222" r:id="rId399"/>
    <hyperlink ref="L223" r:id="rId400" display="https://www.boxofficemojo.com/year/world/2013/?ref_=bo_cso_table_103"/>
    <hyperlink ref="L224" r:id="rId401" display="https://www.boxofficemojo.com/year/world/2015/?ref_=bo_cso_table_82"/>
    <hyperlink ref="O224" r:id="rId402"/>
    <hyperlink ref="L225" r:id="rId403" display="https://www.boxofficemojo.com/year/world/2008/?ref_=bo_cso_table_158"/>
    <hyperlink ref="O225" r:id="rId404"/>
    <hyperlink ref="L226" r:id="rId405" display="https://www.boxofficemojo.com/year/world/2016/?ref_=bo_cso_table_88"/>
    <hyperlink ref="O226" r:id="rId406"/>
    <hyperlink ref="L227" r:id="rId407" display="https://www.boxofficemojo.com/year/world/2021/?ref_=bo_cso_table_122"/>
    <hyperlink ref="O227" r:id="rId408" location=":~:text=The%20film%20has%20grossed%20over,highest%2Dgrossing%20film%20of%202021."/>
    <hyperlink ref="L228" r:id="rId409" display="https://www.boxofficemojo.com/year/world/2011/?ref_=bo_cso_table_137"/>
    <hyperlink ref="O228" r:id="rId410"/>
    <hyperlink ref="L229" r:id="rId411" display="https://www.boxofficemojo.com/year/world/1996/?ref_=bo_cso_table_151"/>
    <hyperlink ref="O229" r:id="rId412" location=":~:text=101%20Dalmatians%20was%20released%20on,highest%2Dgrossing%20film%20of%201996."/>
    <hyperlink ref="L230" r:id="rId413" display="https://www.boxofficemojo.com/year/world/2022/?ref_=bo_cso_table_59"/>
    <hyperlink ref="O230" r:id="rId414"/>
    <hyperlink ref="L231" r:id="rId415" display="https://www.boxofficemojo.com/year/world/2000/?ref_=bo_cso_table_94"/>
    <hyperlink ref="O231" r:id="rId416" location=":~:text=Cast%20Away%20kept%20performing%20well,production%20budget%20of%20%2490%20million."/>
    <hyperlink ref="L232" r:id="rId417" display="https://www.boxofficemojo.com/year/world/2017/?ref_=bo_cso_table_84"/>
    <hyperlink ref="O232" r:id="rId418"/>
    <hyperlink ref="L233" r:id="rId419" display="https://www.boxofficemojo.com/year/world/2020/?ref_=bo_cso_table_99"/>
    <hyperlink ref="O233" r:id="rId420"/>
    <hyperlink ref="A234" r:id="rId421"/>
    <hyperlink ref="L234" r:id="rId422" display="https://www.boxofficemojo.com/year/world/2006/?ref_=bo_cso_table_38"/>
    <hyperlink ref="O234" r:id="rId423"/>
    <hyperlink ref="L235" r:id="rId424" display="https://www.boxofficemojo.com/year/world/2014/?ref_=bo_cso_table_108"/>
    <hyperlink ref="O235" r:id="rId425" location=":~:text=Interstellar%20grossed%20%24188%20million%20in,production%20budget%20of%20%24165%20million."/>
    <hyperlink ref="L236" r:id="rId426" display="https://www.boxofficemojo.com/year/world/2013/?ref_=bo_cso_table_91"/>
    <hyperlink ref="O236" r:id="rId427"/>
    <hyperlink ref="A237" r:id="rId428"/>
    <hyperlink ref="L237" r:id="rId429" display="https://www.boxofficemojo.com/year/world/2003/?ref_=bo_cso_table_152"/>
    <hyperlink ref="O237" r:id="rId430"/>
    <hyperlink ref="L238" r:id="rId431" display="https://www.boxofficemojo.com/year/world/1996/?ref_=bo_cso_table_141"/>
    <hyperlink ref="O238" r:id="rId432"/>
    <hyperlink ref="L239" r:id="rId433" display="https://www.boxofficemojo.com/year/world/2016/?ref_=bo_cso_table_24"/>
    <hyperlink ref="L240" r:id="rId434" display="https://www.boxofficemojo.com/year/world/2021/?ref_=bo_cso_table_25"/>
    <hyperlink ref="L241" r:id="rId435" display="https://www.boxofficemojo.com/year/world/2009/?ref_=bo_cso_table_150"/>
    <hyperlink ref="O241" r:id="rId436"/>
    <hyperlink ref="L242" r:id="rId437" display="https://www.boxofficemojo.com/year/world/2017/?ref_=bo_cso_table_21"/>
    <hyperlink ref="O242" r:id="rId438" location=":~:text=With%20an%20estimated%20production%20budget,Walker's%20death%20in%20November%202013."/>
    <hyperlink ref="L243" r:id="rId439" display="https://www.boxofficemojo.com/year/world/2005/?ref_=bo_cso_table_176"/>
    <hyperlink ref="O243" r:id="rId440"/>
    <hyperlink ref="L244" r:id="rId441" display="https://www.boxofficemojo.com/year/world/2008/?ref_=bo_cso_table_110"/>
    <hyperlink ref="O244" r:id="rId442"/>
    <hyperlink ref="L245" r:id="rId443" display="https://www.boxofficemojo.com/year/world/2010/?ref_=bo_cso_table_117"/>
    <hyperlink ref="O245" r:id="rId444"/>
    <hyperlink ref="L246" r:id="rId445" display="https://www.boxofficemojo.com/year/world/2015/?ref_=bo_cso_table_140"/>
    <hyperlink ref="O246" r:id="rId446"/>
    <hyperlink ref="L247" r:id="rId447" display="https://www.boxofficemojo.com/year/world/2014/?ref_=bo_cso_table_109"/>
    <hyperlink ref="L248" r:id="rId448" display="https://www.boxofficemojo.com/year/world/2001/?ref_=bo_cso_table_80"/>
    <hyperlink ref="O248" r:id="rId449"/>
    <hyperlink ref="L249" r:id="rId450" display="https://www.boxofficemojo.com/year/world/2000/?ref_=bo_cso_table_62"/>
    <hyperlink ref="O249" r:id="rId451"/>
    <hyperlink ref="L250" r:id="rId452" display="https://www.boxofficemojo.com/year/world/1996/?ref_=bo_cso_table_120"/>
    <hyperlink ref="O250" r:id="rId453" location=":~:text=Produced%20on%20a%20%2475%20million,U.S.%20film%20worldwide%20that%20year."/>
    <hyperlink ref="L251" r:id="rId454" display="https://www.boxofficemojo.com/year/world/2018/?ref_=bo_cso_table_99"/>
    <hyperlink ref="O251" r:id="rId455"/>
    <hyperlink ref="L252" r:id="rId456" display="https://www.boxofficemojo.com/year/world/2011/?ref_=bo_cso_table_147"/>
    <hyperlink ref="O252" r:id="rId457"/>
    <hyperlink ref="L253" r:id="rId458" display="https://www.boxofficemojo.com/year/world/2005/?ref_=bo_cso_table_38"/>
    <hyperlink ref="O253" r:id="rId459"/>
    <hyperlink ref="L254" r:id="rId460" display="https://www.boxofficemojo.com/year/world/1996/?ref_=bo_cso_table_172"/>
    <hyperlink ref="O254" r:id="rId461"/>
    <hyperlink ref="L255" r:id="rId462" display="https://www.boxofficemojo.com/year/world/2004/?ref_=bo_cso_table_196"/>
    <hyperlink ref="O255" r:id="rId463"/>
    <hyperlink ref="L256" r:id="rId464" display="https://www.boxofficemojo.com/year/world/2015/?ref_=bo_cso_table_111"/>
    <hyperlink ref="O256" r:id="rId465"/>
    <hyperlink ref="L257" r:id="rId466" display="https://www.boxofficemojo.com/year/world/2015/?ref_=bo_cso_table_143"/>
    <hyperlink ref="O257" r:id="rId467" location=":~:text=The%20SpongeBob%20Movie%3A%20Sponge%20Out%20of%20Water%20grossed%20%24162.9%20million,a%20budget%20of%20%2474%20million."/>
    <hyperlink ref="L258" r:id="rId468" display="https://www.boxofficemojo.com/year/world/2019/?ref_=bo_cso_table_135"/>
    <hyperlink ref="O258" r:id="rId469" location=":~:text=The%20film%20grossed%20%24326%20million,visual%20style%2C%20and%20Reeves's%20performance."/>
    <hyperlink ref="L259" r:id="rId470" display="https://www.boxofficemojo.com/year/world/2000/?ref_=bo_cso_table_199"/>
    <hyperlink ref="O259" r:id="rId471"/>
    <hyperlink ref="L260" r:id="rId472" display="https://www.boxofficemojo.com/year/world/1998/?ref_=bo_cso_table_98"/>
    <hyperlink ref="O260" r:id="rId473"/>
    <hyperlink ref="L261" r:id="rId474" display="https://www.boxofficemojo.com/year/world/2004/?ref_=bo_cso_table_159"/>
    <hyperlink ref="O261" r:id="rId475"/>
    <hyperlink ref="L262" r:id="rId476" display="https://www.boxofficemojo.com/year/world/2011/?ref_=bo_cso_table_2"/>
    <hyperlink ref="O262" r:id="rId477"/>
    <hyperlink ref="L263" r:id="rId478" display="https://www.boxofficemojo.com/year/world/2017/?ref_=bo_cso_table_81"/>
    <hyperlink ref="L264" r:id="rId479" display="https://www.boxofficemojo.com/year/world/2015/?ref_=bo_cso_table_51"/>
    <hyperlink ref="O264" r:id="rId480"/>
    <hyperlink ref="L265" r:id="rId481" display="https://www.boxofficemojo.com/year/world/2014/?ref_=bo_cso_table_167"/>
    <hyperlink ref="L266" r:id="rId482" display="https://www.boxofficemojo.com/year/world/2011/?ref_=bo_cso_table_109"/>
    <hyperlink ref="O266" r:id="rId483"/>
    <hyperlink ref="L267" r:id="rId484" display="https://www.boxofficemojo.com/year/world/2008/?ref_=bo_cso_table_101"/>
    <hyperlink ref="O267" r:id="rId485"/>
    <hyperlink ref="L268" r:id="rId486" display="https://www.boxofficemojo.com/year/world/2019/?ref_=bo_cso_table_150"/>
    <hyperlink ref="O268" r:id="rId487" location=":~:text=Directed%20by%20Sam%20Mendes%20and,make%2C%20not%20including%20marketing%20expenses."/>
    <hyperlink ref="L269" r:id="rId488" display="https://www.boxofficemojo.com/year/world/2018/?ref_=bo_cso_table_152"/>
    <hyperlink ref="O269" r:id="rId489"/>
    <hyperlink ref="L270" r:id="rId490" display="https://www.boxofficemojo.com/year/world/2011/?ref_=bo_cso_table_193"/>
    <hyperlink ref="O270" r:id="rId491" location=":~:text=%E2%80%9CPuss%20in%20Boots%E2%80%9D%20cost%20%24130,million%20and%20%2417.2%20million%2C%20respectively."/>
    <hyperlink ref="L271" r:id="rId492" display="https://www.boxofficemojo.com/year/world/2012/?ref_=bo_cso_table_100"/>
    <hyperlink ref="L272" r:id="rId493" display="https://www.boxofficemojo.com/year/world/2006/?ref_=bo_cso_table_114"/>
    <hyperlink ref="O272" r:id="rId494" location=":~:text=Over%20the%20Hedge%20was%20released,on%20an%20%2480%20million%20budget."/>
    <hyperlink ref="L273" r:id="rId495" display="https://www.boxofficemojo.com/year/world/2009/?ref_=bo_cso_table_197"/>
    <hyperlink ref="L274" r:id="rId496" display="https://www.boxofficemojo.com/year/world/2017/?ref_=bo_cso_table_14"/>
    <hyperlink ref="O274" r:id="rId497" location=":~:text=It%20grossed%20%24528%20million%20worldwide,all%20three%20awards%20to%20Coco."/>
    <hyperlink ref="L275" r:id="rId498" display="https://www.boxofficemojo.com/year/world/2012/?ref_=bo_cso_table_73"/>
    <hyperlink ref="L276" r:id="rId499" display="https://www.boxofficemojo.com/year/world/2014/?ref_=bo_cso_table_114"/>
    <hyperlink ref="O276" r:id="rId500" location=":~:text=COVID%2D19%20pandemic.-,Box%20office,a%20budget%20of%20%24180%20million."/>
    <hyperlink ref="L277" r:id="rId501" display="https://www.boxofficemojo.com/year/world/2017/?ref_=bo_cso_table_16"/>
    <hyperlink ref="O277" r:id="rId502"/>
    <hyperlink ref="L278" r:id="rId503" display="https://www.boxofficemojo.com/year/world/2014/?ref_=bo_cso_table_128"/>
    <hyperlink ref="L279" r:id="rId504" display="https://www.boxofficemojo.com/year/world/2009/?ref_=bo_cso_table_124"/>
    <hyperlink ref="O279" r:id="rId505" location="tab=summary"/>
    <hyperlink ref="L280" r:id="rId506" display="https://www.boxofficemojo.com/year/world/2008/?ref_=bo_cso_table_161"/>
    <hyperlink ref="L281" r:id="rId507" display="https://www.boxofficemojo.com/year/world/2012/?ref_=bo_cso_table_119"/>
    <hyperlink ref="O281" r:id="rId508" location=":~:text=The%20film%20was%20a%20box,Supporting%20Actress%20for%20Taraji%20P."/>
    <hyperlink ref="L282" r:id="rId509" display="https://www.boxofficemojo.com/year/world/2008/?ref_=bo_cso_table_182"/>
    <hyperlink ref="O282" r:id="rId510"/>
    <hyperlink ref="L283" r:id="rId511" display="https://www.boxofficemojo.com/year/world/2009/?ref_=bo_cso_table_87"/>
    <hyperlink ref="O283" r:id="rId512"/>
    <hyperlink ref="L284" r:id="rId513" display="https://www.boxofficemojo.com/year/world/2014/?ref_=bo_cso_table_131"/>
    <hyperlink ref="L285" r:id="rId514" display="https://www.boxofficemojo.com/year/world/2007/?ref_=bo_cso_table_165"/>
    <hyperlink ref="O285" r:id="rId515"/>
    <hyperlink ref="L286" r:id="rId516" display="https://www.boxofficemojo.com/year/world/2005/?ref_=bo_cso_table_121"/>
    <hyperlink ref="O286" r:id="rId517"/>
    <hyperlink ref="L287" r:id="rId518" display="https://www.boxofficemojo.com/year/world/2017/?ref_=bo_cso_table_89"/>
    <hyperlink ref="O287" r:id="rId519"/>
    <hyperlink ref="L288" r:id="rId520" display="https://www.boxofficemojo.com/year/world/2006/?ref_=bo_cso_table_170"/>
    <hyperlink ref="O288" r:id="rId521"/>
    <hyperlink ref="L289" r:id="rId522" display="https://www.boxofficemojo.com/year/world/2016/?ref_=bo_cso_table_142"/>
    <hyperlink ref="L290" r:id="rId523" display="https://www.boxofficemojo.com/year/world/2015/?ref_=bo_cso_table_155"/>
    <hyperlink ref="O290" r:id="rId524"/>
    <hyperlink ref="L291" r:id="rId525" display="https://www.boxofficemojo.com/year/world/2017/?ref_=bo_cso_table_105"/>
    <hyperlink ref="O291" r:id="rId526" location=":~:text=Reception-,Box%20office,production%20budget%20of%20%2485%20million."/>
    <hyperlink ref="L292" r:id="rId527" display="https://www.boxofficemojo.com/year/world/2016/?ref_=bo_cso_table_92"/>
    <hyperlink ref="O292" r:id="rId528" location=":~:text=Pictures.,of%20the%20Wizarding%20World%20franchise."/>
    <hyperlink ref="L293" r:id="rId529" display="https://www.boxofficemojo.com/year/world/2013/?ref_=bo_cso_table_123"/>
    <hyperlink ref="O293" r:id="rId530"/>
    <hyperlink ref="L294" r:id="rId531" display="https://www.boxofficemojo.com/year/world/1995/?ref_=bo_cso_table_184"/>
    <hyperlink ref="O294" r:id="rId532"/>
    <hyperlink ref="L295" r:id="rId533" display="https://www.boxofficemojo.com/year/world/2019/?ref_=bo_cso_table_17"/>
    <hyperlink ref="L296" r:id="rId534" display="https://www.boxofficemojo.com/year/world/2001/?ref_=bo_cso_table_92"/>
    <hyperlink ref="O296" r:id="rId535"/>
    <hyperlink ref="L297" r:id="rId536" display="https://www.boxofficemojo.com/year/world/2007/?ref_=bo_cso_table_79"/>
    <hyperlink ref="O297" r:id="rId537"/>
    <hyperlink ref="L298" r:id="rId538" display="https://www.boxofficemojo.com/year/world/2016/?ref_=bo_cso_table_119"/>
    <hyperlink ref="O298" r:id="rId539" location=":~:text=Suicide%20Squad%20was%20a%20box,including%20advertising%20and%20promotion%20costs)."/>
    <hyperlink ref="L299" r:id="rId540" display="https://www.boxofficemojo.com/year/world/2008/?ref_=bo_cso_table_175"/>
    <hyperlink ref="O299" r:id="rId541" location=":~:text=Released%20on%20November%207%2C%202008,died%20before%20the%20film's%20release."/>
    <hyperlink ref="L300" r:id="rId542" display="https://www.boxofficemojo.com/year/world/2007/?ref_=bo_cso_table_113"/>
    <hyperlink ref="L301" r:id="rId543" display="https://www.boxofficemojo.com/year/world/2015/?ref_=bo_cso_table_23"/>
    <hyperlink ref="L302" r:id="rId544" display="https://www.boxofficemojo.com/year/world/2014/?ref_=bo_cso_table_150"/>
    <hyperlink ref="L303" r:id="rId545" display="https://www.boxofficemojo.com/year/world/2001/?ref_=bo_cso_table_181"/>
    <hyperlink ref="O303" r:id="rId546"/>
    <hyperlink ref="L304" r:id="rId547" display="https://www.boxofficemojo.com/year/world/2009/?ref_=bo_cso_table_100"/>
    <hyperlink ref="L305" r:id="rId548" display="https://www.boxofficemojo.com/year/world/1998/?ref_=bo_cso_table_195"/>
    <hyperlink ref="O305" r:id="rId549"/>
    <hyperlink ref="L306" r:id="rId550" display="https://www.boxofficemojo.com/year/world/2017/?ref_=bo_cso_table_116"/>
    <hyperlink ref="O306" r:id="rId551" location=":~:text=Kingsman%3A%20The%20Golden%20Circle%20grossed,production%20budget%20of%20%24104%20million."/>
    <hyperlink ref="L307" r:id="rId552" display="https://www.boxofficemojo.com/year/world/2015/?ref_=bo_cso_table_10"/>
    <hyperlink ref="O307" r:id="rId553"/>
    <hyperlink ref="L308" r:id="rId554" display="https://www.boxofficemojo.com/year/world/2010/?ref_=bo_cso_table_34"/>
    <hyperlink ref="L309" r:id="rId555" display="https://www.boxofficemojo.com/year/world/2004/?ref_=bo_cso_table_102"/>
    <hyperlink ref="O309" r:id="rId556"/>
    <hyperlink ref="L310" r:id="rId557" display="https://www.boxofficemojo.com/year/world/2019/?ref_=bo_cso_table_163"/>
    <hyperlink ref="O310" r:id="rId558"/>
    <hyperlink ref="L311" r:id="rId559" display="https://www.boxofficemojo.com/year/world/2019/?ref_=bo_cso_table_35"/>
    <hyperlink ref="O311" r:id="rId560" location=":~:text=With%20an%20estimated%20budget%20of,United%20States%20on%20December%2020."/>
    <hyperlink ref="L312" r:id="rId561" display="https://www.boxofficemojo.com/year/world/2007/?ref_=bo_cso_table_183"/>
    <hyperlink ref="O312" r:id="rId562"/>
    <hyperlink ref="L313" r:id="rId563" display="https://www.boxofficemojo.com/year/world/2017/?ref_=bo_cso_table_167"/>
    <hyperlink ref="O313" r:id="rId564" location=":~:text=The%20Lego%20Batman%20Movie%20grossed,production%20budget%20of%20%2480%20million."/>
    <hyperlink ref="L314" r:id="rId565" display="https://www.boxofficemojo.com/year/world/2016/?ref_=bo_cso_table_118"/>
    <hyperlink ref="O314" r:id="rId566"/>
    <hyperlink ref="L315" r:id="rId567" display="https://www.boxofficemojo.com/year/world/2001/?ref_=bo_cso_table_103"/>
    <hyperlink ref="O315" r:id="rId568"/>
    <hyperlink ref="L316" r:id="rId569" display="https://www.boxofficemojo.com/year/world/2022/?ref_=bo_cso_table_110"/>
    <hyperlink ref="O316" r:id="rId570" location=":~:text=The%20film%20was%20a%20commercial,highest%2Dgrossing%20film%20of%202022."/>
    <hyperlink ref="L317" r:id="rId571" display="https://www.boxofficemojo.com/year/world/2006/?ref_=bo_cso_table_64"/>
    <hyperlink ref="O317" r:id="rId572"/>
    <hyperlink ref="L318" r:id="rId573" display="https://www.boxofficemojo.com/year/world/2016/?ref_=bo_cso_table_40"/>
    <hyperlink ref="O318" r:id="rId574" location=":~:text=Thanks%20to%20a%20budget%20that,essentially%20derailing%20the%20entire%20franchise."/>
    <hyperlink ref="L319" r:id="rId575" display="https://www.boxofficemojo.com/year/world/2006/?ref_=bo_cso_table_151"/>
    <hyperlink ref="O319" r:id="rId576"/>
    <hyperlink ref="L320" r:id="rId577" display="https://www.boxofficemojo.com/year/world/2014/?ref_=bo_cso_table_28"/>
    <hyperlink ref="O320" r:id="rId578"/>
    <hyperlink ref="L321" r:id="rId579" display="https://www.boxofficemojo.com/year/world/2013/?ref_=bo_cso_table_58"/>
    <hyperlink ref="L322" r:id="rId580" display="https://www.boxofficemojo.com/year/world/2019/?ref_=bo_cso_table_112"/>
    <hyperlink ref="L323" r:id="rId581" display="https://www.boxofficemojo.com/year/world/2013/?ref_=bo_cso_table_156"/>
    <hyperlink ref="O323" r:id="rId582"/>
    <hyperlink ref="L324" r:id="rId583" display="https://www.boxofficemojo.com/year/world/2016/?ref_=bo_cso_table_148"/>
    <hyperlink ref="O324" r:id="rId584"/>
    <hyperlink ref="L325" r:id="rId585" display="https://www.boxofficemojo.com/year/world/2009/?ref_=bo_cso_table_64"/>
    <hyperlink ref="O325" r:id="rId586" location=":~:text=The%20production%20budget%20for%20the,the%20Half%2DBlood%20Prince'."/>
    <hyperlink ref="L326" r:id="rId587" display="https://www.boxofficemojo.com/year/world/2013/?ref_=bo_cso_table_122"/>
    <hyperlink ref="O326" r:id="rId588"/>
    <hyperlink ref="L327" r:id="rId589" display="https://www.boxofficemojo.com/year/world/1997/?ref_=bo_cso_table_160"/>
    <hyperlink ref="O327" r:id="rId590"/>
    <hyperlink ref="L328" r:id="rId591" display="https://www.boxofficemojo.com/year/world/2003/?ref_=bo_cso_table_121"/>
    <hyperlink ref="O328" r:id="rId592"/>
    <hyperlink ref="L329" r:id="rId593" display="https://www.boxofficemojo.com/year/world/2007/?ref_=bo_cso_table_169"/>
    <hyperlink ref="O329" r:id="rId594"/>
    <hyperlink ref="L330" r:id="rId595" display="https://www.boxofficemojo.com/year/world/2019/?ref_=bo_cso_table_185"/>
    <hyperlink ref="O330" r:id="rId596"/>
    <hyperlink ref="L331" r:id="rId597" display="https://www.boxofficemojo.com/year/world/2022/?ref_=bo_cso_table_128"/>
    <hyperlink ref="O331" r:id="rId598"/>
    <hyperlink ref="L332" r:id="rId599" display="https://www.boxofficemojo.com/year/world/2014/?ref_=bo_cso_table_120"/>
    <hyperlink ref="O332" r:id="rId600"/>
    <hyperlink ref="L333" r:id="rId601" display="https://www.boxofficemojo.com/year/world/2021/?ref_=bo_cso_table_126"/>
    <hyperlink ref="O333" r:id="rId602"/>
    <hyperlink ref="L334" r:id="rId603" display="https://www.boxofficemojo.com/year/world/2001/?ref_=bo_cso_table_193"/>
    <hyperlink ref="O334" r:id="rId604"/>
    <hyperlink ref="L335" r:id="rId605" display="https://www.boxofficemojo.com/year/world/2012/?ref_=bo_cso_table_34"/>
    <hyperlink ref="O335" r:id="rId606"/>
    <hyperlink ref="L336" r:id="rId607" display="https://www.boxofficemojo.com/year/world/2016/?ref_=bo_cso_table_21"/>
    <hyperlink ref="O336" r:id="rId608"/>
    <hyperlink ref="L337" r:id="rId609" display="https://www.boxofficemojo.com/year/world/2017/?ref_=bo_cso_table_94"/>
    <hyperlink ref="O337" r:id="rId610"/>
    <hyperlink ref="L338" r:id="rId611" display="https://www.boxofficemojo.com/year/world/2007/?ref_=bo_cso_table_71"/>
    <hyperlink ref="O338" r:id="rId612"/>
    <hyperlink ref="L339" r:id="rId613" display="https://www.boxofficemojo.com/year/world/2018/?ref_=bo_cso_table_95"/>
    <hyperlink ref="L340" r:id="rId614" display="https://www.boxofficemojo.com/year/world/2020/?ref_=bo_cso_table_154"/>
    <hyperlink ref="O340" r:id="rId615"/>
    <hyperlink ref="L341" r:id="rId616" display="https://www.boxofficemojo.com/year/world/2007/?ref_=bo_cso_table_132"/>
    <hyperlink ref="O341" r:id="rId617"/>
    <hyperlink ref="L342" r:id="rId618" display="https://www.boxofficemojo.com/year/world/2007/?ref_=bo_cso_table_67"/>
    <hyperlink ref="O342" r:id="rId619" location=":~:text=The%20film%20grossed%20%24220%20million,grossing%20film%20in%20the%20series."/>
    <hyperlink ref="L343" r:id="rId620" display="https://www.boxofficemojo.com/year/world/2007/?ref_=bo_cso_table_145"/>
    <hyperlink ref="O343" r:id="rId621"/>
    <hyperlink ref="L344" r:id="rId622" display="https://www.boxofficemojo.com/year/world/2013/?ref_=bo_cso_table_194"/>
    <hyperlink ref="O344" r:id="rId623" location=":~:text=The%20Hangover%20Part%20III%20grossed,a%20budget%20of%20%24103%20million."/>
    <hyperlink ref="L345" r:id="rId624" display="https://www.boxofficemojo.com/year/world/2002/?ref_=bo_cso_table_74"/>
    <hyperlink ref="O345" r:id="rId625" location=":~:text=Upon%20its%20release%2C%20the%20film,Initial%20reviews%20were%20generally%20positive."/>
    <hyperlink ref="L346" r:id="rId626" display="https://www.boxofficemojo.com/year/world/2016/?ref_=bo_cso_table_77"/>
    <hyperlink ref="L347" r:id="rId627" display="https://www.boxofficemojo.com/year/world/2004/?ref_=bo_cso_table_102"/>
    <hyperlink ref="O347" r:id="rId628"/>
    <hyperlink ref="L348" r:id="rId629" display="https://www.boxofficemojo.com/year/world/2018/?ref_=bo_cso_table_59"/>
    <hyperlink ref="O348" r:id="rId630"/>
    <hyperlink ref="L349" r:id="rId631" display="https://www.boxofficemojo.com/year/world/2016/?ref_=bo_cso_table_109"/>
    <hyperlink ref="O349" r:id="rId632" location=":~:text=Jason%20Bourne%20became%20a%20commercial,production%20budget%20of%20%24120%20million."/>
    <hyperlink ref="A350" r:id="rId633"/>
    <hyperlink ref="L350" r:id="rId634" display="https://www.boxofficemojo.com/year/world/2017/?ref_=bo_cso_table_97"/>
    <hyperlink ref="O350" r:id="rId635" location=":~:text=Dead%20Men%20Tell%20No%20Tales%20premiered%20in%20Shanghai%20on%20May,production%20budget%20between%20%24230%20million."/>
    <hyperlink ref="L351" r:id="rId636" display="https://www.boxofficemojo.com/year/world/1999/?ref_=bo_cso_table_77"/>
    <hyperlink ref="O351" r:id="rId637"/>
    <hyperlink ref="L352" r:id="rId638" display="https://www.boxofficemojo.com/year/world/1995/?ref_=bo_cso_table_116"/>
    <hyperlink ref="O352" r:id="rId639"/>
    <hyperlink ref="L353" r:id="rId640" display="https://www.boxofficemojo.com/year/world/2013/?ref_=bo_cso_table_180"/>
    <hyperlink ref="O353" r:id="rId641"/>
    <hyperlink ref="L354" r:id="rId642" display="https://www.boxofficemojo.com/year/world/2022/?ref_=bo_cso_table_133"/>
    <hyperlink ref="O354" r:id="rId643"/>
    <hyperlink ref="L355" r:id="rId644" display="https://www.boxofficemojo.com/year/world/2018/?ref_=bo_cso_table_184"/>
    <hyperlink ref="O355" r:id="rId645"/>
    <hyperlink ref="L356" r:id="rId646" display="https://www.boxofficemojo.com/year/world/2013/?ref_=bo_cso_table_101"/>
    <hyperlink ref="O356" r:id="rId647"/>
    <hyperlink ref="L357" r:id="rId648" display="https://www.boxofficemojo.com/year/world/2004/?ref_=bo_cso_table_192"/>
    <hyperlink ref="O357" r:id="rId649"/>
    <hyperlink ref="L358" r:id="rId650" display="https://www.boxofficemojo.com/year/world/2012/?ref_=bo_cso_table_115"/>
    <hyperlink ref="O358" r:id="rId651"/>
    <hyperlink ref="L359" r:id="rId652" display="https://www.boxofficemojo.com/year/world/2014/?ref_=bo_cso_table_16"/>
    <hyperlink ref="L360" r:id="rId653" display="https://www.boxofficemojo.com/year/world/2018/?ref_=bo_cso_table_151"/>
    <hyperlink ref="L361" r:id="rId654" display="https://www.boxofficemojo.com/year/world/2003/?ref_=bo_cso_table_70"/>
    <hyperlink ref="O361" r:id="rId655"/>
    <hyperlink ref="L362" r:id="rId656" display="https://www.boxofficemojo.com/year/world/2009/?ref_=bo_cso_table_39"/>
    <hyperlink ref="L363" r:id="rId657" display="https://www.boxofficemojo.com/year/world/2014/?ref_=bo_cso_table_40"/>
    <hyperlink ref="O363" r:id="rId658"/>
    <hyperlink ref="L364" r:id="rId659" display="https://www.boxofficemojo.com/year/world/2017/?ref_=bo_cso_table_36"/>
    <hyperlink ref="O364" r:id="rId660" location=":~:text=War%20for%20the%20Planet%20of%20the%20Apes%20grossed%20%24146.9%20million,budget%20of%20%24150%E2%80%93152%20million."/>
    <hyperlink ref="L365" r:id="rId661" display="https://www.boxofficemojo.com/year/world/2001/?ref_=bo_cso_table_76"/>
    <hyperlink ref="O365" r:id="rId662"/>
    <hyperlink ref="L366" r:id="rId663" display="https://www.boxofficemojo.com/year/world/2014/?ref_=bo_cso_table_56"/>
    <hyperlink ref="O366" r:id="rId664"/>
    <hyperlink ref="A367" r:id="rId665"/>
    <hyperlink ref="L367" r:id="rId666" display="https://www.boxofficemojo.com/year/world/2007/?ref_=bo_cso_table_57"/>
    <hyperlink ref="O367" r:id="rId667"/>
    <hyperlink ref="L368" r:id="rId668" display="https://www.boxofficemojo.com/year/world/2018/?ref_=bo_cso_table_166"/>
    <hyperlink ref="L369" r:id="rId669" display="https://www.boxofficemojo.com/year/world/2002/?ref_=bo_cso_table_78"/>
    <hyperlink ref="O369" r:id="rId670" location=":~:text=Men%20in%20Black%20II%20was,in%20Black%3A%20International%20in%202019."/>
    <hyperlink ref="L370" r:id="rId671" display="https://www.boxofficemojo.com/year/world/2005/?ref_=bo_cso_table_49"/>
    <hyperlink ref="O370" r:id="rId672"/>
    <hyperlink ref="L371" r:id="rId673" display="https://www.boxofficemojo.com/year/world/1994/?ref_=bo_cso_table_160"/>
    <hyperlink ref="O371" r:id="rId674" location=":~:text=Costing%20%24100%E2%80%93120%20million%20to,over%20a%20seven%2Dmonth%20schedule."/>
    <hyperlink ref="L372" r:id="rId675" display="https://www.boxofficemojo.com/year/world/2012/?ref_=bo_cso_table_161"/>
    <hyperlink ref="O372" r:id="rId676"/>
    <hyperlink ref="L373" r:id="rId677" display="https://www.boxofficemojo.com/year/world/2013/?ref_=bo_cso_table_110"/>
    <hyperlink ref="O373" r:id="rId678"/>
    <hyperlink ref="L374" r:id="rId679" display="https://www.boxofficemojo.com/year/world/2010/?ref_=bo_cso_table_164"/>
    <hyperlink ref="O374" r:id="rId680"/>
    <hyperlink ref="L375" r:id="rId681" display="https://www.boxofficemojo.com/year/world/2010/?ref_=bo_cso_table_170"/>
    <hyperlink ref="O375" r:id="rId682"/>
    <hyperlink ref="L376" r:id="rId683" display="https://www.boxofficemojo.com/year/world/2012/?ref_=bo_cso_table_127"/>
    <hyperlink ref="O376" r:id="rId684"/>
    <hyperlink ref="L377" r:id="rId685" display="https://www.boxofficemojo.com/year/world/2021/?ref_=bo_cso_table_107"/>
    <hyperlink ref="O377" r:id="rId686"/>
    <hyperlink ref="L378" r:id="rId687" display="https://www.boxofficemojo.com/year/world/2014/?ref_=bo_cso_table_115"/>
    <hyperlink ref="L379" r:id="rId688" display="https://www.boxofficemojo.com/year/world/2017/?ref_=bo_cso_table_189"/>
    <hyperlink ref="O379" r:id="rId689" location=":~:text=With%20a%20production%20budget%20of,million%20worldwide%20to%20break%2Deven."/>
    <hyperlink ref="L380" r:id="rId690" display="https://www.boxofficemojo.com/year/world/2016/?ref_=bo_cso_table_1"/>
    <hyperlink ref="O380" r:id="rId691" location=":~:text=X%2DMen%3A%20Apocalypse%20grossed%20%24155.4,a%20budget%20of%20%24178%20million."/>
    <hyperlink ref="L381" r:id="rId692" display="https://www.boxofficemojo.com/year/world/2022/?ref_=bo_cso_table_111"/>
    <hyperlink ref="O381" r:id="rId693" location=":~:text=The%20film's%20production%20budget%20of,Phase%20Four%20of%20the%20MCU."/>
    <hyperlink ref="L382" r:id="rId694" display="https://www.boxofficemojo.com/year/world/2002/?ref_=bo_cso_table_92"/>
    <hyperlink ref="O382" r:id="rId695"/>
    <hyperlink ref="L383" r:id="rId696" display="https://www.boxofficemojo.com/year/world/1997/?ref_=bo_cso_table_126"/>
    <hyperlink ref="O383" r:id="rId697"/>
    <hyperlink ref="L384" r:id="rId698" display="https://www.boxofficemojo.com/year/world/1998/?ref_=bo_cso_table_190"/>
    <hyperlink ref="O384" r:id="rId699"/>
    <hyperlink ref="L385" r:id="rId700" display="https://www.boxofficemojo.com/year/world/2018/?ref_=bo_cso_table_12"/>
    <hyperlink ref="O385" r:id="rId701" location=":~:text=Ralph%20Breaks%20the%20Internet%20grossed,production%20budget%20of%20%24175%20million."/>
    <hyperlink ref="L386" r:id="rId702" display="https://www.boxofficemojo.com/year/world/2010/?ref_=bo_cso_table_31"/>
    <hyperlink ref="L387" r:id="rId703" display="https://www.boxofficemojo.com/year/world/2011/?ref_=bo_cso_table_75"/>
    <hyperlink ref="O387" r:id="rId704"/>
    <hyperlink ref="L388" r:id="rId705" display="https://www.boxofficemojo.com/year/world/2018/?ref_=bo_cso_table_11"/>
    <hyperlink ref="O388" r:id="rId706"/>
    <hyperlink ref="L389" r:id="rId707" display="https://www.boxofficemojo.com/year/world/2013/?ref_=bo_cso_table_145"/>
    <hyperlink ref="O389" r:id="rId708"/>
    <hyperlink ref="L390" r:id="rId709" display="https://www.boxofficemojo.com/year/world/2004/?ref_=bo_cso_table_84"/>
    <hyperlink ref="O390" r:id="rId710"/>
    <hyperlink ref="L391" r:id="rId711" display="https://www.boxofficemojo.com/year/world/2015/?ref_=bo_cso_table_74"/>
    <hyperlink ref="O391" r:id="rId712" location=":~:text=Following%20the%20Sony%20Pictures%20hack,most%20expensive%20films%20ever%20made."/>
    <hyperlink ref="L392" r:id="rId713" display="https://www.boxofficemojo.com/year/world/2012/?ref_=bo_cso_table_7"/>
    <hyperlink ref="L393" r:id="rId714" display="https://www.boxofficemojo.com/year/world/2012/?ref_=bo_cso_table_153"/>
    <hyperlink ref="O393" r:id="rId715"/>
    <hyperlink ref="L394" r:id="rId716" display="https://www.boxofficemojo.com/year/world/2008/?ref_=bo_cso_table_20"/>
    <hyperlink ref="O394" r:id="rId717" location=":~:text=The%20film%20cost%20%24180%20million,States%20on%20June%2027%2C%202008."/>
    <hyperlink ref="L395" r:id="rId718" display="https://www.boxofficemojo.com/year/world/2013/?ref_=bo_cso_table_165"/>
    <hyperlink ref="L396" r:id="rId719" display="https://www.boxofficemojo.com/year/world/2019/?ref_=bo_cso_table_90"/>
    <hyperlink ref="O396" r:id="rId720"/>
    <hyperlink ref="L397" r:id="rId721" display="https://www.boxofficemojo.com/year/world/2021/?ref_=bo_cso_table_91"/>
    <hyperlink ref="O397" r:id="rId722"/>
    <hyperlink ref="L398" r:id="rId723" display="https://www.boxofficemojo.com/year/world/2014/?ref_=bo_cso_table_198"/>
    <hyperlink ref="O398" r:id="rId724" location=":~:text=%E2%80%9CNoah%2C%E2%80%9D%20with%20its%20%24125,of%20the%20ancient%20biblical%20tale."/>
    <hyperlink ref="L399" r:id="rId725" display="https://www.boxofficemojo.com/year/world/2014/?ref_=bo_cso_table_191"/>
    <hyperlink ref="O399" r:id="rId726" location=":~:text=Night%20at%20the%20Museum%3A%20Secret%20of%20the%20Tomb%20grossed%20%24113.7,a%20budget%20of%20%24127%20million."/>
    <hyperlink ref="L400" r:id="rId727" display="https://www.boxofficemojo.com/year/world/2015/?ref_=bo_cso_table_148"/>
    <hyperlink ref="L401" r:id="rId728" display="https://www.boxofficemojo.com/year/world/2012/?ref_=bo_cso_table_54"/>
    <hyperlink ref="O401" r:id="rId729"/>
    <hyperlink ref="L402" r:id="rId730" display="https://www.boxofficemojo.com/year/world/2003/?ref_=bo_cso_table_97"/>
    <hyperlink ref="O402" r:id="rId731"/>
    <hyperlink ref="L403" r:id="rId732" display="https://www.boxofficemojo.com/year/world/2013/?ref_=bo_cso_table_6"/>
    <hyperlink ref="O403" r:id="rId733" location=":~:text=Regardless%2C%20the%20film%20was%20a,zombie%20film%20of%20all%20time."/>
    <hyperlink ref="L404" r:id="rId734" display="https://www.boxofficemojo.com/year/world/2015/?ref_=bo_cso_table_85"/>
    <hyperlink ref="O404" r:id="rId735"/>
    <hyperlink ref="L405" r:id="rId736" display="https://www.boxofficemojo.com/year/world/2014/?ref_=bo_cso_table_170"/>
    <hyperlink ref="O405" r:id="rId737"/>
    <hyperlink ref="L406" r:id="rId738" display="https://www.boxofficemojo.com/year/world/2000/?ref_=bo_cso_table_107"/>
    <hyperlink ref="O406" r:id="rId739"/>
    <hyperlink ref="L407" r:id="rId740" display="https://www.boxofficemojo.com/year/world/2011/?ref_=bo_cso_table_191"/>
    <hyperlink ref="L408" r:id="rId741" display="https://www.boxofficemojo.com/year/world/2000/?ref_=bo_cso_table_96"/>
    <hyperlink ref="O408" r:id="rId742" location=":~:text=With%20a%20budget%20of%20%24127.5,for%20its%20lack%20of%20originality."/>
    <hyperlink ref="L409" r:id="rId743" display="https://www.boxofficemojo.com/year/world/2016/?ref_=bo_cso_table_122"/>
    <hyperlink ref="O409" r:id="rId744"/>
    <hyperlink ref="L410" r:id="rId745" display="https://www.boxofficemojo.com/year/world/2017/?ref_=bo_cso_table_174"/>
    <hyperlink ref="O410" r:id="rId746"/>
    <hyperlink ref="L411" r:id="rId747" display="https://www.boxofficemojo.com/year/world/2008/?ref_=bo_cso_table_126"/>
    <hyperlink ref="O411" r:id="rId748"/>
    <hyperlink ref="L412" r:id="rId749" display="https://www.boxofficemojo.com/year/world/2005/?ref_=bo_cso_table_124"/>
    <hyperlink ref="L413" r:id="rId750" display="https://www.boxofficemojo.com/year/world/2016/?ref_=bo_cso_table_104"/>
    <hyperlink ref="O413" r:id="rId751" location=":~:text=Trolls%20grossed%20%24153.7%20million%20in,a%20budget%20of%20%24125%20million."/>
    <hyperlink ref="L414" r:id="rId752" display="https://www.boxofficemojo.com/year/world/2011/?ref_=bo_cso_table_168"/>
    <hyperlink ref="O414" r:id="rId753"/>
    <hyperlink ref="A415" r:id="rId754"/>
    <hyperlink ref="L415" r:id="rId755" display="https://www.boxofficemojo.com/year/world/2011/?ref_=bo_cso_table_42"/>
    <hyperlink ref="O415" r:id="rId756"/>
    <hyperlink ref="L416" r:id="rId757" display="https://www.boxofficemojo.com/year/world/2009/?ref_=bo_cso_table_112"/>
    <hyperlink ref="O416" r:id="rId758" location=":~:text=The%20film%20was%20released%20theatrically,on%20a%20%24150%20million%20budget."/>
    <hyperlink ref="L417" r:id="rId759" display="https://www.boxofficemojo.com/year/world/2016/?ref_=bo_cso_table_86"/>
    <hyperlink ref="O417" r:id="rId760" location=":~:text=Given%20its%20%24160%20million%20production,in%20order%20to%20break%2Deven."/>
    <hyperlink ref="L418" r:id="rId761" display="https://www.boxofficemojo.com/year/world/2000/?ref_=bo_cso_table_134"/>
    <hyperlink ref="O418" r:id="rId762"/>
    <hyperlink ref="L419" r:id="rId763" display="https://www.boxofficemojo.com/year/world/2022/?ref_=bo_cso_table_143"/>
    <hyperlink ref="O419" r:id="rId764"/>
    <hyperlink ref="L420" r:id="rId765" display="https://www.boxofficemojo.com/year/world/2005/?ref_=bo_cso_table_192"/>
    <hyperlink ref="O420" r:id="rId766" location=":~:text=Filming%20for%20King%20Kong%20took,%2Drecord%2Dbreaking%20%24207%20million."/>
    <hyperlink ref="L421" r:id="rId767" display="https://www.boxofficemojo.com/year/world/2018/?ref_=bo_cso_table_97"/>
    <hyperlink ref="O421" r:id="rId768"/>
    <hyperlink ref="L422" r:id="rId769" display="https://www.boxofficemojo.com/year/world/2004/?ref_=bo_cso_table_29"/>
    <hyperlink ref="O422" r:id="rId770"/>
    <hyperlink ref="L423" r:id="rId771" display="https://www.boxofficemojo.com/year/world/2010/?ref_=bo_cso_table_108"/>
    <hyperlink ref="O423" r:id="rId772"/>
    <hyperlink ref="L424" r:id="rId773" display="https://www.boxofficemojo.com/year/world/1999/?ref_=bo_cso_table_195"/>
    <hyperlink ref="O424" r:id="rId774"/>
    <hyperlink ref="L425" r:id="rId775" display="https://www.boxofficemojo.com/year/world/2008/?ref_=bo_cso_table_178"/>
    <hyperlink ref="O425" r:id="rId776"/>
    <hyperlink ref="L426" r:id="rId777" display="https://www.boxofficemojo.com/year/world/2019/?ref_=bo_cso_table_35"/>
    <hyperlink ref="O426" r:id="rId778" location=":~:text=COVID%2D19%20pandemic.-,Box%20office,a%20budget%20of%20%24180%20million."/>
    <hyperlink ref="L427" r:id="rId779" display="https://www.boxofficemojo.com/year/world/2006/?ref_=bo_cso_table_135"/>
    <hyperlink ref="O427" r:id="rId780"/>
    <hyperlink ref="L428" r:id="rId781" display="https://www.boxofficemojo.com/year/world/2021/?ref_=bo_cso_table_129"/>
    <hyperlink ref="O428" r:id="rId782"/>
    <hyperlink ref="L429" r:id="rId783" display="https://www.boxofficemojo.com/year/world/2011/?ref_=bo_cso_table_176"/>
    <hyperlink ref="L430" r:id="rId784" display="https://www.boxofficemojo.com/year/world/2009/?ref_=bo_cso_table_149"/>
    <hyperlink ref="O430" r:id="rId785" location=":~:text=It%20was%20released%20in%20the,its%20%24150%20million%20production%20budget."/>
    <hyperlink ref="L431" r:id="rId786" display="https://www.boxofficemojo.com/year/world/1998/?ref_=bo_cso_table_159"/>
    <hyperlink ref="O431" r:id="rId787"/>
    <hyperlink ref="L432" r:id="rId788" display="https://www.boxofficemojo.com/year/world/2005/?ref_=bo_cso_table_169"/>
    <hyperlink ref="O432" r:id="rId789"/>
    <hyperlink ref="L433" r:id="rId790" display="https://www.boxofficemojo.com/year/world/2009/?ref_=bo_cso_table_171"/>
    <hyperlink ref="O433" r:id="rId791"/>
    <hyperlink ref="L434" r:id="rId792" display="https://www.boxofficemojo.com/year/world/2010/?ref_=bo_cso_table_145"/>
    <hyperlink ref="O434" r:id="rId793" location=":~:text=With%20a%20budget%20of%20%24130,animated%20films%20of%20the%202010s."/>
    <hyperlink ref="L435" r:id="rId794" display="https://www.boxofficemojo.com/year/world/2013/?ref_=bo_cso_table_33"/>
    <hyperlink ref="O435" r:id="rId795"/>
    <hyperlink ref="L436" r:id="rId796" display="https://www.boxofficemojo.com/year/world/2013/?ref_=bo_cso_table_60"/>
    <hyperlink ref="O436" r:id="rId797"/>
    <hyperlink ref="L437" r:id="rId798" display="https://www.boxofficemojo.com/year/world/2021/?ref_=bo_cso_table_132"/>
    <hyperlink ref="O437" r:id="rId799" location=":~:text=It%20was%20then%20released%20in,production%20budget%20of%20%24165%20million."/>
    <hyperlink ref="L438" r:id="rId800" display="https://www.boxofficemojo.com/year/world/2014/?ref_=bo_cso_table_133"/>
    <hyperlink ref="O438" r:id="rId801"/>
    <hyperlink ref="L439" r:id="rId802" display="https://www.boxofficemojo.com/year/world/2019/?ref_=bo_cso_table_125"/>
    <hyperlink ref="L440" r:id="rId803" display="https://www.boxofficemojo.com/year/world/2016/?ref_=bo_cso_table_143"/>
    <hyperlink ref="O440" r:id="rId804"/>
    <hyperlink ref="L441" r:id="rId805" display="https://www.boxofficemojo.com/year/world/2010/?ref_=bo_cso_table_134"/>
    <hyperlink ref="O441" r:id="rId806" location=":~:text=The%20film%20grossed%20%24400%20million,described%20as%20a%20cult%20film."/>
    <hyperlink ref="L442" r:id="rId807" display="https://www.boxofficemojo.com/year/world/2021/?ref_=bo_cso_table_55"/>
    <hyperlink ref="O442" r:id="rId808" location=":~:text=It%20broke%20several%20pandemic%20box,highest%2Dgrossing%20film%20of%202021."/>
    <hyperlink ref="L443" r:id="rId809" display="https://www.boxofficemojo.com/year/world/2012/?ref_=bo_cso_table_136"/>
    <hyperlink ref="O443" r:id="rId810"/>
    <hyperlink ref="L444" r:id="rId811" display="https://www.boxofficemojo.com/year/world/2003/?ref_=bo_cso_table_89"/>
    <hyperlink ref="O444" r:id="rId812"/>
    <hyperlink ref="L445" r:id="rId813" display="https://www.boxofficemojo.com/year/world/2010/?ref_=bo_cso_table_177"/>
    <hyperlink ref="O445" r:id="rId814" location=":~:text=Tangled%2C%20which%20was%20a%20retelling,animation%20and%20flashy%20computer%20animation."/>
    <hyperlink ref="L446" r:id="rId815" display="https://www.boxofficemojo.com/year/world/2019/?ref_=bo_cso_table_147"/>
    <hyperlink ref="L447" r:id="rId816" display="https://www.boxofficemojo.com/year/world/2009/?ref_=bo_cso_table_157"/>
    <hyperlink ref="O447" r:id="rId817"/>
    <hyperlink ref="L448" r:id="rId818" display="https://www.boxofficemojo.com/year/world/2008/?ref_=bo_cso_table_118"/>
    <hyperlink ref="O448" r:id="rId819" location=":~:text=The%20film%20was%20a%20box,Supporting%20Actress%20for%20Taraji%20P."/>
    <hyperlink ref="L449" r:id="rId820" display="https://www.boxofficemojo.com/year/world/2011/?ref_=bo_cso_table_87"/>
    <hyperlink ref="O449" r:id="rId821"/>
    <hyperlink ref="L450" r:id="rId822" display="https://www.boxofficemojo.com/year/world/2017/?ref_=bo_cso_table_153"/>
    <hyperlink ref="L451" r:id="rId823" display="https://www.boxofficemojo.com/year/world/2017/?ref_=bo_cso_table_149"/>
    <hyperlink ref="O451" r:id="rId824"/>
    <hyperlink ref="L452" r:id="rId825" display="https://www.boxofficemojo.com/year/world/2006/?ref_=bo_cso_table_66"/>
    <hyperlink ref="O452" r:id="rId826"/>
    <hyperlink ref="L453" r:id="rId827" display="https://www.boxofficemojo.com/year/world/2010/?ref_=bo_cso_table_155"/>
    <hyperlink ref="O453" r:id="rId828" location=":~:text=However%2C%20James%20Newton%20Howard's,domestically%20and%20%24319%20million%20worldwide."/>
    <hyperlink ref="L454" r:id="rId829" display="https://www.boxofficemojo.com/year/world/2015/?ref_=bo_cso_table_144"/>
    <hyperlink ref="O454" r:id="rId830" location=":~:text=It%20grossed%20%24375.7%20million%20at,%24154.6%E2%80%93185.1%20million%20production%20budget."/>
    <hyperlink ref="L455" r:id="rId831" display="https://www.boxofficemojo.com/year/world/2005/?ref_=bo_cso_table_162"/>
    <hyperlink ref="O455" r:id="rId832"/>
    <hyperlink ref="L456" r:id="rId833" display="https://www.boxofficemojo.com/year/world/2014/?ref_=bo_cso_table_177"/>
    <hyperlink ref="L457" r:id="rId834" display="https://www.boxofficemojo.com/year/world/2019/?ref_=bo_cso_table_83"/>
    <hyperlink ref="L458" r:id="rId835" display="https://www.boxofficemojo.com/year/world/2007/?ref_=bo_cso_table_172"/>
    <hyperlink ref="O458" r:id="rId836" location=":~:text=With%20a%20production%20budget%20of,the%20film%20in%20post%2Dproduction."/>
    <hyperlink ref="L459" r:id="rId837" display="https://www.boxofficemojo.com/year/world/2008/?ref_=bo_cso_table_171"/>
    <hyperlink ref="L460" r:id="rId838" display="https://www.boxofficemojo.com/year/world/2013/?ref_=bo_cso_table_115"/>
    <hyperlink ref="O460" r:id="rId839"/>
    <hyperlink ref="L461" r:id="rId840" display="https://www.boxofficemojo.com/year/world/2022/?ref_=bo_cso_table_124"/>
    <hyperlink ref="O461" r:id="rId841" location=":~:text=The%20film%20received%20mixed%20reviews,of%20the%20Wizarding%20World%20franchise."/>
    <hyperlink ref="L462" r:id="rId842" display="https://www.boxofficemojo.com/year/world/2021/?ref_=bo_cso_table_131"/>
    <hyperlink ref="O462" r:id="rId843"/>
    <hyperlink ref="L463" r:id="rId844" display="https://www.boxofficemojo.com/year/world/2016/?ref_=bo_cso_table_77"/>
    <hyperlink ref="O463" r:id="rId845" location=":~:text=Reception-,Box%20office,even%20and%20justify%20a%20sequel."/>
    <hyperlink ref="L464" r:id="rId846" display="https://www.boxofficemojo.com/year/world/2021/?ref_=bo_cso_table_158"/>
    <hyperlink ref="O464" r:id="rId847"/>
    <hyperlink ref="L465" r:id="rId848" display="https://www.boxofficemojo.com/year/world/2008/?ref_=bo_cso_table_104"/>
    <hyperlink ref="O465" r:id="rId849"/>
    <hyperlink ref="L466" r:id="rId850" display="https://www.boxofficemojo.com/year/world/2013/?ref_=bo_cso_table_82"/>
    <hyperlink ref="O466" r:id="rId851"/>
    <hyperlink ref="L467" r:id="rId852" display="https://www.boxofficemojo.com/year/world/2009/?ref_=bo_cso_table_175"/>
    <hyperlink ref="O467" r:id="rId853" location=":~:text=With%20an%20estimated%20%24200%20million,budget%20%24185%2D%24196%20million)."/>
    <hyperlink ref="L468" r:id="rId854" display="https://www.boxofficemojo.com/year/world/2016/?ref_=bo_cso_table_108"/>
    <hyperlink ref="O468" r:id="rId855"/>
    <hyperlink ref="L469" r:id="rId856" display="https://www.boxofficemojo.com/year/world/2004/?ref_=bo_cso_table_159"/>
    <hyperlink ref="O469" r:id="rId857"/>
    <hyperlink ref="L470" r:id="rId858" display="https://www.boxofficemojo.com/year/world/2020/?ref_=bo_cso_table_188"/>
    <hyperlink ref="O470" r:id="rId859" location=":~:text=It%20was%20the%20first%20Hollywood,also%20a%20box%20office%20disappointment."/>
    <hyperlink ref="L471" r:id="rId860" display="https://www.boxofficemojo.com/year/world/2009/?ref_=bo_cso_table_117"/>
    <hyperlink ref="O471" r:id="rId861" location=":~:text=It%20grossed%20over%20%24336.4%20million,surpassed%20by%20Warcraft%20in%202016."/>
    <hyperlink ref="L472" r:id="rId862" display="https://www.boxofficemojo.com/year/world/2006/?ref_=bo_cso_table_140"/>
    <hyperlink ref="O472" r:id="rId863"/>
    <hyperlink ref="L473" r:id="rId864" display="https://www.boxofficemojo.com/year/world/2022/?ref_=bo_cso_table_162"/>
    <hyperlink ref="O473" r:id="rId865" location=":~:text=The%20film%20received%20mixed%20reviews,as%20a%20box%2Doffice%20bomb."/>
    <hyperlink ref="L474" r:id="rId866" display="https://www.boxofficemojo.com/year/world/2015/?ref_=bo_cso_table_128"/>
    <hyperlink ref="O474" r:id="rId867"/>
    <hyperlink ref="L475" r:id="rId868" display="https://www.boxofficemojo.com/year/world/2009/?ref_=bo_cso_table_142"/>
    <hyperlink ref="L476" r:id="rId869" display="https://www.boxofficemojo.com/year/world/2010/?ref_=bo_cso_table_149"/>
    <hyperlink ref="O476" r:id="rId870"/>
    <hyperlink ref="L477" r:id="rId871" display="https://www.boxofficemojo.com/year/world/2018/?ref_=bo_cso_table_139"/>
    <hyperlink ref="O477" r:id="rId87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4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36" customWidth="1"/>
    <col min="2" max="2" width="10.140625" customWidth="1"/>
    <col min="3" max="4" width="11.5703125" customWidth="1"/>
    <col min="5" max="5" width="9.85546875" customWidth="1"/>
    <col min="6" max="6" width="10" customWidth="1"/>
    <col min="10" max="10" width="12" customWidth="1"/>
    <col min="12" max="12" width="6.85546875" customWidth="1"/>
    <col min="13" max="13" width="7.85546875" customWidth="1"/>
    <col min="14" max="14" width="13.85546875" customWidth="1"/>
  </cols>
  <sheetData>
    <row r="1" spans="1:31">
      <c r="A1" s="1" t="s">
        <v>0</v>
      </c>
      <c r="B1" s="2" t="s">
        <v>1389</v>
      </c>
      <c r="C1" s="80" t="s">
        <v>1390</v>
      </c>
      <c r="D1" s="2" t="s">
        <v>2</v>
      </c>
      <c r="E1" s="2" t="s">
        <v>1364</v>
      </c>
      <c r="F1" s="2" t="s">
        <v>1365</v>
      </c>
      <c r="G1" s="2" t="s">
        <v>1366</v>
      </c>
      <c r="H1" s="3" t="s">
        <v>6</v>
      </c>
      <c r="I1" s="2" t="s">
        <v>1367</v>
      </c>
      <c r="J1" s="2" t="s">
        <v>8</v>
      </c>
      <c r="K1" s="2" t="s">
        <v>9</v>
      </c>
      <c r="L1" s="2" t="s">
        <v>10</v>
      </c>
      <c r="M1" s="2" t="s">
        <v>11</v>
      </c>
      <c r="N1" s="5" t="s">
        <v>12</v>
      </c>
      <c r="O1" s="5" t="s">
        <v>13</v>
      </c>
      <c r="P1" s="6" t="s">
        <v>14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>
      <c r="A2" s="76" t="s">
        <v>1391</v>
      </c>
      <c r="B2" s="49">
        <v>248</v>
      </c>
      <c r="C2" s="51">
        <v>448</v>
      </c>
      <c r="D2" s="11">
        <f t="shared" ref="D2:D478" si="0">SUM(B2/F2)</f>
        <v>413.33333333333337</v>
      </c>
      <c r="E2" s="12">
        <f t="shared" ref="E2:E478" si="1">D2/1</f>
        <v>413.33333333333337</v>
      </c>
      <c r="F2" s="32">
        <v>0.6</v>
      </c>
      <c r="G2" s="51">
        <v>140</v>
      </c>
      <c r="H2" s="50">
        <v>0.56399999999999995</v>
      </c>
      <c r="I2" s="51">
        <v>108</v>
      </c>
      <c r="J2" s="50">
        <f>SUM(1-H2)</f>
        <v>0.43600000000000005</v>
      </c>
      <c r="K2" s="51">
        <v>248000000</v>
      </c>
      <c r="L2" s="78">
        <v>1999</v>
      </c>
      <c r="M2" s="32" t="s">
        <v>23</v>
      </c>
      <c r="N2" s="17" t="s">
        <v>1392</v>
      </c>
      <c r="O2" s="22"/>
      <c r="P2" s="19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 spans="1:31">
      <c r="A3" s="41" t="s">
        <v>1019</v>
      </c>
      <c r="B3" s="10">
        <f t="shared" ref="B3:B14" si="2">K3/1000000</f>
        <v>2069.5216999999998</v>
      </c>
      <c r="C3" s="16">
        <v>2636.29</v>
      </c>
      <c r="D3" s="11">
        <f t="shared" si="0"/>
        <v>6.7631428104575155</v>
      </c>
      <c r="E3" s="12">
        <f t="shared" si="1"/>
        <v>6.7631428104575155</v>
      </c>
      <c r="F3" s="13">
        <v>306</v>
      </c>
      <c r="G3" s="14">
        <v>936.66222500000003</v>
      </c>
      <c r="H3" s="15">
        <v>0.45300000000000001</v>
      </c>
      <c r="I3" s="14">
        <v>1132.859475</v>
      </c>
      <c r="J3" s="15">
        <v>0.54700000000000004</v>
      </c>
      <c r="K3" s="16">
        <v>2069521700</v>
      </c>
      <c r="L3" s="70">
        <v>2015</v>
      </c>
      <c r="M3" s="13" t="s">
        <v>18</v>
      </c>
      <c r="N3" s="17" t="s">
        <v>1020</v>
      </c>
      <c r="O3" s="22" t="s">
        <v>1021</v>
      </c>
      <c r="P3" s="19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 spans="1:31">
      <c r="A4" s="41" t="s">
        <v>97</v>
      </c>
      <c r="B4" s="10">
        <f t="shared" si="2"/>
        <v>2797.5013279999998</v>
      </c>
      <c r="C4" s="16">
        <v>3308.73</v>
      </c>
      <c r="D4" s="11">
        <f t="shared" si="0"/>
        <v>7.8581497977528088</v>
      </c>
      <c r="E4" s="12">
        <f t="shared" si="1"/>
        <v>7.8581497977528088</v>
      </c>
      <c r="F4" s="13">
        <v>356</v>
      </c>
      <c r="G4" s="14">
        <v>858.37300000000005</v>
      </c>
      <c r="H4" s="15">
        <v>0.307</v>
      </c>
      <c r="I4" s="14">
        <v>1939.128328</v>
      </c>
      <c r="J4" s="15">
        <v>0.69299999999999995</v>
      </c>
      <c r="K4" s="16">
        <v>2797501328</v>
      </c>
      <c r="L4" s="70">
        <v>2019</v>
      </c>
      <c r="M4" s="13" t="s">
        <v>18</v>
      </c>
      <c r="N4" s="17" t="s">
        <v>98</v>
      </c>
      <c r="O4" s="18"/>
      <c r="P4" s="19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</row>
    <row r="5" spans="1:31">
      <c r="A5" s="41" t="s">
        <v>892</v>
      </c>
      <c r="B5" s="10">
        <f t="shared" si="2"/>
        <v>1971.4398450000001</v>
      </c>
      <c r="C5" s="16">
        <v>2243.73</v>
      </c>
      <c r="D5" s="11">
        <f t="shared" si="0"/>
        <v>9.8571992250000005</v>
      </c>
      <c r="E5" s="12">
        <f t="shared" si="1"/>
        <v>9.8571992250000005</v>
      </c>
      <c r="F5" s="13">
        <v>200</v>
      </c>
      <c r="G5" s="14">
        <v>814.11506999999995</v>
      </c>
      <c r="H5" s="15">
        <v>0.41299999999999998</v>
      </c>
      <c r="I5" s="14">
        <v>1157.324775</v>
      </c>
      <c r="J5" s="15">
        <v>0.58699999999999997</v>
      </c>
      <c r="K5" s="16">
        <v>1971439845</v>
      </c>
      <c r="L5" s="70">
        <v>2021</v>
      </c>
      <c r="M5" s="13" t="s">
        <v>91</v>
      </c>
      <c r="N5" s="17" t="s">
        <v>893</v>
      </c>
      <c r="O5" s="22" t="s">
        <v>894</v>
      </c>
      <c r="P5" s="28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</row>
    <row r="6" spans="1:31">
      <c r="A6" s="41" t="s">
        <v>88</v>
      </c>
      <c r="B6" s="10">
        <f t="shared" si="2"/>
        <v>2922.9179140000001</v>
      </c>
      <c r="C6" s="16">
        <v>4121.3100000000004</v>
      </c>
      <c r="D6" s="11">
        <f t="shared" si="0"/>
        <v>12.332986978902953</v>
      </c>
      <c r="E6" s="12">
        <f t="shared" si="1"/>
        <v>12.332986978902953</v>
      </c>
      <c r="F6" s="13">
        <v>237</v>
      </c>
      <c r="G6" s="14">
        <v>785.22164899999996</v>
      </c>
      <c r="H6" s="15">
        <v>0.26900000000000002</v>
      </c>
      <c r="I6" s="14">
        <v>2137.696265</v>
      </c>
      <c r="J6" s="15">
        <v>0.73099999999999998</v>
      </c>
      <c r="K6" s="16">
        <v>2922917914</v>
      </c>
      <c r="L6" s="70">
        <v>2009</v>
      </c>
      <c r="M6" s="13" t="s">
        <v>16</v>
      </c>
      <c r="N6" s="17" t="s">
        <v>89</v>
      </c>
      <c r="O6" s="18"/>
      <c r="P6" s="19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</row>
    <row r="7" spans="1:31">
      <c r="A7" s="41" t="s">
        <v>1228</v>
      </c>
      <c r="B7" s="10">
        <f t="shared" si="2"/>
        <v>1486.6577629999999</v>
      </c>
      <c r="C7" s="16">
        <v>1574.24</v>
      </c>
      <c r="D7" s="11">
        <f t="shared" si="0"/>
        <v>8.7450456647058825</v>
      </c>
      <c r="E7" s="12">
        <f t="shared" si="1"/>
        <v>8.7450456647058825</v>
      </c>
      <c r="F7" s="13">
        <v>170</v>
      </c>
      <c r="G7" s="14">
        <v>716.65776300000005</v>
      </c>
      <c r="H7" s="15">
        <v>0.48199999999999998</v>
      </c>
      <c r="I7" s="14">
        <v>770</v>
      </c>
      <c r="J7" s="15">
        <v>0.51800000000000002</v>
      </c>
      <c r="K7" s="16">
        <v>1486657763</v>
      </c>
      <c r="L7" s="70">
        <v>2022</v>
      </c>
      <c r="M7" s="13" t="s">
        <v>91</v>
      </c>
      <c r="N7" s="17" t="s">
        <v>1229</v>
      </c>
      <c r="O7" s="22" t="s">
        <v>1230</v>
      </c>
      <c r="P7" s="19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 spans="1:31">
      <c r="A8" s="41" t="s">
        <v>137</v>
      </c>
      <c r="B8" s="10">
        <f t="shared" si="2"/>
        <v>1382.248826</v>
      </c>
      <c r="C8" s="16">
        <v>1660.21</v>
      </c>
      <c r="D8" s="11">
        <f t="shared" si="0"/>
        <v>6.7426772000000001</v>
      </c>
      <c r="E8" s="12">
        <f t="shared" si="1"/>
        <v>6.7426772000000001</v>
      </c>
      <c r="F8" s="13">
        <v>205</v>
      </c>
      <c r="G8" s="14">
        <v>700.42656599999998</v>
      </c>
      <c r="H8" s="15">
        <v>0.50700000000000001</v>
      </c>
      <c r="I8" s="14">
        <v>681.82226000000003</v>
      </c>
      <c r="J8" s="15">
        <v>0.49299999999999999</v>
      </c>
      <c r="K8" s="16">
        <v>1382248826</v>
      </c>
      <c r="L8" s="70">
        <v>2018</v>
      </c>
      <c r="M8" s="13" t="s">
        <v>18</v>
      </c>
      <c r="N8" s="17" t="s">
        <v>138</v>
      </c>
      <c r="O8" s="18"/>
      <c r="P8" s="19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</row>
    <row r="9" spans="1:31">
      <c r="A9" s="41" t="s">
        <v>99</v>
      </c>
      <c r="B9" s="10">
        <f t="shared" si="2"/>
        <v>2048.3597540000001</v>
      </c>
      <c r="C9" s="16">
        <v>2460.27</v>
      </c>
      <c r="D9" s="11">
        <f t="shared" si="0"/>
        <v>6.381183034267913</v>
      </c>
      <c r="E9" s="12">
        <f t="shared" si="1"/>
        <v>6.381183034267913</v>
      </c>
      <c r="F9" s="13">
        <v>321</v>
      </c>
      <c r="G9" s="14">
        <v>678.81548199999997</v>
      </c>
      <c r="H9" s="15">
        <v>0.33100000000000002</v>
      </c>
      <c r="I9" s="14">
        <v>1369.5442720000001</v>
      </c>
      <c r="J9" s="15">
        <v>0.66900000000000004</v>
      </c>
      <c r="K9" s="16">
        <v>2048359754</v>
      </c>
      <c r="L9" s="70">
        <v>2018</v>
      </c>
      <c r="M9" s="13" t="s">
        <v>18</v>
      </c>
      <c r="N9" s="17" t="s">
        <v>100</v>
      </c>
      <c r="O9" s="18"/>
      <c r="P9" s="28" t="s">
        <v>94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>
      <c r="A10" s="41" t="s">
        <v>1219</v>
      </c>
      <c r="B10" s="10">
        <f t="shared" si="2"/>
        <v>2201.6472640000002</v>
      </c>
      <c r="C10" s="16">
        <v>4119.76</v>
      </c>
      <c r="D10" s="11">
        <f t="shared" si="0"/>
        <v>11.008236320000002</v>
      </c>
      <c r="E10" s="12">
        <f t="shared" si="1"/>
        <v>11.008236320000002</v>
      </c>
      <c r="F10" s="13">
        <v>200</v>
      </c>
      <c r="G10" s="14">
        <v>659.36394399999995</v>
      </c>
      <c r="H10" s="15">
        <v>0.3</v>
      </c>
      <c r="I10" s="14">
        <v>1542.28332</v>
      </c>
      <c r="J10" s="15">
        <v>0.7</v>
      </c>
      <c r="K10" s="16">
        <v>2201647264</v>
      </c>
      <c r="L10" s="70">
        <v>1997</v>
      </c>
      <c r="M10" s="13" t="s">
        <v>23</v>
      </c>
      <c r="N10" s="17" t="s">
        <v>1220</v>
      </c>
      <c r="O10" s="22" t="s">
        <v>1221</v>
      </c>
      <c r="P10" s="19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 spans="1:31">
      <c r="A11" s="41" t="s">
        <v>474</v>
      </c>
      <c r="B11" s="10">
        <f t="shared" si="2"/>
        <v>1671.5374440000001</v>
      </c>
      <c r="C11" s="16">
        <v>2129.31</v>
      </c>
      <c r="D11" s="11">
        <f t="shared" si="0"/>
        <v>11.14358296</v>
      </c>
      <c r="E11" s="12">
        <f t="shared" si="1"/>
        <v>11.14358296</v>
      </c>
      <c r="F11" s="13">
        <v>150</v>
      </c>
      <c r="G11" s="14">
        <v>653.40662499999996</v>
      </c>
      <c r="H11" s="15">
        <v>0.39100000000000001</v>
      </c>
      <c r="I11" s="14">
        <v>1018.130819</v>
      </c>
      <c r="J11" s="15">
        <v>0.60899999999999999</v>
      </c>
      <c r="K11" s="16">
        <v>1671537444</v>
      </c>
      <c r="L11" s="70">
        <v>2015</v>
      </c>
      <c r="M11" s="13" t="s">
        <v>18</v>
      </c>
      <c r="N11" s="17" t="s">
        <v>475</v>
      </c>
      <c r="O11" s="22" t="s">
        <v>476</v>
      </c>
      <c r="P11" s="19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 spans="1:31">
      <c r="A12" s="41" t="s">
        <v>961</v>
      </c>
      <c r="B12" s="10">
        <f t="shared" si="2"/>
        <v>1518.815515</v>
      </c>
      <c r="C12" s="16">
        <v>1994.87</v>
      </c>
      <c r="D12" s="11">
        <f t="shared" si="0"/>
        <v>6.9037068863636364</v>
      </c>
      <c r="E12" s="12">
        <f t="shared" si="1"/>
        <v>6.9037068863636364</v>
      </c>
      <c r="F12" s="13">
        <v>220</v>
      </c>
      <c r="G12" s="14">
        <v>623.35790999999995</v>
      </c>
      <c r="H12" s="15">
        <v>0.41</v>
      </c>
      <c r="I12" s="14">
        <v>895.45760499999994</v>
      </c>
      <c r="J12" s="15">
        <v>0.59</v>
      </c>
      <c r="K12" s="16">
        <v>1518815515</v>
      </c>
      <c r="L12" s="70">
        <v>2012</v>
      </c>
      <c r="M12" s="13" t="s">
        <v>18</v>
      </c>
      <c r="N12" s="17" t="s">
        <v>962</v>
      </c>
      <c r="O12" s="22" t="s">
        <v>963</v>
      </c>
      <c r="P12" s="19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 spans="1:31">
      <c r="A13" s="41" t="s">
        <v>1081</v>
      </c>
      <c r="B13" s="10">
        <f t="shared" si="2"/>
        <v>1332.69883</v>
      </c>
      <c r="C13" s="16">
        <v>1633.84</v>
      </c>
      <c r="D13" s="11">
        <f t="shared" si="0"/>
        <v>4.2040972555205052</v>
      </c>
      <c r="E13" s="12">
        <f t="shared" si="1"/>
        <v>4.2040972555205052</v>
      </c>
      <c r="F13" s="13">
        <v>317</v>
      </c>
      <c r="G13" s="14">
        <v>620.18138199999999</v>
      </c>
      <c r="H13" s="15">
        <v>0.46500000000000002</v>
      </c>
      <c r="I13" s="14">
        <v>712.51744799999994</v>
      </c>
      <c r="J13" s="15">
        <v>0.53500000000000003</v>
      </c>
      <c r="K13" s="16">
        <v>1332698830</v>
      </c>
      <c r="L13" s="70">
        <v>2017</v>
      </c>
      <c r="M13" s="13" t="s">
        <v>18</v>
      </c>
      <c r="N13" s="17" t="s">
        <v>1082</v>
      </c>
      <c r="O13" s="22" t="s">
        <v>1083</v>
      </c>
      <c r="P13" s="19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>
      <c r="A14" s="41" t="s">
        <v>405</v>
      </c>
      <c r="B14" s="10">
        <f t="shared" si="2"/>
        <v>1243.089244</v>
      </c>
      <c r="C14" s="16">
        <v>1493.06</v>
      </c>
      <c r="D14" s="11">
        <f t="shared" si="0"/>
        <v>6.2154462200000005</v>
      </c>
      <c r="E14" s="12">
        <f t="shared" si="1"/>
        <v>6.2154462200000005</v>
      </c>
      <c r="F14" s="13">
        <v>200</v>
      </c>
      <c r="G14" s="14">
        <v>608.58174399999996</v>
      </c>
      <c r="H14" s="15">
        <v>0.49</v>
      </c>
      <c r="I14" s="14">
        <v>634.50750000000005</v>
      </c>
      <c r="J14" s="15">
        <v>0.51</v>
      </c>
      <c r="K14" s="16">
        <v>1243089244</v>
      </c>
      <c r="L14" s="70">
        <v>2018</v>
      </c>
      <c r="M14" s="13" t="s">
        <v>18</v>
      </c>
      <c r="N14" s="17" t="s">
        <v>406</v>
      </c>
      <c r="O14" s="22" t="s">
        <v>407</v>
      </c>
      <c r="P14" s="19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 spans="1:31">
      <c r="A15" s="71" t="s">
        <v>90</v>
      </c>
      <c r="B15" s="25">
        <v>2054</v>
      </c>
      <c r="C15" s="16">
        <v>2054</v>
      </c>
      <c r="D15" s="11">
        <f t="shared" si="0"/>
        <v>5.1349999999999998</v>
      </c>
      <c r="E15" s="12">
        <f t="shared" si="1"/>
        <v>5.1349999999999998</v>
      </c>
      <c r="F15" s="25">
        <v>400</v>
      </c>
      <c r="G15" s="16">
        <v>576</v>
      </c>
      <c r="H15" s="26">
        <v>0.311</v>
      </c>
      <c r="I15" s="16">
        <v>1451</v>
      </c>
      <c r="J15" s="26">
        <v>0.68899999999999995</v>
      </c>
      <c r="K15" s="27">
        <v>2054734732</v>
      </c>
      <c r="L15" s="70">
        <v>2022</v>
      </c>
      <c r="M15" s="13" t="s">
        <v>91</v>
      </c>
      <c r="N15" s="17" t="s">
        <v>92</v>
      </c>
      <c r="O15" s="22" t="s">
        <v>93</v>
      </c>
      <c r="P15" s="28" t="s">
        <v>94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1">
      <c r="A16" s="41" t="s">
        <v>1096</v>
      </c>
      <c r="B16" s="10">
        <f t="shared" ref="B16:B317" si="3">K16/1000000</f>
        <v>1663.250487</v>
      </c>
      <c r="C16" s="16">
        <v>1967.2</v>
      </c>
      <c r="D16" s="11">
        <f t="shared" si="0"/>
        <v>6.3971172576923081</v>
      </c>
      <c r="E16" s="12">
        <f t="shared" si="1"/>
        <v>6.3971172576923081</v>
      </c>
      <c r="F16" s="13">
        <v>260</v>
      </c>
      <c r="G16" s="14">
        <v>543.63804300000004</v>
      </c>
      <c r="H16" s="15">
        <v>0.32700000000000001</v>
      </c>
      <c r="I16" s="14">
        <v>1119.6124440000001</v>
      </c>
      <c r="J16" s="15">
        <v>0.67300000000000004</v>
      </c>
      <c r="K16" s="16">
        <v>1663250487</v>
      </c>
      <c r="L16" s="70">
        <v>2019</v>
      </c>
      <c r="M16" s="13" t="s">
        <v>18</v>
      </c>
      <c r="N16" s="17" t="s">
        <v>1097</v>
      </c>
      <c r="O16" s="22" t="s">
        <v>1098</v>
      </c>
      <c r="P16" s="19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>
      <c r="A17" s="41" t="s">
        <v>995</v>
      </c>
      <c r="B17" s="10">
        <f t="shared" si="3"/>
        <v>1006.234167</v>
      </c>
      <c r="C17" s="16">
        <v>1419.21</v>
      </c>
      <c r="D17" s="11">
        <f t="shared" si="0"/>
        <v>5.4391036054054052</v>
      </c>
      <c r="E17" s="12">
        <f t="shared" si="1"/>
        <v>5.4391036054054052</v>
      </c>
      <c r="F17" s="13">
        <v>185</v>
      </c>
      <c r="G17" s="14">
        <v>534.987076</v>
      </c>
      <c r="H17" s="15">
        <v>0.53200000000000003</v>
      </c>
      <c r="I17" s="14">
        <v>471.24709100000001</v>
      </c>
      <c r="J17" s="15">
        <v>0.46800000000000003</v>
      </c>
      <c r="K17" s="16">
        <v>1006234167</v>
      </c>
      <c r="L17" s="70">
        <v>2008</v>
      </c>
      <c r="M17" s="13" t="s">
        <v>16</v>
      </c>
      <c r="N17" s="17" t="s">
        <v>996</v>
      </c>
      <c r="O17" s="44" t="s">
        <v>997</v>
      </c>
      <c r="P17" s="19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>
      <c r="A18" s="41" t="s">
        <v>793</v>
      </c>
      <c r="B18" s="10">
        <f t="shared" si="3"/>
        <v>1058.6821420000001</v>
      </c>
      <c r="C18" s="16">
        <v>1330.35</v>
      </c>
      <c r="D18" s="11">
        <f t="shared" si="0"/>
        <v>3.8497532436363642</v>
      </c>
      <c r="E18" s="12">
        <f t="shared" si="1"/>
        <v>3.8497532436363642</v>
      </c>
      <c r="F18" s="13">
        <v>275</v>
      </c>
      <c r="G18" s="14">
        <v>533.53999099999999</v>
      </c>
      <c r="H18" s="15">
        <v>0.504</v>
      </c>
      <c r="I18" s="14">
        <v>525.14215100000001</v>
      </c>
      <c r="J18" s="15">
        <v>0.496</v>
      </c>
      <c r="K18" s="16">
        <v>1058682142</v>
      </c>
      <c r="L18" s="70">
        <v>2016</v>
      </c>
      <c r="M18" s="13" t="s">
        <v>18</v>
      </c>
      <c r="N18" s="17" t="s">
        <v>794</v>
      </c>
      <c r="O18" s="22" t="s">
        <v>795</v>
      </c>
      <c r="P18" s="19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>
      <c r="A19" s="41" t="s">
        <v>1162</v>
      </c>
      <c r="B19" s="10">
        <f t="shared" si="3"/>
        <v>1074.149279</v>
      </c>
      <c r="C19" s="16">
        <v>1270.44</v>
      </c>
      <c r="D19" s="11">
        <f t="shared" si="0"/>
        <v>3.905997378181818</v>
      </c>
      <c r="E19" s="12">
        <f t="shared" si="1"/>
        <v>3.905997378181818</v>
      </c>
      <c r="F19" s="13">
        <v>275</v>
      </c>
      <c r="G19" s="14">
        <v>515.20254199999999</v>
      </c>
      <c r="H19" s="15">
        <v>0.48</v>
      </c>
      <c r="I19" s="14">
        <v>558.94673699999998</v>
      </c>
      <c r="J19" s="15">
        <v>0.52</v>
      </c>
      <c r="K19" s="16">
        <v>1074149279</v>
      </c>
      <c r="L19" s="70">
        <v>2019</v>
      </c>
      <c r="M19" s="13" t="s">
        <v>18</v>
      </c>
      <c r="N19" s="17" t="s">
        <v>1163</v>
      </c>
      <c r="O19" s="22" t="s">
        <v>1164</v>
      </c>
      <c r="P19" s="19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>
      <c r="A20" s="41" t="s">
        <v>125</v>
      </c>
      <c r="B20" s="10">
        <f t="shared" si="3"/>
        <v>1305.6115990000001</v>
      </c>
      <c r="C20" s="16">
        <v>1600.63</v>
      </c>
      <c r="D20" s="11">
        <f t="shared" si="0"/>
        <v>8.1600724937500004</v>
      </c>
      <c r="E20" s="12">
        <f t="shared" si="1"/>
        <v>8.1600724937500004</v>
      </c>
      <c r="F20" s="13">
        <v>160</v>
      </c>
      <c r="G20" s="14">
        <v>504.48116499999998</v>
      </c>
      <c r="H20" s="15">
        <v>0.38600000000000001</v>
      </c>
      <c r="I20" s="14">
        <v>801.13043400000004</v>
      </c>
      <c r="J20" s="15">
        <v>0.61399999999999999</v>
      </c>
      <c r="K20" s="16">
        <v>1305611599</v>
      </c>
      <c r="L20" s="70">
        <v>2017</v>
      </c>
      <c r="M20" s="13" t="s">
        <v>18</v>
      </c>
      <c r="N20" s="17" t="s">
        <v>126</v>
      </c>
      <c r="O20" s="18"/>
      <c r="P20" s="19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>
      <c r="A21" s="41" t="s">
        <v>279</v>
      </c>
      <c r="B21" s="10">
        <f t="shared" si="3"/>
        <v>1028.5709420000001</v>
      </c>
      <c r="C21" s="16">
        <v>1292.51</v>
      </c>
      <c r="D21" s="11">
        <f t="shared" si="0"/>
        <v>5.1428547099999999</v>
      </c>
      <c r="E21" s="12">
        <f t="shared" si="1"/>
        <v>5.1428547099999999</v>
      </c>
      <c r="F21" s="31">
        <v>200</v>
      </c>
      <c r="G21" s="14">
        <v>486.29556100000002</v>
      </c>
      <c r="H21" s="15">
        <v>0.47299999999999998</v>
      </c>
      <c r="I21" s="14">
        <v>542.27538100000004</v>
      </c>
      <c r="J21" s="15">
        <v>0.52700000000000002</v>
      </c>
      <c r="K21" s="16">
        <v>1028570942</v>
      </c>
      <c r="L21" s="70">
        <v>2016</v>
      </c>
      <c r="M21" s="13" t="s">
        <v>18</v>
      </c>
      <c r="N21" s="17" t="s">
        <v>280</v>
      </c>
      <c r="O21" s="18"/>
      <c r="P21" s="19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>
      <c r="A22" s="41" t="s">
        <v>292</v>
      </c>
      <c r="B22" s="10">
        <f t="shared" si="3"/>
        <v>1450.0269330000001</v>
      </c>
      <c r="C22" s="16">
        <v>1715.01</v>
      </c>
      <c r="D22" s="11">
        <f t="shared" si="0"/>
        <v>9.66684622</v>
      </c>
      <c r="E22" s="12">
        <f t="shared" si="1"/>
        <v>9.66684622</v>
      </c>
      <c r="F22" s="13">
        <v>150</v>
      </c>
      <c r="G22" s="14">
        <v>477.37357800000001</v>
      </c>
      <c r="H22" s="15">
        <v>0.32900000000000001</v>
      </c>
      <c r="I22" s="14">
        <v>972.65335500000003</v>
      </c>
      <c r="J22" s="15">
        <v>0.67100000000000004</v>
      </c>
      <c r="K22" s="16">
        <v>1450026933</v>
      </c>
      <c r="L22" s="70">
        <v>2019</v>
      </c>
      <c r="M22" s="13" t="s">
        <v>18</v>
      </c>
      <c r="N22" s="17" t="s">
        <v>293</v>
      </c>
      <c r="O22" s="18"/>
      <c r="P22" s="19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>
      <c r="A23" s="41" t="s">
        <v>1150</v>
      </c>
      <c r="B23" s="10">
        <f t="shared" si="3"/>
        <v>1027.082707</v>
      </c>
      <c r="C23" s="16">
        <v>1861.07</v>
      </c>
      <c r="D23" s="11">
        <f t="shared" si="0"/>
        <v>8.9311539739130446</v>
      </c>
      <c r="E23" s="12">
        <f t="shared" si="1"/>
        <v>8.9311539739130446</v>
      </c>
      <c r="F23" s="13">
        <v>115</v>
      </c>
      <c r="G23" s="14">
        <v>474.54467699999998</v>
      </c>
      <c r="H23" s="15">
        <v>0.46200000000000002</v>
      </c>
      <c r="I23" s="14">
        <v>552.53803000000005</v>
      </c>
      <c r="J23" s="15">
        <v>0.53800000000000003</v>
      </c>
      <c r="K23" s="16">
        <v>1027082707</v>
      </c>
      <c r="L23" s="70">
        <v>1999</v>
      </c>
      <c r="M23" s="13" t="s">
        <v>23</v>
      </c>
      <c r="N23" s="17" t="s">
        <v>1151</v>
      </c>
      <c r="O23" s="22" t="s">
        <v>1152</v>
      </c>
      <c r="P23" s="19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>
      <c r="A24" s="41" t="s">
        <v>907</v>
      </c>
      <c r="B24" s="10">
        <f t="shared" si="3"/>
        <v>775.39800700000001</v>
      </c>
      <c r="C24" s="16">
        <v>3946.06</v>
      </c>
      <c r="D24" s="11">
        <f t="shared" si="0"/>
        <v>70.490727909090907</v>
      </c>
      <c r="E24" s="12">
        <f t="shared" si="1"/>
        <v>70.490727909090907</v>
      </c>
      <c r="F24" s="13">
        <v>11</v>
      </c>
      <c r="G24" s="14">
        <v>460.99850700000002</v>
      </c>
      <c r="H24" s="15">
        <v>0.59399999999999997</v>
      </c>
      <c r="I24" s="14">
        <v>314.39949999999999</v>
      </c>
      <c r="J24" s="15">
        <v>0.40600000000000003</v>
      </c>
      <c r="K24" s="16">
        <v>775398007</v>
      </c>
      <c r="L24" s="70">
        <v>1977</v>
      </c>
      <c r="M24" s="13" t="s">
        <v>320</v>
      </c>
      <c r="N24" s="17" t="s">
        <v>908</v>
      </c>
      <c r="O24" s="22" t="s">
        <v>909</v>
      </c>
      <c r="P24" s="28" t="s">
        <v>94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 spans="1:31">
      <c r="A25" s="41" t="s">
        <v>95</v>
      </c>
      <c r="B25" s="10">
        <f t="shared" si="3"/>
        <v>1402.80954</v>
      </c>
      <c r="C25" s="16">
        <v>1786.99</v>
      </c>
      <c r="D25" s="11">
        <f t="shared" si="0"/>
        <v>5.6112381600000001</v>
      </c>
      <c r="E25" s="12">
        <f t="shared" si="1"/>
        <v>5.6112381600000001</v>
      </c>
      <c r="F25" s="13">
        <v>250</v>
      </c>
      <c r="G25" s="14">
        <v>459.00586800000002</v>
      </c>
      <c r="H25" s="15">
        <v>0.32700000000000001</v>
      </c>
      <c r="I25" s="14">
        <v>943.80367200000001</v>
      </c>
      <c r="J25" s="15">
        <v>0.67300000000000004</v>
      </c>
      <c r="K25" s="16">
        <v>1402809540</v>
      </c>
      <c r="L25" s="70">
        <v>2015</v>
      </c>
      <c r="M25" s="13" t="s">
        <v>18</v>
      </c>
      <c r="N25" s="17" t="s">
        <v>96</v>
      </c>
      <c r="O25" s="18"/>
      <c r="P25" s="19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>
      <c r="A26" s="41" t="s">
        <v>998</v>
      </c>
      <c r="B26" s="10">
        <f t="shared" si="3"/>
        <v>1081.1698249999999</v>
      </c>
      <c r="C26" s="16">
        <v>1420.05</v>
      </c>
      <c r="D26" s="11">
        <f t="shared" si="0"/>
        <v>3.6038994166666667</v>
      </c>
      <c r="E26" s="12">
        <f t="shared" si="1"/>
        <v>3.6038994166666667</v>
      </c>
      <c r="F26" s="13">
        <v>300</v>
      </c>
      <c r="G26" s="14">
        <v>448.149584</v>
      </c>
      <c r="H26" s="15">
        <v>0.41399999999999998</v>
      </c>
      <c r="I26" s="14">
        <v>633.02024100000006</v>
      </c>
      <c r="J26" s="15">
        <v>0.58599999999999997</v>
      </c>
      <c r="K26" s="16">
        <v>1081169825</v>
      </c>
      <c r="L26" s="70">
        <v>2012</v>
      </c>
      <c r="M26" s="13" t="s">
        <v>18</v>
      </c>
      <c r="N26" s="17" t="s">
        <v>999</v>
      </c>
      <c r="O26" s="22" t="s">
        <v>1000</v>
      </c>
      <c r="P26" s="19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>
      <c r="A27" s="41" t="s">
        <v>832</v>
      </c>
      <c r="B27" s="10">
        <f t="shared" si="3"/>
        <v>928.76076999999998</v>
      </c>
      <c r="C27" s="16">
        <v>1492.99</v>
      </c>
      <c r="D27" s="11">
        <f t="shared" si="0"/>
        <v>6.1917384666666662</v>
      </c>
      <c r="E27" s="12">
        <f t="shared" si="1"/>
        <v>6.1917384666666662</v>
      </c>
      <c r="F27" s="13">
        <v>150</v>
      </c>
      <c r="G27" s="14">
        <v>441.226247</v>
      </c>
      <c r="H27" s="15">
        <v>0.47499999999999998</v>
      </c>
      <c r="I27" s="14">
        <v>487.53452299999998</v>
      </c>
      <c r="J27" s="15">
        <v>0.52500000000000002</v>
      </c>
      <c r="K27" s="16">
        <v>928760770</v>
      </c>
      <c r="L27" s="70">
        <v>2004</v>
      </c>
      <c r="M27" s="13" t="s">
        <v>16</v>
      </c>
      <c r="N27" s="17" t="s">
        <v>833</v>
      </c>
      <c r="O27" s="22" t="s">
        <v>834</v>
      </c>
      <c r="P27" s="19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>
      <c r="A28" s="41" t="s">
        <v>241</v>
      </c>
      <c r="B28" s="10">
        <f t="shared" si="3"/>
        <v>792.91055400000005</v>
      </c>
      <c r="C28" s="16">
        <v>2503.27</v>
      </c>
      <c r="D28" s="11">
        <f t="shared" si="0"/>
        <v>75.515290857142858</v>
      </c>
      <c r="E28" s="12">
        <f t="shared" si="1"/>
        <v>75.515290857142858</v>
      </c>
      <c r="F28" s="13">
        <v>10.5</v>
      </c>
      <c r="G28" s="14">
        <v>437.141279</v>
      </c>
      <c r="H28" s="15">
        <v>0.55100000000000005</v>
      </c>
      <c r="I28" s="14">
        <v>355.76927499999999</v>
      </c>
      <c r="J28" s="15">
        <v>0.44900000000000001</v>
      </c>
      <c r="K28" s="16">
        <v>792910554</v>
      </c>
      <c r="L28" s="70">
        <v>1982</v>
      </c>
      <c r="M28" s="13" t="s">
        <v>102</v>
      </c>
      <c r="N28" s="17" t="s">
        <v>242</v>
      </c>
      <c r="O28" s="22" t="s">
        <v>243</v>
      </c>
      <c r="P28" s="19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>
      <c r="A29" s="41" t="s">
        <v>1240</v>
      </c>
      <c r="B29" s="10">
        <f t="shared" si="3"/>
        <v>1073.394593</v>
      </c>
      <c r="C29" s="16">
        <v>1269.55</v>
      </c>
      <c r="D29" s="11">
        <f t="shared" si="0"/>
        <v>5.3669729649999995</v>
      </c>
      <c r="E29" s="12">
        <f t="shared" si="1"/>
        <v>5.3669729649999995</v>
      </c>
      <c r="F29" s="13">
        <v>200</v>
      </c>
      <c r="G29" s="14">
        <v>434.03800799999999</v>
      </c>
      <c r="H29" s="15">
        <v>0.40400000000000003</v>
      </c>
      <c r="I29" s="14">
        <v>639.356585</v>
      </c>
      <c r="J29" s="15">
        <v>0.59599999999999997</v>
      </c>
      <c r="K29" s="16">
        <v>1073394593</v>
      </c>
      <c r="L29" s="70">
        <v>2019</v>
      </c>
      <c r="M29" s="13" t="s">
        <v>18</v>
      </c>
      <c r="N29" s="17" t="s">
        <v>1241</v>
      </c>
      <c r="O29" s="22" t="s">
        <v>1242</v>
      </c>
      <c r="P29" s="19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 spans="1:31">
      <c r="A30" s="41" t="s">
        <v>165</v>
      </c>
      <c r="B30" s="10">
        <f t="shared" si="3"/>
        <v>1128.462972</v>
      </c>
      <c r="C30" s="16">
        <v>1334.68</v>
      </c>
      <c r="D30" s="11">
        <f t="shared" si="0"/>
        <v>7.4240985000000004</v>
      </c>
      <c r="E30" s="12">
        <f t="shared" si="1"/>
        <v>7.4240985000000004</v>
      </c>
      <c r="F30" s="13">
        <v>152</v>
      </c>
      <c r="G30" s="14">
        <v>426.82983899999999</v>
      </c>
      <c r="H30" s="15">
        <v>0.378</v>
      </c>
      <c r="I30" s="14">
        <v>701.63313300000004</v>
      </c>
      <c r="J30" s="15">
        <v>0.622</v>
      </c>
      <c r="K30" s="16">
        <v>1128462972</v>
      </c>
      <c r="L30" s="70">
        <v>2019</v>
      </c>
      <c r="M30" s="13" t="s">
        <v>18</v>
      </c>
      <c r="N30" s="17" t="s">
        <v>166</v>
      </c>
      <c r="O30" s="18"/>
      <c r="P30" s="19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>
      <c r="A31" s="41" t="s">
        <v>1064</v>
      </c>
      <c r="B31" s="10">
        <f t="shared" si="3"/>
        <v>865.01174600000002</v>
      </c>
      <c r="C31" s="16">
        <v>1118.31</v>
      </c>
      <c r="D31" s="11">
        <f t="shared" si="0"/>
        <v>11.08989417948718</v>
      </c>
      <c r="E31" s="12">
        <f t="shared" si="1"/>
        <v>11.08989417948718</v>
      </c>
      <c r="F31" s="13">
        <v>78</v>
      </c>
      <c r="G31" s="14">
        <v>424.668047</v>
      </c>
      <c r="H31" s="15">
        <v>0.49099999999999999</v>
      </c>
      <c r="I31" s="14">
        <v>440.34369900000002</v>
      </c>
      <c r="J31" s="15">
        <v>0.50900000000000001</v>
      </c>
      <c r="K31" s="16">
        <v>865011746</v>
      </c>
      <c r="L31" s="70">
        <v>2013</v>
      </c>
      <c r="M31" s="13" t="s">
        <v>18</v>
      </c>
      <c r="N31" s="17" t="s">
        <v>1065</v>
      </c>
      <c r="O31" s="18"/>
      <c r="P31" s="19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>
      <c r="A32" s="41" t="s">
        <v>1393</v>
      </c>
      <c r="B32" s="10">
        <f t="shared" si="3"/>
        <v>1066.1797469999999</v>
      </c>
      <c r="C32" s="16">
        <v>1600.67</v>
      </c>
      <c r="D32" s="11">
        <f t="shared" si="0"/>
        <v>4.7385766533333333</v>
      </c>
      <c r="E32" s="12">
        <f t="shared" si="1"/>
        <v>4.7385766533333333</v>
      </c>
      <c r="F32" s="13">
        <v>225</v>
      </c>
      <c r="G32" s="14">
        <v>423.31581199999999</v>
      </c>
      <c r="H32" s="15">
        <v>0.39700000000000002</v>
      </c>
      <c r="I32" s="14">
        <v>642.86393499999997</v>
      </c>
      <c r="J32" s="15">
        <v>0.60299999999999998</v>
      </c>
      <c r="K32" s="16">
        <v>1066179747</v>
      </c>
      <c r="L32" s="70">
        <v>2006</v>
      </c>
      <c r="M32" s="13" t="s">
        <v>16</v>
      </c>
      <c r="N32" s="17" t="s">
        <v>717</v>
      </c>
      <c r="O32" s="22" t="s">
        <v>718</v>
      </c>
      <c r="P32" s="19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31">
      <c r="A33" s="41" t="s">
        <v>1096</v>
      </c>
      <c r="B33" s="10">
        <f t="shared" si="3"/>
        <v>1063.611805</v>
      </c>
      <c r="C33" s="16">
        <v>2165.86</v>
      </c>
      <c r="D33" s="11">
        <f t="shared" si="0"/>
        <v>23.635817888888887</v>
      </c>
      <c r="E33" s="12">
        <f t="shared" si="1"/>
        <v>23.635817888888887</v>
      </c>
      <c r="F33" s="13">
        <v>45</v>
      </c>
      <c r="G33" s="14">
        <v>422.78377699999999</v>
      </c>
      <c r="H33" s="15">
        <v>0.39800000000000002</v>
      </c>
      <c r="I33" s="14">
        <v>640.82802800000002</v>
      </c>
      <c r="J33" s="15">
        <v>0.60199999999999998</v>
      </c>
      <c r="K33" s="16">
        <v>1063611805</v>
      </c>
      <c r="L33" s="70">
        <v>1994</v>
      </c>
      <c r="M33" s="13" t="s">
        <v>23</v>
      </c>
      <c r="N33" s="17" t="s">
        <v>1099</v>
      </c>
      <c r="O33" s="22" t="s">
        <v>1100</v>
      </c>
      <c r="P33" s="19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31">
      <c r="A34" s="41" t="s">
        <v>480</v>
      </c>
      <c r="B34" s="10">
        <f t="shared" si="3"/>
        <v>1310.4662960000001</v>
      </c>
      <c r="C34" s="16">
        <v>1573.99</v>
      </c>
      <c r="D34" s="11">
        <f t="shared" si="0"/>
        <v>7.0078411550802144</v>
      </c>
      <c r="E34" s="12">
        <f t="shared" si="1"/>
        <v>7.0078411550802144</v>
      </c>
      <c r="F34" s="13">
        <v>187</v>
      </c>
      <c r="G34" s="14">
        <v>417.71976000000001</v>
      </c>
      <c r="H34" s="15">
        <v>0.31900000000000001</v>
      </c>
      <c r="I34" s="14">
        <v>892.74653599999999</v>
      </c>
      <c r="J34" s="15">
        <v>0.68100000000000005</v>
      </c>
      <c r="K34" s="16">
        <v>1310466296</v>
      </c>
      <c r="L34" s="70">
        <v>2018</v>
      </c>
      <c r="M34" s="13" t="s">
        <v>18</v>
      </c>
      <c r="N34" s="17" t="s">
        <v>481</v>
      </c>
      <c r="O34" s="22" t="s">
        <v>482</v>
      </c>
      <c r="P34" s="19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31">
      <c r="A35" s="41" t="s">
        <v>1237</v>
      </c>
      <c r="B35" s="10">
        <f t="shared" si="3"/>
        <v>1066.9708109999999</v>
      </c>
      <c r="C35" s="16">
        <v>1465.93</v>
      </c>
      <c r="D35" s="11">
        <f t="shared" si="0"/>
        <v>5.3348540549999992</v>
      </c>
      <c r="E35" s="12">
        <f t="shared" si="1"/>
        <v>5.3348540549999992</v>
      </c>
      <c r="F35" s="13">
        <v>200</v>
      </c>
      <c r="G35" s="14">
        <v>415.00488000000001</v>
      </c>
      <c r="H35" s="15">
        <v>0.38900000000000001</v>
      </c>
      <c r="I35" s="14">
        <v>651.96593099999996</v>
      </c>
      <c r="J35" s="15">
        <v>0.61099999999999999</v>
      </c>
      <c r="K35" s="16">
        <v>1066970811</v>
      </c>
      <c r="L35" s="70">
        <v>2010</v>
      </c>
      <c r="M35" s="13" t="s">
        <v>18</v>
      </c>
      <c r="N35" s="17" t="s">
        <v>1238</v>
      </c>
      <c r="O35" s="22" t="s">
        <v>1239</v>
      </c>
      <c r="P35" s="19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>
      <c r="A36" s="41" t="s">
        <v>1321</v>
      </c>
      <c r="B36" s="10">
        <f t="shared" si="3"/>
        <v>822.854286</v>
      </c>
      <c r="C36" s="16">
        <v>1008.79</v>
      </c>
      <c r="D36" s="11">
        <f t="shared" si="0"/>
        <v>4.1142714299999996</v>
      </c>
      <c r="E36" s="12">
        <f t="shared" si="1"/>
        <v>4.1142714299999996</v>
      </c>
      <c r="F36" s="13">
        <v>200</v>
      </c>
      <c r="G36" s="14">
        <v>412.84517199999999</v>
      </c>
      <c r="H36" s="15">
        <v>0.502</v>
      </c>
      <c r="I36" s="14">
        <v>410.00911400000001</v>
      </c>
      <c r="J36" s="15">
        <v>0.498</v>
      </c>
      <c r="K36" s="16">
        <v>822854286</v>
      </c>
      <c r="L36" s="70">
        <v>2017</v>
      </c>
      <c r="M36" s="13" t="s">
        <v>18</v>
      </c>
      <c r="N36" s="17" t="s">
        <v>1322</v>
      </c>
      <c r="O36" s="22" t="s">
        <v>1323</v>
      </c>
      <c r="P36" s="19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>
      <c r="A37" s="41" t="s">
        <v>1371</v>
      </c>
      <c r="B37" s="10">
        <f t="shared" si="3"/>
        <v>955.77580399999999</v>
      </c>
      <c r="C37" s="16">
        <v>1012.08</v>
      </c>
      <c r="D37" s="11">
        <f t="shared" si="0"/>
        <v>4.7788790199999998</v>
      </c>
      <c r="E37" s="12">
        <f t="shared" si="1"/>
        <v>4.7788790199999998</v>
      </c>
      <c r="F37" s="13">
        <v>200</v>
      </c>
      <c r="G37" s="14">
        <v>411.33160700000002</v>
      </c>
      <c r="H37" s="15">
        <v>0.43</v>
      </c>
      <c r="I37" s="14">
        <v>544.44419700000003</v>
      </c>
      <c r="J37" s="15">
        <v>0.56999999999999995</v>
      </c>
      <c r="K37" s="16">
        <v>955775804</v>
      </c>
      <c r="L37" s="70">
        <v>2022</v>
      </c>
      <c r="M37" s="13" t="s">
        <v>91</v>
      </c>
      <c r="N37" s="17" t="s">
        <v>232</v>
      </c>
      <c r="O37" s="22" t="s">
        <v>233</v>
      </c>
      <c r="P37" s="19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31">
      <c r="A38" s="41" t="s">
        <v>438</v>
      </c>
      <c r="B38" s="10">
        <f t="shared" si="3"/>
        <v>1214.811252</v>
      </c>
      <c r="C38" s="16">
        <v>1570.53</v>
      </c>
      <c r="D38" s="11">
        <f t="shared" si="0"/>
        <v>6.0740562599999999</v>
      </c>
      <c r="E38" s="12">
        <f t="shared" si="1"/>
        <v>6.0740562599999999</v>
      </c>
      <c r="F38" s="13">
        <v>200</v>
      </c>
      <c r="G38" s="14">
        <v>409.01399400000003</v>
      </c>
      <c r="H38" s="15">
        <v>0.33700000000000002</v>
      </c>
      <c r="I38" s="14">
        <v>805.79725800000006</v>
      </c>
      <c r="J38" s="15">
        <v>0.66300000000000003</v>
      </c>
      <c r="K38" s="16">
        <v>1214811252</v>
      </c>
      <c r="L38" s="70">
        <v>2013</v>
      </c>
      <c r="M38" s="13" t="s">
        <v>18</v>
      </c>
      <c r="N38" s="17" t="s">
        <v>439</v>
      </c>
      <c r="O38" s="22" t="s">
        <v>440</v>
      </c>
      <c r="P38" s="19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31">
      <c r="A39" s="41" t="s">
        <v>159</v>
      </c>
      <c r="B39" s="10">
        <f t="shared" si="3"/>
        <v>1153.3374960000001</v>
      </c>
      <c r="C39" s="16">
        <v>1449.3</v>
      </c>
      <c r="D39" s="11">
        <f t="shared" si="0"/>
        <v>4.6133499840000001</v>
      </c>
      <c r="E39" s="12">
        <f t="shared" si="1"/>
        <v>4.6133499840000001</v>
      </c>
      <c r="F39" s="13">
        <v>250</v>
      </c>
      <c r="G39" s="14">
        <v>408.08434899999997</v>
      </c>
      <c r="H39" s="15">
        <v>0.35399999999999998</v>
      </c>
      <c r="I39" s="14">
        <v>745.25314700000001</v>
      </c>
      <c r="J39" s="15">
        <v>0.64600000000000002</v>
      </c>
      <c r="K39" s="16">
        <v>1153337496</v>
      </c>
      <c r="L39" s="70">
        <v>2016</v>
      </c>
      <c r="M39" s="13" t="s">
        <v>18</v>
      </c>
      <c r="N39" s="17" t="s">
        <v>160</v>
      </c>
      <c r="O39" s="18"/>
      <c r="P39" s="19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>
      <c r="A40" s="41" t="s">
        <v>1061</v>
      </c>
      <c r="B40" s="10">
        <f t="shared" si="3"/>
        <v>694.394724</v>
      </c>
      <c r="C40" s="16">
        <v>912.05</v>
      </c>
      <c r="D40" s="11">
        <f t="shared" si="0"/>
        <v>8.9024964615384619</v>
      </c>
      <c r="E40" s="12">
        <f t="shared" si="1"/>
        <v>8.9024964615384619</v>
      </c>
      <c r="F40" s="13">
        <v>78</v>
      </c>
      <c r="G40" s="14">
        <v>408.01069200000001</v>
      </c>
      <c r="H40" s="15">
        <v>0.58799999999999997</v>
      </c>
      <c r="I40" s="14">
        <v>286.38403199999999</v>
      </c>
      <c r="J40" s="15">
        <v>0.41199999999999998</v>
      </c>
      <c r="K40" s="16">
        <v>694394724</v>
      </c>
      <c r="L40" s="70">
        <v>2012</v>
      </c>
      <c r="M40" s="13" t="s">
        <v>18</v>
      </c>
      <c r="N40" s="17" t="s">
        <v>1062</v>
      </c>
      <c r="O40" s="22" t="s">
        <v>1063</v>
      </c>
      <c r="P40" s="19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31">
      <c r="A41" s="41" t="s">
        <v>874</v>
      </c>
      <c r="B41" s="10">
        <f t="shared" si="3"/>
        <v>825.025036</v>
      </c>
      <c r="C41" s="16">
        <v>1386.89</v>
      </c>
      <c r="D41" s="11">
        <f t="shared" si="0"/>
        <v>5.9354319136690643</v>
      </c>
      <c r="E41" s="12">
        <f t="shared" si="1"/>
        <v>5.9354319136690643</v>
      </c>
      <c r="F41" s="13">
        <v>139</v>
      </c>
      <c r="G41" s="14">
        <v>407.02285999999998</v>
      </c>
      <c r="H41" s="15">
        <v>0.49299999999999999</v>
      </c>
      <c r="I41" s="14">
        <v>418.00217600000002</v>
      </c>
      <c r="J41" s="15">
        <v>0.50700000000000001</v>
      </c>
      <c r="K41" s="16">
        <v>825025036</v>
      </c>
      <c r="L41" s="70">
        <v>2002</v>
      </c>
      <c r="M41" s="13" t="s">
        <v>16</v>
      </c>
      <c r="N41" s="17" t="s">
        <v>875</v>
      </c>
      <c r="O41" s="22" t="s">
        <v>876</v>
      </c>
      <c r="P41" s="19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31">
      <c r="A42" s="41" t="s">
        <v>465</v>
      </c>
      <c r="B42" s="10">
        <f t="shared" si="3"/>
        <v>962.54294500000003</v>
      </c>
      <c r="C42" s="16">
        <v>1180.04</v>
      </c>
      <c r="D42" s="11">
        <f t="shared" si="0"/>
        <v>10.694921611111111</v>
      </c>
      <c r="E42" s="12">
        <f t="shared" si="1"/>
        <v>10.694921611111111</v>
      </c>
      <c r="F42" s="13">
        <v>90</v>
      </c>
      <c r="G42" s="14">
        <v>404.54017099999999</v>
      </c>
      <c r="H42" s="15">
        <v>0.42</v>
      </c>
      <c r="I42" s="14">
        <v>558.00277400000004</v>
      </c>
      <c r="J42" s="15">
        <v>0.57999999999999996</v>
      </c>
      <c r="K42" s="16">
        <v>962542945</v>
      </c>
      <c r="L42" s="70">
        <v>2017</v>
      </c>
      <c r="M42" s="13" t="s">
        <v>18</v>
      </c>
      <c r="N42" s="17" t="s">
        <v>466</v>
      </c>
      <c r="O42" s="22" t="s">
        <v>467</v>
      </c>
      <c r="P42" s="19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>
      <c r="A43" s="41" t="s">
        <v>468</v>
      </c>
      <c r="B43" s="10">
        <f t="shared" si="3"/>
        <v>1109.8023209999999</v>
      </c>
      <c r="C43" s="16">
        <v>2316.9699999999998</v>
      </c>
      <c r="D43" s="11">
        <f t="shared" si="0"/>
        <v>17.615909857142857</v>
      </c>
      <c r="E43" s="12">
        <f t="shared" si="1"/>
        <v>17.615909857142857</v>
      </c>
      <c r="F43" s="13">
        <v>63</v>
      </c>
      <c r="G43" s="14">
        <v>404.21472</v>
      </c>
      <c r="H43" s="15">
        <v>0.36399999999999999</v>
      </c>
      <c r="I43" s="14">
        <v>705.58760099999995</v>
      </c>
      <c r="J43" s="15">
        <v>0.63600000000000001</v>
      </c>
      <c r="K43" s="16">
        <v>1109802321</v>
      </c>
      <c r="L43" s="70">
        <v>1993</v>
      </c>
      <c r="M43" s="13" t="s">
        <v>23</v>
      </c>
      <c r="N43" s="17" t="s">
        <v>469</v>
      </c>
      <c r="O43" s="22" t="s">
        <v>470</v>
      </c>
      <c r="P43" s="19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>
      <c r="A44" s="41" t="s">
        <v>1252</v>
      </c>
      <c r="B44" s="10">
        <f t="shared" si="3"/>
        <v>836.30369299999995</v>
      </c>
      <c r="C44" s="16">
        <v>1179.19</v>
      </c>
      <c r="D44" s="11">
        <f t="shared" si="0"/>
        <v>4.1815184649999999</v>
      </c>
      <c r="E44" s="12">
        <f t="shared" si="1"/>
        <v>4.1815184649999999</v>
      </c>
      <c r="F44" s="13">
        <v>200</v>
      </c>
      <c r="G44" s="14">
        <v>402.11187000000001</v>
      </c>
      <c r="H44" s="15">
        <v>0.48099999999999998</v>
      </c>
      <c r="I44" s="14">
        <v>434.191823</v>
      </c>
      <c r="J44" s="15">
        <v>0.51900000000000002</v>
      </c>
      <c r="K44" s="16">
        <v>836303693</v>
      </c>
      <c r="L44" s="70">
        <v>2009</v>
      </c>
      <c r="M44" s="13" t="s">
        <v>16</v>
      </c>
      <c r="N44" s="17" t="s">
        <v>1253</v>
      </c>
      <c r="O44" s="22" t="s">
        <v>1254</v>
      </c>
      <c r="P44" s="19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>
      <c r="A45" s="41" t="s">
        <v>290</v>
      </c>
      <c r="B45" s="10">
        <f t="shared" si="3"/>
        <v>1304.550716</v>
      </c>
      <c r="C45" s="16">
        <v>1686.55</v>
      </c>
      <c r="D45" s="11">
        <f t="shared" si="0"/>
        <v>8.6970047733333331</v>
      </c>
      <c r="E45" s="12">
        <f t="shared" si="1"/>
        <v>8.6970047733333331</v>
      </c>
      <c r="F45" s="13">
        <v>150</v>
      </c>
      <c r="G45" s="14">
        <v>400.95300900000001</v>
      </c>
      <c r="H45" s="15">
        <v>0.307</v>
      </c>
      <c r="I45" s="14">
        <v>903.59770700000001</v>
      </c>
      <c r="J45" s="15">
        <v>0.69299999999999995</v>
      </c>
      <c r="K45" s="16">
        <v>1304550716</v>
      </c>
      <c r="L45" s="70">
        <v>2013</v>
      </c>
      <c r="M45" s="13" t="s">
        <v>18</v>
      </c>
      <c r="N45" s="17" t="s">
        <v>291</v>
      </c>
      <c r="O45" s="18"/>
      <c r="P45" s="19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>
      <c r="A46" s="41" t="s">
        <v>883</v>
      </c>
      <c r="B46" s="10">
        <f t="shared" si="3"/>
        <v>1131.9279959999999</v>
      </c>
      <c r="C46" s="16">
        <v>1338.78</v>
      </c>
      <c r="D46" s="11">
        <f t="shared" si="0"/>
        <v>7.0745499749999992</v>
      </c>
      <c r="E46" s="12">
        <f t="shared" si="1"/>
        <v>7.0745499749999992</v>
      </c>
      <c r="F46" s="13">
        <v>160</v>
      </c>
      <c r="G46" s="14">
        <v>390.532085</v>
      </c>
      <c r="H46" s="15">
        <v>0.34499999999999997</v>
      </c>
      <c r="I46" s="14">
        <v>741.39591099999996</v>
      </c>
      <c r="J46" s="15">
        <v>0.65500000000000003</v>
      </c>
      <c r="K46" s="16">
        <v>1131927996</v>
      </c>
      <c r="L46" s="70">
        <v>2019</v>
      </c>
      <c r="M46" s="13" t="s">
        <v>18</v>
      </c>
      <c r="N46" s="17" t="s">
        <v>884</v>
      </c>
      <c r="O46" s="22" t="s">
        <v>885</v>
      </c>
      <c r="P46" s="43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>
      <c r="A47" s="41" t="s">
        <v>327</v>
      </c>
      <c r="B47" s="10">
        <f t="shared" si="3"/>
        <v>863.75605099999996</v>
      </c>
      <c r="C47" s="16">
        <v>1058.93</v>
      </c>
      <c r="D47" s="11">
        <f t="shared" si="0"/>
        <v>4.3187802550000001</v>
      </c>
      <c r="E47" s="12">
        <f t="shared" si="1"/>
        <v>4.3187802550000001</v>
      </c>
      <c r="F47" s="13">
        <v>200</v>
      </c>
      <c r="G47" s="14">
        <v>389.81310100000002</v>
      </c>
      <c r="H47" s="15">
        <v>0.45100000000000001</v>
      </c>
      <c r="I47" s="14">
        <v>473.94295</v>
      </c>
      <c r="J47" s="15">
        <v>0.54900000000000004</v>
      </c>
      <c r="K47" s="16">
        <v>863756051</v>
      </c>
      <c r="L47" s="70">
        <v>2017</v>
      </c>
      <c r="M47" s="13" t="s">
        <v>18</v>
      </c>
      <c r="N47" s="17" t="s">
        <v>328</v>
      </c>
      <c r="O47" s="18"/>
      <c r="P47" s="19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>
      <c r="A48" s="41" t="s">
        <v>1375</v>
      </c>
      <c r="B48" s="10">
        <f t="shared" si="3"/>
        <v>1342.359942</v>
      </c>
      <c r="C48" s="16">
        <v>1814.68</v>
      </c>
      <c r="D48" s="11">
        <f t="shared" si="0"/>
        <v>10.738879536000001</v>
      </c>
      <c r="E48" s="12">
        <f t="shared" si="1"/>
        <v>10.738879536000001</v>
      </c>
      <c r="F48" s="13">
        <v>125</v>
      </c>
      <c r="G48" s="14">
        <v>381.447587</v>
      </c>
      <c r="H48" s="15">
        <v>0.28399999999999997</v>
      </c>
      <c r="I48" s="14">
        <v>960.91235500000005</v>
      </c>
      <c r="J48" s="15">
        <v>0.71599999999999997</v>
      </c>
      <c r="K48" s="16">
        <v>1342359942</v>
      </c>
      <c r="L48" s="70">
        <v>2011</v>
      </c>
      <c r="M48" s="13" t="s">
        <v>18</v>
      </c>
      <c r="N48" s="17" t="s">
        <v>344</v>
      </c>
      <c r="O48" s="22" t="s">
        <v>342</v>
      </c>
      <c r="P48" s="19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>
      <c r="A49" s="41" t="s">
        <v>281</v>
      </c>
      <c r="B49" s="10">
        <f t="shared" si="3"/>
        <v>940.35264500000005</v>
      </c>
      <c r="C49" s="16">
        <v>1540.74</v>
      </c>
      <c r="D49" s="11">
        <f t="shared" si="0"/>
        <v>10.003751542553193</v>
      </c>
      <c r="E49" s="12">
        <f t="shared" si="1"/>
        <v>10.003751542553193</v>
      </c>
      <c r="F49" s="13">
        <v>94</v>
      </c>
      <c r="G49" s="14">
        <v>380.84326099999998</v>
      </c>
      <c r="H49" s="15">
        <v>0.40500000000000003</v>
      </c>
      <c r="I49" s="14">
        <v>559.50938399999995</v>
      </c>
      <c r="J49" s="15">
        <v>0.59499999999999997</v>
      </c>
      <c r="K49" s="16">
        <v>940352645</v>
      </c>
      <c r="L49" s="70">
        <v>2003</v>
      </c>
      <c r="M49" s="13" t="s">
        <v>16</v>
      </c>
      <c r="N49" s="17" t="s">
        <v>282</v>
      </c>
      <c r="O49" s="22" t="s">
        <v>283</v>
      </c>
      <c r="P49" s="19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>
      <c r="A50" s="41" t="s">
        <v>775</v>
      </c>
      <c r="B50" s="10">
        <f t="shared" si="3"/>
        <v>868.39056000000005</v>
      </c>
      <c r="C50" s="16">
        <v>1355.69</v>
      </c>
      <c r="D50" s="11">
        <f t="shared" si="0"/>
        <v>7.6848722123893811</v>
      </c>
      <c r="E50" s="12">
        <f t="shared" si="1"/>
        <v>7.6848722123893811</v>
      </c>
      <c r="F50" s="13">
        <v>113</v>
      </c>
      <c r="G50" s="14">
        <v>380.270577</v>
      </c>
      <c r="H50" s="15">
        <v>0.438</v>
      </c>
      <c r="I50" s="14">
        <v>488.11998299999999</v>
      </c>
      <c r="J50" s="15">
        <v>0.56200000000000006</v>
      </c>
      <c r="K50" s="16">
        <v>868390560</v>
      </c>
      <c r="L50" s="70">
        <v>2005</v>
      </c>
      <c r="M50" s="13" t="s">
        <v>16</v>
      </c>
      <c r="N50" s="17" t="s">
        <v>776</v>
      </c>
      <c r="O50" s="72" t="s">
        <v>777</v>
      </c>
      <c r="P50" s="19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>
      <c r="A51" s="41" t="s">
        <v>534</v>
      </c>
      <c r="B51" s="10">
        <f t="shared" si="3"/>
        <v>1146.4362140000001</v>
      </c>
      <c r="C51" s="16">
        <v>1878.41</v>
      </c>
      <c r="D51" s="11">
        <f t="shared" si="0"/>
        <v>12.196129936170214</v>
      </c>
      <c r="E51" s="12">
        <f t="shared" si="1"/>
        <v>12.196129936170214</v>
      </c>
      <c r="F51" s="13">
        <v>94</v>
      </c>
      <c r="G51" s="14">
        <v>378.25120700000002</v>
      </c>
      <c r="H51" s="15">
        <v>0.33</v>
      </c>
      <c r="I51" s="14">
        <v>768.18500700000004</v>
      </c>
      <c r="J51" s="15">
        <v>0.67</v>
      </c>
      <c r="K51" s="16">
        <v>1146436214</v>
      </c>
      <c r="L51" s="70">
        <v>2003</v>
      </c>
      <c r="M51" s="13" t="s">
        <v>16</v>
      </c>
      <c r="N51" s="17" t="s">
        <v>535</v>
      </c>
      <c r="O51" s="22" t="s">
        <v>536</v>
      </c>
      <c r="P51" s="19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>
      <c r="A52" s="41" t="s">
        <v>477</v>
      </c>
      <c r="B52" s="10">
        <f t="shared" si="3"/>
        <v>1001.13608</v>
      </c>
      <c r="C52" s="16">
        <v>1060.1199999999999</v>
      </c>
      <c r="D52" s="11">
        <f t="shared" si="0"/>
        <v>5.4115463783783779</v>
      </c>
      <c r="E52" s="12">
        <f t="shared" si="1"/>
        <v>5.4115463783783779</v>
      </c>
      <c r="F52" s="13">
        <v>185</v>
      </c>
      <c r="G52" s="14">
        <v>376.00907999999998</v>
      </c>
      <c r="H52" s="15">
        <v>0.376</v>
      </c>
      <c r="I52" s="14">
        <v>625.12699999999995</v>
      </c>
      <c r="J52" s="15">
        <v>0.624</v>
      </c>
      <c r="K52" s="16">
        <v>1001136080</v>
      </c>
      <c r="L52" s="70">
        <v>2022</v>
      </c>
      <c r="M52" s="13" t="s">
        <v>91</v>
      </c>
      <c r="N52" s="17" t="s">
        <v>478</v>
      </c>
      <c r="O52" s="22" t="s">
        <v>479</v>
      </c>
      <c r="P52" s="19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>
      <c r="A53" s="41" t="s">
        <v>877</v>
      </c>
      <c r="B53" s="10">
        <f t="shared" si="3"/>
        <v>788.97645299999999</v>
      </c>
      <c r="C53" s="16">
        <v>1268.29</v>
      </c>
      <c r="D53" s="11">
        <f t="shared" si="0"/>
        <v>3.9448822649999999</v>
      </c>
      <c r="E53" s="12">
        <f t="shared" si="1"/>
        <v>3.9448822649999999</v>
      </c>
      <c r="F53" s="13">
        <v>200</v>
      </c>
      <c r="G53" s="14">
        <v>373.585825</v>
      </c>
      <c r="H53" s="15">
        <v>0.47399999999999998</v>
      </c>
      <c r="I53" s="14">
        <v>415.39062799999999</v>
      </c>
      <c r="J53" s="15">
        <v>0.52600000000000002</v>
      </c>
      <c r="K53" s="16">
        <v>788976453</v>
      </c>
      <c r="L53" s="70">
        <v>2004</v>
      </c>
      <c r="M53" s="13" t="s">
        <v>16</v>
      </c>
      <c r="N53" s="17" t="s">
        <v>878</v>
      </c>
      <c r="O53" s="22" t="s">
        <v>879</v>
      </c>
      <c r="P53" s="19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>
      <c r="A54" s="41" t="s">
        <v>1144</v>
      </c>
      <c r="B54" s="10">
        <f t="shared" si="3"/>
        <v>612.05450599999995</v>
      </c>
      <c r="C54" s="16">
        <v>983.88</v>
      </c>
      <c r="D54" s="11">
        <f t="shared" si="0"/>
        <v>20.401816866666664</v>
      </c>
      <c r="E54" s="12">
        <f t="shared" si="1"/>
        <v>20.401816866666664</v>
      </c>
      <c r="F54" s="13">
        <v>30</v>
      </c>
      <c r="G54" s="14">
        <v>370.78293000000002</v>
      </c>
      <c r="H54" s="15">
        <v>0.60599999999999998</v>
      </c>
      <c r="I54" s="14">
        <v>241.27157600000001</v>
      </c>
      <c r="J54" s="15">
        <v>0.39400000000000002</v>
      </c>
      <c r="K54" s="16">
        <v>612054506</v>
      </c>
      <c r="L54" s="70">
        <v>2004</v>
      </c>
      <c r="M54" s="13" t="s">
        <v>16</v>
      </c>
      <c r="N54" s="17" t="s">
        <v>1145</v>
      </c>
      <c r="O54" s="22" t="s">
        <v>1146</v>
      </c>
      <c r="P54" s="19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>
      <c r="A55" s="41" t="s">
        <v>605</v>
      </c>
      <c r="B55" s="10">
        <f t="shared" si="3"/>
        <v>939.22020999999995</v>
      </c>
      <c r="C55" s="16">
        <v>994.55</v>
      </c>
      <c r="D55" s="11">
        <f t="shared" si="0"/>
        <v>11.740252625</v>
      </c>
      <c r="E55" s="12">
        <f t="shared" si="1"/>
        <v>11.740252625</v>
      </c>
      <c r="F55" s="13">
        <v>80</v>
      </c>
      <c r="G55" s="14">
        <v>369.50020999999998</v>
      </c>
      <c r="H55" s="15">
        <v>0.39300000000000002</v>
      </c>
      <c r="I55" s="14">
        <v>569.72</v>
      </c>
      <c r="J55" s="15">
        <v>0.60699999999999998</v>
      </c>
      <c r="K55" s="16">
        <v>939220210</v>
      </c>
      <c r="L55" s="70">
        <v>2022</v>
      </c>
      <c r="M55" s="13" t="s">
        <v>91</v>
      </c>
      <c r="N55" s="17" t="s">
        <v>606</v>
      </c>
      <c r="O55" s="22" t="s">
        <v>607</v>
      </c>
      <c r="P55" s="19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>
      <c r="A56" s="41" t="s">
        <v>964</v>
      </c>
      <c r="B56" s="10">
        <f t="shared" si="3"/>
        <v>770.83616300000006</v>
      </c>
      <c r="C56" s="16">
        <v>816.25</v>
      </c>
      <c r="D56" s="11">
        <f t="shared" si="0"/>
        <v>3.8541808150000003</v>
      </c>
      <c r="E56" s="12">
        <f t="shared" si="1"/>
        <v>3.8541808150000003</v>
      </c>
      <c r="F56" s="13">
        <v>200</v>
      </c>
      <c r="G56" s="14">
        <v>369.34558299999998</v>
      </c>
      <c r="H56" s="15">
        <v>0.47899999999999998</v>
      </c>
      <c r="I56" s="14">
        <v>401.49058000000002</v>
      </c>
      <c r="J56" s="15">
        <v>0.52100000000000002</v>
      </c>
      <c r="K56" s="16">
        <v>770836163</v>
      </c>
      <c r="L56" s="70">
        <v>2022</v>
      </c>
      <c r="M56" s="13" t="s">
        <v>91</v>
      </c>
      <c r="N56" s="17" t="s">
        <v>965</v>
      </c>
      <c r="O56" s="22" t="s">
        <v>966</v>
      </c>
      <c r="P56" s="19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>
      <c r="A57" s="41" t="s">
        <v>1168</v>
      </c>
      <c r="B57" s="10">
        <f t="shared" si="3"/>
        <v>894.32846900000004</v>
      </c>
      <c r="C57" s="16">
        <v>1123.82</v>
      </c>
      <c r="D57" s="11">
        <f t="shared" si="0"/>
        <v>11.924379586666667</v>
      </c>
      <c r="E57" s="12">
        <f t="shared" si="1"/>
        <v>11.924379586666667</v>
      </c>
      <c r="F57" s="13">
        <v>75</v>
      </c>
      <c r="G57" s="14">
        <v>368.38432999999998</v>
      </c>
      <c r="H57" s="15">
        <v>0.41199999999999998</v>
      </c>
      <c r="I57" s="14">
        <v>525.94413899999995</v>
      </c>
      <c r="J57" s="15">
        <v>0.58799999999999997</v>
      </c>
      <c r="K57" s="16">
        <v>894328469</v>
      </c>
      <c r="L57" s="70">
        <v>2016</v>
      </c>
      <c r="M57" s="13" t="s">
        <v>18</v>
      </c>
      <c r="N57" s="17" t="s">
        <v>1169</v>
      </c>
      <c r="O57" s="22" t="s">
        <v>1170</v>
      </c>
      <c r="P57" s="19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>
      <c r="A58" s="41" t="s">
        <v>214</v>
      </c>
      <c r="B58" s="10">
        <f t="shared" si="3"/>
        <v>970.76600499999995</v>
      </c>
      <c r="C58" s="16">
        <v>1255.03</v>
      </c>
      <c r="D58" s="11">
        <f t="shared" si="0"/>
        <v>12.445718012820512</v>
      </c>
      <c r="E58" s="12">
        <f t="shared" si="1"/>
        <v>12.445718012820512</v>
      </c>
      <c r="F58" s="13">
        <v>78</v>
      </c>
      <c r="G58" s="14">
        <v>368.06538499999999</v>
      </c>
      <c r="H58" s="15">
        <v>0.379</v>
      </c>
      <c r="I58" s="14">
        <v>602.70061999999996</v>
      </c>
      <c r="J58" s="15">
        <v>0.621</v>
      </c>
      <c r="K58" s="16">
        <v>970766005</v>
      </c>
      <c r="L58" s="70">
        <v>2013</v>
      </c>
      <c r="M58" s="13" t="s">
        <v>18</v>
      </c>
      <c r="N58" s="17" t="s">
        <v>215</v>
      </c>
      <c r="O58" s="18"/>
      <c r="P58" s="19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>
      <c r="A59" s="41" t="s">
        <v>139</v>
      </c>
      <c r="B59" s="10">
        <f t="shared" si="3"/>
        <v>676.03638899999999</v>
      </c>
      <c r="C59" s="16">
        <v>715.86</v>
      </c>
      <c r="D59" s="11">
        <f t="shared" si="0"/>
        <v>2.7041455559999998</v>
      </c>
      <c r="E59" s="12">
        <f t="shared" si="1"/>
        <v>2.7041455559999998</v>
      </c>
      <c r="F59" s="13">
        <v>250</v>
      </c>
      <c r="G59" s="14">
        <v>367.471452</v>
      </c>
      <c r="H59" s="15">
        <v>0.54400000000000004</v>
      </c>
      <c r="I59" s="14">
        <v>308.56493699999999</v>
      </c>
      <c r="J59" s="15">
        <v>0.45600000000000002</v>
      </c>
      <c r="K59" s="16">
        <v>676036389</v>
      </c>
      <c r="L59" s="70">
        <v>2022</v>
      </c>
      <c r="M59" s="13" t="s">
        <v>91</v>
      </c>
      <c r="N59" s="17" t="s">
        <v>140</v>
      </c>
      <c r="O59" s="22" t="s">
        <v>141</v>
      </c>
      <c r="P59" s="19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>
      <c r="A60" s="41" t="s">
        <v>1069</v>
      </c>
      <c r="B60" s="10">
        <f t="shared" si="3"/>
        <v>966.55492900000002</v>
      </c>
      <c r="C60" s="16">
        <v>1214.58</v>
      </c>
      <c r="D60" s="11">
        <f t="shared" si="0"/>
        <v>5.4607623107344629</v>
      </c>
      <c r="E60" s="12">
        <f t="shared" si="1"/>
        <v>5.4607623107344629</v>
      </c>
      <c r="F60" s="13">
        <v>177</v>
      </c>
      <c r="G60" s="14">
        <v>364.00112300000001</v>
      </c>
      <c r="H60" s="15">
        <v>0.377</v>
      </c>
      <c r="I60" s="14">
        <v>602.55380600000001</v>
      </c>
      <c r="J60" s="15">
        <v>0.623</v>
      </c>
      <c r="K60" s="16">
        <v>966554929</v>
      </c>
      <c r="L60" s="70">
        <v>2016</v>
      </c>
      <c r="M60" s="13" t="s">
        <v>18</v>
      </c>
      <c r="N60" s="17" t="s">
        <v>1070</v>
      </c>
      <c r="O60" s="22" t="s">
        <v>1071</v>
      </c>
      <c r="P60" s="19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>
      <c r="A61" s="41" t="s">
        <v>205</v>
      </c>
      <c r="B61" s="10">
        <f t="shared" si="3"/>
        <v>782.83679099999995</v>
      </c>
      <c r="C61" s="16">
        <v>983.72</v>
      </c>
      <c r="D61" s="11">
        <f t="shared" si="0"/>
        <v>13.497186051724137</v>
      </c>
      <c r="E61" s="12">
        <f t="shared" si="1"/>
        <v>13.497186051724137</v>
      </c>
      <c r="F61" s="13">
        <v>58</v>
      </c>
      <c r="G61" s="14">
        <v>363.07070900000002</v>
      </c>
      <c r="H61" s="15">
        <v>0.46400000000000002</v>
      </c>
      <c r="I61" s="14">
        <v>419.76608199999998</v>
      </c>
      <c r="J61" s="15">
        <v>0.53600000000000003</v>
      </c>
      <c r="K61" s="16">
        <v>782836791</v>
      </c>
      <c r="L61" s="70">
        <v>2016</v>
      </c>
      <c r="M61" s="13" t="s">
        <v>18</v>
      </c>
      <c r="N61" s="17" t="s">
        <v>206</v>
      </c>
      <c r="O61" s="18"/>
      <c r="P61" s="19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>
      <c r="A62" s="41" t="s">
        <v>426</v>
      </c>
      <c r="B62" s="10">
        <f t="shared" si="3"/>
        <v>858.84801900000002</v>
      </c>
      <c r="C62" s="16">
        <v>1094.06</v>
      </c>
      <c r="D62" s="11">
        <f t="shared" si="0"/>
        <v>4.9077029657142859</v>
      </c>
      <c r="E62" s="12">
        <f t="shared" si="1"/>
        <v>4.9077029657142859</v>
      </c>
      <c r="F62" s="13">
        <v>175</v>
      </c>
      <c r="G62" s="14">
        <v>356.92171100000002</v>
      </c>
      <c r="H62" s="15">
        <v>0.41599999999999998</v>
      </c>
      <c r="I62" s="14">
        <v>501.92630800000001</v>
      </c>
      <c r="J62" s="15">
        <v>0.58399999999999996</v>
      </c>
      <c r="K62" s="16">
        <v>858848019</v>
      </c>
      <c r="L62" s="70">
        <v>2015</v>
      </c>
      <c r="M62" s="13" t="s">
        <v>18</v>
      </c>
      <c r="N62" s="17" t="s">
        <v>427</v>
      </c>
      <c r="O62" s="22" t="s">
        <v>428</v>
      </c>
      <c r="P62" s="19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>
      <c r="A63" s="41" t="s">
        <v>45</v>
      </c>
      <c r="B63" s="10">
        <f t="shared" si="3"/>
        <v>1050.693953</v>
      </c>
      <c r="C63" s="16">
        <v>1242.7</v>
      </c>
      <c r="D63" s="11">
        <f t="shared" si="0"/>
        <v>5.7414970109289616</v>
      </c>
      <c r="E63" s="12">
        <f t="shared" si="1"/>
        <v>5.7414970109289616</v>
      </c>
      <c r="F63" s="13">
        <v>183</v>
      </c>
      <c r="G63" s="14">
        <v>355.55921599999999</v>
      </c>
      <c r="H63" s="15">
        <v>0.33800000000000002</v>
      </c>
      <c r="I63" s="14">
        <v>695.13473699999997</v>
      </c>
      <c r="J63" s="15">
        <v>0.66200000000000003</v>
      </c>
      <c r="K63" s="16">
        <v>1050693953</v>
      </c>
      <c r="L63" s="70">
        <v>2019</v>
      </c>
      <c r="M63" s="13" t="s">
        <v>18</v>
      </c>
      <c r="N63" s="17" t="s">
        <v>46</v>
      </c>
      <c r="O63" s="18"/>
      <c r="P63" s="19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>
      <c r="A64" s="41" t="s">
        <v>294</v>
      </c>
      <c r="B64" s="10">
        <f t="shared" si="3"/>
        <v>1515.3413989999999</v>
      </c>
      <c r="C64" s="16">
        <v>1930.34</v>
      </c>
      <c r="D64" s="11">
        <f t="shared" si="0"/>
        <v>7.9754810473684206</v>
      </c>
      <c r="E64" s="12">
        <f t="shared" si="1"/>
        <v>7.9754810473684206</v>
      </c>
      <c r="F64" s="13">
        <v>190</v>
      </c>
      <c r="G64" s="14">
        <v>353.00702000000001</v>
      </c>
      <c r="H64" s="15">
        <v>0.23300000000000001</v>
      </c>
      <c r="I64" s="14">
        <v>1162.3343789999999</v>
      </c>
      <c r="J64" s="15">
        <v>0.76700000000000002</v>
      </c>
      <c r="K64" s="16">
        <v>1515341399</v>
      </c>
      <c r="L64" s="70">
        <v>2015</v>
      </c>
      <c r="M64" s="13" t="s">
        <v>18</v>
      </c>
      <c r="N64" s="17" t="s">
        <v>295</v>
      </c>
      <c r="O64" s="18"/>
      <c r="P64" s="19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>
      <c r="A65" s="41" t="s">
        <v>1249</v>
      </c>
      <c r="B65" s="10">
        <f t="shared" si="3"/>
        <v>1123.794079</v>
      </c>
      <c r="C65" s="16">
        <v>1519.21</v>
      </c>
      <c r="D65" s="11">
        <f t="shared" si="0"/>
        <v>6.4216804514285712</v>
      </c>
      <c r="E65" s="12">
        <f t="shared" si="1"/>
        <v>6.4216804514285712</v>
      </c>
      <c r="F65" s="13">
        <v>175</v>
      </c>
      <c r="G65" s="14">
        <v>352.39054299999998</v>
      </c>
      <c r="H65" s="15">
        <v>0.314</v>
      </c>
      <c r="I65" s="14">
        <v>771.40353600000003</v>
      </c>
      <c r="J65" s="15">
        <v>0.68600000000000005</v>
      </c>
      <c r="K65" s="16">
        <v>1123794079</v>
      </c>
      <c r="L65" s="70">
        <v>2011</v>
      </c>
      <c r="M65" s="13" t="s">
        <v>18</v>
      </c>
      <c r="N65" s="17" t="s">
        <v>1250</v>
      </c>
      <c r="O65" s="22" t="s">
        <v>1251</v>
      </c>
      <c r="P65" s="19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>
      <c r="A66" s="41" t="s">
        <v>63</v>
      </c>
      <c r="B66" s="10">
        <f t="shared" si="3"/>
        <v>547.45902000000001</v>
      </c>
      <c r="C66" s="16">
        <v>696.77</v>
      </c>
      <c r="D66" s="11">
        <f t="shared" si="0"/>
        <v>9.2789664406779657</v>
      </c>
      <c r="E66" s="12">
        <f t="shared" si="1"/>
        <v>9.2789664406779657</v>
      </c>
      <c r="F66" s="13">
        <v>59</v>
      </c>
      <c r="G66" s="14">
        <v>350.15902</v>
      </c>
      <c r="H66" s="15">
        <v>0.64</v>
      </c>
      <c r="I66" s="14">
        <v>197.3</v>
      </c>
      <c r="J66" s="15">
        <v>0.36</v>
      </c>
      <c r="K66" s="16">
        <v>547459020</v>
      </c>
      <c r="L66" s="70">
        <v>2014</v>
      </c>
      <c r="M66" s="13" t="s">
        <v>18</v>
      </c>
      <c r="N66" s="17" t="s">
        <v>64</v>
      </c>
      <c r="O66" s="18"/>
      <c r="P66" s="19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>
      <c r="A67" s="41" t="s">
        <v>1210</v>
      </c>
      <c r="B67" s="10">
        <f t="shared" si="3"/>
        <v>760.92808100000002</v>
      </c>
      <c r="C67" s="16">
        <v>805.76</v>
      </c>
      <c r="D67" s="11">
        <f t="shared" si="0"/>
        <v>3.0437123239999999</v>
      </c>
      <c r="E67" s="12">
        <f t="shared" si="1"/>
        <v>3.0437123239999999</v>
      </c>
      <c r="F67" s="13">
        <v>250</v>
      </c>
      <c r="G67" s="14">
        <v>343.25682999999998</v>
      </c>
      <c r="H67" s="15">
        <v>0.45100000000000001</v>
      </c>
      <c r="I67" s="14">
        <v>417.67125099999998</v>
      </c>
      <c r="J67" s="15">
        <v>0.54900000000000004</v>
      </c>
      <c r="K67" s="16">
        <v>760928081</v>
      </c>
      <c r="L67" s="70">
        <v>2022</v>
      </c>
      <c r="M67" s="13" t="s">
        <v>91</v>
      </c>
      <c r="N67" s="17" t="s">
        <v>1211</v>
      </c>
      <c r="O67" s="22" t="s">
        <v>1212</v>
      </c>
      <c r="P67" s="19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>
      <c r="A68" s="41" t="s">
        <v>537</v>
      </c>
      <c r="B68" s="10">
        <f t="shared" si="3"/>
        <v>947.93931499999997</v>
      </c>
      <c r="C68" s="16">
        <v>1593.52</v>
      </c>
      <c r="D68" s="11">
        <f t="shared" si="0"/>
        <v>10.084460797872341</v>
      </c>
      <c r="E68" s="12">
        <f t="shared" si="1"/>
        <v>10.084460797872341</v>
      </c>
      <c r="F68" s="13">
        <v>94</v>
      </c>
      <c r="G68" s="14">
        <v>342.95251100000002</v>
      </c>
      <c r="H68" s="15">
        <v>0.36199999999999999</v>
      </c>
      <c r="I68" s="14">
        <v>604.98680400000001</v>
      </c>
      <c r="J68" s="15">
        <v>0.63800000000000001</v>
      </c>
      <c r="K68" s="16">
        <v>947939315</v>
      </c>
      <c r="L68" s="70">
        <v>2002</v>
      </c>
      <c r="M68" s="13" t="s">
        <v>16</v>
      </c>
      <c r="N68" s="17" t="s">
        <v>538</v>
      </c>
      <c r="O68" s="22" t="s">
        <v>539</v>
      </c>
      <c r="P68" s="19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>
      <c r="A69" s="41" t="s">
        <v>1351</v>
      </c>
      <c r="B69" s="10">
        <f t="shared" si="3"/>
        <v>1042.5336890000001</v>
      </c>
      <c r="C69" s="16">
        <v>1310.06</v>
      </c>
      <c r="D69" s="11">
        <f t="shared" si="0"/>
        <v>6.950224593333334</v>
      </c>
      <c r="E69" s="12">
        <f t="shared" si="1"/>
        <v>6.950224593333334</v>
      </c>
      <c r="F69" s="13">
        <v>150</v>
      </c>
      <c r="G69" s="14">
        <v>341.26824800000003</v>
      </c>
      <c r="H69" s="15">
        <v>0.32700000000000001</v>
      </c>
      <c r="I69" s="14">
        <v>701.26544100000001</v>
      </c>
      <c r="J69" s="15">
        <v>0.67300000000000004</v>
      </c>
      <c r="K69" s="16">
        <v>1042533689</v>
      </c>
      <c r="L69" s="70">
        <v>2016</v>
      </c>
      <c r="M69" s="13" t="s">
        <v>18</v>
      </c>
      <c r="N69" s="17" t="s">
        <v>1352</v>
      </c>
      <c r="O69" s="22" t="s">
        <v>1353</v>
      </c>
      <c r="P69" s="19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>
      <c r="A70" s="41" t="s">
        <v>623</v>
      </c>
      <c r="B70" s="10">
        <f t="shared" si="3"/>
        <v>755.35671100000002</v>
      </c>
      <c r="C70" s="16">
        <v>961.36</v>
      </c>
      <c r="D70" s="11">
        <f t="shared" si="0"/>
        <v>6.0428536880000001</v>
      </c>
      <c r="E70" s="12">
        <f t="shared" si="1"/>
        <v>6.0428536880000001</v>
      </c>
      <c r="F70" s="13">
        <v>125</v>
      </c>
      <c r="G70" s="14">
        <v>337.13588499999997</v>
      </c>
      <c r="H70" s="15">
        <v>0.44600000000000001</v>
      </c>
      <c r="I70" s="14">
        <v>418.22082599999999</v>
      </c>
      <c r="J70" s="15">
        <v>0.55400000000000005</v>
      </c>
      <c r="K70" s="16">
        <v>755356711</v>
      </c>
      <c r="L70" s="70">
        <v>2014</v>
      </c>
      <c r="M70" s="13" t="s">
        <v>18</v>
      </c>
      <c r="N70" s="17" t="s">
        <v>624</v>
      </c>
      <c r="O70" s="22" t="s">
        <v>625</v>
      </c>
      <c r="P70" s="19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>
      <c r="A71" s="41" t="s">
        <v>880</v>
      </c>
      <c r="B71" s="10">
        <f t="shared" si="3"/>
        <v>894.98337300000003</v>
      </c>
      <c r="C71" s="16">
        <v>1316.33</v>
      </c>
      <c r="D71" s="11">
        <f t="shared" si="0"/>
        <v>3.5799334920000003</v>
      </c>
      <c r="E71" s="12">
        <f t="shared" si="1"/>
        <v>3.5799334920000003</v>
      </c>
      <c r="F71" s="13">
        <v>250</v>
      </c>
      <c r="G71" s="14">
        <v>336.530303</v>
      </c>
      <c r="H71" s="15">
        <v>0.376</v>
      </c>
      <c r="I71" s="14">
        <v>558.45307000000003</v>
      </c>
      <c r="J71" s="15">
        <v>0.624</v>
      </c>
      <c r="K71" s="16">
        <v>894983373</v>
      </c>
      <c r="L71" s="70">
        <v>2007</v>
      </c>
      <c r="M71" s="13" t="s">
        <v>16</v>
      </c>
      <c r="N71" s="17" t="s">
        <v>881</v>
      </c>
      <c r="O71" s="22" t="s">
        <v>882</v>
      </c>
      <c r="P71" s="19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>
      <c r="A72" s="41" t="s">
        <v>602</v>
      </c>
      <c r="B72" s="10">
        <f t="shared" si="3"/>
        <v>1159.4446620000001</v>
      </c>
      <c r="C72" s="16">
        <v>1476.98</v>
      </c>
      <c r="D72" s="11">
        <f t="shared" si="0"/>
        <v>15.66817110810811</v>
      </c>
      <c r="E72" s="12">
        <f t="shared" si="1"/>
        <v>15.66817110810811</v>
      </c>
      <c r="F72" s="13">
        <v>74</v>
      </c>
      <c r="G72" s="14">
        <v>336.04577</v>
      </c>
      <c r="H72" s="15">
        <v>0.28999999999999998</v>
      </c>
      <c r="I72" s="14">
        <v>823.39889200000005</v>
      </c>
      <c r="J72" s="15">
        <v>0.71</v>
      </c>
      <c r="K72" s="16">
        <v>1159444662</v>
      </c>
      <c r="L72" s="70">
        <v>2015</v>
      </c>
      <c r="M72" s="13" t="s">
        <v>18</v>
      </c>
      <c r="N72" s="17" t="s">
        <v>603</v>
      </c>
      <c r="O72" s="22" t="s">
        <v>604</v>
      </c>
      <c r="P72" s="19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>
      <c r="A73" s="41" t="s">
        <v>456</v>
      </c>
      <c r="B73" s="10">
        <f t="shared" si="3"/>
        <v>1104.9436129999999</v>
      </c>
      <c r="C73" s="16">
        <v>1306.8699999999999</v>
      </c>
      <c r="D73" s="11">
        <f t="shared" si="0"/>
        <v>15.784908757142857</v>
      </c>
      <c r="E73" s="12">
        <f t="shared" si="1"/>
        <v>15.784908757142857</v>
      </c>
      <c r="F73" s="13">
        <v>70</v>
      </c>
      <c r="G73" s="14">
        <v>335.47765700000002</v>
      </c>
      <c r="H73" s="15">
        <v>0.30399999999999999</v>
      </c>
      <c r="I73" s="14">
        <v>769.46595600000001</v>
      </c>
      <c r="J73" s="15">
        <v>0.69599999999999995</v>
      </c>
      <c r="K73" s="16">
        <v>1104943613</v>
      </c>
      <c r="L73" s="70">
        <v>2019</v>
      </c>
      <c r="M73" s="13" t="s">
        <v>18</v>
      </c>
      <c r="N73" s="17" t="s">
        <v>457</v>
      </c>
      <c r="O73" s="22" t="s">
        <v>458</v>
      </c>
      <c r="P73" s="19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>
      <c r="A74" s="41" t="s">
        <v>74</v>
      </c>
      <c r="B74" s="10">
        <f t="shared" si="3"/>
        <v>1148.5283930000001</v>
      </c>
      <c r="C74" s="16">
        <v>1379.49</v>
      </c>
      <c r="D74" s="11">
        <f t="shared" si="0"/>
        <v>7.17830245625</v>
      </c>
      <c r="E74" s="12">
        <f t="shared" si="1"/>
        <v>7.17830245625</v>
      </c>
      <c r="F74" s="13">
        <v>160</v>
      </c>
      <c r="G74" s="14">
        <v>335.10431399999999</v>
      </c>
      <c r="H74" s="15">
        <v>0.29199999999999998</v>
      </c>
      <c r="I74" s="14">
        <v>813.42407900000001</v>
      </c>
      <c r="J74" s="15">
        <v>0.70799999999999996</v>
      </c>
      <c r="K74" s="16">
        <v>1148528393</v>
      </c>
      <c r="L74" s="70">
        <v>2018</v>
      </c>
      <c r="M74" s="13" t="s">
        <v>18</v>
      </c>
      <c r="N74" s="17" t="s">
        <v>75</v>
      </c>
      <c r="O74" s="18"/>
      <c r="P74" s="19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>
      <c r="A75" s="41" t="s">
        <v>886</v>
      </c>
      <c r="B75" s="10">
        <f t="shared" si="3"/>
        <v>880.16692399999999</v>
      </c>
      <c r="C75" s="16">
        <v>1079.05</v>
      </c>
      <c r="D75" s="11">
        <f t="shared" si="0"/>
        <v>5.0295252799999997</v>
      </c>
      <c r="E75" s="12">
        <f t="shared" si="1"/>
        <v>5.0295252799999997</v>
      </c>
      <c r="F75" s="13">
        <v>175</v>
      </c>
      <c r="G75" s="14">
        <v>334.20114000000001</v>
      </c>
      <c r="H75" s="15">
        <v>0.38</v>
      </c>
      <c r="I75" s="14">
        <v>545.96578399999999</v>
      </c>
      <c r="J75" s="15">
        <v>0.62</v>
      </c>
      <c r="K75" s="16">
        <v>880166924</v>
      </c>
      <c r="L75" s="70">
        <v>2017</v>
      </c>
      <c r="M75" s="13" t="s">
        <v>18</v>
      </c>
      <c r="N75" s="17" t="s">
        <v>887</v>
      </c>
      <c r="O75" s="22" t="s">
        <v>888</v>
      </c>
      <c r="P75" s="19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>
      <c r="A76" s="41" t="s">
        <v>49</v>
      </c>
      <c r="B76" s="10">
        <f t="shared" si="3"/>
        <v>1025.468216</v>
      </c>
      <c r="C76" s="16">
        <v>1408.91</v>
      </c>
      <c r="D76" s="11">
        <f t="shared" si="0"/>
        <v>5.1273410799999999</v>
      </c>
      <c r="E76" s="12">
        <f t="shared" si="1"/>
        <v>5.1273410799999999</v>
      </c>
      <c r="F76" s="13">
        <v>200</v>
      </c>
      <c r="G76" s="14">
        <v>334.19110999999998</v>
      </c>
      <c r="H76" s="15">
        <v>0.32600000000000001</v>
      </c>
      <c r="I76" s="14">
        <v>691.277106</v>
      </c>
      <c r="J76" s="15">
        <v>0.67400000000000004</v>
      </c>
      <c r="K76" s="16">
        <v>1025468216</v>
      </c>
      <c r="L76" s="70">
        <v>2010</v>
      </c>
      <c r="M76" s="13" t="s">
        <v>18</v>
      </c>
      <c r="N76" s="17" t="s">
        <v>50</v>
      </c>
      <c r="O76" s="18"/>
      <c r="P76" s="19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>
      <c r="A77" s="41" t="s">
        <v>325</v>
      </c>
      <c r="B77" s="10">
        <f t="shared" si="3"/>
        <v>773.35014699999999</v>
      </c>
      <c r="C77" s="16">
        <v>984.26</v>
      </c>
      <c r="D77" s="11">
        <f t="shared" si="0"/>
        <v>4.5491185117647062</v>
      </c>
      <c r="E77" s="12">
        <f t="shared" si="1"/>
        <v>4.5491185117647062</v>
      </c>
      <c r="F77" s="13">
        <v>170</v>
      </c>
      <c r="G77" s="14">
        <v>333.71859999999998</v>
      </c>
      <c r="H77" s="15">
        <v>0.432</v>
      </c>
      <c r="I77" s="14">
        <v>439.63154700000001</v>
      </c>
      <c r="J77" s="15">
        <v>0.56799999999999995</v>
      </c>
      <c r="K77" s="16">
        <v>773350147</v>
      </c>
      <c r="L77" s="70">
        <v>2014</v>
      </c>
      <c r="M77" s="13" t="s">
        <v>18</v>
      </c>
      <c r="N77" s="17" t="s">
        <v>326</v>
      </c>
      <c r="O77" s="18"/>
      <c r="P77" s="19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>
      <c r="A78" s="41" t="s">
        <v>284</v>
      </c>
      <c r="B78" s="10">
        <f t="shared" si="3"/>
        <v>678.22646499999996</v>
      </c>
      <c r="C78" s="16">
        <v>1381.09</v>
      </c>
      <c r="D78" s="11">
        <f t="shared" si="0"/>
        <v>12.331390272727273</v>
      </c>
      <c r="E78" s="12">
        <f t="shared" si="1"/>
        <v>12.331390272727273</v>
      </c>
      <c r="F78" s="13">
        <v>55</v>
      </c>
      <c r="G78" s="14">
        <v>330.45526999999998</v>
      </c>
      <c r="H78" s="15">
        <v>0.48699999999999999</v>
      </c>
      <c r="I78" s="14">
        <v>347.77119499999998</v>
      </c>
      <c r="J78" s="15">
        <v>0.51300000000000001</v>
      </c>
      <c r="K78" s="16">
        <v>678226465</v>
      </c>
      <c r="L78" s="70">
        <v>1994</v>
      </c>
      <c r="M78" s="13" t="s">
        <v>23</v>
      </c>
      <c r="N78" s="17" t="s">
        <v>285</v>
      </c>
      <c r="O78" s="22" t="s">
        <v>286</v>
      </c>
      <c r="P78" s="19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>
      <c r="A79" s="41" t="s">
        <v>123</v>
      </c>
      <c r="B79" s="10">
        <f t="shared" si="3"/>
        <v>873.63752799999997</v>
      </c>
      <c r="C79" s="16">
        <v>1097.82</v>
      </c>
      <c r="D79" s="11">
        <f t="shared" si="0"/>
        <v>3.4945501119999998</v>
      </c>
      <c r="E79" s="12">
        <f t="shared" si="1"/>
        <v>3.4945501119999998</v>
      </c>
      <c r="F79" s="13">
        <v>250</v>
      </c>
      <c r="G79" s="14">
        <v>330.36019399999998</v>
      </c>
      <c r="H79" s="15">
        <v>0.378</v>
      </c>
      <c r="I79" s="14">
        <v>543.277334</v>
      </c>
      <c r="J79" s="15">
        <v>0.622</v>
      </c>
      <c r="K79" s="16">
        <v>873637528</v>
      </c>
      <c r="L79" s="70">
        <v>2016</v>
      </c>
      <c r="M79" s="13" t="s">
        <v>18</v>
      </c>
      <c r="N79" s="17" t="s">
        <v>124</v>
      </c>
      <c r="O79" s="18"/>
      <c r="P79" s="19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>
      <c r="A80" s="41" t="s">
        <v>441</v>
      </c>
      <c r="B80" s="10">
        <f t="shared" si="3"/>
        <v>701.84255099999996</v>
      </c>
      <c r="C80" s="16">
        <v>860.43</v>
      </c>
      <c r="D80" s="11">
        <f t="shared" si="0"/>
        <v>17.546063775</v>
      </c>
      <c r="E80" s="12">
        <f t="shared" si="1"/>
        <v>17.546063775</v>
      </c>
      <c r="F80" s="13">
        <v>40</v>
      </c>
      <c r="G80" s="14">
        <v>328.87498099999999</v>
      </c>
      <c r="H80" s="15">
        <v>0.46899999999999997</v>
      </c>
      <c r="I80" s="14">
        <v>372.96757000000002</v>
      </c>
      <c r="J80" s="15">
        <v>0.53100000000000003</v>
      </c>
      <c r="K80" s="16">
        <v>701842551</v>
      </c>
      <c r="L80" s="70">
        <v>2017</v>
      </c>
      <c r="M80" s="13" t="s">
        <v>18</v>
      </c>
      <c r="N80" s="17" t="s">
        <v>442</v>
      </c>
      <c r="O80" s="34" t="s">
        <v>443</v>
      </c>
      <c r="P80" s="19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>
      <c r="A81" s="41" t="s">
        <v>910</v>
      </c>
      <c r="B81" s="10">
        <f t="shared" si="3"/>
        <v>746.84689400000002</v>
      </c>
      <c r="C81" s="16">
        <v>938.5</v>
      </c>
      <c r="D81" s="11">
        <f t="shared" si="0"/>
        <v>4.0370102378378379</v>
      </c>
      <c r="E81" s="12">
        <f t="shared" si="1"/>
        <v>4.0370102378378379</v>
      </c>
      <c r="F81" s="13">
        <v>185</v>
      </c>
      <c r="G81" s="14">
        <v>325.100054</v>
      </c>
      <c r="H81" s="15">
        <v>0.435</v>
      </c>
      <c r="I81" s="14">
        <v>421.74684000000002</v>
      </c>
      <c r="J81" s="15">
        <v>0.56499999999999995</v>
      </c>
      <c r="K81" s="16">
        <v>746846894</v>
      </c>
      <c r="L81" s="70">
        <v>2016</v>
      </c>
      <c r="M81" s="13" t="s">
        <v>18</v>
      </c>
      <c r="N81" s="17" t="s">
        <v>911</v>
      </c>
      <c r="O81" s="22" t="s">
        <v>912</v>
      </c>
      <c r="P81" s="19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>
      <c r="A82" s="41" t="s">
        <v>207</v>
      </c>
      <c r="B82" s="10">
        <f t="shared" si="3"/>
        <v>785.89660900000001</v>
      </c>
      <c r="C82" s="16">
        <v>943.93</v>
      </c>
      <c r="D82" s="11">
        <f t="shared" si="0"/>
        <v>7.1445146272727271</v>
      </c>
      <c r="E82" s="12">
        <f t="shared" si="1"/>
        <v>7.1445146272727271</v>
      </c>
      <c r="F82" s="13">
        <v>110</v>
      </c>
      <c r="G82" s="14">
        <v>324.59173500000003</v>
      </c>
      <c r="H82" s="15">
        <v>0.41299999999999998</v>
      </c>
      <c r="I82" s="14">
        <v>461.30487399999998</v>
      </c>
      <c r="J82" s="15">
        <v>0.58699999999999997</v>
      </c>
      <c r="K82" s="16">
        <v>785896609</v>
      </c>
      <c r="L82" s="70">
        <v>2018</v>
      </c>
      <c r="M82" s="13" t="s">
        <v>18</v>
      </c>
      <c r="N82" s="17" t="s">
        <v>208</v>
      </c>
      <c r="O82" s="18"/>
      <c r="P82" s="19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>
      <c r="A83" s="41" t="s">
        <v>838</v>
      </c>
      <c r="B83" s="10">
        <f t="shared" si="3"/>
        <v>813.36738000000003</v>
      </c>
      <c r="C83" s="16">
        <v>1196.29</v>
      </c>
      <c r="D83" s="11">
        <f t="shared" si="0"/>
        <v>5.0835461249999998</v>
      </c>
      <c r="E83" s="12">
        <f t="shared" si="1"/>
        <v>5.0835461249999998</v>
      </c>
      <c r="F83" s="13">
        <v>160</v>
      </c>
      <c r="G83" s="14">
        <v>322.719944</v>
      </c>
      <c r="H83" s="15">
        <v>0.39700000000000002</v>
      </c>
      <c r="I83" s="14">
        <v>490.64743600000003</v>
      </c>
      <c r="J83" s="15">
        <v>0.60299999999999998</v>
      </c>
      <c r="K83" s="16">
        <v>813367380</v>
      </c>
      <c r="L83" s="70">
        <v>2007</v>
      </c>
      <c r="M83" s="13" t="s">
        <v>16</v>
      </c>
      <c r="N83" s="17" t="s">
        <v>839</v>
      </c>
      <c r="O83" s="22" t="s">
        <v>840</v>
      </c>
      <c r="P83" s="19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>
      <c r="A84" s="41" t="s">
        <v>462</v>
      </c>
      <c r="B84" s="10">
        <f t="shared" si="3"/>
        <v>801.69392900000003</v>
      </c>
      <c r="C84" s="16">
        <v>948.2</v>
      </c>
      <c r="D84" s="11">
        <f t="shared" si="0"/>
        <v>6.0734388560606059</v>
      </c>
      <c r="E84" s="12">
        <f t="shared" si="1"/>
        <v>6.0734388560606059</v>
      </c>
      <c r="F84" s="13">
        <v>132</v>
      </c>
      <c r="G84" s="14">
        <v>320.31495999999999</v>
      </c>
      <c r="H84" s="15">
        <v>0.4</v>
      </c>
      <c r="I84" s="14">
        <v>481.37896899999998</v>
      </c>
      <c r="J84" s="15">
        <v>0.6</v>
      </c>
      <c r="K84" s="16">
        <v>801693929</v>
      </c>
      <c r="L84" s="70">
        <v>2019</v>
      </c>
      <c r="M84" s="13" t="s">
        <v>18</v>
      </c>
      <c r="N84" s="17" t="s">
        <v>463</v>
      </c>
      <c r="O84" s="22" t="s">
        <v>464</v>
      </c>
      <c r="P84" s="19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>
      <c r="A85" s="41" t="s">
        <v>1243</v>
      </c>
      <c r="B85" s="10">
        <f t="shared" si="3"/>
        <v>709.70978000000002</v>
      </c>
      <c r="C85" s="16">
        <v>1043.83</v>
      </c>
      <c r="D85" s="11">
        <f t="shared" si="0"/>
        <v>3.5485489000000001</v>
      </c>
      <c r="E85" s="12">
        <f t="shared" si="1"/>
        <v>3.5485489000000001</v>
      </c>
      <c r="F85" s="13">
        <v>200</v>
      </c>
      <c r="G85" s="14">
        <v>319.24619300000001</v>
      </c>
      <c r="H85" s="15">
        <v>0.45</v>
      </c>
      <c r="I85" s="14">
        <v>390.46358700000002</v>
      </c>
      <c r="J85" s="15">
        <v>0.55000000000000004</v>
      </c>
      <c r="K85" s="16">
        <v>709709780</v>
      </c>
      <c r="L85" s="70">
        <v>2007</v>
      </c>
      <c r="M85" s="13" t="s">
        <v>16</v>
      </c>
      <c r="N85" s="17" t="s">
        <v>1244</v>
      </c>
      <c r="O85" s="22" t="s">
        <v>1245</v>
      </c>
      <c r="P85" s="19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>
      <c r="A86" s="41" t="s">
        <v>432</v>
      </c>
      <c r="B86" s="10">
        <f t="shared" si="3"/>
        <v>585.79624699999999</v>
      </c>
      <c r="C86" s="16">
        <v>826.22</v>
      </c>
      <c r="D86" s="11">
        <f t="shared" si="0"/>
        <v>4.1842589071428575</v>
      </c>
      <c r="E86" s="12">
        <f t="shared" si="1"/>
        <v>4.1842589071428575</v>
      </c>
      <c r="F86" s="13">
        <v>140</v>
      </c>
      <c r="G86" s="14">
        <v>319.03412600000001</v>
      </c>
      <c r="H86" s="15">
        <v>0.54500000000000004</v>
      </c>
      <c r="I86" s="14">
        <v>266.76212099999998</v>
      </c>
      <c r="J86" s="15">
        <v>0.45500000000000002</v>
      </c>
      <c r="K86" s="16">
        <v>585796247</v>
      </c>
      <c r="L86" s="70">
        <v>2008</v>
      </c>
      <c r="M86" s="13" t="s">
        <v>16</v>
      </c>
      <c r="N86" s="17" t="s">
        <v>433</v>
      </c>
      <c r="O86" s="22" t="s">
        <v>434</v>
      </c>
      <c r="P86" s="19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>
      <c r="A87" s="41" t="s">
        <v>351</v>
      </c>
      <c r="B87" s="10">
        <f t="shared" si="3"/>
        <v>1023.842938</v>
      </c>
      <c r="C87" s="16">
        <v>1740.77</v>
      </c>
      <c r="D87" s="11">
        <f t="shared" si="0"/>
        <v>8.1907435040000003</v>
      </c>
      <c r="E87" s="12">
        <f t="shared" si="1"/>
        <v>8.1907435040000003</v>
      </c>
      <c r="F87" s="13">
        <v>125</v>
      </c>
      <c r="G87" s="14">
        <v>318.88696199999998</v>
      </c>
      <c r="H87" s="15">
        <v>0.312</v>
      </c>
      <c r="I87" s="14">
        <v>704.95597599999996</v>
      </c>
      <c r="J87" s="15">
        <v>0.68799999999999994</v>
      </c>
      <c r="K87" s="16">
        <v>1023842938</v>
      </c>
      <c r="L87" s="70">
        <v>2001</v>
      </c>
      <c r="M87" s="13" t="s">
        <v>16</v>
      </c>
      <c r="N87" s="17" t="s">
        <v>352</v>
      </c>
      <c r="O87" s="22" t="s">
        <v>339</v>
      </c>
      <c r="P87" s="19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>
      <c r="A88" s="41" t="s">
        <v>1379</v>
      </c>
      <c r="B88" s="10">
        <f t="shared" si="3"/>
        <v>790.65394200000003</v>
      </c>
      <c r="C88" s="16">
        <v>1115.1500000000001</v>
      </c>
      <c r="D88" s="11">
        <f t="shared" si="0"/>
        <v>4.2738050918918917</v>
      </c>
      <c r="E88" s="12">
        <f t="shared" si="1"/>
        <v>4.2738050918918917</v>
      </c>
      <c r="F88" s="13">
        <v>185</v>
      </c>
      <c r="G88" s="14">
        <v>317.10111899999998</v>
      </c>
      <c r="H88" s="15">
        <v>0.40100000000000002</v>
      </c>
      <c r="I88" s="14">
        <v>473.55282299999999</v>
      </c>
      <c r="J88" s="15">
        <v>0.59899999999999998</v>
      </c>
      <c r="K88" s="16">
        <v>790653942</v>
      </c>
      <c r="L88" s="70">
        <v>2008</v>
      </c>
      <c r="M88" s="13" t="s">
        <v>16</v>
      </c>
      <c r="N88" s="17" t="s">
        <v>418</v>
      </c>
      <c r="O88" s="22" t="s">
        <v>419</v>
      </c>
      <c r="P88" s="19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>
      <c r="A89" s="41" t="s">
        <v>531</v>
      </c>
      <c r="B89" s="10">
        <f t="shared" si="3"/>
        <v>898.18203600000004</v>
      </c>
      <c r="C89" s="16">
        <v>1527.12</v>
      </c>
      <c r="D89" s="11">
        <f t="shared" si="0"/>
        <v>9.6578713548387096</v>
      </c>
      <c r="E89" s="12">
        <f t="shared" si="1"/>
        <v>9.6578713548387096</v>
      </c>
      <c r="F89" s="13">
        <v>93</v>
      </c>
      <c r="G89" s="14">
        <v>316.11541999999997</v>
      </c>
      <c r="H89" s="15">
        <v>0.35199999999999998</v>
      </c>
      <c r="I89" s="14">
        <v>582.06661599999995</v>
      </c>
      <c r="J89" s="15">
        <v>0.64800000000000002</v>
      </c>
      <c r="K89" s="16">
        <v>898182036</v>
      </c>
      <c r="L89" s="70">
        <v>2001</v>
      </c>
      <c r="M89" s="13" t="s">
        <v>16</v>
      </c>
      <c r="N89" s="17" t="s">
        <v>532</v>
      </c>
      <c r="O89" s="22" t="s">
        <v>533</v>
      </c>
      <c r="P89" s="19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>
      <c r="A90" s="41" t="s">
        <v>1213</v>
      </c>
      <c r="B90" s="10">
        <f t="shared" si="3"/>
        <v>853.983879</v>
      </c>
      <c r="C90" s="16">
        <v>1046.95</v>
      </c>
      <c r="D90" s="11">
        <f t="shared" si="0"/>
        <v>4.7443548833333331</v>
      </c>
      <c r="E90" s="12">
        <f t="shared" si="1"/>
        <v>4.7443548833333331</v>
      </c>
      <c r="F90" s="13">
        <v>180</v>
      </c>
      <c r="G90" s="14">
        <v>315.058289</v>
      </c>
      <c r="H90" s="15">
        <v>0.36899999999999999</v>
      </c>
      <c r="I90" s="14">
        <v>538.92559000000006</v>
      </c>
      <c r="J90" s="15">
        <v>0.63100000000000001</v>
      </c>
      <c r="K90" s="16">
        <v>853983879</v>
      </c>
      <c r="L90" s="70">
        <v>2017</v>
      </c>
      <c r="M90" s="13" t="s">
        <v>18</v>
      </c>
      <c r="N90" s="17" t="s">
        <v>1214</v>
      </c>
      <c r="O90" s="22" t="s">
        <v>1215</v>
      </c>
      <c r="P90" s="19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>
      <c r="A91" s="41" t="s">
        <v>435</v>
      </c>
      <c r="B91" s="10">
        <f t="shared" si="3"/>
        <v>623.93333099999995</v>
      </c>
      <c r="C91" s="16">
        <v>857.24</v>
      </c>
      <c r="D91" s="11">
        <f t="shared" si="0"/>
        <v>3.1196666549999996</v>
      </c>
      <c r="E91" s="12">
        <f t="shared" si="1"/>
        <v>3.1196666549999996</v>
      </c>
      <c r="F91" s="13">
        <v>200</v>
      </c>
      <c r="G91" s="14">
        <v>312.43333100000001</v>
      </c>
      <c r="H91" s="15">
        <v>0.501</v>
      </c>
      <c r="I91" s="14">
        <v>311.5</v>
      </c>
      <c r="J91" s="15">
        <v>0.499</v>
      </c>
      <c r="K91" s="16">
        <v>623933331</v>
      </c>
      <c r="L91" s="70">
        <v>2010</v>
      </c>
      <c r="M91" s="13" t="s">
        <v>18</v>
      </c>
      <c r="N91" s="17" t="s">
        <v>436</v>
      </c>
      <c r="O91" s="22" t="s">
        <v>437</v>
      </c>
      <c r="P91" s="19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>
      <c r="A92" s="41" t="s">
        <v>82</v>
      </c>
      <c r="B92" s="10">
        <f t="shared" si="3"/>
        <v>653.77997000000005</v>
      </c>
      <c r="C92" s="16">
        <v>1099.03</v>
      </c>
      <c r="D92" s="11">
        <f t="shared" si="0"/>
        <v>5.6850432173913044</v>
      </c>
      <c r="E92" s="12">
        <f t="shared" si="1"/>
        <v>5.6850432173913044</v>
      </c>
      <c r="F92" s="13">
        <v>115</v>
      </c>
      <c r="G92" s="14">
        <v>310.67674</v>
      </c>
      <c r="H92" s="15">
        <v>0.47499999999999998</v>
      </c>
      <c r="I92" s="14">
        <v>343.10323</v>
      </c>
      <c r="J92" s="15">
        <v>0.52500000000000002</v>
      </c>
      <c r="K92" s="16">
        <v>653779970</v>
      </c>
      <c r="L92" s="70">
        <v>2002</v>
      </c>
      <c r="M92" s="13" t="s">
        <v>16</v>
      </c>
      <c r="N92" s="17" t="s">
        <v>83</v>
      </c>
      <c r="O92" s="22" t="s">
        <v>84</v>
      </c>
      <c r="P92" s="19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>
      <c r="A93" s="41" t="s">
        <v>1394</v>
      </c>
      <c r="B93" s="10">
        <f t="shared" si="3"/>
        <v>960.99649199999999</v>
      </c>
      <c r="C93" s="16">
        <v>1413.42</v>
      </c>
      <c r="D93" s="11">
        <f t="shared" si="0"/>
        <v>3.20332164</v>
      </c>
      <c r="E93" s="12">
        <f t="shared" si="1"/>
        <v>3.20332164</v>
      </c>
      <c r="F93" s="13">
        <v>300</v>
      </c>
      <c r="G93" s="14">
        <v>309.42042500000002</v>
      </c>
      <c r="H93" s="15">
        <v>0.32200000000000001</v>
      </c>
      <c r="I93" s="14">
        <v>651.57606699999997</v>
      </c>
      <c r="J93" s="15">
        <v>0.67800000000000005</v>
      </c>
      <c r="K93" s="16">
        <v>960996492</v>
      </c>
      <c r="L93" s="70">
        <v>2007</v>
      </c>
      <c r="M93" s="13" t="s">
        <v>16</v>
      </c>
      <c r="N93" s="17" t="s">
        <v>714</v>
      </c>
      <c r="O93" s="22" t="s">
        <v>715</v>
      </c>
      <c r="P93" s="19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>
      <c r="A94" s="41" t="s">
        <v>772</v>
      </c>
      <c r="B94" s="10">
        <f t="shared" si="3"/>
        <v>475.106177</v>
      </c>
      <c r="C94" s="16">
        <v>1446.26</v>
      </c>
      <c r="D94" s="11">
        <f t="shared" si="0"/>
        <v>11.048980860465116</v>
      </c>
      <c r="E94" s="12">
        <f t="shared" si="1"/>
        <v>11.048980860465116</v>
      </c>
      <c r="F94" s="13">
        <v>43</v>
      </c>
      <c r="G94" s="14">
        <v>309.30617699999999</v>
      </c>
      <c r="H94" s="15">
        <v>0.65100000000000002</v>
      </c>
      <c r="I94" s="14">
        <v>165.8</v>
      </c>
      <c r="J94" s="15">
        <v>0.34899999999999998</v>
      </c>
      <c r="K94" s="16">
        <v>475106177</v>
      </c>
      <c r="L94" s="70">
        <v>1983</v>
      </c>
      <c r="M94" s="13" t="s">
        <v>102</v>
      </c>
      <c r="N94" s="17" t="s">
        <v>773</v>
      </c>
      <c r="O94" s="22" t="s">
        <v>774</v>
      </c>
      <c r="P94" s="28" t="s">
        <v>94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>
      <c r="A95" s="41" t="s">
        <v>408</v>
      </c>
      <c r="B95" s="10">
        <f t="shared" si="3"/>
        <v>817.400891</v>
      </c>
      <c r="C95" s="16">
        <v>1576.1</v>
      </c>
      <c r="D95" s="11">
        <f t="shared" si="0"/>
        <v>10.898678546666666</v>
      </c>
      <c r="E95" s="12">
        <f t="shared" si="1"/>
        <v>10.898678546666666</v>
      </c>
      <c r="F95" s="13">
        <v>75</v>
      </c>
      <c r="G95" s="14">
        <v>306.16926799999999</v>
      </c>
      <c r="H95" s="15">
        <v>0.375</v>
      </c>
      <c r="I95" s="14">
        <v>511.23162300000001</v>
      </c>
      <c r="J95" s="15">
        <v>0.625</v>
      </c>
      <c r="K95" s="16">
        <v>817400891</v>
      </c>
      <c r="L95" s="70">
        <v>1996</v>
      </c>
      <c r="M95" s="13" t="s">
        <v>23</v>
      </c>
      <c r="N95" s="17" t="s">
        <v>409</v>
      </c>
      <c r="O95" s="22" t="s">
        <v>410</v>
      </c>
      <c r="P95" s="19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>
      <c r="A96" s="41" t="s">
        <v>1395</v>
      </c>
      <c r="B96" s="10">
        <f t="shared" si="3"/>
        <v>654.26401499999997</v>
      </c>
      <c r="C96" s="16">
        <v>1072</v>
      </c>
      <c r="D96" s="11">
        <f t="shared" si="0"/>
        <v>4.6733143928571428</v>
      </c>
      <c r="E96" s="12">
        <f t="shared" si="1"/>
        <v>4.6733143928571428</v>
      </c>
      <c r="F96" s="13">
        <v>140</v>
      </c>
      <c r="G96" s="14">
        <v>305.41391800000002</v>
      </c>
      <c r="H96" s="15">
        <v>0.46700000000000003</v>
      </c>
      <c r="I96" s="14">
        <v>348.85009700000001</v>
      </c>
      <c r="J96" s="15">
        <v>0.53300000000000003</v>
      </c>
      <c r="K96" s="16">
        <v>654264015</v>
      </c>
      <c r="L96" s="70">
        <v>2003</v>
      </c>
      <c r="M96" s="13" t="s">
        <v>16</v>
      </c>
      <c r="N96" s="17" t="s">
        <v>726</v>
      </c>
      <c r="O96" s="22" t="s">
        <v>727</v>
      </c>
      <c r="P96" s="19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1:31">
      <c r="A97" s="41" t="s">
        <v>850</v>
      </c>
      <c r="B97" s="10">
        <f t="shared" si="3"/>
        <v>1108.569499</v>
      </c>
      <c r="C97" s="16">
        <v>1456.04</v>
      </c>
      <c r="D97" s="11">
        <f t="shared" si="0"/>
        <v>5.5428474950000002</v>
      </c>
      <c r="E97" s="12">
        <f t="shared" si="1"/>
        <v>5.5428474950000002</v>
      </c>
      <c r="F97" s="13">
        <v>200</v>
      </c>
      <c r="G97" s="14">
        <v>304.360277</v>
      </c>
      <c r="H97" s="15">
        <v>0.27500000000000002</v>
      </c>
      <c r="I97" s="14">
        <v>804.20922199999995</v>
      </c>
      <c r="J97" s="15">
        <v>0.72499999999999998</v>
      </c>
      <c r="K97" s="16">
        <v>1108569499</v>
      </c>
      <c r="L97" s="70">
        <v>2012</v>
      </c>
      <c r="M97" s="13" t="s">
        <v>18</v>
      </c>
      <c r="N97" s="17" t="s">
        <v>851</v>
      </c>
      <c r="O97" s="22" t="s">
        <v>852</v>
      </c>
      <c r="P97" s="19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1:31">
      <c r="A98" s="41" t="s">
        <v>1049</v>
      </c>
      <c r="B98" s="10">
        <f t="shared" si="3"/>
        <v>1017.030651</v>
      </c>
      <c r="C98" s="16">
        <v>1335.81</v>
      </c>
      <c r="D98" s="11">
        <f t="shared" si="0"/>
        <v>5.6501702833333338</v>
      </c>
      <c r="E98" s="12">
        <f t="shared" si="1"/>
        <v>5.6501702833333338</v>
      </c>
      <c r="F98" s="13">
        <v>180</v>
      </c>
      <c r="G98" s="14">
        <v>303.03065099999998</v>
      </c>
      <c r="H98" s="15">
        <v>0.29799999999999999</v>
      </c>
      <c r="I98" s="14">
        <v>714</v>
      </c>
      <c r="J98" s="15">
        <v>0.70199999999999996</v>
      </c>
      <c r="K98" s="16">
        <v>1017030651</v>
      </c>
      <c r="L98" s="70">
        <v>2012</v>
      </c>
      <c r="M98" s="13" t="s">
        <v>18</v>
      </c>
      <c r="N98" s="17" t="s">
        <v>1050</v>
      </c>
      <c r="O98" s="22" t="s">
        <v>1051</v>
      </c>
      <c r="P98" s="19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1:31">
      <c r="A99" s="41" t="s">
        <v>1376</v>
      </c>
      <c r="B99" s="10">
        <f t="shared" si="3"/>
        <v>934.48303899999996</v>
      </c>
      <c r="C99" s="51">
        <v>1317.62</v>
      </c>
      <c r="D99" s="11">
        <f t="shared" si="0"/>
        <v>3.7379321559999998</v>
      </c>
      <c r="E99" s="12">
        <f t="shared" si="1"/>
        <v>3.7379321559999998</v>
      </c>
      <c r="F99" s="13">
        <v>250</v>
      </c>
      <c r="G99" s="14">
        <v>302.33437400000003</v>
      </c>
      <c r="H99" s="15">
        <v>0.32400000000000001</v>
      </c>
      <c r="I99" s="14">
        <v>632.14866500000005</v>
      </c>
      <c r="J99" s="15">
        <v>0.67600000000000005</v>
      </c>
      <c r="K99" s="16">
        <v>934483039</v>
      </c>
      <c r="L99" s="70">
        <v>2009</v>
      </c>
      <c r="M99" s="13" t="s">
        <v>16</v>
      </c>
      <c r="N99" s="17" t="s">
        <v>354</v>
      </c>
      <c r="O99" s="22" t="s">
        <v>339</v>
      </c>
      <c r="P99" s="19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>
      <c r="A100" s="41" t="s">
        <v>1279</v>
      </c>
      <c r="B100" s="10">
        <f t="shared" si="3"/>
        <v>698.50982499999998</v>
      </c>
      <c r="C100" s="16">
        <v>959.7</v>
      </c>
      <c r="D100" s="11">
        <f t="shared" si="0"/>
        <v>10.27220330882353</v>
      </c>
      <c r="E100" s="12">
        <f t="shared" si="1"/>
        <v>10.27220330882353</v>
      </c>
      <c r="F100" s="13">
        <v>68</v>
      </c>
      <c r="G100" s="14">
        <v>300.53175099999999</v>
      </c>
      <c r="H100" s="15">
        <v>0.43</v>
      </c>
      <c r="I100" s="14">
        <v>397.97807399999999</v>
      </c>
      <c r="J100" s="15">
        <v>0.56999999999999995</v>
      </c>
      <c r="K100" s="16">
        <v>698509825</v>
      </c>
      <c r="L100" s="70">
        <v>2010</v>
      </c>
      <c r="M100" s="13" t="s">
        <v>18</v>
      </c>
      <c r="N100" s="17" t="s">
        <v>1280</v>
      </c>
      <c r="O100" s="22" t="s">
        <v>1281</v>
      </c>
      <c r="P100" s="19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spans="1:31">
      <c r="A101" s="41" t="s">
        <v>1282</v>
      </c>
      <c r="B101" s="10">
        <f t="shared" si="3"/>
        <v>711.02548100000001</v>
      </c>
      <c r="C101" s="16">
        <v>1002.54</v>
      </c>
      <c r="D101" s="11">
        <f t="shared" si="0"/>
        <v>14.22050962</v>
      </c>
      <c r="E101" s="12">
        <f t="shared" si="1"/>
        <v>14.22050962</v>
      </c>
      <c r="F101" s="13">
        <v>50</v>
      </c>
      <c r="G101" s="14">
        <v>297.81625300000002</v>
      </c>
      <c r="H101" s="15">
        <v>0.41899999999999998</v>
      </c>
      <c r="I101" s="14">
        <v>413.209228</v>
      </c>
      <c r="J101" s="15">
        <v>0.58099999999999996</v>
      </c>
      <c r="K101" s="16">
        <v>711025481</v>
      </c>
      <c r="L101" s="70">
        <v>2009</v>
      </c>
      <c r="M101" s="13" t="s">
        <v>16</v>
      </c>
      <c r="N101" s="17" t="s">
        <v>1283</v>
      </c>
      <c r="O101" s="22" t="s">
        <v>1284</v>
      </c>
      <c r="P101" s="19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spans="1:31">
      <c r="A102" s="41" t="s">
        <v>1374</v>
      </c>
      <c r="B102" s="10">
        <f t="shared" si="3"/>
        <v>977.07038299999999</v>
      </c>
      <c r="C102" s="16">
        <v>1342.42</v>
      </c>
      <c r="D102" s="11">
        <f t="shared" si="0"/>
        <v>7.8165630640000003</v>
      </c>
      <c r="E102" s="12">
        <f t="shared" si="1"/>
        <v>7.8165630640000003</v>
      </c>
      <c r="F102" s="13">
        <v>125</v>
      </c>
      <c r="G102" s="14">
        <v>296.37462099999999</v>
      </c>
      <c r="H102" s="15">
        <v>0.30299999999999999</v>
      </c>
      <c r="I102" s="14">
        <v>680.69576199999995</v>
      </c>
      <c r="J102" s="15">
        <v>0.69699999999999995</v>
      </c>
      <c r="K102" s="16">
        <v>977070383</v>
      </c>
      <c r="L102" s="70">
        <v>2010</v>
      </c>
      <c r="M102" s="13" t="s">
        <v>18</v>
      </c>
      <c r="N102" s="17" t="s">
        <v>341</v>
      </c>
      <c r="O102" s="22" t="s">
        <v>342</v>
      </c>
      <c r="P102" s="19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spans="1:31">
      <c r="A103" s="41" t="s">
        <v>1180</v>
      </c>
      <c r="B103" s="10">
        <f t="shared" si="3"/>
        <v>672.80643199999997</v>
      </c>
      <c r="C103" s="16">
        <v>1219.1199999999999</v>
      </c>
      <c r="D103" s="11">
        <f t="shared" si="0"/>
        <v>16.8201608</v>
      </c>
      <c r="E103" s="12">
        <f t="shared" si="1"/>
        <v>16.8201608</v>
      </c>
      <c r="F103" s="13">
        <v>40</v>
      </c>
      <c r="G103" s="14">
        <v>293.50629199999997</v>
      </c>
      <c r="H103" s="15">
        <v>0.436</v>
      </c>
      <c r="I103" s="14">
        <v>379.30014</v>
      </c>
      <c r="J103" s="15">
        <v>0.56399999999999995</v>
      </c>
      <c r="K103" s="16">
        <v>672806432</v>
      </c>
      <c r="L103" s="70">
        <v>1999</v>
      </c>
      <c r="M103" s="13" t="s">
        <v>23</v>
      </c>
      <c r="N103" s="17" t="s">
        <v>1181</v>
      </c>
      <c r="O103" s="22" t="s">
        <v>1182</v>
      </c>
      <c r="P103" s="19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>
      <c r="A104" s="41" t="s">
        <v>1291</v>
      </c>
      <c r="B104" s="10">
        <f t="shared" si="3"/>
        <v>735.09910200000002</v>
      </c>
      <c r="C104" s="16">
        <v>1036.49</v>
      </c>
      <c r="D104" s="11">
        <f t="shared" si="0"/>
        <v>4.2005662971428572</v>
      </c>
      <c r="E104" s="12">
        <f t="shared" si="1"/>
        <v>4.2005662971428572</v>
      </c>
      <c r="F104" s="13">
        <v>175</v>
      </c>
      <c r="G104" s="14">
        <v>293.004164</v>
      </c>
      <c r="H104" s="15">
        <v>0.39900000000000002</v>
      </c>
      <c r="I104" s="14">
        <v>442.09493800000001</v>
      </c>
      <c r="J104" s="15">
        <v>0.60099999999999998</v>
      </c>
      <c r="K104" s="16">
        <v>735099102</v>
      </c>
      <c r="L104" s="70">
        <v>2009</v>
      </c>
      <c r="M104" s="13" t="s">
        <v>16</v>
      </c>
      <c r="N104" s="17" t="s">
        <v>1292</v>
      </c>
      <c r="O104" s="22" t="s">
        <v>1293</v>
      </c>
      <c r="P104" s="19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spans="1:31">
      <c r="A105" s="41" t="s">
        <v>246</v>
      </c>
      <c r="B105" s="10">
        <f t="shared" si="3"/>
        <v>538.37506699999994</v>
      </c>
      <c r="C105" s="16">
        <v>2060.16</v>
      </c>
      <c r="D105" s="11">
        <f t="shared" si="0"/>
        <v>17.36693764516129</v>
      </c>
      <c r="E105" s="12">
        <f t="shared" si="1"/>
        <v>17.36693764516129</v>
      </c>
      <c r="F105" s="13">
        <v>31</v>
      </c>
      <c r="G105" s="14">
        <v>292.75396000000001</v>
      </c>
      <c r="H105" s="15">
        <v>0.54400000000000004</v>
      </c>
      <c r="I105" s="14">
        <v>245.62110699999999</v>
      </c>
      <c r="J105" s="15">
        <v>0.45600000000000002</v>
      </c>
      <c r="K105" s="16">
        <v>538375067</v>
      </c>
      <c r="L105" s="70">
        <v>1980</v>
      </c>
      <c r="M105" s="13" t="s">
        <v>102</v>
      </c>
      <c r="N105" s="17" t="s">
        <v>247</v>
      </c>
      <c r="O105" s="22" t="s">
        <v>248</v>
      </c>
      <c r="P105" s="28" t="s">
        <v>94</v>
      </c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spans="1:31">
      <c r="A106" s="41" t="s">
        <v>402</v>
      </c>
      <c r="B106" s="10">
        <f t="shared" si="3"/>
        <v>836.84810200000004</v>
      </c>
      <c r="C106" s="16">
        <v>1149.76</v>
      </c>
      <c r="D106" s="11">
        <f t="shared" si="0"/>
        <v>5.2303006375000001</v>
      </c>
      <c r="E106" s="12">
        <f t="shared" si="1"/>
        <v>5.2303006375000001</v>
      </c>
      <c r="F106" s="13">
        <v>160</v>
      </c>
      <c r="G106" s="14">
        <v>292.58733000000001</v>
      </c>
      <c r="H106" s="15">
        <v>0.35</v>
      </c>
      <c r="I106" s="14">
        <v>544.26077199999997</v>
      </c>
      <c r="J106" s="15">
        <v>0.65</v>
      </c>
      <c r="K106" s="16">
        <v>836848102</v>
      </c>
      <c r="L106" s="70">
        <v>2010</v>
      </c>
      <c r="M106" s="13" t="s">
        <v>18</v>
      </c>
      <c r="N106" s="17" t="s">
        <v>403</v>
      </c>
      <c r="O106" s="22" t="s">
        <v>404</v>
      </c>
      <c r="P106" s="19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spans="1:31">
      <c r="A107" s="41" t="s">
        <v>347</v>
      </c>
      <c r="B107" s="10">
        <f t="shared" si="3"/>
        <v>942.21842500000002</v>
      </c>
      <c r="C107" s="16">
        <v>1385.8</v>
      </c>
      <c r="D107" s="11">
        <f t="shared" si="0"/>
        <v>6.2814561666666666</v>
      </c>
      <c r="E107" s="12">
        <f t="shared" si="1"/>
        <v>6.2814561666666666</v>
      </c>
      <c r="F107" s="13">
        <v>150</v>
      </c>
      <c r="G107" s="14">
        <v>292.38272699999999</v>
      </c>
      <c r="H107" s="15">
        <v>0.31</v>
      </c>
      <c r="I107" s="14">
        <v>649.83569799999998</v>
      </c>
      <c r="J107" s="15">
        <v>0.69</v>
      </c>
      <c r="K107" s="16">
        <v>942218425</v>
      </c>
      <c r="L107" s="70">
        <v>2007</v>
      </c>
      <c r="M107" s="13" t="s">
        <v>16</v>
      </c>
      <c r="N107" s="17" t="s">
        <v>348</v>
      </c>
      <c r="O107" s="22" t="s">
        <v>339</v>
      </c>
      <c r="P107" s="19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>
      <c r="A108" s="41" t="s">
        <v>1276</v>
      </c>
      <c r="B108" s="10">
        <f t="shared" si="3"/>
        <v>848.85338200000001</v>
      </c>
      <c r="C108" s="16">
        <v>1114.92</v>
      </c>
      <c r="D108" s="11">
        <f t="shared" si="0"/>
        <v>6.2415689852941174</v>
      </c>
      <c r="E108" s="12">
        <f t="shared" si="1"/>
        <v>6.2415689852941174</v>
      </c>
      <c r="F108" s="13">
        <v>136</v>
      </c>
      <c r="G108" s="14">
        <v>292.32473700000003</v>
      </c>
      <c r="H108" s="15">
        <v>0.34399999999999997</v>
      </c>
      <c r="I108" s="14">
        <v>556.52864499999998</v>
      </c>
      <c r="J108" s="15">
        <v>0.65600000000000003</v>
      </c>
      <c r="K108" s="16">
        <v>848853382</v>
      </c>
      <c r="L108" s="70">
        <v>2012</v>
      </c>
      <c r="M108" s="13" t="s">
        <v>18</v>
      </c>
      <c r="N108" s="17" t="s">
        <v>1277</v>
      </c>
      <c r="O108" s="22" t="s">
        <v>1278</v>
      </c>
      <c r="P108" s="19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spans="1:31">
      <c r="A109" s="41" t="s">
        <v>1101</v>
      </c>
      <c r="B109" s="10">
        <f t="shared" si="3"/>
        <v>745.01311499999997</v>
      </c>
      <c r="C109" s="16">
        <v>1163.08</v>
      </c>
      <c r="D109" s="11">
        <f t="shared" si="0"/>
        <v>4.13896175</v>
      </c>
      <c r="E109" s="12">
        <f t="shared" si="1"/>
        <v>4.13896175</v>
      </c>
      <c r="F109" s="13">
        <v>180</v>
      </c>
      <c r="G109" s="14">
        <v>291.71095700000001</v>
      </c>
      <c r="H109" s="15">
        <v>0.39200000000000002</v>
      </c>
      <c r="I109" s="14">
        <v>453.30215800000002</v>
      </c>
      <c r="J109" s="15">
        <v>0.60799999999999998</v>
      </c>
      <c r="K109" s="16">
        <v>745013115</v>
      </c>
      <c r="L109" s="70">
        <v>2005</v>
      </c>
      <c r="M109" s="13" t="s">
        <v>16</v>
      </c>
      <c r="N109" s="17" t="s">
        <v>1102</v>
      </c>
      <c r="O109" s="22" t="s">
        <v>1103</v>
      </c>
      <c r="P109" s="19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spans="1:31">
      <c r="A110" s="41" t="s">
        <v>566</v>
      </c>
      <c r="B110" s="10">
        <f t="shared" si="3"/>
        <v>668.04551800000002</v>
      </c>
      <c r="C110" s="16">
        <v>863.66</v>
      </c>
      <c r="D110" s="11">
        <f t="shared" si="0"/>
        <v>2.9690911911111111</v>
      </c>
      <c r="E110" s="12">
        <f t="shared" si="1"/>
        <v>2.9690911911111111</v>
      </c>
      <c r="F110" s="13">
        <v>225</v>
      </c>
      <c r="G110" s="14">
        <v>291.04551800000002</v>
      </c>
      <c r="H110" s="15">
        <v>0.436</v>
      </c>
      <c r="I110" s="14">
        <v>377</v>
      </c>
      <c r="J110" s="15">
        <v>0.56399999999999995</v>
      </c>
      <c r="K110" s="16">
        <v>668045518</v>
      </c>
      <c r="L110" s="70">
        <v>2013</v>
      </c>
      <c r="M110" s="13" t="s">
        <v>18</v>
      </c>
      <c r="N110" s="17" t="s">
        <v>567</v>
      </c>
      <c r="O110" s="22" t="s">
        <v>568</v>
      </c>
      <c r="P110" s="19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1">
      <c r="A111" s="41" t="s">
        <v>635</v>
      </c>
      <c r="B111" s="10">
        <f t="shared" si="3"/>
        <v>579.70773799999995</v>
      </c>
      <c r="C111" s="16">
        <v>985.64</v>
      </c>
      <c r="D111" s="11">
        <f t="shared" si="0"/>
        <v>5.0409368521739122</v>
      </c>
      <c r="E111" s="12">
        <f t="shared" si="1"/>
        <v>5.0409368521739122</v>
      </c>
      <c r="F111" s="32">
        <v>115</v>
      </c>
      <c r="G111" s="14">
        <v>290.64225599999997</v>
      </c>
      <c r="H111" s="15">
        <v>0.501</v>
      </c>
      <c r="I111" s="14">
        <v>289.06548199999997</v>
      </c>
      <c r="J111" s="15">
        <v>0.499</v>
      </c>
      <c r="K111" s="16">
        <v>579707738</v>
      </c>
      <c r="L111" s="70">
        <v>2001</v>
      </c>
      <c r="M111" s="13" t="s">
        <v>16</v>
      </c>
      <c r="N111" s="17" t="s">
        <v>636</v>
      </c>
      <c r="O111" s="22" t="s">
        <v>637</v>
      </c>
      <c r="P111" s="19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>
      <c r="A112" s="41" t="s">
        <v>345</v>
      </c>
      <c r="B112" s="10">
        <f t="shared" si="3"/>
        <v>896.81510600000001</v>
      </c>
      <c r="C112" s="16">
        <v>1400.06</v>
      </c>
      <c r="D112" s="11">
        <f t="shared" si="0"/>
        <v>5.9787673733333335</v>
      </c>
      <c r="E112" s="12">
        <f t="shared" si="1"/>
        <v>5.9787673733333335</v>
      </c>
      <c r="F112" s="13">
        <v>150</v>
      </c>
      <c r="G112" s="14">
        <v>290.46992799999998</v>
      </c>
      <c r="H112" s="15">
        <v>0.32400000000000001</v>
      </c>
      <c r="I112" s="14">
        <v>606.34517800000003</v>
      </c>
      <c r="J112" s="15">
        <v>0.67600000000000005</v>
      </c>
      <c r="K112" s="16">
        <v>896815106</v>
      </c>
      <c r="L112" s="70">
        <v>2005</v>
      </c>
      <c r="M112" s="13" t="s">
        <v>16</v>
      </c>
      <c r="N112" s="17" t="s">
        <v>346</v>
      </c>
      <c r="O112" s="22" t="s">
        <v>339</v>
      </c>
      <c r="P112" s="19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spans="1:31">
      <c r="A113" s="41" t="s">
        <v>360</v>
      </c>
      <c r="B113" s="10">
        <f t="shared" si="3"/>
        <v>476.68467500000003</v>
      </c>
      <c r="C113" s="16">
        <v>1113.93</v>
      </c>
      <c r="D113" s="11">
        <f t="shared" si="0"/>
        <v>26.482481944444444</v>
      </c>
      <c r="E113" s="12">
        <f t="shared" si="1"/>
        <v>26.482481944444444</v>
      </c>
      <c r="F113" s="13">
        <v>18</v>
      </c>
      <c r="G113" s="14">
        <v>285.76124299999998</v>
      </c>
      <c r="H113" s="15">
        <v>0.6</v>
      </c>
      <c r="I113" s="14">
        <v>190.92343199999999</v>
      </c>
      <c r="J113" s="15">
        <v>0.4</v>
      </c>
      <c r="K113" s="16">
        <v>476684675</v>
      </c>
      <c r="L113" s="70">
        <v>1990</v>
      </c>
      <c r="M113" s="13" t="s">
        <v>23</v>
      </c>
      <c r="N113" s="17" t="s">
        <v>361</v>
      </c>
      <c r="O113" s="22" t="s">
        <v>362</v>
      </c>
      <c r="P113" s="19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spans="1:31">
      <c r="A114" s="41" t="s">
        <v>1396</v>
      </c>
      <c r="B114" s="10">
        <f t="shared" si="3"/>
        <v>653.42826100000002</v>
      </c>
      <c r="C114" s="16">
        <v>832.38</v>
      </c>
      <c r="D114" s="11">
        <f t="shared" si="0"/>
        <v>4.0839266312499998</v>
      </c>
      <c r="E114" s="12">
        <f t="shared" si="1"/>
        <v>4.0839266312499998</v>
      </c>
      <c r="F114" s="13">
        <v>160</v>
      </c>
      <c r="G114" s="14">
        <v>281.72390200000001</v>
      </c>
      <c r="H114" s="15">
        <v>0.43099999999999999</v>
      </c>
      <c r="I114" s="14">
        <v>371.70435900000001</v>
      </c>
      <c r="J114" s="15">
        <v>0.56899999999999995</v>
      </c>
      <c r="K114" s="16">
        <v>653428261</v>
      </c>
      <c r="L114" s="70">
        <v>2015</v>
      </c>
      <c r="M114" s="13" t="s">
        <v>18</v>
      </c>
      <c r="N114" s="17" t="s">
        <v>627</v>
      </c>
      <c r="O114" s="22" t="s">
        <v>628</v>
      </c>
      <c r="P114" s="19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spans="1:31">
      <c r="A115" s="41" t="s">
        <v>1119</v>
      </c>
      <c r="B115" s="10">
        <f t="shared" si="3"/>
        <v>741.847937</v>
      </c>
      <c r="C115" s="16">
        <v>1215.5</v>
      </c>
      <c r="D115" s="11">
        <f t="shared" si="0"/>
        <v>4.9456529133333333</v>
      </c>
      <c r="E115" s="12">
        <f t="shared" si="1"/>
        <v>4.9456529133333333</v>
      </c>
      <c r="F115" s="13">
        <v>150</v>
      </c>
      <c r="G115" s="14">
        <v>281.57646099999999</v>
      </c>
      <c r="H115" s="15">
        <v>0.38</v>
      </c>
      <c r="I115" s="14">
        <v>460.27147600000001</v>
      </c>
      <c r="J115" s="15">
        <v>0.62</v>
      </c>
      <c r="K115" s="16">
        <v>741847937</v>
      </c>
      <c r="L115" s="70">
        <v>2003</v>
      </c>
      <c r="M115" s="13" t="s">
        <v>16</v>
      </c>
      <c r="N115" s="17" t="s">
        <v>1120</v>
      </c>
      <c r="O115" s="22" t="s">
        <v>1121</v>
      </c>
      <c r="P115" s="19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>
      <c r="A116" s="41" t="s">
        <v>1273</v>
      </c>
      <c r="B116" s="10">
        <f t="shared" si="3"/>
        <v>712.20585600000004</v>
      </c>
      <c r="C116" s="16">
        <v>962.8</v>
      </c>
      <c r="D116" s="11">
        <f t="shared" si="0"/>
        <v>5.6079201259842524</v>
      </c>
      <c r="E116" s="12">
        <f t="shared" si="1"/>
        <v>5.6079201259842524</v>
      </c>
      <c r="F116" s="13">
        <v>127</v>
      </c>
      <c r="G116" s="14">
        <v>281.28713299999998</v>
      </c>
      <c r="H116" s="15">
        <v>0.39500000000000002</v>
      </c>
      <c r="I116" s="14">
        <v>430.918723</v>
      </c>
      <c r="J116" s="15">
        <v>0.60499999999999998</v>
      </c>
      <c r="K116" s="16">
        <v>712205856</v>
      </c>
      <c r="L116" s="70">
        <v>2011</v>
      </c>
      <c r="M116" s="13" t="s">
        <v>18</v>
      </c>
      <c r="N116" s="17" t="s">
        <v>1274</v>
      </c>
      <c r="O116" s="22" t="s">
        <v>1275</v>
      </c>
      <c r="P116" s="19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>
      <c r="A117" s="41" t="s">
        <v>575</v>
      </c>
      <c r="B117" s="10">
        <f t="shared" si="3"/>
        <v>522.65793599999995</v>
      </c>
      <c r="C117" s="16">
        <v>840.18</v>
      </c>
      <c r="D117" s="11">
        <f t="shared" si="0"/>
        <v>6.5332241999999994</v>
      </c>
      <c r="E117" s="12">
        <f t="shared" si="1"/>
        <v>6.5332241999999994</v>
      </c>
      <c r="F117" s="13">
        <v>80</v>
      </c>
      <c r="G117" s="14">
        <v>279.26116000000002</v>
      </c>
      <c r="H117" s="15">
        <v>0.53400000000000003</v>
      </c>
      <c r="I117" s="14">
        <v>243.39677599999999</v>
      </c>
      <c r="J117" s="15">
        <v>0.46600000000000003</v>
      </c>
      <c r="K117" s="16">
        <v>522657936</v>
      </c>
      <c r="L117" s="70">
        <v>2004</v>
      </c>
      <c r="M117" s="13" t="s">
        <v>16</v>
      </c>
      <c r="N117" s="17" t="s">
        <v>576</v>
      </c>
      <c r="O117" s="22" t="s">
        <v>577</v>
      </c>
      <c r="P117" s="19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1:31">
      <c r="A118" s="41" t="s">
        <v>1040</v>
      </c>
      <c r="B118" s="10">
        <f t="shared" si="3"/>
        <v>469.328079</v>
      </c>
      <c r="C118" s="16">
        <v>661.75</v>
      </c>
      <c r="D118" s="11">
        <f t="shared" si="0"/>
        <v>13.409373685714286</v>
      </c>
      <c r="E118" s="12">
        <f t="shared" si="1"/>
        <v>13.409373685714286</v>
      </c>
      <c r="F118" s="13">
        <v>35</v>
      </c>
      <c r="G118" s="14">
        <v>277.33974599999999</v>
      </c>
      <c r="H118" s="15">
        <v>0.59099999999999997</v>
      </c>
      <c r="I118" s="14">
        <v>191.98833300000001</v>
      </c>
      <c r="J118" s="15">
        <v>0.40899999999999997</v>
      </c>
      <c r="K118" s="16">
        <v>469328079</v>
      </c>
      <c r="L118" s="70">
        <v>2009</v>
      </c>
      <c r="M118" s="13" t="s">
        <v>16</v>
      </c>
      <c r="N118" s="17" t="s">
        <v>1041</v>
      </c>
      <c r="O118" s="22" t="s">
        <v>1042</v>
      </c>
      <c r="P118" s="19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1:31">
      <c r="A119" s="41" t="s">
        <v>317</v>
      </c>
      <c r="B119" s="10">
        <f t="shared" si="3"/>
        <v>723.19270500000005</v>
      </c>
      <c r="C119" s="16">
        <v>934.96</v>
      </c>
      <c r="D119" s="11">
        <f t="shared" si="0"/>
        <v>7.2319270500000004</v>
      </c>
      <c r="E119" s="12">
        <f t="shared" si="1"/>
        <v>7.2319270500000004</v>
      </c>
      <c r="F119" s="13">
        <v>100</v>
      </c>
      <c r="G119" s="14">
        <v>274.09270500000002</v>
      </c>
      <c r="H119" s="15">
        <v>0.379</v>
      </c>
      <c r="I119" s="14">
        <v>449.1</v>
      </c>
      <c r="J119" s="15">
        <v>0.621</v>
      </c>
      <c r="K119" s="16">
        <v>723192705</v>
      </c>
      <c r="L119" s="70">
        <v>2013</v>
      </c>
      <c r="M119" s="13" t="s">
        <v>18</v>
      </c>
      <c r="N119" s="17" t="s">
        <v>318</v>
      </c>
      <c r="O119" s="18"/>
      <c r="P119" s="19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>
      <c r="A120" s="41" t="s">
        <v>1037</v>
      </c>
      <c r="B120" s="10">
        <f t="shared" si="3"/>
        <v>512.85881900000004</v>
      </c>
      <c r="C120" s="16">
        <v>615.99</v>
      </c>
      <c r="D120" s="11">
        <f t="shared" si="0"/>
        <v>6.8381175866666668</v>
      </c>
      <c r="E120" s="12">
        <f t="shared" si="1"/>
        <v>6.8381175866666668</v>
      </c>
      <c r="F120" s="13">
        <v>75</v>
      </c>
      <c r="G120" s="14">
        <v>271.38473099999999</v>
      </c>
      <c r="H120" s="15">
        <v>0.52900000000000003</v>
      </c>
      <c r="I120" s="14">
        <v>241.47408799999999</v>
      </c>
      <c r="J120" s="15">
        <v>0.47099999999999997</v>
      </c>
      <c r="K120" s="16">
        <v>512858819</v>
      </c>
      <c r="L120" s="70">
        <v>2018</v>
      </c>
      <c r="M120" s="13" t="s">
        <v>18</v>
      </c>
      <c r="N120" s="17" t="s">
        <v>1038</v>
      </c>
      <c r="O120" s="22" t="s">
        <v>1039</v>
      </c>
      <c r="P120" s="19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spans="1:31">
      <c r="A121" s="41" t="s">
        <v>844</v>
      </c>
      <c r="B121" s="10">
        <f t="shared" si="3"/>
        <v>634.33838400000002</v>
      </c>
      <c r="C121" s="16">
        <v>797.12</v>
      </c>
      <c r="D121" s="11">
        <f t="shared" si="0"/>
        <v>8.45784512</v>
      </c>
      <c r="E121" s="12">
        <f t="shared" si="1"/>
        <v>8.45784512</v>
      </c>
      <c r="F121" s="13">
        <v>75</v>
      </c>
      <c r="G121" s="14">
        <v>270.57842499999998</v>
      </c>
      <c r="H121" s="15">
        <v>0.42699999999999999</v>
      </c>
      <c r="I121" s="14">
        <v>363.75995899999998</v>
      </c>
      <c r="J121" s="15">
        <v>0.57299999999999995</v>
      </c>
      <c r="K121" s="16">
        <v>634338384</v>
      </c>
      <c r="L121" s="70">
        <v>2016</v>
      </c>
      <c r="M121" s="13" t="s">
        <v>18</v>
      </c>
      <c r="N121" s="17" t="s">
        <v>845</v>
      </c>
      <c r="O121" s="22" t="s">
        <v>846</v>
      </c>
      <c r="P121" s="19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spans="1:31">
      <c r="A122" s="41" t="s">
        <v>629</v>
      </c>
      <c r="B122" s="10">
        <f t="shared" si="3"/>
        <v>743.55964500000005</v>
      </c>
      <c r="C122" s="16">
        <v>961.29</v>
      </c>
      <c r="D122" s="11">
        <f t="shared" si="0"/>
        <v>3.7177982250000001</v>
      </c>
      <c r="E122" s="12">
        <f t="shared" si="1"/>
        <v>3.7177982250000001</v>
      </c>
      <c r="F122" s="13">
        <v>200</v>
      </c>
      <c r="G122" s="14">
        <v>268.49276400000002</v>
      </c>
      <c r="H122" s="15">
        <v>0.36099999999999999</v>
      </c>
      <c r="I122" s="14">
        <v>475.06688100000002</v>
      </c>
      <c r="J122" s="15">
        <v>0.63900000000000001</v>
      </c>
      <c r="K122" s="16">
        <v>743559645</v>
      </c>
      <c r="L122" s="70">
        <v>2013</v>
      </c>
      <c r="M122" s="13" t="s">
        <v>18</v>
      </c>
      <c r="N122" s="17" t="s">
        <v>630</v>
      </c>
      <c r="O122" s="22" t="s">
        <v>631</v>
      </c>
      <c r="P122" s="19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spans="1:31">
      <c r="A123" s="41" t="s">
        <v>829</v>
      </c>
      <c r="B123" s="10">
        <f t="shared" si="3"/>
        <v>488.35131999999999</v>
      </c>
      <c r="C123" s="16">
        <v>830.31</v>
      </c>
      <c r="D123" s="11">
        <f t="shared" si="0"/>
        <v>8.1391886666666657</v>
      </c>
      <c r="E123" s="12">
        <f t="shared" si="1"/>
        <v>8.1391886666666657</v>
      </c>
      <c r="F123" s="13">
        <v>60</v>
      </c>
      <c r="G123" s="14">
        <v>268.16301099999998</v>
      </c>
      <c r="H123" s="15">
        <v>0.54900000000000004</v>
      </c>
      <c r="I123" s="14">
        <v>220.188309</v>
      </c>
      <c r="J123" s="15">
        <v>0.45100000000000001</v>
      </c>
      <c r="K123" s="16">
        <v>488351320</v>
      </c>
      <c r="L123" s="70">
        <v>2001</v>
      </c>
      <c r="M123" s="13" t="s">
        <v>16</v>
      </c>
      <c r="N123" s="17" t="s">
        <v>830</v>
      </c>
      <c r="O123" s="22" t="s">
        <v>831</v>
      </c>
      <c r="P123" s="19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>
      <c r="A124" s="41" t="s">
        <v>450</v>
      </c>
      <c r="B124" s="10">
        <f t="shared" si="3"/>
        <v>476.51206500000001</v>
      </c>
      <c r="C124" s="16">
        <v>2722.9</v>
      </c>
      <c r="D124" s="11">
        <f t="shared" si="0"/>
        <v>52.945785000000001</v>
      </c>
      <c r="E124" s="12">
        <f t="shared" si="1"/>
        <v>52.945785000000001</v>
      </c>
      <c r="F124" s="13">
        <v>9</v>
      </c>
      <c r="G124" s="14">
        <v>265.85906499999999</v>
      </c>
      <c r="H124" s="15">
        <v>0.55800000000000005</v>
      </c>
      <c r="I124" s="14">
        <v>210.65299999999999</v>
      </c>
      <c r="J124" s="15">
        <v>0.442</v>
      </c>
      <c r="K124" s="16">
        <v>476512065</v>
      </c>
      <c r="L124" s="70">
        <v>1975</v>
      </c>
      <c r="M124" s="13" t="s">
        <v>320</v>
      </c>
      <c r="N124" s="17" t="s">
        <v>451</v>
      </c>
      <c r="O124" s="22" t="s">
        <v>452</v>
      </c>
      <c r="P124" s="19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spans="1:31">
      <c r="A125" s="41" t="s">
        <v>216</v>
      </c>
      <c r="B125" s="10">
        <f t="shared" si="3"/>
        <v>1034.800131</v>
      </c>
      <c r="C125" s="16">
        <v>1268.6199999999999</v>
      </c>
      <c r="D125" s="11">
        <f t="shared" si="0"/>
        <v>12.935001637499999</v>
      </c>
      <c r="E125" s="12">
        <f t="shared" si="1"/>
        <v>12.935001637499999</v>
      </c>
      <c r="F125" s="13">
        <v>80</v>
      </c>
      <c r="G125" s="14">
        <v>264.62430000000001</v>
      </c>
      <c r="H125" s="15">
        <v>0.25600000000000001</v>
      </c>
      <c r="I125" s="14">
        <v>770.17583100000002</v>
      </c>
      <c r="J125" s="15">
        <v>0.74399999999999999</v>
      </c>
      <c r="K125" s="16">
        <v>1034800131</v>
      </c>
      <c r="L125" s="70">
        <v>2017</v>
      </c>
      <c r="M125" s="13" t="s">
        <v>18</v>
      </c>
      <c r="N125" s="17" t="s">
        <v>217</v>
      </c>
      <c r="O125" s="18"/>
      <c r="P125" s="19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spans="1:31">
      <c r="A126" s="41" t="s">
        <v>337</v>
      </c>
      <c r="B126" s="10">
        <f t="shared" si="3"/>
        <v>902.74659599999995</v>
      </c>
      <c r="C126" s="16">
        <v>1517.55</v>
      </c>
      <c r="D126" s="11">
        <f t="shared" si="0"/>
        <v>9.0274659599999989</v>
      </c>
      <c r="E126" s="12">
        <f t="shared" si="1"/>
        <v>9.0274659599999989</v>
      </c>
      <c r="F126" s="13">
        <v>100</v>
      </c>
      <c r="G126" s="14">
        <v>262.641637</v>
      </c>
      <c r="H126" s="15">
        <v>0.29099999999999998</v>
      </c>
      <c r="I126" s="14">
        <v>640.10495900000001</v>
      </c>
      <c r="J126" s="15">
        <v>0.70899999999999996</v>
      </c>
      <c r="K126" s="16">
        <v>902746596</v>
      </c>
      <c r="L126" s="70">
        <v>2002</v>
      </c>
      <c r="M126" s="13" t="s">
        <v>16</v>
      </c>
      <c r="N126" s="17" t="s">
        <v>338</v>
      </c>
      <c r="O126" s="22" t="s">
        <v>339</v>
      </c>
      <c r="P126" s="19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spans="1:31">
      <c r="A127" s="41" t="s">
        <v>952</v>
      </c>
      <c r="B127" s="10">
        <f t="shared" si="3"/>
        <v>757.93066299999998</v>
      </c>
      <c r="C127" s="16">
        <v>995.5</v>
      </c>
      <c r="D127" s="11">
        <f t="shared" si="0"/>
        <v>3.2953507086956519</v>
      </c>
      <c r="E127" s="12">
        <f t="shared" si="1"/>
        <v>3.2953507086956519</v>
      </c>
      <c r="F127" s="13">
        <v>230</v>
      </c>
      <c r="G127" s="14">
        <v>262.030663</v>
      </c>
      <c r="H127" s="15">
        <v>0.34599999999999997</v>
      </c>
      <c r="I127" s="14">
        <v>495.9</v>
      </c>
      <c r="J127" s="15">
        <v>0.65400000000000003</v>
      </c>
      <c r="K127" s="16">
        <v>757930663</v>
      </c>
      <c r="L127" s="70">
        <v>2012</v>
      </c>
      <c r="M127" s="13" t="s">
        <v>18</v>
      </c>
      <c r="N127" s="17" t="s">
        <v>953</v>
      </c>
      <c r="O127" s="22" t="s">
        <v>954</v>
      </c>
      <c r="P127" s="19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spans="1:31">
      <c r="A128" s="41" t="s">
        <v>1066</v>
      </c>
      <c r="B128" s="10">
        <f t="shared" si="3"/>
        <v>631.60705299999995</v>
      </c>
      <c r="C128" s="16">
        <v>1015.32</v>
      </c>
      <c r="D128" s="11">
        <f t="shared" si="0"/>
        <v>4.3559107103448271</v>
      </c>
      <c r="E128" s="12">
        <f t="shared" si="1"/>
        <v>4.3559107103448271</v>
      </c>
      <c r="F128" s="13">
        <v>145</v>
      </c>
      <c r="G128" s="14">
        <v>261.44109200000003</v>
      </c>
      <c r="H128" s="15">
        <v>0.41399999999999998</v>
      </c>
      <c r="I128" s="14">
        <v>370.16596099999998</v>
      </c>
      <c r="J128" s="15">
        <v>0.58599999999999997</v>
      </c>
      <c r="K128" s="16">
        <v>631607053</v>
      </c>
      <c r="L128" s="70">
        <v>2004</v>
      </c>
      <c r="M128" s="13" t="s">
        <v>16</v>
      </c>
      <c r="N128" s="17" t="s">
        <v>1067</v>
      </c>
      <c r="O128" s="22" t="s">
        <v>1068</v>
      </c>
      <c r="P128" s="19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spans="1:31">
      <c r="A129" s="41" t="s">
        <v>372</v>
      </c>
      <c r="B129" s="10">
        <f t="shared" si="3"/>
        <v>345.82303200000001</v>
      </c>
      <c r="C129" s="16">
        <v>609.91999999999996</v>
      </c>
      <c r="D129" s="11">
        <f t="shared" si="0"/>
        <v>2.8115693658536585</v>
      </c>
      <c r="E129" s="12">
        <f t="shared" si="1"/>
        <v>2.8115693658536585</v>
      </c>
      <c r="F129" s="13">
        <v>123</v>
      </c>
      <c r="G129" s="14">
        <v>260.71500500000002</v>
      </c>
      <c r="H129" s="15">
        <v>0.754</v>
      </c>
      <c r="I129" s="14">
        <v>85.108027000000007</v>
      </c>
      <c r="J129" s="15">
        <v>0.246</v>
      </c>
      <c r="K129" s="16">
        <v>345823032</v>
      </c>
      <c r="L129" s="70">
        <v>2000</v>
      </c>
      <c r="M129" s="13" t="s">
        <v>16</v>
      </c>
      <c r="N129" s="17" t="s">
        <v>373</v>
      </c>
      <c r="O129" s="22" t="s">
        <v>374</v>
      </c>
      <c r="P129" s="19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spans="1:31">
      <c r="A130" s="41" t="s">
        <v>163</v>
      </c>
      <c r="B130" s="10">
        <f t="shared" si="3"/>
        <v>714.42150300000003</v>
      </c>
      <c r="C130" s="16">
        <v>909.26</v>
      </c>
      <c r="D130" s="11">
        <f t="shared" si="0"/>
        <v>4.2024794294117651</v>
      </c>
      <c r="E130" s="12">
        <f t="shared" si="1"/>
        <v>4.2024794294117651</v>
      </c>
      <c r="F130" s="13">
        <v>170</v>
      </c>
      <c r="G130" s="14">
        <v>259.766572</v>
      </c>
      <c r="H130" s="15">
        <v>0.36399999999999999</v>
      </c>
      <c r="I130" s="14">
        <v>454.65493099999998</v>
      </c>
      <c r="J130" s="15">
        <v>0.63600000000000001</v>
      </c>
      <c r="K130" s="16">
        <v>714421503</v>
      </c>
      <c r="L130" s="70">
        <v>2014</v>
      </c>
      <c r="M130" s="13" t="s">
        <v>18</v>
      </c>
      <c r="N130" s="17" t="s">
        <v>164</v>
      </c>
      <c r="O130" s="18"/>
      <c r="P130" s="19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>
      <c r="A131" s="41" t="s">
        <v>1055</v>
      </c>
      <c r="B131" s="10">
        <f t="shared" si="3"/>
        <v>959.02799200000004</v>
      </c>
      <c r="C131" s="16">
        <v>1239.8499999999999</v>
      </c>
      <c r="D131" s="11">
        <f t="shared" si="0"/>
        <v>3.836111968</v>
      </c>
      <c r="E131" s="12">
        <f t="shared" si="1"/>
        <v>3.836111968</v>
      </c>
      <c r="F131" s="13">
        <v>250</v>
      </c>
      <c r="G131" s="14">
        <v>258.38733400000001</v>
      </c>
      <c r="H131" s="15">
        <v>0.26900000000000002</v>
      </c>
      <c r="I131" s="14">
        <v>700.64065800000003</v>
      </c>
      <c r="J131" s="15">
        <v>0.73099999999999998</v>
      </c>
      <c r="K131" s="16">
        <v>959027992</v>
      </c>
      <c r="L131" s="70">
        <v>2013</v>
      </c>
      <c r="M131" s="13" t="s">
        <v>18</v>
      </c>
      <c r="N131" s="17" t="s">
        <v>1056</v>
      </c>
      <c r="O131" s="22" t="s">
        <v>1057</v>
      </c>
      <c r="P131" s="19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1">
      <c r="A132" s="41" t="s">
        <v>1093</v>
      </c>
      <c r="B132" s="10">
        <f t="shared" si="3"/>
        <v>468.266122</v>
      </c>
      <c r="C132" s="16">
        <v>595.97</v>
      </c>
      <c r="D132" s="11">
        <f t="shared" si="0"/>
        <v>7.2040941846153848</v>
      </c>
      <c r="E132" s="12">
        <f t="shared" si="1"/>
        <v>7.2040941846153848</v>
      </c>
      <c r="F132" s="13">
        <v>65</v>
      </c>
      <c r="G132" s="14">
        <v>257.96612199999998</v>
      </c>
      <c r="H132" s="15">
        <v>0.55100000000000005</v>
      </c>
      <c r="I132" s="14">
        <v>210.3</v>
      </c>
      <c r="J132" s="15">
        <v>0.44900000000000001</v>
      </c>
      <c r="K132" s="16">
        <v>468266122</v>
      </c>
      <c r="L132" s="70">
        <v>2014</v>
      </c>
      <c r="M132" s="13" t="s">
        <v>18</v>
      </c>
      <c r="N132" s="17" t="s">
        <v>1094</v>
      </c>
      <c r="O132" s="22" t="s">
        <v>1095</v>
      </c>
      <c r="P132" s="19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1">
      <c r="A133" s="41" t="s">
        <v>898</v>
      </c>
      <c r="B133" s="10">
        <f t="shared" si="3"/>
        <v>385.68044600000002</v>
      </c>
      <c r="C133" s="16">
        <v>543.80999999999995</v>
      </c>
      <c r="D133" s="11">
        <f t="shared" si="0"/>
        <v>2.5712029733333335</v>
      </c>
      <c r="E133" s="12">
        <f t="shared" si="1"/>
        <v>2.5712029733333335</v>
      </c>
      <c r="F133" s="13">
        <v>150</v>
      </c>
      <c r="G133" s="14">
        <v>257.73001900000003</v>
      </c>
      <c r="H133" s="15">
        <v>0.66800000000000004</v>
      </c>
      <c r="I133" s="14">
        <v>127.950427</v>
      </c>
      <c r="J133" s="15">
        <v>0.33200000000000002</v>
      </c>
      <c r="K133" s="16">
        <v>385680446</v>
      </c>
      <c r="L133" s="70">
        <v>2009</v>
      </c>
      <c r="M133" s="13" t="s">
        <v>16</v>
      </c>
      <c r="N133" s="17" t="s">
        <v>899</v>
      </c>
      <c r="O133" s="22" t="s">
        <v>900</v>
      </c>
      <c r="P133" s="19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spans="1:31">
      <c r="A134" s="41" t="s">
        <v>381</v>
      </c>
      <c r="B134" s="10">
        <f t="shared" si="3"/>
        <v>585.41005199999995</v>
      </c>
      <c r="C134" s="16">
        <v>861.01</v>
      </c>
      <c r="D134" s="11">
        <f t="shared" si="0"/>
        <v>3.9027336799999999</v>
      </c>
      <c r="E134" s="12">
        <f t="shared" si="1"/>
        <v>3.9027336799999999</v>
      </c>
      <c r="F134" s="13">
        <v>150</v>
      </c>
      <c r="G134" s="14">
        <v>256.39301</v>
      </c>
      <c r="H134" s="15">
        <v>0.438</v>
      </c>
      <c r="I134" s="14">
        <v>329.017042</v>
      </c>
      <c r="J134" s="15">
        <v>0.56200000000000006</v>
      </c>
      <c r="K134" s="16">
        <v>585410052</v>
      </c>
      <c r="L134" s="70">
        <v>2007</v>
      </c>
      <c r="M134" s="13" t="s">
        <v>16</v>
      </c>
      <c r="N134" s="17" t="s">
        <v>382</v>
      </c>
      <c r="O134" s="22" t="s">
        <v>383</v>
      </c>
      <c r="P134" s="19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spans="1:31">
      <c r="A135" s="41" t="s">
        <v>1052</v>
      </c>
      <c r="B135" s="10">
        <f t="shared" si="3"/>
        <v>962.20133799999996</v>
      </c>
      <c r="C135" s="16">
        <v>1224.6199999999999</v>
      </c>
      <c r="D135" s="11">
        <f t="shared" si="0"/>
        <v>3.2073377933333331</v>
      </c>
      <c r="E135" s="12">
        <f t="shared" si="1"/>
        <v>3.2073377933333331</v>
      </c>
      <c r="F135" s="13">
        <v>300</v>
      </c>
      <c r="G135" s="14">
        <v>255.138261</v>
      </c>
      <c r="H135" s="15">
        <v>0.26500000000000001</v>
      </c>
      <c r="I135" s="14">
        <v>707.06307700000002</v>
      </c>
      <c r="J135" s="15">
        <v>0.73499999999999999</v>
      </c>
      <c r="K135" s="16">
        <v>962201338</v>
      </c>
      <c r="L135" s="70">
        <v>2014</v>
      </c>
      <c r="M135" s="13" t="s">
        <v>18</v>
      </c>
      <c r="N135" s="17" t="s">
        <v>1053</v>
      </c>
      <c r="O135" s="22" t="s">
        <v>1054</v>
      </c>
      <c r="P135" s="19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spans="1:31">
      <c r="A136" s="41" t="s">
        <v>1385</v>
      </c>
      <c r="B136" s="10">
        <f t="shared" si="3"/>
        <v>586.76430500000004</v>
      </c>
      <c r="C136" s="16">
        <v>793.22</v>
      </c>
      <c r="D136" s="11">
        <f t="shared" si="0"/>
        <v>7.3345538125000003</v>
      </c>
      <c r="E136" s="12">
        <f t="shared" si="1"/>
        <v>7.3345538125000003</v>
      </c>
      <c r="F136" s="13">
        <v>80</v>
      </c>
      <c r="G136" s="14">
        <v>254.464305</v>
      </c>
      <c r="H136" s="15">
        <v>0.434</v>
      </c>
      <c r="I136" s="14">
        <v>332.3</v>
      </c>
      <c r="J136" s="15">
        <v>0.56599999999999995</v>
      </c>
      <c r="K136" s="16">
        <v>586764305</v>
      </c>
      <c r="L136" s="70">
        <v>2011</v>
      </c>
      <c r="M136" s="13" t="s">
        <v>18</v>
      </c>
      <c r="N136" s="17" t="s">
        <v>1044</v>
      </c>
      <c r="O136" s="22" t="s">
        <v>1045</v>
      </c>
      <c r="P136" s="19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spans="1:31">
      <c r="A137" s="41" t="s">
        <v>212</v>
      </c>
      <c r="B137" s="10">
        <f t="shared" si="3"/>
        <v>543.15798500000005</v>
      </c>
      <c r="C137" s="16">
        <v>746.26</v>
      </c>
      <c r="D137" s="11">
        <f t="shared" si="0"/>
        <v>7.8718548550724643</v>
      </c>
      <c r="E137" s="12">
        <f t="shared" si="1"/>
        <v>7.8718548550724643</v>
      </c>
      <c r="F137" s="13">
        <v>69</v>
      </c>
      <c r="G137" s="14">
        <v>251.557985</v>
      </c>
      <c r="H137" s="15">
        <v>0.46300000000000002</v>
      </c>
      <c r="I137" s="14">
        <v>291.60000000000002</v>
      </c>
      <c r="J137" s="15">
        <v>0.53700000000000003</v>
      </c>
      <c r="K137" s="16">
        <v>543157985</v>
      </c>
      <c r="L137" s="70">
        <v>2010</v>
      </c>
      <c r="M137" s="13" t="s">
        <v>18</v>
      </c>
      <c r="N137" s="17" t="s">
        <v>213</v>
      </c>
      <c r="O137" s="18"/>
      <c r="P137" s="19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>
      <c r="A138" s="41" t="s">
        <v>114</v>
      </c>
      <c r="B138" s="10">
        <f t="shared" si="3"/>
        <v>411.56924099999998</v>
      </c>
      <c r="C138" s="16">
        <v>1011.8</v>
      </c>
      <c r="D138" s="11">
        <f t="shared" si="0"/>
        <v>8.5743591874999989</v>
      </c>
      <c r="E138" s="12">
        <f t="shared" si="1"/>
        <v>8.5743591874999989</v>
      </c>
      <c r="F138" s="13">
        <v>48</v>
      </c>
      <c r="G138" s="14">
        <v>251.40924100000001</v>
      </c>
      <c r="H138" s="15">
        <v>0.61099999999999999</v>
      </c>
      <c r="I138" s="14">
        <v>160.16</v>
      </c>
      <c r="J138" s="15">
        <v>0.38900000000000001</v>
      </c>
      <c r="K138" s="16">
        <v>411569241</v>
      </c>
      <c r="L138" s="70">
        <v>1989</v>
      </c>
      <c r="M138" s="13" t="s">
        <v>102</v>
      </c>
      <c r="N138" s="17" t="s">
        <v>115</v>
      </c>
      <c r="O138" s="22" t="s">
        <v>116</v>
      </c>
      <c r="P138" s="19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spans="1:31">
      <c r="A139" s="41" t="s">
        <v>656</v>
      </c>
      <c r="B139" s="10">
        <f t="shared" si="3"/>
        <v>574.48122899999998</v>
      </c>
      <c r="C139" s="16">
        <v>862.48</v>
      </c>
      <c r="D139" s="11">
        <f t="shared" si="0"/>
        <v>5.2225566272727271</v>
      </c>
      <c r="E139" s="12">
        <f t="shared" si="1"/>
        <v>5.2225566272727271</v>
      </c>
      <c r="F139" s="13">
        <v>110</v>
      </c>
      <c r="G139" s="14">
        <v>250.86326800000001</v>
      </c>
      <c r="H139" s="15">
        <v>0.437</v>
      </c>
      <c r="I139" s="14">
        <v>323.61796099999998</v>
      </c>
      <c r="J139" s="15">
        <v>0.56299999999999994</v>
      </c>
      <c r="K139" s="16">
        <v>574481229</v>
      </c>
      <c r="L139" s="70">
        <v>2006</v>
      </c>
      <c r="M139" s="13" t="s">
        <v>16</v>
      </c>
      <c r="N139" s="17" t="s">
        <v>657</v>
      </c>
      <c r="O139" s="22" t="s">
        <v>658</v>
      </c>
      <c r="P139" s="19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spans="1:31">
      <c r="A140" s="41" t="s">
        <v>584</v>
      </c>
      <c r="B140" s="10">
        <f t="shared" si="3"/>
        <v>589.39053899999999</v>
      </c>
      <c r="C140" s="16">
        <v>1102.8800000000001</v>
      </c>
      <c r="D140" s="11">
        <f t="shared" si="0"/>
        <v>6.5487837666666664</v>
      </c>
      <c r="E140" s="12">
        <f t="shared" si="1"/>
        <v>6.5487837666666664</v>
      </c>
      <c r="F140" s="13">
        <v>90</v>
      </c>
      <c r="G140" s="14">
        <v>250.690539</v>
      </c>
      <c r="H140" s="15">
        <v>0.42499999999999999</v>
      </c>
      <c r="I140" s="14">
        <v>338.7</v>
      </c>
      <c r="J140" s="15">
        <v>0.57499999999999996</v>
      </c>
      <c r="K140" s="16">
        <v>589390539</v>
      </c>
      <c r="L140" s="70">
        <v>1997</v>
      </c>
      <c r="M140" s="13" t="s">
        <v>23</v>
      </c>
      <c r="N140" s="17" t="s">
        <v>585</v>
      </c>
      <c r="O140" s="22" t="s">
        <v>586</v>
      </c>
      <c r="P140" s="19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spans="1:31">
      <c r="A141" s="41" t="s">
        <v>349</v>
      </c>
      <c r="B141" s="10">
        <f t="shared" si="3"/>
        <v>797.66076599999997</v>
      </c>
      <c r="C141" s="16">
        <v>1282.25</v>
      </c>
      <c r="D141" s="11">
        <f t="shared" si="0"/>
        <v>6.1358520461538459</v>
      </c>
      <c r="E141" s="12">
        <f t="shared" si="1"/>
        <v>6.1358520461538459</v>
      </c>
      <c r="F141" s="13">
        <v>130</v>
      </c>
      <c r="G141" s="14">
        <v>250.10565099999999</v>
      </c>
      <c r="H141" s="15">
        <v>0.314</v>
      </c>
      <c r="I141" s="14">
        <v>547.555115</v>
      </c>
      <c r="J141" s="15">
        <v>0.68600000000000005</v>
      </c>
      <c r="K141" s="16">
        <v>797660766</v>
      </c>
      <c r="L141" s="70">
        <v>2004</v>
      </c>
      <c r="M141" s="13" t="s">
        <v>16</v>
      </c>
      <c r="N141" s="17" t="s">
        <v>350</v>
      </c>
      <c r="O141" s="22" t="s">
        <v>339</v>
      </c>
      <c r="P141" s="19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spans="1:31">
      <c r="A142" s="41" t="s">
        <v>620</v>
      </c>
      <c r="B142" s="10">
        <f t="shared" si="3"/>
        <v>660.34973100000002</v>
      </c>
      <c r="C142" s="16">
        <v>829.8</v>
      </c>
      <c r="D142" s="11">
        <f t="shared" si="0"/>
        <v>3.7734270342857146</v>
      </c>
      <c r="E142" s="12">
        <f t="shared" si="1"/>
        <v>3.7734270342857146</v>
      </c>
      <c r="F142" s="13">
        <v>175</v>
      </c>
      <c r="G142" s="14">
        <v>248.75704400000001</v>
      </c>
      <c r="H142" s="15">
        <v>0.377</v>
      </c>
      <c r="I142" s="14">
        <v>411.59268700000001</v>
      </c>
      <c r="J142" s="15">
        <v>0.623</v>
      </c>
      <c r="K142" s="16">
        <v>660349731</v>
      </c>
      <c r="L142" s="70">
        <v>2016</v>
      </c>
      <c r="M142" s="13" t="s">
        <v>18</v>
      </c>
      <c r="N142" s="17" t="s">
        <v>621</v>
      </c>
      <c r="O142" s="22" t="s">
        <v>622</v>
      </c>
      <c r="P142" s="19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spans="1:31">
      <c r="A143" s="41" t="s">
        <v>749</v>
      </c>
      <c r="B143" s="10">
        <f t="shared" si="3"/>
        <v>389.925971</v>
      </c>
      <c r="C143" s="16">
        <v>1334.31</v>
      </c>
      <c r="D143" s="11">
        <f t="shared" si="0"/>
        <v>19.496298549999999</v>
      </c>
      <c r="E143" s="12">
        <f t="shared" si="1"/>
        <v>19.496298549999999</v>
      </c>
      <c r="F143" s="13">
        <v>20</v>
      </c>
      <c r="G143" s="14">
        <v>248.15997100000001</v>
      </c>
      <c r="H143" s="15">
        <v>0.63600000000000001</v>
      </c>
      <c r="I143" s="14">
        <v>141.76599999999999</v>
      </c>
      <c r="J143" s="15">
        <v>0.36399999999999999</v>
      </c>
      <c r="K143" s="16">
        <v>389925971</v>
      </c>
      <c r="L143" s="70">
        <v>1981</v>
      </c>
      <c r="M143" s="13" t="s">
        <v>102</v>
      </c>
      <c r="N143" s="17" t="s">
        <v>750</v>
      </c>
      <c r="O143" s="22" t="s">
        <v>751</v>
      </c>
      <c r="P143" s="19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spans="1:31">
      <c r="A144" s="41" t="s">
        <v>1234</v>
      </c>
      <c r="B144" s="10">
        <f t="shared" si="3"/>
        <v>497.375381</v>
      </c>
      <c r="C144" s="16">
        <v>901.24</v>
      </c>
      <c r="D144" s="11">
        <f t="shared" si="0"/>
        <v>5.5263931222222222</v>
      </c>
      <c r="E144" s="12">
        <f t="shared" si="1"/>
        <v>5.5263931222222222</v>
      </c>
      <c r="F144" s="13">
        <v>90</v>
      </c>
      <c r="G144" s="14">
        <v>245.85217900000001</v>
      </c>
      <c r="H144" s="15">
        <v>0.49399999999999999</v>
      </c>
      <c r="I144" s="14">
        <v>251.523202</v>
      </c>
      <c r="J144" s="15">
        <v>0.50600000000000001</v>
      </c>
      <c r="K144" s="16">
        <v>497375381</v>
      </c>
      <c r="L144" s="70">
        <v>1999</v>
      </c>
      <c r="M144" s="13" t="s">
        <v>23</v>
      </c>
      <c r="N144" s="17" t="s">
        <v>1235</v>
      </c>
      <c r="O144" s="22" t="s">
        <v>1236</v>
      </c>
      <c r="P144" s="19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spans="1:31">
      <c r="A145" s="41" t="s">
        <v>1246</v>
      </c>
      <c r="B145" s="10">
        <f t="shared" si="3"/>
        <v>1104.0540719999999</v>
      </c>
      <c r="C145" s="16">
        <v>1405.16</v>
      </c>
      <c r="D145" s="11">
        <f t="shared" si="0"/>
        <v>5.2574003428571423</v>
      </c>
      <c r="E145" s="12">
        <f t="shared" si="1"/>
        <v>5.2574003428571423</v>
      </c>
      <c r="F145" s="13">
        <v>210</v>
      </c>
      <c r="G145" s="14">
        <v>245.439076</v>
      </c>
      <c r="H145" s="15">
        <v>0.222</v>
      </c>
      <c r="I145" s="14">
        <v>858.61499600000002</v>
      </c>
      <c r="J145" s="15">
        <v>0.77800000000000002</v>
      </c>
      <c r="K145" s="16">
        <v>1104054072</v>
      </c>
      <c r="L145" s="70">
        <v>2014</v>
      </c>
      <c r="M145" s="13" t="s">
        <v>18</v>
      </c>
      <c r="N145" s="17" t="s">
        <v>1247</v>
      </c>
      <c r="O145" s="22" t="s">
        <v>1248</v>
      </c>
      <c r="P145" s="19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spans="1:31">
      <c r="A146" s="41" t="s">
        <v>167</v>
      </c>
      <c r="B146" s="10">
        <f t="shared" si="3"/>
        <v>461.99186700000001</v>
      </c>
      <c r="C146" s="16">
        <v>693.6</v>
      </c>
      <c r="D146" s="11">
        <f t="shared" si="0"/>
        <v>3.8499322250000003</v>
      </c>
      <c r="E146" s="12">
        <f t="shared" si="1"/>
        <v>3.8499322250000003</v>
      </c>
      <c r="F146" s="13">
        <v>120</v>
      </c>
      <c r="G146" s="14">
        <v>244.08298199999999</v>
      </c>
      <c r="H146" s="15">
        <v>0.52800000000000002</v>
      </c>
      <c r="I146" s="14">
        <v>217.908885</v>
      </c>
      <c r="J146" s="15">
        <v>0.47199999999999998</v>
      </c>
      <c r="K146" s="16">
        <v>461991867</v>
      </c>
      <c r="L146" s="70">
        <v>2006</v>
      </c>
      <c r="M146" s="13" t="s">
        <v>16</v>
      </c>
      <c r="N146" s="17" t="s">
        <v>168</v>
      </c>
      <c r="O146" s="22" t="s">
        <v>169</v>
      </c>
      <c r="P146" s="19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spans="1:31">
      <c r="A147" s="41" t="s">
        <v>153</v>
      </c>
      <c r="B147" s="10">
        <f t="shared" si="3"/>
        <v>484.59287399999999</v>
      </c>
      <c r="C147" s="16">
        <v>793.99</v>
      </c>
      <c r="D147" s="11">
        <f t="shared" si="0"/>
        <v>5.982628074074074</v>
      </c>
      <c r="E147" s="12">
        <f t="shared" si="1"/>
        <v>5.982628074074074</v>
      </c>
      <c r="F147" s="13">
        <v>81</v>
      </c>
      <c r="G147" s="14">
        <v>242.829261</v>
      </c>
      <c r="H147" s="15">
        <v>0.501</v>
      </c>
      <c r="I147" s="14">
        <v>241.76361299999999</v>
      </c>
      <c r="J147" s="15">
        <v>0.499</v>
      </c>
      <c r="K147" s="16">
        <v>484592874</v>
      </c>
      <c r="L147" s="70">
        <v>2003</v>
      </c>
      <c r="M147" s="13" t="s">
        <v>16</v>
      </c>
      <c r="N147" s="17" t="s">
        <v>154</v>
      </c>
      <c r="O147" s="22" t="s">
        <v>155</v>
      </c>
      <c r="P147" s="19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spans="1:31">
      <c r="A148" s="41" t="s">
        <v>1285</v>
      </c>
      <c r="B148" s="10">
        <f t="shared" si="3"/>
        <v>494.58061500000002</v>
      </c>
      <c r="C148" s="16">
        <v>953.64</v>
      </c>
      <c r="D148" s="11">
        <f t="shared" si="0"/>
        <v>5.3758762500000001</v>
      </c>
      <c r="E148" s="12">
        <f t="shared" si="1"/>
        <v>5.3758762500000001</v>
      </c>
      <c r="F148" s="13">
        <v>92</v>
      </c>
      <c r="G148" s="14">
        <v>241.83061499999999</v>
      </c>
      <c r="H148" s="15">
        <v>0.48899999999999999</v>
      </c>
      <c r="I148" s="14">
        <v>252.75</v>
      </c>
      <c r="J148" s="15">
        <v>0.51100000000000001</v>
      </c>
      <c r="K148" s="16">
        <v>494580615</v>
      </c>
      <c r="L148" s="70">
        <v>1996</v>
      </c>
      <c r="M148" s="13" t="s">
        <v>23</v>
      </c>
      <c r="N148" s="17" t="s">
        <v>1286</v>
      </c>
      <c r="O148" s="22" t="s">
        <v>1287</v>
      </c>
      <c r="P148" s="19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spans="1:31">
      <c r="A149" s="41" t="s">
        <v>647</v>
      </c>
      <c r="B149" s="10">
        <f t="shared" si="3"/>
        <v>368.74404399999997</v>
      </c>
      <c r="C149" s="16">
        <v>619.87</v>
      </c>
      <c r="D149" s="11">
        <f t="shared" si="0"/>
        <v>73.748808799999992</v>
      </c>
      <c r="E149" s="12">
        <f t="shared" si="1"/>
        <v>73.748808799999992</v>
      </c>
      <c r="F149" s="13">
        <v>5</v>
      </c>
      <c r="G149" s="14">
        <v>241.438208</v>
      </c>
      <c r="H149" s="15">
        <v>0.65500000000000003</v>
      </c>
      <c r="I149" s="14">
        <v>127.305836</v>
      </c>
      <c r="J149" s="15">
        <v>0.34499999999999997</v>
      </c>
      <c r="K149" s="16">
        <v>368744044</v>
      </c>
      <c r="L149" s="70">
        <v>2002</v>
      </c>
      <c r="M149" s="13" t="s">
        <v>16</v>
      </c>
      <c r="N149" s="17" t="s">
        <v>648</v>
      </c>
      <c r="O149" s="22" t="s">
        <v>649</v>
      </c>
      <c r="P149" s="19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spans="1:31">
      <c r="A150" s="41" t="s">
        <v>555</v>
      </c>
      <c r="B150" s="10">
        <f t="shared" si="3"/>
        <v>758.41177900000002</v>
      </c>
      <c r="C150" s="16">
        <v>965.25</v>
      </c>
      <c r="D150" s="11">
        <f t="shared" si="0"/>
        <v>4.2133987722222219</v>
      </c>
      <c r="E150" s="12">
        <f t="shared" si="1"/>
        <v>4.2133987722222219</v>
      </c>
      <c r="F150" s="13">
        <v>180</v>
      </c>
      <c r="G150" s="14">
        <v>241.41037800000001</v>
      </c>
      <c r="H150" s="15">
        <v>0.318</v>
      </c>
      <c r="I150" s="14">
        <v>517.00140099999999</v>
      </c>
      <c r="J150" s="15">
        <v>0.68200000000000005</v>
      </c>
      <c r="K150" s="16">
        <v>758411779</v>
      </c>
      <c r="L150" s="70">
        <v>2014</v>
      </c>
      <c r="M150" s="13" t="s">
        <v>18</v>
      </c>
      <c r="N150" s="17" t="s">
        <v>556</v>
      </c>
      <c r="O150" s="22" t="s">
        <v>557</v>
      </c>
      <c r="P150" s="19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spans="1:31">
      <c r="A151" s="41" t="s">
        <v>1397</v>
      </c>
      <c r="B151" s="10">
        <f t="shared" si="3"/>
        <v>1045.713802</v>
      </c>
      <c r="C151" s="16">
        <v>1413.66</v>
      </c>
      <c r="D151" s="11">
        <f t="shared" si="0"/>
        <v>2.7591393192612137</v>
      </c>
      <c r="E151" s="12">
        <f t="shared" si="1"/>
        <v>2.7591393192612137</v>
      </c>
      <c r="F151" s="13">
        <v>379</v>
      </c>
      <c r="G151" s="14">
        <v>241.07180199999999</v>
      </c>
      <c r="H151" s="15">
        <v>0.23</v>
      </c>
      <c r="I151" s="14">
        <v>804.64200000000005</v>
      </c>
      <c r="J151" s="15">
        <v>0.77</v>
      </c>
      <c r="K151" s="16">
        <v>1045713802</v>
      </c>
      <c r="L151" s="70">
        <v>2011</v>
      </c>
      <c r="M151" s="13" t="s">
        <v>18</v>
      </c>
      <c r="N151" s="17" t="s">
        <v>723</v>
      </c>
      <c r="O151" s="22" t="s">
        <v>724</v>
      </c>
      <c r="P151" s="19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spans="1:31">
      <c r="A152" s="41" t="s">
        <v>835</v>
      </c>
      <c r="B152" s="10">
        <f t="shared" si="3"/>
        <v>752.60086699999999</v>
      </c>
      <c r="C152" s="16">
        <v>1034.01</v>
      </c>
      <c r="D152" s="11">
        <f t="shared" si="0"/>
        <v>4.5612173757575754</v>
      </c>
      <c r="E152" s="12">
        <f t="shared" si="1"/>
        <v>4.5612173757575754</v>
      </c>
      <c r="F152" s="13">
        <v>165</v>
      </c>
      <c r="G152" s="14">
        <v>238.73678699999999</v>
      </c>
      <c r="H152" s="15">
        <v>0.317</v>
      </c>
      <c r="I152" s="14">
        <v>513.86407999999994</v>
      </c>
      <c r="J152" s="15">
        <v>0.68300000000000005</v>
      </c>
      <c r="K152" s="16">
        <v>752600867</v>
      </c>
      <c r="L152" s="70">
        <v>2010</v>
      </c>
      <c r="M152" s="13" t="s">
        <v>18</v>
      </c>
      <c r="N152" s="17" t="s">
        <v>836</v>
      </c>
      <c r="O152" s="22" t="s">
        <v>837</v>
      </c>
      <c r="P152" s="19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spans="1:31">
      <c r="A153" s="41" t="s">
        <v>264</v>
      </c>
      <c r="B153" s="10">
        <f t="shared" si="3"/>
        <v>788.68096800000001</v>
      </c>
      <c r="C153" s="16">
        <v>1019.62</v>
      </c>
      <c r="D153" s="11">
        <f t="shared" si="0"/>
        <v>4.9292560500000002</v>
      </c>
      <c r="E153" s="12">
        <f t="shared" si="1"/>
        <v>4.9292560500000002</v>
      </c>
      <c r="F153" s="13">
        <v>160</v>
      </c>
      <c r="G153" s="14">
        <v>238.67984999999999</v>
      </c>
      <c r="H153" s="15">
        <v>0.30299999999999999</v>
      </c>
      <c r="I153" s="14">
        <v>550.00111800000002</v>
      </c>
      <c r="J153" s="15">
        <v>0.69699999999999995</v>
      </c>
      <c r="K153" s="16">
        <v>788680968</v>
      </c>
      <c r="L153" s="70">
        <v>2013</v>
      </c>
      <c r="M153" s="13" t="s">
        <v>18</v>
      </c>
      <c r="N153" s="17" t="s">
        <v>265</v>
      </c>
      <c r="O153" s="18"/>
      <c r="P153" s="19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1:31">
      <c r="A154" s="41" t="s">
        <v>151</v>
      </c>
      <c r="B154" s="10">
        <f t="shared" si="3"/>
        <v>538.98320699999999</v>
      </c>
      <c r="C154" s="16">
        <v>707.92</v>
      </c>
      <c r="D154" s="11">
        <f t="shared" si="0"/>
        <v>2.9134227405405406</v>
      </c>
      <c r="E154" s="12">
        <f t="shared" si="1"/>
        <v>2.9134227405405406</v>
      </c>
      <c r="F154" s="13">
        <v>185</v>
      </c>
      <c r="G154" s="14">
        <v>237.283207</v>
      </c>
      <c r="H154" s="15">
        <v>0.44</v>
      </c>
      <c r="I154" s="14">
        <v>301.7</v>
      </c>
      <c r="J154" s="15">
        <v>0.56000000000000005</v>
      </c>
      <c r="K154" s="16">
        <v>538983207</v>
      </c>
      <c r="L154" s="70">
        <v>2012</v>
      </c>
      <c r="M154" s="13" t="s">
        <v>18</v>
      </c>
      <c r="N154" s="17" t="s">
        <v>152</v>
      </c>
      <c r="O154" s="18"/>
      <c r="P154" s="19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>
      <c r="A155" s="41" t="s">
        <v>695</v>
      </c>
      <c r="B155" s="10">
        <f t="shared" si="3"/>
        <v>493.311825</v>
      </c>
      <c r="C155" s="16">
        <v>637.76</v>
      </c>
      <c r="D155" s="11">
        <f t="shared" si="0"/>
        <v>2.4665591249999999</v>
      </c>
      <c r="E155" s="12">
        <f t="shared" si="1"/>
        <v>2.4665591249999999</v>
      </c>
      <c r="F155" s="13">
        <v>200</v>
      </c>
      <c r="G155" s="14">
        <v>234.91182499999999</v>
      </c>
      <c r="H155" s="15">
        <v>0.47599999999999998</v>
      </c>
      <c r="I155" s="14">
        <v>258.39999999999998</v>
      </c>
      <c r="J155" s="15">
        <v>0.52400000000000002</v>
      </c>
      <c r="K155" s="16">
        <v>493311825</v>
      </c>
      <c r="L155" s="70">
        <v>2013</v>
      </c>
      <c r="M155" s="13" t="s">
        <v>18</v>
      </c>
      <c r="N155" s="17" t="s">
        <v>696</v>
      </c>
      <c r="O155" s="22" t="s">
        <v>697</v>
      </c>
      <c r="P155" s="19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spans="1:31">
      <c r="A156" s="41" t="s">
        <v>129</v>
      </c>
      <c r="B156" s="10">
        <f t="shared" si="3"/>
        <v>316.360478</v>
      </c>
      <c r="C156" s="16">
        <v>924.28</v>
      </c>
      <c r="D156" s="11">
        <f t="shared" si="0"/>
        <v>24.335421384615383</v>
      </c>
      <c r="E156" s="12">
        <f t="shared" si="1"/>
        <v>24.335421384615383</v>
      </c>
      <c r="F156" s="13">
        <v>13</v>
      </c>
      <c r="G156" s="14">
        <v>234.76047800000001</v>
      </c>
      <c r="H156" s="15">
        <v>0.74199999999999999</v>
      </c>
      <c r="I156" s="14">
        <v>81.599999999999994</v>
      </c>
      <c r="J156" s="15">
        <v>0.25800000000000001</v>
      </c>
      <c r="K156" s="16">
        <v>316360478</v>
      </c>
      <c r="L156" s="70">
        <v>1984</v>
      </c>
      <c r="M156" s="13" t="s">
        <v>102</v>
      </c>
      <c r="N156" s="17" t="s">
        <v>130</v>
      </c>
      <c r="O156" s="22" t="s">
        <v>131</v>
      </c>
      <c r="P156" s="19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spans="1:31">
      <c r="A157" s="41" t="s">
        <v>1342</v>
      </c>
      <c r="B157" s="10">
        <f t="shared" si="3"/>
        <v>460.43529100000001</v>
      </c>
      <c r="C157" s="16">
        <v>691.26</v>
      </c>
      <c r="D157" s="11">
        <f t="shared" si="0"/>
        <v>2.1925490047619047</v>
      </c>
      <c r="E157" s="12">
        <f t="shared" si="1"/>
        <v>2.1925490047619047</v>
      </c>
      <c r="F157" s="13">
        <v>210</v>
      </c>
      <c r="G157" s="14">
        <v>234.36246199999999</v>
      </c>
      <c r="H157" s="15">
        <v>0.50900000000000001</v>
      </c>
      <c r="I157" s="14">
        <v>226.07282900000001</v>
      </c>
      <c r="J157" s="15">
        <v>0.49099999999999999</v>
      </c>
      <c r="K157" s="16">
        <v>460435291</v>
      </c>
      <c r="L157" s="70">
        <v>2006</v>
      </c>
      <c r="M157" s="13" t="s">
        <v>16</v>
      </c>
      <c r="N157" s="17" t="s">
        <v>1343</v>
      </c>
      <c r="O157" s="22" t="s">
        <v>1344</v>
      </c>
      <c r="P157" s="19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spans="1:31">
      <c r="A158" s="41" t="s">
        <v>1309</v>
      </c>
      <c r="B158" s="10">
        <f t="shared" si="3"/>
        <v>603.87311899999997</v>
      </c>
      <c r="C158" s="16">
        <v>942.74</v>
      </c>
      <c r="D158" s="11">
        <f t="shared" si="0"/>
        <v>4.574796356060606</v>
      </c>
      <c r="E158" s="12">
        <f t="shared" si="1"/>
        <v>4.574796356060606</v>
      </c>
      <c r="F158" s="13">
        <v>132</v>
      </c>
      <c r="G158" s="14">
        <v>234.28035399999999</v>
      </c>
      <c r="H158" s="15">
        <v>0.38800000000000001</v>
      </c>
      <c r="I158" s="14">
        <v>369.59276499999999</v>
      </c>
      <c r="J158" s="15">
        <v>0.61199999999999999</v>
      </c>
      <c r="K158" s="16">
        <v>603873119</v>
      </c>
      <c r="L158" s="70">
        <v>2005</v>
      </c>
      <c r="M158" s="13" t="s">
        <v>16</v>
      </c>
      <c r="N158" s="17" t="s">
        <v>1310</v>
      </c>
      <c r="O158" s="22" t="s">
        <v>1311</v>
      </c>
      <c r="P158" s="19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spans="1:31">
      <c r="A159" s="41" t="s">
        <v>1372</v>
      </c>
      <c r="B159" s="10">
        <f t="shared" si="3"/>
        <v>814.04400099999998</v>
      </c>
      <c r="C159" s="16">
        <v>1022.94</v>
      </c>
      <c r="D159" s="11">
        <f t="shared" si="0"/>
        <v>4.0702200049999995</v>
      </c>
      <c r="E159" s="12">
        <f t="shared" si="1"/>
        <v>4.0702200049999995</v>
      </c>
      <c r="F159" s="13">
        <v>200</v>
      </c>
      <c r="G159" s="14">
        <v>234.037575</v>
      </c>
      <c r="H159" s="15">
        <v>0.28799999999999998</v>
      </c>
      <c r="I159" s="14">
        <v>580.00642600000003</v>
      </c>
      <c r="J159" s="15">
        <v>0.71199999999999997</v>
      </c>
      <c r="K159" s="16">
        <v>814044001</v>
      </c>
      <c r="L159" s="70">
        <v>2016</v>
      </c>
      <c r="M159" s="13" t="s">
        <v>18</v>
      </c>
      <c r="N159" s="17" t="s">
        <v>258</v>
      </c>
      <c r="O159" s="22" t="s">
        <v>259</v>
      </c>
      <c r="P159" s="19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spans="1:31">
      <c r="A160" s="41" t="s">
        <v>1336</v>
      </c>
      <c r="B160" s="10">
        <f t="shared" si="3"/>
        <v>746.04570000000001</v>
      </c>
      <c r="C160" s="16">
        <v>949.51</v>
      </c>
      <c r="D160" s="11">
        <f t="shared" si="0"/>
        <v>3.639247317073171</v>
      </c>
      <c r="E160" s="12">
        <f t="shared" si="1"/>
        <v>3.639247317073171</v>
      </c>
      <c r="F160" s="13">
        <v>205</v>
      </c>
      <c r="G160" s="14">
        <v>233.92153400000001</v>
      </c>
      <c r="H160" s="15">
        <v>0.314</v>
      </c>
      <c r="I160" s="14">
        <v>512.12416599999995</v>
      </c>
      <c r="J160" s="15">
        <v>0.68600000000000005</v>
      </c>
      <c r="K160" s="16">
        <v>746045700</v>
      </c>
      <c r="L160" s="70">
        <v>2014</v>
      </c>
      <c r="M160" s="13" t="s">
        <v>18</v>
      </c>
      <c r="N160" s="17" t="s">
        <v>1337</v>
      </c>
      <c r="O160" s="22" t="s">
        <v>1338</v>
      </c>
      <c r="P160" s="19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>
      <c r="A161" s="41" t="s">
        <v>177</v>
      </c>
      <c r="B161" s="10">
        <f t="shared" si="3"/>
        <v>429.63214199999999</v>
      </c>
      <c r="C161" s="16">
        <v>757.74</v>
      </c>
      <c r="D161" s="11">
        <f t="shared" si="0"/>
        <v>4.7736904666666664</v>
      </c>
      <c r="E161" s="12">
        <f t="shared" si="1"/>
        <v>4.7736904666666664</v>
      </c>
      <c r="F161" s="13">
        <v>90</v>
      </c>
      <c r="G161" s="14">
        <v>233.63214199999999</v>
      </c>
      <c r="H161" s="15">
        <v>0.54400000000000004</v>
      </c>
      <c r="I161" s="14">
        <v>196</v>
      </c>
      <c r="J161" s="15">
        <v>0.45600000000000002</v>
      </c>
      <c r="K161" s="16">
        <v>429632142</v>
      </c>
      <c r="L161" s="70">
        <v>2000</v>
      </c>
      <c r="M161" s="13" t="s">
        <v>16</v>
      </c>
      <c r="N161" s="17" t="s">
        <v>178</v>
      </c>
      <c r="O161" s="22" t="s">
        <v>179</v>
      </c>
      <c r="P161" s="19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>
      <c r="A162" s="41" t="s">
        <v>1007</v>
      </c>
      <c r="B162" s="10">
        <f t="shared" si="3"/>
        <v>441.30614500000001</v>
      </c>
      <c r="C162" s="16">
        <v>3084.08</v>
      </c>
      <c r="D162" s="11">
        <f t="shared" si="0"/>
        <v>36.775512083333332</v>
      </c>
      <c r="E162" s="12">
        <f t="shared" si="1"/>
        <v>36.775512083333332</v>
      </c>
      <c r="F162" s="13">
        <v>12</v>
      </c>
      <c r="G162" s="14">
        <v>233.00564399999999</v>
      </c>
      <c r="H162" s="15">
        <v>0.52800000000000002</v>
      </c>
      <c r="I162" s="14">
        <v>208.300501</v>
      </c>
      <c r="J162" s="15">
        <v>0.47199999999999998</v>
      </c>
      <c r="K162" s="16">
        <v>441306145</v>
      </c>
      <c r="L162" s="70">
        <v>1973</v>
      </c>
      <c r="M162" s="13" t="s">
        <v>320</v>
      </c>
      <c r="N162" s="17" t="s">
        <v>1008</v>
      </c>
      <c r="O162" s="22" t="s">
        <v>1009</v>
      </c>
      <c r="P162" s="19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spans="1:31">
      <c r="A163" s="41" t="s">
        <v>229</v>
      </c>
      <c r="B163" s="10">
        <f t="shared" si="3"/>
        <v>677.79607599999997</v>
      </c>
      <c r="C163" s="16">
        <v>851.73</v>
      </c>
      <c r="D163" s="11">
        <f t="shared" si="0"/>
        <v>4.1078550060606061</v>
      </c>
      <c r="E163" s="12">
        <f t="shared" si="1"/>
        <v>4.1078550060606061</v>
      </c>
      <c r="F163" s="13">
        <v>165</v>
      </c>
      <c r="G163" s="14">
        <v>232.64192</v>
      </c>
      <c r="H163" s="15">
        <v>0.34300000000000003</v>
      </c>
      <c r="I163" s="14">
        <v>445.154156</v>
      </c>
      <c r="J163" s="15">
        <v>0.65700000000000003</v>
      </c>
      <c r="K163" s="16">
        <v>677796076</v>
      </c>
      <c r="L163" s="70">
        <v>2016</v>
      </c>
      <c r="M163" s="13" t="s">
        <v>18</v>
      </c>
      <c r="N163" s="17" t="s">
        <v>230</v>
      </c>
      <c r="O163" s="18"/>
      <c r="P163" s="19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spans="1:31">
      <c r="A164" s="41" t="s">
        <v>1107</v>
      </c>
      <c r="B164" s="10">
        <f t="shared" si="3"/>
        <v>618.63899900000001</v>
      </c>
      <c r="C164" s="16">
        <v>1157.6099999999999</v>
      </c>
      <c r="D164" s="11">
        <f t="shared" si="0"/>
        <v>8.4745068356164381</v>
      </c>
      <c r="E164" s="12">
        <f t="shared" si="1"/>
        <v>8.4745068356164381</v>
      </c>
      <c r="F164" s="13">
        <v>73</v>
      </c>
      <c r="G164" s="14">
        <v>229.086679</v>
      </c>
      <c r="H164" s="15">
        <v>0.37</v>
      </c>
      <c r="I164" s="14">
        <v>389.55232000000001</v>
      </c>
      <c r="J164" s="15">
        <v>0.63</v>
      </c>
      <c r="K164" s="16">
        <v>618638999</v>
      </c>
      <c r="L164" s="70">
        <v>1997</v>
      </c>
      <c r="M164" s="13" t="s">
        <v>23</v>
      </c>
      <c r="N164" s="17" t="s">
        <v>1108</v>
      </c>
      <c r="O164" s="22" t="s">
        <v>1109</v>
      </c>
      <c r="P164" s="19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spans="1:31">
      <c r="A165" s="41" t="s">
        <v>483</v>
      </c>
      <c r="B165" s="10">
        <f t="shared" si="3"/>
        <v>657.92698700000005</v>
      </c>
      <c r="C165" s="16">
        <v>806.59</v>
      </c>
      <c r="D165" s="11">
        <f t="shared" si="0"/>
        <v>2.1930899566666668</v>
      </c>
      <c r="E165" s="12">
        <f t="shared" si="1"/>
        <v>2.1930899566666668</v>
      </c>
      <c r="F165" s="13">
        <v>300</v>
      </c>
      <c r="G165" s="14">
        <v>229.024295</v>
      </c>
      <c r="H165" s="15">
        <v>0.34799999999999998</v>
      </c>
      <c r="I165" s="14">
        <v>428.902692</v>
      </c>
      <c r="J165" s="15">
        <v>0.65200000000000002</v>
      </c>
      <c r="K165" s="16">
        <v>657926987</v>
      </c>
      <c r="L165" s="70">
        <v>2017</v>
      </c>
      <c r="M165" s="13" t="s">
        <v>18</v>
      </c>
      <c r="N165" s="17" t="s">
        <v>484</v>
      </c>
      <c r="O165" s="22" t="s">
        <v>485</v>
      </c>
      <c r="P165" s="19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spans="1:31">
      <c r="A166" s="41" t="s">
        <v>904</v>
      </c>
      <c r="B166" s="10">
        <f t="shared" si="3"/>
        <v>467.36524600000001</v>
      </c>
      <c r="C166" s="16">
        <v>604.22</v>
      </c>
      <c r="D166" s="11">
        <f t="shared" si="0"/>
        <v>2.4598170842105263</v>
      </c>
      <c r="E166" s="12">
        <f t="shared" si="1"/>
        <v>2.4598170842105263</v>
      </c>
      <c r="F166" s="13">
        <v>190</v>
      </c>
      <c r="G166" s="14">
        <v>228.778661</v>
      </c>
      <c r="H166" s="15">
        <v>0.49</v>
      </c>
      <c r="I166" s="14">
        <v>238.58658500000001</v>
      </c>
      <c r="J166" s="15">
        <v>0.51</v>
      </c>
      <c r="K166" s="16">
        <v>467365246</v>
      </c>
      <c r="L166" s="70">
        <v>2013</v>
      </c>
      <c r="M166" s="13" t="s">
        <v>18</v>
      </c>
      <c r="N166" s="17" t="s">
        <v>905</v>
      </c>
      <c r="O166" s="22" t="s">
        <v>906</v>
      </c>
      <c r="P166" s="19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spans="1:31">
      <c r="A167" s="41" t="s">
        <v>1110</v>
      </c>
      <c r="B167" s="10">
        <f t="shared" si="3"/>
        <v>630.62081799999999</v>
      </c>
      <c r="C167" s="16">
        <v>803.33</v>
      </c>
      <c r="D167" s="11">
        <f t="shared" si="0"/>
        <v>5.8390816481481478</v>
      </c>
      <c r="E167" s="12">
        <f t="shared" si="1"/>
        <v>5.8390816481481478</v>
      </c>
      <c r="F167" s="13">
        <v>108</v>
      </c>
      <c r="G167" s="14">
        <v>228.433663</v>
      </c>
      <c r="H167" s="15">
        <v>0.36199999999999999</v>
      </c>
      <c r="I167" s="14">
        <v>402.18715500000002</v>
      </c>
      <c r="J167" s="15">
        <v>0.63800000000000001</v>
      </c>
      <c r="K167" s="16">
        <v>630620818</v>
      </c>
      <c r="L167" s="70">
        <v>2015</v>
      </c>
      <c r="M167" s="13" t="s">
        <v>18</v>
      </c>
      <c r="N167" s="17" t="s">
        <v>1111</v>
      </c>
      <c r="O167" s="22" t="s">
        <v>1112</v>
      </c>
      <c r="P167" s="19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spans="1:31">
      <c r="A168" s="41" t="s">
        <v>841</v>
      </c>
      <c r="B168" s="10">
        <f t="shared" si="3"/>
        <v>408.24791699999997</v>
      </c>
      <c r="C168" s="16">
        <v>686.28</v>
      </c>
      <c r="D168" s="11">
        <f t="shared" si="0"/>
        <v>5.6701099583333328</v>
      </c>
      <c r="E168" s="12">
        <f t="shared" si="1"/>
        <v>5.6701099583333328</v>
      </c>
      <c r="F168" s="13">
        <v>72</v>
      </c>
      <c r="G168" s="14">
        <v>227.966634</v>
      </c>
      <c r="H168" s="15">
        <v>0.55800000000000005</v>
      </c>
      <c r="I168" s="14">
        <v>180.281283</v>
      </c>
      <c r="J168" s="15">
        <v>0.442</v>
      </c>
      <c r="K168" s="16">
        <v>408247917</v>
      </c>
      <c r="L168" s="70">
        <v>2002</v>
      </c>
      <c r="M168" s="13" t="s">
        <v>16</v>
      </c>
      <c r="N168" s="17" t="s">
        <v>842</v>
      </c>
      <c r="O168" s="22" t="s">
        <v>843</v>
      </c>
      <c r="P168" s="19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spans="1:31">
      <c r="A169" s="41" t="s">
        <v>329</v>
      </c>
      <c r="B169" s="10">
        <f t="shared" si="3"/>
        <v>629.44342800000004</v>
      </c>
      <c r="C169" s="16">
        <v>887.78</v>
      </c>
      <c r="D169" s="11">
        <f t="shared" si="0"/>
        <v>4.1962895200000006</v>
      </c>
      <c r="E169" s="12">
        <f t="shared" si="1"/>
        <v>4.1962895200000006</v>
      </c>
      <c r="F169" s="13">
        <v>150</v>
      </c>
      <c r="G169" s="14">
        <v>227.94627399999999</v>
      </c>
      <c r="H169" s="15">
        <v>0.36199999999999999</v>
      </c>
      <c r="I169" s="14">
        <v>401.49715400000002</v>
      </c>
      <c r="J169" s="15">
        <v>0.63800000000000001</v>
      </c>
      <c r="K169" s="16">
        <v>629443428</v>
      </c>
      <c r="L169" s="70">
        <v>2008</v>
      </c>
      <c r="M169" s="13" t="s">
        <v>16</v>
      </c>
      <c r="N169" s="17" t="s">
        <v>330</v>
      </c>
      <c r="O169" s="18"/>
      <c r="P169" s="19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spans="1:31">
      <c r="A170" s="41" t="s">
        <v>973</v>
      </c>
      <c r="B170" s="10">
        <f t="shared" si="3"/>
        <v>444.10003499999999</v>
      </c>
      <c r="C170" s="16">
        <v>653.17999999999995</v>
      </c>
      <c r="D170" s="11">
        <f t="shared" si="0"/>
        <v>4.0372730454545458</v>
      </c>
      <c r="E170" s="12">
        <f t="shared" si="1"/>
        <v>4.0372730454545458</v>
      </c>
      <c r="F170" s="13">
        <v>110</v>
      </c>
      <c r="G170" s="14">
        <v>227.47107</v>
      </c>
      <c r="H170" s="15">
        <v>0.51200000000000001</v>
      </c>
      <c r="I170" s="14">
        <v>216.62896499999999</v>
      </c>
      <c r="J170" s="15">
        <v>0.48799999999999999</v>
      </c>
      <c r="K170" s="16">
        <v>444100035</v>
      </c>
      <c r="L170" s="70">
        <v>2007</v>
      </c>
      <c r="M170" s="13" t="s">
        <v>16</v>
      </c>
      <c r="N170" s="17" t="s">
        <v>974</v>
      </c>
      <c r="O170" s="22" t="s">
        <v>975</v>
      </c>
      <c r="P170" s="19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spans="1:31">
      <c r="A171" s="41" t="s">
        <v>528</v>
      </c>
      <c r="B171" s="10">
        <f t="shared" si="3"/>
        <v>619.17994999999996</v>
      </c>
      <c r="C171" s="16">
        <v>759.09</v>
      </c>
      <c r="D171" s="11">
        <f t="shared" si="0"/>
        <v>5.1598329166666668</v>
      </c>
      <c r="E171" s="12">
        <f t="shared" si="1"/>
        <v>5.1598329166666668</v>
      </c>
      <c r="F171" s="13">
        <v>120</v>
      </c>
      <c r="G171" s="14">
        <v>226.27706800000001</v>
      </c>
      <c r="H171" s="15">
        <v>0.36499999999999999</v>
      </c>
      <c r="I171" s="14">
        <v>392.90288199999998</v>
      </c>
      <c r="J171" s="15">
        <v>0.63500000000000001</v>
      </c>
      <c r="K171" s="16">
        <v>619179950</v>
      </c>
      <c r="L171" s="70">
        <v>2017</v>
      </c>
      <c r="M171" s="13" t="s">
        <v>18</v>
      </c>
      <c r="N171" s="17" t="s">
        <v>529</v>
      </c>
      <c r="O171" s="22" t="s">
        <v>530</v>
      </c>
      <c r="P171" s="19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spans="1:31">
      <c r="A172" s="41" t="s">
        <v>796</v>
      </c>
      <c r="B172" s="10">
        <f t="shared" si="3"/>
        <v>347.32580200000001</v>
      </c>
      <c r="C172" s="16">
        <v>590.54</v>
      </c>
      <c r="D172" s="11">
        <f t="shared" si="0"/>
        <v>3.8591755777777781</v>
      </c>
      <c r="E172" s="12">
        <f t="shared" si="1"/>
        <v>3.8591755777777781</v>
      </c>
      <c r="F172" s="13">
        <v>90</v>
      </c>
      <c r="G172" s="14">
        <v>226.164286</v>
      </c>
      <c r="H172" s="15">
        <v>0.65100000000000002</v>
      </c>
      <c r="I172" s="14">
        <v>121.16151600000001</v>
      </c>
      <c r="J172" s="15">
        <v>0.34899999999999998</v>
      </c>
      <c r="K172" s="16">
        <v>347325802</v>
      </c>
      <c r="L172" s="70">
        <v>2001</v>
      </c>
      <c r="M172" s="13" t="s">
        <v>16</v>
      </c>
      <c r="N172" s="17" t="s">
        <v>797</v>
      </c>
      <c r="O172" s="22" t="s">
        <v>798</v>
      </c>
      <c r="P172" s="19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spans="1:31">
      <c r="A173" s="41" t="s">
        <v>1013</v>
      </c>
      <c r="B173" s="10">
        <f t="shared" si="3"/>
        <v>1236.005118</v>
      </c>
      <c r="C173" s="16">
        <v>1515.29</v>
      </c>
      <c r="D173" s="11">
        <f t="shared" si="0"/>
        <v>4.5777967333333338</v>
      </c>
      <c r="E173" s="12">
        <f t="shared" si="1"/>
        <v>4.5777967333333338</v>
      </c>
      <c r="F173" s="13">
        <v>270</v>
      </c>
      <c r="G173" s="14">
        <v>226.008385</v>
      </c>
      <c r="H173" s="15">
        <v>0.183</v>
      </c>
      <c r="I173" s="14">
        <v>1009.9967329999999</v>
      </c>
      <c r="J173" s="15">
        <v>0.81699999999999995</v>
      </c>
      <c r="K173" s="16">
        <v>1236005118</v>
      </c>
      <c r="L173" s="70">
        <v>2017</v>
      </c>
      <c r="M173" s="13" t="s">
        <v>18</v>
      </c>
      <c r="N173" s="17" t="s">
        <v>1014</v>
      </c>
      <c r="O173" s="22" t="s">
        <v>1015</v>
      </c>
      <c r="P173" s="19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>
      <c r="A174" s="41" t="s">
        <v>814</v>
      </c>
      <c r="B174" s="10">
        <f t="shared" si="3"/>
        <v>432.243292</v>
      </c>
      <c r="C174" s="16">
        <v>491.94</v>
      </c>
      <c r="D174" s="11">
        <f t="shared" si="0"/>
        <v>2.8816219466666668</v>
      </c>
      <c r="E174" s="12">
        <f t="shared" si="1"/>
        <v>2.8816219466666668</v>
      </c>
      <c r="F174" s="13">
        <v>150</v>
      </c>
      <c r="G174" s="14">
        <v>224.54329200000001</v>
      </c>
      <c r="H174" s="15">
        <v>0.52</v>
      </c>
      <c r="I174" s="14">
        <v>207.7</v>
      </c>
      <c r="J174" s="15">
        <v>0.48</v>
      </c>
      <c r="K174" s="16">
        <v>432243292</v>
      </c>
      <c r="L174" s="70">
        <v>2021</v>
      </c>
      <c r="M174" s="13" t="s">
        <v>91</v>
      </c>
      <c r="N174" s="17" t="s">
        <v>815</v>
      </c>
      <c r="O174" s="22" t="s">
        <v>816</v>
      </c>
      <c r="P174" s="19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>
      <c r="A175" s="41" t="s">
        <v>1300</v>
      </c>
      <c r="B175" s="10">
        <f t="shared" si="3"/>
        <v>521.31188999999995</v>
      </c>
      <c r="C175" s="16">
        <v>735.27</v>
      </c>
      <c r="D175" s="11">
        <f t="shared" si="0"/>
        <v>2.8961771666666665</v>
      </c>
      <c r="E175" s="12">
        <f t="shared" si="1"/>
        <v>2.8961771666666665</v>
      </c>
      <c r="F175" s="13">
        <v>180</v>
      </c>
      <c r="G175" s="14">
        <v>223.808164</v>
      </c>
      <c r="H175" s="15">
        <v>0.42899999999999999</v>
      </c>
      <c r="I175" s="14">
        <v>297.50372599999997</v>
      </c>
      <c r="J175" s="15">
        <v>0.57099999999999995</v>
      </c>
      <c r="K175" s="16">
        <v>521311890</v>
      </c>
      <c r="L175" s="70">
        <v>2008</v>
      </c>
      <c r="M175" s="13" t="s">
        <v>16</v>
      </c>
      <c r="N175" s="17" t="s">
        <v>1301</v>
      </c>
      <c r="O175" s="22" t="s">
        <v>1302</v>
      </c>
      <c r="P175" s="19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spans="1:31">
      <c r="A176" s="41" t="s">
        <v>1231</v>
      </c>
      <c r="B176" s="10">
        <f t="shared" si="3"/>
        <v>394.43658599999998</v>
      </c>
      <c r="C176" s="16">
        <v>781.29</v>
      </c>
      <c r="D176" s="11">
        <f t="shared" si="0"/>
        <v>13.147886199999999</v>
      </c>
      <c r="E176" s="12">
        <f t="shared" si="1"/>
        <v>13.147886199999999</v>
      </c>
      <c r="F176" s="13">
        <v>30</v>
      </c>
      <c r="G176" s="14">
        <v>223.22567900000001</v>
      </c>
      <c r="H176" s="15">
        <v>0.56599999999999995</v>
      </c>
      <c r="I176" s="14">
        <v>171.21090699999999</v>
      </c>
      <c r="J176" s="15">
        <v>0.434</v>
      </c>
      <c r="K176" s="16">
        <v>394436586</v>
      </c>
      <c r="L176" s="70">
        <v>1995</v>
      </c>
      <c r="M176" s="13" t="s">
        <v>23</v>
      </c>
      <c r="N176" s="17" t="s">
        <v>1232</v>
      </c>
      <c r="O176" s="22" t="s">
        <v>1233</v>
      </c>
      <c r="P176" s="19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spans="1:31">
      <c r="A177" s="41" t="s">
        <v>132</v>
      </c>
      <c r="B177" s="10">
        <f t="shared" si="3"/>
        <v>657.869686</v>
      </c>
      <c r="C177" s="16">
        <v>837.29</v>
      </c>
      <c r="D177" s="11">
        <f t="shared" si="0"/>
        <v>3.9870890060606059</v>
      </c>
      <c r="E177" s="12">
        <f t="shared" si="1"/>
        <v>3.9870890060606059</v>
      </c>
      <c r="F177" s="13">
        <v>165</v>
      </c>
      <c r="G177" s="14">
        <v>222.527828</v>
      </c>
      <c r="H177" s="15">
        <v>0.33800000000000002</v>
      </c>
      <c r="I177" s="14">
        <v>435.341858</v>
      </c>
      <c r="J177" s="15">
        <v>0.66200000000000003</v>
      </c>
      <c r="K177" s="16">
        <v>657869686</v>
      </c>
      <c r="L177" s="70">
        <v>2014</v>
      </c>
      <c r="M177" s="13" t="s">
        <v>18</v>
      </c>
      <c r="N177" s="17" t="s">
        <v>133</v>
      </c>
      <c r="O177" s="18"/>
      <c r="P177" s="19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spans="1:31">
      <c r="A178" s="41" t="s">
        <v>593</v>
      </c>
      <c r="B178" s="10">
        <f t="shared" si="3"/>
        <v>791.65739799999994</v>
      </c>
      <c r="C178" s="16">
        <v>950.85</v>
      </c>
      <c r="D178" s="11">
        <f t="shared" si="0"/>
        <v>4.4475134719101117</v>
      </c>
      <c r="E178" s="12">
        <f t="shared" si="1"/>
        <v>4.4475134719101117</v>
      </c>
      <c r="F178" s="13">
        <v>178</v>
      </c>
      <c r="G178" s="14">
        <v>220.15910400000001</v>
      </c>
      <c r="H178" s="15">
        <v>0.27800000000000002</v>
      </c>
      <c r="I178" s="14">
        <v>571.49829399999999</v>
      </c>
      <c r="J178" s="15">
        <v>0.72199999999999998</v>
      </c>
      <c r="K178" s="16">
        <v>791657398</v>
      </c>
      <c r="L178" s="70">
        <v>2018</v>
      </c>
      <c r="M178" s="13" t="s">
        <v>18</v>
      </c>
      <c r="N178" s="17" t="s">
        <v>594</v>
      </c>
      <c r="O178" s="22" t="s">
        <v>595</v>
      </c>
      <c r="P178" s="19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>
      <c r="A179" s="41" t="s">
        <v>653</v>
      </c>
      <c r="B179" s="10">
        <f t="shared" si="3"/>
        <v>459.24224900000002</v>
      </c>
      <c r="C179" s="16">
        <v>675.45</v>
      </c>
      <c r="D179" s="11">
        <f t="shared" si="0"/>
        <v>3.5326326846153848</v>
      </c>
      <c r="E179" s="12">
        <f t="shared" si="1"/>
        <v>3.5326326846153848</v>
      </c>
      <c r="F179" s="13">
        <v>130</v>
      </c>
      <c r="G179" s="14">
        <v>219.96411499999999</v>
      </c>
      <c r="H179" s="15">
        <v>0.47899999999999998</v>
      </c>
      <c r="I179" s="14">
        <v>239.27813399999999</v>
      </c>
      <c r="J179" s="15">
        <v>0.52100000000000002</v>
      </c>
      <c r="K179" s="16">
        <v>459242249</v>
      </c>
      <c r="L179" s="70">
        <v>2007</v>
      </c>
      <c r="M179" s="13" t="s">
        <v>16</v>
      </c>
      <c r="N179" s="17" t="s">
        <v>654</v>
      </c>
      <c r="O179" s="22" t="s">
        <v>655</v>
      </c>
      <c r="P179" s="19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spans="1:31">
      <c r="A180" s="41" t="s">
        <v>53</v>
      </c>
      <c r="B180" s="10">
        <f t="shared" si="3"/>
        <v>443.14000499999997</v>
      </c>
      <c r="C180" s="16">
        <v>624.83000000000004</v>
      </c>
      <c r="D180" s="11">
        <f t="shared" si="0"/>
        <v>5.9085333999999996</v>
      </c>
      <c r="E180" s="12">
        <f t="shared" si="1"/>
        <v>5.9085333999999996</v>
      </c>
      <c r="F180" s="13">
        <v>75</v>
      </c>
      <c r="G180" s="14">
        <v>219.61461199999999</v>
      </c>
      <c r="H180" s="15">
        <v>0.496</v>
      </c>
      <c r="I180" s="14">
        <v>223.52539300000001</v>
      </c>
      <c r="J180" s="15">
        <v>0.504</v>
      </c>
      <c r="K180" s="16">
        <v>443140005</v>
      </c>
      <c r="L180" s="70">
        <v>2009</v>
      </c>
      <c r="M180" s="13" t="s">
        <v>16</v>
      </c>
      <c r="N180" s="17" t="s">
        <v>54</v>
      </c>
      <c r="O180" s="18"/>
      <c r="P180" s="19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spans="1:31">
      <c r="A181" s="41" t="s">
        <v>641</v>
      </c>
      <c r="B181" s="10">
        <f t="shared" si="3"/>
        <v>441.28619500000002</v>
      </c>
      <c r="C181" s="16">
        <v>921.29</v>
      </c>
      <c r="D181" s="11">
        <f t="shared" si="0"/>
        <v>17.6514478</v>
      </c>
      <c r="E181" s="12">
        <f t="shared" si="1"/>
        <v>17.6514478</v>
      </c>
      <c r="F181" s="13">
        <v>25</v>
      </c>
      <c r="G181" s="14">
        <v>219.195243</v>
      </c>
      <c r="H181" s="15">
        <v>0.497</v>
      </c>
      <c r="I181" s="14">
        <v>222.09095199999999</v>
      </c>
      <c r="J181" s="15">
        <v>0.503</v>
      </c>
      <c r="K181" s="16">
        <v>441286195</v>
      </c>
      <c r="L181" s="70">
        <v>1993</v>
      </c>
      <c r="M181" s="13" t="s">
        <v>23</v>
      </c>
      <c r="N181" s="17" t="s">
        <v>642</v>
      </c>
      <c r="O181" s="22" t="s">
        <v>643</v>
      </c>
      <c r="P181" s="19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spans="1:31">
      <c r="A182" s="41" t="s">
        <v>125</v>
      </c>
      <c r="B182" s="10">
        <f t="shared" si="3"/>
        <v>424.96762000000001</v>
      </c>
      <c r="C182" s="16">
        <v>939.95</v>
      </c>
      <c r="D182" s="11">
        <f t="shared" si="0"/>
        <v>16.998704799999999</v>
      </c>
      <c r="E182" s="12">
        <f t="shared" si="1"/>
        <v>16.998704799999999</v>
      </c>
      <c r="F182" s="13">
        <v>25</v>
      </c>
      <c r="G182" s="14">
        <v>218.96762000000001</v>
      </c>
      <c r="H182" s="15">
        <v>0.51500000000000001</v>
      </c>
      <c r="I182" s="14">
        <v>206</v>
      </c>
      <c r="J182" s="15">
        <v>0.48499999999999999</v>
      </c>
      <c r="K182" s="16">
        <v>424967620</v>
      </c>
      <c r="L182" s="70">
        <v>1991</v>
      </c>
      <c r="M182" s="13" t="s">
        <v>23</v>
      </c>
      <c r="N182" s="17" t="s">
        <v>127</v>
      </c>
      <c r="O182" s="22" t="s">
        <v>128</v>
      </c>
      <c r="P182" s="19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>
      <c r="A183" s="41" t="s">
        <v>928</v>
      </c>
      <c r="B183" s="10">
        <f t="shared" si="3"/>
        <v>549.36831500000005</v>
      </c>
      <c r="C183" s="16">
        <v>721.56</v>
      </c>
      <c r="D183" s="11">
        <f t="shared" si="0"/>
        <v>8.4518202307692309</v>
      </c>
      <c r="E183" s="12">
        <f t="shared" si="1"/>
        <v>8.4518202307692309</v>
      </c>
      <c r="F183" s="13">
        <v>65</v>
      </c>
      <c r="G183" s="14">
        <v>218.81548699999999</v>
      </c>
      <c r="H183" s="15">
        <v>0.39800000000000002</v>
      </c>
      <c r="I183" s="14">
        <v>330.55282799999998</v>
      </c>
      <c r="J183" s="15">
        <v>0.60199999999999998</v>
      </c>
      <c r="K183" s="16">
        <v>549368315</v>
      </c>
      <c r="L183" s="70">
        <v>2012</v>
      </c>
      <c r="M183" s="13" t="s">
        <v>18</v>
      </c>
      <c r="N183" s="17" t="s">
        <v>929</v>
      </c>
      <c r="O183" s="22" t="s">
        <v>930</v>
      </c>
      <c r="P183" s="19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spans="1:31">
      <c r="A184" s="41" t="s">
        <v>486</v>
      </c>
      <c r="B184" s="10">
        <f t="shared" si="3"/>
        <v>556.90637800000002</v>
      </c>
      <c r="C184" s="16">
        <v>869.41</v>
      </c>
      <c r="D184" s="11">
        <f t="shared" si="0"/>
        <v>2.6903689758454106</v>
      </c>
      <c r="E184" s="12">
        <f t="shared" si="1"/>
        <v>2.6903689758454106</v>
      </c>
      <c r="F184" s="13">
        <v>207</v>
      </c>
      <c r="G184" s="14">
        <v>218.08002500000001</v>
      </c>
      <c r="H184" s="15">
        <v>0.39200000000000002</v>
      </c>
      <c r="I184" s="14">
        <v>338.82635299999998</v>
      </c>
      <c r="J184" s="15">
        <v>0.60799999999999998</v>
      </c>
      <c r="K184" s="16">
        <v>556906378</v>
      </c>
      <c r="L184" s="70">
        <v>2005</v>
      </c>
      <c r="M184" s="13" t="s">
        <v>16</v>
      </c>
      <c r="N184" s="17" t="s">
        <v>487</v>
      </c>
      <c r="O184" s="22" t="s">
        <v>488</v>
      </c>
      <c r="P184" s="19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spans="1:31">
      <c r="A185" s="41" t="s">
        <v>298</v>
      </c>
      <c r="B185" s="10">
        <f t="shared" si="3"/>
        <v>505.70355699999999</v>
      </c>
      <c r="C185" s="16">
        <v>1181.74</v>
      </c>
      <c r="D185" s="11">
        <f t="shared" si="0"/>
        <v>21.987111173913043</v>
      </c>
      <c r="E185" s="12">
        <f t="shared" si="1"/>
        <v>21.987111173913043</v>
      </c>
      <c r="F185" s="13">
        <v>23</v>
      </c>
      <c r="G185" s="14">
        <v>217.631306</v>
      </c>
      <c r="H185" s="15">
        <v>0.43</v>
      </c>
      <c r="I185" s="14">
        <v>288.07225099999999</v>
      </c>
      <c r="J185" s="15">
        <v>0.56999999999999995</v>
      </c>
      <c r="K185" s="16">
        <v>505703557</v>
      </c>
      <c r="L185" s="70">
        <v>1990</v>
      </c>
      <c r="M185" s="13" t="s">
        <v>23</v>
      </c>
      <c r="N185" s="17" t="s">
        <v>299</v>
      </c>
      <c r="O185" s="22" t="s">
        <v>300</v>
      </c>
      <c r="P185" s="19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spans="1:31">
      <c r="A186" s="41" t="s">
        <v>375</v>
      </c>
      <c r="B186" s="10">
        <f t="shared" si="3"/>
        <v>494.87947100000002</v>
      </c>
      <c r="C186" s="16">
        <v>679.93</v>
      </c>
      <c r="D186" s="11">
        <f t="shared" si="0"/>
        <v>2.9992695212121214</v>
      </c>
      <c r="E186" s="12">
        <f t="shared" si="1"/>
        <v>2.9992695212121214</v>
      </c>
      <c r="F186" s="13">
        <v>165</v>
      </c>
      <c r="G186" s="14">
        <v>217.581231</v>
      </c>
      <c r="H186" s="15">
        <v>0.44</v>
      </c>
      <c r="I186" s="14">
        <v>277.29824000000002</v>
      </c>
      <c r="J186" s="15">
        <v>0.56000000000000005</v>
      </c>
      <c r="K186" s="16">
        <v>494879471</v>
      </c>
      <c r="L186" s="70">
        <v>2010</v>
      </c>
      <c r="M186" s="13" t="s">
        <v>18</v>
      </c>
      <c r="N186" s="17" t="s">
        <v>376</v>
      </c>
      <c r="O186" s="18"/>
      <c r="P186" s="19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spans="1:31">
      <c r="A187" s="41" t="s">
        <v>992</v>
      </c>
      <c r="B187" s="10">
        <f t="shared" si="3"/>
        <v>760.00694499999997</v>
      </c>
      <c r="C187" s="16">
        <v>1141.01</v>
      </c>
      <c r="D187" s="11">
        <f t="shared" si="0"/>
        <v>6.0800555599999999</v>
      </c>
      <c r="E187" s="12">
        <f t="shared" si="1"/>
        <v>6.0800555599999999</v>
      </c>
      <c r="F187" s="13">
        <v>125</v>
      </c>
      <c r="G187" s="14">
        <v>217.53613799999999</v>
      </c>
      <c r="H187" s="15">
        <v>0.28599999999999998</v>
      </c>
      <c r="I187" s="14">
        <v>542.47080700000004</v>
      </c>
      <c r="J187" s="15">
        <v>0.71399999999999997</v>
      </c>
      <c r="K187" s="16">
        <v>760006945</v>
      </c>
      <c r="L187" s="70">
        <v>2006</v>
      </c>
      <c r="M187" s="13" t="s">
        <v>16</v>
      </c>
      <c r="N187" s="17" t="s">
        <v>993</v>
      </c>
      <c r="O187" s="22" t="s">
        <v>994</v>
      </c>
      <c r="P187" s="19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>
      <c r="A188" s="41" t="s">
        <v>45</v>
      </c>
      <c r="B188" s="10">
        <f t="shared" si="3"/>
        <v>504.05021900000003</v>
      </c>
      <c r="C188" s="16">
        <v>1086.6099999999999</v>
      </c>
      <c r="D188" s="11">
        <f t="shared" si="0"/>
        <v>18.001793535714288</v>
      </c>
      <c r="E188" s="12">
        <f t="shared" si="1"/>
        <v>18.001793535714288</v>
      </c>
      <c r="F188" s="13">
        <v>28</v>
      </c>
      <c r="G188" s="14">
        <v>217.35021900000001</v>
      </c>
      <c r="H188" s="15">
        <v>0.43099999999999999</v>
      </c>
      <c r="I188" s="14">
        <v>286.7</v>
      </c>
      <c r="J188" s="15">
        <v>0.56899999999999995</v>
      </c>
      <c r="K188" s="16">
        <v>504050219</v>
      </c>
      <c r="L188" s="70">
        <v>1992</v>
      </c>
      <c r="M188" s="13" t="s">
        <v>23</v>
      </c>
      <c r="N188" s="17" t="s">
        <v>47</v>
      </c>
      <c r="O188" s="22" t="s">
        <v>48</v>
      </c>
      <c r="P188" s="19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spans="1:31">
      <c r="A189" s="41" t="s">
        <v>1368</v>
      </c>
      <c r="B189" s="10">
        <f t="shared" si="3"/>
        <v>365.35254600000002</v>
      </c>
      <c r="C189" s="16">
        <v>537.36</v>
      </c>
      <c r="D189" s="11">
        <f t="shared" si="0"/>
        <v>5.2193220857142864</v>
      </c>
      <c r="E189" s="12">
        <f t="shared" si="1"/>
        <v>5.2193220857142864</v>
      </c>
      <c r="F189" s="13">
        <v>70</v>
      </c>
      <c r="G189" s="14">
        <v>217.32697400000001</v>
      </c>
      <c r="H189" s="15">
        <v>0.59499999999999997</v>
      </c>
      <c r="I189" s="14">
        <v>148.02557200000001</v>
      </c>
      <c r="J189" s="15">
        <v>0.40500000000000003</v>
      </c>
      <c r="K189" s="16">
        <v>365352546</v>
      </c>
      <c r="L189" s="70">
        <v>2007</v>
      </c>
      <c r="M189" s="13" t="s">
        <v>16</v>
      </c>
      <c r="N189" s="17" t="s">
        <v>56</v>
      </c>
      <c r="O189" s="18"/>
      <c r="P189" s="19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spans="1:31">
      <c r="A190" s="41" t="s">
        <v>802</v>
      </c>
      <c r="B190" s="10">
        <f t="shared" si="3"/>
        <v>482.349603</v>
      </c>
      <c r="C190" s="16">
        <v>888.62</v>
      </c>
      <c r="D190" s="11">
        <f t="shared" si="0"/>
        <v>6.8907086142857139</v>
      </c>
      <c r="E190" s="12">
        <f t="shared" si="1"/>
        <v>6.8907086142857139</v>
      </c>
      <c r="F190" s="13">
        <v>70</v>
      </c>
      <c r="G190" s="14">
        <v>217.04960299999999</v>
      </c>
      <c r="H190" s="15">
        <v>0.45</v>
      </c>
      <c r="I190" s="14">
        <v>265.3</v>
      </c>
      <c r="J190" s="15">
        <v>0.55000000000000004</v>
      </c>
      <c r="K190" s="16">
        <v>482349603</v>
      </c>
      <c r="L190" s="70">
        <v>1998</v>
      </c>
      <c r="M190" s="13" t="s">
        <v>23</v>
      </c>
      <c r="N190" s="17" t="s">
        <v>803</v>
      </c>
      <c r="O190" s="22" t="s">
        <v>804</v>
      </c>
      <c r="P190" s="19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31">
      <c r="A191" s="41" t="s">
        <v>147</v>
      </c>
      <c r="B191" s="10">
        <f t="shared" si="3"/>
        <v>910.80931099999998</v>
      </c>
      <c r="C191" s="16">
        <v>1093.97</v>
      </c>
      <c r="D191" s="11">
        <f t="shared" si="0"/>
        <v>17.515563673076922</v>
      </c>
      <c r="E191" s="12">
        <f t="shared" si="1"/>
        <v>17.515563673076922</v>
      </c>
      <c r="F191" s="13">
        <v>52</v>
      </c>
      <c r="G191" s="14">
        <v>216.66804200000001</v>
      </c>
      <c r="H191" s="15">
        <v>0.23799999999999999</v>
      </c>
      <c r="I191" s="14">
        <v>694.14126899999997</v>
      </c>
      <c r="J191" s="15">
        <v>0.76200000000000001</v>
      </c>
      <c r="K191" s="16">
        <v>910809311</v>
      </c>
      <c r="L191" s="70">
        <v>2018</v>
      </c>
      <c r="M191" s="13" t="s">
        <v>18</v>
      </c>
      <c r="N191" s="17" t="s">
        <v>148</v>
      </c>
      <c r="O191" s="18"/>
      <c r="P191" s="19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spans="1:31">
      <c r="A192" s="41" t="s">
        <v>1370</v>
      </c>
      <c r="B192" s="10">
        <f t="shared" si="3"/>
        <v>622.67413899999997</v>
      </c>
      <c r="C192" s="16">
        <v>747.89</v>
      </c>
      <c r="D192" s="11">
        <f t="shared" si="0"/>
        <v>3.1932007128205129</v>
      </c>
      <c r="E192" s="12">
        <f t="shared" si="1"/>
        <v>3.1932007128205129</v>
      </c>
      <c r="F192" s="13">
        <v>195</v>
      </c>
      <c r="G192" s="14">
        <v>216.64874</v>
      </c>
      <c r="H192" s="15">
        <v>0.34799999999999998</v>
      </c>
      <c r="I192" s="14">
        <v>406.02539899999999</v>
      </c>
      <c r="J192" s="15">
        <v>0.65200000000000002</v>
      </c>
      <c r="K192" s="16">
        <v>622674139</v>
      </c>
      <c r="L192" s="70">
        <v>2018</v>
      </c>
      <c r="M192" s="13" t="s">
        <v>18</v>
      </c>
      <c r="N192" s="17" t="s">
        <v>70</v>
      </c>
      <c r="O192" s="18"/>
      <c r="P192" s="19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spans="1:31">
      <c r="A193" s="41" t="s">
        <v>1382</v>
      </c>
      <c r="B193" s="10">
        <f t="shared" si="3"/>
        <v>746.92127400000004</v>
      </c>
      <c r="C193" s="16">
        <v>981.04</v>
      </c>
      <c r="D193" s="11">
        <f t="shared" si="0"/>
        <v>5.1511811999999999</v>
      </c>
      <c r="E193" s="12">
        <f t="shared" si="1"/>
        <v>5.1511811999999999</v>
      </c>
      <c r="F193" s="13">
        <v>145</v>
      </c>
      <c r="G193" s="14">
        <v>216.391482</v>
      </c>
      <c r="H193" s="15">
        <v>0.28999999999999998</v>
      </c>
      <c r="I193" s="14">
        <v>530.52979200000004</v>
      </c>
      <c r="J193" s="15">
        <v>0.71</v>
      </c>
      <c r="K193" s="16">
        <v>746921274</v>
      </c>
      <c r="L193" s="70">
        <v>2012</v>
      </c>
      <c r="M193" s="13" t="s">
        <v>18</v>
      </c>
      <c r="N193" s="17" t="s">
        <v>550</v>
      </c>
      <c r="O193" s="22" t="s">
        <v>551</v>
      </c>
      <c r="P193" s="19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spans="1:31">
      <c r="A194" s="41" t="s">
        <v>501</v>
      </c>
      <c r="B194" s="10">
        <f t="shared" si="3"/>
        <v>632.08319700000004</v>
      </c>
      <c r="C194" s="16">
        <v>891.5</v>
      </c>
      <c r="D194" s="11">
        <f t="shared" si="0"/>
        <v>4.8621784384615392</v>
      </c>
      <c r="E194" s="12">
        <f t="shared" si="1"/>
        <v>4.8621784384615392</v>
      </c>
      <c r="F194" s="13">
        <v>130</v>
      </c>
      <c r="G194" s="14">
        <v>215.771591</v>
      </c>
      <c r="H194" s="15">
        <v>0.34100000000000003</v>
      </c>
      <c r="I194" s="14">
        <v>416.31160599999998</v>
      </c>
      <c r="J194" s="15">
        <v>0.65900000000000003</v>
      </c>
      <c r="K194" s="16">
        <v>632083197</v>
      </c>
      <c r="L194" s="70">
        <v>2008</v>
      </c>
      <c r="M194" s="13" t="s">
        <v>16</v>
      </c>
      <c r="N194" s="17" t="s">
        <v>502</v>
      </c>
      <c r="O194" s="22" t="s">
        <v>503</v>
      </c>
      <c r="P194" s="19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spans="1:31">
      <c r="A195" s="41" t="s">
        <v>617</v>
      </c>
      <c r="B195" s="10">
        <f t="shared" si="3"/>
        <v>546.38810799999999</v>
      </c>
      <c r="C195" s="16">
        <v>963.66</v>
      </c>
      <c r="D195" s="11">
        <f t="shared" si="0"/>
        <v>4.3711048640000003</v>
      </c>
      <c r="E195" s="12">
        <f t="shared" si="1"/>
        <v>4.3711048640000003</v>
      </c>
      <c r="F195" s="13">
        <v>125</v>
      </c>
      <c r="G195" s="14">
        <v>215.40988899999999</v>
      </c>
      <c r="H195" s="15">
        <v>0.39400000000000002</v>
      </c>
      <c r="I195" s="14">
        <v>330.97821900000002</v>
      </c>
      <c r="J195" s="15">
        <v>0.60599999999999998</v>
      </c>
      <c r="K195" s="16">
        <v>546388108</v>
      </c>
      <c r="L195" s="70">
        <v>2000</v>
      </c>
      <c r="M195" s="13" t="s">
        <v>16</v>
      </c>
      <c r="N195" s="17" t="s">
        <v>615</v>
      </c>
      <c r="O195" s="22" t="s">
        <v>616</v>
      </c>
      <c r="P195" s="19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spans="1:31">
      <c r="A196" s="41" t="s">
        <v>40</v>
      </c>
      <c r="B196" s="10">
        <f t="shared" si="3"/>
        <v>436.23312199999998</v>
      </c>
      <c r="C196" s="16">
        <v>523.96</v>
      </c>
      <c r="D196" s="11">
        <f t="shared" si="0"/>
        <v>12.117586722222221</v>
      </c>
      <c r="E196" s="12">
        <f t="shared" si="1"/>
        <v>12.117586722222221</v>
      </c>
      <c r="F196" s="13">
        <v>36</v>
      </c>
      <c r="G196" s="14">
        <v>215.333122</v>
      </c>
      <c r="H196" s="15">
        <v>0.49399999999999999</v>
      </c>
      <c r="I196" s="14">
        <v>220.9</v>
      </c>
      <c r="J196" s="15">
        <v>0.50600000000000001</v>
      </c>
      <c r="K196" s="16">
        <v>436233122</v>
      </c>
      <c r="L196" s="70">
        <v>2018</v>
      </c>
      <c r="M196" s="13" t="s">
        <v>18</v>
      </c>
      <c r="N196" s="17" t="s">
        <v>41</v>
      </c>
      <c r="O196" s="18"/>
      <c r="P196" s="19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spans="1:31">
      <c r="A197" s="41" t="s">
        <v>1345</v>
      </c>
      <c r="B197" s="10">
        <f t="shared" si="3"/>
        <v>407.71154899999999</v>
      </c>
      <c r="C197" s="16">
        <v>668.03</v>
      </c>
      <c r="D197" s="11">
        <f t="shared" si="0"/>
        <v>3.7064686272727272</v>
      </c>
      <c r="E197" s="12">
        <f t="shared" si="1"/>
        <v>3.7064686272727272</v>
      </c>
      <c r="F197" s="13">
        <v>110</v>
      </c>
      <c r="G197" s="14">
        <v>214.94969399999999</v>
      </c>
      <c r="H197" s="15">
        <v>0.52700000000000002</v>
      </c>
      <c r="I197" s="14">
        <v>192.761855</v>
      </c>
      <c r="J197" s="15">
        <v>0.47299999999999998</v>
      </c>
      <c r="K197" s="16">
        <v>407711549</v>
      </c>
      <c r="L197" s="70">
        <v>2003</v>
      </c>
      <c r="M197" s="13" t="s">
        <v>16</v>
      </c>
      <c r="N197" s="17" t="s">
        <v>1346</v>
      </c>
      <c r="O197" s="22" t="s">
        <v>1347</v>
      </c>
      <c r="P197" s="19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spans="1:31">
      <c r="A198" s="41" t="s">
        <v>1104</v>
      </c>
      <c r="B198" s="10">
        <f t="shared" si="3"/>
        <v>349.18331599999999</v>
      </c>
      <c r="C198" s="16">
        <v>458.63</v>
      </c>
      <c r="D198" s="11">
        <f t="shared" si="0"/>
        <v>4.9883330857142854</v>
      </c>
      <c r="E198" s="12">
        <f t="shared" si="1"/>
        <v>4.9883330857142854</v>
      </c>
      <c r="F198" s="13">
        <v>70</v>
      </c>
      <c r="G198" s="14">
        <v>214.37350000000001</v>
      </c>
      <c r="H198" s="15">
        <v>0.61399999999999999</v>
      </c>
      <c r="I198" s="14">
        <v>134.80981600000001</v>
      </c>
      <c r="J198" s="15">
        <v>0.38600000000000001</v>
      </c>
      <c r="K198" s="16">
        <v>349183316</v>
      </c>
      <c r="L198" s="70">
        <v>2012</v>
      </c>
      <c r="M198" s="13" t="s">
        <v>18</v>
      </c>
      <c r="N198" s="17" t="s">
        <v>1105</v>
      </c>
      <c r="O198" s="22" t="s">
        <v>1106</v>
      </c>
      <c r="P198" s="19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spans="1:31">
      <c r="A199" s="41" t="s">
        <v>859</v>
      </c>
      <c r="B199" s="10">
        <f t="shared" si="3"/>
        <v>392.92480699999999</v>
      </c>
      <c r="C199" s="16">
        <v>471.94</v>
      </c>
      <c r="D199" s="11">
        <f t="shared" si="0"/>
        <v>1.3097493566666667</v>
      </c>
      <c r="E199" s="12">
        <f t="shared" si="1"/>
        <v>1.3097493566666667</v>
      </c>
      <c r="F199" s="13">
        <v>300</v>
      </c>
      <c r="G199" s="14">
        <v>213.76751200000001</v>
      </c>
      <c r="H199" s="15">
        <v>0.54400000000000004</v>
      </c>
      <c r="I199" s="14">
        <v>179.157295</v>
      </c>
      <c r="J199" s="15">
        <v>0.45600000000000002</v>
      </c>
      <c r="K199" s="16">
        <v>392924807</v>
      </c>
      <c r="L199" s="70">
        <v>2018</v>
      </c>
      <c r="M199" s="13" t="s">
        <v>18</v>
      </c>
      <c r="N199" s="17" t="s">
        <v>860</v>
      </c>
      <c r="O199" s="22" t="s">
        <v>861</v>
      </c>
      <c r="P199" s="19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spans="1:31">
      <c r="A200" s="74" t="s">
        <v>1297</v>
      </c>
      <c r="B200" s="10">
        <f t="shared" si="3"/>
        <v>506.86359199999998</v>
      </c>
      <c r="C200" s="16">
        <v>576.87</v>
      </c>
      <c r="D200" s="11">
        <f t="shared" si="0"/>
        <v>4.6078508363636361</v>
      </c>
      <c r="E200" s="12">
        <f t="shared" si="1"/>
        <v>4.6078508363636361</v>
      </c>
      <c r="F200" s="36">
        <v>110</v>
      </c>
      <c r="G200" s="37">
        <v>213.550366</v>
      </c>
      <c r="H200" s="38">
        <v>0.42099999999999999</v>
      </c>
      <c r="I200" s="37">
        <v>293.31322599999999</v>
      </c>
      <c r="J200" s="38">
        <v>0.57899999999999996</v>
      </c>
      <c r="K200" s="39">
        <v>506863592</v>
      </c>
      <c r="L200" s="75">
        <v>2021</v>
      </c>
      <c r="M200" s="13" t="s">
        <v>91</v>
      </c>
      <c r="N200" s="17" t="s">
        <v>1298</v>
      </c>
      <c r="O200" s="22" t="s">
        <v>1299</v>
      </c>
      <c r="P200" s="19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spans="1:31">
      <c r="A201" s="41" t="s">
        <v>1294</v>
      </c>
      <c r="B201" s="10">
        <f t="shared" si="3"/>
        <v>856.085151</v>
      </c>
      <c r="C201" s="16">
        <v>1028.24</v>
      </c>
      <c r="D201" s="11">
        <f t="shared" si="0"/>
        <v>7.3800444051724137</v>
      </c>
      <c r="E201" s="12">
        <f t="shared" si="1"/>
        <v>7.3800444051724137</v>
      </c>
      <c r="F201" s="13">
        <v>116</v>
      </c>
      <c r="G201" s="14">
        <v>213.51550599999999</v>
      </c>
      <c r="H201" s="15">
        <v>0.249</v>
      </c>
      <c r="I201" s="14">
        <v>642.56964500000004</v>
      </c>
      <c r="J201" s="15">
        <v>0.751</v>
      </c>
      <c r="K201" s="16">
        <v>856085151</v>
      </c>
      <c r="L201" s="70">
        <v>2018</v>
      </c>
      <c r="M201" s="13" t="s">
        <v>18</v>
      </c>
      <c r="N201" s="17" t="s">
        <v>1295</v>
      </c>
      <c r="O201" s="22" t="s">
        <v>1296</v>
      </c>
      <c r="P201" s="19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spans="1:31">
      <c r="A202" s="41" t="s">
        <v>101</v>
      </c>
      <c r="B202" s="10">
        <f t="shared" si="3"/>
        <v>383.33676200000002</v>
      </c>
      <c r="C202" s="16">
        <v>1081.74</v>
      </c>
      <c r="D202" s="11">
        <f t="shared" si="0"/>
        <v>20.175619052631578</v>
      </c>
      <c r="E202" s="12">
        <f t="shared" si="1"/>
        <v>20.175619052631578</v>
      </c>
      <c r="F202" s="13">
        <v>19</v>
      </c>
      <c r="G202" s="14">
        <v>212.83676199999999</v>
      </c>
      <c r="H202" s="15">
        <v>0.55500000000000005</v>
      </c>
      <c r="I202" s="14">
        <v>170.5</v>
      </c>
      <c r="J202" s="15">
        <v>0.44500000000000001</v>
      </c>
      <c r="K202" s="16">
        <v>383336762</v>
      </c>
      <c r="L202" s="70">
        <v>1985</v>
      </c>
      <c r="M202" s="13" t="s">
        <v>102</v>
      </c>
      <c r="N202" s="17" t="s">
        <v>103</v>
      </c>
      <c r="O202" s="22" t="s">
        <v>104</v>
      </c>
      <c r="P202" s="19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spans="1:31">
      <c r="A203" s="41" t="s">
        <v>444</v>
      </c>
      <c r="B203" s="10">
        <f t="shared" si="3"/>
        <v>473.122525</v>
      </c>
      <c r="C203" s="16">
        <v>559.58000000000004</v>
      </c>
      <c r="D203" s="11">
        <f t="shared" si="0"/>
        <v>5.9888927215189875</v>
      </c>
      <c r="E203" s="12">
        <f t="shared" si="1"/>
        <v>5.9888927215189875</v>
      </c>
      <c r="F203" s="13">
        <v>79</v>
      </c>
      <c r="G203" s="14">
        <v>211.622525</v>
      </c>
      <c r="H203" s="15">
        <v>0.44700000000000001</v>
      </c>
      <c r="I203" s="14">
        <v>261.5</v>
      </c>
      <c r="J203" s="15">
        <v>0.55300000000000005</v>
      </c>
      <c r="K203" s="16">
        <v>473122525</v>
      </c>
      <c r="L203" s="70">
        <v>2019</v>
      </c>
      <c r="M203" s="13" t="s">
        <v>18</v>
      </c>
      <c r="N203" s="17" t="s">
        <v>445</v>
      </c>
      <c r="O203" s="22" t="s">
        <v>446</v>
      </c>
      <c r="P203" s="19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spans="1:31">
      <c r="A204" s="41">
        <v>300</v>
      </c>
      <c r="B204" s="10">
        <f t="shared" si="3"/>
        <v>456.08234299999998</v>
      </c>
      <c r="C204" s="16">
        <v>670.8</v>
      </c>
      <c r="D204" s="11">
        <f t="shared" si="0"/>
        <v>7.0166514307692305</v>
      </c>
      <c r="E204" s="12">
        <f t="shared" si="1"/>
        <v>7.0166514307692305</v>
      </c>
      <c r="F204" s="13">
        <v>65</v>
      </c>
      <c r="G204" s="14">
        <v>210.62910099999999</v>
      </c>
      <c r="H204" s="15">
        <v>0.46200000000000002</v>
      </c>
      <c r="I204" s="14">
        <v>245.45324199999999</v>
      </c>
      <c r="J204" s="15">
        <v>0.53800000000000003</v>
      </c>
      <c r="K204" s="16">
        <v>456082343</v>
      </c>
      <c r="L204" s="70">
        <v>2007</v>
      </c>
      <c r="M204" s="13" t="s">
        <v>16</v>
      </c>
      <c r="N204" s="17" t="s">
        <v>17</v>
      </c>
      <c r="O204" s="18"/>
      <c r="P204" s="19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spans="1:31">
      <c r="A205" s="41" t="s">
        <v>194</v>
      </c>
      <c r="B205" s="10">
        <f t="shared" si="3"/>
        <v>807.81788800000004</v>
      </c>
      <c r="C205" s="16">
        <v>990.35</v>
      </c>
      <c r="D205" s="11">
        <f t="shared" si="0"/>
        <v>3.5903017244444446</v>
      </c>
      <c r="E205" s="12">
        <f t="shared" si="1"/>
        <v>3.5903017244444446</v>
      </c>
      <c r="F205" s="13">
        <v>225</v>
      </c>
      <c r="G205" s="14">
        <v>210.460015</v>
      </c>
      <c r="H205" s="15">
        <v>0.26</v>
      </c>
      <c r="I205" s="14">
        <v>597.35787300000004</v>
      </c>
      <c r="J205" s="15">
        <v>0.74</v>
      </c>
      <c r="K205" s="16">
        <v>807817888</v>
      </c>
      <c r="L205" s="70">
        <v>2017</v>
      </c>
      <c r="M205" s="13" t="s">
        <v>18</v>
      </c>
      <c r="N205" s="17" t="s">
        <v>195</v>
      </c>
      <c r="O205" s="22" t="s">
        <v>196</v>
      </c>
      <c r="P205" s="19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spans="1:31">
      <c r="A206" s="41" t="s">
        <v>268</v>
      </c>
      <c r="B206" s="10">
        <f t="shared" si="3"/>
        <v>626.13767499999994</v>
      </c>
      <c r="C206" s="16">
        <v>846.45</v>
      </c>
      <c r="D206" s="11">
        <f t="shared" si="0"/>
        <v>5.0091013999999996</v>
      </c>
      <c r="E206" s="12">
        <f t="shared" si="1"/>
        <v>5.0091013999999996</v>
      </c>
      <c r="F206" s="13">
        <v>125</v>
      </c>
      <c r="G206" s="14">
        <v>209.83767499999999</v>
      </c>
      <c r="H206" s="15">
        <v>0.33500000000000002</v>
      </c>
      <c r="I206" s="14">
        <v>416.3</v>
      </c>
      <c r="J206" s="15">
        <v>0.66500000000000004</v>
      </c>
      <c r="K206" s="16">
        <v>626137675</v>
      </c>
      <c r="L206" s="70">
        <v>2011</v>
      </c>
      <c r="M206" s="13" t="s">
        <v>18</v>
      </c>
      <c r="N206" s="17" t="s">
        <v>269</v>
      </c>
      <c r="O206" s="18"/>
      <c r="P206" s="19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spans="1:31">
      <c r="A207" s="41" t="s">
        <v>596</v>
      </c>
      <c r="B207" s="10">
        <f t="shared" si="3"/>
        <v>694.71338000000003</v>
      </c>
      <c r="C207" s="16">
        <v>939.16</v>
      </c>
      <c r="D207" s="11">
        <f t="shared" si="0"/>
        <v>4.79112675862069</v>
      </c>
      <c r="E207" s="12">
        <f t="shared" si="1"/>
        <v>4.79112675862069</v>
      </c>
      <c r="F207" s="13">
        <v>145</v>
      </c>
      <c r="G207" s="14">
        <v>209.39790300000001</v>
      </c>
      <c r="H207" s="15">
        <v>0.30099999999999999</v>
      </c>
      <c r="I207" s="14">
        <v>485.31547699999999</v>
      </c>
      <c r="J207" s="15">
        <v>0.69899999999999995</v>
      </c>
      <c r="K207" s="16">
        <v>694713380</v>
      </c>
      <c r="L207" s="70">
        <v>2011</v>
      </c>
      <c r="M207" s="13" t="s">
        <v>18</v>
      </c>
      <c r="N207" s="17" t="s">
        <v>597</v>
      </c>
      <c r="O207" s="22" t="s">
        <v>598</v>
      </c>
      <c r="P207" s="19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spans="1:31">
      <c r="A208" s="41" t="s">
        <v>823</v>
      </c>
      <c r="B208" s="10">
        <f t="shared" si="3"/>
        <v>524.02867900000001</v>
      </c>
      <c r="C208" s="16">
        <v>738.88</v>
      </c>
      <c r="D208" s="11">
        <f t="shared" si="0"/>
        <v>5.8225408777777776</v>
      </c>
      <c r="E208" s="12">
        <f t="shared" si="1"/>
        <v>5.8225408777777776</v>
      </c>
      <c r="F208" s="13">
        <v>90</v>
      </c>
      <c r="G208" s="14">
        <v>209.02867900000001</v>
      </c>
      <c r="H208" s="15">
        <v>0.39900000000000002</v>
      </c>
      <c r="I208" s="14">
        <v>315</v>
      </c>
      <c r="J208" s="15">
        <v>0.60099999999999998</v>
      </c>
      <c r="K208" s="16">
        <v>524028679</v>
      </c>
      <c r="L208" s="70">
        <v>2009</v>
      </c>
      <c r="M208" s="13" t="s">
        <v>16</v>
      </c>
      <c r="N208" s="17" t="s">
        <v>824</v>
      </c>
      <c r="O208" s="22" t="s">
        <v>825</v>
      </c>
      <c r="P208" s="19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spans="1:31">
      <c r="A209" s="41" t="s">
        <v>203</v>
      </c>
      <c r="B209" s="10">
        <f t="shared" si="3"/>
        <v>710.64456600000005</v>
      </c>
      <c r="C209" s="16">
        <v>904.46</v>
      </c>
      <c r="D209" s="11">
        <f t="shared" si="0"/>
        <v>4.180262152941177</v>
      </c>
      <c r="E209" s="12">
        <f t="shared" si="1"/>
        <v>4.180262152941177</v>
      </c>
      <c r="F209" s="13">
        <v>170</v>
      </c>
      <c r="G209" s="14">
        <v>208.54558900000001</v>
      </c>
      <c r="H209" s="15">
        <v>0.29399999999999998</v>
      </c>
      <c r="I209" s="14">
        <v>502.09897699999999</v>
      </c>
      <c r="J209" s="15">
        <v>0.70599999999999996</v>
      </c>
      <c r="K209" s="16">
        <v>710644566</v>
      </c>
      <c r="L209" s="70">
        <v>2014</v>
      </c>
      <c r="M209" s="13" t="s">
        <v>18</v>
      </c>
      <c r="N209" s="17" t="s">
        <v>204</v>
      </c>
      <c r="O209" s="18"/>
      <c r="P209" s="19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spans="1:31">
      <c r="A210" s="41" t="s">
        <v>117</v>
      </c>
      <c r="B210" s="10">
        <f t="shared" si="3"/>
        <v>373.67299300000002</v>
      </c>
      <c r="C210" s="16">
        <v>583.36</v>
      </c>
      <c r="D210" s="11">
        <f t="shared" si="0"/>
        <v>2.4911532866666666</v>
      </c>
      <c r="E210" s="12">
        <f t="shared" si="1"/>
        <v>2.4911532866666666</v>
      </c>
      <c r="F210" s="13">
        <v>150</v>
      </c>
      <c r="G210" s="14">
        <v>206.86347900000001</v>
      </c>
      <c r="H210" s="15">
        <v>0.55400000000000005</v>
      </c>
      <c r="I210" s="14">
        <v>166.80951400000001</v>
      </c>
      <c r="J210" s="15">
        <v>0.44600000000000001</v>
      </c>
      <c r="K210" s="16">
        <v>373672993</v>
      </c>
      <c r="L210" s="70">
        <v>2005</v>
      </c>
      <c r="M210" s="13" t="s">
        <v>16</v>
      </c>
      <c r="N210" s="17" t="s">
        <v>118</v>
      </c>
      <c r="O210" s="22" t="s">
        <v>119</v>
      </c>
      <c r="P210" s="19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spans="1:31">
      <c r="A211" s="41" t="s">
        <v>183</v>
      </c>
      <c r="B211" s="10">
        <f t="shared" si="3"/>
        <v>474.96876300000002</v>
      </c>
      <c r="C211" s="16">
        <v>741.5</v>
      </c>
      <c r="D211" s="11">
        <f t="shared" si="0"/>
        <v>3.1664584200000001</v>
      </c>
      <c r="E211" s="12">
        <f t="shared" si="1"/>
        <v>3.1664584200000001</v>
      </c>
      <c r="F211" s="13">
        <v>150</v>
      </c>
      <c r="G211" s="14">
        <v>206.45907600000001</v>
      </c>
      <c r="H211" s="15">
        <v>0.435</v>
      </c>
      <c r="I211" s="14">
        <v>268.50968699999999</v>
      </c>
      <c r="J211" s="15">
        <v>0.56499999999999995</v>
      </c>
      <c r="K211" s="16">
        <v>474968763</v>
      </c>
      <c r="L211" s="70">
        <v>2005</v>
      </c>
      <c r="M211" s="13" t="s">
        <v>16</v>
      </c>
      <c r="N211" s="17" t="s">
        <v>184</v>
      </c>
      <c r="O211" s="22" t="s">
        <v>185</v>
      </c>
      <c r="P211" s="19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spans="1:31">
      <c r="A212" s="41" t="s">
        <v>763</v>
      </c>
      <c r="B212" s="10">
        <f t="shared" si="3"/>
        <v>623.72608500000001</v>
      </c>
      <c r="C212" s="16">
        <v>917.37</v>
      </c>
      <c r="D212" s="11">
        <f t="shared" si="0"/>
        <v>4.1581739000000004</v>
      </c>
      <c r="E212" s="12">
        <f t="shared" si="1"/>
        <v>4.1581739000000004</v>
      </c>
      <c r="F212" s="32">
        <v>150</v>
      </c>
      <c r="G212" s="14">
        <v>206.44565399999999</v>
      </c>
      <c r="H212" s="15">
        <v>0.33100000000000002</v>
      </c>
      <c r="I212" s="14">
        <v>417.28043100000002</v>
      </c>
      <c r="J212" s="15">
        <v>0.66900000000000004</v>
      </c>
      <c r="K212" s="16">
        <v>623726085</v>
      </c>
      <c r="L212" s="70">
        <v>2007</v>
      </c>
      <c r="M212" s="13" t="s">
        <v>16</v>
      </c>
      <c r="N212" s="17" t="s">
        <v>764</v>
      </c>
      <c r="O212" s="22" t="s">
        <v>765</v>
      </c>
      <c r="P212" s="19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spans="1:31">
      <c r="A213" s="41" t="s">
        <v>1216</v>
      </c>
      <c r="B213" s="10">
        <f t="shared" si="3"/>
        <v>644.78314</v>
      </c>
      <c r="C213" s="16">
        <v>833.59</v>
      </c>
      <c r="D213" s="11">
        <f t="shared" si="0"/>
        <v>3.7928419999999998</v>
      </c>
      <c r="E213" s="12">
        <f t="shared" si="1"/>
        <v>3.7928419999999998</v>
      </c>
      <c r="F213" s="13">
        <v>170</v>
      </c>
      <c r="G213" s="14">
        <v>206.36214000000001</v>
      </c>
      <c r="H213" s="15">
        <v>0.32</v>
      </c>
      <c r="I213" s="14">
        <v>438.42099999999999</v>
      </c>
      <c r="J213" s="15">
        <v>0.68</v>
      </c>
      <c r="K213" s="16">
        <v>644783140</v>
      </c>
      <c r="L213" s="70">
        <v>2013</v>
      </c>
      <c r="M213" s="13" t="s">
        <v>18</v>
      </c>
      <c r="N213" s="17" t="s">
        <v>1217</v>
      </c>
      <c r="O213" s="22" t="s">
        <v>1218</v>
      </c>
      <c r="P213" s="19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spans="1:31">
      <c r="A214" s="41" t="s">
        <v>108</v>
      </c>
      <c r="B214" s="10">
        <f t="shared" si="3"/>
        <v>426.505244</v>
      </c>
      <c r="C214" s="16">
        <v>492.21</v>
      </c>
      <c r="D214" s="11">
        <f t="shared" si="0"/>
        <v>4.7389471555555556</v>
      </c>
      <c r="E214" s="12">
        <f t="shared" si="1"/>
        <v>4.7389471555555556</v>
      </c>
      <c r="F214" s="13">
        <v>90</v>
      </c>
      <c r="G214" s="14">
        <v>206.30524399999999</v>
      </c>
      <c r="H214" s="15">
        <v>0.48399999999999999</v>
      </c>
      <c r="I214" s="14">
        <v>220.2</v>
      </c>
      <c r="J214" s="15">
        <v>0.51600000000000001</v>
      </c>
      <c r="K214" s="16">
        <v>426505244</v>
      </c>
      <c r="L214" s="70">
        <v>2020</v>
      </c>
      <c r="M214" s="13" t="s">
        <v>91</v>
      </c>
      <c r="N214" s="17" t="s">
        <v>109</v>
      </c>
      <c r="O214" s="22" t="s">
        <v>110</v>
      </c>
      <c r="P214" s="19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spans="1:31">
      <c r="A215" s="41" t="s">
        <v>85</v>
      </c>
      <c r="B215" s="10">
        <f t="shared" si="3"/>
        <v>312.01692800000001</v>
      </c>
      <c r="C215" s="16">
        <v>565.37</v>
      </c>
      <c r="D215" s="11">
        <f t="shared" si="0"/>
        <v>9.4550584242424236</v>
      </c>
      <c r="E215" s="12">
        <f t="shared" si="1"/>
        <v>9.4550584242424236</v>
      </c>
      <c r="F215" s="13">
        <v>33</v>
      </c>
      <c r="G215" s="14">
        <v>206.040086</v>
      </c>
      <c r="H215" s="15">
        <v>0.66</v>
      </c>
      <c r="I215" s="14">
        <v>105.976842</v>
      </c>
      <c r="J215" s="15">
        <v>0.34</v>
      </c>
      <c r="K215" s="16">
        <v>312016928</v>
      </c>
      <c r="L215" s="70">
        <v>1999</v>
      </c>
      <c r="M215" s="13" t="s">
        <v>23</v>
      </c>
      <c r="N215" s="17" t="s">
        <v>86</v>
      </c>
      <c r="O215" s="22" t="s">
        <v>87</v>
      </c>
      <c r="P215" s="19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spans="1:31">
      <c r="A216" s="41" t="s">
        <v>1383</v>
      </c>
      <c r="B216" s="10">
        <f t="shared" si="3"/>
        <v>520.88115400000004</v>
      </c>
      <c r="C216" s="16">
        <v>1152.0999999999999</v>
      </c>
      <c r="D216" s="11">
        <f t="shared" si="0"/>
        <v>5.2088115400000001</v>
      </c>
      <c r="E216" s="12">
        <f t="shared" si="1"/>
        <v>5.2088115400000001</v>
      </c>
      <c r="F216" s="13">
        <v>100</v>
      </c>
      <c r="G216" s="14">
        <v>205.88115400000001</v>
      </c>
      <c r="H216" s="15">
        <v>0.39500000000000002</v>
      </c>
      <c r="I216" s="14">
        <v>315</v>
      </c>
      <c r="J216" s="15">
        <v>0.60499999999999998</v>
      </c>
      <c r="K216" s="16">
        <v>520881154</v>
      </c>
      <c r="L216" s="70">
        <v>1991</v>
      </c>
      <c r="M216" s="13" t="s">
        <v>23</v>
      </c>
      <c r="N216" s="17" t="s">
        <v>938</v>
      </c>
      <c r="O216" s="22" t="s">
        <v>939</v>
      </c>
      <c r="P216" s="19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spans="1:31">
      <c r="A217" s="41" t="s">
        <v>955</v>
      </c>
      <c r="B217" s="10">
        <f t="shared" si="3"/>
        <v>708.98232299999995</v>
      </c>
      <c r="C217" s="16">
        <v>902.34</v>
      </c>
      <c r="D217" s="11">
        <f t="shared" si="0"/>
        <v>2.4197348907849827</v>
      </c>
      <c r="E217" s="12">
        <f t="shared" si="1"/>
        <v>2.4197348907849827</v>
      </c>
      <c r="F217" s="13">
        <v>293</v>
      </c>
      <c r="G217" s="14">
        <v>202.85393300000001</v>
      </c>
      <c r="H217" s="15">
        <v>0.28599999999999998</v>
      </c>
      <c r="I217" s="14">
        <v>506.12839000000002</v>
      </c>
      <c r="J217" s="15">
        <v>0.71399999999999997</v>
      </c>
      <c r="K217" s="16">
        <v>708982323</v>
      </c>
      <c r="L217" s="70">
        <v>2014</v>
      </c>
      <c r="M217" s="13" t="s">
        <v>18</v>
      </c>
      <c r="N217" s="17" t="s">
        <v>956</v>
      </c>
      <c r="O217" s="22" t="s">
        <v>957</v>
      </c>
      <c r="P217" s="19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spans="1:31">
      <c r="A218" s="41" t="s">
        <v>1324</v>
      </c>
      <c r="B218" s="10">
        <f t="shared" si="3"/>
        <v>540.45587599999999</v>
      </c>
      <c r="C218" s="16">
        <v>698.71</v>
      </c>
      <c r="D218" s="11">
        <f t="shared" si="0"/>
        <v>2.8445046105263159</v>
      </c>
      <c r="E218" s="12">
        <f t="shared" si="1"/>
        <v>2.8445046105263159</v>
      </c>
      <c r="F218" s="13">
        <v>190</v>
      </c>
      <c r="G218" s="14">
        <v>202.80771100000001</v>
      </c>
      <c r="H218" s="15">
        <v>0.375</v>
      </c>
      <c r="I218" s="14">
        <v>337.64816500000001</v>
      </c>
      <c r="J218" s="15">
        <v>0.625</v>
      </c>
      <c r="K218" s="16">
        <v>540455876</v>
      </c>
      <c r="L218" s="70">
        <v>2013</v>
      </c>
      <c r="M218" s="13" t="s">
        <v>18</v>
      </c>
      <c r="N218" s="17" t="s">
        <v>1325</v>
      </c>
      <c r="O218" s="22" t="s">
        <v>1326</v>
      </c>
      <c r="P218" s="19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spans="1:31">
      <c r="A219" s="41" t="s">
        <v>1135</v>
      </c>
      <c r="B219" s="10">
        <f t="shared" si="3"/>
        <v>443.28090400000002</v>
      </c>
      <c r="C219" s="16">
        <v>753.68</v>
      </c>
      <c r="D219" s="11">
        <f t="shared" si="0"/>
        <v>4.5232745306122455</v>
      </c>
      <c r="E219" s="12">
        <f t="shared" si="1"/>
        <v>4.5232745306122455</v>
      </c>
      <c r="F219" s="13">
        <v>98</v>
      </c>
      <c r="G219" s="14">
        <v>202.01978500000001</v>
      </c>
      <c r="H219" s="15">
        <v>0.45600000000000002</v>
      </c>
      <c r="I219" s="14">
        <v>241.26111900000001</v>
      </c>
      <c r="J219" s="15">
        <v>0.54400000000000004</v>
      </c>
      <c r="K219" s="16">
        <v>443280904</v>
      </c>
      <c r="L219" s="70">
        <v>2001</v>
      </c>
      <c r="M219" s="13" t="s">
        <v>16</v>
      </c>
      <c r="N219" s="17" t="s">
        <v>1136</v>
      </c>
      <c r="O219" s="22" t="s">
        <v>1137</v>
      </c>
      <c r="P219" s="19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spans="1:31">
      <c r="A220" s="41" t="s">
        <v>76</v>
      </c>
      <c r="B220" s="10">
        <f t="shared" si="3"/>
        <v>553.709788</v>
      </c>
      <c r="C220" s="16">
        <v>1020.08</v>
      </c>
      <c r="D220" s="11">
        <f t="shared" si="0"/>
        <v>3.9550699142857142</v>
      </c>
      <c r="E220" s="12">
        <f t="shared" si="1"/>
        <v>3.9550699142857142</v>
      </c>
      <c r="F220" s="13">
        <v>140</v>
      </c>
      <c r="G220" s="14">
        <v>201.578182</v>
      </c>
      <c r="H220" s="15">
        <v>0.36399999999999999</v>
      </c>
      <c r="I220" s="14">
        <v>352.13160599999998</v>
      </c>
      <c r="J220" s="15">
        <v>0.63600000000000001</v>
      </c>
      <c r="K220" s="16">
        <v>553709788</v>
      </c>
      <c r="L220" s="70">
        <v>1998</v>
      </c>
      <c r="M220" s="13" t="s">
        <v>23</v>
      </c>
      <c r="N220" s="17" t="s">
        <v>77</v>
      </c>
      <c r="O220" s="22" t="s">
        <v>78</v>
      </c>
      <c r="P220" s="19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spans="1:31">
      <c r="A221" s="41" t="s">
        <v>189</v>
      </c>
      <c r="B221" s="10">
        <f t="shared" si="3"/>
        <v>542.35833100000002</v>
      </c>
      <c r="C221" s="16">
        <v>690.89</v>
      </c>
      <c r="D221" s="11">
        <f t="shared" si="0"/>
        <v>5.709035063157895</v>
      </c>
      <c r="E221" s="12">
        <f t="shared" si="1"/>
        <v>5.709035063157895</v>
      </c>
      <c r="F221" s="13">
        <v>95</v>
      </c>
      <c r="G221" s="14">
        <v>201.151353</v>
      </c>
      <c r="H221" s="15">
        <v>0.371</v>
      </c>
      <c r="I221" s="14">
        <v>341.20697799999999</v>
      </c>
      <c r="J221" s="15">
        <v>0.629</v>
      </c>
      <c r="K221" s="16">
        <v>542358331</v>
      </c>
      <c r="L221" s="70">
        <v>2015</v>
      </c>
      <c r="M221" s="13" t="s">
        <v>18</v>
      </c>
      <c r="N221" s="17" t="s">
        <v>190</v>
      </c>
      <c r="O221" s="22" t="s">
        <v>191</v>
      </c>
      <c r="P221" s="19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spans="1:31">
      <c r="A222" s="41" t="s">
        <v>755</v>
      </c>
      <c r="B222" s="10">
        <f t="shared" si="3"/>
        <v>529.32396200000005</v>
      </c>
      <c r="C222" s="16">
        <v>635.77</v>
      </c>
      <c r="D222" s="11">
        <f t="shared" si="0"/>
        <v>3.0247083542857145</v>
      </c>
      <c r="E222" s="12">
        <f t="shared" si="1"/>
        <v>3.0247083542857145</v>
      </c>
      <c r="F222" s="13">
        <v>175</v>
      </c>
      <c r="G222" s="14">
        <v>201.091711</v>
      </c>
      <c r="H222" s="15">
        <v>0.38</v>
      </c>
      <c r="I222" s="14">
        <v>328.23225100000002</v>
      </c>
      <c r="J222" s="15">
        <v>0.62</v>
      </c>
      <c r="K222" s="16">
        <v>529323962</v>
      </c>
      <c r="L222" s="70">
        <v>2018</v>
      </c>
      <c r="M222" s="13" t="s">
        <v>18</v>
      </c>
      <c r="N222" s="17" t="s">
        <v>756</v>
      </c>
      <c r="O222" s="22" t="s">
        <v>757</v>
      </c>
      <c r="P222" s="19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spans="1:31">
      <c r="A223" s="41" t="s">
        <v>922</v>
      </c>
      <c r="B223" s="10">
        <f t="shared" si="3"/>
        <v>592.46281599999998</v>
      </c>
      <c r="C223" s="16">
        <v>814</v>
      </c>
      <c r="D223" s="11">
        <f t="shared" si="0"/>
        <v>2.2787031384615384</v>
      </c>
      <c r="E223" s="12">
        <f t="shared" si="1"/>
        <v>2.2787031384615384</v>
      </c>
      <c r="F223" s="13">
        <v>260</v>
      </c>
      <c r="G223" s="14">
        <v>200.82193599999999</v>
      </c>
      <c r="H223" s="15">
        <v>0.33900000000000002</v>
      </c>
      <c r="I223" s="14">
        <v>391.64087999999998</v>
      </c>
      <c r="J223" s="15">
        <v>0.66100000000000003</v>
      </c>
      <c r="K223" s="16">
        <v>592462816</v>
      </c>
      <c r="L223" s="70">
        <v>2010</v>
      </c>
      <c r="M223" s="13" t="s">
        <v>18</v>
      </c>
      <c r="N223" s="17" t="s">
        <v>923</v>
      </c>
      <c r="O223" s="22" t="s">
        <v>924</v>
      </c>
      <c r="P223" s="19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spans="1:31">
      <c r="A224" s="41" t="s">
        <v>304</v>
      </c>
      <c r="B224" s="10">
        <f t="shared" si="3"/>
        <v>524.97606900000005</v>
      </c>
      <c r="C224" s="16">
        <v>668.15</v>
      </c>
      <c r="D224" s="11">
        <f t="shared" si="0"/>
        <v>3.2811004312500005</v>
      </c>
      <c r="E224" s="12">
        <f t="shared" si="1"/>
        <v>3.2811004312500005</v>
      </c>
      <c r="F224" s="13">
        <v>160</v>
      </c>
      <c r="G224" s="14">
        <v>200.67606900000001</v>
      </c>
      <c r="H224" s="15">
        <v>0.38200000000000001</v>
      </c>
      <c r="I224" s="14">
        <v>324.3</v>
      </c>
      <c r="J224" s="15">
        <v>0.61799999999999999</v>
      </c>
      <c r="K224" s="16">
        <v>524976069</v>
      </c>
      <c r="L224" s="70">
        <v>2014</v>
      </c>
      <c r="M224" s="13" t="s">
        <v>18</v>
      </c>
      <c r="N224" s="17" t="s">
        <v>305</v>
      </c>
      <c r="O224" s="18"/>
      <c r="P224" s="19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spans="1:31">
      <c r="A225" s="41" t="s">
        <v>913</v>
      </c>
      <c r="B225" s="10">
        <f t="shared" si="3"/>
        <v>391.08119199999999</v>
      </c>
      <c r="C225" s="16">
        <v>587.14</v>
      </c>
      <c r="D225" s="11">
        <f t="shared" si="0"/>
        <v>1.7537273183856501</v>
      </c>
      <c r="E225" s="12">
        <f t="shared" si="1"/>
        <v>1.7537273183856501</v>
      </c>
      <c r="F225" s="13">
        <v>223</v>
      </c>
      <c r="G225" s="14">
        <v>200.08119199999999</v>
      </c>
      <c r="H225" s="15">
        <v>0.51200000000000001</v>
      </c>
      <c r="I225" s="14">
        <v>191</v>
      </c>
      <c r="J225" s="15">
        <v>0.48799999999999999</v>
      </c>
      <c r="K225" s="16">
        <v>391081192</v>
      </c>
      <c r="L225" s="70">
        <v>2006</v>
      </c>
      <c r="M225" s="13" t="s">
        <v>16</v>
      </c>
      <c r="N225" s="17" t="s">
        <v>914</v>
      </c>
      <c r="O225" s="22" t="s">
        <v>915</v>
      </c>
      <c r="P225" s="19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spans="1:31">
      <c r="A226" s="41" t="s">
        <v>868</v>
      </c>
      <c r="B226" s="10">
        <f t="shared" si="3"/>
        <v>880.70531200000005</v>
      </c>
      <c r="C226" s="16">
        <v>1121.9000000000001</v>
      </c>
      <c r="D226" s="11">
        <f t="shared" si="0"/>
        <v>2.9356843733333333</v>
      </c>
      <c r="E226" s="12">
        <f t="shared" si="1"/>
        <v>2.9356843733333333</v>
      </c>
      <c r="F226" s="13">
        <v>300</v>
      </c>
      <c r="G226" s="14">
        <v>200.07460900000001</v>
      </c>
      <c r="H226" s="15">
        <v>0.22700000000000001</v>
      </c>
      <c r="I226" s="14">
        <v>680.63070300000004</v>
      </c>
      <c r="J226" s="15">
        <v>0.77300000000000002</v>
      </c>
      <c r="K226" s="16">
        <v>880705312</v>
      </c>
      <c r="L226" s="70">
        <v>2015</v>
      </c>
      <c r="M226" s="13" t="s">
        <v>18</v>
      </c>
      <c r="N226" s="17" t="s">
        <v>869</v>
      </c>
      <c r="O226" s="22" t="s">
        <v>870</v>
      </c>
      <c r="P226" s="19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spans="1:31">
      <c r="A227" s="41" t="s">
        <v>701</v>
      </c>
      <c r="B227" s="10">
        <f t="shared" si="3"/>
        <v>449.22094499999997</v>
      </c>
      <c r="C227" s="16">
        <v>763.78</v>
      </c>
      <c r="D227" s="11">
        <f t="shared" si="0"/>
        <v>3.2087210357142855</v>
      </c>
      <c r="E227" s="12">
        <f t="shared" si="1"/>
        <v>3.2087210357142855</v>
      </c>
      <c r="F227" s="13">
        <v>140</v>
      </c>
      <c r="G227" s="14">
        <v>198.542554</v>
      </c>
      <c r="H227" s="15">
        <v>0.442</v>
      </c>
      <c r="I227" s="14">
        <v>250.678391</v>
      </c>
      <c r="J227" s="15">
        <v>0.55800000000000005</v>
      </c>
      <c r="K227" s="16">
        <v>449220945</v>
      </c>
      <c r="L227" s="70">
        <v>2001</v>
      </c>
      <c r="M227" s="13" t="s">
        <v>16</v>
      </c>
      <c r="N227" s="17" t="s">
        <v>702</v>
      </c>
      <c r="O227" s="22" t="s">
        <v>703</v>
      </c>
      <c r="P227" s="19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spans="1:31">
      <c r="A228" s="41" t="s">
        <v>632</v>
      </c>
      <c r="B228" s="10">
        <f t="shared" si="3"/>
        <v>381.50986999999998</v>
      </c>
      <c r="C228" s="16">
        <v>537.92999999999995</v>
      </c>
      <c r="D228" s="11">
        <f t="shared" si="0"/>
        <v>2.2441757058823528</v>
      </c>
      <c r="E228" s="12">
        <f t="shared" si="1"/>
        <v>2.2441757058823528</v>
      </c>
      <c r="F228" s="13">
        <v>170</v>
      </c>
      <c r="G228" s="14">
        <v>198.35152600000001</v>
      </c>
      <c r="H228" s="15">
        <v>0.52</v>
      </c>
      <c r="I228" s="14">
        <v>183.158344</v>
      </c>
      <c r="J228" s="15">
        <v>0.48</v>
      </c>
      <c r="K228" s="16">
        <v>381509870</v>
      </c>
      <c r="L228" s="70">
        <v>2009</v>
      </c>
      <c r="M228" s="13" t="s">
        <v>16</v>
      </c>
      <c r="N228" s="17" t="s">
        <v>633</v>
      </c>
      <c r="O228" s="22" t="s">
        <v>634</v>
      </c>
      <c r="P228" s="19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spans="1:31">
      <c r="A229" s="41" t="s">
        <v>334</v>
      </c>
      <c r="B229" s="10">
        <f t="shared" si="3"/>
        <v>384.33610800000002</v>
      </c>
      <c r="C229" s="16">
        <v>577.01</v>
      </c>
      <c r="D229" s="11">
        <f t="shared" si="0"/>
        <v>3.8433610800000002</v>
      </c>
      <c r="E229" s="12">
        <f t="shared" si="1"/>
        <v>3.8433610800000002</v>
      </c>
      <c r="F229" s="13">
        <v>100</v>
      </c>
      <c r="G229" s="14">
        <v>198.000317</v>
      </c>
      <c r="H229" s="15">
        <v>0.51500000000000001</v>
      </c>
      <c r="I229" s="14">
        <v>186.335791</v>
      </c>
      <c r="J229" s="15">
        <v>0.48499999999999999</v>
      </c>
      <c r="K229" s="16">
        <v>384336108</v>
      </c>
      <c r="L229" s="70">
        <v>2006</v>
      </c>
      <c r="M229" s="13" t="s">
        <v>16</v>
      </c>
      <c r="N229" s="17" t="s">
        <v>335</v>
      </c>
      <c r="O229" s="22" t="s">
        <v>336</v>
      </c>
      <c r="P229" s="19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spans="1:31">
      <c r="A230" s="41" t="s">
        <v>414</v>
      </c>
      <c r="B230" s="10">
        <f t="shared" si="3"/>
        <v>474.171806</v>
      </c>
      <c r="C230" s="16">
        <v>1165.7</v>
      </c>
      <c r="D230" s="11">
        <f t="shared" si="0"/>
        <v>9.8785792916666662</v>
      </c>
      <c r="E230" s="12">
        <f t="shared" si="1"/>
        <v>9.8785792916666662</v>
      </c>
      <c r="F230" s="13">
        <v>48</v>
      </c>
      <c r="G230" s="14">
        <v>197.171806</v>
      </c>
      <c r="H230" s="15">
        <v>0.41599999999999998</v>
      </c>
      <c r="I230" s="14">
        <v>277</v>
      </c>
      <c r="J230" s="15">
        <v>0.58399999999999996</v>
      </c>
      <c r="K230" s="16">
        <v>474171806</v>
      </c>
      <c r="L230" s="70">
        <v>1989</v>
      </c>
      <c r="M230" s="13" t="s">
        <v>102</v>
      </c>
      <c r="N230" s="17" t="s">
        <v>415</v>
      </c>
      <c r="O230" s="22" t="s">
        <v>416</v>
      </c>
      <c r="P230" s="19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spans="1:31">
      <c r="A231" s="41" t="s">
        <v>396</v>
      </c>
      <c r="B231" s="10">
        <f t="shared" si="3"/>
        <v>886.68681700000002</v>
      </c>
      <c r="C231" s="16">
        <v>1250.23</v>
      </c>
      <c r="D231" s="11">
        <f t="shared" si="0"/>
        <v>9.8520757444444449</v>
      </c>
      <c r="E231" s="12">
        <f t="shared" si="1"/>
        <v>9.8520757444444449</v>
      </c>
      <c r="F231" s="13">
        <v>90</v>
      </c>
      <c r="G231" s="14">
        <v>196.57370499999999</v>
      </c>
      <c r="H231" s="15">
        <v>0.222</v>
      </c>
      <c r="I231" s="14">
        <v>690.113112</v>
      </c>
      <c r="J231" s="15">
        <v>0.77800000000000002</v>
      </c>
      <c r="K231" s="16">
        <v>886686817</v>
      </c>
      <c r="L231" s="70">
        <v>2009</v>
      </c>
      <c r="M231" s="13" t="s">
        <v>16</v>
      </c>
      <c r="N231" s="17" t="s">
        <v>397</v>
      </c>
      <c r="O231" s="22" t="s">
        <v>398</v>
      </c>
      <c r="P231" s="19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spans="1:31">
      <c r="A232" s="41" t="s">
        <v>399</v>
      </c>
      <c r="B232" s="10">
        <f t="shared" si="3"/>
        <v>667.09450600000002</v>
      </c>
      <c r="C232" s="16">
        <v>1001.52</v>
      </c>
      <c r="D232" s="11">
        <f t="shared" si="0"/>
        <v>8.3386813249999996</v>
      </c>
      <c r="E232" s="12">
        <f t="shared" si="1"/>
        <v>8.3386813249999996</v>
      </c>
      <c r="F232" s="13">
        <v>80</v>
      </c>
      <c r="G232" s="14">
        <v>195.33062100000001</v>
      </c>
      <c r="H232" s="15">
        <v>0.29299999999999998</v>
      </c>
      <c r="I232" s="14">
        <v>471.76388500000002</v>
      </c>
      <c r="J232" s="15">
        <v>0.70699999999999996</v>
      </c>
      <c r="K232" s="16">
        <v>667094506</v>
      </c>
      <c r="L232" s="70">
        <v>2006</v>
      </c>
      <c r="M232" s="13" t="s">
        <v>16</v>
      </c>
      <c r="N232" s="17" t="s">
        <v>400</v>
      </c>
      <c r="O232" s="22" t="s">
        <v>401</v>
      </c>
      <c r="P232" s="19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spans="1:31">
      <c r="A233" s="41" t="s">
        <v>599</v>
      </c>
      <c r="B233" s="10">
        <f t="shared" si="3"/>
        <v>682.71663599999999</v>
      </c>
      <c r="C233" s="16">
        <v>869.69</v>
      </c>
      <c r="D233" s="11">
        <f t="shared" si="0"/>
        <v>4.5514442400000004</v>
      </c>
      <c r="E233" s="12">
        <f t="shared" si="1"/>
        <v>4.5514442400000004</v>
      </c>
      <c r="F233" s="32">
        <v>150</v>
      </c>
      <c r="G233" s="14">
        <v>195.04237699999999</v>
      </c>
      <c r="H233" s="15">
        <v>0.28599999999999998</v>
      </c>
      <c r="I233" s="14">
        <v>487.67425900000001</v>
      </c>
      <c r="J233" s="15">
        <v>0.71399999999999997</v>
      </c>
      <c r="K233" s="16">
        <v>682716636</v>
      </c>
      <c r="L233" s="70">
        <v>2015</v>
      </c>
      <c r="M233" s="13" t="s">
        <v>18</v>
      </c>
      <c r="N233" s="17" t="s">
        <v>600</v>
      </c>
      <c r="O233" s="22" t="s">
        <v>601</v>
      </c>
      <c r="P233" s="19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spans="1:31">
      <c r="A234" s="41" t="s">
        <v>1270</v>
      </c>
      <c r="B234" s="10">
        <f t="shared" si="3"/>
        <v>408.43041499999998</v>
      </c>
      <c r="C234" s="16">
        <v>576.05999999999995</v>
      </c>
      <c r="D234" s="11">
        <f t="shared" si="0"/>
        <v>11.038659864864865</v>
      </c>
      <c r="E234" s="12">
        <f t="shared" si="1"/>
        <v>11.038659864864865</v>
      </c>
      <c r="F234" s="13">
        <v>37</v>
      </c>
      <c r="G234" s="14">
        <v>193.96247299999999</v>
      </c>
      <c r="H234" s="15">
        <v>0.47499999999999998</v>
      </c>
      <c r="I234" s="14">
        <v>214.46794199999999</v>
      </c>
      <c r="J234" s="15">
        <v>0.52500000000000002</v>
      </c>
      <c r="K234" s="16">
        <v>408430415</v>
      </c>
      <c r="L234" s="70">
        <v>2008</v>
      </c>
      <c r="M234" s="13" t="s">
        <v>16</v>
      </c>
      <c r="N234" s="17" t="s">
        <v>1271</v>
      </c>
      <c r="O234" s="22" t="s">
        <v>1272</v>
      </c>
      <c r="P234" s="19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spans="1:31">
      <c r="A235" s="41" t="s">
        <v>590</v>
      </c>
      <c r="B235" s="10">
        <f t="shared" si="3"/>
        <v>445.135288</v>
      </c>
      <c r="C235" s="16">
        <v>748.29</v>
      </c>
      <c r="D235" s="11">
        <f t="shared" si="0"/>
        <v>3.1795377714285715</v>
      </c>
      <c r="E235" s="12">
        <f t="shared" si="1"/>
        <v>3.1795377714285715</v>
      </c>
      <c r="F235" s="13">
        <v>140</v>
      </c>
      <c r="G235" s="14">
        <v>193.735288</v>
      </c>
      <c r="H235" s="15">
        <v>0.435</v>
      </c>
      <c r="I235" s="14">
        <v>251.4</v>
      </c>
      <c r="J235" s="15">
        <v>0.56499999999999995</v>
      </c>
      <c r="K235" s="16">
        <v>445135288</v>
      </c>
      <c r="L235" s="70">
        <v>2002</v>
      </c>
      <c r="M235" s="13" t="s">
        <v>16</v>
      </c>
      <c r="N235" s="17" t="s">
        <v>591</v>
      </c>
      <c r="O235" s="22" t="s">
        <v>592</v>
      </c>
      <c r="P235" s="19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spans="1:31">
      <c r="A236" s="41" t="s">
        <v>546</v>
      </c>
      <c r="B236" s="10">
        <f t="shared" si="3"/>
        <v>542.06384600000001</v>
      </c>
      <c r="C236" s="16">
        <v>846.24</v>
      </c>
      <c r="D236" s="11">
        <f t="shared" si="0"/>
        <v>7.2275179466666666</v>
      </c>
      <c r="E236" s="12">
        <f t="shared" si="1"/>
        <v>7.2275179466666666</v>
      </c>
      <c r="F236" s="13">
        <v>75</v>
      </c>
      <c r="G236" s="14">
        <v>193.59552099999999</v>
      </c>
      <c r="H236" s="15">
        <v>0.35699999999999998</v>
      </c>
      <c r="I236" s="14">
        <v>348.46832499999999</v>
      </c>
      <c r="J236" s="15">
        <v>0.64300000000000002</v>
      </c>
      <c r="K236" s="16">
        <v>542063846</v>
      </c>
      <c r="L236" s="70">
        <v>2005</v>
      </c>
      <c r="M236" s="13" t="s">
        <v>16</v>
      </c>
      <c r="N236" s="17" t="s">
        <v>547</v>
      </c>
      <c r="O236" s="22" t="s">
        <v>548</v>
      </c>
      <c r="P236" s="19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spans="1:31">
      <c r="A237" s="41" t="s">
        <v>26</v>
      </c>
      <c r="B237" s="10">
        <f t="shared" si="3"/>
        <v>331.33387599999998</v>
      </c>
      <c r="C237" s="16">
        <v>421.7</v>
      </c>
      <c r="D237" s="11">
        <f t="shared" si="0"/>
        <v>6.6266775199999994</v>
      </c>
      <c r="E237" s="12">
        <f t="shared" si="1"/>
        <v>6.6266775199999994</v>
      </c>
      <c r="F237" s="13">
        <v>50</v>
      </c>
      <c r="G237" s="14">
        <v>191.719337</v>
      </c>
      <c r="H237" s="15">
        <v>0.57899999999999996</v>
      </c>
      <c r="I237" s="14">
        <v>139.61453900000001</v>
      </c>
      <c r="J237" s="15">
        <v>0.42099999999999999</v>
      </c>
      <c r="K237" s="16">
        <v>331333876</v>
      </c>
      <c r="L237" s="70">
        <v>2014</v>
      </c>
      <c r="M237" s="13" t="s">
        <v>18</v>
      </c>
      <c r="N237" s="17" t="s">
        <v>27</v>
      </c>
      <c r="O237" s="18"/>
      <c r="P237" s="19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spans="1:31">
      <c r="A238" s="41" t="s">
        <v>170</v>
      </c>
      <c r="B238" s="10">
        <f t="shared" si="3"/>
        <v>559.852396</v>
      </c>
      <c r="C238" s="16">
        <v>756.84</v>
      </c>
      <c r="D238" s="11">
        <f t="shared" si="0"/>
        <v>2.7992619799999998</v>
      </c>
      <c r="E238" s="12">
        <f t="shared" si="1"/>
        <v>2.7992619799999998</v>
      </c>
      <c r="F238" s="13">
        <v>200</v>
      </c>
      <c r="G238" s="14">
        <v>191.45239599999999</v>
      </c>
      <c r="H238" s="15">
        <v>0.34200000000000003</v>
      </c>
      <c r="I238" s="14">
        <v>368.4</v>
      </c>
      <c r="J238" s="15">
        <v>0.65800000000000003</v>
      </c>
      <c r="K238" s="16">
        <v>559852396</v>
      </c>
      <c r="L238" s="70">
        <v>2011</v>
      </c>
      <c r="M238" s="13" t="s">
        <v>18</v>
      </c>
      <c r="N238" s="17" t="s">
        <v>171</v>
      </c>
      <c r="O238" s="18"/>
      <c r="P238" s="19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spans="1:31">
      <c r="A239" s="41" t="s">
        <v>931</v>
      </c>
      <c r="B239" s="10">
        <f t="shared" si="3"/>
        <v>485.00475399999999</v>
      </c>
      <c r="C239" s="16">
        <v>617.28</v>
      </c>
      <c r="D239" s="11">
        <f t="shared" si="0"/>
        <v>3.2333650266666667</v>
      </c>
      <c r="E239" s="12">
        <f t="shared" si="1"/>
        <v>3.2333650266666667</v>
      </c>
      <c r="F239" s="13">
        <v>150</v>
      </c>
      <c r="G239" s="14">
        <v>191.20475400000001</v>
      </c>
      <c r="H239" s="15">
        <v>0.39400000000000002</v>
      </c>
      <c r="I239" s="14">
        <v>293.8</v>
      </c>
      <c r="J239" s="15">
        <v>0.60599999999999998</v>
      </c>
      <c r="K239" s="16">
        <v>485004754</v>
      </c>
      <c r="L239" s="70">
        <v>2014</v>
      </c>
      <c r="M239" s="13" t="s">
        <v>18</v>
      </c>
      <c r="N239" s="17" t="s">
        <v>932</v>
      </c>
      <c r="O239" s="22" t="s">
        <v>933</v>
      </c>
      <c r="P239" s="19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spans="1:31">
      <c r="A240" s="41" t="s">
        <v>865</v>
      </c>
      <c r="B240" s="10">
        <f t="shared" si="3"/>
        <v>402.65684599999997</v>
      </c>
      <c r="C240" s="16">
        <v>426.38</v>
      </c>
      <c r="D240" s="11">
        <f t="shared" si="0"/>
        <v>3.6605167818181816</v>
      </c>
      <c r="E240" s="12">
        <f t="shared" si="1"/>
        <v>3.6605167818181816</v>
      </c>
      <c r="F240" s="13">
        <v>110</v>
      </c>
      <c r="G240" s="14">
        <v>190.87290400000001</v>
      </c>
      <c r="H240" s="15">
        <v>0.47399999999999998</v>
      </c>
      <c r="I240" s="14">
        <v>211.783942</v>
      </c>
      <c r="J240" s="15">
        <v>0.52600000000000002</v>
      </c>
      <c r="K240" s="16">
        <v>402656846</v>
      </c>
      <c r="L240" s="70">
        <v>2022</v>
      </c>
      <c r="M240" s="13" t="s">
        <v>91</v>
      </c>
      <c r="N240" s="17" t="s">
        <v>866</v>
      </c>
      <c r="O240" s="22" t="s">
        <v>867</v>
      </c>
      <c r="P240" s="19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spans="1:31">
      <c r="A241" s="41" t="s">
        <v>889</v>
      </c>
      <c r="B241" s="10">
        <f t="shared" si="3"/>
        <v>384.25693000000001</v>
      </c>
      <c r="C241" s="16">
        <v>461.53</v>
      </c>
      <c r="D241" s="11">
        <f t="shared" si="0"/>
        <v>4.2695214444444449</v>
      </c>
      <c r="E241" s="12">
        <f t="shared" si="1"/>
        <v>4.2695214444444449</v>
      </c>
      <c r="F241" s="13">
        <v>90</v>
      </c>
      <c r="G241" s="14">
        <v>190.24131</v>
      </c>
      <c r="H241" s="15">
        <v>0.495</v>
      </c>
      <c r="I241" s="14">
        <v>194.01562000000001</v>
      </c>
      <c r="J241" s="15">
        <v>0.505</v>
      </c>
      <c r="K241" s="16">
        <v>384256930</v>
      </c>
      <c r="L241" s="70">
        <v>2018</v>
      </c>
      <c r="M241" s="13" t="s">
        <v>18</v>
      </c>
      <c r="N241" s="17" t="s">
        <v>890</v>
      </c>
      <c r="O241" s="22" t="s">
        <v>891</v>
      </c>
      <c r="P241" s="19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spans="1:31">
      <c r="A242" s="41" t="s">
        <v>319</v>
      </c>
      <c r="B242" s="10">
        <f t="shared" si="3"/>
        <v>396.27110299999998</v>
      </c>
      <c r="C242" s="16">
        <v>1887.59</v>
      </c>
      <c r="D242" s="11">
        <f t="shared" si="0"/>
        <v>66.045183833333326</v>
      </c>
      <c r="E242" s="12">
        <f t="shared" si="1"/>
        <v>66.045183833333326</v>
      </c>
      <c r="F242" s="13">
        <v>6</v>
      </c>
      <c r="G242" s="14">
        <v>190.07110299999999</v>
      </c>
      <c r="H242" s="15">
        <v>0.48</v>
      </c>
      <c r="I242" s="14">
        <v>206.2</v>
      </c>
      <c r="J242" s="15">
        <v>0.52</v>
      </c>
      <c r="K242" s="16">
        <v>396271103</v>
      </c>
      <c r="L242" s="70">
        <v>1978</v>
      </c>
      <c r="M242" s="13" t="s">
        <v>320</v>
      </c>
      <c r="N242" s="17" t="s">
        <v>321</v>
      </c>
      <c r="O242" s="22" t="s">
        <v>322</v>
      </c>
      <c r="P242" s="19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spans="1:31">
      <c r="A243" s="41" t="s">
        <v>239</v>
      </c>
      <c r="B243" s="10">
        <f t="shared" si="3"/>
        <v>527.01630699999998</v>
      </c>
      <c r="C243" s="16">
        <v>646.1</v>
      </c>
      <c r="D243" s="11">
        <f t="shared" si="0"/>
        <v>5.2701630699999997</v>
      </c>
      <c r="E243" s="12">
        <f t="shared" si="1"/>
        <v>5.2701630699999997</v>
      </c>
      <c r="F243" s="13">
        <v>100</v>
      </c>
      <c r="G243" s="14">
        <v>189.74066500000001</v>
      </c>
      <c r="H243" s="15">
        <v>0.36</v>
      </c>
      <c r="I243" s="14">
        <v>337.275642</v>
      </c>
      <c r="J243" s="15">
        <v>0.64</v>
      </c>
      <c r="K243" s="16">
        <v>527016307</v>
      </c>
      <c r="L243" s="70">
        <v>2017</v>
      </c>
      <c r="M243" s="13" t="s">
        <v>18</v>
      </c>
      <c r="N243" s="17" t="s">
        <v>240</v>
      </c>
      <c r="O243" s="18"/>
      <c r="P243" s="19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spans="1:31">
      <c r="A244" s="41" t="s">
        <v>1327</v>
      </c>
      <c r="B244" s="10">
        <f t="shared" si="3"/>
        <v>471.22288900000001</v>
      </c>
      <c r="C244" s="16">
        <v>618.91999999999996</v>
      </c>
      <c r="D244" s="11">
        <f t="shared" si="0"/>
        <v>2.8558962969696968</v>
      </c>
      <c r="E244" s="12">
        <f t="shared" si="1"/>
        <v>2.8558962969696968</v>
      </c>
      <c r="F244" s="13">
        <v>165</v>
      </c>
      <c r="G244" s="14">
        <v>189.422889</v>
      </c>
      <c r="H244" s="15">
        <v>0.40200000000000002</v>
      </c>
      <c r="I244" s="14">
        <v>281.8</v>
      </c>
      <c r="J244" s="15">
        <v>0.59799999999999998</v>
      </c>
      <c r="K244" s="16">
        <v>471222889</v>
      </c>
      <c r="L244" s="70">
        <v>2012</v>
      </c>
      <c r="M244" s="13" t="s">
        <v>18</v>
      </c>
      <c r="N244" s="17" t="s">
        <v>1328</v>
      </c>
      <c r="O244" s="22" t="s">
        <v>1329</v>
      </c>
      <c r="P244" s="19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spans="1:31">
      <c r="A245" s="41" t="s">
        <v>1153</v>
      </c>
      <c r="B245" s="10">
        <f t="shared" si="3"/>
        <v>315.24976800000002</v>
      </c>
      <c r="C245" s="16">
        <v>506.77</v>
      </c>
      <c r="D245" s="11">
        <f t="shared" si="0"/>
        <v>1.8544104000000001</v>
      </c>
      <c r="E245" s="12">
        <f t="shared" si="1"/>
        <v>1.8544104000000001</v>
      </c>
      <c r="F245" s="13">
        <v>170</v>
      </c>
      <c r="G245" s="14">
        <v>188.96980400000001</v>
      </c>
      <c r="H245" s="15">
        <v>0.59899999999999998</v>
      </c>
      <c r="I245" s="14">
        <v>126.27996400000001</v>
      </c>
      <c r="J245" s="15">
        <v>0.40100000000000002</v>
      </c>
      <c r="K245" s="16">
        <v>315249768</v>
      </c>
      <c r="L245" s="70">
        <v>2004</v>
      </c>
      <c r="M245" s="13" t="s">
        <v>16</v>
      </c>
      <c r="N245" s="17" t="s">
        <v>1154</v>
      </c>
      <c r="O245" s="22" t="s">
        <v>1155</v>
      </c>
      <c r="P245" s="19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spans="1:31">
      <c r="A246" s="41" t="s">
        <v>38</v>
      </c>
      <c r="B246" s="10">
        <f t="shared" si="3"/>
        <v>340.95297099999999</v>
      </c>
      <c r="C246" s="16">
        <v>409.52</v>
      </c>
      <c r="D246" s="11">
        <f t="shared" si="0"/>
        <v>20.056057117647057</v>
      </c>
      <c r="E246" s="12">
        <f t="shared" si="1"/>
        <v>20.056057117647057</v>
      </c>
      <c r="F246" s="13">
        <v>17</v>
      </c>
      <c r="G246" s="14">
        <v>188.024361</v>
      </c>
      <c r="H246" s="15">
        <v>0.55200000000000005</v>
      </c>
      <c r="I246" s="14">
        <v>152.92860999999999</v>
      </c>
      <c r="J246" s="15">
        <v>0.44800000000000001</v>
      </c>
      <c r="K246" s="16">
        <v>340952971</v>
      </c>
      <c r="L246" s="70">
        <v>2018</v>
      </c>
      <c r="M246" s="13" t="s">
        <v>18</v>
      </c>
      <c r="N246" s="17" t="s">
        <v>39</v>
      </c>
      <c r="O246" s="18"/>
      <c r="P246" s="19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spans="1:31">
      <c r="A247" s="41" t="s">
        <v>429</v>
      </c>
      <c r="B247" s="10">
        <f t="shared" si="3"/>
        <v>773.89785099999995</v>
      </c>
      <c r="C247" s="16">
        <v>984.96</v>
      </c>
      <c r="D247" s="11">
        <f t="shared" si="0"/>
        <v>4.6902900060606054</v>
      </c>
      <c r="E247" s="12">
        <f t="shared" si="1"/>
        <v>4.6902900060606054</v>
      </c>
      <c r="F247" s="13">
        <v>165</v>
      </c>
      <c r="G247" s="14">
        <v>188.020017</v>
      </c>
      <c r="H247" s="15">
        <v>0.24299999999999999</v>
      </c>
      <c r="I247" s="14">
        <v>585.87783400000001</v>
      </c>
      <c r="J247" s="15">
        <v>0.75700000000000001</v>
      </c>
      <c r="K247" s="16">
        <v>773897851</v>
      </c>
      <c r="L247" s="70">
        <v>2014</v>
      </c>
      <c r="M247" s="13" t="s">
        <v>18</v>
      </c>
      <c r="N247" s="17" t="s">
        <v>430</v>
      </c>
      <c r="O247" s="22" t="s">
        <v>431</v>
      </c>
      <c r="P247" s="19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spans="1:31">
      <c r="A248" s="41" t="s">
        <v>301</v>
      </c>
      <c r="B248" s="10">
        <f t="shared" si="3"/>
        <v>465.38080200000002</v>
      </c>
      <c r="C248" s="16">
        <v>820.79</v>
      </c>
      <c r="D248" s="11">
        <f t="shared" si="0"/>
        <v>4.5182602135922334</v>
      </c>
      <c r="E248" s="12">
        <f t="shared" si="1"/>
        <v>4.5182602135922334</v>
      </c>
      <c r="F248" s="13">
        <v>103</v>
      </c>
      <c r="G248" s="14">
        <v>187.70542699999999</v>
      </c>
      <c r="H248" s="15">
        <v>0.40300000000000002</v>
      </c>
      <c r="I248" s="14">
        <v>277.67537499999997</v>
      </c>
      <c r="J248" s="15">
        <v>0.59699999999999998</v>
      </c>
      <c r="K248" s="16">
        <v>465380802</v>
      </c>
      <c r="L248" s="70">
        <v>2000</v>
      </c>
      <c r="M248" s="13" t="s">
        <v>16</v>
      </c>
      <c r="N248" s="17" t="s">
        <v>302</v>
      </c>
      <c r="O248" s="22" t="s">
        <v>303</v>
      </c>
      <c r="P248" s="19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spans="1:31">
      <c r="A249" s="41" t="s">
        <v>987</v>
      </c>
      <c r="B249" s="10">
        <f t="shared" si="3"/>
        <v>587.23598300000003</v>
      </c>
      <c r="C249" s="16">
        <v>759.19</v>
      </c>
      <c r="D249" s="11">
        <f t="shared" si="0"/>
        <v>3.3556341885714289</v>
      </c>
      <c r="E249" s="12">
        <f t="shared" si="1"/>
        <v>3.3556341885714289</v>
      </c>
      <c r="F249" s="13">
        <v>175</v>
      </c>
      <c r="G249" s="14">
        <v>187.16842500000001</v>
      </c>
      <c r="H249" s="15">
        <v>0.31900000000000001</v>
      </c>
      <c r="I249" s="14">
        <v>400.06755800000002</v>
      </c>
      <c r="J249" s="15">
        <v>0.68100000000000005</v>
      </c>
      <c r="K249" s="16">
        <v>587235983</v>
      </c>
      <c r="L249" s="70">
        <v>2013</v>
      </c>
      <c r="M249" s="13" t="s">
        <v>18</v>
      </c>
      <c r="N249" s="17" t="s">
        <v>988</v>
      </c>
      <c r="O249" s="22" t="s">
        <v>989</v>
      </c>
      <c r="P249" s="19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spans="1:31">
      <c r="A250" s="41" t="s">
        <v>826</v>
      </c>
      <c r="B250" s="10">
        <f t="shared" si="3"/>
        <v>543.84841800000004</v>
      </c>
      <c r="C250" s="16">
        <v>735.21</v>
      </c>
      <c r="D250" s="11">
        <f t="shared" si="0"/>
        <v>4.3507873440000004</v>
      </c>
      <c r="E250" s="12">
        <f t="shared" si="1"/>
        <v>4.3507873440000004</v>
      </c>
      <c r="F250" s="13">
        <v>125</v>
      </c>
      <c r="G250" s="14">
        <v>186.84841800000001</v>
      </c>
      <c r="H250" s="15">
        <v>0.34399999999999997</v>
      </c>
      <c r="I250" s="14">
        <v>357</v>
      </c>
      <c r="J250" s="15">
        <v>0.65600000000000003</v>
      </c>
      <c r="K250" s="16">
        <v>543848418</v>
      </c>
      <c r="L250" s="70">
        <v>2011</v>
      </c>
      <c r="M250" s="13" t="s">
        <v>18</v>
      </c>
      <c r="N250" s="17" t="s">
        <v>827</v>
      </c>
      <c r="O250" s="22" t="s">
        <v>828</v>
      </c>
      <c r="P250" s="19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spans="1:31">
      <c r="A251" s="41" t="s">
        <v>1001</v>
      </c>
      <c r="B251" s="10">
        <f t="shared" si="3"/>
        <v>552.63957100000005</v>
      </c>
      <c r="C251" s="16">
        <v>888.37</v>
      </c>
      <c r="D251" s="11">
        <f t="shared" si="0"/>
        <v>4.4211165680000004</v>
      </c>
      <c r="E251" s="12">
        <f t="shared" si="1"/>
        <v>4.4211165680000004</v>
      </c>
      <c r="F251" s="13">
        <v>125</v>
      </c>
      <c r="G251" s="14">
        <v>186.74079900000001</v>
      </c>
      <c r="H251" s="15">
        <v>0.33800000000000002</v>
      </c>
      <c r="I251" s="14">
        <v>365.89877200000001</v>
      </c>
      <c r="J251" s="15">
        <v>0.66200000000000003</v>
      </c>
      <c r="K251" s="16">
        <v>552639571</v>
      </c>
      <c r="L251" s="70">
        <v>2004</v>
      </c>
      <c r="M251" s="13" t="s">
        <v>16</v>
      </c>
      <c r="N251" s="17" t="s">
        <v>1002</v>
      </c>
      <c r="O251" s="22" t="s">
        <v>1003</v>
      </c>
      <c r="P251" s="19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spans="1:31">
      <c r="A252" s="41" t="s">
        <v>638</v>
      </c>
      <c r="B252" s="10">
        <f t="shared" si="3"/>
        <v>487.287646</v>
      </c>
      <c r="C252" s="16">
        <v>760.73</v>
      </c>
      <c r="D252" s="11">
        <f t="shared" si="0"/>
        <v>4.4298876909090907</v>
      </c>
      <c r="E252" s="12">
        <f t="shared" si="1"/>
        <v>4.4298876909090907</v>
      </c>
      <c r="F252" s="13">
        <v>110</v>
      </c>
      <c r="G252" s="14">
        <v>186.33627899999999</v>
      </c>
      <c r="H252" s="15">
        <v>0.38200000000000001</v>
      </c>
      <c r="I252" s="14">
        <v>300.951367</v>
      </c>
      <c r="J252" s="15">
        <v>0.61799999999999999</v>
      </c>
      <c r="K252" s="16">
        <v>487287646</v>
      </c>
      <c r="L252" s="70">
        <v>2005</v>
      </c>
      <c r="M252" s="13" t="s">
        <v>16</v>
      </c>
      <c r="N252" s="17" t="s">
        <v>639</v>
      </c>
      <c r="O252" s="22" t="s">
        <v>640</v>
      </c>
      <c r="P252" s="19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spans="1:31">
      <c r="A253" s="41" t="s">
        <v>200</v>
      </c>
      <c r="B253" s="10">
        <f t="shared" si="3"/>
        <v>424.20884799999999</v>
      </c>
      <c r="C253" s="16">
        <v>991.3</v>
      </c>
      <c r="D253" s="11">
        <f t="shared" si="0"/>
        <v>19.282220363636362</v>
      </c>
      <c r="E253" s="12">
        <f t="shared" si="1"/>
        <v>19.282220363636362</v>
      </c>
      <c r="F253" s="13">
        <v>22</v>
      </c>
      <c r="G253" s="14">
        <v>184.20884799999999</v>
      </c>
      <c r="H253" s="15">
        <v>0.434</v>
      </c>
      <c r="I253" s="14">
        <v>240</v>
      </c>
      <c r="J253" s="15">
        <v>0.56599999999999995</v>
      </c>
      <c r="K253" s="16">
        <v>424208848</v>
      </c>
      <c r="L253" s="70">
        <v>1990</v>
      </c>
      <c r="M253" s="13" t="s">
        <v>23</v>
      </c>
      <c r="N253" s="17" t="s">
        <v>201</v>
      </c>
      <c r="O253" s="22" t="s">
        <v>202</v>
      </c>
      <c r="P253" s="19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spans="1:31">
      <c r="A254" s="41" t="s">
        <v>120</v>
      </c>
      <c r="B254" s="10">
        <f t="shared" si="3"/>
        <v>336.56715800000001</v>
      </c>
      <c r="C254" s="16">
        <v>666.66</v>
      </c>
      <c r="D254" s="11">
        <f t="shared" si="0"/>
        <v>3.3656715799999999</v>
      </c>
      <c r="E254" s="12">
        <f t="shared" si="1"/>
        <v>3.3656715799999999</v>
      </c>
      <c r="F254" s="13">
        <v>100</v>
      </c>
      <c r="G254" s="14">
        <v>184.06912600000001</v>
      </c>
      <c r="H254" s="15">
        <v>0.54700000000000004</v>
      </c>
      <c r="I254" s="14">
        <v>152.49803199999999</v>
      </c>
      <c r="J254" s="15">
        <v>0.45300000000000001</v>
      </c>
      <c r="K254" s="16">
        <v>336567158</v>
      </c>
      <c r="L254" s="70">
        <v>1995</v>
      </c>
      <c r="M254" s="13" t="s">
        <v>23</v>
      </c>
      <c r="N254" s="17" t="s">
        <v>121</v>
      </c>
      <c r="O254" s="22" t="s">
        <v>122</v>
      </c>
      <c r="P254" s="19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spans="1:31">
      <c r="A255" s="41" t="s">
        <v>1022</v>
      </c>
      <c r="B255" s="10">
        <f t="shared" si="3"/>
        <v>368.87576000000001</v>
      </c>
      <c r="C255" s="16">
        <v>770.11</v>
      </c>
      <c r="D255" s="11">
        <f t="shared" si="0"/>
        <v>8.38354</v>
      </c>
      <c r="E255" s="12">
        <f t="shared" si="1"/>
        <v>8.38354</v>
      </c>
      <c r="F255" s="13">
        <v>44</v>
      </c>
      <c r="G255" s="14">
        <v>183.87576000000001</v>
      </c>
      <c r="H255" s="15">
        <v>0.498</v>
      </c>
      <c r="I255" s="14">
        <v>185</v>
      </c>
      <c r="J255" s="15">
        <v>0.502</v>
      </c>
      <c r="K255" s="16">
        <v>368875760</v>
      </c>
      <c r="L255" s="70">
        <v>1993</v>
      </c>
      <c r="M255" s="13" t="s">
        <v>23</v>
      </c>
      <c r="N255" s="17" t="s">
        <v>1023</v>
      </c>
      <c r="O255" s="22" t="s">
        <v>1024</v>
      </c>
      <c r="P255" s="19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spans="1:31">
      <c r="A256" s="41" t="s">
        <v>144</v>
      </c>
      <c r="B256" s="10">
        <f t="shared" si="3"/>
        <v>379.75165500000003</v>
      </c>
      <c r="C256" s="16">
        <v>432.2</v>
      </c>
      <c r="D256" s="11">
        <f t="shared" si="0"/>
        <v>1.8987582750000001</v>
      </c>
      <c r="E256" s="12">
        <f t="shared" si="1"/>
        <v>1.8987582750000001</v>
      </c>
      <c r="F256" s="13">
        <v>200</v>
      </c>
      <c r="G256" s="14">
        <v>183.65165500000001</v>
      </c>
      <c r="H256" s="15">
        <v>0.48399999999999999</v>
      </c>
      <c r="I256" s="14">
        <v>196.1</v>
      </c>
      <c r="J256" s="15">
        <v>0.51600000000000001</v>
      </c>
      <c r="K256" s="16">
        <v>379751655</v>
      </c>
      <c r="L256" s="70">
        <v>2021</v>
      </c>
      <c r="M256" s="13" t="s">
        <v>91</v>
      </c>
      <c r="N256" s="17" t="s">
        <v>145</v>
      </c>
      <c r="O256" s="22" t="s">
        <v>146</v>
      </c>
      <c r="P256" s="19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spans="1:31">
      <c r="A257" s="41" t="s">
        <v>1159</v>
      </c>
      <c r="B257" s="10">
        <f t="shared" si="3"/>
        <v>532.95050300000003</v>
      </c>
      <c r="C257" s="16">
        <v>678.91</v>
      </c>
      <c r="D257" s="11">
        <f t="shared" si="0"/>
        <v>3.9477815037037041</v>
      </c>
      <c r="E257" s="12">
        <f t="shared" si="1"/>
        <v>3.9477815037037041</v>
      </c>
      <c r="F257" s="13">
        <v>135</v>
      </c>
      <c r="G257" s="14">
        <v>183.63789399999999</v>
      </c>
      <c r="H257" s="15">
        <v>0.34499999999999997</v>
      </c>
      <c r="I257" s="14">
        <v>349.31260900000001</v>
      </c>
      <c r="J257" s="15">
        <v>0.65500000000000003</v>
      </c>
      <c r="K257" s="16">
        <v>532950503</v>
      </c>
      <c r="L257" s="70">
        <v>2015</v>
      </c>
      <c r="M257" s="13" t="s">
        <v>18</v>
      </c>
      <c r="N257" s="17" t="s">
        <v>1160</v>
      </c>
      <c r="O257" s="22" t="s">
        <v>1161</v>
      </c>
      <c r="P257" s="19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spans="1:31">
      <c r="A258" s="41" t="s">
        <v>680</v>
      </c>
      <c r="B258" s="10">
        <f t="shared" si="3"/>
        <v>450.71715</v>
      </c>
      <c r="C258" s="16">
        <v>766.32</v>
      </c>
      <c r="D258" s="11">
        <f t="shared" si="0"/>
        <v>5.3025547058823532</v>
      </c>
      <c r="E258" s="12">
        <f t="shared" si="1"/>
        <v>5.3025547058823532</v>
      </c>
      <c r="F258" s="13">
        <v>85</v>
      </c>
      <c r="G258" s="14">
        <v>183.41714999999999</v>
      </c>
      <c r="H258" s="15">
        <v>0.40699999999999997</v>
      </c>
      <c r="I258" s="14">
        <v>267.3</v>
      </c>
      <c r="J258" s="15">
        <v>0.59299999999999997</v>
      </c>
      <c r="K258" s="16">
        <v>450717150</v>
      </c>
      <c r="L258" s="70">
        <v>2001</v>
      </c>
      <c r="M258" s="13" t="s">
        <v>16</v>
      </c>
      <c r="N258" s="17" t="s">
        <v>681</v>
      </c>
      <c r="O258" s="22" t="s">
        <v>682</v>
      </c>
      <c r="P258" s="19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spans="1:31">
      <c r="A259" s="41" t="s">
        <v>1177</v>
      </c>
      <c r="B259" s="10">
        <f t="shared" si="3"/>
        <v>536.41429300000004</v>
      </c>
      <c r="C259" s="16">
        <v>788.95</v>
      </c>
      <c r="D259" s="11">
        <f t="shared" si="0"/>
        <v>7.1521905733333337</v>
      </c>
      <c r="E259" s="12">
        <f t="shared" si="1"/>
        <v>7.1521905733333337</v>
      </c>
      <c r="F259" s="13">
        <v>75</v>
      </c>
      <c r="G259" s="14">
        <v>183.13501400000001</v>
      </c>
      <c r="H259" s="15">
        <v>0.34100000000000003</v>
      </c>
      <c r="I259" s="14">
        <v>353.27927899999997</v>
      </c>
      <c r="J259" s="15">
        <v>0.65900000000000003</v>
      </c>
      <c r="K259" s="16">
        <v>536414293</v>
      </c>
      <c r="L259" s="70">
        <v>2007</v>
      </c>
      <c r="M259" s="13" t="s">
        <v>16</v>
      </c>
      <c r="N259" s="17" t="s">
        <v>1178</v>
      </c>
      <c r="O259" s="22" t="s">
        <v>1179</v>
      </c>
      <c r="P259" s="19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spans="1:31">
      <c r="A260" s="41" t="s">
        <v>1315</v>
      </c>
      <c r="B260" s="10">
        <f t="shared" si="3"/>
        <v>374.11170700000002</v>
      </c>
      <c r="C260" s="16">
        <v>659.82</v>
      </c>
      <c r="D260" s="11">
        <f t="shared" si="0"/>
        <v>5.3444529571428578</v>
      </c>
      <c r="E260" s="12">
        <f t="shared" si="1"/>
        <v>5.3444529571428578</v>
      </c>
      <c r="F260" s="13">
        <v>70</v>
      </c>
      <c r="G260" s="14">
        <v>182.81170700000001</v>
      </c>
      <c r="H260" s="15">
        <v>0.48899999999999999</v>
      </c>
      <c r="I260" s="14">
        <v>191.3</v>
      </c>
      <c r="J260" s="15">
        <v>0.51100000000000001</v>
      </c>
      <c r="K260" s="16">
        <v>374111707</v>
      </c>
      <c r="L260" s="70">
        <v>2000</v>
      </c>
      <c r="M260" s="13" t="s">
        <v>16</v>
      </c>
      <c r="N260" s="17" t="s">
        <v>1316</v>
      </c>
      <c r="O260" s="22" t="s">
        <v>1317</v>
      </c>
      <c r="P260" s="19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spans="1:31">
      <c r="A261" s="41" t="s">
        <v>1147</v>
      </c>
      <c r="B261" s="10">
        <f t="shared" si="3"/>
        <v>328.718434</v>
      </c>
      <c r="C261" s="16">
        <v>579.76</v>
      </c>
      <c r="D261" s="11">
        <f t="shared" si="0"/>
        <v>2.7393202833333334</v>
      </c>
      <c r="E261" s="12">
        <f t="shared" si="1"/>
        <v>2.7393202833333334</v>
      </c>
      <c r="F261" s="13">
        <v>120</v>
      </c>
      <c r="G261" s="14">
        <v>182.61843400000001</v>
      </c>
      <c r="H261" s="15">
        <v>0.55600000000000005</v>
      </c>
      <c r="I261" s="14">
        <v>146.1</v>
      </c>
      <c r="J261" s="15">
        <v>0.44400000000000001</v>
      </c>
      <c r="K261" s="16">
        <v>328718434</v>
      </c>
      <c r="L261" s="70">
        <v>2000</v>
      </c>
      <c r="M261" s="13" t="s">
        <v>16</v>
      </c>
      <c r="N261" s="17" t="s">
        <v>1148</v>
      </c>
      <c r="O261" s="22" t="s">
        <v>1149</v>
      </c>
      <c r="P261" s="19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spans="1:31">
      <c r="A262" s="41" t="s">
        <v>471</v>
      </c>
      <c r="B262" s="10">
        <f t="shared" si="3"/>
        <v>368.78080899999998</v>
      </c>
      <c r="C262" s="16">
        <v>627.01</v>
      </c>
      <c r="D262" s="11">
        <f t="shared" si="0"/>
        <v>3.9653850430107522</v>
      </c>
      <c r="E262" s="12">
        <f t="shared" si="1"/>
        <v>3.9653850430107522</v>
      </c>
      <c r="F262" s="31">
        <v>93</v>
      </c>
      <c r="G262" s="14">
        <v>181.171875</v>
      </c>
      <c r="H262" s="15">
        <v>0.49099999999999999</v>
      </c>
      <c r="I262" s="14">
        <v>187.608934</v>
      </c>
      <c r="J262" s="15">
        <v>0.50900000000000001</v>
      </c>
      <c r="K262" s="16">
        <v>368780809</v>
      </c>
      <c r="L262" s="70">
        <v>2001</v>
      </c>
      <c r="M262" s="13" t="s">
        <v>16</v>
      </c>
      <c r="N262" s="17" t="s">
        <v>472</v>
      </c>
      <c r="O262" s="33" t="s">
        <v>473</v>
      </c>
      <c r="P262" s="19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spans="1:31">
      <c r="A263" s="41" t="s">
        <v>1207</v>
      </c>
      <c r="B263" s="10">
        <f t="shared" si="3"/>
        <v>449.326618</v>
      </c>
      <c r="C263" s="16">
        <v>607.42999999999995</v>
      </c>
      <c r="D263" s="11">
        <f t="shared" si="0"/>
        <v>2.9955107866666668</v>
      </c>
      <c r="E263" s="12">
        <f t="shared" si="1"/>
        <v>2.9955107866666668</v>
      </c>
      <c r="F263" s="13">
        <v>150</v>
      </c>
      <c r="G263" s="14">
        <v>181.03062399999999</v>
      </c>
      <c r="H263" s="15">
        <v>0.40300000000000002</v>
      </c>
      <c r="I263" s="14">
        <v>268.29599400000001</v>
      </c>
      <c r="J263" s="15">
        <v>0.59699999999999998</v>
      </c>
      <c r="K263" s="16">
        <v>449326618</v>
      </c>
      <c r="L263" s="70">
        <v>2011</v>
      </c>
      <c r="M263" s="13" t="s">
        <v>18</v>
      </c>
      <c r="N263" s="17" t="s">
        <v>1208</v>
      </c>
      <c r="O263" s="22" t="s">
        <v>1209</v>
      </c>
      <c r="P263" s="19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spans="1:31">
      <c r="A264" s="41" t="s">
        <v>611</v>
      </c>
      <c r="B264" s="10">
        <f t="shared" si="3"/>
        <v>457.69639100000001</v>
      </c>
      <c r="C264" s="16">
        <v>882.52</v>
      </c>
      <c r="D264" s="11">
        <f t="shared" si="0"/>
        <v>5.7212048874999999</v>
      </c>
      <c r="E264" s="12">
        <f t="shared" si="1"/>
        <v>5.7212048874999999</v>
      </c>
      <c r="F264" s="13">
        <v>80</v>
      </c>
      <c r="G264" s="14">
        <v>180.98185599999999</v>
      </c>
      <c r="H264" s="15">
        <v>0.39500000000000002</v>
      </c>
      <c r="I264" s="14">
        <v>276.71453500000001</v>
      </c>
      <c r="J264" s="15">
        <v>0.60499999999999998</v>
      </c>
      <c r="K264" s="16">
        <v>457696391</v>
      </c>
      <c r="L264" s="70">
        <v>1996</v>
      </c>
      <c r="M264" s="13" t="s">
        <v>23</v>
      </c>
      <c r="N264" s="17" t="s">
        <v>612</v>
      </c>
      <c r="O264" s="22" t="s">
        <v>613</v>
      </c>
      <c r="P264" s="19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spans="1:31">
      <c r="A265" s="41" t="s">
        <v>1225</v>
      </c>
      <c r="B265" s="10">
        <f t="shared" si="3"/>
        <v>357.28817800000002</v>
      </c>
      <c r="C265" s="16">
        <v>970.52</v>
      </c>
      <c r="D265" s="11">
        <f t="shared" si="0"/>
        <v>23.819211866666667</v>
      </c>
      <c r="E265" s="12">
        <f t="shared" si="1"/>
        <v>23.819211866666667</v>
      </c>
      <c r="F265" s="13">
        <v>15</v>
      </c>
      <c r="G265" s="14">
        <v>180.25817799999999</v>
      </c>
      <c r="H265" s="15">
        <v>0.504</v>
      </c>
      <c r="I265" s="14">
        <v>177.03</v>
      </c>
      <c r="J265" s="15">
        <v>0.496</v>
      </c>
      <c r="K265" s="16">
        <v>357288178</v>
      </c>
      <c r="L265" s="70">
        <v>1986</v>
      </c>
      <c r="M265" s="13" t="s">
        <v>102</v>
      </c>
      <c r="N265" s="17" t="s">
        <v>1226</v>
      </c>
      <c r="O265" s="22" t="s">
        <v>1227</v>
      </c>
      <c r="P265" s="19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spans="1:31">
      <c r="A266" s="41" t="s">
        <v>67</v>
      </c>
      <c r="B266" s="10">
        <f t="shared" si="3"/>
        <v>519.31196499999999</v>
      </c>
      <c r="C266" s="16">
        <v>661.53</v>
      </c>
      <c r="D266" s="11">
        <f t="shared" si="0"/>
        <v>3.9947074230769228</v>
      </c>
      <c r="E266" s="12">
        <f t="shared" si="1"/>
        <v>3.9947074230769228</v>
      </c>
      <c r="F266" s="13">
        <v>130</v>
      </c>
      <c r="G266" s="14">
        <v>180.20216300000001</v>
      </c>
      <c r="H266" s="15">
        <v>0.34699999999999998</v>
      </c>
      <c r="I266" s="14">
        <v>339.109802</v>
      </c>
      <c r="J266" s="15">
        <v>0.65300000000000002</v>
      </c>
      <c r="K266" s="16">
        <v>519311965</v>
      </c>
      <c r="L266" s="70">
        <v>2015</v>
      </c>
      <c r="M266" s="13" t="s">
        <v>18</v>
      </c>
      <c r="N266" s="17" t="s">
        <v>68</v>
      </c>
      <c r="O266" s="18"/>
      <c r="P266" s="19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spans="1:31">
      <c r="A267" s="41" t="s">
        <v>710</v>
      </c>
      <c r="B267" s="10">
        <f t="shared" si="3"/>
        <v>362.21174000000002</v>
      </c>
      <c r="C267" s="16">
        <v>615.84</v>
      </c>
      <c r="D267" s="11">
        <f t="shared" si="0"/>
        <v>3.6221174</v>
      </c>
      <c r="E267" s="12">
        <f t="shared" si="1"/>
        <v>3.6221174</v>
      </c>
      <c r="F267" s="13">
        <v>100</v>
      </c>
      <c r="G267" s="14">
        <v>180.01174</v>
      </c>
      <c r="H267" s="15">
        <v>0.497</v>
      </c>
      <c r="I267" s="14">
        <v>182.2</v>
      </c>
      <c r="J267" s="15">
        <v>0.503</v>
      </c>
      <c r="K267" s="16">
        <v>362211740</v>
      </c>
      <c r="L267" s="70">
        <v>2001</v>
      </c>
      <c r="M267" s="13" t="s">
        <v>16</v>
      </c>
      <c r="N267" s="17" t="s">
        <v>711</v>
      </c>
      <c r="O267" s="22" t="s">
        <v>712</v>
      </c>
      <c r="P267" s="19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spans="1:31">
      <c r="A268" s="41" t="s">
        <v>1381</v>
      </c>
      <c r="B268" s="10">
        <f t="shared" si="3"/>
        <v>603.90035399999999</v>
      </c>
      <c r="C268" s="16">
        <v>851.75</v>
      </c>
      <c r="D268" s="11">
        <f t="shared" si="0"/>
        <v>4.0260023599999997</v>
      </c>
      <c r="E268" s="12">
        <f t="shared" si="1"/>
        <v>4.0260023599999997</v>
      </c>
      <c r="F268" s="13">
        <v>150</v>
      </c>
      <c r="G268" s="14">
        <v>180.01095000000001</v>
      </c>
      <c r="H268" s="15">
        <v>0.29799999999999999</v>
      </c>
      <c r="I268" s="14">
        <v>423.88940400000001</v>
      </c>
      <c r="J268" s="15">
        <v>0.70199999999999996</v>
      </c>
      <c r="K268" s="16">
        <v>603900354</v>
      </c>
      <c r="L268" s="70">
        <v>2008</v>
      </c>
      <c r="M268" s="13" t="s">
        <v>16</v>
      </c>
      <c r="N268" s="17" t="s">
        <v>553</v>
      </c>
      <c r="O268" s="22" t="s">
        <v>554</v>
      </c>
      <c r="P268" s="19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spans="1:31">
      <c r="A269" s="41" t="s">
        <v>1330</v>
      </c>
      <c r="B269" s="10">
        <f t="shared" si="3"/>
        <v>373.06286399999999</v>
      </c>
      <c r="C269" s="16">
        <v>526.02</v>
      </c>
      <c r="D269" s="11">
        <f t="shared" si="0"/>
        <v>2.4870857599999998</v>
      </c>
      <c r="E269" s="12">
        <f t="shared" si="1"/>
        <v>2.4870857599999998</v>
      </c>
      <c r="F269" s="13">
        <v>150</v>
      </c>
      <c r="G269" s="14">
        <v>179.88315700000001</v>
      </c>
      <c r="H269" s="15">
        <v>0.48199999999999998</v>
      </c>
      <c r="I269" s="14">
        <v>193.17970700000001</v>
      </c>
      <c r="J269" s="15">
        <v>0.51800000000000002</v>
      </c>
      <c r="K269" s="16">
        <v>373062864</v>
      </c>
      <c r="L269" s="70">
        <v>2009</v>
      </c>
      <c r="M269" s="13" t="s">
        <v>16</v>
      </c>
      <c r="N269" s="17" t="s">
        <v>1331</v>
      </c>
      <c r="O269" s="22" t="s">
        <v>1332</v>
      </c>
      <c r="P269" s="19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spans="1:31">
      <c r="A270" s="41" t="s">
        <v>1380</v>
      </c>
      <c r="B270" s="10">
        <f t="shared" si="3"/>
        <v>333.10727100000003</v>
      </c>
      <c r="C270" s="16">
        <v>973.21</v>
      </c>
      <c r="D270" s="11">
        <f t="shared" si="0"/>
        <v>11.89668825</v>
      </c>
      <c r="E270" s="12">
        <f t="shared" si="1"/>
        <v>11.89668825</v>
      </c>
      <c r="F270" s="13">
        <v>28</v>
      </c>
      <c r="G270" s="14">
        <v>179.870271</v>
      </c>
      <c r="H270" s="15">
        <v>0.54</v>
      </c>
      <c r="I270" s="14">
        <v>153.23699999999999</v>
      </c>
      <c r="J270" s="15">
        <v>0.46</v>
      </c>
      <c r="K270" s="16">
        <v>333107271</v>
      </c>
      <c r="L270" s="70">
        <v>1984</v>
      </c>
      <c r="M270" s="13" t="s">
        <v>102</v>
      </c>
      <c r="N270" s="17" t="s">
        <v>421</v>
      </c>
      <c r="O270" s="22" t="s">
        <v>422</v>
      </c>
      <c r="P270" s="19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spans="1:31">
      <c r="A271" s="41" t="s">
        <v>355</v>
      </c>
      <c r="B271" s="10">
        <f t="shared" si="3"/>
        <v>371.59420999999998</v>
      </c>
      <c r="C271" s="16">
        <v>580.11</v>
      </c>
      <c r="D271" s="11">
        <f t="shared" si="0"/>
        <v>5.3084887142857138</v>
      </c>
      <c r="E271" s="12">
        <f t="shared" si="1"/>
        <v>5.3084887142857138</v>
      </c>
      <c r="F271" s="13">
        <v>70</v>
      </c>
      <c r="G271" s="14">
        <v>179.495555</v>
      </c>
      <c r="H271" s="15">
        <v>0.48299999999999998</v>
      </c>
      <c r="I271" s="14">
        <v>192.09865500000001</v>
      </c>
      <c r="J271" s="15">
        <v>0.51700000000000002</v>
      </c>
      <c r="K271" s="16">
        <v>371594210</v>
      </c>
      <c r="L271" s="70">
        <v>2005</v>
      </c>
      <c r="M271" s="13" t="s">
        <v>16</v>
      </c>
      <c r="N271" s="17" t="s">
        <v>356</v>
      </c>
      <c r="O271" s="22" t="s">
        <v>357</v>
      </c>
      <c r="P271" s="19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spans="1:31">
      <c r="A272" s="41" t="s">
        <v>587</v>
      </c>
      <c r="B272" s="10">
        <f t="shared" si="3"/>
        <v>654.21348499999999</v>
      </c>
      <c r="C272" s="16">
        <v>859.27</v>
      </c>
      <c r="D272" s="11">
        <f t="shared" si="0"/>
        <v>2.9076154888888888</v>
      </c>
      <c r="E272" s="12">
        <f t="shared" si="1"/>
        <v>2.9076154888888888</v>
      </c>
      <c r="F272" s="13">
        <v>225</v>
      </c>
      <c r="G272" s="14">
        <v>179.02085400000001</v>
      </c>
      <c r="H272" s="15">
        <v>0.27400000000000002</v>
      </c>
      <c r="I272" s="14">
        <v>475.19263100000001</v>
      </c>
      <c r="J272" s="15">
        <v>0.72599999999999998</v>
      </c>
      <c r="K272" s="16">
        <v>654213485</v>
      </c>
      <c r="L272" s="70">
        <v>2012</v>
      </c>
      <c r="M272" s="13" t="s">
        <v>18</v>
      </c>
      <c r="N272" s="17" t="s">
        <v>588</v>
      </c>
      <c r="O272" s="22" t="s">
        <v>589</v>
      </c>
      <c r="P272" s="19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spans="1:31">
      <c r="A273" s="41" t="s">
        <v>734</v>
      </c>
      <c r="B273" s="10">
        <f t="shared" si="3"/>
        <v>463.40626800000001</v>
      </c>
      <c r="C273" s="16">
        <v>1082.9000000000001</v>
      </c>
      <c r="D273" s="11">
        <f t="shared" si="0"/>
        <v>33.100447714285714</v>
      </c>
      <c r="E273" s="12">
        <f t="shared" si="1"/>
        <v>33.100447714285714</v>
      </c>
      <c r="F273" s="13">
        <v>14</v>
      </c>
      <c r="G273" s="14">
        <v>178.40626800000001</v>
      </c>
      <c r="H273" s="15">
        <v>0.38500000000000001</v>
      </c>
      <c r="I273" s="14">
        <v>285</v>
      </c>
      <c r="J273" s="15">
        <v>0.61499999999999999</v>
      </c>
      <c r="K273" s="16">
        <v>463406268</v>
      </c>
      <c r="L273" s="70">
        <v>1990</v>
      </c>
      <c r="M273" s="13" t="s">
        <v>23</v>
      </c>
      <c r="N273" s="17" t="s">
        <v>735</v>
      </c>
      <c r="O273" s="22" t="s">
        <v>736</v>
      </c>
      <c r="P273" s="19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spans="1:31">
      <c r="A274" s="41" t="s">
        <v>358</v>
      </c>
      <c r="B274" s="10">
        <f t="shared" si="3"/>
        <v>386.041607</v>
      </c>
      <c r="C274" s="16">
        <v>491.76</v>
      </c>
      <c r="D274" s="11">
        <f t="shared" si="0"/>
        <v>2.8595674592592593</v>
      </c>
      <c r="E274" s="12">
        <f t="shared" si="1"/>
        <v>2.8595674592592593</v>
      </c>
      <c r="F274" s="13">
        <v>135</v>
      </c>
      <c r="G274" s="14">
        <v>177.39751000000001</v>
      </c>
      <c r="H274" s="15">
        <v>0.46</v>
      </c>
      <c r="I274" s="14">
        <v>208.64409699999999</v>
      </c>
      <c r="J274" s="15">
        <v>0.54</v>
      </c>
      <c r="K274" s="16">
        <v>386041607</v>
      </c>
      <c r="L274" s="70">
        <v>2015</v>
      </c>
      <c r="M274" s="13" t="s">
        <v>18</v>
      </c>
      <c r="N274" s="17" t="s">
        <v>359</v>
      </c>
      <c r="O274" s="18"/>
      <c r="P274" s="19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spans="1:31">
      <c r="A275" s="41" t="s">
        <v>659</v>
      </c>
      <c r="B275" s="10">
        <f t="shared" si="3"/>
        <v>413.10617000000002</v>
      </c>
      <c r="C275" s="16">
        <v>582.48</v>
      </c>
      <c r="D275" s="11">
        <f t="shared" si="0"/>
        <v>2.7540411333333337</v>
      </c>
      <c r="E275" s="12">
        <f t="shared" si="1"/>
        <v>2.7540411333333337</v>
      </c>
      <c r="F275" s="13">
        <v>150</v>
      </c>
      <c r="G275" s="14">
        <v>177.24372099999999</v>
      </c>
      <c r="H275" s="15">
        <v>0.42899999999999999</v>
      </c>
      <c r="I275" s="14">
        <v>235.862449</v>
      </c>
      <c r="J275" s="15">
        <v>0.57099999999999995</v>
      </c>
      <c r="K275" s="16">
        <v>413106170</v>
      </c>
      <c r="L275" s="70">
        <v>2009</v>
      </c>
      <c r="M275" s="13" t="s">
        <v>16</v>
      </c>
      <c r="N275" s="17" t="s">
        <v>660</v>
      </c>
      <c r="O275" s="22" t="s">
        <v>661</v>
      </c>
      <c r="P275" s="19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spans="1:31">
      <c r="A276" s="41" t="s">
        <v>377</v>
      </c>
      <c r="B276" s="10">
        <f t="shared" si="3"/>
        <v>621.53751899999997</v>
      </c>
      <c r="C276" s="16">
        <v>791.05</v>
      </c>
      <c r="D276" s="11">
        <f t="shared" si="0"/>
        <v>4.2864656482758621</v>
      </c>
      <c r="E276" s="12">
        <f t="shared" si="1"/>
        <v>4.2864656482758621</v>
      </c>
      <c r="F276" s="13">
        <v>145</v>
      </c>
      <c r="G276" s="14">
        <v>177.00292400000001</v>
      </c>
      <c r="H276" s="15">
        <v>0.28499999999999998</v>
      </c>
      <c r="I276" s="14">
        <v>444.53459500000002</v>
      </c>
      <c r="J276" s="15">
        <v>0.71499999999999997</v>
      </c>
      <c r="K276" s="16">
        <v>621537519</v>
      </c>
      <c r="L276" s="70">
        <v>2014</v>
      </c>
      <c r="M276" s="13" t="s">
        <v>18</v>
      </c>
      <c r="N276" s="17" t="s">
        <v>378</v>
      </c>
      <c r="O276" s="18"/>
      <c r="P276" s="19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spans="1:31">
      <c r="A277" s="41" t="s">
        <v>784</v>
      </c>
      <c r="B277" s="10">
        <f t="shared" si="3"/>
        <v>481.80087300000002</v>
      </c>
      <c r="C277" s="16">
        <v>651.33000000000004</v>
      </c>
      <c r="D277" s="11">
        <f t="shared" si="0"/>
        <v>5.1806545483870972</v>
      </c>
      <c r="E277" s="12">
        <f t="shared" si="1"/>
        <v>5.1806545483870972</v>
      </c>
      <c r="F277" s="13">
        <v>93</v>
      </c>
      <c r="G277" s="14">
        <v>176.76018500000001</v>
      </c>
      <c r="H277" s="15">
        <v>0.36699999999999999</v>
      </c>
      <c r="I277" s="14">
        <v>305.04068799999999</v>
      </c>
      <c r="J277" s="15">
        <v>0.63300000000000001</v>
      </c>
      <c r="K277" s="16">
        <v>481800873</v>
      </c>
      <c r="L277" s="70">
        <v>2011</v>
      </c>
      <c r="M277" s="13" t="s">
        <v>18</v>
      </c>
      <c r="N277" s="17" t="s">
        <v>785</v>
      </c>
      <c r="O277" s="22" t="s">
        <v>786</v>
      </c>
      <c r="P277" s="19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spans="1:31">
      <c r="A278" s="41" t="s">
        <v>161</v>
      </c>
      <c r="B278" s="10">
        <f t="shared" si="3"/>
        <v>370.569774</v>
      </c>
      <c r="C278" s="16">
        <v>500.96</v>
      </c>
      <c r="D278" s="11">
        <f t="shared" si="0"/>
        <v>2.6469269571428571</v>
      </c>
      <c r="E278" s="12">
        <f t="shared" si="1"/>
        <v>2.6469269571428571</v>
      </c>
      <c r="F278" s="13">
        <v>140</v>
      </c>
      <c r="G278" s="14">
        <v>176.654505</v>
      </c>
      <c r="H278" s="15">
        <v>0.47699999999999998</v>
      </c>
      <c r="I278" s="14">
        <v>193.915269</v>
      </c>
      <c r="J278" s="15">
        <v>0.52300000000000002</v>
      </c>
      <c r="K278" s="16">
        <v>370569774</v>
      </c>
      <c r="L278" s="70">
        <v>2011</v>
      </c>
      <c r="M278" s="13" t="s">
        <v>18</v>
      </c>
      <c r="N278" s="17" t="s">
        <v>162</v>
      </c>
      <c r="O278" s="18"/>
      <c r="P278" s="19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spans="1:31">
      <c r="A279" s="41" t="s">
        <v>1072</v>
      </c>
      <c r="B279" s="10">
        <f t="shared" si="3"/>
        <v>359.12602199999998</v>
      </c>
      <c r="C279" s="16">
        <v>493.41</v>
      </c>
      <c r="D279" s="11">
        <f t="shared" si="0"/>
        <v>8.9781505499999987</v>
      </c>
      <c r="E279" s="12">
        <f t="shared" si="1"/>
        <v>8.9781505499999987</v>
      </c>
      <c r="F279" s="13">
        <v>40</v>
      </c>
      <c r="G279" s="14">
        <v>176.59161800000001</v>
      </c>
      <c r="H279" s="15">
        <v>0.49199999999999999</v>
      </c>
      <c r="I279" s="14">
        <v>182.53440399999999</v>
      </c>
      <c r="J279" s="15">
        <v>0.50800000000000001</v>
      </c>
      <c r="K279" s="16">
        <v>359126022</v>
      </c>
      <c r="L279" s="70">
        <v>2010</v>
      </c>
      <c r="M279" s="13" t="s">
        <v>18</v>
      </c>
      <c r="N279" s="17" t="s">
        <v>1073</v>
      </c>
      <c r="O279" s="22" t="s">
        <v>1074</v>
      </c>
      <c r="P279" s="19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spans="1:31">
      <c r="A280" s="41" t="s">
        <v>1204</v>
      </c>
      <c r="B280" s="10">
        <f t="shared" si="3"/>
        <v>369.88465100000002</v>
      </c>
      <c r="C280" s="16">
        <v>681.43</v>
      </c>
      <c r="D280" s="11">
        <f t="shared" si="0"/>
        <v>16.081941347826088</v>
      </c>
      <c r="E280" s="12">
        <f t="shared" si="1"/>
        <v>16.081941347826088</v>
      </c>
      <c r="F280" s="13">
        <v>23</v>
      </c>
      <c r="G280" s="14">
        <v>176.48465100000001</v>
      </c>
      <c r="H280" s="15">
        <v>0.47699999999999998</v>
      </c>
      <c r="I280" s="14">
        <v>193.4</v>
      </c>
      <c r="J280" s="15">
        <v>0.52300000000000002</v>
      </c>
      <c r="K280" s="16">
        <v>369884651</v>
      </c>
      <c r="L280" s="70">
        <v>1998</v>
      </c>
      <c r="M280" s="13" t="s">
        <v>23</v>
      </c>
      <c r="N280" s="17" t="s">
        <v>1205</v>
      </c>
      <c r="O280" s="22" t="s">
        <v>1206</v>
      </c>
      <c r="P280" s="19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spans="1:31">
      <c r="A281" s="41" t="s">
        <v>387</v>
      </c>
      <c r="B281" s="10">
        <f t="shared" si="3"/>
        <v>383.257136</v>
      </c>
      <c r="C281" s="16">
        <v>644.27</v>
      </c>
      <c r="D281" s="11">
        <f t="shared" si="0"/>
        <v>6.3876189333333331</v>
      </c>
      <c r="E281" s="12">
        <f t="shared" si="1"/>
        <v>6.3876189333333331</v>
      </c>
      <c r="F281" s="13">
        <v>60</v>
      </c>
      <c r="G281" s="14">
        <v>176.387405</v>
      </c>
      <c r="H281" s="15">
        <v>0.46</v>
      </c>
      <c r="I281" s="14">
        <v>206.869731</v>
      </c>
      <c r="J281" s="15">
        <v>0.54</v>
      </c>
      <c r="K281" s="16">
        <v>383257136</v>
      </c>
      <c r="L281" s="70">
        <v>2002</v>
      </c>
      <c r="M281" s="13" t="s">
        <v>16</v>
      </c>
      <c r="N281" s="17" t="s">
        <v>388</v>
      </c>
      <c r="O281" s="22" t="s">
        <v>389</v>
      </c>
      <c r="P281" s="19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spans="1:31">
      <c r="A282" s="41" t="s">
        <v>1090</v>
      </c>
      <c r="B282" s="10">
        <f t="shared" si="3"/>
        <v>312.13667099999998</v>
      </c>
      <c r="C282" s="16">
        <v>382.67</v>
      </c>
      <c r="D282" s="11">
        <f t="shared" si="0"/>
        <v>3.9017083874999998</v>
      </c>
      <c r="E282" s="12">
        <f t="shared" si="1"/>
        <v>3.9017083874999998</v>
      </c>
      <c r="F282" s="13">
        <v>80</v>
      </c>
      <c r="G282" s="14">
        <v>175.93667099999999</v>
      </c>
      <c r="H282" s="15">
        <v>0.56399999999999995</v>
      </c>
      <c r="I282" s="14">
        <v>136.19999999999999</v>
      </c>
      <c r="J282" s="15">
        <v>0.436</v>
      </c>
      <c r="K282" s="16">
        <v>312136671</v>
      </c>
      <c r="L282" s="70">
        <v>2017</v>
      </c>
      <c r="M282" s="13" t="s">
        <v>18</v>
      </c>
      <c r="N282" s="17" t="s">
        <v>1091</v>
      </c>
      <c r="O282" s="22" t="s">
        <v>1092</v>
      </c>
      <c r="P282" s="19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spans="1:31">
      <c r="A283" s="41" t="s">
        <v>970</v>
      </c>
      <c r="B283" s="10">
        <f t="shared" si="3"/>
        <v>527.96593600000006</v>
      </c>
      <c r="C283" s="16">
        <v>647.27</v>
      </c>
      <c r="D283" s="11">
        <f t="shared" si="0"/>
        <v>4.2237274880000006</v>
      </c>
      <c r="E283" s="12">
        <f t="shared" si="1"/>
        <v>4.2237274880000006</v>
      </c>
      <c r="F283" s="13">
        <v>125</v>
      </c>
      <c r="G283" s="14">
        <v>175.00303299999999</v>
      </c>
      <c r="H283" s="15">
        <v>0.33200000000000002</v>
      </c>
      <c r="I283" s="14">
        <v>352.96290299999998</v>
      </c>
      <c r="J283" s="15">
        <v>0.66800000000000004</v>
      </c>
      <c r="K283" s="16">
        <v>527965936</v>
      </c>
      <c r="L283" s="70">
        <v>2017</v>
      </c>
      <c r="M283" s="13" t="s">
        <v>18</v>
      </c>
      <c r="N283" s="17" t="s">
        <v>971</v>
      </c>
      <c r="O283" s="22" t="s">
        <v>972</v>
      </c>
      <c r="P283" s="19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spans="1:31">
      <c r="A284" s="41" t="s">
        <v>197</v>
      </c>
      <c r="B284" s="10">
        <f t="shared" si="3"/>
        <v>328.203506</v>
      </c>
      <c r="C284" s="16">
        <v>891.51</v>
      </c>
      <c r="D284" s="11">
        <f t="shared" si="0"/>
        <v>32.820350599999998</v>
      </c>
      <c r="E284" s="12">
        <f t="shared" si="1"/>
        <v>32.820350599999998</v>
      </c>
      <c r="F284" s="13">
        <v>10</v>
      </c>
      <c r="G284" s="14">
        <v>174.803506</v>
      </c>
      <c r="H284" s="15">
        <v>0.53300000000000003</v>
      </c>
      <c r="I284" s="14">
        <v>153.4</v>
      </c>
      <c r="J284" s="15">
        <v>0.46700000000000003</v>
      </c>
      <c r="K284" s="16">
        <v>328203506</v>
      </c>
      <c r="L284" s="70">
        <v>1986</v>
      </c>
      <c r="M284" s="13" t="s">
        <v>102</v>
      </c>
      <c r="N284" s="17" t="s">
        <v>198</v>
      </c>
      <c r="O284" s="22" t="s">
        <v>199</v>
      </c>
      <c r="P284" s="19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spans="1:31">
      <c r="A285" s="41" t="s">
        <v>1034</v>
      </c>
      <c r="B285" s="10">
        <f t="shared" si="3"/>
        <v>435.732529</v>
      </c>
      <c r="C285" s="16">
        <v>534.19000000000005</v>
      </c>
      <c r="D285" s="11">
        <f t="shared" si="0"/>
        <v>5.1872920119047619</v>
      </c>
      <c r="E285" s="12">
        <f t="shared" si="1"/>
        <v>5.1872920119047619</v>
      </c>
      <c r="F285" s="13">
        <v>84</v>
      </c>
      <c r="G285" s="14">
        <v>174.34017399999999</v>
      </c>
      <c r="H285" s="15">
        <v>0.4</v>
      </c>
      <c r="I285" s="14">
        <v>261.39235500000001</v>
      </c>
      <c r="J285" s="15">
        <v>0.6</v>
      </c>
      <c r="K285" s="16">
        <v>435732529</v>
      </c>
      <c r="L285" s="70">
        <v>2017</v>
      </c>
      <c r="M285" s="13" t="s">
        <v>18</v>
      </c>
      <c r="N285" s="17" t="s">
        <v>1035</v>
      </c>
      <c r="O285" s="22" t="s">
        <v>1036</v>
      </c>
      <c r="P285" s="19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spans="1:31">
      <c r="A286" s="41" t="s">
        <v>1377</v>
      </c>
      <c r="B286" s="10">
        <f t="shared" si="3"/>
        <v>760.73292600000002</v>
      </c>
      <c r="C286" s="16">
        <v>899.75</v>
      </c>
      <c r="D286" s="11">
        <f t="shared" si="0"/>
        <v>3.8036646300000001</v>
      </c>
      <c r="E286" s="12">
        <f t="shared" si="1"/>
        <v>3.8036646300000001</v>
      </c>
      <c r="F286" s="13">
        <v>200</v>
      </c>
      <c r="G286" s="14">
        <v>173.95693499999999</v>
      </c>
      <c r="H286" s="15">
        <v>0.22900000000000001</v>
      </c>
      <c r="I286" s="14">
        <v>586.77599099999998</v>
      </c>
      <c r="J286" s="15">
        <v>0.77100000000000002</v>
      </c>
      <c r="K286" s="16">
        <v>760732926</v>
      </c>
      <c r="L286" s="70">
        <v>2019</v>
      </c>
      <c r="M286" s="13" t="s">
        <v>18</v>
      </c>
      <c r="N286" s="17" t="s">
        <v>267</v>
      </c>
      <c r="O286" s="18"/>
      <c r="P286" s="19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spans="1:31">
      <c r="A287" s="41" t="s">
        <v>71</v>
      </c>
      <c r="B287" s="10">
        <f t="shared" si="3"/>
        <v>355.237933</v>
      </c>
      <c r="C287" s="16">
        <v>703.65</v>
      </c>
      <c r="D287" s="11">
        <f t="shared" si="0"/>
        <v>6.8314987115384618</v>
      </c>
      <c r="E287" s="12">
        <f t="shared" si="1"/>
        <v>6.8314987115384618</v>
      </c>
      <c r="F287" s="13">
        <v>52</v>
      </c>
      <c r="G287" s="14">
        <v>173.83793299999999</v>
      </c>
      <c r="H287" s="15">
        <v>0.48899999999999999</v>
      </c>
      <c r="I287" s="14">
        <v>181.4</v>
      </c>
      <c r="J287" s="15">
        <v>0.51100000000000001</v>
      </c>
      <c r="K287" s="16">
        <v>355237933</v>
      </c>
      <c r="L287" s="70">
        <v>1995</v>
      </c>
      <c r="M287" s="13" t="s">
        <v>23</v>
      </c>
      <c r="N287" s="17" t="s">
        <v>72</v>
      </c>
      <c r="O287" s="22" t="s">
        <v>73</v>
      </c>
      <c r="P287" s="19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spans="1:31">
      <c r="A288" s="41" t="s">
        <v>363</v>
      </c>
      <c r="B288" s="10">
        <f t="shared" si="3"/>
        <v>358.99484999999999</v>
      </c>
      <c r="C288" s="16">
        <v>773.91</v>
      </c>
      <c r="D288" s="11">
        <f t="shared" si="0"/>
        <v>12.821244642857142</v>
      </c>
      <c r="E288" s="12">
        <f t="shared" si="1"/>
        <v>12.821244642857142</v>
      </c>
      <c r="F288" s="13">
        <v>28</v>
      </c>
      <c r="G288" s="14">
        <v>173.58551600000001</v>
      </c>
      <c r="H288" s="15">
        <v>0.48399999999999999</v>
      </c>
      <c r="I288" s="14">
        <v>185.409334</v>
      </c>
      <c r="J288" s="15">
        <v>0.51600000000000001</v>
      </c>
      <c r="K288" s="16">
        <v>358994850</v>
      </c>
      <c r="L288" s="70">
        <v>1992</v>
      </c>
      <c r="M288" s="13" t="s">
        <v>23</v>
      </c>
      <c r="N288" s="17" t="s">
        <v>364</v>
      </c>
      <c r="O288" s="22" t="s">
        <v>365</v>
      </c>
      <c r="P288" s="19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spans="1:31">
      <c r="A289" s="41" t="s">
        <v>650</v>
      </c>
      <c r="B289" s="10">
        <f t="shared" si="3"/>
        <v>347.51231799999999</v>
      </c>
      <c r="C289" s="16">
        <v>558.63</v>
      </c>
      <c r="D289" s="11">
        <f t="shared" si="0"/>
        <v>3.4751231799999998</v>
      </c>
      <c r="E289" s="12">
        <f t="shared" si="1"/>
        <v>3.4751231799999998</v>
      </c>
      <c r="F289" s="13">
        <v>100</v>
      </c>
      <c r="G289" s="14">
        <v>173.008894</v>
      </c>
      <c r="H289" s="15">
        <v>0.498</v>
      </c>
      <c r="I289" s="14">
        <v>174.503424</v>
      </c>
      <c r="J289" s="15">
        <v>0.502</v>
      </c>
      <c r="K289" s="16">
        <v>347512318</v>
      </c>
      <c r="L289" s="70">
        <v>2004</v>
      </c>
      <c r="M289" s="13" t="s">
        <v>16</v>
      </c>
      <c r="N289" s="17" t="s">
        <v>651</v>
      </c>
      <c r="O289" s="22" t="s">
        <v>652</v>
      </c>
      <c r="P289" s="19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spans="1:31">
      <c r="A290" s="41" t="s">
        <v>254</v>
      </c>
      <c r="B290" s="10">
        <f t="shared" si="3"/>
        <v>726.22950100000003</v>
      </c>
      <c r="C290" s="16">
        <v>826.53</v>
      </c>
      <c r="D290" s="11">
        <f t="shared" si="0"/>
        <v>3.6311475049999999</v>
      </c>
      <c r="E290" s="12">
        <f t="shared" si="1"/>
        <v>3.6311475049999999</v>
      </c>
      <c r="F290" s="13">
        <v>200</v>
      </c>
      <c r="G290" s="14">
        <v>173.005945</v>
      </c>
      <c r="H290" s="15">
        <v>0.23799999999999999</v>
      </c>
      <c r="I290" s="14">
        <v>553.22355600000003</v>
      </c>
      <c r="J290" s="15">
        <v>0.76200000000000001</v>
      </c>
      <c r="K290" s="16">
        <v>726229501</v>
      </c>
      <c r="L290" s="70">
        <v>2021</v>
      </c>
      <c r="M290" s="13" t="s">
        <v>91</v>
      </c>
      <c r="N290" s="17" t="s">
        <v>255</v>
      </c>
      <c r="O290" s="22" t="s">
        <v>256</v>
      </c>
      <c r="P290" s="19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spans="1:31">
      <c r="A291" s="41" t="s">
        <v>42</v>
      </c>
      <c r="B291" s="10">
        <f t="shared" si="3"/>
        <v>315.156409</v>
      </c>
      <c r="C291" s="16">
        <v>589.73</v>
      </c>
      <c r="D291" s="11">
        <f t="shared" si="0"/>
        <v>3.7077224588235294</v>
      </c>
      <c r="E291" s="12">
        <f t="shared" si="1"/>
        <v>3.7077224588235294</v>
      </c>
      <c r="F291" s="13">
        <v>85</v>
      </c>
      <c r="G291" s="14">
        <v>172.95640900000001</v>
      </c>
      <c r="H291" s="15">
        <v>0.54900000000000004</v>
      </c>
      <c r="I291" s="14">
        <v>142.19999999999999</v>
      </c>
      <c r="J291" s="15">
        <v>0.45100000000000001</v>
      </c>
      <c r="K291" s="16">
        <v>315156409</v>
      </c>
      <c r="L291" s="70">
        <v>1997</v>
      </c>
      <c r="M291" s="13" t="s">
        <v>23</v>
      </c>
      <c r="N291" s="17" t="s">
        <v>43</v>
      </c>
      <c r="O291" s="22" t="s">
        <v>44</v>
      </c>
      <c r="P291" s="19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spans="1:31">
      <c r="A292" s="41" t="s">
        <v>752</v>
      </c>
      <c r="B292" s="10">
        <f t="shared" si="3"/>
        <v>354.82543500000003</v>
      </c>
      <c r="C292" s="16">
        <v>913.01</v>
      </c>
      <c r="D292" s="11">
        <f t="shared" si="0"/>
        <v>14.1930174</v>
      </c>
      <c r="E292" s="12">
        <f t="shared" si="1"/>
        <v>14.1930174</v>
      </c>
      <c r="F292" s="13">
        <v>25</v>
      </c>
      <c r="G292" s="14">
        <v>172.825435</v>
      </c>
      <c r="H292" s="15">
        <v>0.48699999999999999</v>
      </c>
      <c r="I292" s="14">
        <v>182</v>
      </c>
      <c r="J292" s="15">
        <v>0.51300000000000001</v>
      </c>
      <c r="K292" s="16">
        <v>354825435</v>
      </c>
      <c r="L292" s="70">
        <v>1988</v>
      </c>
      <c r="M292" s="13" t="s">
        <v>102</v>
      </c>
      <c r="N292" s="17" t="s">
        <v>753</v>
      </c>
      <c r="O292" s="22" t="s">
        <v>754</v>
      </c>
      <c r="P292" s="19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spans="1:31">
      <c r="A293" s="41" t="s">
        <v>1398</v>
      </c>
      <c r="B293" s="10">
        <f t="shared" si="3"/>
        <v>794.88144199999999</v>
      </c>
      <c r="C293" s="16">
        <v>974.49</v>
      </c>
      <c r="D293" s="11">
        <f t="shared" si="0"/>
        <v>3.4560062695652172</v>
      </c>
      <c r="E293" s="12">
        <f t="shared" si="1"/>
        <v>3.4560062695652172</v>
      </c>
      <c r="F293" s="13">
        <v>230</v>
      </c>
      <c r="G293" s="14">
        <v>172.558876</v>
      </c>
      <c r="H293" s="15">
        <v>0.217</v>
      </c>
      <c r="I293" s="14">
        <v>622.32256600000005</v>
      </c>
      <c r="J293" s="15">
        <v>0.78300000000000003</v>
      </c>
      <c r="K293" s="16">
        <v>794881442</v>
      </c>
      <c r="L293" s="70">
        <v>2017</v>
      </c>
      <c r="M293" s="13" t="s">
        <v>18</v>
      </c>
      <c r="N293" s="17" t="s">
        <v>720</v>
      </c>
      <c r="O293" s="22" t="s">
        <v>721</v>
      </c>
      <c r="P293" s="19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spans="1:31">
      <c r="A294" s="41" t="s">
        <v>1116</v>
      </c>
      <c r="B294" s="10">
        <f t="shared" si="3"/>
        <v>467.22272800000002</v>
      </c>
      <c r="C294" s="16">
        <v>846.61</v>
      </c>
      <c r="D294" s="11">
        <f t="shared" si="0"/>
        <v>7.4162337777777783</v>
      </c>
      <c r="E294" s="12">
        <f t="shared" si="1"/>
        <v>7.4162337777777783</v>
      </c>
      <c r="F294" s="13">
        <v>63</v>
      </c>
      <c r="G294" s="14">
        <v>172.07692800000001</v>
      </c>
      <c r="H294" s="15">
        <v>0.36799999999999999</v>
      </c>
      <c r="I294" s="14">
        <v>295.14580000000001</v>
      </c>
      <c r="J294" s="15">
        <v>0.63200000000000001</v>
      </c>
      <c r="K294" s="16">
        <v>467222728</v>
      </c>
      <c r="L294" s="70">
        <v>1999</v>
      </c>
      <c r="M294" s="13" t="s">
        <v>23</v>
      </c>
      <c r="N294" s="17" t="s">
        <v>1117</v>
      </c>
      <c r="O294" s="22" t="s">
        <v>1118</v>
      </c>
      <c r="P294" s="19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spans="1:31">
      <c r="A295" s="41" t="s">
        <v>1261</v>
      </c>
      <c r="B295" s="10">
        <f t="shared" si="3"/>
        <v>400.063852</v>
      </c>
      <c r="C295" s="16">
        <v>549.66</v>
      </c>
      <c r="D295" s="11">
        <f t="shared" si="0"/>
        <v>2.3533167764705882</v>
      </c>
      <c r="E295" s="12">
        <f t="shared" si="1"/>
        <v>2.3533167764705882</v>
      </c>
      <c r="F295" s="13">
        <v>170</v>
      </c>
      <c r="G295" s="14">
        <v>172.06276299999999</v>
      </c>
      <c r="H295" s="15">
        <v>0.43</v>
      </c>
      <c r="I295" s="14">
        <v>228.00108900000001</v>
      </c>
      <c r="J295" s="15">
        <v>0.56999999999999995</v>
      </c>
      <c r="K295" s="16">
        <v>400063852</v>
      </c>
      <c r="L295" s="70">
        <v>2010</v>
      </c>
      <c r="M295" s="13" t="s">
        <v>18</v>
      </c>
      <c r="N295" s="17" t="s">
        <v>1262</v>
      </c>
      <c r="O295" s="22" t="s">
        <v>1263</v>
      </c>
      <c r="P295" s="19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spans="1:31">
      <c r="A296" s="41" t="s">
        <v>569</v>
      </c>
      <c r="B296" s="10">
        <f t="shared" si="3"/>
        <v>349.54614199999997</v>
      </c>
      <c r="C296" s="16">
        <v>419.84</v>
      </c>
      <c r="D296" s="11">
        <f t="shared" si="0"/>
        <v>2.6888164769230767</v>
      </c>
      <c r="E296" s="12">
        <f t="shared" si="1"/>
        <v>2.6888164769230767</v>
      </c>
      <c r="F296" s="13">
        <v>130</v>
      </c>
      <c r="G296" s="14">
        <v>171.958438</v>
      </c>
      <c r="H296" s="15">
        <v>0.49199999999999999</v>
      </c>
      <c r="I296" s="14">
        <v>177.587704</v>
      </c>
      <c r="J296" s="15">
        <v>0.50800000000000001</v>
      </c>
      <c r="K296" s="16">
        <v>349546142</v>
      </c>
      <c r="L296" s="70">
        <v>2018</v>
      </c>
      <c r="M296" s="13" t="s">
        <v>18</v>
      </c>
      <c r="N296" s="17" t="s">
        <v>570</v>
      </c>
      <c r="O296" s="22" t="s">
        <v>571</v>
      </c>
      <c r="P296" s="19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spans="1:31">
      <c r="A297" s="41" t="s">
        <v>925</v>
      </c>
      <c r="B297" s="10">
        <f t="shared" si="3"/>
        <v>448.19181900000001</v>
      </c>
      <c r="C297" s="16">
        <v>812.12</v>
      </c>
      <c r="D297" s="11">
        <f t="shared" si="0"/>
        <v>3.4476293769230768</v>
      </c>
      <c r="E297" s="12">
        <f t="shared" si="1"/>
        <v>3.4476293769230768</v>
      </c>
      <c r="F297" s="13">
        <v>130</v>
      </c>
      <c r="G297" s="14">
        <v>171.09181899999999</v>
      </c>
      <c r="H297" s="15">
        <v>0.38200000000000001</v>
      </c>
      <c r="I297" s="14">
        <v>277.10000000000002</v>
      </c>
      <c r="J297" s="15">
        <v>0.61799999999999999</v>
      </c>
      <c r="K297" s="16">
        <v>448191819</v>
      </c>
      <c r="L297" s="70">
        <v>1999</v>
      </c>
      <c r="M297" s="13" t="s">
        <v>23</v>
      </c>
      <c r="N297" s="17" t="s">
        <v>926</v>
      </c>
      <c r="O297" s="22" t="s">
        <v>927</v>
      </c>
      <c r="P297" s="19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spans="1:31">
      <c r="A298" s="41" t="s">
        <v>453</v>
      </c>
      <c r="B298" s="10">
        <f t="shared" si="3"/>
        <v>328.34938699999998</v>
      </c>
      <c r="C298" s="16">
        <v>388.35</v>
      </c>
      <c r="D298" s="11">
        <f t="shared" si="0"/>
        <v>4.3779918266666664</v>
      </c>
      <c r="E298" s="12">
        <f t="shared" si="1"/>
        <v>4.3779918266666664</v>
      </c>
      <c r="F298" s="13">
        <v>75</v>
      </c>
      <c r="G298" s="14">
        <v>171.01568700000001</v>
      </c>
      <c r="H298" s="15">
        <v>0.52100000000000002</v>
      </c>
      <c r="I298" s="14">
        <v>157.33369999999999</v>
      </c>
      <c r="J298" s="15">
        <v>0.47899999999999998</v>
      </c>
      <c r="K298" s="16">
        <v>328349387</v>
      </c>
      <c r="L298" s="70">
        <v>2019</v>
      </c>
      <c r="M298" s="13" t="s">
        <v>18</v>
      </c>
      <c r="N298" s="17" t="s">
        <v>454</v>
      </c>
      <c r="O298" s="22" t="s">
        <v>455</v>
      </c>
      <c r="P298" s="19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spans="1:31">
      <c r="A299" s="41" t="s">
        <v>30</v>
      </c>
      <c r="B299" s="10">
        <f t="shared" si="3"/>
        <v>316.79125699999997</v>
      </c>
      <c r="C299" s="16">
        <v>538.62</v>
      </c>
      <c r="D299" s="11">
        <f t="shared" si="0"/>
        <v>5.4619182241379303</v>
      </c>
      <c r="E299" s="12">
        <f t="shared" si="1"/>
        <v>5.4619182241379303</v>
      </c>
      <c r="F299" s="13">
        <v>58</v>
      </c>
      <c r="G299" s="14">
        <v>170.74234100000001</v>
      </c>
      <c r="H299" s="15">
        <v>0.53900000000000003</v>
      </c>
      <c r="I299" s="14">
        <v>146.04891599999999</v>
      </c>
      <c r="J299" s="15">
        <v>0.46100000000000002</v>
      </c>
      <c r="K299" s="16">
        <v>316791257</v>
      </c>
      <c r="L299" s="70">
        <v>2001</v>
      </c>
      <c r="M299" s="13" t="s">
        <v>16</v>
      </c>
      <c r="N299" s="17" t="s">
        <v>31</v>
      </c>
      <c r="O299" s="22" t="s">
        <v>32</v>
      </c>
      <c r="P299" s="19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spans="1:31">
      <c r="A300" s="41" t="s">
        <v>368</v>
      </c>
      <c r="B300" s="10">
        <f t="shared" si="3"/>
        <v>475.18670600000002</v>
      </c>
      <c r="C300" s="16">
        <v>605.32000000000005</v>
      </c>
      <c r="D300" s="11">
        <f t="shared" si="0"/>
        <v>5.939833825</v>
      </c>
      <c r="E300" s="12">
        <f t="shared" si="1"/>
        <v>5.939833825</v>
      </c>
      <c r="F300" s="13">
        <v>80</v>
      </c>
      <c r="G300" s="14">
        <v>169.70011</v>
      </c>
      <c r="H300" s="15">
        <v>0.35699999999999998</v>
      </c>
      <c r="I300" s="14">
        <v>305.48659600000002</v>
      </c>
      <c r="J300" s="15">
        <v>0.64300000000000002</v>
      </c>
      <c r="K300" s="16">
        <v>475186706</v>
      </c>
      <c r="L300" s="70">
        <v>2015</v>
      </c>
      <c r="M300" s="13" t="s">
        <v>18</v>
      </c>
      <c r="N300" s="17" t="s">
        <v>369</v>
      </c>
      <c r="O300" s="18"/>
      <c r="P300" s="19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spans="1:31">
      <c r="A301" s="41" t="s">
        <v>746</v>
      </c>
      <c r="B301" s="10">
        <f t="shared" si="3"/>
        <v>589.58048199999996</v>
      </c>
      <c r="C301" s="16">
        <v>831.55</v>
      </c>
      <c r="D301" s="11">
        <f t="shared" si="0"/>
        <v>2.6799112818181818</v>
      </c>
      <c r="E301" s="12">
        <f t="shared" si="1"/>
        <v>2.6799112818181818</v>
      </c>
      <c r="F301" s="13">
        <v>220</v>
      </c>
      <c r="G301" s="14">
        <v>168.368427</v>
      </c>
      <c r="H301" s="15">
        <v>0.28599999999999998</v>
      </c>
      <c r="I301" s="14">
        <v>421.21205500000002</v>
      </c>
      <c r="J301" s="15">
        <v>0.71399999999999997</v>
      </c>
      <c r="K301" s="16">
        <v>589580482</v>
      </c>
      <c r="L301" s="70">
        <v>2008</v>
      </c>
      <c r="M301" s="13" t="s">
        <v>16</v>
      </c>
      <c r="N301" s="17" t="s">
        <v>747</v>
      </c>
      <c r="O301" s="22" t="s">
        <v>748</v>
      </c>
      <c r="P301" s="19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spans="1:31">
      <c r="A302" s="41" t="s">
        <v>498</v>
      </c>
      <c r="B302" s="10">
        <f t="shared" si="3"/>
        <v>566.65281200000004</v>
      </c>
      <c r="C302" s="16">
        <v>694.69</v>
      </c>
      <c r="D302" s="11">
        <f t="shared" si="0"/>
        <v>3.0629881729729731</v>
      </c>
      <c r="E302" s="12">
        <f t="shared" si="1"/>
        <v>3.0629881729729731</v>
      </c>
      <c r="F302" s="13">
        <v>185</v>
      </c>
      <c r="G302" s="14">
        <v>168.05281199999999</v>
      </c>
      <c r="H302" s="15">
        <v>0.29699999999999999</v>
      </c>
      <c r="I302" s="14">
        <v>398.6</v>
      </c>
      <c r="J302" s="15">
        <v>0.70299999999999996</v>
      </c>
      <c r="K302" s="16">
        <v>566652812</v>
      </c>
      <c r="L302" s="70">
        <v>2017</v>
      </c>
      <c r="M302" s="13" t="s">
        <v>18</v>
      </c>
      <c r="N302" s="17" t="s">
        <v>499</v>
      </c>
      <c r="O302" s="22" t="s">
        <v>500</v>
      </c>
      <c r="P302" s="19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spans="1:31">
      <c r="A303" s="41" t="s">
        <v>315</v>
      </c>
      <c r="B303" s="10">
        <f t="shared" si="3"/>
        <v>369.33036299999998</v>
      </c>
      <c r="C303" s="16">
        <v>470.06</v>
      </c>
      <c r="D303" s="11">
        <f t="shared" si="0"/>
        <v>6.0545961147540979</v>
      </c>
      <c r="E303" s="12">
        <f t="shared" si="1"/>
        <v>6.0545961147540979</v>
      </c>
      <c r="F303" s="13">
        <v>61</v>
      </c>
      <c r="G303" s="14">
        <v>167.767189</v>
      </c>
      <c r="H303" s="15">
        <v>0.45400000000000001</v>
      </c>
      <c r="I303" s="14">
        <v>201.563174</v>
      </c>
      <c r="J303" s="15">
        <v>0.54600000000000004</v>
      </c>
      <c r="K303" s="16">
        <v>369330363</v>
      </c>
      <c r="L303" s="70">
        <v>2014</v>
      </c>
      <c r="M303" s="13" t="s">
        <v>18</v>
      </c>
      <c r="N303" s="17" t="s">
        <v>316</v>
      </c>
      <c r="O303" s="18"/>
      <c r="P303" s="19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spans="1:31">
      <c r="A304" s="41" t="s">
        <v>1378</v>
      </c>
      <c r="B304" s="10">
        <f t="shared" si="3"/>
        <v>528.58377399999995</v>
      </c>
      <c r="C304" s="16">
        <v>634.88</v>
      </c>
      <c r="D304" s="11">
        <f t="shared" si="0"/>
        <v>6.6072971749999994</v>
      </c>
      <c r="E304" s="12">
        <f t="shared" si="1"/>
        <v>6.6072971749999994</v>
      </c>
      <c r="F304" s="13">
        <v>80</v>
      </c>
      <c r="G304" s="14">
        <v>167.51001600000001</v>
      </c>
      <c r="H304" s="15">
        <v>0.317</v>
      </c>
      <c r="I304" s="14">
        <v>361.073758</v>
      </c>
      <c r="J304" s="15">
        <v>0.68300000000000005</v>
      </c>
      <c r="K304" s="16">
        <v>528583774</v>
      </c>
      <c r="L304" s="70">
        <v>2018</v>
      </c>
      <c r="M304" s="13" t="s">
        <v>18</v>
      </c>
      <c r="N304" s="17" t="s">
        <v>371</v>
      </c>
      <c r="O304" s="18"/>
      <c r="P304" s="19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spans="1:31">
      <c r="A305" s="41" t="s">
        <v>174</v>
      </c>
      <c r="B305" s="10">
        <f t="shared" si="3"/>
        <v>616.50291200000004</v>
      </c>
      <c r="C305" s="16">
        <v>925.57</v>
      </c>
      <c r="D305" s="11">
        <f t="shared" si="0"/>
        <v>4.1100194133333332</v>
      </c>
      <c r="E305" s="12">
        <f t="shared" si="1"/>
        <v>4.1100194133333332</v>
      </c>
      <c r="F305" s="32">
        <v>150</v>
      </c>
      <c r="G305" s="14">
        <v>167.44596000000001</v>
      </c>
      <c r="H305" s="15">
        <v>0.27200000000000002</v>
      </c>
      <c r="I305" s="14">
        <v>449.05695200000002</v>
      </c>
      <c r="J305" s="15">
        <v>0.72799999999999998</v>
      </c>
      <c r="K305" s="16">
        <v>616502912</v>
      </c>
      <c r="L305" s="70">
        <v>2006</v>
      </c>
      <c r="M305" s="13" t="s">
        <v>16</v>
      </c>
      <c r="N305" s="17" t="s">
        <v>175</v>
      </c>
      <c r="O305" s="22" t="s">
        <v>176</v>
      </c>
      <c r="P305" s="19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spans="1:31">
      <c r="A306" s="41" t="s">
        <v>578</v>
      </c>
      <c r="B306" s="10">
        <f t="shared" si="3"/>
        <v>330.44404500000002</v>
      </c>
      <c r="C306" s="16">
        <v>582.79999999999995</v>
      </c>
      <c r="D306" s="11">
        <f t="shared" si="0"/>
        <v>6.008073545454546</v>
      </c>
      <c r="E306" s="12">
        <f t="shared" si="1"/>
        <v>6.008073545454546</v>
      </c>
      <c r="F306" s="13">
        <v>55</v>
      </c>
      <c r="G306" s="14">
        <v>166.244045</v>
      </c>
      <c r="H306" s="15">
        <v>0.503</v>
      </c>
      <c r="I306" s="14">
        <v>164.2</v>
      </c>
      <c r="J306" s="15">
        <v>0.497</v>
      </c>
      <c r="K306" s="16">
        <v>330444045</v>
      </c>
      <c r="L306" s="70">
        <v>2000</v>
      </c>
      <c r="M306" s="13" t="s">
        <v>16</v>
      </c>
      <c r="N306" s="17" t="s">
        <v>579</v>
      </c>
      <c r="O306" s="22" t="s">
        <v>580</v>
      </c>
      <c r="P306" s="19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spans="1:31">
      <c r="A307" s="41" t="s">
        <v>277</v>
      </c>
      <c r="B307" s="10">
        <f t="shared" si="3"/>
        <v>569.65146700000003</v>
      </c>
      <c r="C307" s="16">
        <v>725.66</v>
      </c>
      <c r="D307" s="11">
        <f t="shared" si="0"/>
        <v>14.241286675000001</v>
      </c>
      <c r="E307" s="12">
        <f t="shared" si="1"/>
        <v>14.241286675000001</v>
      </c>
      <c r="F307" s="13">
        <v>40</v>
      </c>
      <c r="G307" s="14">
        <v>166.16722999999999</v>
      </c>
      <c r="H307" s="15">
        <v>0.29199999999999998</v>
      </c>
      <c r="I307" s="14">
        <v>403.48423700000001</v>
      </c>
      <c r="J307" s="15">
        <v>0.70799999999999996</v>
      </c>
      <c r="K307" s="16">
        <v>569651467</v>
      </c>
      <c r="L307" s="70">
        <v>2015</v>
      </c>
      <c r="M307" s="13" t="s">
        <v>18</v>
      </c>
      <c r="N307" s="17" t="s">
        <v>278</v>
      </c>
      <c r="O307" s="18"/>
      <c r="P307" s="19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spans="1:31">
      <c r="A308" s="41">
        <v>2012</v>
      </c>
      <c r="B308" s="10">
        <f t="shared" si="3"/>
        <v>791.21782599999995</v>
      </c>
      <c r="C308" s="16">
        <v>1115.6099999999999</v>
      </c>
      <c r="D308" s="11">
        <f t="shared" si="0"/>
        <v>3.9560891299999996</v>
      </c>
      <c r="E308" s="12">
        <f t="shared" si="1"/>
        <v>3.9560891299999996</v>
      </c>
      <c r="F308" s="13">
        <v>200</v>
      </c>
      <c r="G308" s="14">
        <v>166.112167</v>
      </c>
      <c r="H308" s="15">
        <v>0.21</v>
      </c>
      <c r="I308" s="14">
        <v>625.10565899999995</v>
      </c>
      <c r="J308" s="15">
        <v>0.79</v>
      </c>
      <c r="K308" s="16">
        <v>791217826</v>
      </c>
      <c r="L308" s="70">
        <v>2009</v>
      </c>
      <c r="M308" s="13" t="s">
        <v>16</v>
      </c>
      <c r="N308" s="17" t="s">
        <v>21</v>
      </c>
      <c r="O308" s="18"/>
      <c r="P308" s="19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spans="1:31">
      <c r="A309" s="41" t="s">
        <v>790</v>
      </c>
      <c r="B309" s="10">
        <f t="shared" si="3"/>
        <v>390.49390799999998</v>
      </c>
      <c r="C309" s="16">
        <v>863.7</v>
      </c>
      <c r="D309" s="11">
        <f t="shared" si="0"/>
        <v>8.1352897500000001</v>
      </c>
      <c r="E309" s="12">
        <f t="shared" si="1"/>
        <v>8.1352897500000001</v>
      </c>
      <c r="F309" s="13">
        <v>48</v>
      </c>
      <c r="G309" s="14">
        <v>165.493908</v>
      </c>
      <c r="H309" s="15">
        <v>0.42399999999999999</v>
      </c>
      <c r="I309" s="14">
        <v>225</v>
      </c>
      <c r="J309" s="15">
        <v>0.57599999999999996</v>
      </c>
      <c r="K309" s="16">
        <v>390493908</v>
      </c>
      <c r="L309" s="70">
        <v>1991</v>
      </c>
      <c r="M309" s="13" t="s">
        <v>23</v>
      </c>
      <c r="N309" s="17" t="s">
        <v>791</v>
      </c>
      <c r="O309" s="22" t="s">
        <v>792</v>
      </c>
      <c r="P309" s="19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spans="1:31">
      <c r="A310" s="41" t="s">
        <v>495</v>
      </c>
      <c r="B310" s="10">
        <f t="shared" si="3"/>
        <v>312.89792</v>
      </c>
      <c r="C310" s="16">
        <v>370.08</v>
      </c>
      <c r="D310" s="11">
        <f t="shared" si="0"/>
        <v>7.8224479999999996</v>
      </c>
      <c r="E310" s="12">
        <f t="shared" si="1"/>
        <v>7.8224479999999996</v>
      </c>
      <c r="F310" s="13">
        <v>40</v>
      </c>
      <c r="G310" s="14">
        <v>165.36323400000001</v>
      </c>
      <c r="H310" s="15">
        <v>0.52800000000000002</v>
      </c>
      <c r="I310" s="14">
        <v>147.53468599999999</v>
      </c>
      <c r="J310" s="15">
        <v>0.47199999999999998</v>
      </c>
      <c r="K310" s="16">
        <v>312897920</v>
      </c>
      <c r="L310" s="70">
        <v>2019</v>
      </c>
      <c r="M310" s="13" t="s">
        <v>18</v>
      </c>
      <c r="N310" s="17" t="s">
        <v>496</v>
      </c>
      <c r="O310" s="22" t="s">
        <v>497</v>
      </c>
      <c r="P310" s="19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spans="1:31">
      <c r="A311" s="41" t="s">
        <v>504</v>
      </c>
      <c r="B311" s="10">
        <f t="shared" si="3"/>
        <v>665.69228099999998</v>
      </c>
      <c r="C311" s="16">
        <v>899.92</v>
      </c>
      <c r="D311" s="11">
        <f t="shared" si="0"/>
        <v>4.4379485399999998</v>
      </c>
      <c r="E311" s="12">
        <f t="shared" si="1"/>
        <v>4.4379485399999998</v>
      </c>
      <c r="F311" s="13">
        <v>150</v>
      </c>
      <c r="G311" s="14">
        <v>165.24906300000001</v>
      </c>
      <c r="H311" s="15">
        <v>0.248</v>
      </c>
      <c r="I311" s="14">
        <v>500.443218</v>
      </c>
      <c r="J311" s="15">
        <v>0.752</v>
      </c>
      <c r="K311" s="16">
        <v>665692281</v>
      </c>
      <c r="L311" s="70">
        <v>2011</v>
      </c>
      <c r="M311" s="13" t="s">
        <v>18</v>
      </c>
      <c r="N311" s="17" t="s">
        <v>505</v>
      </c>
      <c r="O311" s="22" t="s">
        <v>506</v>
      </c>
      <c r="P311" s="19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spans="1:31">
      <c r="A312" s="41" t="s">
        <v>331</v>
      </c>
      <c r="B312" s="10">
        <f t="shared" si="3"/>
        <v>351.69226800000001</v>
      </c>
      <c r="C312" s="16">
        <v>597.96</v>
      </c>
      <c r="D312" s="11">
        <f t="shared" si="0"/>
        <v>4.0424398620689654</v>
      </c>
      <c r="E312" s="12">
        <f t="shared" si="1"/>
        <v>4.0424398620689654</v>
      </c>
      <c r="F312" s="31">
        <v>87</v>
      </c>
      <c r="G312" s="14">
        <v>165.09226799999999</v>
      </c>
      <c r="H312" s="15">
        <v>0.46899999999999997</v>
      </c>
      <c r="I312" s="14">
        <v>186.6</v>
      </c>
      <c r="J312" s="15">
        <v>0.53100000000000003</v>
      </c>
      <c r="K312" s="16">
        <v>351692268</v>
      </c>
      <c r="L312" s="70">
        <v>2001</v>
      </c>
      <c r="M312" s="13" t="s">
        <v>16</v>
      </c>
      <c r="N312" s="17" t="s">
        <v>332</v>
      </c>
      <c r="O312" s="33" t="s">
        <v>333</v>
      </c>
      <c r="P312" s="19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spans="1:31">
      <c r="A313" s="41" t="s">
        <v>251</v>
      </c>
      <c r="B313" s="10">
        <f t="shared" si="3"/>
        <v>402.06489900000003</v>
      </c>
      <c r="C313" s="16">
        <v>457.6</v>
      </c>
      <c r="D313" s="11">
        <f t="shared" si="0"/>
        <v>2.0103244950000003</v>
      </c>
      <c r="E313" s="12">
        <f t="shared" si="1"/>
        <v>2.0103244950000003</v>
      </c>
      <c r="F313" s="13">
        <v>200</v>
      </c>
      <c r="G313" s="14">
        <v>164.87023400000001</v>
      </c>
      <c r="H313" s="15">
        <v>0.41</v>
      </c>
      <c r="I313" s="14">
        <v>237.19466499999999</v>
      </c>
      <c r="J313" s="15">
        <v>0.59</v>
      </c>
      <c r="K313" s="16">
        <v>402064899</v>
      </c>
      <c r="L313" s="70">
        <v>2021</v>
      </c>
      <c r="M313" s="13" t="s">
        <v>91</v>
      </c>
      <c r="N313" s="17" t="s">
        <v>252</v>
      </c>
      <c r="O313" s="22" t="s">
        <v>253</v>
      </c>
      <c r="P313" s="19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spans="1:31">
      <c r="A314" s="41" t="s">
        <v>180</v>
      </c>
      <c r="B314" s="10">
        <f t="shared" si="3"/>
        <v>352.11431199999998</v>
      </c>
      <c r="C314" s="16">
        <v>591.91999999999996</v>
      </c>
      <c r="D314" s="11">
        <f t="shared" si="0"/>
        <v>6.7714290769230763</v>
      </c>
      <c r="E314" s="12">
        <f t="shared" si="1"/>
        <v>6.7714290769230763</v>
      </c>
      <c r="F314" s="13">
        <v>52</v>
      </c>
      <c r="G314" s="14">
        <v>164.615351</v>
      </c>
      <c r="H314" s="15">
        <v>0.46800000000000003</v>
      </c>
      <c r="I314" s="14">
        <v>187.49896100000001</v>
      </c>
      <c r="J314" s="15">
        <v>0.53200000000000003</v>
      </c>
      <c r="K314" s="16">
        <v>352114312</v>
      </c>
      <c r="L314" s="70">
        <v>2002</v>
      </c>
      <c r="M314" s="13" t="s">
        <v>16</v>
      </c>
      <c r="N314" s="17" t="s">
        <v>181</v>
      </c>
      <c r="O314" s="22" t="s">
        <v>182</v>
      </c>
      <c r="P314" s="19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spans="1:31">
      <c r="A315" s="41" t="s">
        <v>1156</v>
      </c>
      <c r="B315" s="10">
        <f t="shared" si="3"/>
        <v>317.37503099999998</v>
      </c>
      <c r="C315" s="16">
        <v>447.5</v>
      </c>
      <c r="D315" s="11">
        <f t="shared" si="0"/>
        <v>7.9343757749999995</v>
      </c>
      <c r="E315" s="12">
        <f t="shared" si="1"/>
        <v>7.9343757749999995</v>
      </c>
      <c r="F315" s="13">
        <v>40</v>
      </c>
      <c r="G315" s="14">
        <v>163.95803100000001</v>
      </c>
      <c r="H315" s="15">
        <v>0.51700000000000002</v>
      </c>
      <c r="I315" s="14">
        <v>153.417</v>
      </c>
      <c r="J315" s="15">
        <v>0.48299999999999998</v>
      </c>
      <c r="K315" s="16">
        <v>317375031</v>
      </c>
      <c r="L315" s="70">
        <v>2009</v>
      </c>
      <c r="M315" s="13" t="s">
        <v>16</v>
      </c>
      <c r="N315" s="17" t="s">
        <v>1157</v>
      </c>
      <c r="O315" s="22" t="s">
        <v>1158</v>
      </c>
      <c r="P315" s="19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spans="1:31">
      <c r="A316" s="41" t="s">
        <v>192</v>
      </c>
      <c r="B316" s="10">
        <f t="shared" si="3"/>
        <v>493.21499299999999</v>
      </c>
      <c r="C316" s="16">
        <v>677.64</v>
      </c>
      <c r="D316" s="11">
        <f t="shared" si="0"/>
        <v>3.9457199439999999</v>
      </c>
      <c r="E316" s="12">
        <f t="shared" si="1"/>
        <v>3.9457199439999999</v>
      </c>
      <c r="F316" s="13">
        <v>125</v>
      </c>
      <c r="G316" s="14">
        <v>163.214888</v>
      </c>
      <c r="H316" s="15">
        <v>0.33100000000000002</v>
      </c>
      <c r="I316" s="14">
        <v>330.00010500000002</v>
      </c>
      <c r="J316" s="15">
        <v>0.66900000000000004</v>
      </c>
      <c r="K316" s="16">
        <v>493214993</v>
      </c>
      <c r="L316" s="70">
        <v>2010</v>
      </c>
      <c r="M316" s="13" t="s">
        <v>18</v>
      </c>
      <c r="N316" s="17" t="s">
        <v>193</v>
      </c>
      <c r="O316" s="18"/>
      <c r="P316" s="19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spans="1:31">
      <c r="A317" s="41" t="s">
        <v>1189</v>
      </c>
      <c r="B317" s="10">
        <f t="shared" si="3"/>
        <v>325.18603200000001</v>
      </c>
      <c r="C317" s="16">
        <v>414.24</v>
      </c>
      <c r="D317" s="11">
        <f t="shared" si="0"/>
        <v>4.3944058378378381</v>
      </c>
      <c r="E317" s="12">
        <f t="shared" si="1"/>
        <v>4.3944058378378381</v>
      </c>
      <c r="F317" s="13">
        <v>74</v>
      </c>
      <c r="G317" s="14">
        <v>162.994032</v>
      </c>
      <c r="H317" s="15">
        <v>0.501</v>
      </c>
      <c r="I317" s="14">
        <v>162.19200000000001</v>
      </c>
      <c r="J317" s="15">
        <v>0.499</v>
      </c>
      <c r="K317" s="16">
        <v>325186032</v>
      </c>
      <c r="L317" s="70">
        <v>2015</v>
      </c>
      <c r="M317" s="13" t="s">
        <v>18</v>
      </c>
      <c r="N317" s="17" t="s">
        <v>1190</v>
      </c>
      <c r="O317" s="22" t="s">
        <v>1191</v>
      </c>
      <c r="P317" s="19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spans="1:31">
      <c r="A318" s="41" t="s">
        <v>134</v>
      </c>
      <c r="B318" s="10">
        <v>389</v>
      </c>
      <c r="C318" s="16">
        <v>411.92</v>
      </c>
      <c r="D318" s="11">
        <f t="shared" si="0"/>
        <v>1.691304347826087</v>
      </c>
      <c r="E318" s="12">
        <f t="shared" si="1"/>
        <v>1.691304347826087</v>
      </c>
      <c r="F318" s="13">
        <v>230</v>
      </c>
      <c r="G318" s="14">
        <v>162.83686</v>
      </c>
      <c r="H318" s="15">
        <v>0.43099999999999999</v>
      </c>
      <c r="I318" s="14">
        <v>214.9</v>
      </c>
      <c r="J318" s="15">
        <v>0.56899999999999995</v>
      </c>
      <c r="K318" s="16">
        <v>377736860</v>
      </c>
      <c r="L318" s="70">
        <v>2022</v>
      </c>
      <c r="M318" s="13" t="s">
        <v>91</v>
      </c>
      <c r="N318" s="17" t="s">
        <v>135</v>
      </c>
      <c r="O318" s="22" t="s">
        <v>136</v>
      </c>
      <c r="P318" s="19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spans="1:31">
      <c r="A319" s="41" t="s">
        <v>227</v>
      </c>
      <c r="B319" s="10">
        <f t="shared" ref="B319:B478" si="4">K319/1000000</f>
        <v>426.07437299999998</v>
      </c>
      <c r="C319" s="16">
        <v>559.62</v>
      </c>
      <c r="D319" s="11">
        <f t="shared" si="0"/>
        <v>4.2607437299999997</v>
      </c>
      <c r="E319" s="12">
        <f t="shared" si="1"/>
        <v>4.2607437299999997</v>
      </c>
      <c r="F319" s="13">
        <v>100</v>
      </c>
      <c r="G319" s="14">
        <v>162.80543399999999</v>
      </c>
      <c r="H319" s="15">
        <v>0.38200000000000001</v>
      </c>
      <c r="I319" s="14">
        <v>263.26893899999999</v>
      </c>
      <c r="J319" s="15">
        <v>0.61799999999999999</v>
      </c>
      <c r="K319" s="16">
        <v>426074373</v>
      </c>
      <c r="L319" s="70">
        <v>2012</v>
      </c>
      <c r="M319" s="13" t="s">
        <v>18</v>
      </c>
      <c r="N319" s="17" t="s">
        <v>228</v>
      </c>
      <c r="O319" s="18"/>
      <c r="P319" s="19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spans="1:31">
      <c r="A320" s="41" t="s">
        <v>33</v>
      </c>
      <c r="B320" s="10">
        <f t="shared" si="4"/>
        <v>363.25885899999997</v>
      </c>
      <c r="C320" s="16">
        <v>669.22</v>
      </c>
      <c r="D320" s="11">
        <f t="shared" si="0"/>
        <v>3.027157158333333</v>
      </c>
      <c r="E320" s="12">
        <f t="shared" si="1"/>
        <v>3.027157158333333</v>
      </c>
      <c r="F320" s="13">
        <v>120</v>
      </c>
      <c r="G320" s="14">
        <v>162.798565</v>
      </c>
      <c r="H320" s="15">
        <v>0.44800000000000001</v>
      </c>
      <c r="I320" s="14">
        <v>200.460294</v>
      </c>
      <c r="J320" s="15">
        <v>0.55200000000000005</v>
      </c>
      <c r="K320" s="16">
        <v>363258859</v>
      </c>
      <c r="L320" s="70">
        <v>1998</v>
      </c>
      <c r="M320" s="13" t="s">
        <v>23</v>
      </c>
      <c r="N320" s="17" t="s">
        <v>34</v>
      </c>
      <c r="O320" s="22" t="s">
        <v>35</v>
      </c>
      <c r="P320" s="19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spans="1:31">
      <c r="A321" s="41" t="s">
        <v>847</v>
      </c>
      <c r="B321" s="10">
        <f t="shared" si="4"/>
        <v>407.45221299999997</v>
      </c>
      <c r="C321" s="16">
        <v>463.73</v>
      </c>
      <c r="D321" s="11">
        <f t="shared" si="0"/>
        <v>4.7935554470588233</v>
      </c>
      <c r="E321" s="12">
        <f t="shared" si="1"/>
        <v>4.7935554470588233</v>
      </c>
      <c r="F321" s="13">
        <v>85</v>
      </c>
      <c r="G321" s="14">
        <v>162.79098999999999</v>
      </c>
      <c r="H321" s="15">
        <v>0.4</v>
      </c>
      <c r="I321" s="14">
        <v>244.66122300000001</v>
      </c>
      <c r="J321" s="15">
        <v>0.6</v>
      </c>
      <c r="K321" s="16">
        <v>407452213</v>
      </c>
      <c r="L321" s="70">
        <v>2021</v>
      </c>
      <c r="M321" s="13" t="s">
        <v>91</v>
      </c>
      <c r="N321" s="17" t="s">
        <v>848</v>
      </c>
      <c r="O321" s="22" t="s">
        <v>849</v>
      </c>
      <c r="P321" s="19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spans="1:31">
      <c r="A322" s="41" t="s">
        <v>447</v>
      </c>
      <c r="B322" s="10">
        <f t="shared" si="4"/>
        <v>415.484914</v>
      </c>
      <c r="C322" s="16">
        <v>522.1</v>
      </c>
      <c r="D322" s="11">
        <f t="shared" si="0"/>
        <v>3.4623742833333333</v>
      </c>
      <c r="E322" s="12">
        <f t="shared" si="1"/>
        <v>3.4623742833333333</v>
      </c>
      <c r="F322" s="13">
        <v>120</v>
      </c>
      <c r="G322" s="14">
        <v>162.43441000000001</v>
      </c>
      <c r="H322" s="15">
        <v>0.39100000000000001</v>
      </c>
      <c r="I322" s="14">
        <v>253.05050399999999</v>
      </c>
      <c r="J322" s="15">
        <v>0.60899999999999999</v>
      </c>
      <c r="K322" s="16">
        <v>415484914</v>
      </c>
      <c r="L322" s="70">
        <v>2016</v>
      </c>
      <c r="M322" s="13" t="s">
        <v>18</v>
      </c>
      <c r="N322" s="17" t="s">
        <v>448</v>
      </c>
      <c r="O322" s="22" t="s">
        <v>449</v>
      </c>
      <c r="P322" s="19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spans="1:31">
      <c r="A323" s="41" t="s">
        <v>393</v>
      </c>
      <c r="B323" s="10">
        <f t="shared" si="4"/>
        <v>877.24478199999999</v>
      </c>
      <c r="C323" s="16">
        <v>1152.21</v>
      </c>
      <c r="D323" s="11">
        <f t="shared" si="0"/>
        <v>9.2341555999999994</v>
      </c>
      <c r="E323" s="12">
        <f t="shared" si="1"/>
        <v>9.2341555999999994</v>
      </c>
      <c r="F323" s="13">
        <v>95</v>
      </c>
      <c r="G323" s="14">
        <v>161.321843</v>
      </c>
      <c r="H323" s="15">
        <v>0.184</v>
      </c>
      <c r="I323" s="14">
        <v>715.92293900000004</v>
      </c>
      <c r="J323" s="15">
        <v>0.81599999999999995</v>
      </c>
      <c r="K323" s="16">
        <v>877244782</v>
      </c>
      <c r="L323" s="70">
        <v>2012</v>
      </c>
      <c r="M323" s="13" t="s">
        <v>18</v>
      </c>
      <c r="N323" s="17" t="s">
        <v>394</v>
      </c>
      <c r="O323" s="22" t="s">
        <v>395</v>
      </c>
      <c r="P323" s="19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spans="1:31">
      <c r="A324" s="41" t="s">
        <v>379</v>
      </c>
      <c r="B324" s="10">
        <f t="shared" si="4"/>
        <v>524.58059200000002</v>
      </c>
      <c r="C324" s="16">
        <v>620.44000000000005</v>
      </c>
      <c r="D324" s="11">
        <f t="shared" si="0"/>
        <v>4.0665162170542635</v>
      </c>
      <c r="E324" s="12">
        <f t="shared" si="1"/>
        <v>4.0665162170542635</v>
      </c>
      <c r="F324" s="32">
        <v>129</v>
      </c>
      <c r="G324" s="14">
        <v>160.945505</v>
      </c>
      <c r="H324" s="15">
        <v>0.307</v>
      </c>
      <c r="I324" s="14">
        <v>363.635087</v>
      </c>
      <c r="J324" s="15">
        <v>0.69299999999999995</v>
      </c>
      <c r="K324" s="16">
        <v>524580592</v>
      </c>
      <c r="L324" s="70">
        <v>2019</v>
      </c>
      <c r="M324" s="13" t="s">
        <v>18</v>
      </c>
      <c r="N324" s="17" t="s">
        <v>380</v>
      </c>
      <c r="O324" s="18"/>
      <c r="P324" s="19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spans="1:31">
      <c r="A325" s="41" t="s">
        <v>218</v>
      </c>
      <c r="B325" s="10">
        <f t="shared" si="4"/>
        <v>431.97111599999999</v>
      </c>
      <c r="C325" s="16">
        <v>726.16</v>
      </c>
      <c r="D325" s="11">
        <f t="shared" si="0"/>
        <v>3.0420501126760562</v>
      </c>
      <c r="E325" s="12">
        <f t="shared" si="1"/>
        <v>3.0420501126760562</v>
      </c>
      <c r="F325" s="13">
        <v>142</v>
      </c>
      <c r="G325" s="14">
        <v>160.942139</v>
      </c>
      <c r="H325" s="15">
        <v>0.373</v>
      </c>
      <c r="I325" s="14">
        <v>271.028977</v>
      </c>
      <c r="J325" s="15">
        <v>0.627</v>
      </c>
      <c r="K325" s="16">
        <v>431971116</v>
      </c>
      <c r="L325" s="70">
        <v>2002</v>
      </c>
      <c r="M325" s="13" t="s">
        <v>16</v>
      </c>
      <c r="N325" s="17" t="s">
        <v>219</v>
      </c>
      <c r="O325" s="22" t="s">
        <v>220</v>
      </c>
      <c r="P325" s="19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spans="1:31">
      <c r="A326" s="41" t="s">
        <v>665</v>
      </c>
      <c r="B326" s="10">
        <f t="shared" si="4"/>
        <v>774.153007</v>
      </c>
      <c r="C326" s="16">
        <v>881.08</v>
      </c>
      <c r="D326" s="11">
        <f t="shared" si="0"/>
        <v>3.096612028</v>
      </c>
      <c r="E326" s="12">
        <f t="shared" si="1"/>
        <v>3.096612028</v>
      </c>
      <c r="F326" s="13">
        <v>250</v>
      </c>
      <c r="G326" s="14">
        <v>160.891007</v>
      </c>
      <c r="H326" s="15">
        <v>0.20799999999999999</v>
      </c>
      <c r="I326" s="14">
        <v>613.26199999999994</v>
      </c>
      <c r="J326" s="15">
        <v>0.79200000000000004</v>
      </c>
      <c r="K326" s="16">
        <v>774153007</v>
      </c>
      <c r="L326" s="70">
        <v>2021</v>
      </c>
      <c r="M326" s="13" t="s">
        <v>91</v>
      </c>
      <c r="N326" s="17" t="s">
        <v>666</v>
      </c>
      <c r="O326" s="22" t="s">
        <v>667</v>
      </c>
      <c r="P326" s="19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spans="1:31">
      <c r="A327" s="41" t="s">
        <v>817</v>
      </c>
      <c r="B327" s="10">
        <f t="shared" si="4"/>
        <v>374.58387900000002</v>
      </c>
      <c r="C327" s="16">
        <v>602.15</v>
      </c>
      <c r="D327" s="11">
        <f t="shared" si="0"/>
        <v>4.9944517200000007</v>
      </c>
      <c r="E327" s="12">
        <f t="shared" si="1"/>
        <v>4.9944517200000007</v>
      </c>
      <c r="F327" s="13">
        <v>75</v>
      </c>
      <c r="G327" s="14">
        <v>160.861908</v>
      </c>
      <c r="H327" s="15">
        <v>0.42899999999999999</v>
      </c>
      <c r="I327" s="14">
        <v>213.721971</v>
      </c>
      <c r="J327" s="15">
        <v>0.57099999999999995</v>
      </c>
      <c r="K327" s="16">
        <v>374583879</v>
      </c>
      <c r="L327" s="70">
        <v>2004</v>
      </c>
      <c r="M327" s="13" t="s">
        <v>16</v>
      </c>
      <c r="N327" s="17" t="s">
        <v>818</v>
      </c>
      <c r="O327" s="22" t="s">
        <v>819</v>
      </c>
      <c r="P327" s="19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spans="1:31">
      <c r="A328" s="41" t="s">
        <v>985</v>
      </c>
      <c r="B328" s="10">
        <f t="shared" si="4"/>
        <v>654.85590100000002</v>
      </c>
      <c r="C328" s="16">
        <v>786.54</v>
      </c>
      <c r="D328" s="11">
        <f t="shared" si="0"/>
        <v>3.274279505</v>
      </c>
      <c r="E328" s="12">
        <f t="shared" si="1"/>
        <v>3.274279505</v>
      </c>
      <c r="F328" s="13">
        <v>200</v>
      </c>
      <c r="G328" s="14">
        <v>159.55590100000001</v>
      </c>
      <c r="H328" s="15">
        <v>0.24399999999999999</v>
      </c>
      <c r="I328" s="14">
        <v>495.3</v>
      </c>
      <c r="J328" s="15">
        <v>0.75600000000000001</v>
      </c>
      <c r="K328" s="16">
        <v>654855901</v>
      </c>
      <c r="L328" s="70">
        <v>2018</v>
      </c>
      <c r="M328" s="13" t="s">
        <v>18</v>
      </c>
      <c r="N328" s="17" t="s">
        <v>986</v>
      </c>
      <c r="O328" s="18"/>
      <c r="P328" s="19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spans="1:31">
      <c r="A329" s="41">
        <v>1917</v>
      </c>
      <c r="B329" s="10">
        <f t="shared" si="4"/>
        <v>384.57633399999997</v>
      </c>
      <c r="C329" s="16">
        <v>454.86</v>
      </c>
      <c r="D329" s="11">
        <f t="shared" si="0"/>
        <v>4.2730703777777777</v>
      </c>
      <c r="E329" s="12">
        <f t="shared" si="1"/>
        <v>4.2730703777777777</v>
      </c>
      <c r="F329" s="13">
        <v>90</v>
      </c>
      <c r="G329" s="14">
        <v>159.227644</v>
      </c>
      <c r="H329" s="15">
        <v>0.41399999999999998</v>
      </c>
      <c r="I329" s="14">
        <v>225.34869</v>
      </c>
      <c r="J329" s="15">
        <v>0.58599999999999997</v>
      </c>
      <c r="K329" s="16">
        <v>384576334</v>
      </c>
      <c r="L329" s="70">
        <v>2019</v>
      </c>
      <c r="M329" s="13" t="s">
        <v>18</v>
      </c>
      <c r="N329" s="17" t="s">
        <v>19</v>
      </c>
      <c r="O329" s="22" t="s">
        <v>20</v>
      </c>
      <c r="P329" s="19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spans="1:31">
      <c r="A330" s="41" t="s">
        <v>1171</v>
      </c>
      <c r="B330" s="10">
        <f t="shared" si="4"/>
        <v>431.05805600000002</v>
      </c>
      <c r="C330" s="16">
        <v>509.83</v>
      </c>
      <c r="D330" s="11">
        <f t="shared" si="0"/>
        <v>5.7474407466666673</v>
      </c>
      <c r="E330" s="12">
        <f t="shared" si="1"/>
        <v>5.7474407466666673</v>
      </c>
      <c r="F330" s="13">
        <v>75</v>
      </c>
      <c r="G330" s="14">
        <v>158.87439499999999</v>
      </c>
      <c r="H330" s="15">
        <v>0.36899999999999999</v>
      </c>
      <c r="I330" s="14">
        <v>272.18366099999997</v>
      </c>
      <c r="J330" s="15">
        <v>0.63100000000000001</v>
      </c>
      <c r="K330" s="16">
        <v>431058056</v>
      </c>
      <c r="L330" s="70">
        <v>2019</v>
      </c>
      <c r="M330" s="13" t="s">
        <v>18</v>
      </c>
      <c r="N330" s="17" t="s">
        <v>1172</v>
      </c>
      <c r="O330" s="22" t="s">
        <v>1173</v>
      </c>
      <c r="P330" s="19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spans="1:31">
      <c r="A331" s="41" t="s">
        <v>901</v>
      </c>
      <c r="B331" s="10">
        <f t="shared" si="4"/>
        <v>343.47181599999999</v>
      </c>
      <c r="C331" s="16">
        <v>431.61</v>
      </c>
      <c r="D331" s="11">
        <f t="shared" si="0"/>
        <v>1.8566044108108108</v>
      </c>
      <c r="E331" s="12">
        <f t="shared" si="1"/>
        <v>1.8566044108108108</v>
      </c>
      <c r="F331" s="13">
        <v>185</v>
      </c>
      <c r="G331" s="14">
        <v>158.84834000000001</v>
      </c>
      <c r="H331" s="15">
        <v>0.46200000000000002</v>
      </c>
      <c r="I331" s="14">
        <v>184.62347600000001</v>
      </c>
      <c r="J331" s="15">
        <v>0.53800000000000003</v>
      </c>
      <c r="K331" s="16">
        <v>343471816</v>
      </c>
      <c r="L331" s="70">
        <v>2016</v>
      </c>
      <c r="M331" s="13" t="s">
        <v>18</v>
      </c>
      <c r="N331" s="17" t="s">
        <v>902</v>
      </c>
      <c r="O331" s="22" t="s">
        <v>903</v>
      </c>
      <c r="P331" s="19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spans="1:31">
      <c r="A332" s="41" t="s">
        <v>270</v>
      </c>
      <c r="B332" s="10">
        <f t="shared" si="4"/>
        <v>320.14569299999999</v>
      </c>
      <c r="C332" s="16">
        <v>857.11</v>
      </c>
      <c r="D332" s="11">
        <f t="shared" si="0"/>
        <v>22.867549499999999</v>
      </c>
      <c r="E332" s="12">
        <f t="shared" si="1"/>
        <v>22.867549499999999</v>
      </c>
      <c r="F332" s="13">
        <v>14</v>
      </c>
      <c r="G332" s="14">
        <v>156.64569299999999</v>
      </c>
      <c r="H332" s="15">
        <v>0.48899999999999999</v>
      </c>
      <c r="I332" s="14">
        <v>163.5</v>
      </c>
      <c r="J332" s="15">
        <v>0.51100000000000001</v>
      </c>
      <c r="K332" s="16">
        <v>320145693</v>
      </c>
      <c r="L332" s="70">
        <v>1987</v>
      </c>
      <c r="M332" s="13" t="s">
        <v>102</v>
      </c>
      <c r="N332" s="17" t="s">
        <v>271</v>
      </c>
      <c r="O332" s="22" t="s">
        <v>272</v>
      </c>
      <c r="P332" s="19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spans="1:31">
      <c r="A333" s="41" t="s">
        <v>1318</v>
      </c>
      <c r="B333" s="10">
        <f t="shared" si="4"/>
        <v>329.80395800000002</v>
      </c>
      <c r="C333" s="16">
        <v>848.63</v>
      </c>
      <c r="D333" s="11">
        <f t="shared" si="0"/>
        <v>6.5960791600000004</v>
      </c>
      <c r="E333" s="12">
        <f t="shared" si="1"/>
        <v>6.5960791600000004</v>
      </c>
      <c r="F333" s="13">
        <v>50</v>
      </c>
      <c r="G333" s="14">
        <v>156.45237</v>
      </c>
      <c r="H333" s="15">
        <v>0.47399999999999998</v>
      </c>
      <c r="I333" s="14">
        <v>173.35158799999999</v>
      </c>
      <c r="J333" s="15">
        <v>0.52600000000000002</v>
      </c>
      <c r="K333" s="16">
        <v>329803958</v>
      </c>
      <c r="L333" s="70">
        <v>1988</v>
      </c>
      <c r="M333" s="13" t="s">
        <v>102</v>
      </c>
      <c r="N333" s="17" t="s">
        <v>1319</v>
      </c>
      <c r="O333" s="22" t="s">
        <v>1320</v>
      </c>
      <c r="P333" s="19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spans="1:31">
      <c r="A334" s="41" t="s">
        <v>1333</v>
      </c>
      <c r="B334" s="10">
        <f t="shared" si="4"/>
        <v>543.93410500000005</v>
      </c>
      <c r="C334" s="16">
        <v>683.51</v>
      </c>
      <c r="D334" s="11">
        <f t="shared" si="0"/>
        <v>3.0558095786516857</v>
      </c>
      <c r="E334" s="12">
        <f t="shared" si="1"/>
        <v>3.0558095786516857</v>
      </c>
      <c r="F334" s="13">
        <v>178</v>
      </c>
      <c r="G334" s="14">
        <v>155.44248899999999</v>
      </c>
      <c r="H334" s="15">
        <v>0.28599999999999998</v>
      </c>
      <c r="I334" s="14">
        <v>388.49161600000002</v>
      </c>
      <c r="J334" s="15">
        <v>0.71399999999999997</v>
      </c>
      <c r="K334" s="16">
        <v>543934105</v>
      </c>
      <c r="L334" s="70">
        <v>2016</v>
      </c>
      <c r="M334" s="13" t="s">
        <v>18</v>
      </c>
      <c r="N334" s="17" t="s">
        <v>1334</v>
      </c>
      <c r="O334" s="22" t="s">
        <v>1335</v>
      </c>
      <c r="P334" s="19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spans="1:31">
      <c r="A335" s="41" t="s">
        <v>1131</v>
      </c>
      <c r="B335" s="10">
        <f t="shared" si="4"/>
        <v>415.93340599999999</v>
      </c>
      <c r="C335" s="16">
        <v>753.67</v>
      </c>
      <c r="D335" s="11">
        <f t="shared" si="0"/>
        <v>5.1991675749999997</v>
      </c>
      <c r="E335" s="12">
        <f t="shared" si="1"/>
        <v>5.1991675749999997</v>
      </c>
      <c r="F335" s="13">
        <v>80</v>
      </c>
      <c r="G335" s="14">
        <v>155.38548800000001</v>
      </c>
      <c r="H335" s="15">
        <v>0.374</v>
      </c>
      <c r="I335" s="14">
        <v>260.54791799999998</v>
      </c>
      <c r="J335" s="15">
        <v>0.626</v>
      </c>
      <c r="K335" s="16">
        <v>415933406</v>
      </c>
      <c r="L335" s="70">
        <v>1999</v>
      </c>
      <c r="M335" s="13" t="s">
        <v>23</v>
      </c>
      <c r="N335" s="17" t="s">
        <v>1132</v>
      </c>
      <c r="O335" s="22" t="s">
        <v>1133</v>
      </c>
      <c r="P335" s="19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spans="1:31">
      <c r="A336" s="41" t="s">
        <v>856</v>
      </c>
      <c r="B336" s="10">
        <f t="shared" si="4"/>
        <v>396.59282899999999</v>
      </c>
      <c r="C336" s="16">
        <v>520.9</v>
      </c>
      <c r="D336" s="11">
        <f t="shared" si="0"/>
        <v>2.332898994117647</v>
      </c>
      <c r="E336" s="12">
        <f t="shared" si="1"/>
        <v>2.332898994117647</v>
      </c>
      <c r="F336" s="13">
        <v>170</v>
      </c>
      <c r="G336" s="14">
        <v>155.332381</v>
      </c>
      <c r="H336" s="15">
        <v>0.39200000000000002</v>
      </c>
      <c r="I336" s="14">
        <v>241.260448</v>
      </c>
      <c r="J336" s="15">
        <v>0.60799999999999998</v>
      </c>
      <c r="K336" s="16">
        <v>396592829</v>
      </c>
      <c r="L336" s="70">
        <v>2012</v>
      </c>
      <c r="M336" s="13" t="s">
        <v>18</v>
      </c>
      <c r="N336" s="17" t="s">
        <v>857</v>
      </c>
      <c r="O336" s="22" t="s">
        <v>858</v>
      </c>
      <c r="P336" s="19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spans="1:31">
      <c r="A337" s="41" t="s">
        <v>799</v>
      </c>
      <c r="B337" s="10">
        <f t="shared" si="4"/>
        <v>474.00915400000002</v>
      </c>
      <c r="C337" s="16">
        <v>603.82000000000005</v>
      </c>
      <c r="D337" s="11">
        <f t="shared" si="0"/>
        <v>4.3091741272727271</v>
      </c>
      <c r="E337" s="12">
        <f t="shared" si="1"/>
        <v>4.3091741272727271</v>
      </c>
      <c r="F337" s="13">
        <v>110</v>
      </c>
      <c r="G337" s="14">
        <v>155.190832</v>
      </c>
      <c r="H337" s="15">
        <v>0.32700000000000001</v>
      </c>
      <c r="I337" s="14">
        <v>318.81832200000002</v>
      </c>
      <c r="J337" s="15">
        <v>0.67300000000000004</v>
      </c>
      <c r="K337" s="16">
        <v>474009154</v>
      </c>
      <c r="L337" s="70">
        <v>2015</v>
      </c>
      <c r="M337" s="13" t="s">
        <v>18</v>
      </c>
      <c r="N337" s="17" t="s">
        <v>800</v>
      </c>
      <c r="O337" s="22" t="s">
        <v>801</v>
      </c>
      <c r="P337" s="19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spans="1:31">
      <c r="A338" s="41" t="s">
        <v>262</v>
      </c>
      <c r="B338" s="10">
        <f t="shared" si="4"/>
        <v>360.36687000000001</v>
      </c>
      <c r="C338" s="16">
        <v>508.12</v>
      </c>
      <c r="D338" s="11">
        <f t="shared" si="0"/>
        <v>4.2396102352941174</v>
      </c>
      <c r="E338" s="12">
        <f t="shared" si="1"/>
        <v>4.2396102352941174</v>
      </c>
      <c r="F338" s="13">
        <v>85</v>
      </c>
      <c r="G338" s="14">
        <v>155.06426500000001</v>
      </c>
      <c r="H338" s="15">
        <v>0.43</v>
      </c>
      <c r="I338" s="14">
        <v>205.302605</v>
      </c>
      <c r="J338" s="15">
        <v>0.56999999999999995</v>
      </c>
      <c r="K338" s="16">
        <v>360366870</v>
      </c>
      <c r="L338" s="70">
        <v>2009</v>
      </c>
      <c r="M338" s="13" t="s">
        <v>16</v>
      </c>
      <c r="N338" s="17" t="s">
        <v>263</v>
      </c>
      <c r="O338" s="18"/>
      <c r="P338" s="19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spans="1:31">
      <c r="A339" s="41" t="s">
        <v>692</v>
      </c>
      <c r="B339" s="10">
        <f t="shared" si="4"/>
        <v>339.79588999999999</v>
      </c>
      <c r="C339" s="16">
        <v>510.14</v>
      </c>
      <c r="D339" s="11">
        <f t="shared" si="0"/>
        <v>4.2474486249999996</v>
      </c>
      <c r="E339" s="12">
        <f t="shared" si="1"/>
        <v>4.2474486249999996</v>
      </c>
      <c r="F339" s="13">
        <v>80</v>
      </c>
      <c r="G339" s="14">
        <v>155.01934</v>
      </c>
      <c r="H339" s="15">
        <v>0.45600000000000002</v>
      </c>
      <c r="I339" s="14">
        <v>184.77654999999999</v>
      </c>
      <c r="J339" s="15">
        <v>0.54400000000000004</v>
      </c>
      <c r="K339" s="16">
        <v>339795890</v>
      </c>
      <c r="L339" s="70">
        <v>2006</v>
      </c>
      <c r="M339" s="13" t="s">
        <v>16</v>
      </c>
      <c r="N339" s="17" t="s">
        <v>693</v>
      </c>
      <c r="O339" s="22" t="s">
        <v>694</v>
      </c>
      <c r="P339" s="19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spans="1:31">
      <c r="A340" s="41" t="s">
        <v>260</v>
      </c>
      <c r="B340" s="10">
        <f t="shared" si="4"/>
        <v>333.535934</v>
      </c>
      <c r="C340" s="16">
        <v>520.70000000000005</v>
      </c>
      <c r="D340" s="11">
        <f t="shared" si="0"/>
        <v>2.7794661166666668</v>
      </c>
      <c r="E340" s="12">
        <f t="shared" si="1"/>
        <v>2.7794661166666668</v>
      </c>
      <c r="F340" s="13">
        <v>120</v>
      </c>
      <c r="G340" s="14">
        <v>154.69607999999999</v>
      </c>
      <c r="H340" s="15">
        <v>0.46400000000000002</v>
      </c>
      <c r="I340" s="14">
        <v>178.839854</v>
      </c>
      <c r="J340" s="15">
        <v>0.53600000000000003</v>
      </c>
      <c r="K340" s="16">
        <v>333535934</v>
      </c>
      <c r="L340" s="70">
        <v>2005</v>
      </c>
      <c r="M340" s="13" t="s">
        <v>16</v>
      </c>
      <c r="N340" s="17" t="s">
        <v>261</v>
      </c>
      <c r="O340" s="18"/>
      <c r="P340" s="19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spans="1:31">
      <c r="A341" s="41" t="s">
        <v>543</v>
      </c>
      <c r="B341" s="10">
        <f t="shared" si="4"/>
        <v>389.56151499999999</v>
      </c>
      <c r="C341" s="16">
        <v>496.25</v>
      </c>
      <c r="D341" s="11">
        <f t="shared" si="0"/>
        <v>2.1057379189189187</v>
      </c>
      <c r="E341" s="12">
        <f t="shared" si="1"/>
        <v>2.1057379189189187</v>
      </c>
      <c r="F341" s="13">
        <v>185</v>
      </c>
      <c r="G341" s="14">
        <v>154.10906</v>
      </c>
      <c r="H341" s="15">
        <v>0.39600000000000002</v>
      </c>
      <c r="I341" s="14">
        <v>235.45245499999999</v>
      </c>
      <c r="J341" s="15">
        <v>0.60399999999999998</v>
      </c>
      <c r="K341" s="16">
        <v>389561515</v>
      </c>
      <c r="L341" s="70">
        <v>2015</v>
      </c>
      <c r="M341" s="13" t="s">
        <v>18</v>
      </c>
      <c r="N341" s="17" t="s">
        <v>544</v>
      </c>
      <c r="O341" s="22" t="s">
        <v>545</v>
      </c>
      <c r="P341" s="19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spans="1:31">
      <c r="A342" s="41" t="s">
        <v>1258</v>
      </c>
      <c r="B342" s="10">
        <f t="shared" si="4"/>
        <v>347.182886</v>
      </c>
      <c r="C342" s="16">
        <v>436.27</v>
      </c>
      <c r="D342" s="11">
        <f t="shared" si="0"/>
        <v>2.7774630880000002</v>
      </c>
      <c r="E342" s="12">
        <f t="shared" si="1"/>
        <v>2.7774630880000002</v>
      </c>
      <c r="F342" s="13">
        <v>125</v>
      </c>
      <c r="G342" s="14">
        <v>154.02506399999999</v>
      </c>
      <c r="H342" s="15">
        <v>0.44400000000000001</v>
      </c>
      <c r="I342" s="14">
        <v>193.15782200000001</v>
      </c>
      <c r="J342" s="15">
        <v>0.55600000000000005</v>
      </c>
      <c r="K342" s="16">
        <v>347182886</v>
      </c>
      <c r="L342" s="70">
        <v>2016</v>
      </c>
      <c r="M342" s="13" t="s">
        <v>18</v>
      </c>
      <c r="N342" s="17" t="s">
        <v>1259</v>
      </c>
      <c r="O342" s="22" t="s">
        <v>1260</v>
      </c>
      <c r="P342" s="19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spans="1:31">
      <c r="A343" s="41" t="s">
        <v>172</v>
      </c>
      <c r="B343" s="10">
        <f t="shared" si="4"/>
        <v>383.930656</v>
      </c>
      <c r="C343" s="16">
        <v>470.68</v>
      </c>
      <c r="D343" s="11">
        <f t="shared" si="0"/>
        <v>2.1938894628571428</v>
      </c>
      <c r="E343" s="12">
        <f t="shared" si="1"/>
        <v>2.1938894628571428</v>
      </c>
      <c r="F343" s="13">
        <v>175</v>
      </c>
      <c r="G343" s="14">
        <v>152.901115</v>
      </c>
      <c r="H343" s="15">
        <v>0.39800000000000002</v>
      </c>
      <c r="I343" s="14">
        <v>231.02954099999999</v>
      </c>
      <c r="J343" s="15">
        <v>0.60199999999999998</v>
      </c>
      <c r="K343" s="16">
        <v>383930656</v>
      </c>
      <c r="L343" s="70">
        <v>2017</v>
      </c>
      <c r="M343" s="13" t="s">
        <v>18</v>
      </c>
      <c r="N343" s="17" t="s">
        <v>173</v>
      </c>
      <c r="O343" s="18"/>
      <c r="P343" s="19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spans="1:31">
      <c r="A344" s="41" t="s">
        <v>811</v>
      </c>
      <c r="B344" s="10">
        <f t="shared" si="4"/>
        <v>418.76551899999998</v>
      </c>
      <c r="C344" s="16">
        <v>590.63</v>
      </c>
      <c r="D344" s="11">
        <f t="shared" si="0"/>
        <v>6.4425464461538455</v>
      </c>
      <c r="E344" s="12">
        <f t="shared" si="1"/>
        <v>6.4425464461538455</v>
      </c>
      <c r="F344" s="13">
        <v>65</v>
      </c>
      <c r="G344" s="14">
        <v>152.64725799999999</v>
      </c>
      <c r="H344" s="15">
        <v>0.36399999999999999</v>
      </c>
      <c r="I344" s="14">
        <v>266.11826100000002</v>
      </c>
      <c r="J344" s="15">
        <v>0.63600000000000001</v>
      </c>
      <c r="K344" s="16">
        <v>418765519</v>
      </c>
      <c r="L344" s="70">
        <v>2008</v>
      </c>
      <c r="M344" s="13" t="s">
        <v>16</v>
      </c>
      <c r="N344" s="17" t="s">
        <v>812</v>
      </c>
      <c r="O344" s="22" t="s">
        <v>813</v>
      </c>
      <c r="P344" s="19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spans="1:31">
      <c r="A345" s="41" t="s">
        <v>510</v>
      </c>
      <c r="B345" s="10">
        <f t="shared" si="4"/>
        <v>471.226899</v>
      </c>
      <c r="C345" s="16">
        <v>592.15</v>
      </c>
      <c r="D345" s="11">
        <f t="shared" si="0"/>
        <v>15.7075633</v>
      </c>
      <c r="E345" s="12">
        <f t="shared" si="1"/>
        <v>15.7075633</v>
      </c>
      <c r="F345" s="13">
        <v>30</v>
      </c>
      <c r="G345" s="14">
        <v>151.10180299999999</v>
      </c>
      <c r="H345" s="15">
        <v>0.32100000000000001</v>
      </c>
      <c r="I345" s="14">
        <v>320.12509599999998</v>
      </c>
      <c r="J345" s="15">
        <v>0.67900000000000005</v>
      </c>
      <c r="K345" s="16">
        <v>471226899</v>
      </c>
      <c r="L345" s="70">
        <v>2016</v>
      </c>
      <c r="M345" s="13" t="s">
        <v>18</v>
      </c>
      <c r="N345" s="17" t="s">
        <v>511</v>
      </c>
      <c r="O345" s="22" t="s">
        <v>512</v>
      </c>
      <c r="P345" s="19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spans="1:31">
      <c r="A346" s="41" t="s">
        <v>1384</v>
      </c>
      <c r="B346" s="10">
        <f t="shared" si="4"/>
        <v>433.37111199999998</v>
      </c>
      <c r="C346" s="16">
        <v>710.07</v>
      </c>
      <c r="D346" s="11">
        <f t="shared" si="0"/>
        <v>2.317492577540107</v>
      </c>
      <c r="E346" s="12">
        <f t="shared" si="1"/>
        <v>2.317492577540107</v>
      </c>
      <c r="F346" s="13">
        <v>187</v>
      </c>
      <c r="G346" s="14">
        <v>150.37111200000001</v>
      </c>
      <c r="H346" s="15">
        <v>0.34699999999999998</v>
      </c>
      <c r="I346" s="14">
        <v>283</v>
      </c>
      <c r="J346" s="15">
        <v>0.65300000000000002</v>
      </c>
      <c r="K346" s="16">
        <v>433371112</v>
      </c>
      <c r="L346" s="70">
        <v>2003</v>
      </c>
      <c r="M346" s="13" t="s">
        <v>16</v>
      </c>
      <c r="N346" s="17" t="s">
        <v>941</v>
      </c>
      <c r="O346" s="22" t="s">
        <v>942</v>
      </c>
      <c r="P346" s="19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spans="1:31">
      <c r="A347" s="41" t="s">
        <v>743</v>
      </c>
      <c r="B347" s="10">
        <f t="shared" si="4"/>
        <v>554.98747700000001</v>
      </c>
      <c r="C347" s="16">
        <v>750.27</v>
      </c>
      <c r="D347" s="11">
        <f t="shared" si="0"/>
        <v>4.2691344384615384</v>
      </c>
      <c r="E347" s="12">
        <f t="shared" si="1"/>
        <v>4.2691344384615384</v>
      </c>
      <c r="F347" s="13">
        <v>130</v>
      </c>
      <c r="G347" s="14">
        <v>149.260504</v>
      </c>
      <c r="H347" s="15">
        <v>0.26900000000000002</v>
      </c>
      <c r="I347" s="14">
        <v>405.72697299999999</v>
      </c>
      <c r="J347" s="15">
        <v>0.73099999999999998</v>
      </c>
      <c r="K347" s="16">
        <v>554987477</v>
      </c>
      <c r="L347" s="70">
        <v>2011</v>
      </c>
      <c r="M347" s="13" t="s">
        <v>18</v>
      </c>
      <c r="N347" s="17" t="s">
        <v>744</v>
      </c>
      <c r="O347" s="22" t="s">
        <v>745</v>
      </c>
      <c r="P347" s="19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spans="1:31">
      <c r="A348" s="41" t="s">
        <v>862</v>
      </c>
      <c r="B348" s="10">
        <f t="shared" si="4"/>
        <v>319.71568300000001</v>
      </c>
      <c r="C348" s="16">
        <v>368.97</v>
      </c>
      <c r="D348" s="11">
        <f t="shared" si="0"/>
        <v>3.5523964777777781</v>
      </c>
      <c r="E348" s="12">
        <f t="shared" si="1"/>
        <v>3.5523964777777781</v>
      </c>
      <c r="F348" s="13">
        <v>90</v>
      </c>
      <c r="G348" s="14">
        <v>148.97466499999999</v>
      </c>
      <c r="H348" s="15">
        <v>0.46600000000000003</v>
      </c>
      <c r="I348" s="14">
        <v>170.741018</v>
      </c>
      <c r="J348" s="15">
        <v>0.53400000000000003</v>
      </c>
      <c r="K348" s="16">
        <v>319715683</v>
      </c>
      <c r="L348" s="70">
        <v>2020</v>
      </c>
      <c r="M348" s="13" t="s">
        <v>91</v>
      </c>
      <c r="N348" s="17" t="s">
        <v>863</v>
      </c>
      <c r="O348" s="22" t="s">
        <v>864</v>
      </c>
      <c r="P348" s="19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spans="1:31">
      <c r="A349" s="41" t="s">
        <v>513</v>
      </c>
      <c r="B349" s="10">
        <f t="shared" si="4"/>
        <v>442.29930899999999</v>
      </c>
      <c r="C349" s="16">
        <v>580.92999999999995</v>
      </c>
      <c r="D349" s="11">
        <f t="shared" si="0"/>
        <v>7.2508083442622953</v>
      </c>
      <c r="E349" s="12">
        <f t="shared" si="1"/>
        <v>7.2508083442622953</v>
      </c>
      <c r="F349" s="13">
        <v>61</v>
      </c>
      <c r="G349" s="14">
        <v>148.80976999999999</v>
      </c>
      <c r="H349" s="15">
        <v>0.33600000000000002</v>
      </c>
      <c r="I349" s="14">
        <v>293.48953899999998</v>
      </c>
      <c r="J349" s="15">
        <v>0.66400000000000003</v>
      </c>
      <c r="K349" s="16">
        <v>442299309</v>
      </c>
      <c r="L349" s="70">
        <v>2012</v>
      </c>
      <c r="M349" s="13" t="s">
        <v>18</v>
      </c>
      <c r="N349" s="17" t="s">
        <v>514</v>
      </c>
      <c r="O349" s="22" t="s">
        <v>515</v>
      </c>
      <c r="P349" s="19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spans="1:31">
      <c r="A350" s="41" t="s">
        <v>1288</v>
      </c>
      <c r="B350" s="10">
        <f t="shared" si="4"/>
        <v>401.74882000000002</v>
      </c>
      <c r="C350" s="16">
        <v>425.42</v>
      </c>
      <c r="D350" s="11">
        <f t="shared" si="0"/>
        <v>3.3479068333333335</v>
      </c>
      <c r="E350" s="12">
        <f t="shared" si="1"/>
        <v>3.3479068333333335</v>
      </c>
      <c r="F350" s="13">
        <v>120</v>
      </c>
      <c r="G350" s="14">
        <v>148.64882</v>
      </c>
      <c r="H350" s="15">
        <v>0.37</v>
      </c>
      <c r="I350" s="14">
        <v>253.1</v>
      </c>
      <c r="J350" s="15">
        <v>0.63</v>
      </c>
      <c r="K350" s="16">
        <v>401748820</v>
      </c>
      <c r="L350" s="70">
        <v>2022</v>
      </c>
      <c r="M350" s="13" t="s">
        <v>91</v>
      </c>
      <c r="N350" s="17" t="s">
        <v>1289</v>
      </c>
      <c r="O350" s="22" t="s">
        <v>1290</v>
      </c>
      <c r="P350" s="19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spans="1:31">
      <c r="A351" s="41" t="s">
        <v>79</v>
      </c>
      <c r="B351" s="10">
        <f t="shared" si="4"/>
        <v>314.17801100000003</v>
      </c>
      <c r="C351" s="16">
        <v>587.9</v>
      </c>
      <c r="D351" s="11">
        <f t="shared" si="0"/>
        <v>6.2835602200000009</v>
      </c>
      <c r="E351" s="12">
        <f t="shared" si="1"/>
        <v>6.2835602200000009</v>
      </c>
      <c r="F351" s="13">
        <v>50</v>
      </c>
      <c r="G351" s="14">
        <v>148.47801100000001</v>
      </c>
      <c r="H351" s="15">
        <v>0.47299999999999998</v>
      </c>
      <c r="I351" s="14">
        <v>165.7</v>
      </c>
      <c r="J351" s="15">
        <v>0.52700000000000002</v>
      </c>
      <c r="K351" s="16">
        <v>314178011</v>
      </c>
      <c r="L351" s="70">
        <v>1997</v>
      </c>
      <c r="M351" s="13" t="s">
        <v>23</v>
      </c>
      <c r="N351" s="17" t="s">
        <v>80</v>
      </c>
      <c r="O351" s="22" t="s">
        <v>81</v>
      </c>
      <c r="P351" s="19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spans="1:31">
      <c r="A352" s="41" t="s">
        <v>522</v>
      </c>
      <c r="B352" s="10">
        <f t="shared" si="4"/>
        <v>310.65058499999998</v>
      </c>
      <c r="C352" s="16">
        <v>426.81</v>
      </c>
      <c r="D352" s="11">
        <f t="shared" si="0"/>
        <v>3.1065058499999996</v>
      </c>
      <c r="E352" s="12">
        <f t="shared" si="1"/>
        <v>3.1065058499999996</v>
      </c>
      <c r="F352" s="13">
        <v>100</v>
      </c>
      <c r="G352" s="14">
        <v>148.43860000000001</v>
      </c>
      <c r="H352" s="15">
        <v>0.47799999999999998</v>
      </c>
      <c r="I352" s="14">
        <v>162.211985</v>
      </c>
      <c r="J352" s="15">
        <v>0.52200000000000002</v>
      </c>
      <c r="K352" s="16">
        <v>310650585</v>
      </c>
      <c r="L352" s="70">
        <v>2010</v>
      </c>
      <c r="M352" s="13" t="s">
        <v>18</v>
      </c>
      <c r="N352" s="17" t="s">
        <v>523</v>
      </c>
      <c r="O352" s="22" t="s">
        <v>524</v>
      </c>
      <c r="P352" s="19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spans="1:31">
      <c r="A353" s="41" t="s">
        <v>581</v>
      </c>
      <c r="B353" s="10">
        <f t="shared" si="4"/>
        <v>321.88576499999999</v>
      </c>
      <c r="C353" s="16">
        <v>442.25</v>
      </c>
      <c r="D353" s="11">
        <f t="shared" si="0"/>
        <v>2.4760443461538459</v>
      </c>
      <c r="E353" s="12">
        <f t="shared" si="1"/>
        <v>2.4760443461538459</v>
      </c>
      <c r="F353" s="13">
        <v>130</v>
      </c>
      <c r="G353" s="14">
        <v>148.415853</v>
      </c>
      <c r="H353" s="15">
        <v>0.46100000000000002</v>
      </c>
      <c r="I353" s="14">
        <v>173.46991199999999</v>
      </c>
      <c r="J353" s="15">
        <v>0.53900000000000003</v>
      </c>
      <c r="K353" s="16">
        <v>321885765</v>
      </c>
      <c r="L353" s="70">
        <v>2010</v>
      </c>
      <c r="M353" s="13" t="s">
        <v>18</v>
      </c>
      <c r="N353" s="17" t="s">
        <v>582</v>
      </c>
      <c r="O353" s="22" t="s">
        <v>583</v>
      </c>
      <c r="P353" s="19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spans="1:31">
      <c r="A354" s="41" t="s">
        <v>366</v>
      </c>
      <c r="B354" s="10">
        <f t="shared" si="4"/>
        <v>358.37560300000001</v>
      </c>
      <c r="C354" s="16">
        <v>470.71</v>
      </c>
      <c r="D354" s="11">
        <f t="shared" si="0"/>
        <v>4.2161835647058821</v>
      </c>
      <c r="E354" s="12">
        <f t="shared" si="1"/>
        <v>4.2161835647058821</v>
      </c>
      <c r="F354" s="13">
        <v>85</v>
      </c>
      <c r="G354" s="14">
        <v>148.31304800000001</v>
      </c>
      <c r="H354" s="15">
        <v>0.41399999999999998</v>
      </c>
      <c r="I354" s="14">
        <v>210.062555</v>
      </c>
      <c r="J354" s="15">
        <v>0.58599999999999997</v>
      </c>
      <c r="K354" s="16">
        <v>358375603</v>
      </c>
      <c r="L354" s="70">
        <v>2012</v>
      </c>
      <c r="M354" s="13" t="s">
        <v>18</v>
      </c>
      <c r="N354" s="17" t="s">
        <v>367</v>
      </c>
      <c r="O354" s="18"/>
      <c r="P354" s="19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spans="1:31">
      <c r="A355" s="41" t="s">
        <v>1306</v>
      </c>
      <c r="B355" s="10">
        <f t="shared" si="4"/>
        <v>490.719763</v>
      </c>
      <c r="C355" s="16">
        <v>601.6</v>
      </c>
      <c r="D355" s="11">
        <f t="shared" si="0"/>
        <v>3.2284194934210526</v>
      </c>
      <c r="E355" s="12">
        <f t="shared" si="1"/>
        <v>3.2284194934210526</v>
      </c>
      <c r="F355" s="13">
        <v>152</v>
      </c>
      <c r="G355" s="14">
        <v>146.88016200000001</v>
      </c>
      <c r="H355" s="15">
        <v>0.29899999999999999</v>
      </c>
      <c r="I355" s="14">
        <v>343.83960100000002</v>
      </c>
      <c r="J355" s="15">
        <v>0.70099999999999996</v>
      </c>
      <c r="K355" s="16">
        <v>490719763</v>
      </c>
      <c r="L355" s="70">
        <v>2017</v>
      </c>
      <c r="M355" s="13" t="s">
        <v>18</v>
      </c>
      <c r="N355" s="17" t="s">
        <v>1307</v>
      </c>
      <c r="O355" s="22" t="s">
        <v>1308</v>
      </c>
      <c r="P355" s="19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spans="1:31">
      <c r="A356" s="41" t="s">
        <v>1339</v>
      </c>
      <c r="B356" s="10">
        <f t="shared" si="4"/>
        <v>352.61669000000001</v>
      </c>
      <c r="C356" s="16">
        <v>476.69</v>
      </c>
      <c r="D356" s="11">
        <f t="shared" si="0"/>
        <v>2.2038543124999999</v>
      </c>
      <c r="E356" s="12">
        <f t="shared" si="1"/>
        <v>2.2038543124999999</v>
      </c>
      <c r="F356" s="13">
        <v>160</v>
      </c>
      <c r="G356" s="14">
        <v>146.40830500000001</v>
      </c>
      <c r="H356" s="15">
        <v>0.41499999999999998</v>
      </c>
      <c r="I356" s="14">
        <v>206.20838499999999</v>
      </c>
      <c r="J356" s="15">
        <v>0.58499999999999996</v>
      </c>
      <c r="K356" s="16">
        <v>352616690</v>
      </c>
      <c r="L356" s="70">
        <v>2011</v>
      </c>
      <c r="M356" s="13" t="s">
        <v>18</v>
      </c>
      <c r="N356" s="17" t="s">
        <v>1340</v>
      </c>
      <c r="O356" s="22" t="s">
        <v>1341</v>
      </c>
      <c r="P356" s="19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spans="1:31">
      <c r="A357" s="41" t="s">
        <v>1267</v>
      </c>
      <c r="B357" s="10">
        <f t="shared" si="4"/>
        <v>378.88241099999999</v>
      </c>
      <c r="C357" s="16">
        <v>771.53</v>
      </c>
      <c r="D357" s="11">
        <f t="shared" si="0"/>
        <v>3.1573534249999997</v>
      </c>
      <c r="E357" s="12">
        <f t="shared" si="1"/>
        <v>3.1573534249999997</v>
      </c>
      <c r="F357" s="31">
        <v>120</v>
      </c>
      <c r="G357" s="14">
        <v>146.282411</v>
      </c>
      <c r="H357" s="15">
        <v>0.38600000000000001</v>
      </c>
      <c r="I357" s="14">
        <v>232.6</v>
      </c>
      <c r="J357" s="15">
        <v>0.61399999999999999</v>
      </c>
      <c r="K357" s="16">
        <v>378882411</v>
      </c>
      <c r="L357" s="70">
        <v>1994</v>
      </c>
      <c r="M357" s="13" t="s">
        <v>23</v>
      </c>
      <c r="N357" s="17" t="s">
        <v>1268</v>
      </c>
      <c r="O357" s="33" t="s">
        <v>1269</v>
      </c>
      <c r="P357" s="19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spans="1:31">
      <c r="A358" s="41" t="s">
        <v>1128</v>
      </c>
      <c r="B358" s="10">
        <f t="shared" si="4"/>
        <v>530.51732000000004</v>
      </c>
      <c r="C358" s="16">
        <v>637.20000000000005</v>
      </c>
      <c r="D358" s="11">
        <f t="shared" si="0"/>
        <v>2.9804343820224721</v>
      </c>
      <c r="E358" s="12">
        <f t="shared" si="1"/>
        <v>2.9804343820224721</v>
      </c>
      <c r="F358" s="13">
        <v>178</v>
      </c>
      <c r="G358" s="14">
        <v>145.522784</v>
      </c>
      <c r="H358" s="15">
        <v>0.27400000000000002</v>
      </c>
      <c r="I358" s="14">
        <v>384.99453599999998</v>
      </c>
      <c r="J358" s="15">
        <v>0.72599999999999998</v>
      </c>
      <c r="K358" s="16">
        <v>530517320</v>
      </c>
      <c r="L358" s="70">
        <v>2018</v>
      </c>
      <c r="M358" s="13" t="s">
        <v>18</v>
      </c>
      <c r="N358" s="17" t="s">
        <v>1129</v>
      </c>
      <c r="O358" s="22" t="s">
        <v>1130</v>
      </c>
      <c r="P358" s="19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spans="1:31">
      <c r="A359" s="41" t="s">
        <v>1031</v>
      </c>
      <c r="B359" s="10">
        <f t="shared" si="4"/>
        <v>353.659851</v>
      </c>
      <c r="C359" s="16">
        <v>457.22</v>
      </c>
      <c r="D359" s="11">
        <f t="shared" si="0"/>
        <v>1.8613676368421053</v>
      </c>
      <c r="E359" s="12">
        <f t="shared" si="1"/>
        <v>1.8613676368421053</v>
      </c>
      <c r="F359" s="13">
        <v>190</v>
      </c>
      <c r="G359" s="14">
        <v>144.85799600000001</v>
      </c>
      <c r="H359" s="15">
        <v>0.41</v>
      </c>
      <c r="I359" s="14">
        <v>208.80185499999999</v>
      </c>
      <c r="J359" s="15">
        <v>0.59</v>
      </c>
      <c r="K359" s="16">
        <v>353659851</v>
      </c>
      <c r="L359" s="70">
        <v>2013</v>
      </c>
      <c r="M359" s="13" t="s">
        <v>18</v>
      </c>
      <c r="N359" s="17" t="s">
        <v>1032</v>
      </c>
      <c r="O359" s="22" t="s">
        <v>1033</v>
      </c>
      <c r="P359" s="19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spans="1:31">
      <c r="A360" s="41" t="s">
        <v>384</v>
      </c>
      <c r="B360" s="10">
        <f t="shared" si="4"/>
        <v>353.13389799999999</v>
      </c>
      <c r="C360" s="16">
        <v>567.66999999999996</v>
      </c>
      <c r="D360" s="11">
        <f t="shared" si="0"/>
        <v>2.9427824833333331</v>
      </c>
      <c r="E360" s="12">
        <f t="shared" si="1"/>
        <v>2.9427824833333331</v>
      </c>
      <c r="F360" s="13">
        <v>120</v>
      </c>
      <c r="G360" s="14">
        <v>144.80102299999999</v>
      </c>
      <c r="H360" s="15">
        <v>0.41</v>
      </c>
      <c r="I360" s="14">
        <v>208.332875</v>
      </c>
      <c r="J360" s="15">
        <v>0.59</v>
      </c>
      <c r="K360" s="16">
        <v>353133898</v>
      </c>
      <c r="L360" s="70">
        <v>2004</v>
      </c>
      <c r="M360" s="13" t="s">
        <v>16</v>
      </c>
      <c r="N360" s="17" t="s">
        <v>385</v>
      </c>
      <c r="O360" s="22" t="s">
        <v>386</v>
      </c>
      <c r="P360" s="19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spans="1:31">
      <c r="A361" s="41" t="s">
        <v>516</v>
      </c>
      <c r="B361" s="10">
        <f t="shared" si="4"/>
        <v>321.73152700000003</v>
      </c>
      <c r="C361" s="16">
        <v>693.58</v>
      </c>
      <c r="D361" s="11">
        <f t="shared" si="0"/>
        <v>9.1923293428571444</v>
      </c>
      <c r="E361" s="12">
        <f t="shared" si="1"/>
        <v>9.1923293428571444</v>
      </c>
      <c r="F361" s="13">
        <v>35</v>
      </c>
      <c r="G361" s="14">
        <v>144.731527</v>
      </c>
      <c r="H361" s="15">
        <v>0.45</v>
      </c>
      <c r="I361" s="14">
        <v>177</v>
      </c>
      <c r="J361" s="15">
        <v>0.55000000000000004</v>
      </c>
      <c r="K361" s="16">
        <v>321731527</v>
      </c>
      <c r="L361" s="70">
        <v>1992</v>
      </c>
      <c r="M361" s="13" t="s">
        <v>23</v>
      </c>
      <c r="N361" s="17" t="s">
        <v>517</v>
      </c>
      <c r="O361" s="22" t="s">
        <v>518</v>
      </c>
      <c r="P361" s="19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spans="1:31">
      <c r="A362" s="41" t="s">
        <v>731</v>
      </c>
      <c r="B362" s="10">
        <f t="shared" si="4"/>
        <v>433.23030399999999</v>
      </c>
      <c r="C362" s="16">
        <v>512.4</v>
      </c>
      <c r="D362" s="11">
        <f t="shared" si="0"/>
        <v>2.8882020266666668</v>
      </c>
      <c r="E362" s="12">
        <f t="shared" si="1"/>
        <v>2.8882020266666668</v>
      </c>
      <c r="F362" s="13">
        <v>150</v>
      </c>
      <c r="G362" s="14">
        <v>144.17456799999999</v>
      </c>
      <c r="H362" s="15">
        <v>0.33300000000000002</v>
      </c>
      <c r="I362" s="14">
        <v>289.05573600000002</v>
      </c>
      <c r="J362" s="15">
        <v>0.66700000000000004</v>
      </c>
      <c r="K362" s="16">
        <v>433230304</v>
      </c>
      <c r="L362" s="70">
        <v>2019</v>
      </c>
      <c r="M362" s="13" t="s">
        <v>18</v>
      </c>
      <c r="N362" s="17" t="s">
        <v>732</v>
      </c>
      <c r="O362" s="22" t="s">
        <v>733</v>
      </c>
      <c r="P362" s="19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spans="1:31">
      <c r="A363" s="41" t="s">
        <v>560</v>
      </c>
      <c r="B363" s="10">
        <f t="shared" si="4"/>
        <v>611.25781900000004</v>
      </c>
      <c r="C363" s="16">
        <v>862.13</v>
      </c>
      <c r="D363" s="11">
        <f t="shared" si="0"/>
        <v>11.754958057692308</v>
      </c>
      <c r="E363" s="12">
        <f t="shared" si="1"/>
        <v>11.754958057692308</v>
      </c>
      <c r="F363" s="13">
        <v>52</v>
      </c>
      <c r="G363" s="14">
        <v>144.16966400000001</v>
      </c>
      <c r="H363" s="15">
        <v>0.23599999999999999</v>
      </c>
      <c r="I363" s="14">
        <v>467.08815499999997</v>
      </c>
      <c r="J363" s="15">
        <v>0.76400000000000001</v>
      </c>
      <c r="K363" s="16">
        <v>611257819</v>
      </c>
      <c r="L363" s="70">
        <v>2008</v>
      </c>
      <c r="M363" s="13" t="s">
        <v>16</v>
      </c>
      <c r="N363" s="17" t="s">
        <v>561</v>
      </c>
      <c r="O363" s="22" t="s">
        <v>562</v>
      </c>
      <c r="P363" s="19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spans="1:31">
      <c r="A364" s="41" t="s">
        <v>778</v>
      </c>
      <c r="B364" s="10">
        <f t="shared" si="4"/>
        <v>483.86651799999999</v>
      </c>
      <c r="C364" s="16">
        <v>654.12</v>
      </c>
      <c r="D364" s="11">
        <f t="shared" si="0"/>
        <v>5.3762946444444442</v>
      </c>
      <c r="E364" s="12">
        <f t="shared" si="1"/>
        <v>5.3762946444444442</v>
      </c>
      <c r="F364" s="13">
        <v>90</v>
      </c>
      <c r="G364" s="14">
        <v>143.619809</v>
      </c>
      <c r="H364" s="15">
        <v>0.29699999999999999</v>
      </c>
      <c r="I364" s="14">
        <v>340.24670900000001</v>
      </c>
      <c r="J364" s="15">
        <v>0.70299999999999996</v>
      </c>
      <c r="K364" s="16">
        <v>483866518</v>
      </c>
      <c r="L364" s="70">
        <v>2011</v>
      </c>
      <c r="M364" s="13" t="s">
        <v>18</v>
      </c>
      <c r="N364" s="17" t="s">
        <v>779</v>
      </c>
      <c r="O364" s="22" t="s">
        <v>780</v>
      </c>
      <c r="P364" s="19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spans="1:31">
      <c r="A365" s="41" t="s">
        <v>507</v>
      </c>
      <c r="B365" s="10">
        <f t="shared" si="4"/>
        <v>521.17082500000004</v>
      </c>
      <c r="C365" s="16">
        <v>654.91</v>
      </c>
      <c r="D365" s="11">
        <f t="shared" si="0"/>
        <v>3.594281551724138</v>
      </c>
      <c r="E365" s="12">
        <f t="shared" si="1"/>
        <v>3.594281551724138</v>
      </c>
      <c r="F365" s="13">
        <v>145</v>
      </c>
      <c r="G365" s="14">
        <v>143.52861899999999</v>
      </c>
      <c r="H365" s="15">
        <v>0.27500000000000002</v>
      </c>
      <c r="I365" s="14">
        <v>377.64220599999999</v>
      </c>
      <c r="J365" s="15">
        <v>0.72499999999999998</v>
      </c>
      <c r="K365" s="16">
        <v>521170825</v>
      </c>
      <c r="L365" s="70">
        <v>2016</v>
      </c>
      <c r="M365" s="13" t="s">
        <v>18</v>
      </c>
      <c r="N365" s="17" t="s">
        <v>508</v>
      </c>
      <c r="O365" s="22" t="s">
        <v>509</v>
      </c>
      <c r="P365" s="19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spans="1:31">
      <c r="A366" s="41" t="s">
        <v>1183</v>
      </c>
      <c r="B366" s="10">
        <f t="shared" si="4"/>
        <v>563.749323</v>
      </c>
      <c r="C366" s="16">
        <v>762.11</v>
      </c>
      <c r="D366" s="11">
        <f t="shared" si="0"/>
        <v>5.1249938454545454</v>
      </c>
      <c r="E366" s="12">
        <f t="shared" si="1"/>
        <v>5.1249938454545454</v>
      </c>
      <c r="F366" s="32">
        <v>110</v>
      </c>
      <c r="G366" s="14">
        <v>142.614158</v>
      </c>
      <c r="H366" s="15">
        <v>0.253</v>
      </c>
      <c r="I366" s="14">
        <v>421.13516499999997</v>
      </c>
      <c r="J366" s="15">
        <v>0.747</v>
      </c>
      <c r="K366" s="16">
        <v>563749323</v>
      </c>
      <c r="L366" s="70">
        <v>2011</v>
      </c>
      <c r="M366" s="13" t="s">
        <v>18</v>
      </c>
      <c r="N366" s="17" t="s">
        <v>1184</v>
      </c>
      <c r="O366" s="22" t="s">
        <v>1185</v>
      </c>
      <c r="P366" s="19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spans="1:31">
      <c r="A367" s="41" t="s">
        <v>689</v>
      </c>
      <c r="B367" s="10">
        <f t="shared" si="4"/>
        <v>377.61759799999999</v>
      </c>
      <c r="C367" s="16">
        <v>446.63</v>
      </c>
      <c r="D367" s="11">
        <f t="shared" si="0"/>
        <v>3.933516645833333</v>
      </c>
      <c r="E367" s="12">
        <f t="shared" si="1"/>
        <v>3.933516645833333</v>
      </c>
      <c r="F367" s="13">
        <v>96</v>
      </c>
      <c r="G367" s="14">
        <v>142.50272799999999</v>
      </c>
      <c r="H367" s="15">
        <v>0.377</v>
      </c>
      <c r="I367" s="14">
        <v>235.11487</v>
      </c>
      <c r="J367" s="15">
        <v>0.623</v>
      </c>
      <c r="K367" s="16">
        <v>377617598</v>
      </c>
      <c r="L367" s="70">
        <v>2019</v>
      </c>
      <c r="M367" s="13" t="s">
        <v>18</v>
      </c>
      <c r="N367" s="17" t="s">
        <v>690</v>
      </c>
      <c r="O367" s="22" t="s">
        <v>691</v>
      </c>
      <c r="P367" s="19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spans="1:31">
      <c r="A368" s="41" t="s">
        <v>976</v>
      </c>
      <c r="B368" s="10">
        <f t="shared" si="4"/>
        <v>419.66556800000001</v>
      </c>
      <c r="C368" s="16">
        <v>591.9</v>
      </c>
      <c r="D368" s="11">
        <f t="shared" si="0"/>
        <v>1.8651803022222222</v>
      </c>
      <c r="E368" s="12">
        <f t="shared" si="1"/>
        <v>1.8651803022222222</v>
      </c>
      <c r="F368" s="13">
        <v>225</v>
      </c>
      <c r="G368" s="14">
        <v>141.62148999999999</v>
      </c>
      <c r="H368" s="15">
        <v>0.33800000000000002</v>
      </c>
      <c r="I368" s="14">
        <v>278.04407800000001</v>
      </c>
      <c r="J368" s="15">
        <v>0.66200000000000003</v>
      </c>
      <c r="K368" s="16">
        <v>419665568</v>
      </c>
      <c r="L368" s="70">
        <v>2008</v>
      </c>
      <c r="M368" s="13" t="s">
        <v>16</v>
      </c>
      <c r="N368" s="17" t="s">
        <v>977</v>
      </c>
      <c r="O368" s="22" t="s">
        <v>978</v>
      </c>
      <c r="P368" s="19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spans="1:31">
      <c r="A369" s="41" t="s">
        <v>728</v>
      </c>
      <c r="B369" s="10">
        <f t="shared" si="4"/>
        <v>346.07977299999999</v>
      </c>
      <c r="C369" s="16">
        <v>685.51</v>
      </c>
      <c r="D369" s="11">
        <f t="shared" si="0"/>
        <v>6.2923595090909092</v>
      </c>
      <c r="E369" s="12">
        <f t="shared" si="1"/>
        <v>6.2923595090909092</v>
      </c>
      <c r="F369" s="13">
        <v>55</v>
      </c>
      <c r="G369" s="14">
        <v>141.57977299999999</v>
      </c>
      <c r="H369" s="15">
        <v>0.40899999999999997</v>
      </c>
      <c r="I369" s="14">
        <v>204.5</v>
      </c>
      <c r="J369" s="15">
        <v>0.59099999999999997</v>
      </c>
      <c r="K369" s="16">
        <v>346079773</v>
      </c>
      <c r="L369" s="70">
        <v>1995</v>
      </c>
      <c r="M369" s="13" t="s">
        <v>23</v>
      </c>
      <c r="N369" s="17" t="s">
        <v>729</v>
      </c>
      <c r="O369" s="22" t="s">
        <v>730</v>
      </c>
      <c r="P369" s="19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spans="1:31">
      <c r="A370" s="41" t="s">
        <v>853</v>
      </c>
      <c r="B370" s="10">
        <f t="shared" si="4"/>
        <v>378.41054200000002</v>
      </c>
      <c r="C370" s="16">
        <v>533.72</v>
      </c>
      <c r="D370" s="11">
        <f t="shared" si="0"/>
        <v>25.227369466666669</v>
      </c>
      <c r="E370" s="12">
        <f t="shared" si="1"/>
        <v>25.227369466666669</v>
      </c>
      <c r="F370" s="13">
        <v>15</v>
      </c>
      <c r="G370" s="14">
        <v>141.319928</v>
      </c>
      <c r="H370" s="15">
        <v>0.374</v>
      </c>
      <c r="I370" s="14">
        <v>237.09061399999999</v>
      </c>
      <c r="J370" s="15">
        <v>0.626</v>
      </c>
      <c r="K370" s="16">
        <v>378410542</v>
      </c>
      <c r="L370" s="70">
        <v>2008</v>
      </c>
      <c r="M370" s="13" t="s">
        <v>16</v>
      </c>
      <c r="N370" s="17" t="s">
        <v>854</v>
      </c>
      <c r="O370" s="22" t="s">
        <v>855</v>
      </c>
      <c r="P370" s="19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spans="1:31">
      <c r="A371" s="41" t="s">
        <v>820</v>
      </c>
      <c r="B371" s="10">
        <f t="shared" si="4"/>
        <v>366.08004899999997</v>
      </c>
      <c r="C371" s="16">
        <v>432.98</v>
      </c>
      <c r="D371" s="11">
        <f t="shared" si="0"/>
        <v>3.6608004899999997</v>
      </c>
      <c r="E371" s="12">
        <f t="shared" si="1"/>
        <v>3.6608004899999997</v>
      </c>
      <c r="F371" s="13">
        <v>100</v>
      </c>
      <c r="G371" s="14">
        <v>140.48004900000001</v>
      </c>
      <c r="H371" s="15">
        <v>0.38400000000000001</v>
      </c>
      <c r="I371" s="14">
        <v>225.6</v>
      </c>
      <c r="J371" s="15">
        <v>0.61599999999999999</v>
      </c>
      <c r="K371" s="16">
        <v>366080049</v>
      </c>
      <c r="L371" s="70">
        <v>2019</v>
      </c>
      <c r="M371" s="13" t="s">
        <v>18</v>
      </c>
      <c r="N371" s="17" t="s">
        <v>821</v>
      </c>
      <c r="O371" s="22" t="s">
        <v>822</v>
      </c>
      <c r="P371" s="19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spans="1:31">
      <c r="A372" s="41" t="s">
        <v>209</v>
      </c>
      <c r="B372" s="10">
        <f t="shared" si="4"/>
        <v>349.46466400000003</v>
      </c>
      <c r="C372" s="16">
        <v>643.80999999999995</v>
      </c>
      <c r="D372" s="11">
        <f t="shared" si="0"/>
        <v>4.3683083000000007</v>
      </c>
      <c r="E372" s="12">
        <f t="shared" si="1"/>
        <v>4.3683083000000007</v>
      </c>
      <c r="F372" s="13">
        <v>80</v>
      </c>
      <c r="G372" s="14">
        <v>140.464664</v>
      </c>
      <c r="H372" s="15">
        <v>0.40200000000000002</v>
      </c>
      <c r="I372" s="14">
        <v>209</v>
      </c>
      <c r="J372" s="15">
        <v>0.59799999999999998</v>
      </c>
      <c r="K372" s="16">
        <v>349464664</v>
      </c>
      <c r="L372" s="70">
        <v>1998</v>
      </c>
      <c r="M372" s="13" t="s">
        <v>23</v>
      </c>
      <c r="N372" s="17" t="s">
        <v>210</v>
      </c>
      <c r="O372" s="22" t="s">
        <v>211</v>
      </c>
      <c r="P372" s="19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spans="1:31">
      <c r="A373" s="41" t="s">
        <v>916</v>
      </c>
      <c r="B373" s="10">
        <f t="shared" si="4"/>
        <v>376.15245499999997</v>
      </c>
      <c r="C373" s="16">
        <v>494.05</v>
      </c>
      <c r="D373" s="11">
        <f t="shared" si="0"/>
        <v>8.3589434444444439</v>
      </c>
      <c r="E373" s="12">
        <f t="shared" si="1"/>
        <v>8.3589434444444439</v>
      </c>
      <c r="F373" s="13">
        <v>45</v>
      </c>
      <c r="G373" s="14">
        <v>139.854287</v>
      </c>
      <c r="H373" s="15">
        <v>0.372</v>
      </c>
      <c r="I373" s="14">
        <v>236.298168</v>
      </c>
      <c r="J373" s="15">
        <v>0.628</v>
      </c>
      <c r="K373" s="16">
        <v>376152455</v>
      </c>
      <c r="L373" s="70">
        <v>2012</v>
      </c>
      <c r="M373" s="13" t="s">
        <v>18</v>
      </c>
      <c r="N373" s="17" t="s">
        <v>917</v>
      </c>
      <c r="O373" s="22" t="s">
        <v>918</v>
      </c>
      <c r="P373" s="19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spans="1:31">
      <c r="A374" s="41" t="s">
        <v>1122</v>
      </c>
      <c r="B374" s="10">
        <f t="shared" si="4"/>
        <v>427.34432500000003</v>
      </c>
      <c r="C374" s="16">
        <v>700.19</v>
      </c>
      <c r="D374" s="11">
        <f t="shared" si="0"/>
        <v>2.8489621666666669</v>
      </c>
      <c r="E374" s="12">
        <f t="shared" si="1"/>
        <v>2.8489621666666669</v>
      </c>
      <c r="F374" s="13">
        <v>150</v>
      </c>
      <c r="G374" s="14">
        <v>139.31394800000001</v>
      </c>
      <c r="H374" s="15">
        <v>0.32600000000000001</v>
      </c>
      <c r="I374" s="14">
        <v>288.03037699999999</v>
      </c>
      <c r="J374" s="15">
        <v>0.67400000000000004</v>
      </c>
      <c r="K374" s="16">
        <v>427344325</v>
      </c>
      <c r="L374" s="70">
        <v>2003</v>
      </c>
      <c r="M374" s="13" t="s">
        <v>16</v>
      </c>
      <c r="N374" s="17" t="s">
        <v>1123</v>
      </c>
      <c r="O374" s="22" t="s">
        <v>1124</v>
      </c>
      <c r="P374" s="19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spans="1:31">
      <c r="A375" s="41" t="s">
        <v>1075</v>
      </c>
      <c r="B375" s="10">
        <f t="shared" si="4"/>
        <v>427.37431700000002</v>
      </c>
      <c r="C375" s="16">
        <v>587.17999999999995</v>
      </c>
      <c r="D375" s="11">
        <f t="shared" si="0"/>
        <v>28.491621133333336</v>
      </c>
      <c r="E375" s="12">
        <f t="shared" si="1"/>
        <v>28.491621133333336</v>
      </c>
      <c r="F375" s="13">
        <v>15</v>
      </c>
      <c r="G375" s="14">
        <v>138.797449</v>
      </c>
      <c r="H375" s="15">
        <v>0.32500000000000001</v>
      </c>
      <c r="I375" s="14">
        <v>288.57686799999999</v>
      </c>
      <c r="J375" s="15">
        <v>0.67500000000000004</v>
      </c>
      <c r="K375" s="16">
        <v>427374317</v>
      </c>
      <c r="L375" s="70">
        <v>2010</v>
      </c>
      <c r="M375" s="13" t="s">
        <v>18</v>
      </c>
      <c r="N375" s="17" t="s">
        <v>1076</v>
      </c>
      <c r="O375" s="22" t="s">
        <v>1077</v>
      </c>
      <c r="P375" s="19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spans="1:31">
      <c r="A376" s="41" t="s">
        <v>36</v>
      </c>
      <c r="B376" s="10">
        <f t="shared" si="4"/>
        <v>325.28664600000002</v>
      </c>
      <c r="C376" s="16">
        <v>458.65</v>
      </c>
      <c r="D376" s="11">
        <f t="shared" si="0"/>
        <v>1.6264332300000002</v>
      </c>
      <c r="E376" s="12">
        <f t="shared" si="1"/>
        <v>1.6264332300000002</v>
      </c>
      <c r="F376" s="13">
        <v>200</v>
      </c>
      <c r="G376" s="14">
        <v>137.855863</v>
      </c>
      <c r="H376" s="15">
        <v>0.42399999999999999</v>
      </c>
      <c r="I376" s="14">
        <v>187.43078299999999</v>
      </c>
      <c r="J376" s="15">
        <v>0.57599999999999996</v>
      </c>
      <c r="K376" s="16">
        <v>325286646</v>
      </c>
      <c r="L376" s="70">
        <v>2009</v>
      </c>
      <c r="M376" s="13" t="s">
        <v>16</v>
      </c>
      <c r="N376" s="17" t="s">
        <v>37</v>
      </c>
      <c r="O376" s="18"/>
      <c r="P376" s="19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spans="1:31">
      <c r="A377" s="41" t="s">
        <v>224</v>
      </c>
      <c r="B377" s="10">
        <f t="shared" si="4"/>
        <v>349.822765</v>
      </c>
      <c r="C377" s="16">
        <v>616.98</v>
      </c>
      <c r="D377" s="11">
        <f t="shared" si="0"/>
        <v>2.7985821199999998</v>
      </c>
      <c r="E377" s="12">
        <f t="shared" si="1"/>
        <v>2.7985821199999998</v>
      </c>
      <c r="F377" s="13">
        <v>125</v>
      </c>
      <c r="G377" s="14">
        <v>137.748063</v>
      </c>
      <c r="H377" s="15">
        <v>0.39400000000000002</v>
      </c>
      <c r="I377" s="14">
        <v>212.074702</v>
      </c>
      <c r="J377" s="15">
        <v>0.60599999999999998</v>
      </c>
      <c r="K377" s="16">
        <v>349822765</v>
      </c>
      <c r="L377" s="70">
        <v>2000</v>
      </c>
      <c r="M377" s="13" t="s">
        <v>16</v>
      </c>
      <c r="N377" s="17" t="s">
        <v>225</v>
      </c>
      <c r="O377" s="22" t="s">
        <v>226</v>
      </c>
      <c r="P377" s="19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spans="1:31">
      <c r="A378" s="41" t="s">
        <v>766</v>
      </c>
      <c r="B378" s="10">
        <f t="shared" si="4"/>
        <v>582.91884900000002</v>
      </c>
      <c r="C378" s="16">
        <v>700.14</v>
      </c>
      <c r="D378" s="11">
        <f t="shared" si="0"/>
        <v>3.3309648514285715</v>
      </c>
      <c r="E378" s="12">
        <f t="shared" si="1"/>
        <v>3.3309648514285715</v>
      </c>
      <c r="F378" s="13">
        <v>175</v>
      </c>
      <c r="G378" s="14">
        <v>137.71535</v>
      </c>
      <c r="H378" s="15">
        <v>0.23599999999999999</v>
      </c>
      <c r="I378" s="14">
        <v>445.20349900000002</v>
      </c>
      <c r="J378" s="15">
        <v>0.76400000000000001</v>
      </c>
      <c r="K378" s="16">
        <v>582918849</v>
      </c>
      <c r="L378" s="70">
        <v>2018</v>
      </c>
      <c r="M378" s="13" t="s">
        <v>18</v>
      </c>
      <c r="N378" s="17" t="s">
        <v>767</v>
      </c>
      <c r="O378" s="22" t="s">
        <v>768</v>
      </c>
      <c r="P378" s="19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spans="1:31">
      <c r="A379" s="41" t="s">
        <v>979</v>
      </c>
      <c r="B379" s="10">
        <f t="shared" si="4"/>
        <v>320.40624200000002</v>
      </c>
      <c r="C379" s="16">
        <v>414.23</v>
      </c>
      <c r="D379" s="11">
        <f t="shared" si="0"/>
        <v>16.020312100000002</v>
      </c>
      <c r="E379" s="12">
        <f t="shared" si="1"/>
        <v>16.020312100000002</v>
      </c>
      <c r="F379" s="13">
        <v>20</v>
      </c>
      <c r="G379" s="14">
        <v>137.44636800000001</v>
      </c>
      <c r="H379" s="15">
        <v>0.42899999999999999</v>
      </c>
      <c r="I379" s="14">
        <v>182.95987400000001</v>
      </c>
      <c r="J379" s="15">
        <v>0.57099999999999995</v>
      </c>
      <c r="K379" s="16">
        <v>320406242</v>
      </c>
      <c r="L379" s="70">
        <v>2013</v>
      </c>
      <c r="M379" s="13" t="s">
        <v>18</v>
      </c>
      <c r="N379" s="17" t="s">
        <v>980</v>
      </c>
      <c r="O379" s="22" t="s">
        <v>981</v>
      </c>
      <c r="P379" s="19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spans="1:31">
      <c r="A380" s="41" t="s">
        <v>760</v>
      </c>
      <c r="B380" s="10">
        <f t="shared" si="4"/>
        <v>309.492681</v>
      </c>
      <c r="C380" s="16">
        <v>596.76</v>
      </c>
      <c r="D380" s="11">
        <f t="shared" si="0"/>
        <v>4.4213240142857142</v>
      </c>
      <c r="E380" s="12">
        <f t="shared" si="1"/>
        <v>4.4213240142857142</v>
      </c>
      <c r="F380" s="13">
        <v>70</v>
      </c>
      <c r="G380" s="14">
        <v>136.492681</v>
      </c>
      <c r="H380" s="15">
        <v>0.441</v>
      </c>
      <c r="I380" s="14">
        <v>173</v>
      </c>
      <c r="J380" s="15">
        <v>0.55900000000000005</v>
      </c>
      <c r="K380" s="16">
        <v>309492681</v>
      </c>
      <c r="L380" s="70">
        <v>1996</v>
      </c>
      <c r="M380" s="13" t="s">
        <v>23</v>
      </c>
      <c r="N380" s="17" t="s">
        <v>761</v>
      </c>
      <c r="O380" s="22" t="s">
        <v>762</v>
      </c>
      <c r="P380" s="19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spans="1:31">
      <c r="A381" s="41" t="s">
        <v>1373</v>
      </c>
      <c r="B381" s="10">
        <f t="shared" si="4"/>
        <v>379.01429400000001</v>
      </c>
      <c r="C381" s="16">
        <v>698.25</v>
      </c>
      <c r="D381" s="11">
        <f t="shared" si="0"/>
        <v>2.52676196</v>
      </c>
      <c r="E381" s="12">
        <f t="shared" si="1"/>
        <v>2.52676196</v>
      </c>
      <c r="F381" s="32">
        <v>150</v>
      </c>
      <c r="G381" s="14">
        <v>136.31429399999999</v>
      </c>
      <c r="H381" s="15">
        <v>0.36</v>
      </c>
      <c r="I381" s="14">
        <v>242.7</v>
      </c>
      <c r="J381" s="15">
        <v>0.64</v>
      </c>
      <c r="K381" s="16">
        <v>379014294</v>
      </c>
      <c r="L381" s="70">
        <v>1998</v>
      </c>
      <c r="M381" s="13" t="s">
        <v>23</v>
      </c>
      <c r="N381" s="17" t="s">
        <v>306</v>
      </c>
      <c r="O381" s="22" t="s">
        <v>307</v>
      </c>
      <c r="P381" s="19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spans="1:31">
      <c r="A382" s="41" t="s">
        <v>22</v>
      </c>
      <c r="B382" s="10">
        <f t="shared" si="4"/>
        <v>320.68929400000002</v>
      </c>
      <c r="C382" s="16">
        <v>618.35</v>
      </c>
      <c r="D382" s="11">
        <f t="shared" si="0"/>
        <v>4.7864073731343284</v>
      </c>
      <c r="E382" s="12">
        <f t="shared" si="1"/>
        <v>4.7864073731343284</v>
      </c>
      <c r="F382" s="13">
        <v>67</v>
      </c>
      <c r="G382" s="14">
        <v>136.18929399999999</v>
      </c>
      <c r="H382" s="15">
        <v>0.42499999999999999</v>
      </c>
      <c r="I382" s="14">
        <v>184.5</v>
      </c>
      <c r="J382" s="15">
        <v>0.57499999999999996</v>
      </c>
      <c r="K382" s="16">
        <v>320689294</v>
      </c>
      <c r="L382" s="70">
        <v>1996</v>
      </c>
      <c r="M382" s="13" t="s">
        <v>23</v>
      </c>
      <c r="N382" s="17" t="s">
        <v>24</v>
      </c>
      <c r="O382" s="22" t="s">
        <v>25</v>
      </c>
      <c r="P382" s="19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spans="1:31">
      <c r="A383" s="74" t="s">
        <v>186</v>
      </c>
      <c r="B383" s="10">
        <f t="shared" si="4"/>
        <v>314.43283700000001</v>
      </c>
      <c r="C383" s="16">
        <v>490.88</v>
      </c>
      <c r="D383" s="11">
        <f t="shared" si="0"/>
        <v>2.0962189133333333</v>
      </c>
      <c r="E383" s="12">
        <f t="shared" si="1"/>
        <v>2.0962189133333333</v>
      </c>
      <c r="F383" s="36">
        <v>150</v>
      </c>
      <c r="G383" s="37">
        <v>135.38666499999999</v>
      </c>
      <c r="H383" s="38">
        <v>0.43099999999999999</v>
      </c>
      <c r="I383" s="37">
        <v>179.04617200000001</v>
      </c>
      <c r="J383" s="38">
        <v>0.56899999999999995</v>
      </c>
      <c r="K383" s="39">
        <v>314432837</v>
      </c>
      <c r="L383" s="75">
        <v>2005</v>
      </c>
      <c r="M383" s="13" t="s">
        <v>16</v>
      </c>
      <c r="N383" s="17" t="s">
        <v>187</v>
      </c>
      <c r="O383" s="22" t="s">
        <v>188</v>
      </c>
      <c r="P383" s="19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spans="1:31">
      <c r="A384" s="41" t="s">
        <v>525</v>
      </c>
      <c r="B384" s="10">
        <f t="shared" si="4"/>
        <v>388.15601099999998</v>
      </c>
      <c r="C384" s="16">
        <v>570.9</v>
      </c>
      <c r="D384" s="11">
        <f t="shared" si="0"/>
        <v>3.5286910090909087</v>
      </c>
      <c r="E384" s="12">
        <f t="shared" si="1"/>
        <v>3.5286910090909087</v>
      </c>
      <c r="F384" s="13">
        <v>110</v>
      </c>
      <c r="G384" s="14">
        <v>134.529403</v>
      </c>
      <c r="H384" s="15">
        <v>0.34699999999999998</v>
      </c>
      <c r="I384" s="14">
        <v>253.626608</v>
      </c>
      <c r="J384" s="15">
        <v>0.65300000000000002</v>
      </c>
      <c r="K384" s="16">
        <v>388156011</v>
      </c>
      <c r="L384" s="70">
        <v>2007</v>
      </c>
      <c r="M384" s="13" t="s">
        <v>16</v>
      </c>
      <c r="N384" s="17" t="s">
        <v>526</v>
      </c>
      <c r="O384" s="22" t="s">
        <v>527</v>
      </c>
      <c r="P384" s="19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spans="1:31">
      <c r="A385" s="41" t="s">
        <v>1303</v>
      </c>
      <c r="B385" s="10">
        <f t="shared" si="4"/>
        <v>342.46306299999998</v>
      </c>
      <c r="C385" s="16">
        <v>483.02</v>
      </c>
      <c r="D385" s="11">
        <f t="shared" si="0"/>
        <v>4.5661741733333328</v>
      </c>
      <c r="E385" s="12">
        <f t="shared" si="1"/>
        <v>4.5661741733333328</v>
      </c>
      <c r="F385" s="13">
        <v>75</v>
      </c>
      <c r="G385" s="14">
        <v>134.50855100000001</v>
      </c>
      <c r="H385" s="15">
        <v>0.39300000000000002</v>
      </c>
      <c r="I385" s="14">
        <v>207.95451199999999</v>
      </c>
      <c r="J385" s="15">
        <v>0.60699999999999998</v>
      </c>
      <c r="K385" s="16">
        <v>342463063</v>
      </c>
      <c r="L385" s="70">
        <v>2008</v>
      </c>
      <c r="M385" s="13" t="s">
        <v>16</v>
      </c>
      <c r="N385" s="17" t="s">
        <v>1304</v>
      </c>
      <c r="O385" s="22" t="s">
        <v>1305</v>
      </c>
      <c r="P385" s="19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>
      <c r="A386" s="41" t="s">
        <v>1165</v>
      </c>
      <c r="B386" s="10">
        <f t="shared" si="4"/>
        <v>335.06262099999998</v>
      </c>
      <c r="C386" s="16">
        <v>646.05999999999995</v>
      </c>
      <c r="D386" s="11">
        <f t="shared" si="0"/>
        <v>4.467501613333333</v>
      </c>
      <c r="E386" s="12">
        <f t="shared" si="1"/>
        <v>4.467501613333333</v>
      </c>
      <c r="F386" s="13">
        <v>75</v>
      </c>
      <c r="G386" s="14">
        <v>134.06951100000001</v>
      </c>
      <c r="H386" s="15">
        <v>0.4</v>
      </c>
      <c r="I386" s="14">
        <v>200.99311</v>
      </c>
      <c r="J386" s="15">
        <v>0.6</v>
      </c>
      <c r="K386" s="16">
        <v>335062621</v>
      </c>
      <c r="L386" s="70">
        <v>1996</v>
      </c>
      <c r="M386" s="13" t="s">
        <v>23</v>
      </c>
      <c r="N386" s="17" t="s">
        <v>1166</v>
      </c>
      <c r="O386" s="22" t="s">
        <v>1167</v>
      </c>
      <c r="P386" s="19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spans="1:31">
      <c r="A387" s="41" t="s">
        <v>617</v>
      </c>
      <c r="B387" s="10">
        <f t="shared" si="4"/>
        <v>398.47949699999998</v>
      </c>
      <c r="C387" s="16">
        <v>598.24</v>
      </c>
      <c r="D387" s="11">
        <f t="shared" si="0"/>
        <v>2.6565299799999997</v>
      </c>
      <c r="E387" s="12">
        <f t="shared" si="1"/>
        <v>2.6565299799999997</v>
      </c>
      <c r="F387" s="13">
        <v>150</v>
      </c>
      <c r="G387" s="14">
        <v>134.02980099999999</v>
      </c>
      <c r="H387" s="15">
        <v>0.33600000000000002</v>
      </c>
      <c r="I387" s="14">
        <v>264.44969600000002</v>
      </c>
      <c r="J387" s="15">
        <v>0.66400000000000003</v>
      </c>
      <c r="K387" s="16">
        <v>398479497</v>
      </c>
      <c r="L387" s="70">
        <v>2006</v>
      </c>
      <c r="M387" s="13" t="s">
        <v>16</v>
      </c>
      <c r="N387" s="17" t="s">
        <v>618</v>
      </c>
      <c r="O387" s="22" t="s">
        <v>619</v>
      </c>
      <c r="P387" s="19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spans="1:31">
      <c r="A388" s="41" t="s">
        <v>1264</v>
      </c>
      <c r="B388" s="10">
        <f t="shared" si="4"/>
        <v>497.409852</v>
      </c>
      <c r="C388" s="16">
        <v>799.59</v>
      </c>
      <c r="D388" s="11">
        <f t="shared" si="0"/>
        <v>2.6887019027027028</v>
      </c>
      <c r="E388" s="12">
        <f t="shared" si="1"/>
        <v>2.6887019027027028</v>
      </c>
      <c r="F388" s="13">
        <v>185</v>
      </c>
      <c r="G388" s="14">
        <v>133.37825599999999</v>
      </c>
      <c r="H388" s="15">
        <v>0.26800000000000002</v>
      </c>
      <c r="I388" s="14">
        <v>364.03159599999998</v>
      </c>
      <c r="J388" s="15">
        <v>0.73199999999999998</v>
      </c>
      <c r="K388" s="16">
        <v>497409852</v>
      </c>
      <c r="L388" s="70">
        <v>2004</v>
      </c>
      <c r="M388" s="13" t="s">
        <v>16</v>
      </c>
      <c r="N388" s="17" t="s">
        <v>1265</v>
      </c>
      <c r="O388" s="22" t="s">
        <v>1266</v>
      </c>
      <c r="P388" s="19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spans="1:31">
      <c r="A389" s="41" t="s">
        <v>65</v>
      </c>
      <c r="B389" s="10">
        <f t="shared" si="4"/>
        <v>485.93081599999999</v>
      </c>
      <c r="C389" s="16">
        <v>685.16</v>
      </c>
      <c r="D389" s="11">
        <f t="shared" si="0"/>
        <v>3.2395387733333334</v>
      </c>
      <c r="E389" s="12">
        <f t="shared" si="1"/>
        <v>3.2395387733333334</v>
      </c>
      <c r="F389" s="13">
        <v>150</v>
      </c>
      <c r="G389" s="14">
        <v>133.375846</v>
      </c>
      <c r="H389" s="15">
        <v>0.27400000000000002</v>
      </c>
      <c r="I389" s="14">
        <v>352.55497000000003</v>
      </c>
      <c r="J389" s="15">
        <v>0.72599999999999998</v>
      </c>
      <c r="K389" s="16">
        <v>485930816</v>
      </c>
      <c r="L389" s="70">
        <v>2009</v>
      </c>
      <c r="M389" s="13" t="s">
        <v>16</v>
      </c>
      <c r="N389" s="17" t="s">
        <v>66</v>
      </c>
      <c r="O389" s="18"/>
      <c r="P389" s="19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spans="1:31">
      <c r="A390" s="41" t="s">
        <v>1369</v>
      </c>
      <c r="B390" s="10">
        <f t="shared" si="4"/>
        <v>342.69543499999997</v>
      </c>
      <c r="C390" s="16">
        <v>463.28</v>
      </c>
      <c r="D390" s="11">
        <f t="shared" si="0"/>
        <v>4.2836929374999997</v>
      </c>
      <c r="E390" s="12">
        <f t="shared" si="1"/>
        <v>4.2836929374999997</v>
      </c>
      <c r="F390" s="13">
        <v>80</v>
      </c>
      <c r="G390" s="14">
        <v>133.11074199999999</v>
      </c>
      <c r="H390" s="15">
        <v>0.38800000000000001</v>
      </c>
      <c r="I390" s="14">
        <v>209.58469299999999</v>
      </c>
      <c r="J390" s="15">
        <v>0.61199999999999999</v>
      </c>
      <c r="K390" s="16">
        <v>342695435</v>
      </c>
      <c r="L390" s="70">
        <v>2011</v>
      </c>
      <c r="M390" s="13" t="s">
        <v>18</v>
      </c>
      <c r="N390" s="17" t="s">
        <v>58</v>
      </c>
      <c r="O390" s="22" t="s">
        <v>59</v>
      </c>
      <c r="P390" s="19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spans="1:31">
      <c r="A391" s="41" t="s">
        <v>1198</v>
      </c>
      <c r="B391" s="10">
        <f t="shared" si="4"/>
        <v>414.82824599999998</v>
      </c>
      <c r="C391" s="16">
        <v>536.29999999999995</v>
      </c>
      <c r="D391" s="11">
        <f t="shared" si="0"/>
        <v>3.1426382272727271</v>
      </c>
      <c r="E391" s="12">
        <f t="shared" si="1"/>
        <v>3.1426382272727271</v>
      </c>
      <c r="F391" s="13">
        <v>132</v>
      </c>
      <c r="G391" s="14">
        <v>132.55685199999999</v>
      </c>
      <c r="H391" s="15">
        <v>0.32</v>
      </c>
      <c r="I391" s="14">
        <v>282.27139399999999</v>
      </c>
      <c r="J391" s="15">
        <v>0.68</v>
      </c>
      <c r="K391" s="16">
        <v>414828246</v>
      </c>
      <c r="L391" s="70">
        <v>2013</v>
      </c>
      <c r="M391" s="13" t="s">
        <v>18</v>
      </c>
      <c r="N391" s="17" t="s">
        <v>1199</v>
      </c>
      <c r="O391" s="22" t="s">
        <v>1200</v>
      </c>
      <c r="P391" s="19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spans="1:31">
      <c r="A392" s="41" t="s">
        <v>608</v>
      </c>
      <c r="B392" s="10">
        <f t="shared" si="4"/>
        <v>358.37292600000001</v>
      </c>
      <c r="C392" s="16">
        <v>602.44000000000005</v>
      </c>
      <c r="D392" s="11">
        <f t="shared" si="0"/>
        <v>3.5134600588235294</v>
      </c>
      <c r="E392" s="12">
        <f t="shared" si="1"/>
        <v>3.5134600588235294</v>
      </c>
      <c r="F392" s="13">
        <v>102</v>
      </c>
      <c r="G392" s="14">
        <v>132.072926</v>
      </c>
      <c r="H392" s="15">
        <v>0.36799999999999999</v>
      </c>
      <c r="I392" s="14">
        <v>226.3</v>
      </c>
      <c r="J392" s="15">
        <v>0.63200000000000001</v>
      </c>
      <c r="K392" s="16">
        <v>358372926</v>
      </c>
      <c r="L392" s="70">
        <v>2002</v>
      </c>
      <c r="M392" s="13" t="s">
        <v>16</v>
      </c>
      <c r="N392" s="17" t="s">
        <v>609</v>
      </c>
      <c r="O392" s="22" t="s">
        <v>610</v>
      </c>
      <c r="P392" s="19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spans="1:31">
      <c r="A393" s="41" t="s">
        <v>1078</v>
      </c>
      <c r="B393" s="10">
        <f t="shared" si="4"/>
        <v>319.71388100000001</v>
      </c>
      <c r="C393" s="16">
        <v>439.26</v>
      </c>
      <c r="D393" s="11">
        <f t="shared" si="0"/>
        <v>2.1314258733333333</v>
      </c>
      <c r="E393" s="12">
        <f t="shared" si="1"/>
        <v>2.1314258733333333</v>
      </c>
      <c r="F393" s="13">
        <v>150</v>
      </c>
      <c r="G393" s="14">
        <v>131.772187</v>
      </c>
      <c r="H393" s="15">
        <v>0.41199999999999998</v>
      </c>
      <c r="I393" s="14">
        <v>187.94169400000001</v>
      </c>
      <c r="J393" s="15">
        <v>0.58799999999999997</v>
      </c>
      <c r="K393" s="16">
        <v>319713881</v>
      </c>
      <c r="L393" s="70">
        <v>2010</v>
      </c>
      <c r="M393" s="13" t="s">
        <v>18</v>
      </c>
      <c r="N393" s="17" t="s">
        <v>1079</v>
      </c>
      <c r="O393" s="22" t="s">
        <v>1080</v>
      </c>
      <c r="P393" s="19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spans="1:31">
      <c r="A394" s="41" t="s">
        <v>781</v>
      </c>
      <c r="B394" s="10">
        <f t="shared" si="4"/>
        <v>498.78111699999999</v>
      </c>
      <c r="C394" s="16">
        <v>634.80999999999995</v>
      </c>
      <c r="D394" s="11">
        <f t="shared" si="0"/>
        <v>3.8367778230769232</v>
      </c>
      <c r="E394" s="12">
        <f t="shared" si="1"/>
        <v>3.8367778230769232</v>
      </c>
      <c r="F394" s="13">
        <v>130</v>
      </c>
      <c r="G394" s="14">
        <v>131.53843499999999</v>
      </c>
      <c r="H394" s="15">
        <v>0.26400000000000001</v>
      </c>
      <c r="I394" s="14">
        <v>367.242682</v>
      </c>
      <c r="J394" s="15">
        <v>0.73599999999999999</v>
      </c>
      <c r="K394" s="16">
        <v>498781117</v>
      </c>
      <c r="L394" s="70">
        <v>2014</v>
      </c>
      <c r="M394" s="13" t="s">
        <v>18</v>
      </c>
      <c r="N394" s="17" t="s">
        <v>782</v>
      </c>
      <c r="O394" s="22" t="s">
        <v>783</v>
      </c>
      <c r="P394" s="19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spans="1:31">
      <c r="A395" s="41" t="s">
        <v>1016</v>
      </c>
      <c r="B395" s="10">
        <f t="shared" si="4"/>
        <v>341.63120800000002</v>
      </c>
      <c r="C395" s="16">
        <v>695.67</v>
      </c>
      <c r="D395" s="11">
        <f t="shared" si="0"/>
        <v>7.4267653913043485</v>
      </c>
      <c r="E395" s="12">
        <f t="shared" si="1"/>
        <v>7.4267653913043485</v>
      </c>
      <c r="F395" s="13">
        <v>46</v>
      </c>
      <c r="G395" s="14">
        <v>130.53120799999999</v>
      </c>
      <c r="H395" s="15">
        <v>0.38200000000000001</v>
      </c>
      <c r="I395" s="14">
        <v>211.1</v>
      </c>
      <c r="J395" s="15">
        <v>0.61799999999999999</v>
      </c>
      <c r="K395" s="16">
        <v>341631208</v>
      </c>
      <c r="L395" s="70">
        <v>1994</v>
      </c>
      <c r="M395" s="13" t="s">
        <v>23</v>
      </c>
      <c r="N395" s="17" t="s">
        <v>1017</v>
      </c>
      <c r="O395" s="22" t="s">
        <v>1018</v>
      </c>
      <c r="P395" s="19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spans="1:31">
      <c r="A396" s="41" t="s">
        <v>1255</v>
      </c>
      <c r="B396" s="10">
        <f t="shared" si="4"/>
        <v>605.42515700000001</v>
      </c>
      <c r="C396" s="16">
        <v>742.23</v>
      </c>
      <c r="D396" s="11">
        <f t="shared" si="0"/>
        <v>2.7899776820276498</v>
      </c>
      <c r="E396" s="12">
        <f t="shared" si="1"/>
        <v>2.7899776820276498</v>
      </c>
      <c r="F396" s="13">
        <v>217</v>
      </c>
      <c r="G396" s="14">
        <v>130.16868299999999</v>
      </c>
      <c r="H396" s="15">
        <v>0.215</v>
      </c>
      <c r="I396" s="14">
        <v>475.25647400000003</v>
      </c>
      <c r="J396" s="15">
        <v>0.78500000000000003</v>
      </c>
      <c r="K396" s="16">
        <v>605425157</v>
      </c>
      <c r="L396" s="70">
        <v>2017</v>
      </c>
      <c r="M396" s="13" t="s">
        <v>18</v>
      </c>
      <c r="N396" s="17" t="s">
        <v>1256</v>
      </c>
      <c r="O396" s="22" t="s">
        <v>1257</v>
      </c>
      <c r="P396" s="19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spans="1:31">
      <c r="A397" s="41" t="s">
        <v>60</v>
      </c>
      <c r="B397" s="10">
        <f t="shared" si="4"/>
        <v>356.29660100000001</v>
      </c>
      <c r="C397" s="16">
        <v>645.61</v>
      </c>
      <c r="D397" s="11">
        <f t="shared" si="0"/>
        <v>23.753106733333333</v>
      </c>
      <c r="E397" s="12">
        <f t="shared" si="1"/>
        <v>23.753106733333333</v>
      </c>
      <c r="F397" s="13">
        <v>15</v>
      </c>
      <c r="G397" s="14">
        <v>130.09660099999999</v>
      </c>
      <c r="H397" s="15">
        <v>0.36499999999999999</v>
      </c>
      <c r="I397" s="14">
        <v>226.2</v>
      </c>
      <c r="J397" s="15">
        <v>0.63500000000000001</v>
      </c>
      <c r="K397" s="16">
        <v>356296601</v>
      </c>
      <c r="L397" s="70">
        <v>1999</v>
      </c>
      <c r="M397" s="13" t="s">
        <v>23</v>
      </c>
      <c r="N397" s="17" t="s">
        <v>61</v>
      </c>
      <c r="O397" s="22" t="s">
        <v>62</v>
      </c>
      <c r="P397" s="19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spans="1:31">
      <c r="A398" s="41" t="s">
        <v>492</v>
      </c>
      <c r="B398" s="10">
        <f t="shared" si="4"/>
        <v>414.35154599999998</v>
      </c>
      <c r="C398" s="16">
        <v>527.83000000000004</v>
      </c>
      <c r="D398" s="11">
        <f t="shared" si="0"/>
        <v>4.4079951702127662</v>
      </c>
      <c r="E398" s="12">
        <f t="shared" si="1"/>
        <v>4.4079951702127662</v>
      </c>
      <c r="F398" s="13">
        <v>94</v>
      </c>
      <c r="G398" s="14">
        <v>128.26172399999999</v>
      </c>
      <c r="H398" s="15">
        <v>0.31</v>
      </c>
      <c r="I398" s="14">
        <v>286.08982200000003</v>
      </c>
      <c r="J398" s="15">
        <v>0.69</v>
      </c>
      <c r="K398" s="16">
        <v>414351546</v>
      </c>
      <c r="L398" s="70">
        <v>2015</v>
      </c>
      <c r="M398" s="13" t="s">
        <v>18</v>
      </c>
      <c r="N398" s="17" t="s">
        <v>493</v>
      </c>
      <c r="O398" s="22" t="s">
        <v>494</v>
      </c>
      <c r="P398" s="19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spans="1:31">
      <c r="A399" s="41" t="s">
        <v>249</v>
      </c>
      <c r="B399" s="10">
        <f t="shared" si="4"/>
        <v>340.48783600000002</v>
      </c>
      <c r="C399" s="16">
        <v>500.79</v>
      </c>
      <c r="D399" s="11">
        <f t="shared" si="0"/>
        <v>4.0057392470588233</v>
      </c>
      <c r="E399" s="12">
        <f t="shared" si="1"/>
        <v>4.0057392470588233</v>
      </c>
      <c r="F399" s="13">
        <v>85</v>
      </c>
      <c r="G399" s="14">
        <v>127.80726199999999</v>
      </c>
      <c r="H399" s="15">
        <v>0.375</v>
      </c>
      <c r="I399" s="14">
        <v>212.68057400000001</v>
      </c>
      <c r="J399" s="15">
        <v>0.625</v>
      </c>
      <c r="K399" s="16">
        <v>340487836</v>
      </c>
      <c r="L399" s="70">
        <v>2007</v>
      </c>
      <c r="M399" s="13" t="s">
        <v>16</v>
      </c>
      <c r="N399" s="17" t="s">
        <v>250</v>
      </c>
      <c r="O399" s="18"/>
      <c r="P399" s="19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spans="1:31">
      <c r="A400" s="41" t="s">
        <v>990</v>
      </c>
      <c r="B400" s="10">
        <f t="shared" si="4"/>
        <v>335.80278600000003</v>
      </c>
      <c r="C400" s="16">
        <v>473.62</v>
      </c>
      <c r="D400" s="11">
        <f t="shared" si="0"/>
        <v>2.2386852400000001</v>
      </c>
      <c r="E400" s="12">
        <f t="shared" si="1"/>
        <v>2.2386852400000001</v>
      </c>
      <c r="F400" s="13">
        <v>150</v>
      </c>
      <c r="G400" s="14">
        <v>127.509326</v>
      </c>
      <c r="H400" s="15">
        <v>0.38</v>
      </c>
      <c r="I400" s="14">
        <v>208.29346000000001</v>
      </c>
      <c r="J400" s="15">
        <v>0.62</v>
      </c>
      <c r="K400" s="16">
        <v>335802786</v>
      </c>
      <c r="L400" s="70">
        <v>2008</v>
      </c>
      <c r="M400" s="13" t="s">
        <v>16</v>
      </c>
      <c r="N400" s="17" t="s">
        <v>991</v>
      </c>
      <c r="O400" s="22" t="s">
        <v>461</v>
      </c>
      <c r="P400" s="19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spans="1:31">
      <c r="A401" s="41" t="s">
        <v>156</v>
      </c>
      <c r="B401" s="10">
        <f t="shared" si="4"/>
        <v>467.989645</v>
      </c>
      <c r="C401" s="16">
        <v>562.1</v>
      </c>
      <c r="D401" s="11">
        <f t="shared" si="0"/>
        <v>3.4665899629629631</v>
      </c>
      <c r="E401" s="12">
        <f t="shared" si="1"/>
        <v>3.4665899629629631</v>
      </c>
      <c r="F401" s="13">
        <v>135</v>
      </c>
      <c r="G401" s="14">
        <v>127.195589</v>
      </c>
      <c r="H401" s="15">
        <v>0.27200000000000002</v>
      </c>
      <c r="I401" s="14">
        <v>340.79405600000001</v>
      </c>
      <c r="J401" s="15">
        <v>0.72799999999999998</v>
      </c>
      <c r="K401" s="16">
        <v>467989645</v>
      </c>
      <c r="L401" s="70">
        <v>2018</v>
      </c>
      <c r="M401" s="13" t="s">
        <v>18</v>
      </c>
      <c r="N401" s="17" t="s">
        <v>157</v>
      </c>
      <c r="O401" s="22" t="s">
        <v>158</v>
      </c>
      <c r="P401" s="19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>
      <c r="A402" s="41" t="s">
        <v>1201</v>
      </c>
      <c r="B402" s="10">
        <f t="shared" si="4"/>
        <v>361.83240000000001</v>
      </c>
      <c r="C402" s="16">
        <v>655.64</v>
      </c>
      <c r="D402" s="11">
        <f t="shared" si="0"/>
        <v>2.68024</v>
      </c>
      <c r="E402" s="12">
        <f t="shared" si="1"/>
        <v>2.68024</v>
      </c>
      <c r="F402" s="13">
        <v>135</v>
      </c>
      <c r="G402" s="14">
        <v>126.943684</v>
      </c>
      <c r="H402" s="15">
        <v>0.35099999999999998</v>
      </c>
      <c r="I402" s="14">
        <v>234.88871599999999</v>
      </c>
      <c r="J402" s="15">
        <v>0.64900000000000002</v>
      </c>
      <c r="K402" s="16">
        <v>361832400</v>
      </c>
      <c r="L402" s="70">
        <v>1999</v>
      </c>
      <c r="M402" s="13" t="s">
        <v>23</v>
      </c>
      <c r="N402" s="17" t="s">
        <v>1202</v>
      </c>
      <c r="O402" s="22" t="s">
        <v>1203</v>
      </c>
      <c r="P402" s="19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spans="1:31">
      <c r="A403" s="41" t="s">
        <v>540</v>
      </c>
      <c r="B403" s="10">
        <f t="shared" si="4"/>
        <v>469.05857400000002</v>
      </c>
      <c r="C403" s="16">
        <v>596.98</v>
      </c>
      <c r="D403" s="11">
        <f t="shared" si="0"/>
        <v>12.027142923076923</v>
      </c>
      <c r="E403" s="12">
        <f t="shared" si="1"/>
        <v>12.027142923076923</v>
      </c>
      <c r="F403" s="13">
        <v>39</v>
      </c>
      <c r="G403" s="14">
        <v>126.6636</v>
      </c>
      <c r="H403" s="15">
        <v>0.27</v>
      </c>
      <c r="I403" s="14">
        <v>342.39497399999999</v>
      </c>
      <c r="J403" s="15">
        <v>0.73</v>
      </c>
      <c r="K403" s="16">
        <v>469058574</v>
      </c>
      <c r="L403" s="70">
        <v>2014</v>
      </c>
      <c r="M403" s="13" t="s">
        <v>18</v>
      </c>
      <c r="N403" s="17" t="s">
        <v>541</v>
      </c>
      <c r="O403" s="22" t="s">
        <v>542</v>
      </c>
      <c r="P403" s="19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spans="1:31">
      <c r="A404" s="41" t="s">
        <v>1087</v>
      </c>
      <c r="B404" s="10">
        <f t="shared" si="4"/>
        <v>356.700357</v>
      </c>
      <c r="C404" s="16">
        <v>448.23</v>
      </c>
      <c r="D404" s="11">
        <f t="shared" si="0"/>
        <v>1.98166865</v>
      </c>
      <c r="E404" s="12">
        <f t="shared" si="1"/>
        <v>1.98166865</v>
      </c>
      <c r="F404" s="13">
        <v>180</v>
      </c>
      <c r="G404" s="14">
        <v>126.643061</v>
      </c>
      <c r="H404" s="15">
        <v>0.35499999999999998</v>
      </c>
      <c r="I404" s="14">
        <v>230.05729600000001</v>
      </c>
      <c r="J404" s="15">
        <v>0.64500000000000002</v>
      </c>
      <c r="K404" s="16">
        <v>356700357</v>
      </c>
      <c r="L404" s="70">
        <v>2016</v>
      </c>
      <c r="M404" s="13" t="s">
        <v>18</v>
      </c>
      <c r="N404" s="17" t="s">
        <v>1088</v>
      </c>
      <c r="O404" s="22" t="s">
        <v>1089</v>
      </c>
      <c r="P404" s="19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spans="1:31">
      <c r="A405" s="41" t="s">
        <v>740</v>
      </c>
      <c r="B405" s="10">
        <f t="shared" si="4"/>
        <v>403.35446899999999</v>
      </c>
      <c r="C405" s="16">
        <v>529.78</v>
      </c>
      <c r="D405" s="11">
        <f t="shared" si="0"/>
        <v>3.1027266846153845</v>
      </c>
      <c r="E405" s="12">
        <f t="shared" si="1"/>
        <v>3.1027266846153845</v>
      </c>
      <c r="F405" s="13">
        <v>130</v>
      </c>
      <c r="G405" s="14">
        <v>126.477084</v>
      </c>
      <c r="H405" s="15">
        <v>0.314</v>
      </c>
      <c r="I405" s="14">
        <v>276.877385</v>
      </c>
      <c r="J405" s="15">
        <v>0.68600000000000005</v>
      </c>
      <c r="K405" s="16">
        <v>403354469</v>
      </c>
      <c r="L405" s="70">
        <v>2012</v>
      </c>
      <c r="M405" s="13" t="s">
        <v>18</v>
      </c>
      <c r="N405" s="17" t="s">
        <v>741</v>
      </c>
      <c r="O405" s="22" t="s">
        <v>742</v>
      </c>
      <c r="P405" s="19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spans="1:31">
      <c r="A406" s="41" t="s">
        <v>686</v>
      </c>
      <c r="B406" s="10">
        <f t="shared" si="4"/>
        <v>362.74428</v>
      </c>
      <c r="C406" s="16">
        <v>583.12</v>
      </c>
      <c r="D406" s="11">
        <f t="shared" si="0"/>
        <v>3.2976752727272727</v>
      </c>
      <c r="E406" s="12">
        <f t="shared" si="1"/>
        <v>3.2976752727272727</v>
      </c>
      <c r="F406" s="13">
        <v>110</v>
      </c>
      <c r="G406" s="14">
        <v>125.54428</v>
      </c>
      <c r="H406" s="15">
        <v>0.34599999999999997</v>
      </c>
      <c r="I406" s="14">
        <v>237.2</v>
      </c>
      <c r="J406" s="15">
        <v>0.65400000000000003</v>
      </c>
      <c r="K406" s="16">
        <v>362744280</v>
      </c>
      <c r="L406" s="70">
        <v>2004</v>
      </c>
      <c r="M406" s="13" t="s">
        <v>16</v>
      </c>
      <c r="N406" s="17" t="s">
        <v>687</v>
      </c>
      <c r="O406" s="22" t="s">
        <v>688</v>
      </c>
      <c r="P406" s="19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spans="1:31">
      <c r="A407" s="41" t="s">
        <v>946</v>
      </c>
      <c r="B407" s="10">
        <f t="shared" si="4"/>
        <v>371.35300100000001</v>
      </c>
      <c r="C407" s="16">
        <v>523.61</v>
      </c>
      <c r="D407" s="11">
        <f t="shared" si="0"/>
        <v>1.856765005</v>
      </c>
      <c r="E407" s="12">
        <f t="shared" si="1"/>
        <v>1.856765005</v>
      </c>
      <c r="F407" s="13">
        <v>200</v>
      </c>
      <c r="G407" s="14">
        <v>125.322469</v>
      </c>
      <c r="H407" s="15">
        <v>0.33800000000000002</v>
      </c>
      <c r="I407" s="14">
        <v>246.03053199999999</v>
      </c>
      <c r="J407" s="15">
        <v>0.66200000000000003</v>
      </c>
      <c r="K407" s="16">
        <v>371353001</v>
      </c>
      <c r="L407" s="70">
        <v>2009</v>
      </c>
      <c r="M407" s="13" t="s">
        <v>16</v>
      </c>
      <c r="N407" s="17" t="s">
        <v>947</v>
      </c>
      <c r="O407" s="22" t="s">
        <v>948</v>
      </c>
      <c r="P407" s="19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spans="1:31">
      <c r="A408" s="41" t="s">
        <v>1222</v>
      </c>
      <c r="B408" s="10">
        <f t="shared" si="4"/>
        <v>333.01106800000002</v>
      </c>
      <c r="C408" s="16">
        <v>623.14</v>
      </c>
      <c r="D408" s="11">
        <f t="shared" si="0"/>
        <v>3.0273733454545457</v>
      </c>
      <c r="E408" s="12">
        <f t="shared" si="1"/>
        <v>3.0273733454545457</v>
      </c>
      <c r="F408" s="13">
        <v>110</v>
      </c>
      <c r="G408" s="14">
        <v>125.304276</v>
      </c>
      <c r="H408" s="15">
        <v>0.376</v>
      </c>
      <c r="I408" s="14">
        <v>207.70679200000001</v>
      </c>
      <c r="J408" s="15">
        <v>0.624</v>
      </c>
      <c r="K408" s="16">
        <v>333011068</v>
      </c>
      <c r="L408" s="70">
        <v>1997</v>
      </c>
      <c r="M408" s="13" t="s">
        <v>23</v>
      </c>
      <c r="N408" s="17" t="s">
        <v>1223</v>
      </c>
      <c r="O408" s="22" t="s">
        <v>1224</v>
      </c>
      <c r="P408" s="19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spans="1:31">
      <c r="A409" s="41" t="s">
        <v>519</v>
      </c>
      <c r="B409" s="10">
        <f t="shared" si="4"/>
        <v>609.01656500000001</v>
      </c>
      <c r="C409" s="16">
        <v>799.91</v>
      </c>
      <c r="D409" s="11">
        <f t="shared" si="0"/>
        <v>5.0751380416666665</v>
      </c>
      <c r="E409" s="12">
        <f t="shared" si="1"/>
        <v>5.0751380416666665</v>
      </c>
      <c r="F409" s="13">
        <v>120</v>
      </c>
      <c r="G409" s="14">
        <v>124.98702299999999</v>
      </c>
      <c r="H409" s="15">
        <v>0.20499999999999999</v>
      </c>
      <c r="I409" s="14">
        <v>484.02954199999999</v>
      </c>
      <c r="J409" s="15">
        <v>0.79500000000000004</v>
      </c>
      <c r="K409" s="16">
        <v>609016565</v>
      </c>
      <c r="L409" s="70">
        <v>2012</v>
      </c>
      <c r="M409" s="13" t="s">
        <v>18</v>
      </c>
      <c r="N409" s="17" t="s">
        <v>520</v>
      </c>
      <c r="O409" s="22" t="s">
        <v>521</v>
      </c>
      <c r="P409" s="19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spans="1:31">
      <c r="A410" s="41" t="s">
        <v>1004</v>
      </c>
      <c r="B410" s="10">
        <f t="shared" si="4"/>
        <v>326.70611500000001</v>
      </c>
      <c r="C410" s="16">
        <v>490.49</v>
      </c>
      <c r="D410" s="11">
        <f t="shared" si="0"/>
        <v>9.334460428571429</v>
      </c>
      <c r="E410" s="12">
        <f t="shared" si="1"/>
        <v>9.334460428571429</v>
      </c>
      <c r="F410" s="13">
        <v>35</v>
      </c>
      <c r="G410" s="14">
        <v>124.74046</v>
      </c>
      <c r="H410" s="15">
        <v>0.38200000000000001</v>
      </c>
      <c r="I410" s="14">
        <v>201.965655</v>
      </c>
      <c r="J410" s="15">
        <v>0.61799999999999999</v>
      </c>
      <c r="K410" s="16">
        <v>326706115</v>
      </c>
      <c r="L410" s="70">
        <v>2006</v>
      </c>
      <c r="M410" s="13" t="s">
        <v>16</v>
      </c>
      <c r="N410" s="17" t="s">
        <v>1005</v>
      </c>
      <c r="O410" s="22" t="s">
        <v>1006</v>
      </c>
      <c r="P410" s="19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spans="1:31">
      <c r="A411" s="41" t="s">
        <v>1028</v>
      </c>
      <c r="B411" s="10">
        <f t="shared" si="4"/>
        <v>332.207671</v>
      </c>
      <c r="C411" s="16">
        <v>423.19</v>
      </c>
      <c r="D411" s="11">
        <f t="shared" si="0"/>
        <v>1.6610383550000001</v>
      </c>
      <c r="E411" s="12">
        <f t="shared" si="1"/>
        <v>1.6610383550000001</v>
      </c>
      <c r="F411" s="13">
        <v>200</v>
      </c>
      <c r="G411" s="14">
        <v>123.08712</v>
      </c>
      <c r="H411" s="15">
        <v>0.37</v>
      </c>
      <c r="I411" s="14">
        <v>209.12055100000001</v>
      </c>
      <c r="J411" s="15">
        <v>0.63</v>
      </c>
      <c r="K411" s="16">
        <v>332207671</v>
      </c>
      <c r="L411" s="70">
        <v>2015</v>
      </c>
      <c r="M411" s="13" t="s">
        <v>18</v>
      </c>
      <c r="N411" s="17" t="s">
        <v>1029</v>
      </c>
      <c r="O411" s="22" t="s">
        <v>1030</v>
      </c>
      <c r="P411" s="19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spans="1:31">
      <c r="A412" s="41" t="s">
        <v>296</v>
      </c>
      <c r="B412" s="10">
        <f t="shared" si="4"/>
        <v>375.74070499999999</v>
      </c>
      <c r="C412" s="16">
        <v>485.77</v>
      </c>
      <c r="D412" s="11">
        <f t="shared" si="0"/>
        <v>2.8903131153846151</v>
      </c>
      <c r="E412" s="12">
        <f t="shared" si="1"/>
        <v>2.8903131153846151</v>
      </c>
      <c r="F412" s="13">
        <v>130</v>
      </c>
      <c r="G412" s="14">
        <v>122.52306</v>
      </c>
      <c r="H412" s="15">
        <v>0.32600000000000001</v>
      </c>
      <c r="I412" s="14">
        <v>253.217645</v>
      </c>
      <c r="J412" s="15">
        <v>0.67400000000000004</v>
      </c>
      <c r="K412" s="16">
        <v>375740705</v>
      </c>
      <c r="L412" s="70">
        <v>2013</v>
      </c>
      <c r="M412" s="13" t="s">
        <v>18</v>
      </c>
      <c r="N412" s="17" t="s">
        <v>297</v>
      </c>
      <c r="O412" s="18"/>
      <c r="P412" s="19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spans="1:31">
      <c r="A413" s="41" t="s">
        <v>967</v>
      </c>
      <c r="B413" s="10">
        <f t="shared" si="4"/>
        <v>411.046449</v>
      </c>
      <c r="C413" s="16">
        <v>886.12</v>
      </c>
      <c r="D413" s="11">
        <f t="shared" si="0"/>
        <v>16.44185796</v>
      </c>
      <c r="E413" s="12">
        <f t="shared" si="1"/>
        <v>16.44185796</v>
      </c>
      <c r="F413" s="13">
        <v>25</v>
      </c>
      <c r="G413" s="14">
        <v>122.046449</v>
      </c>
      <c r="H413" s="15">
        <v>0.29699999999999999</v>
      </c>
      <c r="I413" s="14">
        <v>289</v>
      </c>
      <c r="J413" s="15">
        <v>0.70299999999999996</v>
      </c>
      <c r="K413" s="16">
        <v>411046449</v>
      </c>
      <c r="L413" s="70">
        <v>1992</v>
      </c>
      <c r="M413" s="13" t="s">
        <v>23</v>
      </c>
      <c r="N413" s="17" t="s">
        <v>968</v>
      </c>
      <c r="O413" s="22" t="s">
        <v>969</v>
      </c>
      <c r="P413" s="19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spans="1:31">
      <c r="A414" s="41" t="s">
        <v>287</v>
      </c>
      <c r="B414" s="10">
        <f t="shared" si="4"/>
        <v>331.52659799999998</v>
      </c>
      <c r="C414" s="16">
        <v>377.32</v>
      </c>
      <c r="D414" s="11">
        <f t="shared" si="0"/>
        <v>2.652212784</v>
      </c>
      <c r="E414" s="12">
        <f t="shared" si="1"/>
        <v>2.652212784</v>
      </c>
      <c r="F414" s="13">
        <v>125</v>
      </c>
      <c r="G414" s="14">
        <v>121.626598</v>
      </c>
      <c r="H414" s="15">
        <v>0.36699999999999999</v>
      </c>
      <c r="I414" s="14">
        <v>209.9</v>
      </c>
      <c r="J414" s="15">
        <v>0.63300000000000001</v>
      </c>
      <c r="K414" s="16">
        <v>331526598</v>
      </c>
      <c r="L414" s="70">
        <v>2021</v>
      </c>
      <c r="M414" s="13" t="s">
        <v>91</v>
      </c>
      <c r="N414" s="17" t="s">
        <v>288</v>
      </c>
      <c r="O414" s="22" t="s">
        <v>289</v>
      </c>
      <c r="P414" s="19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spans="1:31">
      <c r="A415" s="41" t="s">
        <v>871</v>
      </c>
      <c r="B415" s="10">
        <f t="shared" si="4"/>
        <v>350.44814500000001</v>
      </c>
      <c r="C415" s="16">
        <v>713.63</v>
      </c>
      <c r="D415" s="11">
        <f t="shared" si="0"/>
        <v>9.4715714864864875</v>
      </c>
      <c r="E415" s="12">
        <f t="shared" si="1"/>
        <v>9.4715714864864875</v>
      </c>
      <c r="F415" s="13">
        <v>37</v>
      </c>
      <c r="G415" s="14">
        <v>121.24814499999999</v>
      </c>
      <c r="H415" s="15">
        <v>0.34599999999999997</v>
      </c>
      <c r="I415" s="14">
        <v>229.2</v>
      </c>
      <c r="J415" s="15">
        <v>0.65400000000000003</v>
      </c>
      <c r="K415" s="16">
        <v>350448145</v>
      </c>
      <c r="L415" s="70">
        <v>1994</v>
      </c>
      <c r="M415" s="13" t="s">
        <v>23</v>
      </c>
      <c r="N415" s="17" t="s">
        <v>872</v>
      </c>
      <c r="O415" s="22" t="s">
        <v>873</v>
      </c>
      <c r="P415" s="19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spans="1:31">
      <c r="A416" s="41" t="s">
        <v>563</v>
      </c>
      <c r="B416" s="10">
        <f t="shared" si="4"/>
        <v>402.26484299999998</v>
      </c>
      <c r="C416" s="16">
        <v>483.16</v>
      </c>
      <c r="D416" s="11">
        <f t="shared" si="0"/>
        <v>5.3635312399999995</v>
      </c>
      <c r="E416" s="12">
        <f t="shared" si="1"/>
        <v>5.3635312399999995</v>
      </c>
      <c r="F416" s="13">
        <v>75</v>
      </c>
      <c r="G416" s="14">
        <v>120.634935</v>
      </c>
      <c r="H416" s="15">
        <v>0.3</v>
      </c>
      <c r="I416" s="14">
        <v>281.629908</v>
      </c>
      <c r="J416" s="15">
        <v>0.7</v>
      </c>
      <c r="K416" s="16">
        <v>402264843</v>
      </c>
      <c r="L416" s="70">
        <v>2018</v>
      </c>
      <c r="M416" s="13" t="s">
        <v>18</v>
      </c>
      <c r="N416" s="17" t="s">
        <v>564</v>
      </c>
      <c r="O416" s="22" t="s">
        <v>565</v>
      </c>
      <c r="P416" s="19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spans="1:31">
      <c r="A417" s="41" t="s">
        <v>423</v>
      </c>
      <c r="B417" s="10">
        <f t="shared" si="4"/>
        <v>321.45774699999998</v>
      </c>
      <c r="C417" s="16">
        <v>453.25</v>
      </c>
      <c r="D417" s="11">
        <f t="shared" si="0"/>
        <v>4.5922535285714288</v>
      </c>
      <c r="E417" s="12">
        <f t="shared" si="1"/>
        <v>4.5922535285714288</v>
      </c>
      <c r="F417" s="13">
        <v>70</v>
      </c>
      <c r="G417" s="14">
        <v>120.540719</v>
      </c>
      <c r="H417" s="15">
        <v>0.375</v>
      </c>
      <c r="I417" s="14">
        <v>200.91702799999999</v>
      </c>
      <c r="J417" s="15">
        <v>0.625</v>
      </c>
      <c r="K417" s="16">
        <v>321457747</v>
      </c>
      <c r="L417" s="70">
        <v>2009</v>
      </c>
      <c r="M417" s="13" t="s">
        <v>16</v>
      </c>
      <c r="N417" s="17" t="s">
        <v>424</v>
      </c>
      <c r="O417" s="22" t="s">
        <v>425</v>
      </c>
      <c r="P417" s="19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spans="1:31">
      <c r="A418" s="41" t="s">
        <v>1113</v>
      </c>
      <c r="B418" s="10">
        <f t="shared" si="4"/>
        <v>351.58340700000002</v>
      </c>
      <c r="C418" s="16">
        <v>715.94</v>
      </c>
      <c r="D418" s="11">
        <f t="shared" si="0"/>
        <v>19.532411500000002</v>
      </c>
      <c r="E418" s="12">
        <f t="shared" si="1"/>
        <v>19.532411500000002</v>
      </c>
      <c r="F418" s="13">
        <v>18</v>
      </c>
      <c r="G418" s="14">
        <v>119.93873000000001</v>
      </c>
      <c r="H418" s="15">
        <v>0.34100000000000003</v>
      </c>
      <c r="I418" s="14">
        <v>231.644677</v>
      </c>
      <c r="J418" s="15">
        <v>0.65900000000000003</v>
      </c>
      <c r="K418" s="16">
        <v>351583407</v>
      </c>
      <c r="L418" s="70">
        <v>1994</v>
      </c>
      <c r="M418" s="13" t="s">
        <v>23</v>
      </c>
      <c r="N418" s="17" t="s">
        <v>1114</v>
      </c>
      <c r="O418" s="22" t="s">
        <v>1115</v>
      </c>
      <c r="P418" s="19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spans="1:31">
      <c r="A419" s="41" t="s">
        <v>105</v>
      </c>
      <c r="B419" s="10">
        <f t="shared" si="4"/>
        <v>332.50000199999999</v>
      </c>
      <c r="C419" s="16">
        <v>817.41</v>
      </c>
      <c r="D419" s="11">
        <f t="shared" si="0"/>
        <v>8.3125000500000006</v>
      </c>
      <c r="E419" s="12">
        <f t="shared" si="1"/>
        <v>8.3125000500000006</v>
      </c>
      <c r="F419" s="13">
        <v>40</v>
      </c>
      <c r="G419" s="14">
        <v>119.00000199999999</v>
      </c>
      <c r="H419" s="15">
        <v>0.35799999999999998</v>
      </c>
      <c r="I419" s="14">
        <v>213.5</v>
      </c>
      <c r="J419" s="15">
        <v>0.64200000000000002</v>
      </c>
      <c r="K419" s="16">
        <v>332500002</v>
      </c>
      <c r="L419" s="70">
        <v>1989</v>
      </c>
      <c r="M419" s="13" t="s">
        <v>102</v>
      </c>
      <c r="N419" s="17" t="s">
        <v>106</v>
      </c>
      <c r="O419" s="22" t="s">
        <v>107</v>
      </c>
      <c r="P419" s="19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spans="1:31">
      <c r="A420" s="41" t="s">
        <v>111</v>
      </c>
      <c r="B420" s="10">
        <f t="shared" si="4"/>
        <v>352.92722400000002</v>
      </c>
      <c r="C420" s="16">
        <v>760.83</v>
      </c>
      <c r="D420" s="11">
        <f t="shared" si="0"/>
        <v>7.2025964081632656</v>
      </c>
      <c r="E420" s="12">
        <f t="shared" si="1"/>
        <v>7.2025964081632656</v>
      </c>
      <c r="F420" s="13">
        <v>49</v>
      </c>
      <c r="G420" s="14">
        <v>117.72722400000001</v>
      </c>
      <c r="H420" s="15">
        <v>0.33400000000000002</v>
      </c>
      <c r="I420" s="14">
        <v>235.2</v>
      </c>
      <c r="J420" s="15">
        <v>0.66600000000000004</v>
      </c>
      <c r="K420" s="16">
        <v>352927224</v>
      </c>
      <c r="L420" s="70">
        <v>1992</v>
      </c>
      <c r="M420" s="13" t="s">
        <v>23</v>
      </c>
      <c r="N420" s="17" t="s">
        <v>112</v>
      </c>
      <c r="O420" s="22" t="s">
        <v>113</v>
      </c>
      <c r="P420" s="19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spans="1:31">
      <c r="A421" s="41" t="s">
        <v>674</v>
      </c>
      <c r="B421" s="10">
        <f t="shared" si="4"/>
        <v>351.72398900000002</v>
      </c>
      <c r="C421" s="16">
        <v>454.72</v>
      </c>
      <c r="D421" s="11">
        <f t="shared" si="0"/>
        <v>4.6896531866666669</v>
      </c>
      <c r="E421" s="12">
        <f t="shared" si="1"/>
        <v>4.6896531866666669</v>
      </c>
      <c r="F421" s="13">
        <v>75</v>
      </c>
      <c r="G421" s="14">
        <v>117.723989</v>
      </c>
      <c r="H421" s="15">
        <v>0.33500000000000002</v>
      </c>
      <c r="I421" s="14">
        <v>234</v>
      </c>
      <c r="J421" s="15">
        <v>0.66500000000000004</v>
      </c>
      <c r="K421" s="16">
        <v>351723989</v>
      </c>
      <c r="L421" s="70">
        <v>2013</v>
      </c>
      <c r="M421" s="13" t="s">
        <v>18</v>
      </c>
      <c r="N421" s="17" t="s">
        <v>675</v>
      </c>
      <c r="O421" s="22" t="s">
        <v>676</v>
      </c>
      <c r="P421" s="19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spans="1:31">
      <c r="A422" s="41" t="s">
        <v>1141</v>
      </c>
      <c r="B422" s="10">
        <f t="shared" si="4"/>
        <v>365.58279700000003</v>
      </c>
      <c r="C422" s="16">
        <v>439.1</v>
      </c>
      <c r="D422" s="11">
        <f t="shared" si="0"/>
        <v>16.617399863636365</v>
      </c>
      <c r="E422" s="12">
        <f t="shared" si="1"/>
        <v>16.617399863636365</v>
      </c>
      <c r="F422" s="13">
        <v>22</v>
      </c>
      <c r="G422" s="14">
        <v>117.481222</v>
      </c>
      <c r="H422" s="15">
        <v>0.32100000000000001</v>
      </c>
      <c r="I422" s="14">
        <v>248.101575</v>
      </c>
      <c r="J422" s="15">
        <v>0.67900000000000005</v>
      </c>
      <c r="K422" s="16">
        <v>365582797</v>
      </c>
      <c r="L422" s="70">
        <v>2018</v>
      </c>
      <c r="M422" s="13" t="s">
        <v>18</v>
      </c>
      <c r="N422" s="17" t="s">
        <v>1142</v>
      </c>
      <c r="O422" s="22" t="s">
        <v>1143</v>
      </c>
      <c r="P422" s="19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spans="1:31">
      <c r="A423" s="41" t="s">
        <v>683</v>
      </c>
      <c r="B423" s="10">
        <f t="shared" si="4"/>
        <v>311.31262400000003</v>
      </c>
      <c r="C423" s="16">
        <v>457.87</v>
      </c>
      <c r="D423" s="11">
        <f t="shared" si="0"/>
        <v>3.6625014588235296</v>
      </c>
      <c r="E423" s="12">
        <f t="shared" si="1"/>
        <v>3.6625014588235296</v>
      </c>
      <c r="F423" s="13">
        <v>85</v>
      </c>
      <c r="G423" s="14">
        <v>117.154724</v>
      </c>
      <c r="H423" s="15">
        <v>0.376</v>
      </c>
      <c r="I423" s="14">
        <v>194.15790000000001</v>
      </c>
      <c r="J423" s="15">
        <v>0.624</v>
      </c>
      <c r="K423" s="16">
        <v>311312624</v>
      </c>
      <c r="L423" s="70">
        <v>2007</v>
      </c>
      <c r="M423" s="13" t="s">
        <v>16</v>
      </c>
      <c r="N423" s="17" t="s">
        <v>684</v>
      </c>
      <c r="O423" s="22" t="s">
        <v>685</v>
      </c>
      <c r="P423" s="19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spans="1:31">
      <c r="A424" s="41" t="s">
        <v>1195</v>
      </c>
      <c r="B424" s="10">
        <f t="shared" si="4"/>
        <v>406.87823300000002</v>
      </c>
      <c r="C424" s="16">
        <v>526.02</v>
      </c>
      <c r="D424" s="11">
        <f t="shared" si="0"/>
        <v>4.0687823300000003</v>
      </c>
      <c r="E424" s="12">
        <f t="shared" si="1"/>
        <v>4.0687823300000003</v>
      </c>
      <c r="F424" s="13">
        <v>100</v>
      </c>
      <c r="G424" s="14">
        <v>116.900694</v>
      </c>
      <c r="H424" s="15">
        <v>0.28699999999999998</v>
      </c>
      <c r="I424" s="14">
        <v>289.97753899999998</v>
      </c>
      <c r="J424" s="15">
        <v>0.71299999999999997</v>
      </c>
      <c r="K424" s="16">
        <v>406878233</v>
      </c>
      <c r="L424" s="70">
        <v>2013</v>
      </c>
      <c r="M424" s="13" t="s">
        <v>18</v>
      </c>
      <c r="N424" s="17" t="s">
        <v>1196</v>
      </c>
      <c r="O424" s="22" t="s">
        <v>1197</v>
      </c>
      <c r="P424" s="19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spans="1:31">
      <c r="A425" s="41" t="s">
        <v>671</v>
      </c>
      <c r="B425" s="10">
        <f t="shared" si="4"/>
        <v>363.889678</v>
      </c>
      <c r="C425" s="16">
        <v>659.37</v>
      </c>
      <c r="D425" s="11">
        <f t="shared" si="0"/>
        <v>8.6640399523809517</v>
      </c>
      <c r="E425" s="12">
        <f t="shared" si="1"/>
        <v>8.6640399523809517</v>
      </c>
      <c r="F425" s="13">
        <v>42</v>
      </c>
      <c r="G425" s="14">
        <v>116.08967800000001</v>
      </c>
      <c r="H425" s="15">
        <v>0.31900000000000001</v>
      </c>
      <c r="I425" s="14">
        <v>247.8</v>
      </c>
      <c r="J425" s="15">
        <v>0.68100000000000005</v>
      </c>
      <c r="K425" s="16">
        <v>363889678</v>
      </c>
      <c r="L425" s="70">
        <v>1999</v>
      </c>
      <c r="M425" s="13" t="s">
        <v>23</v>
      </c>
      <c r="N425" s="17" t="s">
        <v>672</v>
      </c>
      <c r="O425" s="22" t="s">
        <v>673</v>
      </c>
      <c r="P425" s="19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spans="1:31">
      <c r="A426" s="41" t="s">
        <v>707</v>
      </c>
      <c r="B426" s="10">
        <f t="shared" si="4"/>
        <v>351.49606599999998</v>
      </c>
      <c r="C426" s="16">
        <v>422.18</v>
      </c>
      <c r="D426" s="11">
        <f t="shared" si="0"/>
        <v>7.0299213199999997</v>
      </c>
      <c r="E426" s="12">
        <f t="shared" si="1"/>
        <v>7.0299213199999997</v>
      </c>
      <c r="F426" s="13">
        <v>50</v>
      </c>
      <c r="G426" s="14">
        <v>115.253424</v>
      </c>
      <c r="H426" s="15">
        <v>0.32800000000000001</v>
      </c>
      <c r="I426" s="14">
        <v>236.24264199999999</v>
      </c>
      <c r="J426" s="15">
        <v>0.67200000000000004</v>
      </c>
      <c r="K426" s="16">
        <v>351496066</v>
      </c>
      <c r="L426" s="70">
        <v>2018</v>
      </c>
      <c r="M426" s="13" t="s">
        <v>18</v>
      </c>
      <c r="N426" s="17" t="s">
        <v>708</v>
      </c>
      <c r="O426" s="22" t="s">
        <v>709</v>
      </c>
      <c r="P426" s="19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>
      <c r="A427" s="41" t="s">
        <v>234</v>
      </c>
      <c r="B427" s="10">
        <f t="shared" si="4"/>
        <v>353.28462100000002</v>
      </c>
      <c r="C427" s="16">
        <v>417.85</v>
      </c>
      <c r="D427" s="11">
        <f t="shared" si="0"/>
        <v>2.0781448294117646</v>
      </c>
      <c r="E427" s="12">
        <f t="shared" si="1"/>
        <v>2.0781448294117646</v>
      </c>
      <c r="F427" s="13">
        <v>170</v>
      </c>
      <c r="G427" s="14">
        <v>114.766307</v>
      </c>
      <c r="H427" s="15">
        <v>0.32500000000000001</v>
      </c>
      <c r="I427" s="14">
        <v>238.518314</v>
      </c>
      <c r="J427" s="15">
        <v>0.67500000000000004</v>
      </c>
      <c r="K427" s="16">
        <v>353284621</v>
      </c>
      <c r="L427" s="70">
        <v>2019</v>
      </c>
      <c r="M427" s="13" t="s">
        <v>18</v>
      </c>
      <c r="N427" s="17" t="s">
        <v>235</v>
      </c>
      <c r="O427" s="18"/>
      <c r="P427" s="19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spans="1:31">
      <c r="A428" s="41" t="s">
        <v>273</v>
      </c>
      <c r="B428" s="10">
        <f t="shared" si="4"/>
        <v>381.54584599999998</v>
      </c>
      <c r="C428" s="16">
        <v>467.76</v>
      </c>
      <c r="D428" s="11">
        <f t="shared" si="0"/>
        <v>6.9371972</v>
      </c>
      <c r="E428" s="12">
        <f t="shared" si="1"/>
        <v>6.9371972</v>
      </c>
      <c r="F428" s="13">
        <v>55</v>
      </c>
      <c r="G428" s="14">
        <v>114.58125</v>
      </c>
      <c r="H428" s="15">
        <v>0.3</v>
      </c>
      <c r="I428" s="14">
        <v>266.96459599999997</v>
      </c>
      <c r="J428" s="15">
        <v>0.7</v>
      </c>
      <c r="K428" s="16">
        <v>381545846</v>
      </c>
      <c r="L428" s="70">
        <v>2017</v>
      </c>
      <c r="M428" s="13" t="s">
        <v>18</v>
      </c>
      <c r="N428" s="17" t="s">
        <v>274</v>
      </c>
      <c r="O428" s="18"/>
      <c r="P428" s="19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spans="1:31">
      <c r="A429" s="41" t="s">
        <v>149</v>
      </c>
      <c r="B429" s="10">
        <f t="shared" si="4"/>
        <v>309.97999399999998</v>
      </c>
      <c r="C429" s="16">
        <v>437.2</v>
      </c>
      <c r="D429" s="11">
        <f t="shared" si="0"/>
        <v>2.0665332933333334</v>
      </c>
      <c r="E429" s="12">
        <f t="shared" si="1"/>
        <v>2.0665332933333334</v>
      </c>
      <c r="F429" s="13">
        <v>150</v>
      </c>
      <c r="G429" s="14">
        <v>114.053579</v>
      </c>
      <c r="H429" s="15">
        <v>0.36799999999999999</v>
      </c>
      <c r="I429" s="14">
        <v>195.92641499999999</v>
      </c>
      <c r="J429" s="15">
        <v>0.63200000000000001</v>
      </c>
      <c r="K429" s="16">
        <v>309979994</v>
      </c>
      <c r="L429" s="70">
        <v>2008</v>
      </c>
      <c r="M429" s="13" t="s">
        <v>16</v>
      </c>
      <c r="N429" s="17" t="s">
        <v>150</v>
      </c>
      <c r="O429" s="18"/>
      <c r="P429" s="19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spans="1:31">
      <c r="A430" s="41" t="s">
        <v>558</v>
      </c>
      <c r="B430" s="10">
        <f t="shared" si="4"/>
        <v>491.73008900000002</v>
      </c>
      <c r="C430" s="16">
        <v>581.59</v>
      </c>
      <c r="D430" s="11">
        <f t="shared" si="0"/>
        <v>2.6580004810810811</v>
      </c>
      <c r="E430" s="12">
        <f t="shared" si="1"/>
        <v>2.6580004810810811</v>
      </c>
      <c r="F430" s="13">
        <v>185</v>
      </c>
      <c r="G430" s="14">
        <v>113.929605</v>
      </c>
      <c r="H430" s="15">
        <v>0.23200000000000001</v>
      </c>
      <c r="I430" s="14">
        <v>377.80048399999998</v>
      </c>
      <c r="J430" s="15">
        <v>0.76800000000000002</v>
      </c>
      <c r="K430" s="16">
        <v>491730089</v>
      </c>
      <c r="L430" s="70">
        <v>2019</v>
      </c>
      <c r="M430" s="13" t="s">
        <v>18</v>
      </c>
      <c r="N430" s="17" t="s">
        <v>559</v>
      </c>
      <c r="O430" s="22" t="s">
        <v>557</v>
      </c>
      <c r="P430" s="19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spans="1:31">
      <c r="A431" s="41" t="s">
        <v>662</v>
      </c>
      <c r="B431" s="10">
        <f t="shared" si="4"/>
        <v>363.204635</v>
      </c>
      <c r="C431" s="16">
        <v>462.26</v>
      </c>
      <c r="D431" s="11">
        <f t="shared" si="0"/>
        <v>2.8598790157480316</v>
      </c>
      <c r="E431" s="12">
        <f t="shared" si="1"/>
        <v>2.8598790157480316</v>
      </c>
      <c r="F431" s="13">
        <v>127</v>
      </c>
      <c r="G431" s="14">
        <v>113.746621</v>
      </c>
      <c r="H431" s="15">
        <v>0.313</v>
      </c>
      <c r="I431" s="14">
        <v>249.45801399999999</v>
      </c>
      <c r="J431" s="15">
        <v>0.68700000000000006</v>
      </c>
      <c r="K431" s="16">
        <v>363204635</v>
      </c>
      <c r="L431" s="70">
        <v>2014</v>
      </c>
      <c r="M431" s="13" t="s">
        <v>18</v>
      </c>
      <c r="N431" s="17" t="s">
        <v>663</v>
      </c>
      <c r="O431" s="22" t="s">
        <v>664</v>
      </c>
      <c r="P431" s="19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>
      <c r="A432" s="41" t="s">
        <v>1386</v>
      </c>
      <c r="B432" s="10">
        <f t="shared" si="4"/>
        <v>362.00007199999999</v>
      </c>
      <c r="C432" s="16">
        <v>468</v>
      </c>
      <c r="D432" s="11">
        <f t="shared" si="0"/>
        <v>3.5145638058252424</v>
      </c>
      <c r="E432" s="12">
        <f t="shared" si="1"/>
        <v>3.5145638058252424</v>
      </c>
      <c r="F432" s="13">
        <v>103</v>
      </c>
      <c r="G432" s="14">
        <v>112.20007200000001</v>
      </c>
      <c r="H432" s="15">
        <v>0.31</v>
      </c>
      <c r="I432" s="14">
        <v>249.8</v>
      </c>
      <c r="J432" s="15">
        <v>0.69</v>
      </c>
      <c r="K432" s="16">
        <v>362000072</v>
      </c>
      <c r="L432" s="70">
        <v>2013</v>
      </c>
      <c r="M432" s="13" t="s">
        <v>18</v>
      </c>
      <c r="N432" s="17" t="s">
        <v>1047</v>
      </c>
      <c r="O432" s="22" t="s">
        <v>1048</v>
      </c>
      <c r="P432" s="19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spans="1:31">
      <c r="A433" s="41" t="s">
        <v>1084</v>
      </c>
      <c r="B433" s="10">
        <f t="shared" si="4"/>
        <v>454.62726300000003</v>
      </c>
      <c r="C433" s="16">
        <v>744.9</v>
      </c>
      <c r="D433" s="11">
        <f t="shared" si="0"/>
        <v>3.2473375928571429</v>
      </c>
      <c r="E433" s="12">
        <f t="shared" si="1"/>
        <v>3.2473375928571429</v>
      </c>
      <c r="F433" s="13">
        <v>140</v>
      </c>
      <c r="G433" s="14">
        <v>111.127263</v>
      </c>
      <c r="H433" s="15">
        <v>0.24399999999999999</v>
      </c>
      <c r="I433" s="14">
        <v>343.5</v>
      </c>
      <c r="J433" s="15">
        <v>0.75600000000000001</v>
      </c>
      <c r="K433" s="16">
        <v>454627263</v>
      </c>
      <c r="L433" s="70">
        <v>2003</v>
      </c>
      <c r="M433" s="13" t="s">
        <v>16</v>
      </c>
      <c r="N433" s="17" t="s">
        <v>1085</v>
      </c>
      <c r="O433" s="22" t="s">
        <v>1086</v>
      </c>
      <c r="P433" s="19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spans="1:31">
      <c r="A434" s="41" t="s">
        <v>311</v>
      </c>
      <c r="B434" s="10">
        <f t="shared" si="4"/>
        <v>386.60013800000002</v>
      </c>
      <c r="C434" s="16">
        <v>457.25</v>
      </c>
      <c r="D434" s="11">
        <f t="shared" si="0"/>
        <v>2.2741184588235295</v>
      </c>
      <c r="E434" s="12">
        <f t="shared" si="1"/>
        <v>2.2741184588235295</v>
      </c>
      <c r="F434" s="13">
        <v>170</v>
      </c>
      <c r="G434" s="14">
        <v>110.50013800000001</v>
      </c>
      <c r="H434" s="15">
        <v>0.28599999999999998</v>
      </c>
      <c r="I434" s="14">
        <v>276.10000000000002</v>
      </c>
      <c r="J434" s="15">
        <v>0.71399999999999997</v>
      </c>
      <c r="K434" s="16">
        <v>386600138</v>
      </c>
      <c r="L434" s="70">
        <v>2019</v>
      </c>
      <c r="M434" s="13" t="s">
        <v>18</v>
      </c>
      <c r="N434" s="17" t="s">
        <v>312</v>
      </c>
      <c r="O434" s="18"/>
      <c r="P434" s="19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>
      <c r="A435" s="41" t="s">
        <v>236</v>
      </c>
      <c r="B435" s="10">
        <f t="shared" si="4"/>
        <v>401.84789999999998</v>
      </c>
      <c r="C435" s="16">
        <v>457.35</v>
      </c>
      <c r="D435" s="11">
        <f t="shared" si="0"/>
        <v>2.4354418181818183</v>
      </c>
      <c r="E435" s="12">
        <f t="shared" si="1"/>
        <v>2.4354418181818183</v>
      </c>
      <c r="F435" s="13">
        <v>165</v>
      </c>
      <c r="G435" s="14">
        <v>108.32783000000001</v>
      </c>
      <c r="H435" s="15">
        <v>0.27</v>
      </c>
      <c r="I435" s="14">
        <v>293.52006999999998</v>
      </c>
      <c r="J435" s="15">
        <v>0.73</v>
      </c>
      <c r="K435" s="16">
        <v>401847900</v>
      </c>
      <c r="L435" s="70">
        <v>2021</v>
      </c>
      <c r="M435" s="13" t="s">
        <v>91</v>
      </c>
      <c r="N435" s="17" t="s">
        <v>237</v>
      </c>
      <c r="O435" s="22" t="s">
        <v>238</v>
      </c>
      <c r="P435" s="19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spans="1:31">
      <c r="A436" s="41" t="s">
        <v>958</v>
      </c>
      <c r="B436" s="10">
        <f t="shared" si="4"/>
        <v>352.33392900000001</v>
      </c>
      <c r="C436" s="16">
        <v>442.75</v>
      </c>
      <c r="D436" s="11">
        <f t="shared" si="0"/>
        <v>4.8264921780821917</v>
      </c>
      <c r="E436" s="12">
        <f t="shared" si="1"/>
        <v>4.8264921780821917</v>
      </c>
      <c r="F436" s="13">
        <v>73</v>
      </c>
      <c r="G436" s="14">
        <v>107.509366</v>
      </c>
      <c r="H436" s="15">
        <v>0.30499999999999999</v>
      </c>
      <c r="I436" s="14">
        <v>244.82456300000001</v>
      </c>
      <c r="J436" s="15">
        <v>0.69499999999999995</v>
      </c>
      <c r="K436" s="16">
        <v>352333929</v>
      </c>
      <c r="L436" s="70">
        <v>2016</v>
      </c>
      <c r="M436" s="13" t="s">
        <v>18</v>
      </c>
      <c r="N436" s="17" t="s">
        <v>959</v>
      </c>
      <c r="O436" s="22" t="s">
        <v>960</v>
      </c>
      <c r="P436" s="19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spans="1:31">
      <c r="A437" s="41" t="s">
        <v>142</v>
      </c>
      <c r="B437" s="10">
        <f t="shared" si="4"/>
        <v>329.39804600000002</v>
      </c>
      <c r="C437" s="16">
        <v>452.57</v>
      </c>
      <c r="D437" s="11">
        <f t="shared" si="0"/>
        <v>25.338311230769232</v>
      </c>
      <c r="E437" s="12">
        <f t="shared" si="1"/>
        <v>25.338311230769232</v>
      </c>
      <c r="F437" s="13">
        <v>13</v>
      </c>
      <c r="G437" s="14">
        <v>106.954678</v>
      </c>
      <c r="H437" s="15">
        <v>0.32500000000000001</v>
      </c>
      <c r="I437" s="14">
        <v>222.44336799999999</v>
      </c>
      <c r="J437" s="15">
        <v>0.67500000000000004</v>
      </c>
      <c r="K437" s="16">
        <v>329398046</v>
      </c>
      <c r="L437" s="70">
        <v>2010</v>
      </c>
      <c r="M437" s="13" t="s">
        <v>18</v>
      </c>
      <c r="N437" s="17" t="s">
        <v>143</v>
      </c>
      <c r="O437" s="18"/>
      <c r="P437" s="19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spans="1:31">
      <c r="A438" s="41" t="s">
        <v>28</v>
      </c>
      <c r="B438" s="10">
        <f t="shared" si="4"/>
        <v>337.58005100000003</v>
      </c>
      <c r="C438" s="16">
        <v>429.65</v>
      </c>
      <c r="D438" s="11">
        <f t="shared" si="0"/>
        <v>3.068909554545455</v>
      </c>
      <c r="E438" s="12">
        <f t="shared" si="1"/>
        <v>3.068909554545455</v>
      </c>
      <c r="F438" s="13">
        <v>110</v>
      </c>
      <c r="G438" s="14">
        <v>106.580051</v>
      </c>
      <c r="H438" s="15">
        <v>0.316</v>
      </c>
      <c r="I438" s="14">
        <v>231</v>
      </c>
      <c r="J438" s="15">
        <v>0.68400000000000005</v>
      </c>
      <c r="K438" s="16">
        <v>337580051</v>
      </c>
      <c r="L438" s="70">
        <v>2014</v>
      </c>
      <c r="M438" s="13" t="s">
        <v>18</v>
      </c>
      <c r="N438" s="17" t="s">
        <v>29</v>
      </c>
      <c r="O438" s="18"/>
      <c r="P438" s="19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spans="1:31">
      <c r="A439" s="41" t="s">
        <v>313</v>
      </c>
      <c r="B439" s="10">
        <f t="shared" si="4"/>
        <v>352.19403399999999</v>
      </c>
      <c r="C439" s="16">
        <v>697.62</v>
      </c>
      <c r="D439" s="11">
        <f t="shared" si="0"/>
        <v>5.8699005666666668</v>
      </c>
      <c r="E439" s="12">
        <f t="shared" si="1"/>
        <v>5.8699005666666668</v>
      </c>
      <c r="F439" s="13">
        <v>60</v>
      </c>
      <c r="G439" s="14">
        <v>106.429941</v>
      </c>
      <c r="H439" s="15">
        <v>0.30199999999999999</v>
      </c>
      <c r="I439" s="14">
        <v>245.764093</v>
      </c>
      <c r="J439" s="15">
        <v>0.69799999999999995</v>
      </c>
      <c r="K439" s="16">
        <v>352194034</v>
      </c>
      <c r="L439" s="70">
        <v>1995</v>
      </c>
      <c r="M439" s="13" t="s">
        <v>23</v>
      </c>
      <c r="N439" s="17" t="s">
        <v>314</v>
      </c>
      <c r="O439" s="22" t="s">
        <v>113</v>
      </c>
      <c r="P439" s="19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spans="1:31">
      <c r="A440" s="41" t="s">
        <v>787</v>
      </c>
      <c r="B440" s="10">
        <f t="shared" si="4"/>
        <v>321.66974099999999</v>
      </c>
      <c r="C440" s="16">
        <v>441.95</v>
      </c>
      <c r="D440" s="11">
        <f t="shared" si="0"/>
        <v>1.6245946515151515</v>
      </c>
      <c r="E440" s="12">
        <f t="shared" si="1"/>
        <v>1.6245946515151515</v>
      </c>
      <c r="F440" s="13">
        <v>198</v>
      </c>
      <c r="G440" s="14">
        <v>105.26973</v>
      </c>
      <c r="H440" s="15">
        <v>0.32700000000000001</v>
      </c>
      <c r="I440" s="14">
        <v>216.40001100000001</v>
      </c>
      <c r="J440" s="15">
        <v>0.67300000000000004</v>
      </c>
      <c r="K440" s="16">
        <v>321669741</v>
      </c>
      <c r="L440" s="70">
        <v>2010</v>
      </c>
      <c r="M440" s="13" t="s">
        <v>18</v>
      </c>
      <c r="N440" s="17" t="s">
        <v>788</v>
      </c>
      <c r="O440" s="22" t="s">
        <v>789</v>
      </c>
      <c r="P440" s="19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spans="1:31">
      <c r="A441" s="41" t="s">
        <v>1192</v>
      </c>
      <c r="B441" s="10">
        <f t="shared" si="4"/>
        <v>415.686217</v>
      </c>
      <c r="C441" s="16">
        <v>571.12</v>
      </c>
      <c r="D441" s="11">
        <f t="shared" si="0"/>
        <v>2.6818465612903224</v>
      </c>
      <c r="E441" s="12">
        <f t="shared" si="1"/>
        <v>2.6818465612903224</v>
      </c>
      <c r="F441" s="13">
        <v>155</v>
      </c>
      <c r="G441" s="14">
        <v>104.38695</v>
      </c>
      <c r="H441" s="15">
        <v>0.251</v>
      </c>
      <c r="I441" s="14">
        <v>311.29926699999999</v>
      </c>
      <c r="J441" s="15">
        <v>0.749</v>
      </c>
      <c r="K441" s="16">
        <v>415686217</v>
      </c>
      <c r="L441" s="70">
        <v>2010</v>
      </c>
      <c r="M441" s="13" t="s">
        <v>18</v>
      </c>
      <c r="N441" s="17" t="s">
        <v>1193</v>
      </c>
      <c r="O441" s="22" t="s">
        <v>1194</v>
      </c>
      <c r="P441" s="19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spans="1:31">
      <c r="A442" s="41" t="s">
        <v>459</v>
      </c>
      <c r="B442" s="10">
        <f t="shared" si="4"/>
        <v>335.28774800000002</v>
      </c>
      <c r="C442" s="16">
        <v>440.38</v>
      </c>
      <c r="D442" s="11">
        <f t="shared" si="0"/>
        <v>4.1910968500000001</v>
      </c>
      <c r="E442" s="12">
        <f t="shared" si="1"/>
        <v>4.1910968500000001</v>
      </c>
      <c r="F442" s="13">
        <v>80</v>
      </c>
      <c r="G442" s="14">
        <v>103.887748</v>
      </c>
      <c r="H442" s="15">
        <v>0.31</v>
      </c>
      <c r="I442" s="14">
        <v>231.4</v>
      </c>
      <c r="J442" s="15">
        <v>0.69</v>
      </c>
      <c r="K442" s="16">
        <v>335287748</v>
      </c>
      <c r="L442" s="70">
        <v>2012</v>
      </c>
      <c r="M442" s="13" t="s">
        <v>18</v>
      </c>
      <c r="N442" s="17" t="s">
        <v>460</v>
      </c>
      <c r="O442" s="22" t="s">
        <v>461</v>
      </c>
      <c r="P442" s="19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spans="1:31">
      <c r="A443" s="41" t="s">
        <v>411</v>
      </c>
      <c r="B443" s="10">
        <f t="shared" si="4"/>
        <v>389.68193500000001</v>
      </c>
      <c r="C443" s="16">
        <v>489.68</v>
      </c>
      <c r="D443" s="11">
        <f t="shared" si="0"/>
        <v>2.3617086969696972</v>
      </c>
      <c r="E443" s="12">
        <f t="shared" si="1"/>
        <v>2.3617086969696972</v>
      </c>
      <c r="F443" s="13">
        <v>165</v>
      </c>
      <c r="G443" s="14">
        <v>103.14428599999999</v>
      </c>
      <c r="H443" s="15">
        <v>0.26500000000000001</v>
      </c>
      <c r="I443" s="14">
        <v>286.53764899999999</v>
      </c>
      <c r="J443" s="15">
        <v>0.73499999999999999</v>
      </c>
      <c r="K443" s="16">
        <v>389681935</v>
      </c>
      <c r="L443" s="70">
        <v>2016</v>
      </c>
      <c r="M443" s="13" t="s">
        <v>18</v>
      </c>
      <c r="N443" s="17" t="s">
        <v>412</v>
      </c>
      <c r="O443" s="22" t="s">
        <v>413</v>
      </c>
      <c r="P443" s="19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spans="1:31">
      <c r="A444" s="41" t="s">
        <v>644</v>
      </c>
      <c r="B444" s="10">
        <f t="shared" si="4"/>
        <v>352.79408100000001</v>
      </c>
      <c r="C444" s="16">
        <v>432.51</v>
      </c>
      <c r="D444" s="11">
        <f t="shared" si="0"/>
        <v>6.4144378363636365</v>
      </c>
      <c r="E444" s="12">
        <f t="shared" si="1"/>
        <v>6.4144378363636365</v>
      </c>
      <c r="F444" s="13">
        <v>55</v>
      </c>
      <c r="G444" s="14">
        <v>102.826543</v>
      </c>
      <c r="H444" s="15">
        <v>0.29199999999999998</v>
      </c>
      <c r="I444" s="14">
        <v>249.96753799999999</v>
      </c>
      <c r="J444" s="15">
        <v>0.70799999999999996</v>
      </c>
      <c r="K444" s="16">
        <v>352794081</v>
      </c>
      <c r="L444" s="70">
        <v>2017</v>
      </c>
      <c r="M444" s="13" t="s">
        <v>18</v>
      </c>
      <c r="N444" s="17" t="s">
        <v>645</v>
      </c>
      <c r="O444" s="22" t="s">
        <v>646</v>
      </c>
      <c r="P444" s="19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spans="1:31">
      <c r="A445" s="41" t="s">
        <v>982</v>
      </c>
      <c r="B445" s="10">
        <f t="shared" si="4"/>
        <v>321.83435100000003</v>
      </c>
      <c r="C445" s="16">
        <v>404.42</v>
      </c>
      <c r="D445" s="11">
        <f t="shared" si="0"/>
        <v>8.045858775000001</v>
      </c>
      <c r="E445" s="12">
        <f t="shared" si="1"/>
        <v>8.045858775000001</v>
      </c>
      <c r="F445" s="13">
        <v>40</v>
      </c>
      <c r="G445" s="14">
        <v>102.51613999999999</v>
      </c>
      <c r="H445" s="15">
        <v>0.318</v>
      </c>
      <c r="I445" s="14">
        <v>219.31821099999999</v>
      </c>
      <c r="J445" s="15">
        <v>0.68200000000000005</v>
      </c>
      <c r="K445" s="16">
        <v>321834351</v>
      </c>
      <c r="L445" s="70">
        <v>2016</v>
      </c>
      <c r="M445" s="13" t="s">
        <v>18</v>
      </c>
      <c r="N445" s="17" t="s">
        <v>983</v>
      </c>
      <c r="O445" s="22" t="s">
        <v>984</v>
      </c>
      <c r="P445" s="19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spans="1:31">
      <c r="A446" s="41" t="s">
        <v>1138</v>
      </c>
      <c r="B446" s="10">
        <f t="shared" si="4"/>
        <v>403.44983000000002</v>
      </c>
      <c r="C446" s="16">
        <v>569.03</v>
      </c>
      <c r="D446" s="11">
        <f t="shared" si="0"/>
        <v>2.7824126206896551</v>
      </c>
      <c r="E446" s="12">
        <f t="shared" si="1"/>
        <v>2.7824126206896551</v>
      </c>
      <c r="F446" s="13">
        <v>145</v>
      </c>
      <c r="G446" s="14">
        <v>102.491776</v>
      </c>
      <c r="H446" s="15">
        <v>0.254</v>
      </c>
      <c r="I446" s="14">
        <v>300.958054</v>
      </c>
      <c r="J446" s="15">
        <v>0.746</v>
      </c>
      <c r="K446" s="16">
        <v>403449830</v>
      </c>
      <c r="L446" s="70">
        <v>2008</v>
      </c>
      <c r="M446" s="13" t="s">
        <v>16</v>
      </c>
      <c r="N446" s="17" t="s">
        <v>1139</v>
      </c>
      <c r="O446" s="22" t="s">
        <v>1140</v>
      </c>
      <c r="P446" s="19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spans="1:31">
      <c r="A447" s="41" t="s">
        <v>1125</v>
      </c>
      <c r="B447" s="10">
        <f t="shared" si="4"/>
        <v>348.319861</v>
      </c>
      <c r="C447" s="16">
        <v>443.32</v>
      </c>
      <c r="D447" s="11">
        <f t="shared" si="0"/>
        <v>10.244701794117647</v>
      </c>
      <c r="E447" s="12">
        <f t="shared" si="1"/>
        <v>10.244701794117647</v>
      </c>
      <c r="F447" s="13">
        <v>34</v>
      </c>
      <c r="G447" s="14">
        <v>102.427862</v>
      </c>
      <c r="H447" s="15">
        <v>0.29399999999999998</v>
      </c>
      <c r="I447" s="14">
        <v>245.891999</v>
      </c>
      <c r="J447" s="15">
        <v>0.70599999999999996</v>
      </c>
      <c r="K447" s="16">
        <v>348319861</v>
      </c>
      <c r="L447" s="70">
        <v>2014</v>
      </c>
      <c r="M447" s="13" t="s">
        <v>18</v>
      </c>
      <c r="N447" s="17" t="s">
        <v>1126</v>
      </c>
      <c r="O447" s="22" t="s">
        <v>1127</v>
      </c>
      <c r="P447" s="19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spans="1:31">
      <c r="A448" s="41" t="s">
        <v>698</v>
      </c>
      <c r="B448" s="10">
        <f t="shared" si="4"/>
        <v>411.002906</v>
      </c>
      <c r="C448" s="16">
        <v>531.35</v>
      </c>
      <c r="D448" s="11">
        <f t="shared" si="0"/>
        <v>2.0550145299999998</v>
      </c>
      <c r="E448" s="12">
        <f t="shared" si="1"/>
        <v>2.0550145299999998</v>
      </c>
      <c r="F448" s="13">
        <v>200</v>
      </c>
      <c r="G448" s="14">
        <v>101.80290599999999</v>
      </c>
      <c r="H448" s="15">
        <v>0.248</v>
      </c>
      <c r="I448" s="14">
        <v>309.2</v>
      </c>
      <c r="J448" s="15">
        <v>0.752</v>
      </c>
      <c r="K448" s="16">
        <v>411002906</v>
      </c>
      <c r="L448" s="70">
        <v>2013</v>
      </c>
      <c r="M448" s="13" t="s">
        <v>18</v>
      </c>
      <c r="N448" s="17" t="s">
        <v>699</v>
      </c>
      <c r="O448" s="22" t="s">
        <v>700</v>
      </c>
      <c r="P448" s="19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spans="1:31">
      <c r="A449" s="41" t="s">
        <v>668</v>
      </c>
      <c r="B449" s="10">
        <f t="shared" si="4"/>
        <v>359.20004399999999</v>
      </c>
      <c r="C449" s="16">
        <v>457.16</v>
      </c>
      <c r="D449" s="11">
        <f t="shared" si="0"/>
        <v>2.873600352</v>
      </c>
      <c r="E449" s="12">
        <f t="shared" si="1"/>
        <v>2.873600352</v>
      </c>
      <c r="F449" s="13">
        <v>125</v>
      </c>
      <c r="G449" s="14">
        <v>101.20004400000001</v>
      </c>
      <c r="H449" s="15">
        <v>0.28199999999999997</v>
      </c>
      <c r="I449" s="14">
        <v>258</v>
      </c>
      <c r="J449" s="15">
        <v>0.71799999999999997</v>
      </c>
      <c r="K449" s="16">
        <v>359200044</v>
      </c>
      <c r="L449" s="70">
        <v>2014</v>
      </c>
      <c r="M449" s="13" t="s">
        <v>18</v>
      </c>
      <c r="N449" s="17" t="s">
        <v>669</v>
      </c>
      <c r="O449" s="22" t="s">
        <v>670</v>
      </c>
      <c r="P449" s="19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spans="1:31">
      <c r="A450" s="41" t="s">
        <v>758</v>
      </c>
      <c r="B450" s="10">
        <f t="shared" si="4"/>
        <v>428.028233</v>
      </c>
      <c r="C450" s="16">
        <v>514.1</v>
      </c>
      <c r="D450" s="11">
        <f t="shared" si="0"/>
        <v>3.5669019416666665</v>
      </c>
      <c r="E450" s="12">
        <f t="shared" si="1"/>
        <v>3.5669019416666665</v>
      </c>
      <c r="F450" s="31">
        <v>120</v>
      </c>
      <c r="G450" s="14">
        <v>101.028233</v>
      </c>
      <c r="H450" s="15">
        <v>0.23599999999999999</v>
      </c>
      <c r="I450" s="14">
        <v>327</v>
      </c>
      <c r="J450" s="15">
        <v>0.76400000000000001</v>
      </c>
      <c r="K450" s="16">
        <v>428028233</v>
      </c>
      <c r="L450" s="70">
        <v>2018</v>
      </c>
      <c r="M450" s="13" t="s">
        <v>18</v>
      </c>
      <c r="N450" s="17" t="s">
        <v>759</v>
      </c>
      <c r="O450" s="42"/>
      <c r="P450" s="19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spans="1:31">
      <c r="A451" s="41" t="s">
        <v>308</v>
      </c>
      <c r="B451" s="10">
        <f t="shared" si="4"/>
        <v>470.06701399999997</v>
      </c>
      <c r="C451" s="16">
        <v>534.99</v>
      </c>
      <c r="D451" s="11">
        <f t="shared" si="0"/>
        <v>2.3503350699999999</v>
      </c>
      <c r="E451" s="12">
        <f t="shared" si="1"/>
        <v>2.3503350699999999</v>
      </c>
      <c r="F451" s="13">
        <v>200</v>
      </c>
      <c r="G451" s="14">
        <v>100.916094</v>
      </c>
      <c r="H451" s="15">
        <v>0.215</v>
      </c>
      <c r="I451" s="14">
        <v>369.15091999999999</v>
      </c>
      <c r="J451" s="15">
        <v>0.78500000000000003</v>
      </c>
      <c r="K451" s="16">
        <v>470067014</v>
      </c>
      <c r="L451" s="70">
        <v>2021</v>
      </c>
      <c r="M451" s="13" t="s">
        <v>91</v>
      </c>
      <c r="N451" s="17" t="s">
        <v>309</v>
      </c>
      <c r="O451" s="22" t="s">
        <v>310</v>
      </c>
      <c r="P451" s="19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spans="1:31">
      <c r="A452" s="41" t="s">
        <v>275</v>
      </c>
      <c r="B452" s="10">
        <f t="shared" si="4"/>
        <v>371.98501800000003</v>
      </c>
      <c r="C452" s="16">
        <v>446.79</v>
      </c>
      <c r="D452" s="11">
        <f t="shared" si="0"/>
        <v>6.7633639636363645</v>
      </c>
      <c r="E452" s="12">
        <f t="shared" si="1"/>
        <v>6.7633639636363645</v>
      </c>
      <c r="F452" s="13">
        <v>55</v>
      </c>
      <c r="G452" s="14">
        <v>100.40776</v>
      </c>
      <c r="H452" s="15">
        <v>0.27</v>
      </c>
      <c r="I452" s="14">
        <v>271.57725799999997</v>
      </c>
      <c r="J452" s="15">
        <v>0.73</v>
      </c>
      <c r="K452" s="16">
        <v>371985018</v>
      </c>
      <c r="L452" s="70">
        <v>2018</v>
      </c>
      <c r="M452" s="13" t="s">
        <v>18</v>
      </c>
      <c r="N452" s="17" t="s">
        <v>276</v>
      </c>
      <c r="O452" s="18"/>
      <c r="P452" s="19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spans="1:31">
      <c r="A453" s="41" t="s">
        <v>489</v>
      </c>
      <c r="B453" s="10">
        <f t="shared" si="4"/>
        <v>410.90266200000002</v>
      </c>
      <c r="C453" s="16">
        <v>503.75</v>
      </c>
      <c r="D453" s="11">
        <f t="shared" si="0"/>
        <v>3.9509871346153846</v>
      </c>
      <c r="E453" s="12">
        <f t="shared" si="1"/>
        <v>3.9509871346153846</v>
      </c>
      <c r="F453" s="13">
        <v>104</v>
      </c>
      <c r="G453" s="14">
        <v>100.234838</v>
      </c>
      <c r="H453" s="15">
        <v>0.24399999999999999</v>
      </c>
      <c r="I453" s="14">
        <v>310.667824</v>
      </c>
      <c r="J453" s="15">
        <v>0.75600000000000001</v>
      </c>
      <c r="K453" s="16">
        <v>410902662</v>
      </c>
      <c r="L453" s="70">
        <v>2017</v>
      </c>
      <c r="M453" s="13" t="s">
        <v>18</v>
      </c>
      <c r="N453" s="17" t="s">
        <v>490</v>
      </c>
      <c r="O453" s="22" t="s">
        <v>491</v>
      </c>
      <c r="P453" s="19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spans="1:31">
      <c r="A454" s="41" t="s">
        <v>244</v>
      </c>
      <c r="B454" s="10">
        <f t="shared" si="4"/>
        <v>370.54125599999998</v>
      </c>
      <c r="C454" s="16">
        <v>471.6</v>
      </c>
      <c r="D454" s="11">
        <f t="shared" si="0"/>
        <v>2.0816924494382021</v>
      </c>
      <c r="E454" s="12">
        <f t="shared" si="1"/>
        <v>2.0816924494382021</v>
      </c>
      <c r="F454" s="13">
        <v>178</v>
      </c>
      <c r="G454" s="14">
        <v>100.206256</v>
      </c>
      <c r="H454" s="15">
        <v>0.27</v>
      </c>
      <c r="I454" s="14">
        <v>270.33499999999998</v>
      </c>
      <c r="J454" s="15">
        <v>0.73</v>
      </c>
      <c r="K454" s="16">
        <v>370541256</v>
      </c>
      <c r="L454" s="70">
        <v>2014</v>
      </c>
      <c r="M454" s="13" t="s">
        <v>18</v>
      </c>
      <c r="N454" s="17" t="s">
        <v>245</v>
      </c>
      <c r="O454" s="18"/>
      <c r="P454" s="19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spans="1:31">
      <c r="A455" s="41" t="s">
        <v>1058</v>
      </c>
      <c r="B455" s="10">
        <f t="shared" si="4"/>
        <v>325.33885099999998</v>
      </c>
      <c r="C455" s="16">
        <v>627.30999999999995</v>
      </c>
      <c r="D455" s="11">
        <f t="shared" si="0"/>
        <v>4.647697871428571</v>
      </c>
      <c r="E455" s="12">
        <f t="shared" si="1"/>
        <v>4.647697871428571</v>
      </c>
      <c r="F455" s="13">
        <v>70</v>
      </c>
      <c r="G455" s="14">
        <v>100.138851</v>
      </c>
      <c r="H455" s="15">
        <v>0.308</v>
      </c>
      <c r="I455" s="14">
        <v>225.2</v>
      </c>
      <c r="J455" s="15">
        <v>0.69199999999999995</v>
      </c>
      <c r="K455" s="16">
        <v>325338851</v>
      </c>
      <c r="L455" s="70">
        <v>1996</v>
      </c>
      <c r="M455" s="13" t="s">
        <v>23</v>
      </c>
      <c r="N455" s="17" t="s">
        <v>1059</v>
      </c>
      <c r="O455" s="22" t="s">
        <v>1060</v>
      </c>
      <c r="P455" s="19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spans="1:31">
      <c r="A456" s="41" t="s">
        <v>808</v>
      </c>
      <c r="B456" s="10">
        <f t="shared" si="4"/>
        <v>327.33355899999998</v>
      </c>
      <c r="C456" s="16">
        <v>648.38</v>
      </c>
      <c r="D456" s="11">
        <f t="shared" si="0"/>
        <v>10.911118633333333</v>
      </c>
      <c r="E456" s="12">
        <f t="shared" si="1"/>
        <v>10.911118633333333</v>
      </c>
      <c r="F456" s="13">
        <v>30</v>
      </c>
      <c r="G456" s="14">
        <v>100.125643</v>
      </c>
      <c r="H456" s="15">
        <v>0.30599999999999999</v>
      </c>
      <c r="I456" s="14">
        <v>227.20791600000001</v>
      </c>
      <c r="J456" s="15">
        <v>0.69399999999999995</v>
      </c>
      <c r="K456" s="16">
        <v>327333559</v>
      </c>
      <c r="L456" s="70">
        <v>1995</v>
      </c>
      <c r="M456" s="13" t="s">
        <v>23</v>
      </c>
      <c r="N456" s="17" t="s">
        <v>809</v>
      </c>
      <c r="O456" s="22" t="s">
        <v>810</v>
      </c>
      <c r="P456" s="19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spans="1:31">
      <c r="A457" s="41" t="s">
        <v>221</v>
      </c>
      <c r="B457" s="10">
        <f t="shared" si="4"/>
        <v>366.10166600000002</v>
      </c>
      <c r="C457" s="16">
        <v>725.17</v>
      </c>
      <c r="D457" s="11">
        <f t="shared" si="0"/>
        <v>4.0677962888888892</v>
      </c>
      <c r="E457" s="12">
        <f t="shared" si="1"/>
        <v>4.0677962888888892</v>
      </c>
      <c r="F457" s="13">
        <v>90</v>
      </c>
      <c r="G457" s="14">
        <v>100.01249900000001</v>
      </c>
      <c r="H457" s="15">
        <v>0.27300000000000002</v>
      </c>
      <c r="I457" s="14">
        <v>266.08916699999997</v>
      </c>
      <c r="J457" s="15">
        <v>0.72699999999999998</v>
      </c>
      <c r="K457" s="16">
        <v>366101666</v>
      </c>
      <c r="L457" s="70">
        <v>1995</v>
      </c>
      <c r="M457" s="13" t="s">
        <v>23</v>
      </c>
      <c r="N457" s="17" t="s">
        <v>222</v>
      </c>
      <c r="O457" s="22" t="s">
        <v>223</v>
      </c>
      <c r="P457" s="19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spans="1:31">
      <c r="A458" s="41" t="s">
        <v>805</v>
      </c>
      <c r="B458" s="10">
        <f t="shared" si="4"/>
        <v>322.16124500000001</v>
      </c>
      <c r="C458" s="16">
        <v>672.59</v>
      </c>
      <c r="D458" s="11">
        <f t="shared" si="0"/>
        <v>14.643692954545456</v>
      </c>
      <c r="E458" s="12">
        <f t="shared" si="1"/>
        <v>14.643692954545456</v>
      </c>
      <c r="F458" s="13">
        <v>22</v>
      </c>
      <c r="G458" s="14">
        <v>96.898818000000006</v>
      </c>
      <c r="H458" s="15">
        <v>0.30099999999999999</v>
      </c>
      <c r="I458" s="14">
        <v>225.262427</v>
      </c>
      <c r="J458" s="15">
        <v>0.69899999999999995</v>
      </c>
      <c r="K458" s="16">
        <v>322161245</v>
      </c>
      <c r="L458" s="70">
        <v>1993</v>
      </c>
      <c r="M458" s="13" t="s">
        <v>23</v>
      </c>
      <c r="N458" s="17" t="s">
        <v>806</v>
      </c>
      <c r="O458" s="22" t="s">
        <v>807</v>
      </c>
      <c r="P458" s="19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spans="1:31">
      <c r="A459" s="41" t="s">
        <v>1399</v>
      </c>
      <c r="B459" s="10">
        <f t="shared" si="4"/>
        <v>405.16133400000001</v>
      </c>
      <c r="C459" s="16">
        <v>429.03</v>
      </c>
      <c r="D459" s="11">
        <f t="shared" si="0"/>
        <v>2.0258066700000001</v>
      </c>
      <c r="E459" s="12">
        <f t="shared" si="1"/>
        <v>2.0258066700000001</v>
      </c>
      <c r="F459" s="13">
        <v>200</v>
      </c>
      <c r="G459" s="14">
        <v>95.850843999999995</v>
      </c>
      <c r="H459" s="15">
        <v>0.23699999999999999</v>
      </c>
      <c r="I459" s="14">
        <v>309.31049000000002</v>
      </c>
      <c r="J459" s="15">
        <v>0.76300000000000001</v>
      </c>
      <c r="K459" s="16">
        <v>405161334</v>
      </c>
      <c r="L459" s="70">
        <v>2022</v>
      </c>
      <c r="M459" s="13" t="s">
        <v>91</v>
      </c>
      <c r="N459" s="17" t="s">
        <v>1175</v>
      </c>
      <c r="O459" s="22" t="s">
        <v>1176</v>
      </c>
      <c r="P459" s="19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spans="1:31">
      <c r="A460" s="41" t="s">
        <v>737</v>
      </c>
      <c r="B460" s="10">
        <f t="shared" si="4"/>
        <v>336.36567600000001</v>
      </c>
      <c r="C460" s="16">
        <v>474.27</v>
      </c>
      <c r="D460" s="11">
        <f t="shared" si="0"/>
        <v>1.8181928432432433</v>
      </c>
      <c r="E460" s="12">
        <f t="shared" si="1"/>
        <v>1.8181928432432433</v>
      </c>
      <c r="F460" s="13">
        <v>185</v>
      </c>
      <c r="G460" s="14">
        <v>90.759675999999999</v>
      </c>
      <c r="H460" s="15">
        <v>0.27</v>
      </c>
      <c r="I460" s="14">
        <v>245.60599999999999</v>
      </c>
      <c r="J460" s="15">
        <v>0.73</v>
      </c>
      <c r="K460" s="16">
        <v>336365676</v>
      </c>
      <c r="L460" s="70">
        <v>2009</v>
      </c>
      <c r="M460" s="13" t="s">
        <v>16</v>
      </c>
      <c r="N460" s="17" t="s">
        <v>738</v>
      </c>
      <c r="O460" s="22" t="s">
        <v>739</v>
      </c>
      <c r="P460" s="19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spans="1:31">
      <c r="A461" s="41" t="s">
        <v>943</v>
      </c>
      <c r="B461" s="10">
        <f t="shared" si="4"/>
        <v>440.60353700000002</v>
      </c>
      <c r="C461" s="16">
        <v>561.27</v>
      </c>
      <c r="D461" s="11">
        <f t="shared" si="0"/>
        <v>2.8426034645161291</v>
      </c>
      <c r="E461" s="12">
        <f t="shared" si="1"/>
        <v>2.8426034645161291</v>
      </c>
      <c r="F461" s="13">
        <v>155</v>
      </c>
      <c r="G461" s="14">
        <v>89.760955999999993</v>
      </c>
      <c r="H461" s="15">
        <v>0.20399999999999999</v>
      </c>
      <c r="I461" s="14">
        <v>350.842581</v>
      </c>
      <c r="J461" s="15">
        <v>0.79600000000000004</v>
      </c>
      <c r="K461" s="16">
        <v>440603537</v>
      </c>
      <c r="L461" s="70">
        <v>2015</v>
      </c>
      <c r="M461" s="13" t="s">
        <v>18</v>
      </c>
      <c r="N461" s="17" t="s">
        <v>944</v>
      </c>
      <c r="O461" s="22" t="s">
        <v>945</v>
      </c>
      <c r="P461" s="19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spans="1:31">
      <c r="A462" s="41" t="s">
        <v>919</v>
      </c>
      <c r="B462" s="10">
        <f t="shared" si="4"/>
        <v>326.47914100000003</v>
      </c>
      <c r="C462" s="16">
        <v>415.89</v>
      </c>
      <c r="D462" s="11">
        <f t="shared" si="0"/>
        <v>6.8016487708333342</v>
      </c>
      <c r="E462" s="12">
        <f t="shared" si="1"/>
        <v>6.8016487708333342</v>
      </c>
      <c r="F462" s="13">
        <v>48</v>
      </c>
      <c r="G462" s="14">
        <v>89.256423999999996</v>
      </c>
      <c r="H462" s="15">
        <v>0.27300000000000002</v>
      </c>
      <c r="I462" s="14">
        <v>237.22271699999999</v>
      </c>
      <c r="J462" s="15">
        <v>0.72699999999999998</v>
      </c>
      <c r="K462" s="16">
        <v>326479141</v>
      </c>
      <c r="L462" s="70">
        <v>2015</v>
      </c>
      <c r="M462" s="13" t="s">
        <v>18</v>
      </c>
      <c r="N462" s="17" t="s">
        <v>920</v>
      </c>
      <c r="O462" s="22" t="s">
        <v>921</v>
      </c>
      <c r="P462" s="19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spans="1:31">
      <c r="A463" s="41" t="s">
        <v>51</v>
      </c>
      <c r="B463" s="10">
        <f t="shared" si="4"/>
        <v>404.98054300000001</v>
      </c>
      <c r="C463" s="16">
        <v>478.99</v>
      </c>
      <c r="D463" s="11">
        <f t="shared" si="0"/>
        <v>2.382238488235294</v>
      </c>
      <c r="E463" s="12">
        <f t="shared" si="1"/>
        <v>2.382238488235294</v>
      </c>
      <c r="F463" s="13">
        <v>170</v>
      </c>
      <c r="G463" s="14">
        <v>85.838210000000004</v>
      </c>
      <c r="H463" s="15">
        <v>0.21199999999999999</v>
      </c>
      <c r="I463" s="14">
        <v>319.14233300000001</v>
      </c>
      <c r="J463" s="15">
        <v>0.78800000000000003</v>
      </c>
      <c r="K463" s="16">
        <v>404980543</v>
      </c>
      <c r="L463" s="70">
        <v>2019</v>
      </c>
      <c r="M463" s="13" t="s">
        <v>18</v>
      </c>
      <c r="N463" s="17" t="s">
        <v>52</v>
      </c>
      <c r="O463" s="18"/>
      <c r="P463" s="19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spans="1:31">
      <c r="A464" s="41" t="s">
        <v>323</v>
      </c>
      <c r="B464" s="10">
        <f t="shared" si="4"/>
        <v>321.752656</v>
      </c>
      <c r="C464" s="16">
        <v>386.45</v>
      </c>
      <c r="D464" s="11">
        <f t="shared" si="0"/>
        <v>13.989245913043478</v>
      </c>
      <c r="E464" s="12">
        <f t="shared" si="1"/>
        <v>13.989245913043478</v>
      </c>
      <c r="F464" s="13">
        <v>23</v>
      </c>
      <c r="G464" s="14">
        <v>85.080171000000007</v>
      </c>
      <c r="H464" s="15">
        <v>0.26400000000000001</v>
      </c>
      <c r="I464" s="14">
        <v>236.67248499999999</v>
      </c>
      <c r="J464" s="15">
        <v>0.73599999999999999</v>
      </c>
      <c r="K464" s="16">
        <v>321752656</v>
      </c>
      <c r="L464" s="70">
        <v>2018</v>
      </c>
      <c r="M464" s="13" t="s">
        <v>18</v>
      </c>
      <c r="N464" s="17" t="s">
        <v>324</v>
      </c>
      <c r="O464" s="18"/>
      <c r="P464" s="19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spans="1:31">
      <c r="A465" s="41" t="s">
        <v>1010</v>
      </c>
      <c r="B465" s="10">
        <f t="shared" si="4"/>
        <v>314.975955</v>
      </c>
      <c r="C465" s="16">
        <v>413.7</v>
      </c>
      <c r="D465" s="11">
        <f t="shared" si="0"/>
        <v>3.1497595500000002</v>
      </c>
      <c r="E465" s="12">
        <f t="shared" si="1"/>
        <v>3.1497595500000002</v>
      </c>
      <c r="F465" s="13">
        <v>100</v>
      </c>
      <c r="G465" s="14">
        <v>85.028192000000004</v>
      </c>
      <c r="H465" s="15">
        <v>0.27</v>
      </c>
      <c r="I465" s="14">
        <v>229.94776300000001</v>
      </c>
      <c r="J465" s="15">
        <v>0.73</v>
      </c>
      <c r="K465" s="16">
        <v>314975955</v>
      </c>
      <c r="L465" s="70">
        <v>2012</v>
      </c>
      <c r="M465" s="13" t="s">
        <v>18</v>
      </c>
      <c r="N465" s="17" t="s">
        <v>1011</v>
      </c>
      <c r="O465" s="22" t="s">
        <v>1012</v>
      </c>
      <c r="P465" s="19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spans="1:31">
      <c r="A466" s="41" t="s">
        <v>704</v>
      </c>
      <c r="B466" s="10">
        <f t="shared" si="4"/>
        <v>373.51562100000001</v>
      </c>
      <c r="C466" s="16">
        <v>475.38</v>
      </c>
      <c r="D466" s="11">
        <f t="shared" si="0"/>
        <v>2.8296637954545454</v>
      </c>
      <c r="E466" s="12">
        <f t="shared" si="1"/>
        <v>2.8296637954545454</v>
      </c>
      <c r="F466" s="13">
        <v>132</v>
      </c>
      <c r="G466" s="14">
        <v>83.850910999999996</v>
      </c>
      <c r="H466" s="15">
        <v>0.224</v>
      </c>
      <c r="I466" s="14">
        <v>289.66471000000001</v>
      </c>
      <c r="J466" s="15">
        <v>0.77600000000000002</v>
      </c>
      <c r="K466" s="16">
        <v>373515621</v>
      </c>
      <c r="L466" s="70">
        <v>2014</v>
      </c>
      <c r="M466" s="13" t="s">
        <v>18</v>
      </c>
      <c r="N466" s="17" t="s">
        <v>705</v>
      </c>
      <c r="O466" s="22" t="s">
        <v>706</v>
      </c>
      <c r="P466" s="19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spans="1:31">
      <c r="A467" s="41" t="s">
        <v>572</v>
      </c>
      <c r="B467" s="10">
        <f t="shared" si="4"/>
        <v>312.29605600000002</v>
      </c>
      <c r="C467" s="16">
        <v>397.82</v>
      </c>
      <c r="D467" s="11">
        <f t="shared" si="0"/>
        <v>5.1196074754098362</v>
      </c>
      <c r="E467" s="12">
        <f t="shared" si="1"/>
        <v>5.1196074754098362</v>
      </c>
      <c r="F467" s="13">
        <v>61</v>
      </c>
      <c r="G467" s="14">
        <v>81.697192000000001</v>
      </c>
      <c r="H467" s="15">
        <v>0.26200000000000001</v>
      </c>
      <c r="I467" s="14">
        <v>230.59886399999999</v>
      </c>
      <c r="J467" s="15">
        <v>0.73799999999999999</v>
      </c>
      <c r="K467" s="16">
        <v>312296056</v>
      </c>
      <c r="L467" s="70">
        <v>2015</v>
      </c>
      <c r="M467" s="13" t="s">
        <v>18</v>
      </c>
      <c r="N467" s="17" t="s">
        <v>573</v>
      </c>
      <c r="O467" s="22" t="s">
        <v>574</v>
      </c>
      <c r="P467" s="19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spans="1:31">
      <c r="A468" s="41" t="s">
        <v>1131</v>
      </c>
      <c r="B468" s="10">
        <f t="shared" si="4"/>
        <v>409.231607</v>
      </c>
      <c r="C468" s="16">
        <v>501.7</v>
      </c>
      <c r="D468" s="11">
        <f t="shared" si="0"/>
        <v>5.1153950874999996</v>
      </c>
      <c r="E468" s="12">
        <f t="shared" si="1"/>
        <v>5.1153950874999996</v>
      </c>
      <c r="F468" s="13">
        <v>80</v>
      </c>
      <c r="G468" s="14">
        <v>80.227895000000004</v>
      </c>
      <c r="H468" s="15">
        <v>0.19600000000000001</v>
      </c>
      <c r="I468" s="14">
        <v>329.00371200000001</v>
      </c>
      <c r="J468" s="15">
        <v>0.80400000000000005</v>
      </c>
      <c r="K468" s="16">
        <v>409231607</v>
      </c>
      <c r="L468" s="70">
        <v>2017</v>
      </c>
      <c r="M468" s="13" t="s">
        <v>18</v>
      </c>
      <c r="N468" s="17" t="s">
        <v>1134</v>
      </c>
      <c r="O468" s="22" t="s">
        <v>1133</v>
      </c>
      <c r="P468" s="19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spans="1:31">
      <c r="A469" s="41" t="s">
        <v>949</v>
      </c>
      <c r="B469" s="10">
        <f t="shared" si="4"/>
        <v>373.99395099999998</v>
      </c>
      <c r="C469" s="16">
        <v>505.59</v>
      </c>
      <c r="D469" s="11">
        <f t="shared" si="0"/>
        <v>2.7703255629629626</v>
      </c>
      <c r="E469" s="12">
        <f t="shared" si="1"/>
        <v>2.7703255629629626</v>
      </c>
      <c r="F469" s="13">
        <v>135</v>
      </c>
      <c r="G469" s="14">
        <v>77.591830999999999</v>
      </c>
      <c r="H469" s="15">
        <v>0.20799999999999999</v>
      </c>
      <c r="I469" s="14">
        <v>296.40212000000002</v>
      </c>
      <c r="J469" s="15">
        <v>0.79200000000000004</v>
      </c>
      <c r="K469" s="16">
        <v>373993951</v>
      </c>
      <c r="L469" s="70">
        <v>2011</v>
      </c>
      <c r="M469" s="13" t="s">
        <v>18</v>
      </c>
      <c r="N469" s="17" t="s">
        <v>950</v>
      </c>
      <c r="O469" s="22" t="s">
        <v>951</v>
      </c>
      <c r="P469" s="19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spans="1:31">
      <c r="A470" s="41" t="s">
        <v>1186</v>
      </c>
      <c r="B470" s="10">
        <f t="shared" si="4"/>
        <v>347.54536000000002</v>
      </c>
      <c r="C470" s="16">
        <v>449.31</v>
      </c>
      <c r="D470" s="11">
        <f t="shared" si="0"/>
        <v>3.3099558095238097</v>
      </c>
      <c r="E470" s="12">
        <f t="shared" si="1"/>
        <v>3.3099558095238097</v>
      </c>
      <c r="F470" s="13">
        <v>105</v>
      </c>
      <c r="G470" s="14">
        <v>71.017784000000006</v>
      </c>
      <c r="H470" s="15">
        <v>0.20399999999999999</v>
      </c>
      <c r="I470" s="14">
        <v>276.52757600000001</v>
      </c>
      <c r="J470" s="15">
        <v>0.79600000000000004</v>
      </c>
      <c r="K470" s="16">
        <v>347545360</v>
      </c>
      <c r="L470" s="70">
        <v>2013</v>
      </c>
      <c r="M470" s="13" t="s">
        <v>18</v>
      </c>
      <c r="N470" s="17" t="s">
        <v>1187</v>
      </c>
      <c r="O470" s="22" t="s">
        <v>1188</v>
      </c>
      <c r="P470" s="19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spans="1:31">
      <c r="A471" s="41" t="s">
        <v>1025</v>
      </c>
      <c r="B471" s="10">
        <f t="shared" si="4"/>
        <v>372.23486400000002</v>
      </c>
      <c r="C471" s="16">
        <v>547.48</v>
      </c>
      <c r="D471" s="11">
        <f t="shared" si="0"/>
        <v>2.0679714666666666</v>
      </c>
      <c r="E471" s="12">
        <f t="shared" si="1"/>
        <v>2.0679714666666666</v>
      </c>
      <c r="F471" s="13">
        <v>180</v>
      </c>
      <c r="G471" s="14">
        <v>70.107727999999994</v>
      </c>
      <c r="H471" s="15">
        <v>0.188</v>
      </c>
      <c r="I471" s="14">
        <v>302.12713600000001</v>
      </c>
      <c r="J471" s="15">
        <v>0.81200000000000006</v>
      </c>
      <c r="K471" s="16">
        <v>372234864</v>
      </c>
      <c r="L471" s="70">
        <v>2007</v>
      </c>
      <c r="M471" s="13" t="s">
        <v>16</v>
      </c>
      <c r="N471" s="17" t="s">
        <v>1026</v>
      </c>
      <c r="O471" s="22" t="s">
        <v>1027</v>
      </c>
      <c r="P471" s="19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spans="1:31">
      <c r="A472" s="41" t="s">
        <v>677</v>
      </c>
      <c r="B472" s="10">
        <f t="shared" si="4"/>
        <v>334.897606</v>
      </c>
      <c r="C472" s="16">
        <v>420.84</v>
      </c>
      <c r="D472" s="11">
        <f t="shared" si="0"/>
        <v>2.7908133833333335</v>
      </c>
      <c r="E472" s="12">
        <f t="shared" si="1"/>
        <v>2.7908133833333335</v>
      </c>
      <c r="F472" s="13">
        <v>120</v>
      </c>
      <c r="G472" s="14">
        <v>65.075540000000004</v>
      </c>
      <c r="H472" s="15">
        <v>0.19400000000000001</v>
      </c>
      <c r="I472" s="14">
        <v>269.82206600000001</v>
      </c>
      <c r="J472" s="15">
        <v>0.80600000000000005</v>
      </c>
      <c r="K472" s="16">
        <v>334897606</v>
      </c>
      <c r="L472" s="70">
        <v>2016</v>
      </c>
      <c r="M472" s="13" t="s">
        <v>18</v>
      </c>
      <c r="N472" s="17" t="s">
        <v>678</v>
      </c>
      <c r="O472" s="22" t="s">
        <v>679</v>
      </c>
      <c r="P472" s="19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spans="1:31">
      <c r="A473" s="41" t="s">
        <v>390</v>
      </c>
      <c r="B473" s="10">
        <f t="shared" si="4"/>
        <v>408.754975</v>
      </c>
      <c r="C473" s="16">
        <v>513.65</v>
      </c>
      <c r="D473" s="11">
        <f t="shared" si="0"/>
        <v>3.8929045238095239</v>
      </c>
      <c r="E473" s="12">
        <f t="shared" si="1"/>
        <v>3.8929045238095239</v>
      </c>
      <c r="F473" s="13">
        <v>105</v>
      </c>
      <c r="G473" s="14">
        <v>64.063007999999996</v>
      </c>
      <c r="H473" s="15">
        <v>0.157</v>
      </c>
      <c r="I473" s="14">
        <v>344.69196699999998</v>
      </c>
      <c r="J473" s="15">
        <v>0.84299999999999997</v>
      </c>
      <c r="K473" s="16">
        <v>408754975</v>
      </c>
      <c r="L473" s="70">
        <v>2016</v>
      </c>
      <c r="M473" s="13" t="s">
        <v>18</v>
      </c>
      <c r="N473" s="17" t="s">
        <v>391</v>
      </c>
      <c r="O473" s="22" t="s">
        <v>392</v>
      </c>
      <c r="P473" s="19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spans="1:31">
      <c r="A474" s="41" t="s">
        <v>934</v>
      </c>
      <c r="B474" s="10">
        <f t="shared" si="4"/>
        <v>365.294355</v>
      </c>
      <c r="C474" s="16">
        <v>421.57</v>
      </c>
      <c r="D474" s="11">
        <f t="shared" si="0"/>
        <v>1.8264717749999999</v>
      </c>
      <c r="E474" s="12">
        <f t="shared" si="1"/>
        <v>1.8264717749999999</v>
      </c>
      <c r="F474" s="13">
        <v>200</v>
      </c>
      <c r="G474" s="14">
        <v>58.504105000000003</v>
      </c>
      <c r="H474" s="15">
        <v>0.16</v>
      </c>
      <c r="I474" s="14">
        <v>306.79025000000001</v>
      </c>
      <c r="J474" s="15">
        <v>0.84</v>
      </c>
      <c r="K474" s="16">
        <v>365294355</v>
      </c>
      <c r="L474" s="70">
        <v>2020</v>
      </c>
      <c r="M474" s="13" t="s">
        <v>91</v>
      </c>
      <c r="N474" s="17" t="s">
        <v>935</v>
      </c>
      <c r="O474" s="22" t="s">
        <v>936</v>
      </c>
      <c r="P474" s="19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spans="1:31">
      <c r="A475" s="41" t="s">
        <v>1312</v>
      </c>
      <c r="B475" s="10">
        <f t="shared" si="4"/>
        <v>439.04891400000002</v>
      </c>
      <c r="C475" s="16">
        <v>551.71</v>
      </c>
      <c r="D475" s="11">
        <f t="shared" si="0"/>
        <v>2.7440557125000002</v>
      </c>
      <c r="E475" s="12">
        <f t="shared" si="1"/>
        <v>2.7440557125000002</v>
      </c>
      <c r="F475" s="13">
        <v>160</v>
      </c>
      <c r="G475" s="14">
        <v>47.365290000000002</v>
      </c>
      <c r="H475" s="15">
        <v>0.108</v>
      </c>
      <c r="I475" s="14">
        <v>391.68362400000001</v>
      </c>
      <c r="J475" s="15">
        <v>0.89200000000000002</v>
      </c>
      <c r="K475" s="16">
        <v>439048914</v>
      </c>
      <c r="L475" s="70">
        <v>2016</v>
      </c>
      <c r="M475" s="13" t="s">
        <v>18</v>
      </c>
      <c r="N475" s="17" t="s">
        <v>1313</v>
      </c>
      <c r="O475" s="22" t="s">
        <v>1314</v>
      </c>
      <c r="P475" s="19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spans="1:31">
      <c r="A476" s="41" t="s">
        <v>1348</v>
      </c>
      <c r="B476" s="10">
        <f t="shared" si="4"/>
        <v>346.11827699999998</v>
      </c>
      <c r="C476" s="16">
        <v>424.33</v>
      </c>
      <c r="D476" s="11">
        <f t="shared" si="0"/>
        <v>4.0719797294117646</v>
      </c>
      <c r="E476" s="12">
        <f t="shared" si="1"/>
        <v>4.0719797294117646</v>
      </c>
      <c r="F476" s="13">
        <v>85</v>
      </c>
      <c r="G476" s="14">
        <v>44.898412999999998</v>
      </c>
      <c r="H476" s="15">
        <v>0.13</v>
      </c>
      <c r="I476" s="14">
        <v>301.21986399999997</v>
      </c>
      <c r="J476" s="15">
        <v>0.87</v>
      </c>
      <c r="K476" s="16">
        <v>346118277</v>
      </c>
      <c r="L476" s="70">
        <v>2017</v>
      </c>
      <c r="M476" s="13" t="s">
        <v>18</v>
      </c>
      <c r="N476" s="17" t="s">
        <v>1349</v>
      </c>
      <c r="O476" s="22" t="s">
        <v>1350</v>
      </c>
      <c r="P476" s="19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spans="1:31">
      <c r="A477" s="41" t="s">
        <v>769</v>
      </c>
      <c r="B477" s="10">
        <f t="shared" si="4"/>
        <v>312.24262599999997</v>
      </c>
      <c r="C477" s="16">
        <v>392.37</v>
      </c>
      <c r="D477" s="11">
        <f t="shared" si="0"/>
        <v>7.806065649999999</v>
      </c>
      <c r="E477" s="12">
        <f t="shared" si="1"/>
        <v>7.806065649999999</v>
      </c>
      <c r="F477" s="13">
        <v>40</v>
      </c>
      <c r="G477" s="14">
        <v>26.830068000000001</v>
      </c>
      <c r="H477" s="15">
        <v>8.5999999999999993E-2</v>
      </c>
      <c r="I477" s="14">
        <v>285.41255799999999</v>
      </c>
      <c r="J477" s="15">
        <v>0.91400000000000003</v>
      </c>
      <c r="K477" s="16">
        <v>312242626</v>
      </c>
      <c r="L477" s="70">
        <v>2016</v>
      </c>
      <c r="M477" s="13" t="s">
        <v>18</v>
      </c>
      <c r="N477" s="17" t="s">
        <v>770</v>
      </c>
      <c r="O477" s="22" t="s">
        <v>771</v>
      </c>
      <c r="P477" s="19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 spans="1:31">
      <c r="A478" s="76" t="s">
        <v>895</v>
      </c>
      <c r="B478" s="49">
        <f t="shared" si="4"/>
        <v>355.72519499999999</v>
      </c>
      <c r="C478" s="16">
        <v>604.82000000000005</v>
      </c>
      <c r="D478" s="11">
        <f t="shared" si="0"/>
        <v>18.722378684210526</v>
      </c>
      <c r="E478" s="12">
        <f t="shared" si="1"/>
        <v>18.722378684210526</v>
      </c>
      <c r="F478" s="32">
        <v>19</v>
      </c>
      <c r="G478" s="14">
        <v>13.750643999999999</v>
      </c>
      <c r="H478" s="50">
        <v>3.9E-2</v>
      </c>
      <c r="I478" s="14">
        <v>341.97455100000002</v>
      </c>
      <c r="J478" s="50">
        <v>0.96099999999999997</v>
      </c>
      <c r="K478" s="51">
        <v>355725195</v>
      </c>
      <c r="L478" s="70">
        <v>2001</v>
      </c>
      <c r="M478" s="13" t="s">
        <v>16</v>
      </c>
      <c r="N478" s="17" t="s">
        <v>896</v>
      </c>
      <c r="O478" s="22" t="s">
        <v>897</v>
      </c>
      <c r="P478" s="19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</sheetData>
  <hyperlinks>
    <hyperlink ref="N2" r:id="rId1" location="tab=summary"/>
    <hyperlink ref="O3" r:id="rId2"/>
    <hyperlink ref="L5" r:id="rId3" display="https://www.boxofficemojo.com/year/world/2021/?ref_=bo_cso_table_6"/>
    <hyperlink ref="O5" r:id="rId4"/>
    <hyperlink ref="N6" r:id="rId5"/>
    <hyperlink ref="L7" r:id="rId6" display="https://www.boxofficemojo.com/year/world/2022/?ref_=bo_cso_table_11"/>
    <hyperlink ref="O7" r:id="rId7"/>
    <hyperlink ref="L8" r:id="rId8" display="https://www.boxofficemojo.com/year/world/2018/?ref_=bo_cso_table_14"/>
    <hyperlink ref="L9" r:id="rId9" display="https://www.boxofficemojo.com/year/world/2018/?ref_=bo_cso_table_5"/>
    <hyperlink ref="O10" r:id="rId10" location=":~:text=With%20a%20budget%20of%20%24200,Avatar%20surpassed%20it%20in%202010."/>
    <hyperlink ref="L11" r:id="rId11" display="https://www.boxofficemojo.com/year/world/2015/?ref_=bo_cso_table_7"/>
    <hyperlink ref="O11" r:id="rId12"/>
    <hyperlink ref="L12" r:id="rId13" display="https://www.boxofficemojo.com/year/world/2012/?ref_=bo_cso_table_9"/>
    <hyperlink ref="O12" r:id="rId14"/>
    <hyperlink ref="L13" r:id="rId15" display="https://www.boxofficemojo.com/year/world/2017/?ref_=bo_cso_table_16"/>
    <hyperlink ref="O13" r:id="rId16"/>
    <hyperlink ref="L14" r:id="rId17" display="https://www.boxofficemojo.com/year/world/2018/?ref_=bo_cso_table_20"/>
    <hyperlink ref="O14" r:id="rId18"/>
    <hyperlink ref="L15" r:id="rId19" display="https://www.boxofficemojo.com/year/world/2022/?ref_=bo_cso_table_162"/>
    <hyperlink ref="N15" r:id="rId20" location="tab=summary"/>
    <hyperlink ref="O15" r:id="rId21"/>
    <hyperlink ref="L16" r:id="rId22" display="https://www.boxofficemojo.com/year/world/2019/?ref_=bo_cso_table_8"/>
    <hyperlink ref="O16" r:id="rId23"/>
    <hyperlink ref="L17" r:id="rId24" display="https://www.boxofficemojo.com/year/world/2008/?ref_=bo_cso_table_50"/>
    <hyperlink ref="O17" r:id="rId25"/>
    <hyperlink ref="L18" r:id="rId26" display="https://www.boxofficemojo.com/year/world/2016/?ref_=bo_cso_table_40"/>
    <hyperlink ref="O18" r:id="rId27" location=":~:text=Thanks%20to%20a%20budget%20that,essentially%20derailing%20the%20entire%20franchise."/>
    <hyperlink ref="L19" r:id="rId28" display="https://www.boxofficemojo.com/year/world/2019/?ref_=bo_cso_table_35"/>
    <hyperlink ref="O19" r:id="rId29" location=":~:text=With%20an%20estimated%20budget%20of,United%20States%20on%20December%2020."/>
    <hyperlink ref="L20" r:id="rId30" display="https://www.boxofficemojo.com/year/world/2017/?ref_=bo_cso_table_18"/>
    <hyperlink ref="L21" r:id="rId31" display="https://www.boxofficemojo.com/year/world/2016/?ref_=bo_cso_table_45"/>
    <hyperlink ref="L22" r:id="rId32" display="https://www.boxofficemojo.com/year/world/2019/?ref_=bo_cso_table_12"/>
    <hyperlink ref="L23" r:id="rId33" display="https://www.boxofficemojo.com/year/world/1999/?ref_=bo_cso_table_46"/>
    <hyperlink ref="O23" r:id="rId34"/>
    <hyperlink ref="L24" r:id="rId35" display="https://www.boxofficemojo.com/year/world/1977/?ref_=bo_cso_table_106"/>
    <hyperlink ref="O24" r:id="rId36" location=":~:text=Released%20in%201977%2C%20%22A%20New,around%20775%20million%20U.S.%20dollars."/>
    <hyperlink ref="L25" r:id="rId37" display="https://www.boxofficemojo.com/year/world/2015/?ref_=bo_cso_table_13"/>
    <hyperlink ref="L26" r:id="rId38" display="https://www.boxofficemojo.com/year/world/2012/?ref_=bo_cso_table_34"/>
    <hyperlink ref="O26" r:id="rId39"/>
    <hyperlink ref="L27" r:id="rId40" display="https://www.boxofficemojo.com/year/world/2004/?ref_=bo_cso_table_65"/>
    <hyperlink ref="O27" r:id="rId41"/>
    <hyperlink ref="L28" r:id="rId42" display="https://www.boxofficemojo.com/year/world/1982/?ref_=bo_cso_table_98"/>
    <hyperlink ref="O28" r:id="rId43" location=":~:text=Filming%20took%20place%20from%20September,were%20designed%20by%20Carlo%20Rambaldi."/>
    <hyperlink ref="L29" r:id="rId44" display="https://www.boxofficemojo.com/year/world/2019/?ref_=bo_cso_table_36"/>
    <hyperlink ref="O29" r:id="rId45"/>
    <hyperlink ref="L30" r:id="rId46" display="https://www.boxofficemojo.com/year/world/2019/?ref_=bo_cso_table_28"/>
    <hyperlink ref="L31" r:id="rId47" display="https://www.boxofficemojo.com/year/world/2013/?ref_=bo_cso_table_80"/>
    <hyperlink ref="L32" r:id="rId48" display="https://www.boxofficemojo.com/year/world/2006/?ref_=bo_cso_table_38"/>
    <hyperlink ref="O32" r:id="rId49"/>
    <hyperlink ref="L33" r:id="rId50" display="https://www.boxofficemojo.com/year/world/1994/?ref_=bo_cso_table_39"/>
    <hyperlink ref="O33" r:id="rId51"/>
    <hyperlink ref="L34" r:id="rId52" display="https://www.boxofficemojo.com/year/world/2018/?ref_=bo_cso_table_17"/>
    <hyperlink ref="O34" r:id="rId53"/>
    <hyperlink ref="L35" r:id="rId54" display="https://www.boxofficemojo.com/year/world/2010/?ref_=bo_cso_table_37"/>
    <hyperlink ref="O35" r:id="rId55"/>
    <hyperlink ref="L36" r:id="rId56" display="https://www.boxofficemojo.com/year/world/2017/?ref_=bo_cso_table_89"/>
    <hyperlink ref="O36" r:id="rId57"/>
    <hyperlink ref="L37" r:id="rId58" display="https://www.boxofficemojo.com/year/world/2022/?ref_=bo_cso_table_59"/>
    <hyperlink ref="O37" r:id="rId59"/>
    <hyperlink ref="L38" r:id="rId60" display="https://www.boxofficemojo.com/year/world/2013/?ref_=bo_cso_table_22"/>
    <hyperlink ref="O38" r:id="rId61"/>
    <hyperlink ref="L39" r:id="rId62" display="https://www.boxofficemojo.com/year/world/2016/?ref_=bo_cso_table_24"/>
    <hyperlink ref="L40" r:id="rId63" display="https://www.boxofficemojo.com/year/world/2012/?ref_=bo_cso_table_138"/>
    <hyperlink ref="O40" r:id="rId64"/>
    <hyperlink ref="L41" r:id="rId65" display="https://www.boxofficemojo.com/year/world/2002/?ref_=bo_cso_table_88"/>
    <hyperlink ref="O41" r:id="rId66"/>
    <hyperlink ref="L42" r:id="rId67" display="https://www.boxofficemojo.com/year/world/2017/?ref_=bo_cso_table_55"/>
    <hyperlink ref="O42" r:id="rId68"/>
    <hyperlink ref="L43" r:id="rId69" display="https://www.boxofficemojo.com/year/world/1993/?ref_=bo_cso_table_30"/>
    <hyperlink ref="O43" r:id="rId70"/>
    <hyperlink ref="L44" r:id="rId71" display="https://www.boxofficemojo.com/year/world/2009/?ref_=bo_cso_table_87"/>
    <hyperlink ref="O44" r:id="rId72"/>
    <hyperlink ref="L45" r:id="rId73" display="https://www.boxofficemojo.com/year/world/2013/?ref_=bo_cso_table_19"/>
    <hyperlink ref="L46" r:id="rId74" display="https://www.boxofficemojo.com/year/world/2019/?ref_=bo_cso_table_27"/>
    <hyperlink ref="O46" r:id="rId75"/>
    <hyperlink ref="L47" r:id="rId76" display="https://www.boxofficemojo.com/year/world/2017/?ref_=bo_cso_table_81"/>
    <hyperlink ref="L48" r:id="rId77" display="https://www.boxofficemojo.com/year/world/2011/?ref_=bo_cso_table_15"/>
    <hyperlink ref="O48" r:id="rId78"/>
    <hyperlink ref="L49" r:id="rId79" display="https://www.boxofficemojo.com/year/world/2003/?ref_=bo_cso_table_62"/>
    <hyperlink ref="O49" r:id="rId80"/>
    <hyperlink ref="L50" r:id="rId81" display="https://www.boxofficemojo.com/year/world/2005/?ref_=bo_cso_table_79"/>
    <hyperlink ref="O50" r:id="rId82"/>
    <hyperlink ref="L51" r:id="rId83" display="https://www.boxofficemojo.com/year/world/2003/?ref_=bo_cso_table_26"/>
    <hyperlink ref="O51" r:id="rId84"/>
    <hyperlink ref="L52" r:id="rId85" display="https://www.boxofficemojo.com/year/world/2022/?ref_=bo_cso_table_51"/>
    <hyperlink ref="O52" r:id="rId86"/>
    <hyperlink ref="L53" r:id="rId87" display="https://www.boxofficemojo.com/year/world/2004/?ref_=bo_cso_table_102"/>
    <hyperlink ref="O53" r:id="rId88"/>
    <hyperlink ref="L54" r:id="rId89" display="https://www.boxofficemojo.com/year/world/2004/?ref_=bo_cso_table_171"/>
    <hyperlink ref="O54" r:id="rId90"/>
    <hyperlink ref="L55" r:id="rId91" display="https://www.boxofficemojo.com/year/world/2022/?ref_=bo_cso_table_63"/>
    <hyperlink ref="O55" r:id="rId92"/>
    <hyperlink ref="L56" r:id="rId93" display="https://www.boxofficemojo.com/year/world/2022/?ref_=bo_cso_table_110"/>
    <hyperlink ref="O56" r:id="rId94" location=":~:text=The%20film%20was%20a%20commercial,highest%2Dgrossing%20film%20of%202022."/>
    <hyperlink ref="L57" r:id="rId95" display="https://www.boxofficemojo.com/year/world/2016/?ref_=bo_cso_table_72"/>
    <hyperlink ref="O57" r:id="rId96"/>
    <hyperlink ref="L58" r:id="rId97" display="https://www.boxofficemojo.com/year/world/2013/?ref_=bo_cso_table_53"/>
    <hyperlink ref="L59" r:id="rId98" display="https://www.boxofficemojo.com/year/world/2022/?ref_=bo_cso_table_143"/>
    <hyperlink ref="O59" r:id="rId99"/>
    <hyperlink ref="L60" r:id="rId100" display="https://www.boxofficemojo.com/year/world/2016/?ref_=bo_cso_table_54"/>
    <hyperlink ref="O60" r:id="rId101"/>
    <hyperlink ref="L61" r:id="rId102" display="https://www.boxofficemojo.com/year/world/2016/?ref_=bo_cso_table_105"/>
    <hyperlink ref="L62" r:id="rId103" display="https://www.boxofficemojo.com/year/world/2015/?ref_=bo_cso_table_82"/>
    <hyperlink ref="O62" r:id="rId104"/>
    <hyperlink ref="L63" r:id="rId105" display="https://www.boxofficemojo.com/year/world/2019/?ref_=bo_cso_table_41"/>
    <hyperlink ref="L64" r:id="rId106" display="https://www.boxofficemojo.com/year/world/2015/?ref_=bo_cso_table_10"/>
    <hyperlink ref="L65" r:id="rId107" display="https://www.boxofficemojo.com/year/world/2011/?ref_=bo_cso_table_29"/>
    <hyperlink ref="O65" r:id="rId108"/>
    <hyperlink ref="L66" r:id="rId109" display="https://www.boxofficemojo.com/year/world/2014/?ref_=bo_cso_table_198"/>
    <hyperlink ref="L67" r:id="rId110" display="https://www.boxofficemojo.com/year/world/2022/?ref_=bo_cso_table_111"/>
    <hyperlink ref="O67" r:id="rId111" location=":~:text=The%20film's%20production%20budget%20of,Phase%20Four%20of%20the%20MCU."/>
    <hyperlink ref="L68" r:id="rId112" display="https://www.boxofficemojo.com/year/world/2002/?ref_=bo_cso_table_60"/>
    <hyperlink ref="O68" r:id="rId113"/>
    <hyperlink ref="L69" r:id="rId114" display="https://www.boxofficemojo.com/year/world/2016/?ref_=bo_cso_table_43"/>
    <hyperlink ref="O69" r:id="rId115" location=":~:text=Zootopia%20grossed%20%24341.3%20million%20in,a%20budget%20of%20%24150%20million."/>
    <hyperlink ref="L70" r:id="rId116" display="https://www.boxofficemojo.com/year/world/2014/?ref_=bo_cso_table_116"/>
    <hyperlink ref="O70" r:id="rId117" location=":~:text=The%20Hunger%20Games%3A%20Mockingjay%20%E2%80%93%20Part%201%20grossed%20%24337.1%20million%20in,including%20promotion%20and%20advertising%20costs)."/>
    <hyperlink ref="L71" r:id="rId118" display="https://www.boxofficemojo.com/year/world/2007/?ref_=bo_cso_table_71"/>
    <hyperlink ref="O71" r:id="rId119"/>
    <hyperlink ref="L72" r:id="rId120" display="https://www.boxofficemojo.com/year/world/2015/?ref_=bo_cso_table_23"/>
    <hyperlink ref="O72" r:id="rId121"/>
    <hyperlink ref="L73" r:id="rId122" display="https://www.boxofficemojo.com/year/world/2019/?ref_=bo_cso_table_32"/>
    <hyperlink ref="O73" r:id="rId123"/>
    <hyperlink ref="L74" r:id="rId124" display="https://www.boxofficemojo.com/year/world/2018/?ref_=bo_cso_table_25"/>
    <hyperlink ref="L75" r:id="rId125" display="https://www.boxofficemojo.com/year/world/2017/?ref_=bo_cso_table_75"/>
    <hyperlink ref="O75" r:id="rId126"/>
    <hyperlink ref="L76" r:id="rId127" display="https://www.boxofficemojo.com/year/world/2010/?ref_=bo_cso_table_47"/>
    <hyperlink ref="L77" r:id="rId128" display="https://www.boxofficemojo.com/year/world/2014/?ref_=bo_cso_table_109"/>
    <hyperlink ref="L78" r:id="rId129" display="https://www.boxofficemojo.com/year/world/1994/?ref_=bo_cso_table_141"/>
    <hyperlink ref="O78" r:id="rId130"/>
    <hyperlink ref="L79" r:id="rId131" display="https://www.boxofficemojo.com/year/world/2016/?ref_=bo_cso_table_77"/>
    <hyperlink ref="L80" r:id="rId132" display="https://www.boxofficemojo.com/year/world/2017/?ref_=bo_cso_table_134"/>
    <hyperlink ref="O80" r:id="rId133"/>
    <hyperlink ref="L81" r:id="rId134" display="https://www.boxofficemojo.com/year/world/2016/?ref_=bo_cso_table_119"/>
    <hyperlink ref="O81" r:id="rId135" location=":~:text=Suicide%20Squad%20was%20a%20box,including%20advertising%20and%20promotion%20costs)."/>
    <hyperlink ref="L82" r:id="rId136" display="https://www.boxofficemojo.com/year/world/2018/?ref_=bo_cso_table_104"/>
    <hyperlink ref="L83" r:id="rId137" display="https://www.boxofficemojo.com/year/world/2007/?ref_=bo_cso_table_93"/>
    <hyperlink ref="O83" r:id="rId138" location=":~:text=The%20film%20received%20mixed%20reviews,highest%2Dgrossing%20film%20of%202007."/>
    <hyperlink ref="L84" r:id="rId139" display="https://www.boxofficemojo.com/year/world/2019/?ref_=bo_cso_table_95"/>
    <hyperlink ref="O84" r:id="rId140" location=":~:text=The%20film%20received%20generally%20positive,highest%2Dgrossing%20film%20of%202019."/>
    <hyperlink ref="L85" r:id="rId141" display="https://www.boxofficemojo.com/year/world/2007/?ref_=bo_cso_table_132"/>
    <hyperlink ref="O85" r:id="rId142"/>
    <hyperlink ref="L86" r:id="rId143" display="https://www.boxofficemojo.com/year/world/2008/?ref_=bo_cso_table_182"/>
    <hyperlink ref="O86" r:id="rId144"/>
    <hyperlink ref="L87" r:id="rId145" display="https://www.boxofficemojo.com/year/world/2001/?ref_=bo_cso_table_48"/>
    <hyperlink ref="O87" r:id="rId146" location=":~:text=The%20production%20budget%20for%20the,the%20Half%2DBlood%20Prince'."/>
    <hyperlink ref="L88" r:id="rId147" display="https://www.boxofficemojo.com/year/world/2008/?ref_=bo_cso_table_101"/>
    <hyperlink ref="O88" r:id="rId148"/>
    <hyperlink ref="L89" r:id="rId149" display="https://www.boxofficemojo.com/year/world/2001/?ref_=bo_cso_table_69"/>
    <hyperlink ref="O89" r:id="rId150"/>
    <hyperlink ref="L90" r:id="rId151" display="https://www.boxofficemojo.com/year/world/2017/?ref_=bo_cso_table_84"/>
    <hyperlink ref="O90" r:id="rId152"/>
    <hyperlink ref="L91" r:id="rId153" display="https://www.boxofficemojo.com/year/world/2010/?ref_=bo_cso_table_164"/>
    <hyperlink ref="O91" r:id="rId154"/>
    <hyperlink ref="L92" r:id="rId155" display="https://www.boxofficemojo.com/year/world/2002/?ref_=bo_cso_table_154"/>
    <hyperlink ref="O92" r:id="rId156"/>
    <hyperlink ref="L93" r:id="rId157" display="https://www.boxofficemojo.com/year/world/2007/?ref_=bo_cso_table_57"/>
    <hyperlink ref="O93" r:id="rId158"/>
    <hyperlink ref="L94" r:id="rId159" display="https://www.boxofficemojo.com/year/world/1983/?ref_=bo_cso_table_48"/>
    <hyperlink ref="O94" r:id="rId160"/>
    <hyperlink ref="L95" r:id="rId161" display="https://www.boxofficemojo.com/year/world/1996/?ref_=bo_cso_table_91"/>
    <hyperlink ref="O95" r:id="rId162"/>
    <hyperlink ref="L96" r:id="rId163" display="https://www.boxofficemojo.com/year/world/2003/?ref_=bo_cso_table_152"/>
    <hyperlink ref="O96" r:id="rId164"/>
    <hyperlink ref="L97" r:id="rId165" display="https://www.boxofficemojo.com/year/world/2012/?ref_=bo_cso_table_31"/>
    <hyperlink ref="O97" r:id="rId166" location=":~:text=The%20film's%20budget%20is%20estimated,and%20the%20Bond%20film%20series."/>
    <hyperlink ref="L98" r:id="rId167" display="https://www.boxofficemojo.com/year/world/2012/?ref_=bo_cso_table_49"/>
    <hyperlink ref="O98" r:id="rId168"/>
    <hyperlink ref="L99" r:id="rId169" display="https://www.boxofficemojo.com/year/world/2009/?ref_=bo_cso_table_64"/>
    <hyperlink ref="O99" r:id="rId170" location=":~:text=The%20production%20budget%20for%20the,the%20Half%2DBlood%20Prince'."/>
    <hyperlink ref="L100" r:id="rId171" display="https://www.boxofficemojo.com/year/world/2010/?ref_=bo_cso_table_136"/>
    <hyperlink ref="O100" r:id="rId172"/>
    <hyperlink ref="L101" r:id="rId173" display="https://www.boxofficemojo.com/year/world/2009/?ref_=bo_cso_table_130"/>
    <hyperlink ref="O101" r:id="rId174"/>
    <hyperlink ref="L102" r:id="rId175" display="https://www.boxofficemojo.com/year/world/2010/?ref_=bo_cso_table_52"/>
    <hyperlink ref="O102" r:id="rId176"/>
    <hyperlink ref="L103" r:id="rId177" display="https://www.boxofficemojo.com/year/world/1999/?ref_=bo_cso_table_144"/>
    <hyperlink ref="O103" r:id="rId178"/>
    <hyperlink ref="L104" r:id="rId179" display="https://www.boxofficemojo.com/year/world/2009/?ref_=bo_cso_table_124"/>
    <hyperlink ref="O104" r:id="rId180" location="tab=summary"/>
    <hyperlink ref="L105" r:id="rId181" display="https://www.boxofficemojo.com/year/world/1980/?ref_=bo_cso_table_8"/>
    <hyperlink ref="O105" r:id="rId182"/>
    <hyperlink ref="L106" r:id="rId183" display="https://www.boxofficemojo.com/year/world/2010/?ref_=bo_cso_table_86"/>
    <hyperlink ref="O106" r:id="rId184"/>
    <hyperlink ref="L107" r:id="rId185" display="https://www.boxofficemojo.com/year/world/2007/?ref_=bo_cso_table_61"/>
    <hyperlink ref="O107" r:id="rId186" location=":~:text=The%20production%20budget%20for%20the,the%20Half%2DBlood%20Prince'."/>
    <hyperlink ref="L108" r:id="rId187" display="https://www.boxofficemojo.com/year/world/2012/?ref_=bo_cso_table_85"/>
    <hyperlink ref="O108" r:id="rId188"/>
    <hyperlink ref="L109" r:id="rId189" display="https://www.boxofficemojo.com/year/world/2005/?ref_=bo_cso_table_121"/>
    <hyperlink ref="O109" r:id="rId190"/>
    <hyperlink ref="L110" r:id="rId191" display="https://www.boxofficemojo.com/year/world/2013/?ref_=bo_cso_table_145"/>
    <hyperlink ref="O110" r:id="rId192"/>
    <hyperlink ref="L111" r:id="rId193" display="https://www.boxofficemojo.com/year/world/2001/?ref_=bo_cso_table_185"/>
    <hyperlink ref="O111" r:id="rId194"/>
    <hyperlink ref="L112" r:id="rId195" display="https://www.boxofficemojo.com/year/world/2005/?ref_=bo_cso_table_70"/>
    <hyperlink ref="O112" r:id="rId196" location=":~:text=The%20production%20budget%20for%20the,the%20Half%2DBlood%20Prince'."/>
    <hyperlink ref="L113" r:id="rId197" display="https://www.boxofficemojo.com/year/world/1990/?ref_=bo_cso_table_45"/>
    <hyperlink ref="O113" r:id="rId198"/>
    <hyperlink ref="L114" r:id="rId199" display="https://www.boxofficemojo.com/year/world/2015/?ref_=bo_cso_table_155"/>
    <hyperlink ref="O114" r:id="rId200"/>
    <hyperlink ref="L115" r:id="rId201" display="https://www.boxofficemojo.com/year/world/2003/?ref_=bo_cso_table_123"/>
    <hyperlink ref="O115" r:id="rId202"/>
    <hyperlink ref="L116" r:id="rId203" display="https://www.boxofficemojo.com/year/world/2011/?ref_=bo_cso_table_129"/>
    <hyperlink ref="O116" r:id="rId204"/>
    <hyperlink ref="L117" r:id="rId205" display="https://www.boxofficemojo.com/year/world/2004/?ref_=bo_cso_table_19"/>
    <hyperlink ref="O117" r:id="rId206"/>
    <hyperlink ref="L118" r:id="rId207" display="https://www.boxofficemojo.com/year/world/2009/?ref_=bo_cso_table_56"/>
    <hyperlink ref="O118" r:id="rId208"/>
    <hyperlink ref="L119" r:id="rId209" display="https://www.boxofficemojo.com/year/world/2013/?ref_=bo_cso_table_127"/>
    <hyperlink ref="L120" r:id="rId210" display="https://www.boxofficemojo.com/year/world/2018/?ref_=bo_cso_table_24"/>
    <hyperlink ref="O120" r:id="rId211"/>
    <hyperlink ref="L121" r:id="rId212" display="https://www.boxofficemojo.com/year/world/2016/?ref_=bo_cso_table_157"/>
    <hyperlink ref="O121" r:id="rId213" location=":~:text=Reception-,Box%20office,production%20budget%20of%20%2475%20million."/>
    <hyperlink ref="L122" r:id="rId214" display="https://www.boxofficemojo.com/year/world/2013/?ref_=bo_cso_table_122"/>
    <hyperlink ref="O122" r:id="rId215"/>
    <hyperlink ref="L123" r:id="rId216" display="https://www.boxofficemojo.com/year/world/2001/?ref_=bo_cso_table_37"/>
    <hyperlink ref="O123" r:id="rId217" location=":~:text=1%20at%20the%20domestic%20box,Pixar's%20%E2%80%9CMonsters%2C%20Inc.%E2%80%9D"/>
    <hyperlink ref="O124" r:id="rId218"/>
    <hyperlink ref="L125" r:id="rId219" display="https://www.boxofficemojo.com/year/world/2017/?ref_=bo_cso_table_44"/>
    <hyperlink ref="L126" r:id="rId220" display="https://www.boxofficemojo.com/year/world/2002/?ref_=bo_cso_table_67"/>
    <hyperlink ref="O126" r:id="rId221" location=":~:text=The%20production%20budget%20for%20the,the%20Half%2DBlood%20Prince'."/>
    <hyperlink ref="L127" r:id="rId222" display="https://www.boxofficemojo.com/year/world/2012/?ref_=bo_cso_table_115"/>
    <hyperlink ref="O127" r:id="rId223"/>
    <hyperlink ref="L128" r:id="rId224" display="https://www.boxofficemojo.com/year/world/2004/?ref_=bo_cso_table_159"/>
    <hyperlink ref="O128" r:id="rId225"/>
    <hyperlink ref="L129" r:id="rId226" display="https://www.boxofficemojo.com/year/world/2000/?ref_=bo_cso_table_107"/>
    <hyperlink ref="O129" r:id="rId227"/>
    <hyperlink ref="L130" r:id="rId228" display="https://www.boxofficemojo.com/year/world/2014/?ref_=bo_cso_table_128"/>
    <hyperlink ref="L131" r:id="rId229" display="https://www.boxofficemojo.com/year/world/2013/?ref_=bo_cso_table_58"/>
    <hyperlink ref="L132" r:id="rId230" display="https://www.boxofficemojo.com/year/world/2014/?ref_=bo_cso_table_58"/>
    <hyperlink ref="O132" r:id="rId231" location=":~:text=The%20Lego%20Movie%20premiered%20in,%2C%20story%2C%20humor%20and%20acting."/>
    <hyperlink ref="L133" r:id="rId232" display="https://www.boxofficemojo.com/year/world/2009/?ref_=bo_cso_table_149"/>
    <hyperlink ref="O133" r:id="rId233" location=":~:text=It%20was%20released%20in%20the,its%20%24150%20million%20production%20budget."/>
    <hyperlink ref="L134" r:id="rId234" display="https://www.boxofficemojo.com/year/world/2007/?ref_=bo_cso_table_183"/>
    <hyperlink ref="O134" r:id="rId235"/>
    <hyperlink ref="L135" r:id="rId236" display="https://www.boxofficemojo.com/year/world/2014/?ref_=bo_cso_table_56"/>
    <hyperlink ref="O135" r:id="rId237"/>
    <hyperlink ref="L136" r:id="rId238" display="https://www.boxofficemojo.com/year/world/2011/?ref_=bo_cso_table_181"/>
    <hyperlink ref="O136" r:id="rId239" location=":~:text=The%20Hangover%20Part%20II%20grossed,a%20budget%20of%20%2480%20million."/>
    <hyperlink ref="L137" r:id="rId240" display="https://www.boxofficemojo.com/year/world/2010/?ref_=bo_cso_table_3"/>
    <hyperlink ref="L138" r:id="rId241" display="https://www.boxofficemojo.com/year/world/1989/?ref_=bo_cso_table_113"/>
    <hyperlink ref="O138" r:id="rId242"/>
    <hyperlink ref="L139" r:id="rId243" display="https://www.boxofficemojo.com/year/world/2006/?ref_=bo_cso_table_187"/>
    <hyperlink ref="O139" r:id="rId244"/>
    <hyperlink ref="L140" r:id="rId245" display="https://www.boxofficemojo.com/year/world/1997/?ref_=bo_cso_table_179"/>
    <hyperlink ref="O140" r:id="rId246"/>
    <hyperlink ref="L141" r:id="rId247" display="https://www.boxofficemojo.com/year/world/2004/?ref_=bo_cso_table_96"/>
    <hyperlink ref="O141" r:id="rId248" location=":~:text=The%20production%20budget%20for%20the,the%20Half%2DBlood%20Prince'."/>
    <hyperlink ref="L142" r:id="rId249" display="https://www.boxofficemojo.com/year/world/2016/?ref_=bo_cso_table_148"/>
    <hyperlink ref="O142" r:id="rId250"/>
    <hyperlink ref="L143" r:id="rId251" display="https://www.boxofficemojo.com/year/world/1981/?ref_=bo_cso_table_142"/>
    <hyperlink ref="O143" r:id="rId252"/>
    <hyperlink ref="L144" r:id="rId253" display="https://www.boxofficemojo.com/year/world/1999/?ref_=bo_cso_table_30"/>
    <hyperlink ref="O144" r:id="rId254"/>
    <hyperlink ref="L145" r:id="rId255" display="https://www.boxofficemojo.com/year/world/2014/?ref_=bo_cso_table_33"/>
    <hyperlink ref="O145" r:id="rId256" location=":~:text=Box%20office-,Worldwide,a%20budget%20of%20%24210%20million."/>
    <hyperlink ref="L146" r:id="rId257" display="https://www.boxofficemojo.com/year/world/2006/?ref_=bo_cso_table_64"/>
    <hyperlink ref="O146" r:id="rId258"/>
    <hyperlink ref="L147" r:id="rId259" display="https://www.boxofficemojo.com/year/world/2003/?ref_=bo_cso_table_41"/>
    <hyperlink ref="O147" r:id="rId260"/>
    <hyperlink ref="L148" r:id="rId261" display="https://www.boxofficemojo.com/year/world/1996/?ref_=bo_cso_table_32"/>
    <hyperlink ref="O148" r:id="rId262"/>
    <hyperlink ref="L149" r:id="rId263" display="https://www.boxofficemojo.com/year/world/2002/?ref_=bo_cso_table_182"/>
    <hyperlink ref="O149" r:id="rId264" location=":~:text=Despite%20never%20hitting%20the%20number,films%20of%20the%2021st%20century."/>
    <hyperlink ref="L150" r:id="rId265" display="https://www.boxofficemojo.com/year/world/2014/?ref_=bo_cso_table_114"/>
    <hyperlink ref="O150" r:id="rId266" location=":~:text=COVID%2D19%20pandemic.-,Box%20office,a%20budget%20of%20%24180%20million."/>
    <hyperlink ref="L151" r:id="rId267" display="https://www.boxofficemojo.com/year/world/2011/?ref_=bo_cso_table_42"/>
    <hyperlink ref="O151" r:id="rId268"/>
    <hyperlink ref="L152" r:id="rId269" display="https://www.boxofficemojo.com/year/world/2010/?ref_=bo_cso_table_117"/>
    <hyperlink ref="O152" r:id="rId270"/>
    <hyperlink ref="L153" r:id="rId271" display="https://www.boxofficemojo.com/year/world/2013/?ref_=bo_cso_table_103"/>
    <hyperlink ref="L154" r:id="rId272" display="https://www.boxofficemojo.com/year/world/2012/?ref_=bo_cso_table_7"/>
    <hyperlink ref="L155" r:id="rId273" display="https://www.boxofficemojo.com/year/world/2013/?ref_=bo_cso_table_33"/>
    <hyperlink ref="O155" r:id="rId274"/>
    <hyperlink ref="L156" r:id="rId275" display="https://www.boxofficemojo.com/year/world/1984/?ref_=bo_cso_table_158"/>
    <hyperlink ref="O156" r:id="rId276"/>
    <hyperlink ref="L157" r:id="rId277" display="https://www.boxofficemojo.com/year/world/2006/?ref_=bo_cso_table_66"/>
    <hyperlink ref="O157" r:id="rId278"/>
    <hyperlink ref="L158" r:id="rId279" display="https://www.boxofficemojo.com/year/world/2005/?ref_=bo_cso_table_176"/>
    <hyperlink ref="O158" r:id="rId280"/>
    <hyperlink ref="L159" r:id="rId281" display="https://www.boxofficemojo.com/year/world/2016/?ref_=bo_cso_table_92"/>
    <hyperlink ref="O159" r:id="rId282" location=":~:text=Pictures.,of%20the%20Wizarding%20World%20franchise."/>
    <hyperlink ref="L160" r:id="rId283" display="https://www.boxofficemojo.com/year/world/2014/?ref_=bo_cso_table_120"/>
    <hyperlink ref="O160" r:id="rId284"/>
    <hyperlink ref="L161" r:id="rId285" display="https://www.boxofficemojo.com/year/world/2000/?ref_=bo_cso_table_94"/>
    <hyperlink ref="O161" r:id="rId286" location=":~:text=Cast%20Away%20kept%20performing%20well,production%20budget%20of%20%2490%20million."/>
    <hyperlink ref="O162" r:id="rId287"/>
    <hyperlink ref="L163" r:id="rId288" display="https://www.boxofficemojo.com/year/world/2016/?ref_=bo_cso_table_142"/>
    <hyperlink ref="L164" r:id="rId289" display="https://www.boxofficemojo.com/year/world/1997/?ref_=bo_cso_table_169"/>
    <hyperlink ref="O164" r:id="rId290"/>
    <hyperlink ref="L165" r:id="rId291" display="https://www.boxofficemojo.com/year/world/2017/?ref_=bo_cso_table_149"/>
    <hyperlink ref="O165" r:id="rId292"/>
    <hyperlink ref="L166" r:id="rId293" display="https://www.boxofficemojo.com/year/world/2013/?ref_=bo_cso_table_60"/>
    <hyperlink ref="O166" r:id="rId294"/>
    <hyperlink ref="L167" r:id="rId295" display="https://www.boxofficemojo.com/year/world/2015/?ref_=bo_cso_table_160"/>
    <hyperlink ref="O167" r:id="rId296" location=":~:text=The%20Martian%20was%20a%20financial,a%20budget%20of%20%24108%20million."/>
    <hyperlink ref="L168" r:id="rId297" display="https://www.boxofficemojo.com/year/world/2002/?ref_=bo_cso_table_120"/>
    <hyperlink ref="O168" r:id="rId298"/>
    <hyperlink ref="L169" r:id="rId299" display="https://www.boxofficemojo.com/year/world/2008/?ref_=bo_cso_table_161"/>
    <hyperlink ref="L170" r:id="rId300" display="https://www.boxofficemojo.com/year/world/2007/?ref_=bo_cso_table_79"/>
    <hyperlink ref="O170" r:id="rId301"/>
    <hyperlink ref="L171" r:id="rId302" display="https://www.boxofficemojo.com/year/world/2017/?ref_=bo_cso_table_168"/>
    <hyperlink ref="O171" r:id="rId303"/>
    <hyperlink ref="L172" r:id="rId304" display="https://www.boxofficemojo.com/year/world/2001/?ref_=bo_cso_table_103"/>
    <hyperlink ref="O172" r:id="rId305"/>
    <hyperlink ref="L173" r:id="rId306" display="https://www.boxofficemojo.com/year/world/2017/?ref_=bo_cso_table_21"/>
    <hyperlink ref="O173" r:id="rId307" location=":~:text=With%20an%20estimated%20production%20budget,Walker's%20death%20in%20November%202013."/>
    <hyperlink ref="L174" r:id="rId308" display="https://www.boxofficemojo.com/year/world/2021/?ref_=bo_cso_table_91"/>
    <hyperlink ref="O174" r:id="rId309"/>
    <hyperlink ref="L175" r:id="rId310" display="https://www.boxofficemojo.com/year/world/2008/?ref_=bo_cso_table_20"/>
    <hyperlink ref="O175" r:id="rId311" location=":~:text=The%20film%20cost%20%24180%20million,States%20on%20June%2027%2C%202008."/>
    <hyperlink ref="L176" r:id="rId312" display="https://www.boxofficemojo.com/year/world/1995/?ref_=bo_cso_table_138"/>
    <hyperlink ref="O176" r:id="rId313"/>
    <hyperlink ref="L177" r:id="rId314" display="https://www.boxofficemojo.com/year/world/2014/?ref_=bo_cso_table_150"/>
    <hyperlink ref="L178" r:id="rId315" display="https://www.boxofficemojo.com/year/world/2018/?ref_=bo_cso_table_99"/>
    <hyperlink ref="O178" r:id="rId316"/>
    <hyperlink ref="L179" r:id="rId317" display="https://www.boxofficemojo.com/year/world/2007/?ref_=bo_cso_table_67"/>
    <hyperlink ref="O179" r:id="rId318" location=":~:text=The%20film%20grossed%20%24220%20million,grossing%20film%20in%20the%20series."/>
    <hyperlink ref="L180" r:id="rId319" display="https://www.boxofficemojo.com/year/world/2009/?ref_=bo_cso_table_81"/>
    <hyperlink ref="L181" r:id="rId320" display="https://www.boxofficemojo.com/year/world/1993/?ref_=bo_cso_table_84"/>
    <hyperlink ref="O181" r:id="rId321" location=":~:text=Robin%20Williams%20was%20awarded%20the,highest%2Dgrossing%20film%20of%201993."/>
    <hyperlink ref="L182" r:id="rId322" display="https://www.boxofficemojo.com/year/world/1991/?ref_=bo_cso_table_101"/>
    <hyperlink ref="O182" r:id="rId323"/>
    <hyperlink ref="L183" r:id="rId324" display="https://www.boxofficemojo.com/year/world/2012/?ref_=bo_cso_table_197"/>
    <hyperlink ref="O183" r:id="rId325"/>
    <hyperlink ref="L184" r:id="rId326" display="https://www.boxofficemojo.com/year/world/2005/?ref_=bo_cso_table_192"/>
    <hyperlink ref="O184" r:id="rId327" location=":~:text=Filming%20for%20King%20Kong%20took,%2Drecord%2Dbreaking%20%24207%20million."/>
    <hyperlink ref="L185" r:id="rId328" display="https://www.boxofficemojo.com/year/world/1990/?ref_=bo_cso_table_26"/>
    <hyperlink ref="O185" r:id="rId329"/>
    <hyperlink ref="L186" r:id="rId330" display="https://www.boxofficemojo.com/year/world/2010/?ref_=bo_cso_table_31"/>
    <hyperlink ref="L187" r:id="rId331" display="https://www.boxofficemojo.com/year/world/2006/?ref_=bo_cso_table_113"/>
    <hyperlink ref="O187" r:id="rId332"/>
    <hyperlink ref="L188" r:id="rId333" display="https://www.boxofficemojo.com/year/world/1992/?ref_=bo_cso_table_27"/>
    <hyperlink ref="O188" r:id="rId334"/>
    <hyperlink ref="L189" r:id="rId335" display="https://www.boxofficemojo.com/year/world/2007/?ref_=bo_cso_table_187"/>
    <hyperlink ref="L190" r:id="rId336" display="https://www.boxofficemojo.com/year/world/1998/?ref_=bo_cso_table_43"/>
    <hyperlink ref="O190" r:id="rId337"/>
    <hyperlink ref="L191" r:id="rId338" display="https://www.boxofficemojo.com/year/world/2018/?ref_=bo_cso_table_66"/>
    <hyperlink ref="L192" r:id="rId339" display="https://www.boxofficemojo.com/year/world/2018/?ref_=bo_cso_table_166"/>
    <hyperlink ref="L193" r:id="rId340" display="https://www.boxofficemojo.com/year/world/2012/?ref_=bo_cso_table_118"/>
    <hyperlink ref="O193" r:id="rId341"/>
    <hyperlink ref="L194" r:id="rId342" display="https://www.boxofficemojo.com/year/world/2008/?ref_=bo_cso_table_158"/>
    <hyperlink ref="O194" r:id="rId343"/>
    <hyperlink ref="L195" r:id="rId344" display="https://www.boxofficemojo.com/year/world/2000/?ref_=bo_cso_table_199"/>
    <hyperlink ref="O195" r:id="rId345"/>
    <hyperlink ref="L196" r:id="rId346" display="https://www.boxofficemojo.com/year/world/2018/?ref_=bo_cso_table_87"/>
    <hyperlink ref="L197" r:id="rId347" display="https://www.boxofficemojo.com/year/world/2003/?ref_=bo_cso_table_121"/>
    <hyperlink ref="O197" r:id="rId348"/>
    <hyperlink ref="L198" r:id="rId349" display="https://www.boxofficemojo.com/year/world/2012/?ref_=bo_cso_table_99"/>
    <hyperlink ref="O198" r:id="rId350"/>
    <hyperlink ref="L199" r:id="rId351" display="https://www.boxofficemojo.com/year/world/2018/?ref_=bo_cso_table_139"/>
    <hyperlink ref="O199" r:id="rId352"/>
    <hyperlink ref="L200" r:id="rId353" display="https://www.boxofficemojo.com/year/world/2021/?ref_=bo_cso_table_25"/>
    <hyperlink ref="L201" r:id="rId354" display="https://www.boxofficemojo.com/year/world/2018/?ref_=bo_cso_table_83"/>
    <hyperlink ref="O201" r:id="rId355"/>
    <hyperlink ref="L202" r:id="rId356" display="https://www.boxofficemojo.com/year/world/1985/?ref_=bo_cso_table_154"/>
    <hyperlink ref="O202" r:id="rId357"/>
    <hyperlink ref="L203" r:id="rId358" display="https://www.boxofficemojo.com/year/world/2019/?ref_=bo_cso_table_52"/>
    <hyperlink ref="O203" r:id="rId359"/>
    <hyperlink ref="L204" r:id="rId360" display="https://www.boxofficemojo.com/year/world/2007/?ref_=bo_cso_table_69"/>
    <hyperlink ref="L205" r:id="rId361" display="https://www.boxofficemojo.com/year/world/2017/?ref_=bo_cso_table_94"/>
    <hyperlink ref="O205" r:id="rId362"/>
    <hyperlink ref="L206" r:id="rId363" display="https://www.boxofficemojo.com/year/world/2011/?ref_=bo_cso_table_163"/>
    <hyperlink ref="L207" r:id="rId364" display="https://www.boxofficemojo.com/year/world/2011/?ref_=bo_cso_table_137"/>
    <hyperlink ref="O207" r:id="rId365"/>
    <hyperlink ref="L208" r:id="rId366" display="https://www.boxofficemojo.com/year/world/2009/?ref_=bo_cso_table_18"/>
    <hyperlink ref="O208" r:id="rId367"/>
    <hyperlink ref="L209" r:id="rId368" display="https://www.boxofficemojo.com/year/world/2014/?ref_=bo_cso_table_131"/>
    <hyperlink ref="L210" r:id="rId369" display="https://www.boxofficemojo.com/year/world/2005/?ref_=bo_cso_table_169"/>
    <hyperlink ref="O210" r:id="rId370"/>
    <hyperlink ref="L211" r:id="rId371" display="https://www.boxofficemojo.com/year/world/2005/?ref_=bo_cso_table_49"/>
    <hyperlink ref="O211" r:id="rId372"/>
    <hyperlink ref="L212" r:id="rId373" display="https://www.boxofficemojo.com/year/world/2007/?ref_=bo_cso_table_165"/>
    <hyperlink ref="O212" r:id="rId374"/>
    <hyperlink ref="L213" r:id="rId375" display="https://www.boxofficemojo.com/year/world/2013/?ref_=bo_cso_table_156"/>
    <hyperlink ref="O213" r:id="rId376"/>
    <hyperlink ref="L214" r:id="rId377" display="https://www.boxofficemojo.com/year/world/2020/?ref_=bo_cso_table_99"/>
    <hyperlink ref="O214" r:id="rId378"/>
    <hyperlink ref="L215" r:id="rId379" display="https://www.boxofficemojo.com/year/world/1999/?ref_=bo_cso_table_168"/>
    <hyperlink ref="O215" r:id="rId380"/>
    <hyperlink ref="L216" r:id="rId381" display="https://www.boxofficemojo.com/year/world/1991/?ref_=bo_cso_table_22"/>
    <hyperlink ref="O216" r:id="rId382"/>
    <hyperlink ref="L217" r:id="rId383" display="https://www.boxofficemojo.com/year/world/2014/?ref_=bo_cso_table_133"/>
    <hyperlink ref="O217" r:id="rId384"/>
    <hyperlink ref="L218" r:id="rId385" display="https://www.boxofficemojo.com/year/world/2013/?ref_=bo_cso_table_6"/>
    <hyperlink ref="O218" r:id="rId386" location=":~:text=Regardless%2C%20the%20film%20was%20a,zombie%20film%20of%20all%20time."/>
    <hyperlink ref="L219" r:id="rId387" display="https://www.boxofficemojo.com/year/world/2001/?ref_=bo_cso_table_80"/>
    <hyperlink ref="O219" r:id="rId388"/>
    <hyperlink ref="L220" r:id="rId389" display="https://www.boxofficemojo.com/year/world/1998/?ref_=bo_cso_table_195"/>
    <hyperlink ref="O220" r:id="rId390"/>
    <hyperlink ref="L221" r:id="rId391" display="https://www.boxofficemojo.com/year/world/2015/?ref_=bo_cso_table_4"/>
    <hyperlink ref="O221" r:id="rId392"/>
    <hyperlink ref="L222" r:id="rId393" display="https://www.boxofficemojo.com/year/world/2018/?ref_=bo_cso_table_12"/>
    <hyperlink ref="O222" r:id="rId394" location=":~:text=Ralph%20Breaks%20the%20Internet%20grossed,production%20budget%20of%20%24175%20million."/>
    <hyperlink ref="L223" r:id="rId395" display="https://www.boxofficemojo.com/year/world/2010/?ref_=bo_cso_table_177"/>
    <hyperlink ref="O223" r:id="rId396" location=":~:text=Tangled%2C%20which%20was%20a%20retelling,animation%20and%20flashy%20computer%20animation."/>
    <hyperlink ref="L224" r:id="rId397" display="https://www.boxofficemojo.com/year/world/2014/?ref_=bo_cso_table_16"/>
    <hyperlink ref="L225" r:id="rId398" display="https://www.boxofficemojo.com/year/world/2006/?ref_=bo_cso_table_140"/>
    <hyperlink ref="O225" r:id="rId399"/>
    <hyperlink ref="L226" r:id="rId400" display="https://www.boxofficemojo.com/year/world/2015/?ref_=bo_cso_table_74"/>
    <hyperlink ref="O226" r:id="rId401" location=":~:text=Following%20the%20Sony%20Pictures%20hack,most%20expensive%20films%20ever%20made."/>
    <hyperlink ref="L227" r:id="rId402" display="https://www.boxofficemojo.com/year/world/2001/?ref_=bo_cso_table_76"/>
    <hyperlink ref="O227" r:id="rId403"/>
    <hyperlink ref="L228" r:id="rId404" display="https://www.boxofficemojo.com/year/world/2009/?ref_=bo_cso_table_157"/>
    <hyperlink ref="O228" r:id="rId405"/>
    <hyperlink ref="L229" r:id="rId406" display="https://www.boxofficemojo.com/year/world/2006/?ref_=bo_cso_table_151"/>
    <hyperlink ref="O229" r:id="rId407"/>
    <hyperlink ref="L230" r:id="rId408" display="https://www.boxofficemojo.com/year/world/1989/?ref_=bo_cso_table_50"/>
    <hyperlink ref="O230" r:id="rId409"/>
    <hyperlink ref="L231" r:id="rId410" display="https://www.boxofficemojo.com/year/world/2009/?ref_=bo_cso_table_73"/>
    <hyperlink ref="O231" r:id="rId411"/>
    <hyperlink ref="L232" r:id="rId412" display="https://www.boxofficemojo.com/year/world/2006/?ref_=bo_cso_table_146"/>
    <hyperlink ref="O232" r:id="rId413"/>
    <hyperlink ref="L233" r:id="rId414" display="https://www.boxofficemojo.com/year/world/2015/?ref_=bo_cso_table_140"/>
    <hyperlink ref="O233" r:id="rId415"/>
    <hyperlink ref="L234" r:id="rId416" display="https://www.boxofficemojo.com/year/world/2008/?ref_=bo_cso_table_119"/>
    <hyperlink ref="O234" r:id="rId417"/>
    <hyperlink ref="L235" r:id="rId418" display="https://www.boxofficemojo.com/year/world/2002/?ref_=bo_cso_table_78"/>
    <hyperlink ref="O235" r:id="rId419" location=":~:text=Men%20in%20Black%20II%20was,in%20Black%3A%20International%20in%202019."/>
    <hyperlink ref="L236" r:id="rId420" display="https://www.boxofficemojo.com/year/world/2005/?ref_=bo_cso_table_5"/>
    <hyperlink ref="O236" r:id="rId421"/>
    <hyperlink ref="L237" r:id="rId422" display="https://www.boxofficemojo.com/year/world/2014/?ref_=bo_cso_table_130"/>
    <hyperlink ref="L238" r:id="rId423" display="https://www.boxofficemojo.com/year/world/2011/?ref_=bo_cso_table_191"/>
    <hyperlink ref="L239" r:id="rId424" display="https://www.boxofficemojo.com/year/world/2014/?ref_=bo_cso_table_40"/>
    <hyperlink ref="O239" r:id="rId425"/>
    <hyperlink ref="L240" r:id="rId426" display="https://www.boxofficemojo.com/year/world/2022/?ref_=bo_cso_table_128"/>
    <hyperlink ref="O240" r:id="rId427"/>
    <hyperlink ref="L241" r:id="rId428" display="https://www.boxofficemojo.com/year/world/2018/?ref_=bo_cso_table_152"/>
    <hyperlink ref="O241" r:id="rId429"/>
    <hyperlink ref="L242" r:id="rId430" display="https://www.boxofficemojo.com/year/world/1978/?ref_=bo_cso_table_137"/>
    <hyperlink ref="O242" r:id="rId431" location=":~:text=Grease%20only%20cost%20%246%20million,movie%20musical%20of%20all%20time."/>
    <hyperlink ref="L243" r:id="rId432" display="https://www.boxofficemojo.com/year/world/2017/?ref_=bo_cso_table_15"/>
    <hyperlink ref="L244" r:id="rId433" display="https://www.boxofficemojo.com/year/world/2012/?ref_=bo_cso_table_54"/>
    <hyperlink ref="O244" r:id="rId434"/>
    <hyperlink ref="L245" r:id="rId435" display="https://www.boxofficemojo.com/year/world/2004/?ref_=bo_cso_table_159"/>
    <hyperlink ref="O245" r:id="rId436"/>
    <hyperlink ref="L246" r:id="rId437" display="https://www.boxofficemojo.com/year/world/2018/?ref_=bo_cso_table_112"/>
    <hyperlink ref="L247" r:id="rId438" display="https://www.boxofficemojo.com/year/world/2014/?ref_=bo_cso_table_108"/>
    <hyperlink ref="O247" r:id="rId439" location=":~:text=Interstellar%20grossed%20%24188%20million%20in,production%20budget%20of%20%24165%20million."/>
    <hyperlink ref="L248" r:id="rId440" display="https://www.boxofficemojo.com/year/world/2000/?ref_=bo_cso_table_62"/>
    <hyperlink ref="O248" r:id="rId441"/>
    <hyperlink ref="L249" r:id="rId442" display="https://www.boxofficemojo.com/year/world/2013/?ref_=bo_cso_table_180"/>
    <hyperlink ref="O249" r:id="rId443"/>
    <hyperlink ref="L250" r:id="rId444" display="https://www.boxofficemojo.com/year/world/2011/?ref_=bo_cso_table_2"/>
    <hyperlink ref="O250" r:id="rId445"/>
    <hyperlink ref="L251" r:id="rId446" display="https://www.boxofficemojo.com/year/world/2004/?ref_=bo_cso_table_196"/>
    <hyperlink ref="O251" r:id="rId447"/>
    <hyperlink ref="L252" r:id="rId448" display="https://www.boxofficemojo.com/year/world/2005/?ref_=bo_cso_table_38"/>
    <hyperlink ref="O252" r:id="rId449"/>
    <hyperlink ref="L253" r:id="rId450" display="https://www.boxofficemojo.com/year/world/1990/?ref_=bo_cso_table_102"/>
    <hyperlink ref="O253" r:id="rId451"/>
    <hyperlink ref="L254" r:id="rId452" display="https://www.boxofficemojo.com/year/world/1995/?ref_=bo_cso_table_116"/>
    <hyperlink ref="O254" r:id="rId453"/>
    <hyperlink ref="L255" r:id="rId454" display="https://www.boxofficemojo.com/year/world/1993/?ref_=bo_cso_table_180"/>
    <hyperlink ref="O255" r:id="rId455" location=":~:text=The%20Fugitive%20premiered%20in%20Westwood,against%20a%20%2444%20million%20budget."/>
    <hyperlink ref="L256" r:id="rId456" display="https://www.boxofficemojo.com/year/world/2021/?ref_=bo_cso_table_158"/>
    <hyperlink ref="O256" r:id="rId457"/>
    <hyperlink ref="L257" r:id="rId458" display="https://www.boxofficemojo.com/year/world/2015/?ref_=bo_cso_table_10"/>
    <hyperlink ref="O257" r:id="rId459"/>
    <hyperlink ref="L258" r:id="rId460" display="https://www.boxofficemojo.com/year/world/2001/?ref_=bo_cso_table_73"/>
    <hyperlink ref="O258" r:id="rId461"/>
    <hyperlink ref="L259" r:id="rId462" display="https://www.boxofficemojo.com/year/world/2007/?ref_=bo_cso_table_9"/>
    <hyperlink ref="O259" r:id="rId463"/>
    <hyperlink ref="L260" r:id="rId464" display="https://www.boxofficemojo.com/year/world/2000/?ref_=bo_cso_table_167"/>
    <hyperlink ref="O260" r:id="rId465"/>
    <hyperlink ref="L261" r:id="rId466" display="https://www.boxofficemojo.com/year/world/2000/?ref_=bo_cso_table_134"/>
    <hyperlink ref="O261" r:id="rId467"/>
    <hyperlink ref="L262" r:id="rId468" display="https://www.boxofficemojo.com/year/world/2001/?ref_=bo_cso_table_181"/>
    <hyperlink ref="O262" r:id="rId469"/>
    <hyperlink ref="L263" r:id="rId470" display="https://www.boxofficemojo.com/year/world/2011/?ref_=bo_cso_table_75"/>
    <hyperlink ref="O263" r:id="rId471"/>
    <hyperlink ref="L264" r:id="rId472" display="https://www.boxofficemojo.com/year/world/1996/?ref_=bo_cso_table_68"/>
    <hyperlink ref="O264" r:id="rId473"/>
    <hyperlink ref="L265" r:id="rId474" display="https://www.boxofficemojo.com/year/world/1986/?ref_=bo_cso_table_76"/>
    <hyperlink ref="O265" r:id="rId475"/>
    <hyperlink ref="L266" r:id="rId476" display="https://www.boxofficemojo.com/year/world/2015/?ref_=bo_cso_table_23"/>
    <hyperlink ref="L267" r:id="rId477" display="https://www.boxofficemojo.com/year/world/2001/?ref_=bo_cso_table_193"/>
    <hyperlink ref="O267" r:id="rId478"/>
    <hyperlink ref="L268" r:id="rId479" display="https://www.boxofficemojo.com/year/world/2008/?ref_=bo_cso_table_175"/>
    <hyperlink ref="O268" r:id="rId480" location=":~:text=Released%20on%20November%207%2C%202008,died%20before%20the%20film's%20release."/>
    <hyperlink ref="L269" r:id="rId481" display="https://www.boxofficemojo.com/year/world/2009/?ref_=bo_cso_table_171"/>
    <hyperlink ref="O269" r:id="rId482"/>
    <hyperlink ref="L270" r:id="rId483" display="https://www.boxofficemojo.com/year/world/1984/?ref_=bo_cso_table_125"/>
    <hyperlink ref="O270" r:id="rId484"/>
    <hyperlink ref="L271" r:id="rId485" display="https://www.boxofficemojo.com/year/world/2005/?ref_=bo_cso_table_174"/>
    <hyperlink ref="O271" r:id="rId486"/>
    <hyperlink ref="L272" r:id="rId487" display="https://www.boxofficemojo.com/year/world/2012/?ref_=bo_cso_table_153"/>
    <hyperlink ref="O272" r:id="rId488"/>
    <hyperlink ref="L273" r:id="rId489" display="https://www.boxofficemojo.com/year/world/1990/?ref_=bo_cso_table_63"/>
    <hyperlink ref="O273" r:id="rId490"/>
    <hyperlink ref="L274" r:id="rId491" display="https://www.boxofficemojo.com/year/world/2015/?ref_=bo_cso_table_148"/>
    <hyperlink ref="L275" r:id="rId492" display="https://www.boxofficemojo.com/year/world/2009/?ref_=bo_cso_table_112"/>
    <hyperlink ref="O275" r:id="rId493" location=":~:text=The%20film%20was%20released%20theatrically,on%20a%20%24150%20million%20budget."/>
    <hyperlink ref="L276" r:id="rId494" display="https://www.boxofficemojo.com/year/world/2014/?ref_=bo_cso_table_167"/>
    <hyperlink ref="L277" r:id="rId495" display="https://www.boxofficemojo.com/year/world/2011/?ref_=bo_cso_table_44"/>
    <hyperlink ref="O277" r:id="rId496"/>
    <hyperlink ref="L278" r:id="rId497" display="https://www.boxofficemojo.com/year/world/2011/?ref_=bo_cso_table_176"/>
    <hyperlink ref="L279" r:id="rId498" display="https://www.boxofficemojo.com/year/world/2010/?ref_=bo_cso_table_199"/>
    <hyperlink ref="O279" r:id="rId499"/>
    <hyperlink ref="L280" r:id="rId500" display="https://www.boxofficemojo.com/year/world/1998/?ref_=bo_cso_table_178"/>
    <hyperlink ref="O280" r:id="rId501"/>
    <hyperlink ref="L281" r:id="rId502" display="https://www.boxofficemojo.com/year/world/2002/?ref_=bo_cso_table_155"/>
    <hyperlink ref="O281" r:id="rId503"/>
    <hyperlink ref="L282" r:id="rId504" display="https://www.boxofficemojo.com/year/world/2017/?ref_=bo_cso_table_167"/>
    <hyperlink ref="O282" r:id="rId505" location=":~:text=The%20Lego%20Batman%20Movie%20grossed,production%20budget%20of%20%2480%20million."/>
    <hyperlink ref="L283" r:id="rId506" display="https://www.boxofficemojo.com/year/world/2017/?ref_=bo_cso_table_14"/>
    <hyperlink ref="O283" r:id="rId507" location=":~:text=It%20grossed%20%24528%20million%20worldwide,all%20three%20awards%20to%20Coco."/>
    <hyperlink ref="L284" r:id="rId508" display="https://www.boxofficemojo.com/year/world/1986/?ref_=bo_cso_table_136"/>
    <hyperlink ref="O284" r:id="rId509"/>
    <hyperlink ref="L285" r:id="rId510" display="https://www.boxofficemojo.com/year/world/2017/?ref_=bo_cso_table_88"/>
    <hyperlink ref="O285" r:id="rId511" location=":~:text=Reception-,Box%20office,production%20budget%20of%20%2484%20million."/>
    <hyperlink ref="L286" r:id="rId512" display="https://www.boxofficemojo.com/year/world/2019/?ref_=bo_cso_table_112"/>
    <hyperlink ref="L287" r:id="rId513" display="https://www.boxofficemojo.com/year/world/1995/?ref_=bo_cso_table_80"/>
    <hyperlink ref="O287" r:id="rId514"/>
    <hyperlink ref="L288" r:id="rId515" display="https://www.boxofficemojo.com/year/world/1992/?ref_=bo_cso_table_200"/>
    <hyperlink ref="O288" r:id="rId516"/>
    <hyperlink ref="L289" r:id="rId517" display="https://www.boxofficemojo.com/year/world/2004/?ref_=bo_cso_table_102"/>
    <hyperlink ref="O289" r:id="rId518"/>
    <hyperlink ref="L290" r:id="rId519" display="https://www.boxofficemojo.com/year/world/2021/?ref_=bo_cso_table_126"/>
    <hyperlink ref="O290" r:id="rId520"/>
    <hyperlink ref="L291" r:id="rId521" display="https://www.boxofficemojo.com/year/world/1997/?ref_=bo_cso_table_160"/>
    <hyperlink ref="O291" r:id="rId522"/>
    <hyperlink ref="L292" r:id="rId523" display="https://www.boxofficemojo.com/year/world/1988/?ref_=bo_cso_table_81"/>
    <hyperlink ref="O292" r:id="rId524"/>
    <hyperlink ref="L293" r:id="rId525" display="https://www.boxofficemojo.com/year/world/2017/?ref_=bo_cso_table_97"/>
    <hyperlink ref="O293" r:id="rId526" location=":~:text=Dead%20Men%20Tell%20No%20Tales%20premiered%20in%20Shanghai%20on%20May,production%20budget%20between%20%24230%20million."/>
    <hyperlink ref="L294" r:id="rId527" display="https://www.boxofficemojo.com/year/world/1999/?ref_=bo_cso_table_61"/>
    <hyperlink ref="O294" r:id="rId528" location=":~:text=The%20Matrix%20opened%20in%20theaters,%2463%20million%20budget%2C%20becoming%20the"/>
    <hyperlink ref="L295" r:id="rId529" display="https://www.boxofficemojo.com/year/world/2010/?ref_=bo_cso_table_134"/>
    <hyperlink ref="O295" r:id="rId530" location=":~:text=The%20film%20grossed%20%24400%20million,described%20as%20a%20cult%20film."/>
    <hyperlink ref="L296" r:id="rId531" display="https://www.boxofficemojo.com/year/world/2018/?ref_=bo_cso_table_97"/>
    <hyperlink ref="O296" r:id="rId532"/>
    <hyperlink ref="L297" r:id="rId533" display="https://www.boxofficemojo.com/year/world/1999/?ref_=bo_cso_table_77"/>
    <hyperlink ref="O297" r:id="rId534"/>
    <hyperlink ref="L298" r:id="rId535" display="https://www.boxofficemojo.com/year/world/2019/?ref_=bo_cso_table_135"/>
    <hyperlink ref="O298" r:id="rId536" location=":~:text=The%20film%20grossed%20%24326%20million,visual%20style%2C%20and%20Reeves's%20performance."/>
    <hyperlink ref="L299" r:id="rId537" display="https://www.boxofficemojo.com/year/world/2001/?ref_=bo_cso_table_157"/>
    <hyperlink ref="O299" r:id="rId538"/>
    <hyperlink ref="L300" r:id="rId539" display="https://www.boxofficemojo.com/year/world/2015/?ref_=bo_cso_table_47"/>
    <hyperlink ref="L301" r:id="rId540" display="https://www.boxofficemojo.com/year/world/2008/?ref_=bo_cso_table_178"/>
    <hyperlink ref="O301" r:id="rId541"/>
    <hyperlink ref="L302" r:id="rId542" display="https://www.boxofficemojo.com/year/world/2017/?ref_=bo_cso_table_189"/>
    <hyperlink ref="O302" r:id="rId543" location=":~:text=With%20a%20production%20budget%20of,million%20worldwide%20to%20break%2Deven."/>
    <hyperlink ref="L303" r:id="rId544" display="https://www.boxofficemojo.com/year/world/2014/?ref_=bo_cso_table_179"/>
    <hyperlink ref="L304" r:id="rId545" display="https://www.boxofficemojo.com/year/world/2018/?ref_=bo_cso_table_13"/>
    <hyperlink ref="L305" r:id="rId546" display="https://www.boxofficemojo.com/year/world/2006/?ref_=bo_cso_table_170"/>
    <hyperlink ref="O305" r:id="rId547"/>
    <hyperlink ref="L306" r:id="rId548" display="https://www.boxofficemojo.com/year/world/2000/?ref_=bo_cso_table_131"/>
    <hyperlink ref="O306" r:id="rId549"/>
    <hyperlink ref="L307" r:id="rId550" display="https://www.boxofficemojo.com/year/world/2015/?ref_=bo_cso_table_188"/>
    <hyperlink ref="L308" r:id="rId551" display="https://www.boxofficemojo.com/year/world/2009/?ref_=bo_cso_table_100"/>
    <hyperlink ref="L309" r:id="rId552" display="https://www.boxofficemojo.com/year/world/1991/?ref_=bo_cso_table_141"/>
    <hyperlink ref="O309" r:id="rId553"/>
    <hyperlink ref="L310" r:id="rId554" display="https://www.boxofficemojo.com/year/world/2019/?ref_=bo_cso_table_164"/>
    <hyperlink ref="O310" r:id="rId555"/>
    <hyperlink ref="L311" r:id="rId556" display="https://www.boxofficemojo.com/year/world/2011/?ref_=bo_cso_table_147"/>
    <hyperlink ref="O311" r:id="rId557"/>
    <hyperlink ref="L312" r:id="rId558" display="https://www.boxofficemojo.com/year/world/2001/?ref_=bo_cso_table_92"/>
    <hyperlink ref="O312" r:id="rId559"/>
    <hyperlink ref="L313" r:id="rId560" display="https://www.boxofficemojo.com/year/world/2021/?ref_=bo_cso_table_131"/>
    <hyperlink ref="O313" r:id="rId561"/>
    <hyperlink ref="L314" r:id="rId562" display="https://www.boxofficemojo.com/year/world/2002/?ref_=bo_cso_table_90"/>
    <hyperlink ref="O314" r:id="rId563"/>
    <hyperlink ref="L315" r:id="rId564" display="https://www.boxofficemojo.com/year/world/2009/?ref_=bo_cso_table_156"/>
    <hyperlink ref="O315" r:id="rId565"/>
    <hyperlink ref="L316" r:id="rId566" display="https://www.boxofficemojo.com/year/world/2010/?ref_=bo_cso_table_34"/>
    <hyperlink ref="L317" r:id="rId567" display="https://www.boxofficemojo.com/year/world/2015/?ref_=bo_cso_table_143"/>
    <hyperlink ref="O317" r:id="rId568" location=":~:text=The%20SpongeBob%20Movie%3A%20Sponge%20Out%20of%20Water%20grossed%20%24162.9%20million,a%20budget%20of%20%2474%20million."/>
    <hyperlink ref="L318" r:id="rId569" display="https://www.boxofficemojo.com/year/world/2022/?ref_=bo_cso_table_162"/>
    <hyperlink ref="O318" r:id="rId570" location=":~:text=The%20film%20received%20mixed%20reviews,as%20a%20box%2Doffice%20bomb."/>
    <hyperlink ref="L319" r:id="rId571" display="https://www.boxofficemojo.com/year/world/2012/?ref_=bo_cso_table_100"/>
    <hyperlink ref="L320" r:id="rId572" display="https://www.boxofficemojo.com/year/world/1998/?ref_=bo_cso_table_190"/>
    <hyperlink ref="O320" r:id="rId573"/>
    <hyperlink ref="L321" r:id="rId574" display="https://www.boxofficemojo.com/year/world/2021/?ref_=bo_cso_table_122"/>
    <hyperlink ref="O321" r:id="rId575" location=":~:text=The%20film%20has%20grossed%20over,highest%2Dgrossing%20film%20of%202021."/>
    <hyperlink ref="L322" r:id="rId576" display="https://www.boxofficemojo.com/year/world/2016/?ref_=bo_cso_table_109"/>
    <hyperlink ref="O322" r:id="rId577" location=":~:text=Jason%20Bourne%20became%20a%20commercial,production%20budget%20of%20%24120%20million."/>
    <hyperlink ref="L323" r:id="rId578" display="https://www.boxofficemojo.com/year/world/2012/?ref_=bo_cso_table_76"/>
    <hyperlink ref="O323" r:id="rId579"/>
    <hyperlink ref="L324" r:id="rId580" display="https://www.boxofficemojo.com/year/world/2019/?ref_=bo_cso_table_17"/>
    <hyperlink ref="L325" r:id="rId581" display="https://www.boxofficemojo.com/year/world/2002/?ref_=bo_cso_table_92"/>
    <hyperlink ref="O325" r:id="rId582"/>
    <hyperlink ref="L326" r:id="rId583" display="https://www.boxofficemojo.com/year/world/2021/?ref_=bo_cso_table_107"/>
    <hyperlink ref="O326" r:id="rId584"/>
    <hyperlink ref="L327" r:id="rId585" display="https://www.boxofficemojo.com/year/world/2004/?ref_=bo_cso_table_166"/>
    <hyperlink ref="O327" r:id="rId586" location=":~:text=Shark%20Tale%20premiered%20at%20the,highest%2Dgrossing%20film%20of%202004."/>
    <hyperlink ref="L328" r:id="rId587" display="https://www.boxofficemojo.com/year/world/2018/?ref_=bo_cso_table_151"/>
    <hyperlink ref="L329" r:id="rId588" display="https://www.boxofficemojo.com/year/world/2019/?ref_=bo_cso_table_150"/>
    <hyperlink ref="O329" r:id="rId589" location=":~:text=Directed%20by%20Sam%20Mendes%20and,make%2C%20not%20including%20marketing%20expenses."/>
    <hyperlink ref="L330" r:id="rId590" display="https://www.boxofficemojo.com/year/world/2019/?ref_=bo_cso_table_93"/>
    <hyperlink ref="O330" r:id="rId591" location=":~:text=Reception-,Box%20office,production%20budget%20of%20%2475%20million."/>
    <hyperlink ref="L331" r:id="rId592" display="https://www.boxofficemojo.com/year/world/2016/?ref_=bo_cso_table_108"/>
    <hyperlink ref="O331" r:id="rId593"/>
    <hyperlink ref="L332" r:id="rId594" display="https://www.boxofficemojo.com/year/world/1987/?ref_=bo_cso_table_153"/>
    <hyperlink ref="O332" r:id="rId595" location=":~:text=The%20film%20became%20a%20huge,grossing%20film%20of%201987%20worldwide."/>
    <hyperlink ref="L333" r:id="rId596" display="https://www.boxofficemojo.com/year/world/1988/?ref_=bo_cso_table_132"/>
    <hyperlink ref="O333" r:id="rId597"/>
    <hyperlink ref="L334" r:id="rId598" display="https://www.boxofficemojo.com/year/world/2016/?ref_=bo_cso_table_1"/>
    <hyperlink ref="O334" r:id="rId599" location=":~:text=X%2DMen%3A%20Apocalypse%20grossed%20%24155.4,a%20budget%20of%20%24178%20million."/>
    <hyperlink ref="L335" r:id="rId600" display="https://www.boxofficemojo.com/year/world/1999/?ref_=bo_cso_table_107"/>
    <hyperlink ref="O335" r:id="rId601"/>
    <hyperlink ref="L336" r:id="rId602" display="https://www.boxofficemojo.com/year/world/2012/?ref_=bo_cso_table_136"/>
    <hyperlink ref="O336" r:id="rId603"/>
    <hyperlink ref="L337" r:id="rId604" display="https://www.boxofficemojo.com/year/world/2015/?ref_=bo_cso_table_51"/>
    <hyperlink ref="O337" r:id="rId605"/>
    <hyperlink ref="L338" r:id="rId606" display="https://www.boxofficemojo.com/year/world/2009/?ref_=bo_cso_table_197"/>
    <hyperlink ref="L339" r:id="rId607" display="https://www.boxofficemojo.com/year/world/2006/?ref_=bo_cso_table_114"/>
    <hyperlink ref="O339" r:id="rId608" location=":~:text=Over%20the%20Hedge%20was%20released,on%20an%20%2480%20million%20budget."/>
    <hyperlink ref="L340" r:id="rId609" display="https://www.boxofficemojo.com/year/world/2005/?ref_=bo_cso_table_124"/>
    <hyperlink ref="L341" r:id="rId610" display="https://www.boxofficemojo.com/year/world/2015/?ref_=bo_cso_table_144"/>
    <hyperlink ref="O341" r:id="rId611" location=":~:text=It%20grossed%20%24375.7%20million%20at,%24154.6%E2%80%93185.1%20million%20production%20budget."/>
    <hyperlink ref="L342" r:id="rId612" display="https://www.boxofficemojo.com/year/world/2016/?ref_=bo_cso_table_104"/>
    <hyperlink ref="O342" r:id="rId613" location=":~:text=Trolls%20grossed%20%24153.7%20million%20in,a%20budget%20of%20%24125%20million."/>
    <hyperlink ref="L343" r:id="rId614" display="https://www.boxofficemojo.com/year/world/2017/?ref_=bo_cso_table_153"/>
    <hyperlink ref="L344" r:id="rId615" display="https://www.boxofficemojo.com/year/world/2008/?ref_=bo_cso_table_105"/>
    <hyperlink ref="O344" r:id="rId616" location=":~:text=Despite%20mixed%20reviews%20from%20critics,from%20a%20%2465%20million%20budget."/>
    <hyperlink ref="L345" r:id="rId617" display="https://www.boxofficemojo.com/year/world/2016/?ref_=bo_cso_table_53"/>
    <hyperlink ref="O345" r:id="rId618" location=":~:text=The%20film%20was%20a%20commercial,%2C%20cinematography%2C%20and%20production%20design."/>
    <hyperlink ref="L346" r:id="rId619" display="https://www.boxofficemojo.com/year/world/2003/?ref_=bo_cso_table_89"/>
    <hyperlink ref="O346" r:id="rId620"/>
    <hyperlink ref="L347" r:id="rId621" display="https://www.boxofficemojo.com/year/world/2011/?ref_=bo_cso_table_193"/>
    <hyperlink ref="O347" r:id="rId622" location=":~:text=%E2%80%9CPuss%20in%20Boots%E2%80%9D%20cost%20%24130,million%20and%20%2417.2%20million%2C%20respectively."/>
    <hyperlink ref="L348" r:id="rId623" display="https://www.boxofficemojo.com/year/world/2020/?ref_=bo_cso_table_154"/>
    <hyperlink ref="O348" r:id="rId624"/>
    <hyperlink ref="L349" r:id="rId625" display="https://www.boxofficemojo.com/year/world/2012/?ref_=bo_cso_table_82"/>
    <hyperlink ref="O349" r:id="rId626"/>
    <hyperlink ref="L350" r:id="rId627" display="https://www.boxofficemojo.com/year/world/2022/?ref_=bo_cso_table_133"/>
    <hyperlink ref="O350" r:id="rId628"/>
    <hyperlink ref="L351" r:id="rId629" display="https://www.boxofficemojo.com/year/world/1997/?ref_=bo_cso_table_163"/>
    <hyperlink ref="O351" r:id="rId630"/>
    <hyperlink ref="L352" r:id="rId631" display="https://www.boxofficemojo.com/year/world/2010/?ref_=bo_cso_table_170"/>
    <hyperlink ref="O352" r:id="rId632"/>
    <hyperlink ref="L353" r:id="rId633" display="https://www.boxofficemojo.com/year/world/2010/?ref_=bo_cso_table_145"/>
    <hyperlink ref="O353" r:id="rId634" location=":~:text=With%20a%20budget%20of%20%24130,animated%20films%20of%20the%202010s."/>
    <hyperlink ref="L354" r:id="rId635" display="https://www.boxofficemojo.com/year/world/2012/?ref_=bo_cso_table_73"/>
    <hyperlink ref="L355" r:id="rId636" display="https://www.boxofficemojo.com/year/world/2017/?ref_=bo_cso_table_36"/>
    <hyperlink ref="O355" r:id="rId637" location=":~:text=War%20for%20the%20Planet%20of%20the%20Apes%20grossed%20%24146.9%20million,budget%20of%20%24150%E2%80%93152%20million."/>
    <hyperlink ref="L356" r:id="rId638" display="https://www.boxofficemojo.com/year/world/2011/?ref_=bo_cso_table_87"/>
    <hyperlink ref="O356" r:id="rId639"/>
    <hyperlink ref="L357" r:id="rId640" display="https://www.boxofficemojo.com/year/world/1994/?ref_=bo_cso_table_160"/>
    <hyperlink ref="O357" r:id="rId641" location=":~:text=Costing%20%24100%E2%80%93120%20million%20to,over%20a%20seven%2Dmonth%20schedule."/>
    <hyperlink ref="L358" r:id="rId642" display="https://www.boxofficemojo.com/year/world/2018/?ref_=bo_cso_table_11"/>
    <hyperlink ref="O358" r:id="rId643"/>
    <hyperlink ref="L359" r:id="rId644" display="https://www.boxofficemojo.com/year/world/2013/?ref_=bo_cso_table_82"/>
    <hyperlink ref="O359" r:id="rId645"/>
    <hyperlink ref="L360" r:id="rId646" display="https://www.boxofficemojo.com/year/world/2004/?ref_=bo_cso_table_84"/>
    <hyperlink ref="O360" r:id="rId647"/>
    <hyperlink ref="L361" r:id="rId648" display="https://www.boxofficemojo.com/year/world/1992/?ref_=bo_cso_table_148"/>
    <hyperlink ref="O361" r:id="rId649"/>
    <hyperlink ref="L362" r:id="rId650" display="https://www.boxofficemojo.com/year/world/2019/?ref_=bo_cso_table_90"/>
    <hyperlink ref="O362" r:id="rId651"/>
    <hyperlink ref="L363" r:id="rId652" display="https://www.boxofficemojo.com/year/world/2008/?ref_=bo_cso_table_172"/>
    <hyperlink ref="O363" r:id="rId653" location=":~:text=The%20film%20grossed%20%24611%20million,highest%2Dgrossing%20film%20of%202008."/>
    <hyperlink ref="L364" r:id="rId654" display="https://www.boxofficemojo.com/year/world/2011/?ref_=bo_cso_table_42"/>
    <hyperlink ref="O364" r:id="rId655"/>
    <hyperlink ref="L365" r:id="rId656" display="https://www.boxofficemojo.com/year/world/2016/?ref_=bo_cso_table_21"/>
    <hyperlink ref="O365" r:id="rId657"/>
    <hyperlink ref="L366" r:id="rId658" display="https://www.boxofficemojo.com/year/world/2011/?ref_=bo_cso_table_190"/>
    <hyperlink ref="O366" r:id="rId659"/>
    <hyperlink ref="L367" r:id="rId660" display="https://www.boxofficemojo.com/year/world/2019/?ref_=bo_cso_table_163"/>
    <hyperlink ref="O367" r:id="rId661"/>
    <hyperlink ref="L368" r:id="rId662" display="https://www.boxofficemojo.com/year/world/2008/?ref_=bo_cso_table_104"/>
    <hyperlink ref="O368" r:id="rId663"/>
    <hyperlink ref="L369" r:id="rId664" display="https://www.boxofficemojo.com/year/world/1995/?ref_=bo_cso_table_106"/>
    <hyperlink ref="O369" r:id="rId665"/>
    <hyperlink ref="L370" r:id="rId666" display="https://www.boxofficemojo.com/year/world/2008/?ref_=bo_cso_table_161"/>
    <hyperlink ref="O370" r:id="rId667"/>
    <hyperlink ref="L371" r:id="rId668" display="https://www.boxofficemojo.com/year/world/2019/?ref_=bo_cso_table_185"/>
    <hyperlink ref="O371" r:id="rId669"/>
    <hyperlink ref="L372" r:id="rId670" display="https://www.boxofficemojo.com/year/world/1998/?ref_=bo_cso_table_98"/>
    <hyperlink ref="O372" r:id="rId671"/>
    <hyperlink ref="L373" r:id="rId672" display="https://www.boxofficemojo.com/year/world/2012/?ref_=bo_cso_table_164"/>
    <hyperlink ref="O373" r:id="rId673" location=":~:text=Taken%202%20grossed%20%24139.9%20million,a%20budget%20of%20%2445%20million."/>
    <hyperlink ref="L374" r:id="rId674" display="https://www.boxofficemojo.com/year/world/2003/?ref_=bo_cso_table_97"/>
    <hyperlink ref="O374" r:id="rId675"/>
    <hyperlink ref="L375" r:id="rId676" display="https://www.boxofficemojo.com/year/world/2010/?ref_=bo_cso_table_96"/>
    <hyperlink ref="O375" r:id="rId677"/>
    <hyperlink ref="L376" r:id="rId678" display="https://www.boxofficemojo.com/year/world/2009/?ref_=bo_cso_table_142"/>
    <hyperlink ref="L377" r:id="rId679" display="https://www.boxofficemojo.com/year/world/2000/?ref_=bo_cso_table_96"/>
    <hyperlink ref="O377" r:id="rId680" location=":~:text=With%20a%20budget%20of%20%24127.5,for%20its%20lack%20of%20originality."/>
    <hyperlink ref="L378" r:id="rId681" display="https://www.boxofficemojo.com/year/world/2018/?ref_=bo_cso_table_184"/>
    <hyperlink ref="O378" r:id="rId682"/>
    <hyperlink ref="L379" r:id="rId683" display="https://www.boxofficemojo.com/year/world/2013/?ref_=bo_cso_table_152"/>
    <hyperlink ref="O379" r:id="rId684"/>
    <hyperlink ref="L380" r:id="rId685" display="https://www.boxofficemojo.com/year/world/1996/?ref_=bo_cso_table_172"/>
    <hyperlink ref="O380" r:id="rId686"/>
    <hyperlink ref="L381" r:id="rId687" display="https://www.boxofficemojo.com/year/world/1998/?ref_=bo_cso_table_159"/>
    <hyperlink ref="O381" r:id="rId688"/>
    <hyperlink ref="L382" r:id="rId689" display="https://www.boxofficemojo.com/year/world/1996/?ref_=bo_cso_table_151"/>
    <hyperlink ref="O382" r:id="rId690" location=":~:text=101%20Dalmatians%20was%20released%20on,highest%2Dgrossing%20film%20of%201996."/>
    <hyperlink ref="L383" r:id="rId691" display="https://www.boxofficemojo.com/year/world/2005/?ref_=bo_cso_table_162"/>
    <hyperlink ref="O383" r:id="rId692"/>
    <hyperlink ref="L384" r:id="rId693" display="https://www.boxofficemojo.com/year/world/2007/?ref_=bo_cso_table_145"/>
    <hyperlink ref="O384" r:id="rId694"/>
    <hyperlink ref="L385" r:id="rId695" display="https://www.boxofficemojo.com/year/world/2008/?ref_=bo_cso_table_110"/>
    <hyperlink ref="O385" r:id="rId696"/>
    <hyperlink ref="L386" r:id="rId697" display="https://www.boxofficemojo.com/year/world/1996/?ref_=bo_cso_table_120"/>
    <hyperlink ref="O386" r:id="rId698" location=":~:text=Produced%20on%20a%20%2475%20million,U.S.%20film%20worldwide%20that%20year."/>
    <hyperlink ref="L387" r:id="rId699" display="https://www.boxofficemojo.com/year/world/2006/?ref_=bo_cso_table_135"/>
    <hyperlink ref="O387" r:id="rId700"/>
    <hyperlink ref="L388" r:id="rId701" display="https://www.boxofficemojo.com/year/world/2004/?ref_=bo_cso_table_29"/>
    <hyperlink ref="O388" r:id="rId702"/>
    <hyperlink ref="L389" r:id="rId703" display="https://www.boxofficemojo.com/year/world/2009/?ref_=bo_cso_table_39"/>
    <hyperlink ref="L390" r:id="rId704" display="https://www.boxofficemojo.com/year/world/2011/?ref_=bo_cso_table_109"/>
    <hyperlink ref="O390" r:id="rId705"/>
    <hyperlink ref="L391" r:id="rId706" display="https://www.boxofficemojo.com/year/world/2013/?ref_=bo_cso_table_110"/>
    <hyperlink ref="O391" r:id="rId707"/>
    <hyperlink ref="L392" r:id="rId708" display="https://www.boxofficemojo.com/year/world/2002/?ref_=bo_cso_table_74"/>
    <hyperlink ref="O392" r:id="rId709" location=":~:text=Upon%20its%20release%2C%20the%20film,Initial%20reviews%20were%20generally%20positive."/>
    <hyperlink ref="L393" r:id="rId710" display="https://www.boxofficemojo.com/year/world/2010/?ref_=bo_cso_table_155"/>
    <hyperlink ref="O393" r:id="rId711" location=":~:text=However%2C%20James%20Newton%20Howard's,domestically%20and%20%24319%20million%20worldwide."/>
    <hyperlink ref="L394" r:id="rId712" display="https://www.boxofficemojo.com/year/world/2014/?ref_=bo_cso_table_28"/>
    <hyperlink ref="O394" r:id="rId713"/>
    <hyperlink ref="L395" r:id="rId714" display="https://www.boxofficemojo.com/year/world/1994/?ref_=bo_cso_table_111"/>
    <hyperlink ref="O395" r:id="rId715"/>
    <hyperlink ref="L396" r:id="rId716" display="https://www.boxofficemojo.com/year/world/2017/?ref_=bo_cso_table_174"/>
    <hyperlink ref="O396" r:id="rId717"/>
    <hyperlink ref="L397" r:id="rId718" display="https://www.boxofficemojo.com/year/world/1999/?ref_=bo_cso_table_78"/>
    <hyperlink ref="O397" r:id="rId719" location=":~:text=It%20was%20the%20second%2Dbest,against%20its%20%2415%2Dmillion%20budget."/>
    <hyperlink ref="L398" r:id="rId720" display="https://www.boxofficemojo.com/year/world/2015/?ref_=bo_cso_table_111"/>
    <hyperlink ref="O398" r:id="rId721"/>
    <hyperlink ref="L399" r:id="rId722" display="https://www.boxofficemojo.com/year/world/2007/?ref_=bo_cso_table_113"/>
    <hyperlink ref="L400" r:id="rId723" display="https://www.boxofficemojo.com/year/world/2008/?ref_=bo_cso_table_118"/>
    <hyperlink ref="O400" r:id="rId724" location=":~:text=The%20film%20was%20a%20box,Supporting%20Actress%20for%20Taraji%20P."/>
    <hyperlink ref="L401" r:id="rId725" display="https://www.boxofficemojo.com/year/world/2018/?ref_=bo_cso_table_59"/>
    <hyperlink ref="O401" r:id="rId726"/>
    <hyperlink ref="L402" r:id="rId727" display="https://www.boxofficemojo.com/year/world/1999/?ref_=bo_cso_table_195"/>
    <hyperlink ref="O402" r:id="rId728"/>
    <hyperlink ref="L403" r:id="rId729" display="https://www.boxofficemojo.com/year/world/2014/?ref_=bo_cso_table_57"/>
    <hyperlink ref="O403" r:id="rId730" location=":~:text=The%20film%20was%20released%20on,the%20budget%20of%20%2439%20million."/>
    <hyperlink ref="L404" r:id="rId731" display="https://www.boxofficemojo.com/year/world/2016/?ref_=bo_cso_table_77"/>
    <hyperlink ref="O404" r:id="rId732" location=":~:text=Reception-,Box%20office,even%20and%20justify%20a%20sequel."/>
    <hyperlink ref="L405" r:id="rId733" display="https://www.boxofficemojo.com/year/world/2012/?ref_=bo_cso_table_127"/>
    <hyperlink ref="O405" r:id="rId734"/>
    <hyperlink ref="L406" r:id="rId735" display="https://www.boxofficemojo.com/year/world/2004/?ref_=bo_cso_table_192"/>
    <hyperlink ref="O406" r:id="rId736"/>
    <hyperlink ref="L407" r:id="rId737" display="https://www.boxofficemojo.com/year/world/2009/?ref_=bo_cso_table_175"/>
    <hyperlink ref="O407" r:id="rId738" location=":~:text=With%20an%20estimated%20%24200%20million,budget%20%24185%2D%24196%20million)."/>
    <hyperlink ref="L408" r:id="rId739" display="https://www.boxofficemojo.com/year/world/1997/?ref_=bo_cso_table_126"/>
    <hyperlink ref="O408" r:id="rId740"/>
    <hyperlink ref="L409" r:id="rId741" display="https://www.boxofficemojo.com/year/world/2012/?ref_=bo_cso_table_173"/>
    <hyperlink ref="O409" r:id="rId742"/>
    <hyperlink ref="L410" r:id="rId743" display="https://www.boxofficemojo.com/year/world/2006/?ref_=bo_cso_table_139"/>
    <hyperlink ref="O410" r:id="rId744" location=":~:text=The%20film%20grossed%20over%20%24326,grossing%20film%20worldwide%20in%202006."/>
    <hyperlink ref="L411" r:id="rId745" display="https://www.boxofficemojo.com/year/world/2015/?ref_=bo_cso_table_128"/>
    <hyperlink ref="O411" r:id="rId746"/>
    <hyperlink ref="L412" r:id="rId747" display="https://www.boxofficemojo.com/year/world/2013/?ref_=bo_cso_table_165"/>
    <hyperlink ref="L413" r:id="rId748" display="https://www.boxofficemojo.com/year/world/1992/?ref_=bo_cso_table_114"/>
    <hyperlink ref="O413" r:id="rId749"/>
    <hyperlink ref="L414" r:id="rId750" display="https://www.boxofficemojo.com/year/world/2021/?ref_=bo_cso_table_129"/>
    <hyperlink ref="O414" r:id="rId751"/>
    <hyperlink ref="L415" r:id="rId752" display="https://www.boxofficemojo.com/year/world/1994/?ref_=bo_cso_table_95"/>
    <hyperlink ref="O415" r:id="rId753"/>
    <hyperlink ref="L416" r:id="rId754" display="https://www.boxofficemojo.com/year/world/2018/?ref_=bo_cso_table_130"/>
    <hyperlink ref="O416" r:id="rId755"/>
    <hyperlink ref="L417" r:id="rId756" display="https://www.boxofficemojo.com/year/world/2009/?ref_=bo_cso_table_150"/>
    <hyperlink ref="O417" r:id="rId757"/>
    <hyperlink ref="L418" r:id="rId758" display="https://www.boxofficemojo.com/year/world/1994/?ref_=bo_cso_table_93"/>
    <hyperlink ref="O418" r:id="rId759" location=":~:text=The%20film%20grossed%20over%20%24351,Diaz%20as%20a%20leading%20lady."/>
    <hyperlink ref="L419" r:id="rId760" display="https://www.boxofficemojo.com/year/world/1989/?ref_=bo_cso_table_127"/>
    <hyperlink ref="O419" r:id="rId761" location=":~:text=The%20film%20was%20produced%20on,sets%20and%20writing%20the%20scripts."/>
    <hyperlink ref="L420" r:id="rId762" display="https://www.boxofficemojo.com/year/world/1992/?ref_=bo_cso_table_85"/>
    <hyperlink ref="O420" r:id="rId763"/>
    <hyperlink ref="L421" r:id="rId764" display="https://www.boxofficemojo.com/year/world/2013/?ref_=bo_cso_table_91"/>
    <hyperlink ref="O421" r:id="rId765"/>
    <hyperlink ref="L422" r:id="rId766" display="https://www.boxofficemojo.com/year/world/2018/?ref_=bo_cso_table_186"/>
    <hyperlink ref="O422" r:id="rId767"/>
    <hyperlink ref="L423" r:id="rId768" display="https://www.boxofficemojo.com/year/world/2007/?ref_=bo_cso_table_169"/>
    <hyperlink ref="O423" r:id="rId769"/>
    <hyperlink ref="L424" r:id="rId770" display="https://www.boxofficemojo.com/year/world/2013/?ref_=bo_cso_table_123"/>
    <hyperlink ref="O424" r:id="rId771"/>
    <hyperlink ref="L425" r:id="rId772" display="https://www.boxofficemojo.com/year/world/1999/?ref_=bo_cso_table_189"/>
    <hyperlink ref="O425" r:id="rId773"/>
    <hyperlink ref="L426" r:id="rId774" display="https://www.boxofficemojo.com/year/world/2018/?ref_=bo_cso_table_94"/>
    <hyperlink ref="O426" r:id="rId775" location=":~:text=Peter%20Rabbit%20was%20released%20in,on%20a%20%2450%20million%20budget."/>
    <hyperlink ref="L427" r:id="rId776" display="https://www.boxofficemojo.com/year/world/2019/?ref_=bo_cso_table_83"/>
    <hyperlink ref="L428" r:id="rId777" display="https://www.boxofficemojo.com/year/world/2017/?ref_=bo_cso_table_156"/>
    <hyperlink ref="L429" r:id="rId778" display="https://www.boxofficemojo.com/year/world/2008/?ref_=bo_cso_table_171"/>
    <hyperlink ref="L430" r:id="rId779" display="https://www.boxofficemojo.com/year/world/2019/?ref_=bo_cso_table_35"/>
    <hyperlink ref="O430" r:id="rId780" location=":~:text=COVID%2D19%20pandemic.-,Box%20office,a%20budget%20of%20%24180%20million."/>
    <hyperlink ref="L431" r:id="rId781" display="https://www.boxofficemojo.com/year/world/2014/?ref_=bo_cso_table_191"/>
    <hyperlink ref="O431" r:id="rId782" location=":~:text=Night%20at%20the%20Museum%3A%20Secret%20of%20the%20Tomb%20grossed%20%24113.7,a%20budget%20of%20%24127%20million."/>
    <hyperlink ref="L432" r:id="rId783" display="https://www.boxofficemojo.com/year/world/2013/?ref_=bo_cso_table_194"/>
    <hyperlink ref="O432" r:id="rId784" location=":~:text=The%20Hangover%20Part%20III%20grossed,a%20budget%20of%20%24103%20million."/>
    <hyperlink ref="L433" r:id="rId785" display="https://www.boxofficemojo.com/year/world/2003/?ref_=bo_cso_table_70"/>
    <hyperlink ref="O433" r:id="rId786"/>
    <hyperlink ref="L434" r:id="rId787" display="https://www.boxofficemojo.com/year/world/2019/?ref_=bo_cso_table_147"/>
    <hyperlink ref="L435" r:id="rId788" display="https://www.boxofficemojo.com/year/world/2021/?ref_=bo_cso_table_132"/>
    <hyperlink ref="O435" r:id="rId789" location=":~:text=It%20was%20then%20released%20in,production%20budget%20of%20%24165%20million."/>
    <hyperlink ref="L436" r:id="rId790" display="https://www.boxofficemojo.com/year/world/2016/?ref_=bo_cso_table_88"/>
    <hyperlink ref="O436" r:id="rId791"/>
    <hyperlink ref="L437" r:id="rId792" display="https://www.boxofficemojo.com/year/world/2010/?ref_=bo_cso_table_133"/>
    <hyperlink ref="L438" r:id="rId793" display="https://www.boxofficemojo.com/year/world/2014/?ref_=bo_cso_table_115"/>
    <hyperlink ref="L439" r:id="rId794" display="https://www.boxofficemojo.com/year/world/1995/?ref_=bo_cso_table_89"/>
    <hyperlink ref="O439" r:id="rId795"/>
    <hyperlink ref="L440" r:id="rId796" display="https://www.boxofficemojo.com/year/world/2010/?ref_=bo_cso_table_149"/>
    <hyperlink ref="O440" r:id="rId797"/>
    <hyperlink ref="L441" r:id="rId798" display="https://www.boxofficemojo.com/year/world/2010/?ref_=bo_cso_table_108"/>
    <hyperlink ref="O441" r:id="rId799"/>
    <hyperlink ref="L442" r:id="rId800" display="https://www.boxofficemojo.com/year/world/2012/?ref_=bo_cso_table_119"/>
    <hyperlink ref="O442" r:id="rId801" location=":~:text=The%20film%20was%20a%20box,Supporting%20Actress%20for%20Taraji%20P."/>
    <hyperlink ref="L443" r:id="rId802" display="https://www.boxofficemojo.com/year/world/2016/?ref_=bo_cso_table_143"/>
    <hyperlink ref="O443" r:id="rId803"/>
    <hyperlink ref="L444" r:id="rId804" display="https://www.boxofficemojo.com/year/world/2017/?ref_=bo_cso_table_86"/>
    <hyperlink ref="O444" r:id="rId805" location=":~:text=Reception-,Box%20office,production%20budget%20of%20%2455%20million."/>
    <hyperlink ref="L445" r:id="rId806" display="https://www.boxofficemojo.com/year/world/2016/?ref_=bo_cso_table_146"/>
    <hyperlink ref="O445" r:id="rId807"/>
    <hyperlink ref="L446" r:id="rId808" display="https://www.boxofficemojo.com/year/world/2008/?ref_=bo_cso_table_126"/>
    <hyperlink ref="O446" r:id="rId809"/>
    <hyperlink ref="L447" r:id="rId810" display="https://www.boxofficemojo.com/year/world/2014/?ref_=bo_cso_table_100"/>
    <hyperlink ref="O447" r:id="rId811"/>
    <hyperlink ref="L448" r:id="rId812" display="https://www.boxofficemojo.com/year/world/2013/?ref_=bo_cso_table_115"/>
    <hyperlink ref="O448" r:id="rId813"/>
    <hyperlink ref="L449" r:id="rId814" display="https://www.boxofficemojo.com/year/world/2014/?ref_=bo_cso_table_198"/>
    <hyperlink ref="O449" r:id="rId815" location=":~:text=%E2%80%9CNoah%2C%E2%80%9D%20with%20its%20%24125,of%20the%20ancient%20biblical%20tale."/>
    <hyperlink ref="L450" r:id="rId816" display="https://www.boxofficemojo.com/year/world/2018/?ref_=bo_cso_table_95"/>
    <hyperlink ref="L451" r:id="rId817" display="https://www.boxofficemojo.com/year/world/2021/?ref_=bo_cso_table_55"/>
    <hyperlink ref="O451" r:id="rId818" location=":~:text=It%20broke%20several%20pandemic%20box,highest%2Dgrossing%20film%20of%202021."/>
    <hyperlink ref="L452" r:id="rId819" display="https://www.boxofficemojo.com/year/world/2018/?ref_=bo_cso_table_173"/>
    <hyperlink ref="L453" r:id="rId820" display="https://www.boxofficemojo.com/year/world/2017/?ref_=bo_cso_table_116"/>
    <hyperlink ref="O453" r:id="rId821" location=":~:text=Kingsman%3A%20The%20Golden%20Circle%20grossed,production%20budget%20of%20%24104%20million."/>
    <hyperlink ref="L454" r:id="rId822" display="https://www.boxofficemojo.com/year/world/2014/?ref_=bo_cso_table_177"/>
    <hyperlink ref="L455" r:id="rId823" display="https://www.boxofficemojo.com/year/world/1996/?ref_=bo_cso_table_141"/>
    <hyperlink ref="O455" r:id="rId824"/>
    <hyperlink ref="L456" r:id="rId825" display="https://www.boxofficemojo.com/year/world/1995/?ref_=bo_cso_table_138"/>
    <hyperlink ref="O456" r:id="rId826" location=":~:text=Seven%20was%20budgeted%20at%20%2430,expensive%20film%20at%20that%20point."/>
    <hyperlink ref="L457" r:id="rId827" display="https://www.boxofficemojo.com/year/world/1995/?ref_=bo_cso_table_184"/>
    <hyperlink ref="O457" r:id="rId828"/>
    <hyperlink ref="L458" r:id="rId829" display="https://www.boxofficemojo.com/year/world/1993/?ref_=bo_cso_table_144"/>
    <hyperlink ref="O458" r:id="rId830"/>
    <hyperlink ref="L459" r:id="rId831" display="https://www.boxofficemojo.com/year/world/2022/?ref_=bo_cso_table_124"/>
    <hyperlink ref="O459" r:id="rId832" location=":~:text=The%20film%20received%20mixed%20reviews,of%20the%20Wizarding%20World%20franchise."/>
    <hyperlink ref="L460" r:id="rId833" display="https://www.boxofficemojo.com/year/world/2009/?ref_=bo_cso_table_117"/>
    <hyperlink ref="O460" r:id="rId834" location=":~:text=It%20grossed%20over%20%24336.4%20million,surpassed%20by%20Warcraft%20in%202016."/>
    <hyperlink ref="L461" r:id="rId835" display="https://www.boxofficemojo.com/year/world/2015/?ref_=bo_cso_table_85"/>
    <hyperlink ref="O461" r:id="rId836"/>
    <hyperlink ref="L462" r:id="rId837" display="https://www.boxofficemojo.com/year/world/2015/?ref_=bo_cso_table_140"/>
    <hyperlink ref="O462" r:id="rId838" location=":~:text=of%20skills%22).-,Box%20office,a%20budget%20of%20%2455%20million."/>
    <hyperlink ref="L463" r:id="rId839" display="https://www.boxofficemojo.com/year/world/2019/?ref_=bo_cso_table_125"/>
    <hyperlink ref="L464" r:id="rId840" display="https://www.boxofficemojo.com/year/world/2018/?ref_=bo_cso_table_147"/>
    <hyperlink ref="L465" r:id="rId841" display="https://www.boxofficemojo.com/year/world/2012/?ref_=bo_cso_table_161"/>
    <hyperlink ref="O465" r:id="rId842"/>
    <hyperlink ref="L466" r:id="rId843" display="https://www.boxofficemojo.com/year/world/2014/?ref_=bo_cso_table_170"/>
    <hyperlink ref="O466" r:id="rId844"/>
    <hyperlink ref="L467" r:id="rId845" display="https://www.boxofficemojo.com/year/world/2015/?ref_=bo_cso_table_165"/>
    <hyperlink ref="O467" r:id="rId846" location=":~:text=Reception-,Box%20office,a%20budget%20of%20%2461%20million."/>
    <hyperlink ref="L468" r:id="rId847" display="https://www.boxofficemojo.com/year/world/2017/?ref_=bo_cso_table_117"/>
    <hyperlink ref="O468" r:id="rId848"/>
    <hyperlink ref="L469" r:id="rId849" display="https://www.boxofficemojo.com/year/world/2011/?ref_=bo_cso_table_168"/>
    <hyperlink ref="O469" r:id="rId850"/>
    <hyperlink ref="L470" r:id="rId851" display="https://www.boxofficemojo.com/year/world/2013/?ref_=bo_cso_table_101"/>
    <hyperlink ref="O470" r:id="rId852"/>
    <hyperlink ref="L471" r:id="rId853" display="https://www.boxofficemojo.com/year/world/2007/?ref_=bo_cso_table_172"/>
    <hyperlink ref="O471" r:id="rId854" location=":~:text=With%20a%20production%20budget%20of,the%20film%20in%20post%2Dproduction."/>
    <hyperlink ref="L472" r:id="rId855" display="https://www.boxofficemojo.com/year/world/2016/?ref_=bo_cso_table_122"/>
    <hyperlink ref="O472" r:id="rId856"/>
    <hyperlink ref="L473" r:id="rId857" display="https://www.boxofficemojo.com/year/world/2016/?ref_=bo_cso_table_118"/>
    <hyperlink ref="O473" r:id="rId858"/>
    <hyperlink ref="L474" r:id="rId859" display="https://www.boxofficemojo.com/year/world/2020/?ref_=bo_cso_table_188"/>
    <hyperlink ref="O474" r:id="rId860" location=":~:text=It%20was%20the%20first%20Hollywood,also%20a%20box%20office%20disappointment."/>
    <hyperlink ref="L475" r:id="rId861" display="https://www.boxofficemojo.com/year/world/2016/?ref_=bo_cso_table_86"/>
    <hyperlink ref="O475" r:id="rId862" location=":~:text=Given%20its%20%24160%20million%20production,in%20order%20to%20break%2Deven."/>
    <hyperlink ref="L476" r:id="rId863" display="https://www.boxofficemojo.com/year/world/2017/?ref_=bo_cso_table_105"/>
    <hyperlink ref="O476" r:id="rId864" location=":~:text=Reception-,Box%20office,production%20budget%20of%20%2485%20million."/>
    <hyperlink ref="L477" r:id="rId865" display="https://www.boxofficemojo.com/year/world/2016/?ref_=bo_cso_table_166"/>
    <hyperlink ref="O477" r:id="rId866" location=":~:text=The%20film%20received%20mixed%20reviews,against%20a%20%2440%20million%20budget."/>
    <hyperlink ref="L478" r:id="rId867" display="https://www.boxofficemojo.com/year/world/2001/?ref_=bo_cso_table_79"/>
    <hyperlink ref="O478" r:id="rId868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57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7" sqref="G27"/>
    </sheetView>
  </sheetViews>
  <sheetFormatPr defaultColWidth="12.5703125" defaultRowHeight="15.75" customHeight="1"/>
  <cols>
    <col min="1" max="1" width="30.7109375" customWidth="1"/>
    <col min="2" max="3" width="11.5703125" customWidth="1"/>
    <col min="5" max="5" width="10" customWidth="1"/>
    <col min="9" max="9" width="12" customWidth="1"/>
    <col min="11" max="11" width="6.85546875" customWidth="1"/>
    <col min="12" max="12" width="7.85546875" customWidth="1"/>
    <col min="13" max="13" width="13.85546875" customWidth="1"/>
    <col min="15" max="15" width="6.42578125" customWidth="1"/>
    <col min="16" max="16" width="8" customWidth="1"/>
  </cols>
  <sheetData>
    <row r="1" spans="1:31">
      <c r="A1" s="1" t="s">
        <v>1400</v>
      </c>
      <c r="B1" s="2" t="s">
        <v>1389</v>
      </c>
      <c r="C1" s="2" t="s">
        <v>2</v>
      </c>
      <c r="D1" s="2" t="s">
        <v>3</v>
      </c>
      <c r="E1" s="2" t="s">
        <v>1401</v>
      </c>
      <c r="F1" s="2" t="s">
        <v>1366</v>
      </c>
      <c r="G1" s="3" t="s">
        <v>6</v>
      </c>
      <c r="H1" s="2" t="s">
        <v>1367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86" t="s">
        <v>13</v>
      </c>
      <c r="O1" s="6" t="s">
        <v>14</v>
      </c>
      <c r="P1" s="6" t="s">
        <v>1402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>
      <c r="A2" s="48">
        <v>300</v>
      </c>
      <c r="B2" s="49">
        <f t="shared" ref="B2:B35" si="0">J2/1000000</f>
        <v>456.08234299999998</v>
      </c>
      <c r="C2" s="64">
        <f t="shared" ref="C2:C24" si="1">SUM(B2/E2)</f>
        <v>7.0166514307692305</v>
      </c>
      <c r="D2" s="12">
        <f t="shared" ref="D2:D10" si="2">C2/1</f>
        <v>7.0166514307692305</v>
      </c>
      <c r="E2" s="13">
        <v>65</v>
      </c>
      <c r="F2" s="66">
        <v>210.62910099999999</v>
      </c>
      <c r="G2" s="50">
        <v>0.46200000000000002</v>
      </c>
      <c r="H2" s="66">
        <v>245.45324199999999</v>
      </c>
      <c r="I2" s="50">
        <v>0.53800000000000003</v>
      </c>
      <c r="J2" s="51">
        <v>456082343</v>
      </c>
      <c r="K2" s="78">
        <v>2007</v>
      </c>
      <c r="L2" s="32" t="s">
        <v>16</v>
      </c>
      <c r="M2" s="17" t="s">
        <v>17</v>
      </c>
      <c r="N2" s="87"/>
      <c r="O2" s="19"/>
      <c r="P2" s="28" t="s">
        <v>1403</v>
      </c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 spans="1:31">
      <c r="A3" s="9">
        <v>1917</v>
      </c>
      <c r="B3" s="10">
        <f t="shared" si="0"/>
        <v>384.57633399999997</v>
      </c>
      <c r="C3" s="11">
        <f t="shared" si="1"/>
        <v>4.2730703777777777</v>
      </c>
      <c r="D3" s="12">
        <f t="shared" si="2"/>
        <v>4.2730703777777777</v>
      </c>
      <c r="E3" s="13">
        <v>90</v>
      </c>
      <c r="F3" s="14">
        <v>159.227644</v>
      </c>
      <c r="G3" s="15">
        <v>0.41399999999999998</v>
      </c>
      <c r="H3" s="14">
        <v>225.34869</v>
      </c>
      <c r="I3" s="15">
        <v>0.58599999999999997</v>
      </c>
      <c r="J3" s="16">
        <v>384576334</v>
      </c>
      <c r="K3" s="70">
        <v>2019</v>
      </c>
      <c r="L3" s="13" t="s">
        <v>18</v>
      </c>
      <c r="M3" s="17" t="s">
        <v>19</v>
      </c>
      <c r="N3" s="88" t="s">
        <v>20</v>
      </c>
      <c r="O3" s="19"/>
      <c r="P3" s="28" t="s">
        <v>1403</v>
      </c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 spans="1:31">
      <c r="A4" s="9">
        <v>2012</v>
      </c>
      <c r="B4" s="10">
        <f t="shared" si="0"/>
        <v>791.21782599999995</v>
      </c>
      <c r="C4" s="11">
        <f t="shared" si="1"/>
        <v>3.9560891299999996</v>
      </c>
      <c r="D4" s="12">
        <f t="shared" si="2"/>
        <v>3.9560891299999996</v>
      </c>
      <c r="E4" s="13">
        <v>200</v>
      </c>
      <c r="F4" s="14">
        <v>166.112167</v>
      </c>
      <c r="G4" s="15">
        <v>0.21</v>
      </c>
      <c r="H4" s="14">
        <v>625.10565899999995</v>
      </c>
      <c r="I4" s="15">
        <v>0.79</v>
      </c>
      <c r="J4" s="16">
        <v>791217826</v>
      </c>
      <c r="K4" s="70">
        <v>2009</v>
      </c>
      <c r="L4" s="13" t="s">
        <v>16</v>
      </c>
      <c r="M4" s="17" t="s">
        <v>21</v>
      </c>
      <c r="N4" s="87"/>
      <c r="O4" s="19"/>
      <c r="P4" s="28" t="s">
        <v>1403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</row>
    <row r="5" spans="1:31">
      <c r="A5" s="9" t="s">
        <v>22</v>
      </c>
      <c r="B5" s="10">
        <f t="shared" si="0"/>
        <v>320.68929400000002</v>
      </c>
      <c r="C5" s="11">
        <f t="shared" si="1"/>
        <v>4.7864073731343284</v>
      </c>
      <c r="D5" s="12">
        <f t="shared" si="2"/>
        <v>4.7864073731343284</v>
      </c>
      <c r="E5" s="13">
        <v>67</v>
      </c>
      <c r="F5" s="14">
        <v>136.18929399999999</v>
      </c>
      <c r="G5" s="15">
        <v>0.42499999999999999</v>
      </c>
      <c r="H5" s="14">
        <v>184.5</v>
      </c>
      <c r="I5" s="15">
        <v>0.57499999999999996</v>
      </c>
      <c r="J5" s="16">
        <v>320689294</v>
      </c>
      <c r="K5" s="70">
        <v>1996</v>
      </c>
      <c r="L5" s="13" t="s">
        <v>23</v>
      </c>
      <c r="M5" s="17" t="s">
        <v>24</v>
      </c>
      <c r="N5" s="88" t="s">
        <v>25</v>
      </c>
      <c r="O5" s="19"/>
      <c r="P5" s="28" t="s">
        <v>1403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</row>
    <row r="6" spans="1:31">
      <c r="A6" s="9" t="s">
        <v>26</v>
      </c>
      <c r="B6" s="10">
        <f t="shared" si="0"/>
        <v>331.33387599999998</v>
      </c>
      <c r="C6" s="11">
        <f t="shared" si="1"/>
        <v>6.6266775199999994</v>
      </c>
      <c r="D6" s="12">
        <f t="shared" si="2"/>
        <v>6.6266775199999994</v>
      </c>
      <c r="E6" s="13">
        <v>50</v>
      </c>
      <c r="F6" s="14">
        <v>191.719337</v>
      </c>
      <c r="G6" s="15">
        <v>0.57899999999999996</v>
      </c>
      <c r="H6" s="14">
        <v>139.61453900000001</v>
      </c>
      <c r="I6" s="15">
        <v>0.42099999999999999</v>
      </c>
      <c r="J6" s="16">
        <v>331333876</v>
      </c>
      <c r="K6" s="70">
        <v>2014</v>
      </c>
      <c r="L6" s="13" t="s">
        <v>18</v>
      </c>
      <c r="M6" s="17" t="s">
        <v>27</v>
      </c>
      <c r="N6" s="87"/>
      <c r="O6" s="19"/>
      <c r="P6" s="28" t="s">
        <v>1403</v>
      </c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</row>
    <row r="7" spans="1:31">
      <c r="A7" s="9" t="s">
        <v>28</v>
      </c>
      <c r="B7" s="10">
        <f t="shared" si="0"/>
        <v>337.58005100000003</v>
      </c>
      <c r="C7" s="11">
        <f t="shared" si="1"/>
        <v>3.068909554545455</v>
      </c>
      <c r="D7" s="12">
        <f t="shared" si="2"/>
        <v>3.068909554545455</v>
      </c>
      <c r="E7" s="13">
        <v>110</v>
      </c>
      <c r="F7" s="14">
        <v>106.580051</v>
      </c>
      <c r="G7" s="15">
        <v>0.316</v>
      </c>
      <c r="H7" s="14">
        <v>231</v>
      </c>
      <c r="I7" s="15">
        <v>0.68400000000000005</v>
      </c>
      <c r="J7" s="16">
        <v>337580051</v>
      </c>
      <c r="K7" s="70">
        <v>2014</v>
      </c>
      <c r="L7" s="13" t="s">
        <v>18</v>
      </c>
      <c r="M7" s="17" t="s">
        <v>29</v>
      </c>
      <c r="N7" s="87"/>
      <c r="O7" s="19"/>
      <c r="P7" s="28" t="s">
        <v>1403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 spans="1:31">
      <c r="A8" s="9" t="s">
        <v>30</v>
      </c>
      <c r="B8" s="10">
        <f t="shared" si="0"/>
        <v>316.79125699999997</v>
      </c>
      <c r="C8" s="11">
        <f t="shared" si="1"/>
        <v>5.4619182241379303</v>
      </c>
      <c r="D8" s="12">
        <f t="shared" si="2"/>
        <v>5.4619182241379303</v>
      </c>
      <c r="E8" s="13">
        <v>58</v>
      </c>
      <c r="F8" s="14">
        <v>170.74234100000001</v>
      </c>
      <c r="G8" s="15">
        <v>0.53900000000000003</v>
      </c>
      <c r="H8" s="14">
        <v>146.04891599999999</v>
      </c>
      <c r="I8" s="15">
        <v>0.46100000000000002</v>
      </c>
      <c r="J8" s="16">
        <v>316791257</v>
      </c>
      <c r="K8" s="70">
        <v>2001</v>
      </c>
      <c r="L8" s="13" t="s">
        <v>16</v>
      </c>
      <c r="M8" s="17" t="s">
        <v>31</v>
      </c>
      <c r="N8" s="88" t="s">
        <v>32</v>
      </c>
      <c r="O8" s="19"/>
      <c r="P8" s="28" t="s">
        <v>1403</v>
      </c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</row>
    <row r="9" spans="1:31">
      <c r="A9" s="9" t="s">
        <v>33</v>
      </c>
      <c r="B9" s="10">
        <f t="shared" si="0"/>
        <v>363.25885899999997</v>
      </c>
      <c r="C9" s="11">
        <f t="shared" si="1"/>
        <v>3.027157158333333</v>
      </c>
      <c r="D9" s="12">
        <f t="shared" si="2"/>
        <v>3.027157158333333</v>
      </c>
      <c r="E9" s="13">
        <v>120</v>
      </c>
      <c r="F9" s="14">
        <v>162.798565</v>
      </c>
      <c r="G9" s="15">
        <v>0.44800000000000001</v>
      </c>
      <c r="H9" s="14">
        <v>200.460294</v>
      </c>
      <c r="I9" s="15">
        <v>0.55200000000000005</v>
      </c>
      <c r="J9" s="16">
        <v>363258859</v>
      </c>
      <c r="K9" s="70">
        <v>1998</v>
      </c>
      <c r="L9" s="13" t="s">
        <v>23</v>
      </c>
      <c r="M9" s="17" t="s">
        <v>34</v>
      </c>
      <c r="N9" s="88" t="s">
        <v>35</v>
      </c>
      <c r="O9" s="19"/>
      <c r="P9" s="28" t="s">
        <v>1403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>
      <c r="A10" s="9" t="s">
        <v>36</v>
      </c>
      <c r="B10" s="10">
        <f t="shared" si="0"/>
        <v>325.28664600000002</v>
      </c>
      <c r="C10" s="11">
        <f t="shared" si="1"/>
        <v>1.6264332300000002</v>
      </c>
      <c r="D10" s="12">
        <f t="shared" si="2"/>
        <v>1.6264332300000002</v>
      </c>
      <c r="E10" s="13">
        <v>200</v>
      </c>
      <c r="F10" s="14">
        <v>137.855863</v>
      </c>
      <c r="G10" s="15">
        <v>0.42399999999999999</v>
      </c>
      <c r="H10" s="14">
        <v>187.43078299999999</v>
      </c>
      <c r="I10" s="15">
        <v>0.57599999999999996</v>
      </c>
      <c r="J10" s="16">
        <v>325286646</v>
      </c>
      <c r="K10" s="70">
        <v>2009</v>
      </c>
      <c r="L10" s="13" t="s">
        <v>16</v>
      </c>
      <c r="M10" s="17" t="s">
        <v>37</v>
      </c>
      <c r="N10" s="87"/>
      <c r="O10" s="19"/>
      <c r="P10" s="28" t="s">
        <v>1403</v>
      </c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 spans="1:31">
      <c r="A11" s="89" t="s">
        <v>1404</v>
      </c>
      <c r="B11" s="90">
        <f t="shared" si="0"/>
        <v>60.141683</v>
      </c>
      <c r="C11" s="91">
        <f t="shared" si="1"/>
        <v>24.056673199999999</v>
      </c>
      <c r="D11" s="92">
        <f>SUM(C11/1)</f>
        <v>24.056673199999999</v>
      </c>
      <c r="E11" s="92">
        <v>2.5</v>
      </c>
      <c r="F11" s="92">
        <v>40.041682999999999</v>
      </c>
      <c r="G11" s="93">
        <f>SUM(F11/B11)</f>
        <v>0.66578919981338069</v>
      </c>
      <c r="H11" s="94">
        <f>(J11/1000000)-F11</f>
        <v>20.100000000000001</v>
      </c>
      <c r="I11" s="95">
        <f>H11/B11</f>
        <v>0.33421080018661936</v>
      </c>
      <c r="J11" s="90">
        <v>60141683</v>
      </c>
      <c r="K11" s="96">
        <v>2013</v>
      </c>
      <c r="L11" s="97" t="s">
        <v>18</v>
      </c>
      <c r="M11" s="17"/>
      <c r="N11" s="88"/>
      <c r="O11" s="19"/>
      <c r="P11" s="98" t="s">
        <v>1402</v>
      </c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 spans="1:31">
      <c r="A12" s="9" t="s">
        <v>38</v>
      </c>
      <c r="B12" s="10">
        <f t="shared" si="0"/>
        <v>340.95297099999999</v>
      </c>
      <c r="C12" s="11">
        <f t="shared" si="1"/>
        <v>20.056057117647057</v>
      </c>
      <c r="D12" s="12">
        <f t="shared" ref="D12:D24" si="3">C12/1</f>
        <v>20.056057117647057</v>
      </c>
      <c r="E12" s="13">
        <v>17</v>
      </c>
      <c r="F12" s="14">
        <v>188.024361</v>
      </c>
      <c r="G12" s="15">
        <v>0.55200000000000005</v>
      </c>
      <c r="H12" s="14">
        <v>152.92860999999999</v>
      </c>
      <c r="I12" s="50">
        <v>0.44800000000000001</v>
      </c>
      <c r="J12" s="16">
        <v>340952971</v>
      </c>
      <c r="K12" s="70">
        <v>2018</v>
      </c>
      <c r="L12" s="13" t="s">
        <v>18</v>
      </c>
      <c r="M12" s="17" t="s">
        <v>39</v>
      </c>
      <c r="N12" s="87"/>
      <c r="O12" s="19"/>
      <c r="P12" s="98" t="s">
        <v>1402</v>
      </c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 spans="1:31">
      <c r="A13" s="9" t="s">
        <v>40</v>
      </c>
      <c r="B13" s="10">
        <f t="shared" si="0"/>
        <v>436.23312199999998</v>
      </c>
      <c r="C13" s="11">
        <f t="shared" si="1"/>
        <v>12.117586722222221</v>
      </c>
      <c r="D13" s="12">
        <f t="shared" si="3"/>
        <v>12.117586722222221</v>
      </c>
      <c r="E13" s="13">
        <v>36</v>
      </c>
      <c r="F13" s="14">
        <v>215.333122</v>
      </c>
      <c r="G13" s="15">
        <v>0.49399999999999999</v>
      </c>
      <c r="H13" s="14">
        <v>220.9</v>
      </c>
      <c r="I13" s="15">
        <v>0.50600000000000001</v>
      </c>
      <c r="J13" s="16">
        <v>436233122</v>
      </c>
      <c r="K13" s="70">
        <v>2018</v>
      </c>
      <c r="L13" s="13" t="s">
        <v>18</v>
      </c>
      <c r="M13" s="17" t="s">
        <v>41</v>
      </c>
      <c r="N13" s="87"/>
      <c r="O13" s="19"/>
      <c r="P13" s="28" t="s">
        <v>1403</v>
      </c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>
      <c r="A14" s="9" t="s">
        <v>42</v>
      </c>
      <c r="B14" s="10">
        <f t="shared" si="0"/>
        <v>315.156409</v>
      </c>
      <c r="C14" s="11">
        <f t="shared" si="1"/>
        <v>3.7077224588235294</v>
      </c>
      <c r="D14" s="12">
        <f t="shared" si="3"/>
        <v>3.7077224588235294</v>
      </c>
      <c r="E14" s="13">
        <v>85</v>
      </c>
      <c r="F14" s="14">
        <v>172.95640900000001</v>
      </c>
      <c r="G14" s="15">
        <v>0.54900000000000004</v>
      </c>
      <c r="H14" s="14">
        <v>142.19999999999999</v>
      </c>
      <c r="I14" s="15">
        <v>0.45100000000000001</v>
      </c>
      <c r="J14" s="16">
        <v>315156409</v>
      </c>
      <c r="K14" s="70">
        <v>1997</v>
      </c>
      <c r="L14" s="13" t="s">
        <v>23</v>
      </c>
      <c r="M14" s="17" t="s">
        <v>43</v>
      </c>
      <c r="N14" s="88" t="s">
        <v>44</v>
      </c>
      <c r="O14" s="19"/>
      <c r="P14" s="28" t="s">
        <v>1403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 spans="1:31">
      <c r="A15" s="9" t="s">
        <v>45</v>
      </c>
      <c r="B15" s="10">
        <f t="shared" si="0"/>
        <v>1050.693953</v>
      </c>
      <c r="C15" s="11">
        <f t="shared" si="1"/>
        <v>5.7414970109289616</v>
      </c>
      <c r="D15" s="12">
        <f t="shared" si="3"/>
        <v>5.7414970109289616</v>
      </c>
      <c r="E15" s="13">
        <v>183</v>
      </c>
      <c r="F15" s="14">
        <v>355.55921599999999</v>
      </c>
      <c r="G15" s="15">
        <v>0.33800000000000002</v>
      </c>
      <c r="H15" s="14">
        <v>695.13473699999997</v>
      </c>
      <c r="I15" s="15">
        <v>0.66200000000000003</v>
      </c>
      <c r="J15" s="16">
        <v>1050693953</v>
      </c>
      <c r="K15" s="70">
        <v>2019</v>
      </c>
      <c r="L15" s="13" t="s">
        <v>18</v>
      </c>
      <c r="M15" s="17" t="s">
        <v>46</v>
      </c>
      <c r="N15" s="87"/>
      <c r="O15" s="19"/>
      <c r="P15" s="28" t="s">
        <v>1403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1">
      <c r="A16" s="9" t="s">
        <v>45</v>
      </c>
      <c r="B16" s="10">
        <f t="shared" si="0"/>
        <v>504.05021900000003</v>
      </c>
      <c r="C16" s="11">
        <f t="shared" si="1"/>
        <v>18.001793535714288</v>
      </c>
      <c r="D16" s="12">
        <f t="shared" si="3"/>
        <v>18.001793535714288</v>
      </c>
      <c r="E16" s="13">
        <v>28</v>
      </c>
      <c r="F16" s="14">
        <v>217.35021900000001</v>
      </c>
      <c r="G16" s="15">
        <v>0.43099999999999999</v>
      </c>
      <c r="H16" s="14">
        <v>286.7</v>
      </c>
      <c r="I16" s="15">
        <v>0.56899999999999995</v>
      </c>
      <c r="J16" s="16">
        <v>504050219</v>
      </c>
      <c r="K16" s="70">
        <v>1992</v>
      </c>
      <c r="L16" s="13" t="s">
        <v>23</v>
      </c>
      <c r="M16" s="17" t="s">
        <v>47</v>
      </c>
      <c r="N16" s="88" t="s">
        <v>48</v>
      </c>
      <c r="O16" s="19"/>
      <c r="P16" s="28" t="s">
        <v>1403</v>
      </c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>
      <c r="A17" s="9" t="s">
        <v>49</v>
      </c>
      <c r="B17" s="10">
        <f t="shared" si="0"/>
        <v>1025.468216</v>
      </c>
      <c r="C17" s="11">
        <f t="shared" si="1"/>
        <v>5.1273410799999999</v>
      </c>
      <c r="D17" s="12">
        <f t="shared" si="3"/>
        <v>5.1273410799999999</v>
      </c>
      <c r="E17" s="13">
        <v>200</v>
      </c>
      <c r="F17" s="14">
        <v>334.19110999999998</v>
      </c>
      <c r="G17" s="15">
        <v>0.32600000000000001</v>
      </c>
      <c r="H17" s="14">
        <v>691.277106</v>
      </c>
      <c r="I17" s="15">
        <v>0.67400000000000004</v>
      </c>
      <c r="J17" s="16">
        <v>1025468216</v>
      </c>
      <c r="K17" s="70">
        <v>2010</v>
      </c>
      <c r="L17" s="13" t="s">
        <v>18</v>
      </c>
      <c r="M17" s="17" t="s">
        <v>50</v>
      </c>
      <c r="N17" s="87"/>
      <c r="O17" s="19"/>
      <c r="P17" s="28" t="s">
        <v>1403</v>
      </c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>
      <c r="A18" s="9" t="s">
        <v>51</v>
      </c>
      <c r="B18" s="10">
        <f t="shared" si="0"/>
        <v>404.98054300000001</v>
      </c>
      <c r="C18" s="11">
        <f t="shared" si="1"/>
        <v>2.382238488235294</v>
      </c>
      <c r="D18" s="12">
        <f t="shared" si="3"/>
        <v>2.382238488235294</v>
      </c>
      <c r="E18" s="13">
        <v>170</v>
      </c>
      <c r="F18" s="14">
        <v>85.838210000000004</v>
      </c>
      <c r="G18" s="15">
        <v>0.21199999999999999</v>
      </c>
      <c r="H18" s="14">
        <v>319.14233300000001</v>
      </c>
      <c r="I18" s="15">
        <v>0.78800000000000003</v>
      </c>
      <c r="J18" s="16">
        <v>404980543</v>
      </c>
      <c r="K18" s="70">
        <v>2019</v>
      </c>
      <c r="L18" s="13" t="s">
        <v>18</v>
      </c>
      <c r="M18" s="17" t="s">
        <v>52</v>
      </c>
      <c r="N18" s="87"/>
      <c r="O18" s="19"/>
      <c r="P18" s="28" t="s">
        <v>1403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>
      <c r="A19" s="23" t="s">
        <v>53</v>
      </c>
      <c r="B19" s="10">
        <f t="shared" si="0"/>
        <v>443.14000499999997</v>
      </c>
      <c r="C19" s="11">
        <f t="shared" si="1"/>
        <v>5.9085333999999996</v>
      </c>
      <c r="D19" s="12">
        <f t="shared" si="3"/>
        <v>5.9085333999999996</v>
      </c>
      <c r="E19" s="13">
        <v>75</v>
      </c>
      <c r="F19" s="14">
        <v>219.61461199999999</v>
      </c>
      <c r="G19" s="15">
        <v>0.496</v>
      </c>
      <c r="H19" s="14">
        <v>223.52539300000001</v>
      </c>
      <c r="I19" s="15">
        <v>0.504</v>
      </c>
      <c r="J19" s="16">
        <v>443140005</v>
      </c>
      <c r="K19" s="70">
        <v>2009</v>
      </c>
      <c r="L19" s="13" t="s">
        <v>16</v>
      </c>
      <c r="M19" s="17" t="s">
        <v>54</v>
      </c>
      <c r="N19" s="87"/>
      <c r="O19" s="19"/>
      <c r="P19" s="28" t="s">
        <v>1403</v>
      </c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>
      <c r="A20" s="9" t="s">
        <v>55</v>
      </c>
      <c r="B20" s="10">
        <f t="shared" si="0"/>
        <v>365.35254600000002</v>
      </c>
      <c r="C20" s="11">
        <f t="shared" si="1"/>
        <v>5.2193220857142864</v>
      </c>
      <c r="D20" s="12">
        <f t="shared" si="3"/>
        <v>5.2193220857142864</v>
      </c>
      <c r="E20" s="13">
        <v>70</v>
      </c>
      <c r="F20" s="14">
        <v>217.32697400000001</v>
      </c>
      <c r="G20" s="15">
        <v>0.59499999999999997</v>
      </c>
      <c r="H20" s="14">
        <v>148.02557200000001</v>
      </c>
      <c r="I20" s="15">
        <v>0.40500000000000003</v>
      </c>
      <c r="J20" s="16">
        <v>365352546</v>
      </c>
      <c r="K20" s="70">
        <v>2007</v>
      </c>
      <c r="L20" s="13" t="s">
        <v>16</v>
      </c>
      <c r="M20" s="17" t="s">
        <v>56</v>
      </c>
      <c r="N20" s="87"/>
      <c r="O20" s="19"/>
      <c r="P20" s="28" t="s">
        <v>1403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>
      <c r="A21" s="9" t="s">
        <v>57</v>
      </c>
      <c r="B21" s="10">
        <f t="shared" si="0"/>
        <v>342.69543499999997</v>
      </c>
      <c r="C21" s="11">
        <f t="shared" si="1"/>
        <v>4.2836929374999997</v>
      </c>
      <c r="D21" s="12">
        <f t="shared" si="3"/>
        <v>4.2836929374999997</v>
      </c>
      <c r="E21" s="13">
        <v>80</v>
      </c>
      <c r="F21" s="14">
        <v>133.11074199999999</v>
      </c>
      <c r="G21" s="15">
        <v>0.38800000000000001</v>
      </c>
      <c r="H21" s="14">
        <v>209.58469299999999</v>
      </c>
      <c r="I21" s="15">
        <v>0.61199999999999999</v>
      </c>
      <c r="J21" s="16">
        <v>342695435</v>
      </c>
      <c r="K21" s="70">
        <v>2011</v>
      </c>
      <c r="L21" s="13" t="s">
        <v>18</v>
      </c>
      <c r="M21" s="17" t="s">
        <v>58</v>
      </c>
      <c r="N21" s="88" t="s">
        <v>59</v>
      </c>
      <c r="O21" s="19"/>
      <c r="P21" s="28" t="s">
        <v>1403</v>
      </c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>
      <c r="A22" s="9" t="s">
        <v>60</v>
      </c>
      <c r="B22" s="10">
        <f t="shared" si="0"/>
        <v>356.29660100000001</v>
      </c>
      <c r="C22" s="11">
        <f t="shared" si="1"/>
        <v>23.753106733333333</v>
      </c>
      <c r="D22" s="12">
        <f t="shared" si="3"/>
        <v>23.753106733333333</v>
      </c>
      <c r="E22" s="13">
        <v>15</v>
      </c>
      <c r="F22" s="14">
        <v>130.09660099999999</v>
      </c>
      <c r="G22" s="15">
        <v>0.36499999999999999</v>
      </c>
      <c r="H22" s="14">
        <v>226.2</v>
      </c>
      <c r="I22" s="15">
        <v>0.63500000000000001</v>
      </c>
      <c r="J22" s="16">
        <v>356296601</v>
      </c>
      <c r="K22" s="70">
        <v>1999</v>
      </c>
      <c r="L22" s="13" t="s">
        <v>23</v>
      </c>
      <c r="M22" s="17" t="s">
        <v>61</v>
      </c>
      <c r="N22" s="88" t="s">
        <v>62</v>
      </c>
      <c r="O22" s="19"/>
      <c r="P22" s="28" t="s">
        <v>1403</v>
      </c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>
      <c r="A23" s="9" t="s">
        <v>63</v>
      </c>
      <c r="B23" s="10">
        <f t="shared" si="0"/>
        <v>547.45902000000001</v>
      </c>
      <c r="C23" s="11">
        <f t="shared" si="1"/>
        <v>9.2789664406779657</v>
      </c>
      <c r="D23" s="12">
        <f t="shared" si="3"/>
        <v>9.2789664406779657</v>
      </c>
      <c r="E23" s="13">
        <v>59</v>
      </c>
      <c r="F23" s="14">
        <v>350.15902</v>
      </c>
      <c r="G23" s="15">
        <v>0.64</v>
      </c>
      <c r="H23" s="14">
        <v>197.3</v>
      </c>
      <c r="I23" s="15">
        <v>0.36</v>
      </c>
      <c r="J23" s="16">
        <v>547459020</v>
      </c>
      <c r="K23" s="70">
        <v>2014</v>
      </c>
      <c r="L23" s="13" t="s">
        <v>18</v>
      </c>
      <c r="M23" s="17" t="s">
        <v>64</v>
      </c>
      <c r="N23" s="87"/>
      <c r="O23" s="19"/>
      <c r="P23" s="28" t="s">
        <v>1403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>
      <c r="A24" s="9" t="s">
        <v>65</v>
      </c>
      <c r="B24" s="10">
        <f t="shared" si="0"/>
        <v>485.93081599999999</v>
      </c>
      <c r="C24" s="11">
        <f t="shared" si="1"/>
        <v>3.2395387733333334</v>
      </c>
      <c r="D24" s="12">
        <f t="shared" si="3"/>
        <v>3.2395387733333334</v>
      </c>
      <c r="E24" s="13">
        <v>150</v>
      </c>
      <c r="F24" s="14">
        <v>133.375846</v>
      </c>
      <c r="G24" s="15">
        <v>0.27400000000000002</v>
      </c>
      <c r="H24" s="14">
        <v>352.55497000000003</v>
      </c>
      <c r="I24" s="15">
        <v>0.72599999999999998</v>
      </c>
      <c r="J24" s="16">
        <v>485930816</v>
      </c>
      <c r="K24" s="70">
        <v>2009</v>
      </c>
      <c r="L24" s="13" t="s">
        <v>16</v>
      </c>
      <c r="M24" s="17" t="s">
        <v>66</v>
      </c>
      <c r="N24" s="87"/>
      <c r="O24" s="19"/>
      <c r="P24" s="28" t="s">
        <v>1403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 spans="1:31">
      <c r="A25" s="99" t="s">
        <v>1405</v>
      </c>
      <c r="B25" s="100">
        <f t="shared" si="0"/>
        <v>255.27381299999999</v>
      </c>
      <c r="C25" s="101">
        <f t="shared" ref="C25:C26" si="4">SUM(J25/(E25*1000000))</f>
        <v>39.272894307692304</v>
      </c>
      <c r="D25" s="92">
        <f t="shared" ref="D25:D26" si="5">SUM(C25/1)</f>
        <v>39.272894307692304</v>
      </c>
      <c r="E25" s="94">
        <v>6.5</v>
      </c>
      <c r="F25" s="94">
        <v>84.273813000000004</v>
      </c>
      <c r="G25" s="93">
        <f t="shared" ref="G25:G26" si="6">SUM(F25/B25)</f>
        <v>0.33013105421824057</v>
      </c>
      <c r="H25" s="94">
        <f t="shared" ref="H25:H26" si="7">(J25/1000000)-F25</f>
        <v>171</v>
      </c>
      <c r="I25" s="95">
        <f t="shared" ref="I25:I26" si="8">H25/B25</f>
        <v>0.66986894578175948</v>
      </c>
      <c r="J25" s="100">
        <v>255273813</v>
      </c>
      <c r="K25" s="102">
        <v>2014</v>
      </c>
      <c r="L25" s="97" t="s">
        <v>18</v>
      </c>
      <c r="M25" s="17"/>
      <c r="N25" s="88"/>
      <c r="O25" s="19"/>
      <c r="P25" s="98" t="s">
        <v>1402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>
      <c r="A26" s="99" t="s">
        <v>1406</v>
      </c>
      <c r="B26" s="100">
        <f t="shared" si="0"/>
        <v>305.79220099999998</v>
      </c>
      <c r="C26" s="101">
        <f t="shared" si="4"/>
        <v>20.386146733333334</v>
      </c>
      <c r="D26" s="92">
        <f t="shared" si="5"/>
        <v>20.386146733333334</v>
      </c>
      <c r="E26" s="94">
        <v>15</v>
      </c>
      <c r="F26" s="94">
        <v>102.092201</v>
      </c>
      <c r="G26" s="93">
        <f t="shared" si="6"/>
        <v>0.33386136293253604</v>
      </c>
      <c r="H26" s="94">
        <f t="shared" si="7"/>
        <v>203.7</v>
      </c>
      <c r="I26" s="95">
        <f t="shared" si="8"/>
        <v>0.66613863706746401</v>
      </c>
      <c r="J26" s="100">
        <v>305792201</v>
      </c>
      <c r="K26" s="102">
        <v>2017</v>
      </c>
      <c r="L26" s="97" t="s">
        <v>18</v>
      </c>
      <c r="M26" s="17"/>
      <c r="N26" s="88"/>
      <c r="O26" s="19"/>
      <c r="P26" s="98" t="s">
        <v>1402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>
      <c r="A27" s="9" t="s">
        <v>67</v>
      </c>
      <c r="B27" s="10">
        <f t="shared" si="0"/>
        <v>519.31196499999999</v>
      </c>
      <c r="C27" s="11">
        <f t="shared" ref="C27:C60" si="9">SUM(B27/E27)</f>
        <v>3.9947074230769228</v>
      </c>
      <c r="D27" s="12">
        <f t="shared" ref="D27:D42" si="10">C27/1</f>
        <v>3.9947074230769228</v>
      </c>
      <c r="E27" s="13">
        <v>130</v>
      </c>
      <c r="F27" s="14">
        <v>180.20216300000001</v>
      </c>
      <c r="G27" s="15">
        <v>0.34699999999999998</v>
      </c>
      <c r="H27" s="14">
        <v>339.109802</v>
      </c>
      <c r="I27" s="15">
        <v>0.65300000000000002</v>
      </c>
      <c r="J27" s="16">
        <v>519311965</v>
      </c>
      <c r="K27" s="70">
        <v>2015</v>
      </c>
      <c r="L27" s="13" t="s">
        <v>18</v>
      </c>
      <c r="M27" s="17" t="s">
        <v>68</v>
      </c>
      <c r="N27" s="87"/>
      <c r="O27" s="19"/>
      <c r="P27" s="28" t="s">
        <v>1403</v>
      </c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>
      <c r="A28" s="9" t="s">
        <v>69</v>
      </c>
      <c r="B28" s="10">
        <f t="shared" si="0"/>
        <v>622.67413899999997</v>
      </c>
      <c r="C28" s="11">
        <f t="shared" si="9"/>
        <v>3.1932007128205129</v>
      </c>
      <c r="D28" s="12">
        <f t="shared" si="10"/>
        <v>3.1932007128205129</v>
      </c>
      <c r="E28" s="13">
        <v>195</v>
      </c>
      <c r="F28" s="14">
        <v>216.64874</v>
      </c>
      <c r="G28" s="15">
        <v>0.34799999999999998</v>
      </c>
      <c r="H28" s="14">
        <v>406.02539899999999</v>
      </c>
      <c r="I28" s="50">
        <v>0.65200000000000002</v>
      </c>
      <c r="J28" s="16">
        <v>622674139</v>
      </c>
      <c r="K28" s="70">
        <v>2018</v>
      </c>
      <c r="L28" s="13" t="s">
        <v>18</v>
      </c>
      <c r="M28" s="17" t="s">
        <v>70</v>
      </c>
      <c r="N28" s="87"/>
      <c r="O28" s="19"/>
      <c r="P28" s="28" t="s">
        <v>1403</v>
      </c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>
      <c r="A29" s="9" t="s">
        <v>71</v>
      </c>
      <c r="B29" s="10">
        <f t="shared" si="0"/>
        <v>355.237933</v>
      </c>
      <c r="C29" s="11">
        <f t="shared" si="9"/>
        <v>6.8314987115384618</v>
      </c>
      <c r="D29" s="12">
        <f t="shared" si="10"/>
        <v>6.8314987115384618</v>
      </c>
      <c r="E29" s="13">
        <v>52</v>
      </c>
      <c r="F29" s="14">
        <v>173.83793299999999</v>
      </c>
      <c r="G29" s="15">
        <v>0.48899999999999999</v>
      </c>
      <c r="H29" s="14">
        <v>181.4</v>
      </c>
      <c r="I29" s="50">
        <v>0.51100000000000001</v>
      </c>
      <c r="J29" s="16">
        <v>355237933</v>
      </c>
      <c r="K29" s="70">
        <v>1995</v>
      </c>
      <c r="L29" s="13" t="s">
        <v>23</v>
      </c>
      <c r="M29" s="17" t="s">
        <v>72</v>
      </c>
      <c r="N29" s="88" t="s">
        <v>73</v>
      </c>
      <c r="O29" s="19"/>
      <c r="P29" s="28" t="s">
        <v>1403</v>
      </c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 spans="1:31">
      <c r="A30" s="9" t="s">
        <v>74</v>
      </c>
      <c r="B30" s="10">
        <f t="shared" si="0"/>
        <v>1148.5283930000001</v>
      </c>
      <c r="C30" s="11">
        <f t="shared" si="9"/>
        <v>7.17830245625</v>
      </c>
      <c r="D30" s="12">
        <f t="shared" si="10"/>
        <v>7.17830245625</v>
      </c>
      <c r="E30" s="13">
        <v>160</v>
      </c>
      <c r="F30" s="14">
        <v>335.10431399999999</v>
      </c>
      <c r="G30" s="15">
        <v>0.29199999999999998</v>
      </c>
      <c r="H30" s="14">
        <v>813.42407900000001</v>
      </c>
      <c r="I30" s="15">
        <v>0.70799999999999996</v>
      </c>
      <c r="J30" s="16">
        <v>1148528393</v>
      </c>
      <c r="K30" s="70">
        <v>2018</v>
      </c>
      <c r="L30" s="13" t="s">
        <v>18</v>
      </c>
      <c r="M30" s="17" t="s">
        <v>75</v>
      </c>
      <c r="N30" s="87"/>
      <c r="O30" s="19"/>
      <c r="P30" s="28" t="s">
        <v>1403</v>
      </c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>
      <c r="A31" s="9" t="s">
        <v>76</v>
      </c>
      <c r="B31" s="10">
        <f t="shared" si="0"/>
        <v>553.709788</v>
      </c>
      <c r="C31" s="11">
        <f t="shared" si="9"/>
        <v>3.9550699142857142</v>
      </c>
      <c r="D31" s="12">
        <f t="shared" si="10"/>
        <v>3.9550699142857142</v>
      </c>
      <c r="E31" s="13">
        <v>140</v>
      </c>
      <c r="F31" s="14">
        <v>201.578182</v>
      </c>
      <c r="G31" s="15">
        <v>0.36399999999999999</v>
      </c>
      <c r="H31" s="14">
        <v>352.13160599999998</v>
      </c>
      <c r="I31" s="15">
        <v>0.63600000000000001</v>
      </c>
      <c r="J31" s="16">
        <v>553709788</v>
      </c>
      <c r="K31" s="70">
        <v>1998</v>
      </c>
      <c r="L31" s="13" t="s">
        <v>23</v>
      </c>
      <c r="M31" s="17" t="s">
        <v>77</v>
      </c>
      <c r="N31" s="88" t="s">
        <v>78</v>
      </c>
      <c r="O31" s="19"/>
      <c r="P31" s="28" t="s">
        <v>1403</v>
      </c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>
      <c r="A32" s="9" t="s">
        <v>79</v>
      </c>
      <c r="B32" s="10">
        <f t="shared" si="0"/>
        <v>314.17801100000003</v>
      </c>
      <c r="C32" s="11">
        <f t="shared" si="9"/>
        <v>6.2835602200000009</v>
      </c>
      <c r="D32" s="12">
        <f t="shared" si="10"/>
        <v>6.2835602200000009</v>
      </c>
      <c r="E32" s="13">
        <v>50</v>
      </c>
      <c r="F32" s="14">
        <v>148.47801100000001</v>
      </c>
      <c r="G32" s="15">
        <v>0.47299999999999998</v>
      </c>
      <c r="H32" s="14">
        <v>165.7</v>
      </c>
      <c r="I32" s="15">
        <v>0.52700000000000002</v>
      </c>
      <c r="J32" s="16">
        <v>314178011</v>
      </c>
      <c r="K32" s="70">
        <v>1997</v>
      </c>
      <c r="L32" s="13" t="s">
        <v>23</v>
      </c>
      <c r="M32" s="17" t="s">
        <v>80</v>
      </c>
      <c r="N32" s="88" t="s">
        <v>81</v>
      </c>
      <c r="O32" s="19"/>
      <c r="P32" s="28" t="s">
        <v>1403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31">
      <c r="A33" s="23" t="s">
        <v>82</v>
      </c>
      <c r="B33" s="10">
        <f t="shared" si="0"/>
        <v>653.77997000000005</v>
      </c>
      <c r="C33" s="11">
        <f t="shared" si="9"/>
        <v>5.6850432173913044</v>
      </c>
      <c r="D33" s="12">
        <f t="shared" si="10"/>
        <v>5.6850432173913044</v>
      </c>
      <c r="E33" s="13">
        <v>115</v>
      </c>
      <c r="F33" s="14">
        <v>310.67674</v>
      </c>
      <c r="G33" s="15">
        <v>0.47499999999999998</v>
      </c>
      <c r="H33" s="14">
        <v>343.10323</v>
      </c>
      <c r="I33" s="15">
        <v>0.52500000000000002</v>
      </c>
      <c r="J33" s="16">
        <v>653779970</v>
      </c>
      <c r="K33" s="70">
        <v>2002</v>
      </c>
      <c r="L33" s="13" t="s">
        <v>16</v>
      </c>
      <c r="M33" s="17" t="s">
        <v>83</v>
      </c>
      <c r="N33" s="88" t="s">
        <v>84</v>
      </c>
      <c r="O33" s="19"/>
      <c r="P33" s="28" t="s">
        <v>1403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31">
      <c r="A34" s="9" t="s">
        <v>85</v>
      </c>
      <c r="B34" s="10">
        <f t="shared" si="0"/>
        <v>312.01692800000001</v>
      </c>
      <c r="C34" s="11">
        <f t="shared" si="9"/>
        <v>9.4550584242424236</v>
      </c>
      <c r="D34" s="12">
        <f t="shared" si="10"/>
        <v>9.4550584242424236</v>
      </c>
      <c r="E34" s="13">
        <v>33</v>
      </c>
      <c r="F34" s="14">
        <v>206.040086</v>
      </c>
      <c r="G34" s="15">
        <v>0.66</v>
      </c>
      <c r="H34" s="14">
        <v>105.976842</v>
      </c>
      <c r="I34" s="15">
        <v>0.34</v>
      </c>
      <c r="J34" s="16">
        <v>312016928</v>
      </c>
      <c r="K34" s="70">
        <v>1999</v>
      </c>
      <c r="L34" s="13" t="s">
        <v>23</v>
      </c>
      <c r="M34" s="17" t="s">
        <v>86</v>
      </c>
      <c r="N34" s="88" t="s">
        <v>87</v>
      </c>
      <c r="O34" s="19"/>
      <c r="P34" s="28" t="s">
        <v>1403</v>
      </c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31">
      <c r="A35" s="9" t="s">
        <v>88</v>
      </c>
      <c r="B35" s="10">
        <f t="shared" si="0"/>
        <v>2922.9179140000001</v>
      </c>
      <c r="C35" s="11">
        <f t="shared" si="9"/>
        <v>12.332986978902953</v>
      </c>
      <c r="D35" s="12">
        <f t="shared" si="10"/>
        <v>12.332986978902953</v>
      </c>
      <c r="E35" s="13">
        <v>237</v>
      </c>
      <c r="F35" s="14">
        <v>785.22164899999996</v>
      </c>
      <c r="G35" s="15">
        <v>0.26900000000000002</v>
      </c>
      <c r="H35" s="14">
        <v>2137.696265</v>
      </c>
      <c r="I35" s="15">
        <v>0.73099999999999998</v>
      </c>
      <c r="J35" s="16">
        <v>2922917914</v>
      </c>
      <c r="K35" s="70">
        <v>2009</v>
      </c>
      <c r="L35" s="13" t="s">
        <v>16</v>
      </c>
      <c r="M35" s="17" t="s">
        <v>89</v>
      </c>
      <c r="N35" s="87"/>
      <c r="O35" s="19"/>
      <c r="P35" s="28" t="s">
        <v>1403</v>
      </c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>
      <c r="A36" s="24" t="s">
        <v>90</v>
      </c>
      <c r="B36" s="25">
        <v>1930</v>
      </c>
      <c r="C36" s="11">
        <f t="shared" si="9"/>
        <v>7.72</v>
      </c>
      <c r="D36" s="12">
        <f t="shared" si="10"/>
        <v>7.72</v>
      </c>
      <c r="E36" s="25">
        <v>250</v>
      </c>
      <c r="F36" s="16">
        <v>576</v>
      </c>
      <c r="G36" s="26">
        <v>0.311</v>
      </c>
      <c r="H36" s="16">
        <v>1353</v>
      </c>
      <c r="I36" s="26">
        <v>0.68899999999999995</v>
      </c>
      <c r="J36" s="27">
        <v>1478051935</v>
      </c>
      <c r="K36" s="70">
        <v>2022</v>
      </c>
      <c r="L36" s="13" t="s">
        <v>91</v>
      </c>
      <c r="M36" s="17" t="s">
        <v>92</v>
      </c>
      <c r="N36" s="88" t="s">
        <v>93</v>
      </c>
      <c r="O36" s="28" t="s">
        <v>94</v>
      </c>
      <c r="P36" s="28" t="s">
        <v>1403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>
      <c r="A37" s="9" t="s">
        <v>95</v>
      </c>
      <c r="B37" s="10">
        <f t="shared" ref="B37:B52" si="11">J37/1000000</f>
        <v>1402.80954</v>
      </c>
      <c r="C37" s="11">
        <f t="shared" si="9"/>
        <v>5.6112381600000001</v>
      </c>
      <c r="D37" s="12">
        <f t="shared" si="10"/>
        <v>5.6112381600000001</v>
      </c>
      <c r="E37" s="13">
        <v>250</v>
      </c>
      <c r="F37" s="14">
        <v>459.00586800000002</v>
      </c>
      <c r="G37" s="15">
        <v>0.32700000000000001</v>
      </c>
      <c r="H37" s="14">
        <v>943.80367200000001</v>
      </c>
      <c r="I37" s="15">
        <v>0.67300000000000004</v>
      </c>
      <c r="J37" s="16">
        <v>1402809540</v>
      </c>
      <c r="K37" s="70">
        <v>2015</v>
      </c>
      <c r="L37" s="13" t="s">
        <v>18</v>
      </c>
      <c r="M37" s="17" t="s">
        <v>96</v>
      </c>
      <c r="N37" s="87"/>
      <c r="O37" s="19"/>
      <c r="P37" s="28" t="s">
        <v>1403</v>
      </c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31">
      <c r="A38" s="9" t="s">
        <v>97</v>
      </c>
      <c r="B38" s="10">
        <f t="shared" si="11"/>
        <v>2797.5013279999998</v>
      </c>
      <c r="C38" s="11">
        <f t="shared" si="9"/>
        <v>7.8581497977528088</v>
      </c>
      <c r="D38" s="12">
        <f t="shared" si="10"/>
        <v>7.8581497977528088</v>
      </c>
      <c r="E38" s="13">
        <v>356</v>
      </c>
      <c r="F38" s="14">
        <v>858.37300000000005</v>
      </c>
      <c r="G38" s="15">
        <v>0.307</v>
      </c>
      <c r="H38" s="14">
        <v>1939.128328</v>
      </c>
      <c r="I38" s="15">
        <v>0.69299999999999995</v>
      </c>
      <c r="J38" s="16">
        <v>2797501328</v>
      </c>
      <c r="K38" s="70">
        <v>2019</v>
      </c>
      <c r="L38" s="13" t="s">
        <v>18</v>
      </c>
      <c r="M38" s="17" t="s">
        <v>98</v>
      </c>
      <c r="N38" s="87"/>
      <c r="O38" s="19"/>
      <c r="P38" s="28" t="s">
        <v>1403</v>
      </c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31">
      <c r="A39" s="9" t="s">
        <v>99</v>
      </c>
      <c r="B39" s="10">
        <f t="shared" si="11"/>
        <v>2048.3597540000001</v>
      </c>
      <c r="C39" s="11">
        <f t="shared" si="9"/>
        <v>6.381183034267913</v>
      </c>
      <c r="D39" s="12">
        <f t="shared" si="10"/>
        <v>6.381183034267913</v>
      </c>
      <c r="E39" s="13">
        <v>321</v>
      </c>
      <c r="F39" s="14">
        <v>678.81548199999997</v>
      </c>
      <c r="G39" s="15">
        <v>0.33100000000000002</v>
      </c>
      <c r="H39" s="14">
        <v>1369.5442720000001</v>
      </c>
      <c r="I39" s="15">
        <v>0.66900000000000004</v>
      </c>
      <c r="J39" s="16">
        <v>2048359754</v>
      </c>
      <c r="K39" s="70">
        <v>2018</v>
      </c>
      <c r="L39" s="13" t="s">
        <v>18</v>
      </c>
      <c r="M39" s="17" t="s">
        <v>100</v>
      </c>
      <c r="N39" s="87"/>
      <c r="O39" s="28" t="s">
        <v>94</v>
      </c>
      <c r="P39" s="28" t="s">
        <v>1403</v>
      </c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>
      <c r="A40" s="9" t="s">
        <v>101</v>
      </c>
      <c r="B40" s="10">
        <f t="shared" si="11"/>
        <v>383.33676200000002</v>
      </c>
      <c r="C40" s="11">
        <f t="shared" si="9"/>
        <v>20.175619052631578</v>
      </c>
      <c r="D40" s="12">
        <f t="shared" si="10"/>
        <v>20.175619052631578</v>
      </c>
      <c r="E40" s="13">
        <v>19</v>
      </c>
      <c r="F40" s="14">
        <v>212.83676199999999</v>
      </c>
      <c r="G40" s="15">
        <v>0.55500000000000005</v>
      </c>
      <c r="H40" s="14">
        <v>170.5</v>
      </c>
      <c r="I40" s="15">
        <v>0.44500000000000001</v>
      </c>
      <c r="J40" s="16">
        <v>383336762</v>
      </c>
      <c r="K40" s="70">
        <v>1985</v>
      </c>
      <c r="L40" s="13" t="s">
        <v>102</v>
      </c>
      <c r="M40" s="17" t="s">
        <v>103</v>
      </c>
      <c r="N40" s="88" t="s">
        <v>104</v>
      </c>
      <c r="O40" s="19"/>
      <c r="P40" s="28" t="s">
        <v>1403</v>
      </c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31">
      <c r="A41" s="23" t="s">
        <v>105</v>
      </c>
      <c r="B41" s="10">
        <f t="shared" si="11"/>
        <v>332.50000199999999</v>
      </c>
      <c r="C41" s="11">
        <f t="shared" si="9"/>
        <v>8.3125000500000006</v>
      </c>
      <c r="D41" s="12">
        <f t="shared" si="10"/>
        <v>8.3125000500000006</v>
      </c>
      <c r="E41" s="13">
        <v>40</v>
      </c>
      <c r="F41" s="14">
        <v>119.00000199999999</v>
      </c>
      <c r="G41" s="15">
        <v>0.35799999999999998</v>
      </c>
      <c r="H41" s="14">
        <v>213.5</v>
      </c>
      <c r="I41" s="15">
        <v>0.64200000000000002</v>
      </c>
      <c r="J41" s="16">
        <v>332500002</v>
      </c>
      <c r="K41" s="70">
        <v>1989</v>
      </c>
      <c r="L41" s="13" t="s">
        <v>102</v>
      </c>
      <c r="M41" s="17" t="s">
        <v>106</v>
      </c>
      <c r="N41" s="88" t="s">
        <v>107</v>
      </c>
      <c r="O41" s="19"/>
      <c r="P41" s="28" t="s">
        <v>1403</v>
      </c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31">
      <c r="A42" s="9" t="s">
        <v>108</v>
      </c>
      <c r="B42" s="10">
        <f t="shared" si="11"/>
        <v>426.505244</v>
      </c>
      <c r="C42" s="11">
        <f t="shared" si="9"/>
        <v>4.7389471555555556</v>
      </c>
      <c r="D42" s="12">
        <f t="shared" si="10"/>
        <v>4.7389471555555556</v>
      </c>
      <c r="E42" s="13">
        <v>90</v>
      </c>
      <c r="F42" s="14">
        <v>206.30524399999999</v>
      </c>
      <c r="G42" s="15">
        <v>0.48399999999999999</v>
      </c>
      <c r="H42" s="14">
        <v>220.2</v>
      </c>
      <c r="I42" s="15">
        <v>0.51600000000000001</v>
      </c>
      <c r="J42" s="16">
        <v>426505244</v>
      </c>
      <c r="K42" s="70">
        <v>2020</v>
      </c>
      <c r="L42" s="13" t="s">
        <v>91</v>
      </c>
      <c r="M42" s="17" t="s">
        <v>109</v>
      </c>
      <c r="N42" s="88" t="s">
        <v>110</v>
      </c>
      <c r="O42" s="19"/>
      <c r="P42" s="28" t="s">
        <v>1403</v>
      </c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>
      <c r="A43" s="103" t="s">
        <v>1407</v>
      </c>
      <c r="B43" s="90">
        <f t="shared" si="11"/>
        <v>151.831537</v>
      </c>
      <c r="C43" s="91">
        <f t="shared" si="9"/>
        <v>10.122102466666666</v>
      </c>
      <c r="D43" s="92">
        <f>SUM(C43/1)</f>
        <v>10.122102466666666</v>
      </c>
      <c r="E43" s="92">
        <v>15</v>
      </c>
      <c r="F43" s="92">
        <v>102.00301899999999</v>
      </c>
      <c r="G43" s="93">
        <f>SUM(F43/B43)</f>
        <v>0.67181707447247929</v>
      </c>
      <c r="H43" s="94">
        <f>(J43/1000000)-F43</f>
        <v>49.828518000000003</v>
      </c>
      <c r="I43" s="95">
        <f>H43/B43</f>
        <v>0.32818292552752071</v>
      </c>
      <c r="J43" s="90">
        <v>151831537</v>
      </c>
      <c r="K43" s="96">
        <v>2013</v>
      </c>
      <c r="L43" s="97" t="s">
        <v>18</v>
      </c>
      <c r="M43" s="17"/>
      <c r="N43" s="88"/>
      <c r="O43" s="19"/>
      <c r="P43" s="28" t="s">
        <v>1403</v>
      </c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>
      <c r="A44" s="9" t="s">
        <v>111</v>
      </c>
      <c r="B44" s="10">
        <f t="shared" si="11"/>
        <v>352.92722400000002</v>
      </c>
      <c r="C44" s="11">
        <f t="shared" si="9"/>
        <v>7.2025964081632656</v>
      </c>
      <c r="D44" s="12">
        <f t="shared" ref="D44:D60" si="12">C44/1</f>
        <v>7.2025964081632656</v>
      </c>
      <c r="E44" s="13">
        <v>49</v>
      </c>
      <c r="F44" s="14">
        <v>117.72722400000001</v>
      </c>
      <c r="G44" s="15">
        <v>0.33400000000000002</v>
      </c>
      <c r="H44" s="14">
        <v>235.2</v>
      </c>
      <c r="I44" s="15">
        <v>0.66600000000000004</v>
      </c>
      <c r="J44" s="16">
        <v>352927224</v>
      </c>
      <c r="K44" s="70">
        <v>1992</v>
      </c>
      <c r="L44" s="13" t="s">
        <v>23</v>
      </c>
      <c r="M44" s="17" t="s">
        <v>112</v>
      </c>
      <c r="N44" s="88" t="s">
        <v>113</v>
      </c>
      <c r="O44" s="19"/>
      <c r="P44" s="28" t="s">
        <v>1403</v>
      </c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>
      <c r="A45" s="9" t="s">
        <v>114</v>
      </c>
      <c r="B45" s="10">
        <f t="shared" si="11"/>
        <v>411.56924099999998</v>
      </c>
      <c r="C45" s="11">
        <f t="shared" si="9"/>
        <v>8.5743591874999989</v>
      </c>
      <c r="D45" s="12">
        <f t="shared" si="12"/>
        <v>8.5743591874999989</v>
      </c>
      <c r="E45" s="13">
        <v>48</v>
      </c>
      <c r="F45" s="14">
        <v>251.40924100000001</v>
      </c>
      <c r="G45" s="15">
        <v>0.61099999999999999</v>
      </c>
      <c r="H45" s="14">
        <v>160.16</v>
      </c>
      <c r="I45" s="15">
        <v>0.38900000000000001</v>
      </c>
      <c r="J45" s="16">
        <v>411569241</v>
      </c>
      <c r="K45" s="70">
        <v>1989</v>
      </c>
      <c r="L45" s="13" t="s">
        <v>102</v>
      </c>
      <c r="M45" s="17" t="s">
        <v>115</v>
      </c>
      <c r="N45" s="88" t="s">
        <v>116</v>
      </c>
      <c r="O45" s="19"/>
      <c r="P45" s="28" t="s">
        <v>1403</v>
      </c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>
      <c r="A46" s="9" t="s">
        <v>117</v>
      </c>
      <c r="B46" s="10">
        <f t="shared" si="11"/>
        <v>373.67299300000002</v>
      </c>
      <c r="C46" s="11">
        <f t="shared" si="9"/>
        <v>2.4911532866666666</v>
      </c>
      <c r="D46" s="12">
        <f t="shared" si="12"/>
        <v>2.4911532866666666</v>
      </c>
      <c r="E46" s="13">
        <v>150</v>
      </c>
      <c r="F46" s="14">
        <v>206.86347900000001</v>
      </c>
      <c r="G46" s="15">
        <v>0.55400000000000005</v>
      </c>
      <c r="H46" s="14">
        <v>166.80951400000001</v>
      </c>
      <c r="I46" s="15">
        <v>0.44600000000000001</v>
      </c>
      <c r="J46" s="16">
        <v>373672993</v>
      </c>
      <c r="K46" s="70">
        <v>2005</v>
      </c>
      <c r="L46" s="13" t="s">
        <v>16</v>
      </c>
      <c r="M46" s="17" t="s">
        <v>118</v>
      </c>
      <c r="N46" s="88" t="s">
        <v>119</v>
      </c>
      <c r="O46" s="19"/>
      <c r="P46" s="28" t="s">
        <v>1403</v>
      </c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>
      <c r="A47" s="9" t="s">
        <v>120</v>
      </c>
      <c r="B47" s="10">
        <f t="shared" si="11"/>
        <v>336.56715800000001</v>
      </c>
      <c r="C47" s="11">
        <f t="shared" si="9"/>
        <v>3.3656715799999999</v>
      </c>
      <c r="D47" s="12">
        <f t="shared" si="12"/>
        <v>3.3656715799999999</v>
      </c>
      <c r="E47" s="13">
        <v>100</v>
      </c>
      <c r="F47" s="14">
        <v>184.06912600000001</v>
      </c>
      <c r="G47" s="15">
        <v>0.54700000000000004</v>
      </c>
      <c r="H47" s="14">
        <v>152.49803199999999</v>
      </c>
      <c r="I47" s="15">
        <v>0.45300000000000001</v>
      </c>
      <c r="J47" s="16">
        <v>336567158</v>
      </c>
      <c r="K47" s="70">
        <v>1995</v>
      </c>
      <c r="L47" s="13" t="s">
        <v>23</v>
      </c>
      <c r="M47" s="17" t="s">
        <v>121</v>
      </c>
      <c r="N47" s="88" t="s">
        <v>122</v>
      </c>
      <c r="O47" s="19"/>
      <c r="P47" s="28" t="s">
        <v>1403</v>
      </c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>
      <c r="A48" s="23" t="s">
        <v>123</v>
      </c>
      <c r="B48" s="10">
        <f t="shared" si="11"/>
        <v>873.63752799999997</v>
      </c>
      <c r="C48" s="11">
        <f t="shared" si="9"/>
        <v>3.4945501119999998</v>
      </c>
      <c r="D48" s="12">
        <f t="shared" si="12"/>
        <v>3.4945501119999998</v>
      </c>
      <c r="E48" s="13">
        <v>250</v>
      </c>
      <c r="F48" s="14">
        <v>330.36019399999998</v>
      </c>
      <c r="G48" s="15">
        <v>0.378</v>
      </c>
      <c r="H48" s="14">
        <v>543.277334</v>
      </c>
      <c r="I48" s="15">
        <v>0.622</v>
      </c>
      <c r="J48" s="16">
        <v>873637528</v>
      </c>
      <c r="K48" s="70">
        <v>2016</v>
      </c>
      <c r="L48" s="13" t="s">
        <v>18</v>
      </c>
      <c r="M48" s="17" t="s">
        <v>124</v>
      </c>
      <c r="N48" s="87"/>
      <c r="O48" s="19"/>
      <c r="P48" s="28" t="s">
        <v>1403</v>
      </c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>
      <c r="A49" s="9" t="s">
        <v>125</v>
      </c>
      <c r="B49" s="10">
        <f t="shared" si="11"/>
        <v>1305.6115990000001</v>
      </c>
      <c r="C49" s="11">
        <f t="shared" si="9"/>
        <v>8.1600724937500004</v>
      </c>
      <c r="D49" s="12">
        <f t="shared" si="12"/>
        <v>8.1600724937500004</v>
      </c>
      <c r="E49" s="13">
        <v>160</v>
      </c>
      <c r="F49" s="14">
        <v>504.48116499999998</v>
      </c>
      <c r="G49" s="15">
        <v>0.38600000000000001</v>
      </c>
      <c r="H49" s="14">
        <v>801.13043400000004</v>
      </c>
      <c r="I49" s="15">
        <v>0.61399999999999999</v>
      </c>
      <c r="J49" s="16">
        <v>1305611599</v>
      </c>
      <c r="K49" s="70">
        <v>2017</v>
      </c>
      <c r="L49" s="13" t="s">
        <v>18</v>
      </c>
      <c r="M49" s="17" t="s">
        <v>126</v>
      </c>
      <c r="N49" s="87"/>
      <c r="O49" s="19"/>
      <c r="P49" s="28" t="s">
        <v>1403</v>
      </c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>
      <c r="A50" s="9" t="s">
        <v>125</v>
      </c>
      <c r="B50" s="10">
        <f t="shared" si="11"/>
        <v>424.96762000000001</v>
      </c>
      <c r="C50" s="11">
        <f t="shared" si="9"/>
        <v>16.998704799999999</v>
      </c>
      <c r="D50" s="12">
        <f t="shared" si="12"/>
        <v>16.998704799999999</v>
      </c>
      <c r="E50" s="13">
        <v>25</v>
      </c>
      <c r="F50" s="14">
        <v>218.96762000000001</v>
      </c>
      <c r="G50" s="15">
        <v>0.51500000000000001</v>
      </c>
      <c r="H50" s="14">
        <v>206</v>
      </c>
      <c r="I50" s="15">
        <v>0.48499999999999999</v>
      </c>
      <c r="J50" s="16">
        <v>424967620</v>
      </c>
      <c r="K50" s="70">
        <v>1991</v>
      </c>
      <c r="L50" s="13" t="s">
        <v>23</v>
      </c>
      <c r="M50" s="17" t="s">
        <v>127</v>
      </c>
      <c r="N50" s="88" t="s">
        <v>128</v>
      </c>
      <c r="O50" s="19"/>
      <c r="P50" s="28" t="s">
        <v>1403</v>
      </c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>
      <c r="A51" s="9" t="s">
        <v>129</v>
      </c>
      <c r="B51" s="10">
        <f t="shared" si="11"/>
        <v>316.360478</v>
      </c>
      <c r="C51" s="11">
        <f t="shared" si="9"/>
        <v>24.335421384615383</v>
      </c>
      <c r="D51" s="12">
        <f t="shared" si="12"/>
        <v>24.335421384615383</v>
      </c>
      <c r="E51" s="13">
        <v>13</v>
      </c>
      <c r="F51" s="14">
        <v>234.76047800000001</v>
      </c>
      <c r="G51" s="15">
        <v>0.74199999999999999</v>
      </c>
      <c r="H51" s="14">
        <v>81.599999999999994</v>
      </c>
      <c r="I51" s="15">
        <v>0.25800000000000001</v>
      </c>
      <c r="J51" s="16">
        <v>316360478</v>
      </c>
      <c r="K51" s="70">
        <v>1984</v>
      </c>
      <c r="L51" s="13" t="s">
        <v>102</v>
      </c>
      <c r="M51" s="17" t="s">
        <v>130</v>
      </c>
      <c r="N51" s="104" t="s">
        <v>131</v>
      </c>
      <c r="O51" s="19"/>
      <c r="P51" s="28" t="s">
        <v>1403</v>
      </c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>
      <c r="A52" s="9" t="s">
        <v>132</v>
      </c>
      <c r="B52" s="10">
        <f t="shared" si="11"/>
        <v>657.869686</v>
      </c>
      <c r="C52" s="11">
        <f t="shared" si="9"/>
        <v>3.9870890060606059</v>
      </c>
      <c r="D52" s="12">
        <f t="shared" si="12"/>
        <v>3.9870890060606059</v>
      </c>
      <c r="E52" s="13">
        <v>165</v>
      </c>
      <c r="F52" s="14">
        <v>222.527828</v>
      </c>
      <c r="G52" s="15">
        <v>0.33800000000000002</v>
      </c>
      <c r="H52" s="14">
        <v>435.341858</v>
      </c>
      <c r="I52" s="15">
        <v>0.66200000000000003</v>
      </c>
      <c r="J52" s="16">
        <v>657869686</v>
      </c>
      <c r="K52" s="70">
        <v>2014</v>
      </c>
      <c r="L52" s="13" t="s">
        <v>18</v>
      </c>
      <c r="M52" s="17" t="s">
        <v>133</v>
      </c>
      <c r="N52" s="87"/>
      <c r="O52" s="19"/>
      <c r="P52" s="28" t="s">
        <v>1403</v>
      </c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>
      <c r="A53" s="9" t="s">
        <v>134</v>
      </c>
      <c r="B53" s="10">
        <v>389</v>
      </c>
      <c r="C53" s="11">
        <f t="shared" si="9"/>
        <v>1.691304347826087</v>
      </c>
      <c r="D53" s="12">
        <f t="shared" si="12"/>
        <v>1.691304347826087</v>
      </c>
      <c r="E53" s="13">
        <v>230</v>
      </c>
      <c r="F53" s="14">
        <v>162.83686</v>
      </c>
      <c r="G53" s="15">
        <v>0.43099999999999999</v>
      </c>
      <c r="H53" s="14">
        <v>214.9</v>
      </c>
      <c r="I53" s="15">
        <v>0.56899999999999995</v>
      </c>
      <c r="J53" s="16">
        <v>377736860</v>
      </c>
      <c r="K53" s="70">
        <v>2022</v>
      </c>
      <c r="L53" s="13" t="s">
        <v>91</v>
      </c>
      <c r="M53" s="17" t="s">
        <v>135</v>
      </c>
      <c r="N53" s="88" t="s">
        <v>136</v>
      </c>
      <c r="O53" s="19"/>
      <c r="P53" s="28" t="s">
        <v>1403</v>
      </c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>
      <c r="A54" s="9" t="s">
        <v>137</v>
      </c>
      <c r="B54" s="10">
        <f t="shared" ref="B54:B57" si="13">J54/1000000</f>
        <v>1382.248826</v>
      </c>
      <c r="C54" s="11">
        <f t="shared" si="9"/>
        <v>6.7426772000000001</v>
      </c>
      <c r="D54" s="12">
        <f t="shared" si="12"/>
        <v>6.7426772000000001</v>
      </c>
      <c r="E54" s="13">
        <v>205</v>
      </c>
      <c r="F54" s="14">
        <v>700.42656599999998</v>
      </c>
      <c r="G54" s="15">
        <v>0.50700000000000001</v>
      </c>
      <c r="H54" s="14">
        <v>681.82226000000003</v>
      </c>
      <c r="I54" s="15">
        <v>0.49299999999999999</v>
      </c>
      <c r="J54" s="16">
        <v>1382248826</v>
      </c>
      <c r="K54" s="70">
        <v>2018</v>
      </c>
      <c r="L54" s="13" t="s">
        <v>18</v>
      </c>
      <c r="M54" s="17" t="s">
        <v>138</v>
      </c>
      <c r="N54" s="87"/>
      <c r="O54" s="19"/>
      <c r="P54" s="28" t="s">
        <v>1403</v>
      </c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>
      <c r="A55" s="9" t="s">
        <v>139</v>
      </c>
      <c r="B55" s="10">
        <f t="shared" si="13"/>
        <v>676.03638899999999</v>
      </c>
      <c r="C55" s="11">
        <f t="shared" si="9"/>
        <v>2.7041455559999998</v>
      </c>
      <c r="D55" s="12">
        <f t="shared" si="12"/>
        <v>2.7041455559999998</v>
      </c>
      <c r="E55" s="13">
        <v>250</v>
      </c>
      <c r="F55" s="14">
        <v>367.471452</v>
      </c>
      <c r="G55" s="15">
        <v>0.54400000000000004</v>
      </c>
      <c r="H55" s="14">
        <v>308.56493699999999</v>
      </c>
      <c r="I55" s="15">
        <v>0.45600000000000002</v>
      </c>
      <c r="J55" s="16">
        <v>676036389</v>
      </c>
      <c r="K55" s="70">
        <v>2022</v>
      </c>
      <c r="L55" s="13" t="s">
        <v>91</v>
      </c>
      <c r="M55" s="17" t="s">
        <v>140</v>
      </c>
      <c r="N55" s="88" t="s">
        <v>141</v>
      </c>
      <c r="O55" s="19"/>
      <c r="P55" s="28" t="s">
        <v>1403</v>
      </c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>
      <c r="A56" s="9" t="s">
        <v>142</v>
      </c>
      <c r="B56" s="10">
        <f t="shared" si="13"/>
        <v>329.39804600000002</v>
      </c>
      <c r="C56" s="11">
        <f t="shared" si="9"/>
        <v>25.338311230769232</v>
      </c>
      <c r="D56" s="12">
        <f t="shared" si="12"/>
        <v>25.338311230769232</v>
      </c>
      <c r="E56" s="13">
        <v>13</v>
      </c>
      <c r="F56" s="14">
        <v>106.954678</v>
      </c>
      <c r="G56" s="15">
        <v>0.32500000000000001</v>
      </c>
      <c r="H56" s="14">
        <v>222.44336799999999</v>
      </c>
      <c r="I56" s="15">
        <v>0.67500000000000004</v>
      </c>
      <c r="J56" s="16">
        <v>329398046</v>
      </c>
      <c r="K56" s="70">
        <v>2010</v>
      </c>
      <c r="L56" s="13" t="s">
        <v>18</v>
      </c>
      <c r="M56" s="17" t="s">
        <v>143</v>
      </c>
      <c r="N56" s="87"/>
      <c r="O56" s="19"/>
      <c r="P56" s="28" t="s">
        <v>1403</v>
      </c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>
      <c r="A57" s="9" t="s">
        <v>144</v>
      </c>
      <c r="B57" s="10">
        <f t="shared" si="13"/>
        <v>379.75165500000003</v>
      </c>
      <c r="C57" s="11">
        <f t="shared" si="9"/>
        <v>1.8987582750000001</v>
      </c>
      <c r="D57" s="12">
        <f t="shared" si="12"/>
        <v>1.8987582750000001</v>
      </c>
      <c r="E57" s="13">
        <v>200</v>
      </c>
      <c r="F57" s="14">
        <v>183.65165500000001</v>
      </c>
      <c r="G57" s="15">
        <v>0.48399999999999999</v>
      </c>
      <c r="H57" s="14">
        <v>196.1</v>
      </c>
      <c r="I57" s="15">
        <v>0.51600000000000001</v>
      </c>
      <c r="J57" s="16">
        <v>379751655</v>
      </c>
      <c r="K57" s="70">
        <v>2021</v>
      </c>
      <c r="L57" s="13" t="s">
        <v>91</v>
      </c>
      <c r="M57" s="17" t="s">
        <v>145</v>
      </c>
      <c r="N57" s="88" t="s">
        <v>146</v>
      </c>
      <c r="O57" s="19"/>
      <c r="P57" s="28" t="s">
        <v>1403</v>
      </c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>
      <c r="A58" s="105" t="s">
        <v>1391</v>
      </c>
      <c r="B58" s="106">
        <v>248</v>
      </c>
      <c r="C58" s="54">
        <f t="shared" si="9"/>
        <v>1653.3333333333335</v>
      </c>
      <c r="D58" s="55">
        <f t="shared" si="12"/>
        <v>1653.3333333333335</v>
      </c>
      <c r="E58" s="107">
        <v>0.15</v>
      </c>
      <c r="F58" s="108">
        <v>140</v>
      </c>
      <c r="G58" s="109">
        <v>0.56399999999999995</v>
      </c>
      <c r="H58" s="108">
        <v>108</v>
      </c>
      <c r="I58" s="109">
        <f>SUM(1-G58)</f>
        <v>0.43600000000000005</v>
      </c>
      <c r="J58" s="108">
        <v>248000000</v>
      </c>
      <c r="K58" s="110">
        <v>1999</v>
      </c>
      <c r="L58" s="56" t="s">
        <v>23</v>
      </c>
      <c r="M58" s="59" t="s">
        <v>1392</v>
      </c>
      <c r="N58" s="111" t="s">
        <v>1408</v>
      </c>
      <c r="O58" s="60"/>
      <c r="P58" s="112" t="s">
        <v>1402</v>
      </c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</row>
    <row r="59" spans="1:31">
      <c r="A59" s="9" t="s">
        <v>147</v>
      </c>
      <c r="B59" s="10">
        <f t="shared" ref="B59:B128" si="14">J59/1000000</f>
        <v>910.80931099999998</v>
      </c>
      <c r="C59" s="11">
        <f t="shared" si="9"/>
        <v>17.515563673076922</v>
      </c>
      <c r="D59" s="12">
        <f t="shared" si="12"/>
        <v>17.515563673076922</v>
      </c>
      <c r="E59" s="13">
        <v>52</v>
      </c>
      <c r="F59" s="14">
        <v>216.66804200000001</v>
      </c>
      <c r="G59" s="15">
        <v>0.23799999999999999</v>
      </c>
      <c r="H59" s="14">
        <v>694.14126899999997</v>
      </c>
      <c r="I59" s="15">
        <v>0.76200000000000001</v>
      </c>
      <c r="J59" s="16">
        <v>910809311</v>
      </c>
      <c r="K59" s="70">
        <v>2018</v>
      </c>
      <c r="L59" s="13" t="s">
        <v>18</v>
      </c>
      <c r="M59" s="17" t="s">
        <v>148</v>
      </c>
      <c r="N59" s="87"/>
      <c r="O59" s="19"/>
      <c r="P59" s="28" t="s">
        <v>1403</v>
      </c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>
      <c r="A60" s="9" t="s">
        <v>149</v>
      </c>
      <c r="B60" s="10">
        <f t="shared" si="14"/>
        <v>309.97999399999998</v>
      </c>
      <c r="C60" s="11">
        <f t="shared" si="9"/>
        <v>2.0665332933333334</v>
      </c>
      <c r="D60" s="12">
        <f t="shared" si="12"/>
        <v>2.0665332933333334</v>
      </c>
      <c r="E60" s="13">
        <v>150</v>
      </c>
      <c r="F60" s="14">
        <v>114.053579</v>
      </c>
      <c r="G60" s="15">
        <v>0.36799999999999999</v>
      </c>
      <c r="H60" s="14">
        <v>195.92641499999999</v>
      </c>
      <c r="I60" s="15">
        <v>0.63200000000000001</v>
      </c>
      <c r="J60" s="16">
        <v>309979994</v>
      </c>
      <c r="K60" s="70">
        <v>2008</v>
      </c>
      <c r="L60" s="13" t="s">
        <v>16</v>
      </c>
      <c r="M60" s="17" t="s">
        <v>150</v>
      </c>
      <c r="N60" s="87"/>
      <c r="O60" s="19"/>
      <c r="P60" s="28" t="s">
        <v>1403</v>
      </c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>
      <c r="A61" s="99" t="s">
        <v>1409</v>
      </c>
      <c r="B61" s="100">
        <f t="shared" si="14"/>
        <v>44.495280999999999</v>
      </c>
      <c r="C61" s="101">
        <f>SUM(J61/(E61*1000000))</f>
        <v>11.12382025</v>
      </c>
      <c r="D61" s="92">
        <f>SUM(C61/1)</f>
        <v>11.12382025</v>
      </c>
      <c r="E61" s="94">
        <v>4</v>
      </c>
      <c r="F61" s="94">
        <v>25.352281000000001</v>
      </c>
      <c r="G61" s="93">
        <f>SUM(F61/B61)</f>
        <v>0.56977460149088621</v>
      </c>
      <c r="H61" s="94">
        <f>(J61/1000000)-F61</f>
        <v>19.142999999999997</v>
      </c>
      <c r="I61" s="95">
        <f>H61/B61</f>
        <v>0.43022539850911373</v>
      </c>
      <c r="J61" s="100">
        <v>44495281</v>
      </c>
      <c r="K61" s="102">
        <v>2014</v>
      </c>
      <c r="L61" s="97" t="s">
        <v>18</v>
      </c>
      <c r="M61" s="17"/>
      <c r="N61" s="88"/>
      <c r="O61" s="19"/>
      <c r="P61" s="28" t="s">
        <v>1403</v>
      </c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>
      <c r="A62" s="9" t="s">
        <v>151</v>
      </c>
      <c r="B62" s="10">
        <f t="shared" si="14"/>
        <v>538.98320699999999</v>
      </c>
      <c r="C62" s="11">
        <f t="shared" ref="C62:C66" si="15">SUM(B62/E62)</f>
        <v>2.9134227405405406</v>
      </c>
      <c r="D62" s="12">
        <f t="shared" ref="D62:D66" si="16">C62/1</f>
        <v>2.9134227405405406</v>
      </c>
      <c r="E62" s="13">
        <v>185</v>
      </c>
      <c r="F62" s="14">
        <v>237.283207</v>
      </c>
      <c r="G62" s="15">
        <v>0.44</v>
      </c>
      <c r="H62" s="14">
        <v>301.7</v>
      </c>
      <c r="I62" s="50">
        <v>0.56000000000000005</v>
      </c>
      <c r="J62" s="16">
        <v>538983207</v>
      </c>
      <c r="K62" s="70">
        <v>2012</v>
      </c>
      <c r="L62" s="13" t="s">
        <v>18</v>
      </c>
      <c r="M62" s="17" t="s">
        <v>152</v>
      </c>
      <c r="N62" s="87"/>
      <c r="O62" s="19"/>
      <c r="P62" s="28" t="s">
        <v>1403</v>
      </c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>
      <c r="A63" s="23" t="s">
        <v>1410</v>
      </c>
      <c r="B63" s="10">
        <f t="shared" si="14"/>
        <v>712.20585600000004</v>
      </c>
      <c r="C63" s="11">
        <f t="shared" si="15"/>
        <v>5.6079201259842524</v>
      </c>
      <c r="D63" s="12">
        <f t="shared" si="16"/>
        <v>5.6079201259842524</v>
      </c>
      <c r="E63" s="13">
        <v>127</v>
      </c>
      <c r="F63" s="14">
        <v>281.28713299999998</v>
      </c>
      <c r="G63" s="15">
        <v>0.39500000000000002</v>
      </c>
      <c r="H63" s="14">
        <v>430.918723</v>
      </c>
      <c r="I63" s="15">
        <v>0.60499999999999998</v>
      </c>
      <c r="J63" s="16">
        <v>712205856</v>
      </c>
      <c r="K63" s="70">
        <v>2011</v>
      </c>
      <c r="L63" s="13" t="s">
        <v>18</v>
      </c>
      <c r="M63" s="17" t="s">
        <v>1274</v>
      </c>
      <c r="N63" s="88" t="s">
        <v>1275</v>
      </c>
      <c r="O63" s="19"/>
      <c r="P63" s="28" t="s">
        <v>1403</v>
      </c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>
      <c r="A64" s="23" t="s">
        <v>1411</v>
      </c>
      <c r="B64" s="10">
        <f t="shared" si="14"/>
        <v>848.85338200000001</v>
      </c>
      <c r="C64" s="11">
        <f t="shared" si="15"/>
        <v>6.2415689852941174</v>
      </c>
      <c r="D64" s="12">
        <f t="shared" si="16"/>
        <v>6.2415689852941174</v>
      </c>
      <c r="E64" s="13">
        <v>136</v>
      </c>
      <c r="F64" s="14">
        <v>292.32473700000003</v>
      </c>
      <c r="G64" s="15">
        <v>0.34399999999999997</v>
      </c>
      <c r="H64" s="14">
        <v>556.52864499999998</v>
      </c>
      <c r="I64" s="15">
        <v>0.65600000000000003</v>
      </c>
      <c r="J64" s="16">
        <v>848853382</v>
      </c>
      <c r="K64" s="70">
        <v>2012</v>
      </c>
      <c r="L64" s="13" t="s">
        <v>18</v>
      </c>
      <c r="M64" s="17" t="s">
        <v>1277</v>
      </c>
      <c r="N64" s="88" t="s">
        <v>1278</v>
      </c>
      <c r="O64" s="19"/>
      <c r="P64" s="28" t="s">
        <v>1403</v>
      </c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>
      <c r="A65" s="9" t="s">
        <v>153</v>
      </c>
      <c r="B65" s="10">
        <f t="shared" si="14"/>
        <v>484.59287399999999</v>
      </c>
      <c r="C65" s="11">
        <f t="shared" si="15"/>
        <v>5.982628074074074</v>
      </c>
      <c r="D65" s="12">
        <f t="shared" si="16"/>
        <v>5.982628074074074</v>
      </c>
      <c r="E65" s="13">
        <v>81</v>
      </c>
      <c r="F65" s="14">
        <v>242.829261</v>
      </c>
      <c r="G65" s="15">
        <v>0.501</v>
      </c>
      <c r="H65" s="14">
        <v>241.76361299999999</v>
      </c>
      <c r="I65" s="15">
        <v>0.499</v>
      </c>
      <c r="J65" s="16">
        <v>484592874</v>
      </c>
      <c r="K65" s="70">
        <v>2003</v>
      </c>
      <c r="L65" s="13" t="s">
        <v>16</v>
      </c>
      <c r="M65" s="17" t="s">
        <v>154</v>
      </c>
      <c r="N65" s="88" t="s">
        <v>155</v>
      </c>
      <c r="O65" s="19"/>
      <c r="P65" s="28" t="s">
        <v>1403</v>
      </c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>
      <c r="A66" s="9" t="s">
        <v>156</v>
      </c>
      <c r="B66" s="10">
        <f t="shared" si="14"/>
        <v>467.989645</v>
      </c>
      <c r="C66" s="11">
        <f t="shared" si="15"/>
        <v>3.4665899629629631</v>
      </c>
      <c r="D66" s="12">
        <f t="shared" si="16"/>
        <v>3.4665899629629631</v>
      </c>
      <c r="E66" s="13">
        <v>135</v>
      </c>
      <c r="F66" s="14">
        <v>127.195589</v>
      </c>
      <c r="G66" s="15">
        <v>0.27200000000000002</v>
      </c>
      <c r="H66" s="14">
        <v>340.79405600000001</v>
      </c>
      <c r="I66" s="50">
        <v>0.72799999999999998</v>
      </c>
      <c r="J66" s="16">
        <v>467989645</v>
      </c>
      <c r="K66" s="70">
        <v>2018</v>
      </c>
      <c r="L66" s="13" t="s">
        <v>18</v>
      </c>
      <c r="M66" s="17" t="s">
        <v>157</v>
      </c>
      <c r="N66" s="88" t="s">
        <v>158</v>
      </c>
      <c r="O66" s="19"/>
      <c r="P66" s="28" t="s">
        <v>1403</v>
      </c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>
      <c r="A67" s="113" t="s">
        <v>1412</v>
      </c>
      <c r="B67" s="90">
        <f t="shared" si="14"/>
        <v>41.698818000000003</v>
      </c>
      <c r="C67" s="101">
        <f>SUM(J67/(E67*1000000))</f>
        <v>11.913948</v>
      </c>
      <c r="D67" s="92">
        <f>SUM(C67/1)</f>
        <v>11.913948</v>
      </c>
      <c r="E67" s="92">
        <v>3.5</v>
      </c>
      <c r="F67" s="92">
        <v>18.095700999999998</v>
      </c>
      <c r="G67" s="93">
        <f>SUM(F67/B67)</f>
        <v>0.43396196506097601</v>
      </c>
      <c r="H67" s="94">
        <f>(J67/1000000)-F67</f>
        <v>23.603117000000005</v>
      </c>
      <c r="I67" s="95">
        <f>H67/B67</f>
        <v>0.56603803493902405</v>
      </c>
      <c r="J67" s="100">
        <v>41698818</v>
      </c>
      <c r="K67" s="96">
        <v>2018</v>
      </c>
      <c r="L67" s="97" t="s">
        <v>18</v>
      </c>
      <c r="M67" s="17"/>
      <c r="N67" s="88"/>
      <c r="O67" s="19"/>
      <c r="P67" s="28" t="s">
        <v>1403</v>
      </c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>
      <c r="A68" s="9" t="s">
        <v>159</v>
      </c>
      <c r="B68" s="10">
        <f t="shared" si="14"/>
        <v>1153.3374960000001</v>
      </c>
      <c r="C68" s="11">
        <f t="shared" ref="C68:C78" si="17">SUM(B68/E68)</f>
        <v>4.6133499840000001</v>
      </c>
      <c r="D68" s="12">
        <f t="shared" ref="D68:D78" si="18">C68/1</f>
        <v>4.6133499840000001</v>
      </c>
      <c r="E68" s="13">
        <v>250</v>
      </c>
      <c r="F68" s="14">
        <v>408.08434899999997</v>
      </c>
      <c r="G68" s="15">
        <v>0.35399999999999998</v>
      </c>
      <c r="H68" s="14">
        <v>745.25314700000001</v>
      </c>
      <c r="I68" s="15">
        <v>0.64600000000000002</v>
      </c>
      <c r="J68" s="16">
        <v>1153337496</v>
      </c>
      <c r="K68" s="70">
        <v>2016</v>
      </c>
      <c r="L68" s="13" t="s">
        <v>18</v>
      </c>
      <c r="M68" s="17" t="s">
        <v>160</v>
      </c>
      <c r="N68" s="87"/>
      <c r="O68" s="19"/>
      <c r="P68" s="28" t="s">
        <v>1403</v>
      </c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>
      <c r="A69" s="9" t="s">
        <v>161</v>
      </c>
      <c r="B69" s="10">
        <f t="shared" si="14"/>
        <v>370.569774</v>
      </c>
      <c r="C69" s="11">
        <f t="shared" si="17"/>
        <v>2.6469269571428571</v>
      </c>
      <c r="D69" s="12">
        <f t="shared" si="18"/>
        <v>2.6469269571428571</v>
      </c>
      <c r="E69" s="13">
        <v>140</v>
      </c>
      <c r="F69" s="14">
        <v>176.654505</v>
      </c>
      <c r="G69" s="15">
        <v>0.47699999999999998</v>
      </c>
      <c r="H69" s="14">
        <v>193.915269</v>
      </c>
      <c r="I69" s="15">
        <v>0.52300000000000002</v>
      </c>
      <c r="J69" s="16">
        <v>370569774</v>
      </c>
      <c r="K69" s="70">
        <v>2011</v>
      </c>
      <c r="L69" s="13" t="s">
        <v>18</v>
      </c>
      <c r="M69" s="17" t="s">
        <v>162</v>
      </c>
      <c r="N69" s="87"/>
      <c r="O69" s="19"/>
      <c r="P69" s="28" t="s">
        <v>1403</v>
      </c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>
      <c r="A70" s="9" t="s">
        <v>163</v>
      </c>
      <c r="B70" s="10">
        <f t="shared" si="14"/>
        <v>714.42150300000003</v>
      </c>
      <c r="C70" s="11">
        <f t="shared" si="17"/>
        <v>4.2024794294117651</v>
      </c>
      <c r="D70" s="12">
        <f t="shared" si="18"/>
        <v>4.2024794294117651</v>
      </c>
      <c r="E70" s="13">
        <v>170</v>
      </c>
      <c r="F70" s="14">
        <v>259.766572</v>
      </c>
      <c r="G70" s="15">
        <v>0.36399999999999999</v>
      </c>
      <c r="H70" s="14">
        <v>454.65493099999998</v>
      </c>
      <c r="I70" s="15">
        <v>0.63600000000000001</v>
      </c>
      <c r="J70" s="16">
        <v>714421503</v>
      </c>
      <c r="K70" s="70">
        <v>2014</v>
      </c>
      <c r="L70" s="13" t="s">
        <v>18</v>
      </c>
      <c r="M70" s="17" t="s">
        <v>164</v>
      </c>
      <c r="N70" s="87"/>
      <c r="O70" s="19"/>
      <c r="P70" s="28" t="s">
        <v>1403</v>
      </c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>
      <c r="A71" s="9" t="s">
        <v>165</v>
      </c>
      <c r="B71" s="10">
        <f t="shared" si="14"/>
        <v>1128.462972</v>
      </c>
      <c r="C71" s="11">
        <f t="shared" si="17"/>
        <v>7.4240985000000004</v>
      </c>
      <c r="D71" s="12">
        <f t="shared" si="18"/>
        <v>7.4240985000000004</v>
      </c>
      <c r="E71" s="13">
        <v>152</v>
      </c>
      <c r="F71" s="14">
        <v>426.82983899999999</v>
      </c>
      <c r="G71" s="15">
        <v>0.378</v>
      </c>
      <c r="H71" s="14">
        <v>701.63313300000004</v>
      </c>
      <c r="I71" s="15">
        <v>0.622</v>
      </c>
      <c r="J71" s="16">
        <v>1128462972</v>
      </c>
      <c r="K71" s="70">
        <v>2019</v>
      </c>
      <c r="L71" s="13" t="s">
        <v>18</v>
      </c>
      <c r="M71" s="17" t="s">
        <v>166</v>
      </c>
      <c r="N71" s="87"/>
      <c r="O71" s="19"/>
      <c r="P71" s="28" t="s">
        <v>1403</v>
      </c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>
      <c r="A72" s="9" t="s">
        <v>167</v>
      </c>
      <c r="B72" s="10">
        <f t="shared" si="14"/>
        <v>461.99186700000001</v>
      </c>
      <c r="C72" s="11">
        <f t="shared" si="17"/>
        <v>3.8499322250000003</v>
      </c>
      <c r="D72" s="12">
        <f t="shared" si="18"/>
        <v>3.8499322250000003</v>
      </c>
      <c r="E72" s="13">
        <v>120</v>
      </c>
      <c r="F72" s="14">
        <v>244.08298199999999</v>
      </c>
      <c r="G72" s="15">
        <v>0.52800000000000002</v>
      </c>
      <c r="H72" s="14">
        <v>217.908885</v>
      </c>
      <c r="I72" s="15">
        <v>0.47199999999999998</v>
      </c>
      <c r="J72" s="16">
        <v>461991867</v>
      </c>
      <c r="K72" s="70">
        <v>2006</v>
      </c>
      <c r="L72" s="13" t="s">
        <v>16</v>
      </c>
      <c r="M72" s="17" t="s">
        <v>168</v>
      </c>
      <c r="N72" s="88" t="s">
        <v>169</v>
      </c>
      <c r="O72" s="19"/>
      <c r="P72" s="28" t="s">
        <v>1403</v>
      </c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>
      <c r="A73" s="9" t="s">
        <v>170</v>
      </c>
      <c r="B73" s="10">
        <f t="shared" si="14"/>
        <v>559.852396</v>
      </c>
      <c r="C73" s="11">
        <f t="shared" si="17"/>
        <v>2.7992619799999998</v>
      </c>
      <c r="D73" s="12">
        <f t="shared" si="18"/>
        <v>2.7992619799999998</v>
      </c>
      <c r="E73" s="13">
        <v>200</v>
      </c>
      <c r="F73" s="14">
        <v>191.45239599999999</v>
      </c>
      <c r="G73" s="15">
        <v>0.34200000000000003</v>
      </c>
      <c r="H73" s="14">
        <v>368.4</v>
      </c>
      <c r="I73" s="15">
        <v>0.65800000000000003</v>
      </c>
      <c r="J73" s="16">
        <v>559852396</v>
      </c>
      <c r="K73" s="70">
        <v>2011</v>
      </c>
      <c r="L73" s="13" t="s">
        <v>18</v>
      </c>
      <c r="M73" s="17" t="s">
        <v>171</v>
      </c>
      <c r="N73" s="87"/>
      <c r="O73" s="19"/>
      <c r="P73" s="28" t="s">
        <v>1403</v>
      </c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>
      <c r="A74" s="9" t="s">
        <v>172</v>
      </c>
      <c r="B74" s="10">
        <f t="shared" si="14"/>
        <v>383.930656</v>
      </c>
      <c r="C74" s="11">
        <f t="shared" si="17"/>
        <v>2.1938894628571428</v>
      </c>
      <c r="D74" s="12">
        <f t="shared" si="18"/>
        <v>2.1938894628571428</v>
      </c>
      <c r="E74" s="13">
        <v>175</v>
      </c>
      <c r="F74" s="14">
        <v>152.901115</v>
      </c>
      <c r="G74" s="15">
        <v>0.39800000000000002</v>
      </c>
      <c r="H74" s="14">
        <v>231.02954099999999</v>
      </c>
      <c r="I74" s="15">
        <v>0.60199999999999998</v>
      </c>
      <c r="J74" s="16">
        <v>383930656</v>
      </c>
      <c r="K74" s="70">
        <v>2017</v>
      </c>
      <c r="L74" s="13" t="s">
        <v>18</v>
      </c>
      <c r="M74" s="17" t="s">
        <v>173</v>
      </c>
      <c r="N74" s="87"/>
      <c r="O74" s="19"/>
      <c r="P74" s="28" t="s">
        <v>1403</v>
      </c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>
      <c r="A75" s="9" t="s">
        <v>174</v>
      </c>
      <c r="B75" s="10">
        <f t="shared" si="14"/>
        <v>616.50291200000004</v>
      </c>
      <c r="C75" s="11">
        <f t="shared" si="17"/>
        <v>4.1100194133333332</v>
      </c>
      <c r="D75" s="12">
        <f t="shared" si="18"/>
        <v>4.1100194133333332</v>
      </c>
      <c r="E75" s="13">
        <v>150</v>
      </c>
      <c r="F75" s="14">
        <v>167.44596000000001</v>
      </c>
      <c r="G75" s="15">
        <v>0.27200000000000002</v>
      </c>
      <c r="H75" s="14">
        <v>449.05695200000002</v>
      </c>
      <c r="I75" s="15">
        <v>0.72799999999999998</v>
      </c>
      <c r="J75" s="16">
        <v>616502912</v>
      </c>
      <c r="K75" s="70">
        <v>2006</v>
      </c>
      <c r="L75" s="13" t="s">
        <v>16</v>
      </c>
      <c r="M75" s="17" t="s">
        <v>175</v>
      </c>
      <c r="N75" s="88" t="s">
        <v>176</v>
      </c>
      <c r="O75" s="19"/>
      <c r="P75" s="28" t="s">
        <v>1403</v>
      </c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>
      <c r="A76" s="9" t="s">
        <v>177</v>
      </c>
      <c r="B76" s="10">
        <f t="shared" si="14"/>
        <v>429.63214199999999</v>
      </c>
      <c r="C76" s="11">
        <f t="shared" si="17"/>
        <v>4.7736904666666664</v>
      </c>
      <c r="D76" s="12">
        <f t="shared" si="18"/>
        <v>4.7736904666666664</v>
      </c>
      <c r="E76" s="13">
        <v>90</v>
      </c>
      <c r="F76" s="14">
        <v>233.63214199999999</v>
      </c>
      <c r="G76" s="15">
        <v>0.54400000000000004</v>
      </c>
      <c r="H76" s="14">
        <v>196</v>
      </c>
      <c r="I76" s="15">
        <v>0.45600000000000002</v>
      </c>
      <c r="J76" s="16">
        <v>429632142</v>
      </c>
      <c r="K76" s="70">
        <v>2000</v>
      </c>
      <c r="L76" s="13" t="s">
        <v>16</v>
      </c>
      <c r="M76" s="17" t="s">
        <v>178</v>
      </c>
      <c r="N76" s="88" t="s">
        <v>179</v>
      </c>
      <c r="O76" s="19"/>
      <c r="P76" s="28" t="s">
        <v>1403</v>
      </c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>
      <c r="A77" s="9" t="s">
        <v>180</v>
      </c>
      <c r="B77" s="10">
        <f t="shared" si="14"/>
        <v>352.11431199999998</v>
      </c>
      <c r="C77" s="11">
        <f t="shared" si="17"/>
        <v>6.7714290769230763</v>
      </c>
      <c r="D77" s="12">
        <f t="shared" si="18"/>
        <v>6.7714290769230763</v>
      </c>
      <c r="E77" s="13">
        <v>52</v>
      </c>
      <c r="F77" s="14">
        <v>164.615351</v>
      </c>
      <c r="G77" s="15">
        <v>0.46800000000000003</v>
      </c>
      <c r="H77" s="14">
        <v>187.49896100000001</v>
      </c>
      <c r="I77" s="15">
        <v>0.53200000000000003</v>
      </c>
      <c r="J77" s="16">
        <v>352114312</v>
      </c>
      <c r="K77" s="70">
        <v>2002</v>
      </c>
      <c r="L77" s="13" t="s">
        <v>16</v>
      </c>
      <c r="M77" s="17" t="s">
        <v>181</v>
      </c>
      <c r="N77" s="88" t="s">
        <v>182</v>
      </c>
      <c r="O77" s="19"/>
      <c r="P77" s="28" t="s">
        <v>1403</v>
      </c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>
      <c r="A78" s="9" t="s">
        <v>183</v>
      </c>
      <c r="B78" s="10">
        <f t="shared" si="14"/>
        <v>474.96876300000002</v>
      </c>
      <c r="C78" s="11">
        <f t="shared" si="17"/>
        <v>3.1664584200000001</v>
      </c>
      <c r="D78" s="12">
        <f t="shared" si="18"/>
        <v>3.1664584200000001</v>
      </c>
      <c r="E78" s="13">
        <v>150</v>
      </c>
      <c r="F78" s="14">
        <v>206.45907600000001</v>
      </c>
      <c r="G78" s="15">
        <v>0.435</v>
      </c>
      <c r="H78" s="14">
        <v>268.50968699999999</v>
      </c>
      <c r="I78" s="50">
        <v>0.56499999999999995</v>
      </c>
      <c r="J78" s="16">
        <v>474968763</v>
      </c>
      <c r="K78" s="70">
        <v>2005</v>
      </c>
      <c r="L78" s="13" t="s">
        <v>16</v>
      </c>
      <c r="M78" s="17" t="s">
        <v>184</v>
      </c>
      <c r="N78" s="88" t="s">
        <v>185</v>
      </c>
      <c r="O78" s="19"/>
      <c r="P78" s="28" t="s">
        <v>1403</v>
      </c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>
      <c r="A79" s="89" t="s">
        <v>1413</v>
      </c>
      <c r="B79" s="90">
        <f t="shared" si="14"/>
        <v>37.157648000000002</v>
      </c>
      <c r="C79" s="91">
        <f>SUM((J79/1000000)/E79)</f>
        <v>37.157648000000002</v>
      </c>
      <c r="D79" s="92">
        <f>SUM(C79/1)</f>
        <v>37.157648000000002</v>
      </c>
      <c r="E79" s="92">
        <v>1</v>
      </c>
      <c r="F79" s="92">
        <v>18.11964</v>
      </c>
      <c r="G79" s="93">
        <f>SUM(F79/B79)</f>
        <v>0.48764227488241452</v>
      </c>
      <c r="H79" s="94">
        <f>(J79/1000000)-F79</f>
        <v>19.038008000000001</v>
      </c>
      <c r="I79" s="95">
        <f>H79/B79</f>
        <v>0.51235772511758548</v>
      </c>
      <c r="J79" s="90">
        <v>37157648</v>
      </c>
      <c r="K79" s="102">
        <v>2012</v>
      </c>
      <c r="L79" s="97" t="s">
        <v>18</v>
      </c>
      <c r="M79" s="17"/>
      <c r="N79" s="88"/>
      <c r="O79" s="19"/>
      <c r="P79" s="114" t="s">
        <v>1402</v>
      </c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>
      <c r="A80" s="9" t="s">
        <v>186</v>
      </c>
      <c r="B80" s="10">
        <f t="shared" si="14"/>
        <v>314.43283700000001</v>
      </c>
      <c r="C80" s="11">
        <f>SUM(B80/E80)</f>
        <v>2.0962189133333333</v>
      </c>
      <c r="D80" s="12">
        <f>C80/1</f>
        <v>2.0962189133333333</v>
      </c>
      <c r="E80" s="13">
        <v>150</v>
      </c>
      <c r="F80" s="14">
        <v>135.38666499999999</v>
      </c>
      <c r="G80" s="15">
        <v>0.43099999999999999</v>
      </c>
      <c r="H80" s="14">
        <v>179.04617200000001</v>
      </c>
      <c r="I80" s="50">
        <v>0.56899999999999995</v>
      </c>
      <c r="J80" s="16">
        <v>314432837</v>
      </c>
      <c r="K80" s="70">
        <v>2005</v>
      </c>
      <c r="L80" s="13" t="s">
        <v>16</v>
      </c>
      <c r="M80" s="17" t="s">
        <v>187</v>
      </c>
      <c r="N80" s="88" t="s">
        <v>188</v>
      </c>
      <c r="O80" s="19"/>
      <c r="P80" s="28" t="s">
        <v>1403</v>
      </c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>
      <c r="A81" s="103" t="s">
        <v>1414</v>
      </c>
      <c r="B81" s="90">
        <f t="shared" si="14"/>
        <v>126.63609700000001</v>
      </c>
      <c r="C81" s="91">
        <f>SUM((J81/1000000)/E81)</f>
        <v>10.553008083333333</v>
      </c>
      <c r="D81" s="92">
        <f>SUM(C81/1)</f>
        <v>10.553008083333333</v>
      </c>
      <c r="E81" s="92">
        <v>12</v>
      </c>
      <c r="F81" s="92">
        <v>64.575175000000002</v>
      </c>
      <c r="G81" s="93">
        <f>SUM(F81/B81)</f>
        <v>0.50992707869068321</v>
      </c>
      <c r="H81" s="94">
        <f>(J81/1000000)-F81</f>
        <v>62.060922000000005</v>
      </c>
      <c r="I81" s="95">
        <f>H81/B81</f>
        <v>0.49007292130931673</v>
      </c>
      <c r="J81" s="90">
        <v>126636097</v>
      </c>
      <c r="K81" s="102">
        <v>2012</v>
      </c>
      <c r="L81" s="97" t="s">
        <v>18</v>
      </c>
      <c r="M81" s="17"/>
      <c r="N81" s="88"/>
      <c r="O81" s="19"/>
      <c r="P81" s="28" t="s">
        <v>1403</v>
      </c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>
      <c r="A82" s="23" t="s">
        <v>189</v>
      </c>
      <c r="B82" s="10">
        <f t="shared" si="14"/>
        <v>542.35833100000002</v>
      </c>
      <c r="C82" s="11">
        <f t="shared" ref="C82:C101" si="19">SUM(B82/E82)</f>
        <v>5.709035063157895</v>
      </c>
      <c r="D82" s="12">
        <f t="shared" ref="D82:D85" si="20">C82/1</f>
        <v>5.709035063157895</v>
      </c>
      <c r="E82" s="13">
        <v>95</v>
      </c>
      <c r="F82" s="14">
        <v>201.151353</v>
      </c>
      <c r="G82" s="15">
        <v>0.371</v>
      </c>
      <c r="H82" s="14">
        <v>341.20697799999999</v>
      </c>
      <c r="I82" s="15">
        <v>0.629</v>
      </c>
      <c r="J82" s="16">
        <v>542358331</v>
      </c>
      <c r="K82" s="70">
        <v>2015</v>
      </c>
      <c r="L82" s="13" t="s">
        <v>18</v>
      </c>
      <c r="M82" s="17" t="s">
        <v>190</v>
      </c>
      <c r="N82" s="88" t="s">
        <v>191</v>
      </c>
      <c r="O82" s="19"/>
      <c r="P82" s="28" t="s">
        <v>1403</v>
      </c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>
      <c r="A83" s="9" t="s">
        <v>192</v>
      </c>
      <c r="B83" s="10">
        <f t="shared" si="14"/>
        <v>493.21499299999999</v>
      </c>
      <c r="C83" s="11">
        <f t="shared" si="19"/>
        <v>3.9457199439999999</v>
      </c>
      <c r="D83" s="12">
        <f t="shared" si="20"/>
        <v>3.9457199439999999</v>
      </c>
      <c r="E83" s="13">
        <v>125</v>
      </c>
      <c r="F83" s="14">
        <v>163.214888</v>
      </c>
      <c r="G83" s="15">
        <v>0.33100000000000002</v>
      </c>
      <c r="H83" s="14">
        <v>330.00010500000002</v>
      </c>
      <c r="I83" s="15">
        <v>0.66900000000000004</v>
      </c>
      <c r="J83" s="16">
        <v>493214993</v>
      </c>
      <c r="K83" s="70">
        <v>2010</v>
      </c>
      <c r="L83" s="13" t="s">
        <v>18</v>
      </c>
      <c r="M83" s="17" t="s">
        <v>193</v>
      </c>
      <c r="N83" s="87"/>
      <c r="O83" s="19"/>
      <c r="P83" s="28" t="s">
        <v>1403</v>
      </c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>
      <c r="A84" s="9" t="s">
        <v>194</v>
      </c>
      <c r="B84" s="10">
        <f t="shared" si="14"/>
        <v>807.81788800000004</v>
      </c>
      <c r="C84" s="11">
        <f t="shared" si="19"/>
        <v>3.5903017244444446</v>
      </c>
      <c r="D84" s="12">
        <f t="shared" si="20"/>
        <v>3.5903017244444446</v>
      </c>
      <c r="E84" s="13">
        <v>225</v>
      </c>
      <c r="F84" s="14">
        <v>210.460015</v>
      </c>
      <c r="G84" s="15">
        <v>0.26</v>
      </c>
      <c r="H84" s="14">
        <v>597.35787300000004</v>
      </c>
      <c r="I84" s="15">
        <v>0.74</v>
      </c>
      <c r="J84" s="16">
        <v>807817888</v>
      </c>
      <c r="K84" s="70">
        <v>2017</v>
      </c>
      <c r="L84" s="13" t="s">
        <v>18</v>
      </c>
      <c r="M84" s="17" t="s">
        <v>195</v>
      </c>
      <c r="N84" s="88" t="s">
        <v>196</v>
      </c>
      <c r="O84" s="19"/>
      <c r="P84" s="28" t="s">
        <v>1403</v>
      </c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>
      <c r="A85" s="9" t="s">
        <v>197</v>
      </c>
      <c r="B85" s="10">
        <f t="shared" si="14"/>
        <v>328.203506</v>
      </c>
      <c r="C85" s="11">
        <f t="shared" si="19"/>
        <v>32.820350599999998</v>
      </c>
      <c r="D85" s="12">
        <f t="shared" si="20"/>
        <v>32.820350599999998</v>
      </c>
      <c r="E85" s="13">
        <v>10</v>
      </c>
      <c r="F85" s="14">
        <v>174.803506</v>
      </c>
      <c r="G85" s="15">
        <v>0.53300000000000003</v>
      </c>
      <c r="H85" s="14">
        <v>153.4</v>
      </c>
      <c r="I85" s="50">
        <v>0.46700000000000003</v>
      </c>
      <c r="J85" s="16">
        <v>328203506</v>
      </c>
      <c r="K85" s="70">
        <v>1986</v>
      </c>
      <c r="L85" s="13" t="s">
        <v>102</v>
      </c>
      <c r="M85" s="17" t="s">
        <v>198</v>
      </c>
      <c r="N85" s="88" t="s">
        <v>199</v>
      </c>
      <c r="O85" s="19"/>
      <c r="P85" s="28" t="s">
        <v>1403</v>
      </c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>
      <c r="A86" s="89" t="s">
        <v>1415</v>
      </c>
      <c r="B86" s="90">
        <f t="shared" si="14"/>
        <v>55.198284999999998</v>
      </c>
      <c r="C86" s="91">
        <f t="shared" si="19"/>
        <v>11.039657</v>
      </c>
      <c r="D86" s="92">
        <f>SUM(C86/1)</f>
        <v>11.039657</v>
      </c>
      <c r="E86" s="92">
        <v>5</v>
      </c>
      <c r="F86" s="92">
        <v>27.298285</v>
      </c>
      <c r="G86" s="93">
        <f>SUM(F86/B86)</f>
        <v>0.49454951363072241</v>
      </c>
      <c r="H86" s="94">
        <f>(J86/1000000)-F86</f>
        <v>27.9</v>
      </c>
      <c r="I86" s="95">
        <f>H86/B86</f>
        <v>0.50545048636927759</v>
      </c>
      <c r="J86" s="90">
        <v>55198285</v>
      </c>
      <c r="K86" s="96">
        <v>2013</v>
      </c>
      <c r="L86" s="97" t="s">
        <v>18</v>
      </c>
      <c r="M86" s="17"/>
      <c r="N86" s="88"/>
      <c r="O86" s="19"/>
      <c r="P86" s="28" t="s">
        <v>1403</v>
      </c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>
      <c r="A87" s="9" t="s">
        <v>200</v>
      </c>
      <c r="B87" s="10">
        <f t="shared" si="14"/>
        <v>424.20884799999999</v>
      </c>
      <c r="C87" s="11">
        <f t="shared" si="19"/>
        <v>19.282220363636362</v>
      </c>
      <c r="D87" s="12">
        <f t="shared" ref="D87:D98" si="21">C87/1</f>
        <v>19.282220363636362</v>
      </c>
      <c r="E87" s="13">
        <v>22</v>
      </c>
      <c r="F87" s="14">
        <v>184.20884799999999</v>
      </c>
      <c r="G87" s="15">
        <v>0.434</v>
      </c>
      <c r="H87" s="14">
        <v>240</v>
      </c>
      <c r="I87" s="15">
        <v>0.56599999999999995</v>
      </c>
      <c r="J87" s="16">
        <v>424208848</v>
      </c>
      <c r="K87" s="70">
        <v>1990</v>
      </c>
      <c r="L87" s="13" t="s">
        <v>23</v>
      </c>
      <c r="M87" s="17" t="s">
        <v>201</v>
      </c>
      <c r="N87" s="88" t="s">
        <v>202</v>
      </c>
      <c r="O87" s="19"/>
      <c r="P87" s="28" t="s">
        <v>1403</v>
      </c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>
      <c r="A88" s="9" t="s">
        <v>203</v>
      </c>
      <c r="B88" s="10">
        <f t="shared" si="14"/>
        <v>710.64456600000005</v>
      </c>
      <c r="C88" s="11">
        <f t="shared" si="19"/>
        <v>4.180262152941177</v>
      </c>
      <c r="D88" s="12">
        <f t="shared" si="21"/>
        <v>4.180262152941177</v>
      </c>
      <c r="E88" s="13">
        <v>170</v>
      </c>
      <c r="F88" s="14">
        <v>208.54558900000001</v>
      </c>
      <c r="G88" s="15">
        <v>0.29399999999999998</v>
      </c>
      <c r="H88" s="14">
        <v>502.09897699999999</v>
      </c>
      <c r="I88" s="15">
        <v>0.70599999999999996</v>
      </c>
      <c r="J88" s="16">
        <v>710644566</v>
      </c>
      <c r="K88" s="70">
        <v>2014</v>
      </c>
      <c r="L88" s="13" t="s">
        <v>18</v>
      </c>
      <c r="M88" s="17" t="s">
        <v>204</v>
      </c>
      <c r="N88" s="87"/>
      <c r="O88" s="19"/>
      <c r="P88" s="28" t="s">
        <v>1403</v>
      </c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>
      <c r="A89" s="9" t="s">
        <v>205</v>
      </c>
      <c r="B89" s="10">
        <f t="shared" si="14"/>
        <v>782.83679099999995</v>
      </c>
      <c r="C89" s="11">
        <f t="shared" si="19"/>
        <v>13.497186051724137</v>
      </c>
      <c r="D89" s="12">
        <f t="shared" si="21"/>
        <v>13.497186051724137</v>
      </c>
      <c r="E89" s="13">
        <v>58</v>
      </c>
      <c r="F89" s="14">
        <v>363.07070900000002</v>
      </c>
      <c r="G89" s="15">
        <v>0.46400000000000002</v>
      </c>
      <c r="H89" s="14">
        <v>419.76608199999998</v>
      </c>
      <c r="I89" s="15">
        <v>0.53600000000000003</v>
      </c>
      <c r="J89" s="16">
        <v>782836791</v>
      </c>
      <c r="K89" s="70">
        <v>2016</v>
      </c>
      <c r="L89" s="13" t="s">
        <v>18</v>
      </c>
      <c r="M89" s="17" t="s">
        <v>206</v>
      </c>
      <c r="N89" s="87"/>
      <c r="O89" s="19"/>
      <c r="P89" s="28" t="s">
        <v>1403</v>
      </c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>
      <c r="A90" s="9" t="s">
        <v>207</v>
      </c>
      <c r="B90" s="10">
        <f t="shared" si="14"/>
        <v>785.89660900000001</v>
      </c>
      <c r="C90" s="11">
        <f t="shared" si="19"/>
        <v>7.1445146272727271</v>
      </c>
      <c r="D90" s="12">
        <f t="shared" si="21"/>
        <v>7.1445146272727271</v>
      </c>
      <c r="E90" s="13">
        <v>110</v>
      </c>
      <c r="F90" s="14">
        <v>324.59173500000003</v>
      </c>
      <c r="G90" s="15">
        <v>0.41299999999999998</v>
      </c>
      <c r="H90" s="14">
        <v>461.30487399999998</v>
      </c>
      <c r="I90" s="15">
        <v>0.58699999999999997</v>
      </c>
      <c r="J90" s="16">
        <v>785896609</v>
      </c>
      <c r="K90" s="70">
        <v>2018</v>
      </c>
      <c r="L90" s="13" t="s">
        <v>18</v>
      </c>
      <c r="M90" s="17" t="s">
        <v>208</v>
      </c>
      <c r="N90" s="87"/>
      <c r="O90" s="19"/>
      <c r="P90" s="28" t="s">
        <v>1403</v>
      </c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>
      <c r="A91" s="9" t="s">
        <v>209</v>
      </c>
      <c r="B91" s="10">
        <f t="shared" si="14"/>
        <v>349.46466400000003</v>
      </c>
      <c r="C91" s="11">
        <f t="shared" si="19"/>
        <v>4.3683083000000007</v>
      </c>
      <c r="D91" s="12">
        <f t="shared" si="21"/>
        <v>4.3683083000000007</v>
      </c>
      <c r="E91" s="13">
        <v>80</v>
      </c>
      <c r="F91" s="14">
        <v>140.464664</v>
      </c>
      <c r="G91" s="15">
        <v>0.40200000000000002</v>
      </c>
      <c r="H91" s="14">
        <v>209</v>
      </c>
      <c r="I91" s="15">
        <v>0.59799999999999998</v>
      </c>
      <c r="J91" s="16">
        <v>349464664</v>
      </c>
      <c r="K91" s="70">
        <v>1998</v>
      </c>
      <c r="L91" s="13" t="s">
        <v>23</v>
      </c>
      <c r="M91" s="17" t="s">
        <v>210</v>
      </c>
      <c r="N91" s="88" t="s">
        <v>211</v>
      </c>
      <c r="O91" s="19"/>
      <c r="P91" s="28" t="s">
        <v>1403</v>
      </c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>
      <c r="A92" s="9" t="s">
        <v>212</v>
      </c>
      <c r="B92" s="10">
        <f t="shared" si="14"/>
        <v>543.15798500000005</v>
      </c>
      <c r="C92" s="11">
        <f t="shared" si="19"/>
        <v>7.8718548550724643</v>
      </c>
      <c r="D92" s="12">
        <f t="shared" si="21"/>
        <v>7.8718548550724643</v>
      </c>
      <c r="E92" s="13">
        <v>69</v>
      </c>
      <c r="F92" s="14">
        <v>251.557985</v>
      </c>
      <c r="G92" s="15">
        <v>0.46300000000000002</v>
      </c>
      <c r="H92" s="14">
        <v>291.60000000000002</v>
      </c>
      <c r="I92" s="15">
        <v>0.53700000000000003</v>
      </c>
      <c r="J92" s="16">
        <v>543157985</v>
      </c>
      <c r="K92" s="70">
        <v>2010</v>
      </c>
      <c r="L92" s="13" t="s">
        <v>18</v>
      </c>
      <c r="M92" s="17" t="s">
        <v>213</v>
      </c>
      <c r="N92" s="87"/>
      <c r="O92" s="19"/>
      <c r="P92" s="28" t="s">
        <v>1403</v>
      </c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>
      <c r="A93" s="9" t="s">
        <v>214</v>
      </c>
      <c r="B93" s="10">
        <f t="shared" si="14"/>
        <v>970.76600499999995</v>
      </c>
      <c r="C93" s="11">
        <f t="shared" si="19"/>
        <v>12.445718012820512</v>
      </c>
      <c r="D93" s="12">
        <f t="shared" si="21"/>
        <v>12.445718012820512</v>
      </c>
      <c r="E93" s="13">
        <v>78</v>
      </c>
      <c r="F93" s="14">
        <v>368.06538499999999</v>
      </c>
      <c r="G93" s="15">
        <v>0.379</v>
      </c>
      <c r="H93" s="14">
        <v>602.70061999999996</v>
      </c>
      <c r="I93" s="15">
        <v>0.621</v>
      </c>
      <c r="J93" s="16">
        <v>970766005</v>
      </c>
      <c r="K93" s="70">
        <v>2013</v>
      </c>
      <c r="L93" s="13" t="s">
        <v>18</v>
      </c>
      <c r="M93" s="17" t="s">
        <v>215</v>
      </c>
      <c r="N93" s="87"/>
      <c r="O93" s="19"/>
      <c r="P93" s="28" t="s">
        <v>1403</v>
      </c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>
      <c r="A94" s="9" t="s">
        <v>216</v>
      </c>
      <c r="B94" s="10">
        <f t="shared" si="14"/>
        <v>1034.800131</v>
      </c>
      <c r="C94" s="11">
        <f t="shared" si="19"/>
        <v>12.935001637499999</v>
      </c>
      <c r="D94" s="12">
        <f t="shared" si="21"/>
        <v>12.935001637499999</v>
      </c>
      <c r="E94" s="13">
        <v>80</v>
      </c>
      <c r="F94" s="14">
        <v>264.62430000000001</v>
      </c>
      <c r="G94" s="15">
        <v>0.25600000000000001</v>
      </c>
      <c r="H94" s="14">
        <v>770.17583100000002</v>
      </c>
      <c r="I94" s="15">
        <v>0.74399999999999999</v>
      </c>
      <c r="J94" s="16">
        <v>1034800131</v>
      </c>
      <c r="K94" s="70">
        <v>2017</v>
      </c>
      <c r="L94" s="13" t="s">
        <v>18</v>
      </c>
      <c r="M94" s="17" t="s">
        <v>217</v>
      </c>
      <c r="N94" s="87"/>
      <c r="O94" s="19"/>
      <c r="P94" s="28" t="s">
        <v>1403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>
      <c r="A95" s="9" t="s">
        <v>218</v>
      </c>
      <c r="B95" s="10">
        <f t="shared" si="14"/>
        <v>431.97111599999999</v>
      </c>
      <c r="C95" s="11">
        <f t="shared" si="19"/>
        <v>3.0420501126760562</v>
      </c>
      <c r="D95" s="12">
        <f t="shared" si="21"/>
        <v>3.0420501126760562</v>
      </c>
      <c r="E95" s="13">
        <v>142</v>
      </c>
      <c r="F95" s="14">
        <v>160.942139</v>
      </c>
      <c r="G95" s="15">
        <v>0.373</v>
      </c>
      <c r="H95" s="14">
        <v>271.028977</v>
      </c>
      <c r="I95" s="15">
        <v>0.627</v>
      </c>
      <c r="J95" s="16">
        <v>431971116</v>
      </c>
      <c r="K95" s="70">
        <v>2002</v>
      </c>
      <c r="L95" s="13" t="s">
        <v>16</v>
      </c>
      <c r="M95" s="17" t="s">
        <v>219</v>
      </c>
      <c r="N95" s="88" t="s">
        <v>220</v>
      </c>
      <c r="O95" s="19"/>
      <c r="P95" s="28" t="s">
        <v>1403</v>
      </c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>
      <c r="A96" s="9" t="s">
        <v>221</v>
      </c>
      <c r="B96" s="10">
        <f t="shared" si="14"/>
        <v>366.10166600000002</v>
      </c>
      <c r="C96" s="11">
        <f t="shared" si="19"/>
        <v>4.0677962888888892</v>
      </c>
      <c r="D96" s="12">
        <f t="shared" si="21"/>
        <v>4.0677962888888892</v>
      </c>
      <c r="E96" s="13">
        <v>90</v>
      </c>
      <c r="F96" s="14">
        <v>100.01249900000001</v>
      </c>
      <c r="G96" s="15">
        <v>0.27300000000000002</v>
      </c>
      <c r="H96" s="14">
        <v>266.08916699999997</v>
      </c>
      <c r="I96" s="15">
        <v>0.72699999999999998</v>
      </c>
      <c r="J96" s="16">
        <v>366101666</v>
      </c>
      <c r="K96" s="70">
        <v>1995</v>
      </c>
      <c r="L96" s="13" t="s">
        <v>23</v>
      </c>
      <c r="M96" s="17" t="s">
        <v>222</v>
      </c>
      <c r="N96" s="88" t="s">
        <v>223</v>
      </c>
      <c r="O96" s="19"/>
      <c r="P96" s="28" t="s">
        <v>1403</v>
      </c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1:31">
      <c r="A97" s="9" t="s">
        <v>224</v>
      </c>
      <c r="B97" s="10">
        <f t="shared" si="14"/>
        <v>349.822765</v>
      </c>
      <c r="C97" s="11">
        <f t="shared" si="19"/>
        <v>2.7985821199999998</v>
      </c>
      <c r="D97" s="12">
        <f t="shared" si="21"/>
        <v>2.7985821199999998</v>
      </c>
      <c r="E97" s="13">
        <v>125</v>
      </c>
      <c r="F97" s="14">
        <v>137.748063</v>
      </c>
      <c r="G97" s="15">
        <v>0.39400000000000002</v>
      </c>
      <c r="H97" s="14">
        <v>212.074702</v>
      </c>
      <c r="I97" s="15">
        <v>0.60599999999999998</v>
      </c>
      <c r="J97" s="16">
        <v>349822765</v>
      </c>
      <c r="K97" s="70">
        <v>2000</v>
      </c>
      <c r="L97" s="13" t="s">
        <v>16</v>
      </c>
      <c r="M97" s="17" t="s">
        <v>225</v>
      </c>
      <c r="N97" s="88" t="s">
        <v>226</v>
      </c>
      <c r="O97" s="19"/>
      <c r="P97" s="28" t="s">
        <v>1403</v>
      </c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1:31">
      <c r="A98" s="9" t="s">
        <v>227</v>
      </c>
      <c r="B98" s="10">
        <f t="shared" si="14"/>
        <v>426.07437299999998</v>
      </c>
      <c r="C98" s="11">
        <f t="shared" si="19"/>
        <v>4.2607437299999997</v>
      </c>
      <c r="D98" s="12">
        <f t="shared" si="21"/>
        <v>4.2607437299999997</v>
      </c>
      <c r="E98" s="13">
        <v>100</v>
      </c>
      <c r="F98" s="14">
        <v>162.80543399999999</v>
      </c>
      <c r="G98" s="15">
        <v>0.38200000000000001</v>
      </c>
      <c r="H98" s="14">
        <v>263.26893899999999</v>
      </c>
      <c r="I98" s="15">
        <v>0.61799999999999999</v>
      </c>
      <c r="J98" s="16">
        <v>426074373</v>
      </c>
      <c r="K98" s="70">
        <v>2012</v>
      </c>
      <c r="L98" s="13" t="s">
        <v>18</v>
      </c>
      <c r="M98" s="17" t="s">
        <v>228</v>
      </c>
      <c r="N98" s="87"/>
      <c r="O98" s="19"/>
      <c r="P98" s="28" t="s">
        <v>1403</v>
      </c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1:31">
      <c r="A99" s="89" t="s">
        <v>1416</v>
      </c>
      <c r="B99" s="90">
        <f t="shared" si="14"/>
        <v>30.450755999999998</v>
      </c>
      <c r="C99" s="91">
        <f t="shared" si="19"/>
        <v>10.150252</v>
      </c>
      <c r="D99" s="92">
        <f t="shared" ref="D99:D102" si="22">SUM(C99/1)</f>
        <v>10.150252</v>
      </c>
      <c r="E99" s="92">
        <v>3</v>
      </c>
      <c r="F99" s="92">
        <v>24.477703999999999</v>
      </c>
      <c r="G99" s="93">
        <f t="shared" ref="G99:G102" si="23">SUM(F99/B99)</f>
        <v>0.80384552685654176</v>
      </c>
      <c r="H99" s="94">
        <f t="shared" ref="H99:H102" si="24">(J99/1000000)-F99</f>
        <v>5.9730519999999991</v>
      </c>
      <c r="I99" s="95">
        <f t="shared" ref="I99:I102" si="25">H99/B99</f>
        <v>0.19615447314345821</v>
      </c>
      <c r="J99" s="90">
        <v>30450756</v>
      </c>
      <c r="K99" s="96">
        <v>2013</v>
      </c>
      <c r="L99" s="97" t="s">
        <v>18</v>
      </c>
      <c r="M99" s="17"/>
      <c r="N99" s="88"/>
      <c r="O99" s="19"/>
      <c r="P99" s="28" t="s">
        <v>1403</v>
      </c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>
      <c r="A100" s="99" t="s">
        <v>1417</v>
      </c>
      <c r="B100" s="90">
        <f t="shared" si="14"/>
        <v>152.697239</v>
      </c>
      <c r="C100" s="91">
        <f t="shared" si="19"/>
        <v>15.423963535353534</v>
      </c>
      <c r="D100" s="92">
        <f t="shared" si="22"/>
        <v>15.423963535353534</v>
      </c>
      <c r="E100" s="92">
        <v>9.9</v>
      </c>
      <c r="F100" s="94">
        <v>89.049803999999995</v>
      </c>
      <c r="G100" s="93">
        <f t="shared" si="23"/>
        <v>0.58317887463570972</v>
      </c>
      <c r="H100" s="94">
        <f t="shared" si="24"/>
        <v>63.647435000000002</v>
      </c>
      <c r="I100" s="115">
        <f t="shared" si="25"/>
        <v>0.41682112536429033</v>
      </c>
      <c r="J100" s="90">
        <v>152697239</v>
      </c>
      <c r="K100" s="102">
        <v>2016</v>
      </c>
      <c r="L100" s="97" t="s">
        <v>18</v>
      </c>
      <c r="M100" s="17"/>
      <c r="N100" s="88"/>
      <c r="O100" s="19"/>
      <c r="P100" s="116" t="s">
        <v>1402</v>
      </c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spans="1:31">
      <c r="A101" s="117" t="s">
        <v>1418</v>
      </c>
      <c r="B101" s="90">
        <f t="shared" si="14"/>
        <v>17.986470000000001</v>
      </c>
      <c r="C101" s="91">
        <f t="shared" si="19"/>
        <v>25.694957142857145</v>
      </c>
      <c r="D101" s="92">
        <f t="shared" si="22"/>
        <v>25.694957142857145</v>
      </c>
      <c r="E101" s="118">
        <v>0.7</v>
      </c>
      <c r="F101" s="92">
        <v>17.50647</v>
      </c>
      <c r="G101" s="93">
        <f t="shared" si="23"/>
        <v>0.97331327381081445</v>
      </c>
      <c r="H101" s="94">
        <f t="shared" si="24"/>
        <v>0.48000000000000043</v>
      </c>
      <c r="I101" s="115">
        <f t="shared" si="25"/>
        <v>2.668672618918556E-2</v>
      </c>
      <c r="J101" s="90">
        <v>17986470</v>
      </c>
      <c r="K101" s="96">
        <v>2015</v>
      </c>
      <c r="L101" s="97" t="s">
        <v>18</v>
      </c>
      <c r="M101" s="17"/>
      <c r="N101" s="88"/>
      <c r="O101" s="19"/>
      <c r="P101" s="28" t="s">
        <v>1403</v>
      </c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spans="1:31">
      <c r="A102" s="119" t="s">
        <v>1419</v>
      </c>
      <c r="B102" s="120">
        <f t="shared" si="14"/>
        <v>185.92271500000001</v>
      </c>
      <c r="C102" s="101">
        <f>SUM(J102/(E102*1000000))</f>
        <v>10.936630294117647</v>
      </c>
      <c r="D102" s="92">
        <f t="shared" si="22"/>
        <v>10.936630294117647</v>
      </c>
      <c r="E102" s="94">
        <v>17</v>
      </c>
      <c r="F102" s="94">
        <v>96.722714999999994</v>
      </c>
      <c r="G102" s="93">
        <f t="shared" si="23"/>
        <v>0.5202307582481247</v>
      </c>
      <c r="H102" s="94">
        <f t="shared" si="24"/>
        <v>89.200000000000017</v>
      </c>
      <c r="I102" s="115">
        <f t="shared" si="25"/>
        <v>0.4797692417518753</v>
      </c>
      <c r="J102" s="100">
        <v>185922715</v>
      </c>
      <c r="K102" s="121">
        <v>2019</v>
      </c>
      <c r="L102" s="97" t="s">
        <v>18</v>
      </c>
      <c r="M102" s="17"/>
      <c r="N102" s="88"/>
      <c r="O102" s="19"/>
      <c r="P102" s="28" t="s">
        <v>1403</v>
      </c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spans="1:31">
      <c r="A103" s="23" t="s">
        <v>1420</v>
      </c>
      <c r="B103" s="10">
        <f t="shared" si="14"/>
        <v>677.79607599999997</v>
      </c>
      <c r="C103" s="11">
        <f t="shared" ref="C103:C104" si="26">SUM(B103/E103)</f>
        <v>4.1078550060606061</v>
      </c>
      <c r="D103" s="12">
        <f t="shared" ref="D103:D104" si="27">C103/1</f>
        <v>4.1078550060606061</v>
      </c>
      <c r="E103" s="13">
        <v>165</v>
      </c>
      <c r="F103" s="14">
        <v>232.64192</v>
      </c>
      <c r="G103" s="15">
        <v>0.34300000000000003</v>
      </c>
      <c r="H103" s="14">
        <v>445.154156</v>
      </c>
      <c r="I103" s="50">
        <v>0.65700000000000003</v>
      </c>
      <c r="J103" s="16">
        <v>677796076</v>
      </c>
      <c r="K103" s="70">
        <v>2016</v>
      </c>
      <c r="L103" s="13" t="s">
        <v>18</v>
      </c>
      <c r="M103" s="17" t="s">
        <v>230</v>
      </c>
      <c r="N103" s="87"/>
      <c r="O103" s="19"/>
      <c r="P103" s="28" t="s">
        <v>1403</v>
      </c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>
      <c r="A104" s="23" t="s">
        <v>1371</v>
      </c>
      <c r="B104" s="10">
        <f t="shared" si="14"/>
        <v>955.77580399999999</v>
      </c>
      <c r="C104" s="11">
        <f t="shared" si="26"/>
        <v>4.7788790199999998</v>
      </c>
      <c r="D104" s="12">
        <f t="shared" si="27"/>
        <v>4.7788790199999998</v>
      </c>
      <c r="E104" s="13">
        <v>200</v>
      </c>
      <c r="F104" s="14">
        <v>411.33160700000002</v>
      </c>
      <c r="G104" s="15">
        <v>0.43</v>
      </c>
      <c r="H104" s="14">
        <v>544.44419700000003</v>
      </c>
      <c r="I104" s="50">
        <v>0.56999999999999995</v>
      </c>
      <c r="J104" s="16">
        <v>955775804</v>
      </c>
      <c r="K104" s="70">
        <v>2022</v>
      </c>
      <c r="L104" s="13" t="s">
        <v>91</v>
      </c>
      <c r="M104" s="17" t="s">
        <v>232</v>
      </c>
      <c r="N104" s="88" t="s">
        <v>233</v>
      </c>
      <c r="O104" s="19"/>
      <c r="P104" s="28" t="s">
        <v>1403</v>
      </c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spans="1:31">
      <c r="A105" s="122" t="s">
        <v>1421</v>
      </c>
      <c r="B105" s="120">
        <f t="shared" si="14"/>
        <v>103.62789100000001</v>
      </c>
      <c r="C105" s="101">
        <f>SUM(J105/(E105*1000000))</f>
        <v>12.191516588235293</v>
      </c>
      <c r="D105" s="92">
        <f>SUM(C105/1)</f>
        <v>12.191516588235293</v>
      </c>
      <c r="E105" s="94">
        <v>8.5</v>
      </c>
      <c r="F105" s="94">
        <v>30.712119000000001</v>
      </c>
      <c r="G105" s="93">
        <f>SUM(F105/B105)</f>
        <v>0.29636923711976343</v>
      </c>
      <c r="H105" s="94">
        <f>(J105/1000000)-F105</f>
        <v>72.915772000000004</v>
      </c>
      <c r="I105" s="95">
        <f>H105/B105</f>
        <v>0.70363076288023652</v>
      </c>
      <c r="J105" s="100">
        <v>103627891</v>
      </c>
      <c r="K105" s="121">
        <v>2019</v>
      </c>
      <c r="L105" s="97" t="s">
        <v>18</v>
      </c>
      <c r="M105" s="17"/>
      <c r="N105" s="88"/>
      <c r="O105" s="19"/>
      <c r="P105" s="28" t="s">
        <v>1403</v>
      </c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spans="1:31">
      <c r="A106" s="9" t="s">
        <v>234</v>
      </c>
      <c r="B106" s="10">
        <f t="shared" si="14"/>
        <v>353.28462100000002</v>
      </c>
      <c r="C106" s="11">
        <f t="shared" ref="C106:C112" si="28">SUM(B106/E106)</f>
        <v>2.0781448294117646</v>
      </c>
      <c r="D106" s="12">
        <f t="shared" ref="D106:D112" si="29">C106/1</f>
        <v>2.0781448294117646</v>
      </c>
      <c r="E106" s="13">
        <v>170</v>
      </c>
      <c r="F106" s="14">
        <v>114.766307</v>
      </c>
      <c r="G106" s="15">
        <v>0.32500000000000001</v>
      </c>
      <c r="H106" s="14">
        <v>238.518314</v>
      </c>
      <c r="I106" s="15">
        <v>0.67500000000000004</v>
      </c>
      <c r="J106" s="16">
        <v>353284621</v>
      </c>
      <c r="K106" s="70">
        <v>2019</v>
      </c>
      <c r="L106" s="13" t="s">
        <v>18</v>
      </c>
      <c r="M106" s="17" t="s">
        <v>235</v>
      </c>
      <c r="N106" s="87"/>
      <c r="O106" s="19"/>
      <c r="P106" s="28" t="s">
        <v>1403</v>
      </c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spans="1:31">
      <c r="A107" s="9" t="s">
        <v>236</v>
      </c>
      <c r="B107" s="10">
        <f t="shared" si="14"/>
        <v>401.84789999999998</v>
      </c>
      <c r="C107" s="11">
        <f t="shared" si="28"/>
        <v>2.4354418181818183</v>
      </c>
      <c r="D107" s="12">
        <f t="shared" si="29"/>
        <v>2.4354418181818183</v>
      </c>
      <c r="E107" s="13">
        <v>165</v>
      </c>
      <c r="F107" s="14">
        <v>108.32783000000001</v>
      </c>
      <c r="G107" s="15">
        <v>0.27</v>
      </c>
      <c r="H107" s="14">
        <v>293.52006999999998</v>
      </c>
      <c r="I107" s="15">
        <v>0.73</v>
      </c>
      <c r="J107" s="16">
        <v>401847900</v>
      </c>
      <c r="K107" s="70">
        <v>2021</v>
      </c>
      <c r="L107" s="13" t="s">
        <v>91</v>
      </c>
      <c r="M107" s="17" t="s">
        <v>237</v>
      </c>
      <c r="N107" s="88" t="s">
        <v>238</v>
      </c>
      <c r="O107" s="19"/>
      <c r="P107" s="28" t="s">
        <v>1403</v>
      </c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>
      <c r="A108" s="9" t="s">
        <v>239</v>
      </c>
      <c r="B108" s="10">
        <f t="shared" si="14"/>
        <v>527.01630699999998</v>
      </c>
      <c r="C108" s="11">
        <f t="shared" si="28"/>
        <v>5.2701630699999997</v>
      </c>
      <c r="D108" s="12">
        <f t="shared" si="29"/>
        <v>5.2701630699999997</v>
      </c>
      <c r="E108" s="13">
        <v>100</v>
      </c>
      <c r="F108" s="14">
        <v>189.74066500000001</v>
      </c>
      <c r="G108" s="15">
        <v>0.36</v>
      </c>
      <c r="H108" s="14">
        <v>337.275642</v>
      </c>
      <c r="I108" s="15">
        <v>0.64</v>
      </c>
      <c r="J108" s="16">
        <v>527016307</v>
      </c>
      <c r="K108" s="70">
        <v>2017</v>
      </c>
      <c r="L108" s="13" t="s">
        <v>18</v>
      </c>
      <c r="M108" s="17" t="s">
        <v>240</v>
      </c>
      <c r="N108" s="87"/>
      <c r="O108" s="19"/>
      <c r="P108" s="28" t="s">
        <v>1403</v>
      </c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spans="1:31">
      <c r="A109" s="23" t="s">
        <v>1422</v>
      </c>
      <c r="B109" s="10">
        <f t="shared" si="14"/>
        <v>792.91055400000005</v>
      </c>
      <c r="C109" s="11">
        <f t="shared" si="28"/>
        <v>75.515290857142858</v>
      </c>
      <c r="D109" s="12">
        <f t="shared" si="29"/>
        <v>75.515290857142858</v>
      </c>
      <c r="E109" s="32">
        <v>10.5</v>
      </c>
      <c r="F109" s="14">
        <v>437.141279</v>
      </c>
      <c r="G109" s="15">
        <v>0.55100000000000005</v>
      </c>
      <c r="H109" s="14">
        <v>355.76927499999999</v>
      </c>
      <c r="I109" s="15">
        <v>0.44900000000000001</v>
      </c>
      <c r="J109" s="16">
        <v>792910554</v>
      </c>
      <c r="K109" s="70">
        <v>1982</v>
      </c>
      <c r="L109" s="13" t="s">
        <v>102</v>
      </c>
      <c r="M109" s="17" t="s">
        <v>242</v>
      </c>
      <c r="N109" s="88" t="s">
        <v>243</v>
      </c>
      <c r="O109" s="19"/>
      <c r="P109" s="28" t="s">
        <v>1403</v>
      </c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spans="1:31">
      <c r="A110" s="9" t="s">
        <v>244</v>
      </c>
      <c r="B110" s="10">
        <f t="shared" si="14"/>
        <v>370.54125599999998</v>
      </c>
      <c r="C110" s="11">
        <f t="shared" si="28"/>
        <v>2.0816924494382021</v>
      </c>
      <c r="D110" s="12">
        <f t="shared" si="29"/>
        <v>2.0816924494382021</v>
      </c>
      <c r="E110" s="13">
        <v>178</v>
      </c>
      <c r="F110" s="14">
        <v>100.206256</v>
      </c>
      <c r="G110" s="15">
        <v>0.27</v>
      </c>
      <c r="H110" s="14">
        <v>270.33499999999998</v>
      </c>
      <c r="I110" s="15">
        <v>0.73</v>
      </c>
      <c r="J110" s="16">
        <v>370541256</v>
      </c>
      <c r="K110" s="70">
        <v>2014</v>
      </c>
      <c r="L110" s="13" t="s">
        <v>18</v>
      </c>
      <c r="M110" s="17" t="s">
        <v>245</v>
      </c>
      <c r="N110" s="87"/>
      <c r="O110" s="19"/>
      <c r="P110" s="28" t="s">
        <v>1403</v>
      </c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1">
      <c r="A111" s="23" t="s">
        <v>246</v>
      </c>
      <c r="B111" s="10">
        <f t="shared" si="14"/>
        <v>538.37506699999994</v>
      </c>
      <c r="C111" s="11">
        <f t="shared" si="28"/>
        <v>17.36693764516129</v>
      </c>
      <c r="D111" s="12">
        <f t="shared" si="29"/>
        <v>17.36693764516129</v>
      </c>
      <c r="E111" s="13">
        <v>31</v>
      </c>
      <c r="F111" s="14">
        <v>292.75396000000001</v>
      </c>
      <c r="G111" s="15">
        <v>0.54400000000000004</v>
      </c>
      <c r="H111" s="14">
        <v>245.62110699999999</v>
      </c>
      <c r="I111" s="15">
        <v>0.45600000000000002</v>
      </c>
      <c r="J111" s="16">
        <v>538375067</v>
      </c>
      <c r="K111" s="70">
        <v>1980</v>
      </c>
      <c r="L111" s="13" t="s">
        <v>102</v>
      </c>
      <c r="M111" s="17" t="s">
        <v>247</v>
      </c>
      <c r="N111" s="88" t="s">
        <v>248</v>
      </c>
      <c r="O111" s="28" t="s">
        <v>94</v>
      </c>
      <c r="P111" s="28" t="s">
        <v>1403</v>
      </c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>
      <c r="A112" s="9" t="s">
        <v>249</v>
      </c>
      <c r="B112" s="10">
        <f t="shared" si="14"/>
        <v>340.48783600000002</v>
      </c>
      <c r="C112" s="11">
        <f t="shared" si="28"/>
        <v>4.0057392470588233</v>
      </c>
      <c r="D112" s="12">
        <f t="shared" si="29"/>
        <v>4.0057392470588233</v>
      </c>
      <c r="E112" s="13">
        <v>85</v>
      </c>
      <c r="F112" s="14">
        <v>127.80726199999999</v>
      </c>
      <c r="G112" s="15">
        <v>0.375</v>
      </c>
      <c r="H112" s="14">
        <v>212.68057400000001</v>
      </c>
      <c r="I112" s="50">
        <v>0.625</v>
      </c>
      <c r="J112" s="16">
        <v>340487836</v>
      </c>
      <c r="K112" s="70">
        <v>2007</v>
      </c>
      <c r="L112" s="13" t="s">
        <v>16</v>
      </c>
      <c r="M112" s="17" t="s">
        <v>250</v>
      </c>
      <c r="N112" s="87"/>
      <c r="O112" s="19"/>
      <c r="P112" s="28" t="s">
        <v>1403</v>
      </c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spans="1:31">
      <c r="A113" s="123" t="s">
        <v>1423</v>
      </c>
      <c r="B113" s="120">
        <f t="shared" si="14"/>
        <v>153.41120799999999</v>
      </c>
      <c r="C113" s="101">
        <f>SUM(J113/(E113*1000000))</f>
        <v>17.045689777777778</v>
      </c>
      <c r="D113" s="92">
        <f>SUM(C113/1)</f>
        <v>17.045689777777778</v>
      </c>
      <c r="E113" s="94">
        <v>9</v>
      </c>
      <c r="F113" s="94">
        <v>56.884456999999998</v>
      </c>
      <c r="G113" s="93">
        <f>SUM(F113/B113)</f>
        <v>0.37079726925818879</v>
      </c>
      <c r="H113" s="94">
        <f>(J113/1000000)-F113</f>
        <v>96.52675099999999</v>
      </c>
      <c r="I113" s="95">
        <f>H113/B113</f>
        <v>0.62920273074181121</v>
      </c>
      <c r="J113" s="100">
        <v>153411208</v>
      </c>
      <c r="K113" s="121">
        <v>2019</v>
      </c>
      <c r="L113" s="97" t="s">
        <v>18</v>
      </c>
      <c r="M113" s="17"/>
      <c r="N113" s="88"/>
      <c r="O113" s="19"/>
      <c r="P113" s="124" t="s">
        <v>1402</v>
      </c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spans="1:31">
      <c r="A114" s="9" t="s">
        <v>251</v>
      </c>
      <c r="B114" s="10">
        <f t="shared" si="14"/>
        <v>402.06489900000003</v>
      </c>
      <c r="C114" s="11">
        <f t="shared" ref="C114:C135" si="30">SUM(B114/E114)</f>
        <v>2.0103244950000003</v>
      </c>
      <c r="D114" s="12">
        <f t="shared" ref="D114:D128" si="31">C114/1</f>
        <v>2.0103244950000003</v>
      </c>
      <c r="E114" s="13">
        <v>200</v>
      </c>
      <c r="F114" s="14">
        <v>164.87023400000001</v>
      </c>
      <c r="G114" s="15">
        <v>0.41</v>
      </c>
      <c r="H114" s="14">
        <v>237.19466499999999</v>
      </c>
      <c r="I114" s="15">
        <v>0.59</v>
      </c>
      <c r="J114" s="16">
        <v>402064899</v>
      </c>
      <c r="K114" s="70">
        <v>2021</v>
      </c>
      <c r="L114" s="13" t="s">
        <v>91</v>
      </c>
      <c r="M114" s="17" t="s">
        <v>252</v>
      </c>
      <c r="N114" s="88" t="s">
        <v>253</v>
      </c>
      <c r="O114" s="19"/>
      <c r="P114" s="28" t="s">
        <v>1403</v>
      </c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spans="1:31">
      <c r="A115" s="9" t="s">
        <v>254</v>
      </c>
      <c r="B115" s="10">
        <f t="shared" si="14"/>
        <v>726.22950100000003</v>
      </c>
      <c r="C115" s="11">
        <f t="shared" si="30"/>
        <v>3.6311475049999999</v>
      </c>
      <c r="D115" s="12">
        <f t="shared" si="31"/>
        <v>3.6311475049999999</v>
      </c>
      <c r="E115" s="13">
        <v>200</v>
      </c>
      <c r="F115" s="14">
        <v>173.005945</v>
      </c>
      <c r="G115" s="15">
        <v>0.23799999999999999</v>
      </c>
      <c r="H115" s="14">
        <v>553.22355600000003</v>
      </c>
      <c r="I115" s="15">
        <v>0.76200000000000001</v>
      </c>
      <c r="J115" s="16">
        <v>726229501</v>
      </c>
      <c r="K115" s="70">
        <v>2021</v>
      </c>
      <c r="L115" s="13" t="s">
        <v>91</v>
      </c>
      <c r="M115" s="17" t="s">
        <v>255</v>
      </c>
      <c r="N115" s="88" t="s">
        <v>256</v>
      </c>
      <c r="O115" s="19"/>
      <c r="P115" s="28" t="s">
        <v>1403</v>
      </c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>
      <c r="A116" s="9" t="s">
        <v>257</v>
      </c>
      <c r="B116" s="10">
        <f t="shared" si="14"/>
        <v>814.04400099999998</v>
      </c>
      <c r="C116" s="11">
        <f t="shared" si="30"/>
        <v>4.0702200049999995</v>
      </c>
      <c r="D116" s="12">
        <f t="shared" si="31"/>
        <v>4.0702200049999995</v>
      </c>
      <c r="E116" s="13">
        <v>200</v>
      </c>
      <c r="F116" s="14">
        <v>234.037575</v>
      </c>
      <c r="G116" s="15">
        <v>0.28799999999999998</v>
      </c>
      <c r="H116" s="14">
        <v>580.00642600000003</v>
      </c>
      <c r="I116" s="15">
        <v>0.71199999999999997</v>
      </c>
      <c r="J116" s="16">
        <v>814044001</v>
      </c>
      <c r="K116" s="70">
        <v>2016</v>
      </c>
      <c r="L116" s="13" t="s">
        <v>18</v>
      </c>
      <c r="M116" s="17" t="s">
        <v>258</v>
      </c>
      <c r="N116" s="88" t="s">
        <v>259</v>
      </c>
      <c r="O116" s="19"/>
      <c r="P116" s="28" t="s">
        <v>1403</v>
      </c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>
      <c r="A117" s="9" t="s">
        <v>1424</v>
      </c>
      <c r="B117" s="10">
        <f t="shared" si="14"/>
        <v>654.85590100000002</v>
      </c>
      <c r="C117" s="11">
        <f t="shared" si="30"/>
        <v>3.274279505</v>
      </c>
      <c r="D117" s="12">
        <f t="shared" si="31"/>
        <v>3.274279505</v>
      </c>
      <c r="E117" s="13">
        <v>200</v>
      </c>
      <c r="F117" s="14">
        <v>159.55590100000001</v>
      </c>
      <c r="G117" s="15">
        <v>0.24399999999999999</v>
      </c>
      <c r="H117" s="14">
        <v>495.3</v>
      </c>
      <c r="I117" s="15">
        <v>0.75600000000000001</v>
      </c>
      <c r="J117" s="16">
        <v>654855901</v>
      </c>
      <c r="K117" s="70">
        <v>2018</v>
      </c>
      <c r="L117" s="13" t="s">
        <v>18</v>
      </c>
      <c r="M117" s="17" t="s">
        <v>986</v>
      </c>
      <c r="N117" s="87"/>
      <c r="O117" s="19"/>
      <c r="P117" s="28" t="s">
        <v>1403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1:31">
      <c r="A118" s="9" t="s">
        <v>1425</v>
      </c>
      <c r="B118" s="10">
        <f t="shared" si="14"/>
        <v>405.16133400000001</v>
      </c>
      <c r="C118" s="11">
        <f t="shared" si="30"/>
        <v>2.0258066700000001</v>
      </c>
      <c r="D118" s="12">
        <f t="shared" si="31"/>
        <v>2.0258066700000001</v>
      </c>
      <c r="E118" s="13">
        <v>200</v>
      </c>
      <c r="F118" s="14">
        <v>95.850843999999995</v>
      </c>
      <c r="G118" s="15">
        <v>0.23699999999999999</v>
      </c>
      <c r="H118" s="14">
        <v>309.31049000000002</v>
      </c>
      <c r="I118" s="15">
        <v>0.76300000000000001</v>
      </c>
      <c r="J118" s="16">
        <v>405161334</v>
      </c>
      <c r="K118" s="70">
        <v>2022</v>
      </c>
      <c r="L118" s="13" t="s">
        <v>91</v>
      </c>
      <c r="M118" s="17" t="s">
        <v>1175</v>
      </c>
      <c r="N118" s="88" t="s">
        <v>1176</v>
      </c>
      <c r="O118" s="19"/>
      <c r="P118" s="28" t="s">
        <v>1403</v>
      </c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1:31">
      <c r="A119" s="9" t="s">
        <v>260</v>
      </c>
      <c r="B119" s="10">
        <f t="shared" si="14"/>
        <v>333.535934</v>
      </c>
      <c r="C119" s="11">
        <f t="shared" si="30"/>
        <v>2.7794661166666668</v>
      </c>
      <c r="D119" s="12">
        <f t="shared" si="31"/>
        <v>2.7794661166666668</v>
      </c>
      <c r="E119" s="13">
        <v>120</v>
      </c>
      <c r="F119" s="14">
        <v>154.69607999999999</v>
      </c>
      <c r="G119" s="15">
        <v>0.46400000000000002</v>
      </c>
      <c r="H119" s="14">
        <v>178.839854</v>
      </c>
      <c r="I119" s="15">
        <v>0.53600000000000003</v>
      </c>
      <c r="J119" s="16">
        <v>333535934</v>
      </c>
      <c r="K119" s="70">
        <v>2005</v>
      </c>
      <c r="L119" s="13" t="s">
        <v>16</v>
      </c>
      <c r="M119" s="17" t="s">
        <v>261</v>
      </c>
      <c r="N119" s="87"/>
      <c r="O119" s="19"/>
      <c r="P119" s="28" t="s">
        <v>1403</v>
      </c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>
      <c r="A120" s="9" t="s">
        <v>262</v>
      </c>
      <c r="B120" s="10">
        <f t="shared" si="14"/>
        <v>360.36687000000001</v>
      </c>
      <c r="C120" s="11">
        <f t="shared" si="30"/>
        <v>4.2396102352941174</v>
      </c>
      <c r="D120" s="12">
        <f t="shared" si="31"/>
        <v>4.2396102352941174</v>
      </c>
      <c r="E120" s="13">
        <v>85</v>
      </c>
      <c r="F120" s="14">
        <v>155.06426500000001</v>
      </c>
      <c r="G120" s="15">
        <v>0.43</v>
      </c>
      <c r="H120" s="14">
        <v>205.302605</v>
      </c>
      <c r="I120" s="15">
        <v>0.56999999999999995</v>
      </c>
      <c r="J120" s="16">
        <v>360366870</v>
      </c>
      <c r="K120" s="70">
        <v>2009</v>
      </c>
      <c r="L120" s="13" t="s">
        <v>16</v>
      </c>
      <c r="M120" s="17" t="s">
        <v>263</v>
      </c>
      <c r="N120" s="87"/>
      <c r="O120" s="19"/>
      <c r="P120" s="28" t="s">
        <v>1403</v>
      </c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spans="1:31">
      <c r="A121" s="9" t="s">
        <v>264</v>
      </c>
      <c r="B121" s="10">
        <f t="shared" si="14"/>
        <v>788.68096800000001</v>
      </c>
      <c r="C121" s="11">
        <f t="shared" si="30"/>
        <v>4.9292560500000002</v>
      </c>
      <c r="D121" s="12">
        <f t="shared" si="31"/>
        <v>4.9292560500000002</v>
      </c>
      <c r="E121" s="13">
        <v>160</v>
      </c>
      <c r="F121" s="14">
        <v>238.67984999999999</v>
      </c>
      <c r="G121" s="15">
        <v>0.30299999999999999</v>
      </c>
      <c r="H121" s="14">
        <v>550.00111800000002</v>
      </c>
      <c r="I121" s="15">
        <v>0.69699999999999995</v>
      </c>
      <c r="J121" s="16">
        <v>788680968</v>
      </c>
      <c r="K121" s="70">
        <v>2013</v>
      </c>
      <c r="L121" s="13" t="s">
        <v>18</v>
      </c>
      <c r="M121" s="17" t="s">
        <v>265</v>
      </c>
      <c r="N121" s="87"/>
      <c r="O121" s="19"/>
      <c r="P121" s="28" t="s">
        <v>1403</v>
      </c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spans="1:31">
      <c r="A122" s="9" t="s">
        <v>268</v>
      </c>
      <c r="B122" s="10">
        <f t="shared" si="14"/>
        <v>626.13767499999994</v>
      </c>
      <c r="C122" s="11">
        <f t="shared" si="30"/>
        <v>5.0091013999999996</v>
      </c>
      <c r="D122" s="12">
        <f t="shared" si="31"/>
        <v>5.0091013999999996</v>
      </c>
      <c r="E122" s="13">
        <v>125</v>
      </c>
      <c r="F122" s="14">
        <v>209.83767499999999</v>
      </c>
      <c r="G122" s="15">
        <v>0.33500000000000002</v>
      </c>
      <c r="H122" s="14">
        <v>416.3</v>
      </c>
      <c r="I122" s="15">
        <v>0.66500000000000004</v>
      </c>
      <c r="J122" s="16">
        <v>626137675</v>
      </c>
      <c r="K122" s="70">
        <v>2011</v>
      </c>
      <c r="L122" s="13" t="s">
        <v>18</v>
      </c>
      <c r="M122" s="17" t="s">
        <v>269</v>
      </c>
      <c r="N122" s="87"/>
      <c r="O122" s="19"/>
      <c r="P122" s="28" t="s">
        <v>1403</v>
      </c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spans="1:31">
      <c r="A123" s="9" t="s">
        <v>270</v>
      </c>
      <c r="B123" s="10">
        <f t="shared" si="14"/>
        <v>320.14569299999999</v>
      </c>
      <c r="C123" s="11">
        <f t="shared" si="30"/>
        <v>22.867549499999999</v>
      </c>
      <c r="D123" s="12">
        <f t="shared" si="31"/>
        <v>22.867549499999999</v>
      </c>
      <c r="E123" s="13">
        <v>14</v>
      </c>
      <c r="F123" s="14">
        <v>156.64569299999999</v>
      </c>
      <c r="G123" s="15">
        <v>0.48899999999999999</v>
      </c>
      <c r="H123" s="14">
        <v>163.5</v>
      </c>
      <c r="I123" s="15">
        <v>0.51100000000000001</v>
      </c>
      <c r="J123" s="16">
        <v>320145693</v>
      </c>
      <c r="K123" s="70">
        <v>1987</v>
      </c>
      <c r="L123" s="13" t="s">
        <v>102</v>
      </c>
      <c r="M123" s="17" t="s">
        <v>271</v>
      </c>
      <c r="N123" s="88" t="s">
        <v>272</v>
      </c>
      <c r="O123" s="19"/>
      <c r="P123" s="28" t="s">
        <v>1403</v>
      </c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>
      <c r="A124" s="9" t="s">
        <v>273</v>
      </c>
      <c r="B124" s="10">
        <f t="shared" si="14"/>
        <v>381.54584599999998</v>
      </c>
      <c r="C124" s="11">
        <f t="shared" si="30"/>
        <v>6.9371972</v>
      </c>
      <c r="D124" s="12">
        <f t="shared" si="31"/>
        <v>6.9371972</v>
      </c>
      <c r="E124" s="13">
        <v>55</v>
      </c>
      <c r="F124" s="14">
        <v>114.58125</v>
      </c>
      <c r="G124" s="15">
        <v>0.3</v>
      </c>
      <c r="H124" s="14">
        <v>266.96459599999997</v>
      </c>
      <c r="I124" s="15">
        <v>0.7</v>
      </c>
      <c r="J124" s="16">
        <v>381545846</v>
      </c>
      <c r="K124" s="70">
        <v>2017</v>
      </c>
      <c r="L124" s="13" t="s">
        <v>18</v>
      </c>
      <c r="M124" s="17" t="s">
        <v>274</v>
      </c>
      <c r="N124" s="87"/>
      <c r="O124" s="19"/>
      <c r="P124" s="28" t="s">
        <v>1403</v>
      </c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spans="1:31">
      <c r="A125" s="9" t="s">
        <v>275</v>
      </c>
      <c r="B125" s="10">
        <f t="shared" si="14"/>
        <v>371.98501800000003</v>
      </c>
      <c r="C125" s="11">
        <f t="shared" si="30"/>
        <v>6.7633639636363645</v>
      </c>
      <c r="D125" s="12">
        <f t="shared" si="31"/>
        <v>6.7633639636363645</v>
      </c>
      <c r="E125" s="13">
        <v>55</v>
      </c>
      <c r="F125" s="14">
        <v>100.40776</v>
      </c>
      <c r="G125" s="15">
        <v>0.27</v>
      </c>
      <c r="H125" s="14">
        <v>271.57725799999997</v>
      </c>
      <c r="I125" s="15">
        <v>0.73</v>
      </c>
      <c r="J125" s="16">
        <v>371985018</v>
      </c>
      <c r="K125" s="70">
        <v>2018</v>
      </c>
      <c r="L125" s="13" t="s">
        <v>18</v>
      </c>
      <c r="M125" s="17" t="s">
        <v>276</v>
      </c>
      <c r="N125" s="87"/>
      <c r="O125" s="19"/>
      <c r="P125" s="28" t="s">
        <v>1403</v>
      </c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spans="1:31">
      <c r="A126" s="9" t="s">
        <v>277</v>
      </c>
      <c r="B126" s="10">
        <f t="shared" si="14"/>
        <v>569.65146700000003</v>
      </c>
      <c r="C126" s="11">
        <f t="shared" si="30"/>
        <v>14.241286675000001</v>
      </c>
      <c r="D126" s="12">
        <f t="shared" si="31"/>
        <v>14.241286675000001</v>
      </c>
      <c r="E126" s="13">
        <v>40</v>
      </c>
      <c r="F126" s="14">
        <v>166.16722999999999</v>
      </c>
      <c r="G126" s="15">
        <v>0.29199999999999998</v>
      </c>
      <c r="H126" s="14">
        <v>403.48423700000001</v>
      </c>
      <c r="I126" s="15">
        <v>0.70799999999999996</v>
      </c>
      <c r="J126" s="16">
        <v>569651467</v>
      </c>
      <c r="K126" s="70">
        <v>2015</v>
      </c>
      <c r="L126" s="13" t="s">
        <v>18</v>
      </c>
      <c r="M126" s="17" t="s">
        <v>278</v>
      </c>
      <c r="N126" s="87"/>
      <c r="O126" s="19"/>
      <c r="P126" s="28" t="s">
        <v>1403</v>
      </c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spans="1:31">
      <c r="A127" s="9" t="s">
        <v>279</v>
      </c>
      <c r="B127" s="10">
        <f t="shared" si="14"/>
        <v>1028.5709420000001</v>
      </c>
      <c r="C127" s="11">
        <f t="shared" si="30"/>
        <v>5.1428547099999999</v>
      </c>
      <c r="D127" s="12">
        <f t="shared" si="31"/>
        <v>5.1428547099999999</v>
      </c>
      <c r="E127" s="31">
        <v>200</v>
      </c>
      <c r="F127" s="14">
        <v>486.29556100000002</v>
      </c>
      <c r="G127" s="15">
        <v>0.47299999999999998</v>
      </c>
      <c r="H127" s="14">
        <v>542.27538100000004</v>
      </c>
      <c r="I127" s="15">
        <v>0.52700000000000002</v>
      </c>
      <c r="J127" s="16">
        <v>1028570942</v>
      </c>
      <c r="K127" s="70">
        <v>2016</v>
      </c>
      <c r="L127" s="13" t="s">
        <v>18</v>
      </c>
      <c r="M127" s="17" t="s">
        <v>280</v>
      </c>
      <c r="N127" s="87"/>
      <c r="O127" s="19"/>
      <c r="P127" s="28" t="s">
        <v>1403</v>
      </c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spans="1:31">
      <c r="A128" s="9" t="s">
        <v>281</v>
      </c>
      <c r="B128" s="10">
        <f t="shared" si="14"/>
        <v>940.35264500000005</v>
      </c>
      <c r="C128" s="11">
        <f t="shared" si="30"/>
        <v>10.003751542553193</v>
      </c>
      <c r="D128" s="12">
        <f t="shared" si="31"/>
        <v>10.003751542553193</v>
      </c>
      <c r="E128" s="13">
        <v>94</v>
      </c>
      <c r="F128" s="14">
        <v>380.84326099999998</v>
      </c>
      <c r="G128" s="15">
        <v>0.40500000000000003</v>
      </c>
      <c r="H128" s="14">
        <v>559.50938399999995</v>
      </c>
      <c r="I128" s="15">
        <v>0.59499999999999997</v>
      </c>
      <c r="J128" s="16">
        <v>940352645</v>
      </c>
      <c r="K128" s="70">
        <v>2003</v>
      </c>
      <c r="L128" s="13" t="s">
        <v>16</v>
      </c>
      <c r="M128" s="17" t="s">
        <v>282</v>
      </c>
      <c r="N128" s="88" t="s">
        <v>283</v>
      </c>
      <c r="O128" s="19"/>
      <c r="P128" s="28" t="s">
        <v>1403</v>
      </c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spans="1:31">
      <c r="A129" s="89" t="s">
        <v>1426</v>
      </c>
      <c r="B129" s="90">
        <v>33.479999999999997</v>
      </c>
      <c r="C129" s="91">
        <f t="shared" si="30"/>
        <v>66.959999999999994</v>
      </c>
      <c r="D129" s="92">
        <f>SUM(C129/1)</f>
        <v>66.959999999999994</v>
      </c>
      <c r="E129" s="125">
        <v>0.5</v>
      </c>
      <c r="F129" s="92">
        <v>33.46</v>
      </c>
      <c r="G129" s="93">
        <f>SUM(F129/B129)</f>
        <v>0.99940262843488659</v>
      </c>
      <c r="H129" s="94">
        <f>(J129/1000000)-F129</f>
        <v>1.9999999999996021E-2</v>
      </c>
      <c r="I129" s="115">
        <f>H129/B129</f>
        <v>5.9737156511338184E-4</v>
      </c>
      <c r="J129" s="90">
        <v>33479999.999999996</v>
      </c>
      <c r="K129" s="96">
        <v>2008</v>
      </c>
      <c r="L129" s="97" t="s">
        <v>16</v>
      </c>
      <c r="M129" s="17"/>
      <c r="N129" s="88"/>
      <c r="O129" s="19"/>
      <c r="P129" s="28" t="s">
        <v>1403</v>
      </c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spans="1:31">
      <c r="A130" s="9" t="s">
        <v>284</v>
      </c>
      <c r="B130" s="10">
        <f t="shared" ref="B130:B166" si="32">J130/1000000</f>
        <v>678.22646499999996</v>
      </c>
      <c r="C130" s="11">
        <f t="shared" si="30"/>
        <v>12.331390272727273</v>
      </c>
      <c r="D130" s="12">
        <f t="shared" ref="D130:D135" si="33">C130/1</f>
        <v>12.331390272727273</v>
      </c>
      <c r="E130" s="13">
        <v>55</v>
      </c>
      <c r="F130" s="14">
        <v>330.45526999999998</v>
      </c>
      <c r="G130" s="15">
        <v>0.48699999999999999</v>
      </c>
      <c r="H130" s="14">
        <v>347.77119499999998</v>
      </c>
      <c r="I130" s="15">
        <v>0.51300000000000001</v>
      </c>
      <c r="J130" s="16">
        <v>678226465</v>
      </c>
      <c r="K130" s="70">
        <v>1994</v>
      </c>
      <c r="L130" s="13" t="s">
        <v>23</v>
      </c>
      <c r="M130" s="17" t="s">
        <v>285</v>
      </c>
      <c r="N130" s="88" t="s">
        <v>286</v>
      </c>
      <c r="O130" s="19"/>
      <c r="P130" s="28" t="s">
        <v>1403</v>
      </c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>
      <c r="A131" s="9" t="s">
        <v>287</v>
      </c>
      <c r="B131" s="10">
        <f t="shared" si="32"/>
        <v>331.52659799999998</v>
      </c>
      <c r="C131" s="11">
        <f t="shared" si="30"/>
        <v>2.652212784</v>
      </c>
      <c r="D131" s="12">
        <f t="shared" si="33"/>
        <v>2.652212784</v>
      </c>
      <c r="E131" s="13">
        <v>125</v>
      </c>
      <c r="F131" s="14">
        <v>121.626598</v>
      </c>
      <c r="G131" s="15">
        <v>0.36699999999999999</v>
      </c>
      <c r="H131" s="14">
        <v>209.9</v>
      </c>
      <c r="I131" s="15">
        <v>0.63300000000000001</v>
      </c>
      <c r="J131" s="16">
        <v>331526598</v>
      </c>
      <c r="K131" s="70">
        <v>2021</v>
      </c>
      <c r="L131" s="13" t="s">
        <v>91</v>
      </c>
      <c r="M131" s="17" t="s">
        <v>288</v>
      </c>
      <c r="N131" s="88" t="s">
        <v>289</v>
      </c>
      <c r="O131" s="19"/>
      <c r="P131" s="28" t="s">
        <v>1403</v>
      </c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1">
      <c r="A132" s="9" t="s">
        <v>290</v>
      </c>
      <c r="B132" s="10">
        <f t="shared" si="32"/>
        <v>1304.550716</v>
      </c>
      <c r="C132" s="11">
        <f t="shared" si="30"/>
        <v>8.6970047733333331</v>
      </c>
      <c r="D132" s="12">
        <f t="shared" si="33"/>
        <v>8.6970047733333331</v>
      </c>
      <c r="E132" s="13">
        <v>150</v>
      </c>
      <c r="F132" s="14">
        <v>400.95300900000001</v>
      </c>
      <c r="G132" s="15">
        <v>0.307</v>
      </c>
      <c r="H132" s="14">
        <v>903.59770700000001</v>
      </c>
      <c r="I132" s="15">
        <v>0.69299999999999995</v>
      </c>
      <c r="J132" s="16">
        <v>1304550716</v>
      </c>
      <c r="K132" s="70">
        <v>2013</v>
      </c>
      <c r="L132" s="13" t="s">
        <v>18</v>
      </c>
      <c r="M132" s="17" t="s">
        <v>291</v>
      </c>
      <c r="N132" s="87"/>
      <c r="O132" s="19"/>
      <c r="P132" s="28" t="s">
        <v>1403</v>
      </c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1">
      <c r="A133" s="9" t="s">
        <v>292</v>
      </c>
      <c r="B133" s="10">
        <f t="shared" si="32"/>
        <v>1450.0269330000001</v>
      </c>
      <c r="C133" s="11">
        <f t="shared" si="30"/>
        <v>9.66684622</v>
      </c>
      <c r="D133" s="12">
        <f t="shared" si="33"/>
        <v>9.66684622</v>
      </c>
      <c r="E133" s="13">
        <v>150</v>
      </c>
      <c r="F133" s="14">
        <v>477.37357800000001</v>
      </c>
      <c r="G133" s="15">
        <v>0.32900000000000001</v>
      </c>
      <c r="H133" s="14">
        <v>972.65335500000003</v>
      </c>
      <c r="I133" s="15">
        <v>0.67100000000000004</v>
      </c>
      <c r="J133" s="16">
        <v>1450026933</v>
      </c>
      <c r="K133" s="70">
        <v>2019</v>
      </c>
      <c r="L133" s="13" t="s">
        <v>18</v>
      </c>
      <c r="M133" s="17" t="s">
        <v>293</v>
      </c>
      <c r="N133" s="87"/>
      <c r="O133" s="19"/>
      <c r="P133" s="28" t="s">
        <v>1403</v>
      </c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spans="1:31">
      <c r="A134" s="9" t="s">
        <v>294</v>
      </c>
      <c r="B134" s="10">
        <f t="shared" si="32"/>
        <v>1515.3413989999999</v>
      </c>
      <c r="C134" s="11">
        <f t="shared" si="30"/>
        <v>7.9754810473684206</v>
      </c>
      <c r="D134" s="12">
        <f t="shared" si="33"/>
        <v>7.9754810473684206</v>
      </c>
      <c r="E134" s="13">
        <v>190</v>
      </c>
      <c r="F134" s="14">
        <v>353.00702000000001</v>
      </c>
      <c r="G134" s="15">
        <v>0.23300000000000001</v>
      </c>
      <c r="H134" s="14">
        <v>1162.3343789999999</v>
      </c>
      <c r="I134" s="15">
        <v>0.76700000000000002</v>
      </c>
      <c r="J134" s="16">
        <v>1515341399</v>
      </c>
      <c r="K134" s="70">
        <v>2015</v>
      </c>
      <c r="L134" s="13" t="s">
        <v>18</v>
      </c>
      <c r="M134" s="17" t="s">
        <v>295</v>
      </c>
      <c r="N134" s="87"/>
      <c r="O134" s="19"/>
      <c r="P134" s="28" t="s">
        <v>1403</v>
      </c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spans="1:31">
      <c r="A135" s="9" t="s">
        <v>296</v>
      </c>
      <c r="B135" s="10">
        <f t="shared" si="32"/>
        <v>375.74070499999999</v>
      </c>
      <c r="C135" s="11">
        <f t="shared" si="30"/>
        <v>2.8903131153846151</v>
      </c>
      <c r="D135" s="12">
        <f t="shared" si="33"/>
        <v>2.8903131153846151</v>
      </c>
      <c r="E135" s="13">
        <v>130</v>
      </c>
      <c r="F135" s="14">
        <v>122.52306</v>
      </c>
      <c r="G135" s="15">
        <v>0.32600000000000001</v>
      </c>
      <c r="H135" s="14">
        <v>253.217645</v>
      </c>
      <c r="I135" s="15">
        <v>0.67400000000000004</v>
      </c>
      <c r="J135" s="16">
        <v>375740705</v>
      </c>
      <c r="K135" s="70">
        <v>2013</v>
      </c>
      <c r="L135" s="13" t="s">
        <v>18</v>
      </c>
      <c r="M135" s="17" t="s">
        <v>297</v>
      </c>
      <c r="N135" s="87"/>
      <c r="O135" s="19"/>
      <c r="P135" s="28" t="s">
        <v>1403</v>
      </c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spans="1:31">
      <c r="A136" s="99" t="s">
        <v>1427</v>
      </c>
      <c r="B136" s="100">
        <f t="shared" si="32"/>
        <v>254.32951600000001</v>
      </c>
      <c r="C136" s="101">
        <f>SUM(J136/(E136*1000000))</f>
        <v>56.517670222222222</v>
      </c>
      <c r="D136" s="92">
        <f>SUM(C136/1)</f>
        <v>56.517670222222222</v>
      </c>
      <c r="E136" s="94">
        <v>4.5</v>
      </c>
      <c r="F136" s="94">
        <v>175.48414</v>
      </c>
      <c r="G136" s="93">
        <f>SUM(F136/B136)</f>
        <v>0.68998731551079584</v>
      </c>
      <c r="H136" s="94">
        <f>(J136/1000000)-F136</f>
        <v>78.845376000000016</v>
      </c>
      <c r="I136" s="115">
        <f>H136/B136</f>
        <v>0.31001268448920422</v>
      </c>
      <c r="J136" s="100">
        <v>254329516</v>
      </c>
      <c r="K136" s="102">
        <v>2017</v>
      </c>
      <c r="L136" s="97" t="s">
        <v>18</v>
      </c>
      <c r="M136" s="17"/>
      <c r="N136" s="88"/>
      <c r="O136" s="28"/>
      <c r="P136" s="98" t="s">
        <v>1402</v>
      </c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spans="1:31">
      <c r="A137" s="9" t="s">
        <v>298</v>
      </c>
      <c r="B137" s="10">
        <f t="shared" si="32"/>
        <v>505.70355699999999</v>
      </c>
      <c r="C137" s="11">
        <f t="shared" ref="C137:C138" si="34">SUM(B137/E137)</f>
        <v>21.987111173913043</v>
      </c>
      <c r="D137" s="12">
        <f t="shared" ref="D137:D138" si="35">C137/1</f>
        <v>21.987111173913043</v>
      </c>
      <c r="E137" s="13">
        <v>23</v>
      </c>
      <c r="F137" s="14">
        <v>217.631306</v>
      </c>
      <c r="G137" s="15">
        <v>0.43</v>
      </c>
      <c r="H137" s="14">
        <v>288.07225099999999</v>
      </c>
      <c r="I137" s="15">
        <v>0.56999999999999995</v>
      </c>
      <c r="J137" s="16">
        <v>505703557</v>
      </c>
      <c r="K137" s="70">
        <v>1990</v>
      </c>
      <c r="L137" s="13" t="s">
        <v>23</v>
      </c>
      <c r="M137" s="17" t="s">
        <v>299</v>
      </c>
      <c r="N137" s="88" t="s">
        <v>300</v>
      </c>
      <c r="O137" s="19"/>
      <c r="P137" s="28" t="s">
        <v>1403</v>
      </c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>
      <c r="A138" s="9" t="s">
        <v>301</v>
      </c>
      <c r="B138" s="10">
        <f t="shared" si="32"/>
        <v>465.38080200000002</v>
      </c>
      <c r="C138" s="11">
        <f t="shared" si="34"/>
        <v>4.5182602135922334</v>
      </c>
      <c r="D138" s="12">
        <f t="shared" si="35"/>
        <v>4.5182602135922334</v>
      </c>
      <c r="E138" s="13">
        <v>103</v>
      </c>
      <c r="F138" s="14">
        <v>187.70542699999999</v>
      </c>
      <c r="G138" s="15">
        <v>0.40300000000000002</v>
      </c>
      <c r="H138" s="14">
        <v>277.67537499999997</v>
      </c>
      <c r="I138" s="15">
        <v>0.59699999999999998</v>
      </c>
      <c r="J138" s="16">
        <v>465380802</v>
      </c>
      <c r="K138" s="70">
        <v>2000</v>
      </c>
      <c r="L138" s="13" t="s">
        <v>16</v>
      </c>
      <c r="M138" s="17" t="s">
        <v>302</v>
      </c>
      <c r="N138" s="88" t="s">
        <v>303</v>
      </c>
      <c r="O138" s="19"/>
      <c r="P138" s="28" t="s">
        <v>1403</v>
      </c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spans="1:31">
      <c r="A139" s="123" t="s">
        <v>1428</v>
      </c>
      <c r="B139" s="120">
        <f t="shared" si="32"/>
        <v>246.90859599999999</v>
      </c>
      <c r="C139" s="101">
        <f t="shared" ref="C139:C140" si="36">SUM(J139/(E139*1000000))</f>
        <v>12.3454298</v>
      </c>
      <c r="D139" s="92">
        <f t="shared" ref="D139:D140" si="37">SUM(C139/1)</f>
        <v>12.3454298</v>
      </c>
      <c r="E139" s="94">
        <v>20</v>
      </c>
      <c r="F139" s="94">
        <v>111.035005</v>
      </c>
      <c r="G139" s="93">
        <f t="shared" ref="G139:G140" si="38">SUM(F139/B139)</f>
        <v>0.44970084800125792</v>
      </c>
      <c r="H139" s="94">
        <f t="shared" ref="H139:H140" si="39">(J139/1000000)-F139</f>
        <v>135.87359099999998</v>
      </c>
      <c r="I139" s="115">
        <f t="shared" ref="I139:I140" si="40">H139/B139</f>
        <v>0.55029915199874202</v>
      </c>
      <c r="J139" s="100">
        <v>246908596</v>
      </c>
      <c r="K139" s="121">
        <v>2019</v>
      </c>
      <c r="L139" s="97" t="s">
        <v>18</v>
      </c>
      <c r="M139" s="17"/>
      <c r="N139" s="88"/>
      <c r="O139" s="19"/>
      <c r="P139" s="28" t="s">
        <v>1403</v>
      </c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spans="1:31">
      <c r="A140" s="99" t="s">
        <v>1429</v>
      </c>
      <c r="B140" s="100">
        <f t="shared" si="32"/>
        <v>62.630732000000002</v>
      </c>
      <c r="C140" s="101">
        <f t="shared" si="36"/>
        <v>31.315366000000001</v>
      </c>
      <c r="D140" s="92">
        <f t="shared" si="37"/>
        <v>31.315366000000001</v>
      </c>
      <c r="E140" s="94">
        <v>2</v>
      </c>
      <c r="F140" s="94">
        <v>60.755732000000002</v>
      </c>
      <c r="G140" s="93">
        <f t="shared" si="38"/>
        <v>0.97006262037620761</v>
      </c>
      <c r="H140" s="94">
        <f t="shared" si="39"/>
        <v>1.875</v>
      </c>
      <c r="I140" s="115">
        <f t="shared" si="40"/>
        <v>2.9937379623792358E-2</v>
      </c>
      <c r="J140" s="100">
        <v>62630732</v>
      </c>
      <c r="K140" s="102">
        <v>2014</v>
      </c>
      <c r="L140" s="97" t="s">
        <v>18</v>
      </c>
      <c r="M140" s="17"/>
      <c r="N140" s="88"/>
      <c r="O140" s="19"/>
      <c r="P140" s="28" t="s">
        <v>1403</v>
      </c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spans="1:31">
      <c r="A141" s="9" t="s">
        <v>304</v>
      </c>
      <c r="B141" s="10">
        <f t="shared" si="32"/>
        <v>524.97606900000005</v>
      </c>
      <c r="C141" s="11">
        <f t="shared" ref="C141:C152" si="41">SUM(B141/E141)</f>
        <v>3.2811004312500005</v>
      </c>
      <c r="D141" s="12">
        <f t="shared" ref="D141:D146" si="42">C141/1</f>
        <v>3.2811004312500005</v>
      </c>
      <c r="E141" s="13">
        <v>160</v>
      </c>
      <c r="F141" s="14">
        <v>200.67606900000001</v>
      </c>
      <c r="G141" s="15">
        <v>0.38200000000000001</v>
      </c>
      <c r="H141" s="14">
        <v>324.3</v>
      </c>
      <c r="I141" s="15">
        <v>0.61799999999999999</v>
      </c>
      <c r="J141" s="16">
        <v>524976069</v>
      </c>
      <c r="K141" s="70">
        <v>2014</v>
      </c>
      <c r="L141" s="13" t="s">
        <v>18</v>
      </c>
      <c r="M141" s="17" t="s">
        <v>305</v>
      </c>
      <c r="N141" s="87"/>
      <c r="O141" s="19"/>
      <c r="P141" s="28" t="s">
        <v>1403</v>
      </c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spans="1:31">
      <c r="A142" s="9" t="s">
        <v>304</v>
      </c>
      <c r="B142" s="10">
        <f t="shared" si="32"/>
        <v>379.01429400000001</v>
      </c>
      <c r="C142" s="11">
        <f t="shared" si="41"/>
        <v>2.52676196</v>
      </c>
      <c r="D142" s="12">
        <f t="shared" si="42"/>
        <v>2.52676196</v>
      </c>
      <c r="E142" s="13">
        <v>150</v>
      </c>
      <c r="F142" s="14">
        <v>136.31429399999999</v>
      </c>
      <c r="G142" s="15">
        <v>0.36</v>
      </c>
      <c r="H142" s="14">
        <v>242.7</v>
      </c>
      <c r="I142" s="15">
        <v>0.64</v>
      </c>
      <c r="J142" s="16">
        <v>379014294</v>
      </c>
      <c r="K142" s="70">
        <v>1998</v>
      </c>
      <c r="L142" s="13" t="s">
        <v>23</v>
      </c>
      <c r="M142" s="17" t="s">
        <v>306</v>
      </c>
      <c r="N142" s="88" t="s">
        <v>307</v>
      </c>
      <c r="O142" s="19"/>
      <c r="P142" s="28" t="s">
        <v>1403</v>
      </c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spans="1:31">
      <c r="A143" s="9" t="s">
        <v>308</v>
      </c>
      <c r="B143" s="10">
        <f t="shared" si="32"/>
        <v>470.06701399999997</v>
      </c>
      <c r="C143" s="11">
        <f t="shared" si="41"/>
        <v>2.3503350699999999</v>
      </c>
      <c r="D143" s="12">
        <f t="shared" si="42"/>
        <v>2.3503350699999999</v>
      </c>
      <c r="E143" s="13">
        <v>200</v>
      </c>
      <c r="F143" s="14">
        <v>100.916094</v>
      </c>
      <c r="G143" s="15">
        <v>0.215</v>
      </c>
      <c r="H143" s="14">
        <v>369.15091999999999</v>
      </c>
      <c r="I143" s="15">
        <v>0.78500000000000003</v>
      </c>
      <c r="J143" s="16">
        <v>470067014</v>
      </c>
      <c r="K143" s="70">
        <v>2021</v>
      </c>
      <c r="L143" s="13" t="s">
        <v>91</v>
      </c>
      <c r="M143" s="17" t="s">
        <v>309</v>
      </c>
      <c r="N143" s="88" t="s">
        <v>310</v>
      </c>
      <c r="O143" s="19"/>
      <c r="P143" s="28" t="s">
        <v>1403</v>
      </c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spans="1:31">
      <c r="A144" s="9" t="s">
        <v>311</v>
      </c>
      <c r="B144" s="10">
        <f t="shared" si="32"/>
        <v>386.60013800000002</v>
      </c>
      <c r="C144" s="11">
        <f t="shared" si="41"/>
        <v>2.2741184588235295</v>
      </c>
      <c r="D144" s="12">
        <f t="shared" si="42"/>
        <v>2.2741184588235295</v>
      </c>
      <c r="E144" s="13">
        <v>170</v>
      </c>
      <c r="F144" s="14">
        <v>110.50013800000001</v>
      </c>
      <c r="G144" s="15">
        <v>0.28599999999999998</v>
      </c>
      <c r="H144" s="14">
        <v>276.10000000000002</v>
      </c>
      <c r="I144" s="15">
        <v>0.71399999999999997</v>
      </c>
      <c r="J144" s="16">
        <v>386600138</v>
      </c>
      <c r="K144" s="70">
        <v>2019</v>
      </c>
      <c r="L144" s="13" t="s">
        <v>18</v>
      </c>
      <c r="M144" s="17" t="s">
        <v>312</v>
      </c>
      <c r="N144" s="87"/>
      <c r="O144" s="19"/>
      <c r="P144" s="28" t="s">
        <v>1403</v>
      </c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spans="1:31">
      <c r="A145" s="9" t="s">
        <v>313</v>
      </c>
      <c r="B145" s="10">
        <f t="shared" si="32"/>
        <v>352.19403399999999</v>
      </c>
      <c r="C145" s="11">
        <f t="shared" si="41"/>
        <v>5.8699005666666668</v>
      </c>
      <c r="D145" s="12">
        <f t="shared" si="42"/>
        <v>5.8699005666666668</v>
      </c>
      <c r="E145" s="13">
        <v>60</v>
      </c>
      <c r="F145" s="14">
        <v>106.429941</v>
      </c>
      <c r="G145" s="15">
        <v>0.30199999999999999</v>
      </c>
      <c r="H145" s="14">
        <v>245.764093</v>
      </c>
      <c r="I145" s="15">
        <v>0.69799999999999995</v>
      </c>
      <c r="J145" s="16">
        <v>352194034</v>
      </c>
      <c r="K145" s="70">
        <v>1995</v>
      </c>
      <c r="L145" s="13" t="s">
        <v>23</v>
      </c>
      <c r="M145" s="17" t="s">
        <v>314</v>
      </c>
      <c r="N145" s="88" t="s">
        <v>113</v>
      </c>
      <c r="O145" s="19"/>
      <c r="P145" s="28" t="s">
        <v>1403</v>
      </c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spans="1:31">
      <c r="A146" s="9" t="s">
        <v>315</v>
      </c>
      <c r="B146" s="10">
        <f t="shared" si="32"/>
        <v>369.33036299999998</v>
      </c>
      <c r="C146" s="11">
        <f t="shared" si="41"/>
        <v>6.0545961147540979</v>
      </c>
      <c r="D146" s="12">
        <f t="shared" si="42"/>
        <v>6.0545961147540979</v>
      </c>
      <c r="E146" s="13">
        <v>61</v>
      </c>
      <c r="F146" s="14">
        <v>167.767189</v>
      </c>
      <c r="G146" s="15">
        <v>0.45400000000000001</v>
      </c>
      <c r="H146" s="14">
        <v>201.563174</v>
      </c>
      <c r="I146" s="15">
        <v>0.54600000000000004</v>
      </c>
      <c r="J146" s="16">
        <v>369330363</v>
      </c>
      <c r="K146" s="70">
        <v>2014</v>
      </c>
      <c r="L146" s="13" t="s">
        <v>18</v>
      </c>
      <c r="M146" s="17" t="s">
        <v>316</v>
      </c>
      <c r="N146" s="87"/>
      <c r="O146" s="19"/>
      <c r="P146" s="28" t="s">
        <v>1403</v>
      </c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spans="1:31">
      <c r="A147" s="117" t="s">
        <v>1430</v>
      </c>
      <c r="B147" s="90">
        <f t="shared" si="32"/>
        <v>6.8412959999999998</v>
      </c>
      <c r="C147" s="91">
        <f t="shared" si="41"/>
        <v>11.40216</v>
      </c>
      <c r="D147" s="92">
        <f>SUM(C147/1)</f>
        <v>11.40216</v>
      </c>
      <c r="E147" s="118">
        <v>0.6</v>
      </c>
      <c r="F147" s="92">
        <v>6.7412960000000002</v>
      </c>
      <c r="G147" s="93">
        <f>SUM(F147/B147)</f>
        <v>0.98538288651740846</v>
      </c>
      <c r="H147" s="94">
        <f>(J147/1000000)-F147</f>
        <v>9.9999999999999645E-2</v>
      </c>
      <c r="I147" s="115">
        <f>H147/B147</f>
        <v>1.4617113482591551E-2</v>
      </c>
      <c r="J147" s="90">
        <v>6841296</v>
      </c>
      <c r="K147" s="96">
        <v>2015</v>
      </c>
      <c r="L147" s="97" t="s">
        <v>18</v>
      </c>
      <c r="M147" s="17"/>
      <c r="N147" s="88"/>
      <c r="O147" s="19"/>
      <c r="P147" s="28" t="s">
        <v>1403</v>
      </c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spans="1:31">
      <c r="A148" s="9" t="s">
        <v>317</v>
      </c>
      <c r="B148" s="10">
        <f t="shared" si="32"/>
        <v>723.19270500000005</v>
      </c>
      <c r="C148" s="11">
        <f t="shared" si="41"/>
        <v>7.2319270500000004</v>
      </c>
      <c r="D148" s="12">
        <f t="shared" ref="D148:D152" si="43">C148/1</f>
        <v>7.2319270500000004</v>
      </c>
      <c r="E148" s="13">
        <v>100</v>
      </c>
      <c r="F148" s="14">
        <v>274.09270500000002</v>
      </c>
      <c r="G148" s="15">
        <v>0.379</v>
      </c>
      <c r="H148" s="14">
        <v>449.1</v>
      </c>
      <c r="I148" s="15">
        <v>0.621</v>
      </c>
      <c r="J148" s="16">
        <v>723192705</v>
      </c>
      <c r="K148" s="70">
        <v>2013</v>
      </c>
      <c r="L148" s="13" t="s">
        <v>18</v>
      </c>
      <c r="M148" s="17" t="s">
        <v>318</v>
      </c>
      <c r="N148" s="87"/>
      <c r="O148" s="19"/>
      <c r="P148" s="28" t="s">
        <v>1403</v>
      </c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spans="1:31">
      <c r="A149" s="9" t="s">
        <v>319</v>
      </c>
      <c r="B149" s="10">
        <f t="shared" si="32"/>
        <v>396.27110299999998</v>
      </c>
      <c r="C149" s="11">
        <f t="shared" si="41"/>
        <v>66.045183833333326</v>
      </c>
      <c r="D149" s="12">
        <f t="shared" si="43"/>
        <v>66.045183833333326</v>
      </c>
      <c r="E149" s="13">
        <v>6</v>
      </c>
      <c r="F149" s="14">
        <v>190.07110299999999</v>
      </c>
      <c r="G149" s="15">
        <v>0.48</v>
      </c>
      <c r="H149" s="14">
        <v>206.2</v>
      </c>
      <c r="I149" s="15">
        <v>0.52</v>
      </c>
      <c r="J149" s="16">
        <v>396271103</v>
      </c>
      <c r="K149" s="70">
        <v>1978</v>
      </c>
      <c r="L149" s="13" t="s">
        <v>320</v>
      </c>
      <c r="M149" s="17" t="s">
        <v>321</v>
      </c>
      <c r="N149" s="88" t="s">
        <v>322</v>
      </c>
      <c r="O149" s="19"/>
      <c r="P149" s="28" t="s">
        <v>1403</v>
      </c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spans="1:31">
      <c r="A150" s="9" t="s">
        <v>323</v>
      </c>
      <c r="B150" s="10">
        <f t="shared" si="32"/>
        <v>321.752656</v>
      </c>
      <c r="C150" s="11">
        <f t="shared" si="41"/>
        <v>13.989245913043478</v>
      </c>
      <c r="D150" s="12">
        <f t="shared" si="43"/>
        <v>13.989245913043478</v>
      </c>
      <c r="E150" s="13">
        <v>23</v>
      </c>
      <c r="F150" s="14">
        <v>85.080171000000007</v>
      </c>
      <c r="G150" s="15">
        <v>0.26400000000000001</v>
      </c>
      <c r="H150" s="14">
        <v>236.67248499999999</v>
      </c>
      <c r="I150" s="15">
        <v>0.73599999999999999</v>
      </c>
      <c r="J150" s="16">
        <v>321752656</v>
      </c>
      <c r="K150" s="70">
        <v>2018</v>
      </c>
      <c r="L150" s="13" t="s">
        <v>18</v>
      </c>
      <c r="M150" s="17" t="s">
        <v>324</v>
      </c>
      <c r="N150" s="87"/>
      <c r="O150" s="19"/>
      <c r="P150" s="28" t="s">
        <v>1403</v>
      </c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spans="1:31">
      <c r="A151" s="9" t="s">
        <v>325</v>
      </c>
      <c r="B151" s="10">
        <f t="shared" si="32"/>
        <v>773.35014699999999</v>
      </c>
      <c r="C151" s="11">
        <f t="shared" si="41"/>
        <v>4.5491185117647062</v>
      </c>
      <c r="D151" s="12">
        <f t="shared" si="43"/>
        <v>4.5491185117647062</v>
      </c>
      <c r="E151" s="13">
        <v>170</v>
      </c>
      <c r="F151" s="14">
        <v>333.71859999999998</v>
      </c>
      <c r="G151" s="15">
        <v>0.432</v>
      </c>
      <c r="H151" s="14">
        <v>439.63154700000001</v>
      </c>
      <c r="I151" s="15">
        <v>0.56799999999999995</v>
      </c>
      <c r="J151" s="16">
        <v>773350147</v>
      </c>
      <c r="K151" s="70">
        <v>2014</v>
      </c>
      <c r="L151" s="13" t="s">
        <v>18</v>
      </c>
      <c r="M151" s="17" t="s">
        <v>326</v>
      </c>
      <c r="N151" s="87"/>
      <c r="O151" s="19"/>
      <c r="P151" s="28" t="s">
        <v>1403</v>
      </c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spans="1:31">
      <c r="A152" s="9" t="s">
        <v>327</v>
      </c>
      <c r="B152" s="10">
        <f t="shared" si="32"/>
        <v>863.75605099999996</v>
      </c>
      <c r="C152" s="11">
        <f t="shared" si="41"/>
        <v>4.3187802550000001</v>
      </c>
      <c r="D152" s="12">
        <f t="shared" si="43"/>
        <v>4.3187802550000001</v>
      </c>
      <c r="E152" s="13">
        <v>200</v>
      </c>
      <c r="F152" s="14">
        <v>389.81310100000002</v>
      </c>
      <c r="G152" s="15">
        <v>0.45100000000000001</v>
      </c>
      <c r="H152" s="14">
        <v>473.94295</v>
      </c>
      <c r="I152" s="15">
        <v>0.54900000000000004</v>
      </c>
      <c r="J152" s="16">
        <v>863756051</v>
      </c>
      <c r="K152" s="70">
        <v>2017</v>
      </c>
      <c r="L152" s="13" t="s">
        <v>18</v>
      </c>
      <c r="M152" s="17" t="s">
        <v>328</v>
      </c>
      <c r="N152" s="87"/>
      <c r="O152" s="19"/>
      <c r="P152" s="28" t="s">
        <v>1403</v>
      </c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spans="1:31">
      <c r="A153" s="113" t="s">
        <v>1431</v>
      </c>
      <c r="B153" s="90">
        <f t="shared" si="32"/>
        <v>253.679925</v>
      </c>
      <c r="C153" s="101">
        <f>SUM(J153/(E153*1000000))</f>
        <v>25.3679925</v>
      </c>
      <c r="D153" s="92">
        <f>SUM(C153/1)</f>
        <v>25.3679925</v>
      </c>
      <c r="E153" s="92">
        <v>10</v>
      </c>
      <c r="F153" s="92">
        <v>159.342015</v>
      </c>
      <c r="G153" s="93">
        <f>SUM(F153/B153)</f>
        <v>0.62812228835214301</v>
      </c>
      <c r="H153" s="94">
        <f>(J153/1000000)-F153</f>
        <v>94.337909999999994</v>
      </c>
      <c r="I153" s="115">
        <f>H153/B153</f>
        <v>0.37187771164785705</v>
      </c>
      <c r="J153" s="100">
        <v>253679925</v>
      </c>
      <c r="K153" s="96">
        <v>2018</v>
      </c>
      <c r="L153" s="97" t="s">
        <v>18</v>
      </c>
      <c r="M153" s="17"/>
      <c r="N153" s="88"/>
      <c r="O153" s="19"/>
      <c r="P153" s="126" t="s">
        <v>1432</v>
      </c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1:31">
      <c r="A154" s="9" t="s">
        <v>329</v>
      </c>
      <c r="B154" s="10">
        <f t="shared" si="32"/>
        <v>629.44342800000004</v>
      </c>
      <c r="C154" s="11">
        <f t="shared" ref="C154:C155" si="44">SUM(B154/E154)</f>
        <v>4.1962895200000006</v>
      </c>
      <c r="D154" s="12">
        <f t="shared" ref="D154:D155" si="45">C154/1</f>
        <v>4.1962895200000006</v>
      </c>
      <c r="E154" s="13">
        <v>150</v>
      </c>
      <c r="F154" s="14">
        <v>227.94627399999999</v>
      </c>
      <c r="G154" s="15">
        <v>0.36199999999999999</v>
      </c>
      <c r="H154" s="14">
        <v>401.49715400000002</v>
      </c>
      <c r="I154" s="15">
        <v>0.63800000000000001</v>
      </c>
      <c r="J154" s="16">
        <v>629443428</v>
      </c>
      <c r="K154" s="70">
        <v>2008</v>
      </c>
      <c r="L154" s="13" t="s">
        <v>16</v>
      </c>
      <c r="M154" s="17" t="s">
        <v>330</v>
      </c>
      <c r="N154" s="87"/>
      <c r="O154" s="19"/>
      <c r="P154" s="28" t="s">
        <v>1403</v>
      </c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>
      <c r="A155" s="9" t="s">
        <v>331</v>
      </c>
      <c r="B155" s="10">
        <f t="shared" si="32"/>
        <v>351.69226800000001</v>
      </c>
      <c r="C155" s="11">
        <f t="shared" si="44"/>
        <v>4.0424398620689654</v>
      </c>
      <c r="D155" s="12">
        <f t="shared" si="45"/>
        <v>4.0424398620689654</v>
      </c>
      <c r="E155" s="31">
        <v>87</v>
      </c>
      <c r="F155" s="14">
        <v>165.09226799999999</v>
      </c>
      <c r="G155" s="15">
        <v>0.46899999999999997</v>
      </c>
      <c r="H155" s="14">
        <v>186.6</v>
      </c>
      <c r="I155" s="15">
        <v>0.53100000000000003</v>
      </c>
      <c r="J155" s="16">
        <v>351692268</v>
      </c>
      <c r="K155" s="70">
        <v>2001</v>
      </c>
      <c r="L155" s="13" t="s">
        <v>16</v>
      </c>
      <c r="M155" s="17" t="s">
        <v>332</v>
      </c>
      <c r="N155" s="127" t="s">
        <v>333</v>
      </c>
      <c r="O155" s="19"/>
      <c r="P155" s="28" t="s">
        <v>1403</v>
      </c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spans="1:31">
      <c r="A156" s="99" t="s">
        <v>1433</v>
      </c>
      <c r="B156" s="100">
        <f t="shared" si="32"/>
        <v>112.381005</v>
      </c>
      <c r="C156" s="101">
        <f>SUM(J156/(E156*1000000))</f>
        <v>23.412709374999999</v>
      </c>
      <c r="D156" s="92">
        <f>SUM(C156/1)</f>
        <v>23.412709374999999</v>
      </c>
      <c r="E156" s="94">
        <v>4.8</v>
      </c>
      <c r="F156" s="94">
        <v>55.681004999999999</v>
      </c>
      <c r="G156" s="93">
        <f>SUM(F156/B156)</f>
        <v>0.49546633792783751</v>
      </c>
      <c r="H156" s="94">
        <f>(J156/1000000)-F156</f>
        <v>56.7</v>
      </c>
      <c r="I156" s="115">
        <f>H156/B156</f>
        <v>0.50453366207216244</v>
      </c>
      <c r="J156" s="100">
        <v>112381005</v>
      </c>
      <c r="K156" s="102">
        <v>2017</v>
      </c>
      <c r="L156" s="97" t="s">
        <v>18</v>
      </c>
      <c r="M156" s="17"/>
      <c r="N156" s="88"/>
      <c r="O156" s="19"/>
      <c r="P156" s="98" t="s">
        <v>1402</v>
      </c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spans="1:31">
      <c r="A157" s="9" t="s">
        <v>334</v>
      </c>
      <c r="B157" s="10">
        <f t="shared" si="32"/>
        <v>384.33610800000002</v>
      </c>
      <c r="C157" s="11">
        <f t="shared" ref="C157:C180" si="46">SUM(B157/E157)</f>
        <v>3.8433610800000002</v>
      </c>
      <c r="D157" s="12">
        <f t="shared" ref="D157:D165" si="47">C157/1</f>
        <v>3.8433610800000002</v>
      </c>
      <c r="E157" s="13">
        <v>100</v>
      </c>
      <c r="F157" s="14">
        <v>198.000317</v>
      </c>
      <c r="G157" s="15">
        <v>0.51500000000000001</v>
      </c>
      <c r="H157" s="14">
        <v>186.335791</v>
      </c>
      <c r="I157" s="15">
        <v>0.48499999999999999</v>
      </c>
      <c r="J157" s="16">
        <v>384336108</v>
      </c>
      <c r="K157" s="70">
        <v>2006</v>
      </c>
      <c r="L157" s="13" t="s">
        <v>16</v>
      </c>
      <c r="M157" s="17" t="s">
        <v>335</v>
      </c>
      <c r="N157" s="88" t="s">
        <v>336</v>
      </c>
      <c r="O157" s="19"/>
      <c r="P157" s="28" t="s">
        <v>1403</v>
      </c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spans="1:31">
      <c r="A158" s="23" t="s">
        <v>345</v>
      </c>
      <c r="B158" s="10">
        <f t="shared" si="32"/>
        <v>896.81510600000001</v>
      </c>
      <c r="C158" s="11">
        <f t="shared" si="46"/>
        <v>5.9787673733333335</v>
      </c>
      <c r="D158" s="12">
        <f t="shared" si="47"/>
        <v>5.9787673733333335</v>
      </c>
      <c r="E158" s="13">
        <v>150</v>
      </c>
      <c r="F158" s="14">
        <v>290.46992799999998</v>
      </c>
      <c r="G158" s="15">
        <v>0.32400000000000001</v>
      </c>
      <c r="H158" s="14">
        <v>606.34517800000003</v>
      </c>
      <c r="I158" s="15">
        <v>0.67600000000000005</v>
      </c>
      <c r="J158" s="16">
        <v>896815106</v>
      </c>
      <c r="K158" s="70">
        <v>2005</v>
      </c>
      <c r="L158" s="13" t="s">
        <v>16</v>
      </c>
      <c r="M158" s="17" t="s">
        <v>346</v>
      </c>
      <c r="N158" s="88" t="s">
        <v>339</v>
      </c>
      <c r="O158" s="19"/>
      <c r="P158" s="28" t="s">
        <v>1403</v>
      </c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spans="1:31">
      <c r="A159" s="23" t="s">
        <v>347</v>
      </c>
      <c r="B159" s="10">
        <f t="shared" si="32"/>
        <v>942.21842500000002</v>
      </c>
      <c r="C159" s="11">
        <f t="shared" si="46"/>
        <v>6.2814561666666666</v>
      </c>
      <c r="D159" s="12">
        <f t="shared" si="47"/>
        <v>6.2814561666666666</v>
      </c>
      <c r="E159" s="13">
        <v>150</v>
      </c>
      <c r="F159" s="14">
        <v>292.38272699999999</v>
      </c>
      <c r="G159" s="15">
        <v>0.31</v>
      </c>
      <c r="H159" s="14">
        <v>649.83569799999998</v>
      </c>
      <c r="I159" s="15">
        <v>0.69</v>
      </c>
      <c r="J159" s="16">
        <v>942218425</v>
      </c>
      <c r="K159" s="70">
        <v>2007</v>
      </c>
      <c r="L159" s="13" t="s">
        <v>16</v>
      </c>
      <c r="M159" s="17" t="s">
        <v>348</v>
      </c>
      <c r="N159" s="88" t="s">
        <v>339</v>
      </c>
      <c r="O159" s="19"/>
      <c r="P159" s="28" t="s">
        <v>1403</v>
      </c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spans="1:31">
      <c r="A160" s="23" t="s">
        <v>349</v>
      </c>
      <c r="B160" s="10">
        <f t="shared" si="32"/>
        <v>797.66076599999997</v>
      </c>
      <c r="C160" s="11">
        <f t="shared" si="46"/>
        <v>6.1358520461538459</v>
      </c>
      <c r="D160" s="12">
        <f t="shared" si="47"/>
        <v>6.1358520461538459</v>
      </c>
      <c r="E160" s="13">
        <v>130</v>
      </c>
      <c r="F160" s="14">
        <v>250.10565099999999</v>
      </c>
      <c r="G160" s="15">
        <v>0.314</v>
      </c>
      <c r="H160" s="14">
        <v>547.555115</v>
      </c>
      <c r="I160" s="15">
        <v>0.68600000000000005</v>
      </c>
      <c r="J160" s="16">
        <v>797660766</v>
      </c>
      <c r="K160" s="70">
        <v>2004</v>
      </c>
      <c r="L160" s="13" t="s">
        <v>16</v>
      </c>
      <c r="M160" s="17" t="s">
        <v>350</v>
      </c>
      <c r="N160" s="88" t="s">
        <v>339</v>
      </c>
      <c r="O160" s="19"/>
      <c r="P160" s="28" t="s">
        <v>1403</v>
      </c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>
      <c r="A161" s="23" t="s">
        <v>351</v>
      </c>
      <c r="B161" s="10">
        <f t="shared" si="32"/>
        <v>1023.842938</v>
      </c>
      <c r="C161" s="11">
        <f t="shared" si="46"/>
        <v>8.1907435040000003</v>
      </c>
      <c r="D161" s="12">
        <f t="shared" si="47"/>
        <v>8.1907435040000003</v>
      </c>
      <c r="E161" s="13">
        <v>125</v>
      </c>
      <c r="F161" s="14">
        <v>318.88696199999998</v>
      </c>
      <c r="G161" s="15">
        <v>0.312</v>
      </c>
      <c r="H161" s="14">
        <v>704.95597599999996</v>
      </c>
      <c r="I161" s="15">
        <v>0.68799999999999994</v>
      </c>
      <c r="J161" s="16">
        <v>1023842938</v>
      </c>
      <c r="K161" s="70">
        <v>2001</v>
      </c>
      <c r="L161" s="13" t="s">
        <v>16</v>
      </c>
      <c r="M161" s="17" t="s">
        <v>352</v>
      </c>
      <c r="N161" s="88" t="s">
        <v>339</v>
      </c>
      <c r="O161" s="19"/>
      <c r="P161" s="28" t="s">
        <v>1403</v>
      </c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>
      <c r="A162" s="9" t="s">
        <v>1434</v>
      </c>
      <c r="B162" s="10">
        <f t="shared" si="32"/>
        <v>902.74659599999995</v>
      </c>
      <c r="C162" s="11">
        <f t="shared" si="46"/>
        <v>9.0274659599999989</v>
      </c>
      <c r="D162" s="12">
        <f t="shared" si="47"/>
        <v>9.0274659599999989</v>
      </c>
      <c r="E162" s="13">
        <v>100</v>
      </c>
      <c r="F162" s="14">
        <v>262.641637</v>
      </c>
      <c r="G162" s="15">
        <v>0.29099999999999998</v>
      </c>
      <c r="H162" s="14">
        <v>640.10495900000001</v>
      </c>
      <c r="I162" s="15">
        <v>0.70899999999999996</v>
      </c>
      <c r="J162" s="16">
        <v>902746596</v>
      </c>
      <c r="K162" s="70">
        <v>2002</v>
      </c>
      <c r="L162" s="13" t="s">
        <v>16</v>
      </c>
      <c r="M162" s="17" t="s">
        <v>338</v>
      </c>
      <c r="N162" s="88" t="s">
        <v>339</v>
      </c>
      <c r="O162" s="19"/>
      <c r="P162" s="28" t="s">
        <v>1403</v>
      </c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spans="1:31">
      <c r="A163" s="9" t="s">
        <v>1435</v>
      </c>
      <c r="B163" s="10">
        <f t="shared" si="32"/>
        <v>977.07038299999999</v>
      </c>
      <c r="C163" s="11">
        <f t="shared" si="46"/>
        <v>7.8165630640000003</v>
      </c>
      <c r="D163" s="12">
        <f t="shared" si="47"/>
        <v>7.8165630640000003</v>
      </c>
      <c r="E163" s="13">
        <v>125</v>
      </c>
      <c r="F163" s="14">
        <v>296.37462099999999</v>
      </c>
      <c r="G163" s="15">
        <v>0.30299999999999999</v>
      </c>
      <c r="H163" s="14">
        <v>680.69576199999995</v>
      </c>
      <c r="I163" s="15">
        <v>0.69699999999999995</v>
      </c>
      <c r="J163" s="16">
        <v>977070383</v>
      </c>
      <c r="K163" s="70">
        <v>2010</v>
      </c>
      <c r="L163" s="13" t="s">
        <v>18</v>
      </c>
      <c r="M163" s="17" t="s">
        <v>341</v>
      </c>
      <c r="N163" s="88" t="s">
        <v>342</v>
      </c>
      <c r="O163" s="19"/>
      <c r="P163" s="28" t="s">
        <v>1403</v>
      </c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spans="1:31">
      <c r="A164" s="9" t="s">
        <v>1436</v>
      </c>
      <c r="B164" s="10">
        <f t="shared" si="32"/>
        <v>1342.359942</v>
      </c>
      <c r="C164" s="11">
        <f t="shared" si="46"/>
        <v>10.738879536000001</v>
      </c>
      <c r="D164" s="12">
        <f t="shared" si="47"/>
        <v>10.738879536000001</v>
      </c>
      <c r="E164" s="13">
        <v>125</v>
      </c>
      <c r="F164" s="14">
        <v>381.447587</v>
      </c>
      <c r="G164" s="15">
        <v>0.28399999999999997</v>
      </c>
      <c r="H164" s="14">
        <v>960.91235500000005</v>
      </c>
      <c r="I164" s="15">
        <v>0.71599999999999997</v>
      </c>
      <c r="J164" s="16">
        <v>1342359942</v>
      </c>
      <c r="K164" s="70">
        <v>2011</v>
      </c>
      <c r="L164" s="13" t="s">
        <v>18</v>
      </c>
      <c r="M164" s="17" t="s">
        <v>344</v>
      </c>
      <c r="N164" s="88" t="s">
        <v>342</v>
      </c>
      <c r="O164" s="19"/>
      <c r="P164" s="28" t="s">
        <v>1403</v>
      </c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spans="1:31">
      <c r="A165" s="9" t="s">
        <v>353</v>
      </c>
      <c r="B165" s="10">
        <f t="shared" si="32"/>
        <v>934.48303899999996</v>
      </c>
      <c r="C165" s="11">
        <f t="shared" si="46"/>
        <v>3.7379321559999998</v>
      </c>
      <c r="D165" s="12">
        <f t="shared" si="47"/>
        <v>3.7379321559999998</v>
      </c>
      <c r="E165" s="13">
        <v>250</v>
      </c>
      <c r="F165" s="14">
        <v>302.33437400000003</v>
      </c>
      <c r="G165" s="15">
        <v>0.32400000000000001</v>
      </c>
      <c r="H165" s="14">
        <v>632.14866500000005</v>
      </c>
      <c r="I165" s="15">
        <v>0.67600000000000005</v>
      </c>
      <c r="J165" s="16">
        <v>934483039</v>
      </c>
      <c r="K165" s="70">
        <v>2009</v>
      </c>
      <c r="L165" s="13" t="s">
        <v>16</v>
      </c>
      <c r="M165" s="17" t="s">
        <v>354</v>
      </c>
      <c r="N165" s="88" t="s">
        <v>339</v>
      </c>
      <c r="O165" s="19"/>
      <c r="P165" s="28" t="s">
        <v>1403</v>
      </c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spans="1:31">
      <c r="A166" s="99" t="s">
        <v>1437</v>
      </c>
      <c r="B166" s="90">
        <f t="shared" si="32"/>
        <v>28.962889000000001</v>
      </c>
      <c r="C166" s="91">
        <f t="shared" si="46"/>
        <v>28.962889000000001</v>
      </c>
      <c r="D166" s="92">
        <f t="shared" ref="D166:D167" si="48">SUM(C166/1)</f>
        <v>28.962889000000001</v>
      </c>
      <c r="E166" s="92">
        <v>1</v>
      </c>
      <c r="F166" s="94">
        <v>28.751693</v>
      </c>
      <c r="G166" s="93">
        <f t="shared" ref="G166:G167" si="49">SUM(F166/B166)</f>
        <v>0.99270804787464395</v>
      </c>
      <c r="H166" s="94">
        <f t="shared" ref="H166:H167" si="50">(J166/1000000)-F166</f>
        <v>0.21119600000000105</v>
      </c>
      <c r="I166" s="115">
        <f t="shared" ref="I166:I167" si="51">H166/B166</f>
        <v>7.2919521253560389E-3</v>
      </c>
      <c r="J166" s="90">
        <v>28962889</v>
      </c>
      <c r="K166" s="102">
        <v>2016</v>
      </c>
      <c r="L166" s="97" t="s">
        <v>18</v>
      </c>
      <c r="M166" s="17"/>
      <c r="N166" s="88"/>
      <c r="O166" s="19"/>
      <c r="P166" s="28" t="s">
        <v>1403</v>
      </c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spans="1:31">
      <c r="A167" s="103" t="s">
        <v>1438</v>
      </c>
      <c r="B167" s="90">
        <v>252.91</v>
      </c>
      <c r="C167" s="91">
        <f t="shared" si="46"/>
        <v>22.991818181818182</v>
      </c>
      <c r="D167" s="92">
        <f t="shared" si="48"/>
        <v>22.991818181818182</v>
      </c>
      <c r="E167" s="92">
        <v>11</v>
      </c>
      <c r="F167" s="92">
        <v>90.56</v>
      </c>
      <c r="G167" s="93">
        <f t="shared" si="49"/>
        <v>0.35807204143766558</v>
      </c>
      <c r="H167" s="94">
        <f t="shared" si="50"/>
        <v>162.35</v>
      </c>
      <c r="I167" s="115">
        <f t="shared" si="51"/>
        <v>0.64192795856233442</v>
      </c>
      <c r="J167" s="90">
        <v>252910000</v>
      </c>
      <c r="K167" s="96">
        <v>2008</v>
      </c>
      <c r="L167" s="97" t="s">
        <v>16</v>
      </c>
      <c r="M167" s="17"/>
      <c r="N167" s="88"/>
      <c r="O167" s="19"/>
      <c r="P167" s="28" t="s">
        <v>1403</v>
      </c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spans="1:31">
      <c r="A168" s="9" t="s">
        <v>355</v>
      </c>
      <c r="B168" s="10">
        <f t="shared" ref="B168:B235" si="52">J168/1000000</f>
        <v>371.59420999999998</v>
      </c>
      <c r="C168" s="11">
        <f t="shared" si="46"/>
        <v>5.3084887142857138</v>
      </c>
      <c r="D168" s="12">
        <f t="shared" ref="D168:D180" si="53">C168/1</f>
        <v>5.3084887142857138</v>
      </c>
      <c r="E168" s="13">
        <v>70</v>
      </c>
      <c r="F168" s="14">
        <v>179.495555</v>
      </c>
      <c r="G168" s="15">
        <v>0.48299999999999998</v>
      </c>
      <c r="H168" s="14">
        <v>192.09865500000001</v>
      </c>
      <c r="I168" s="15">
        <v>0.51700000000000002</v>
      </c>
      <c r="J168" s="16">
        <v>371594210</v>
      </c>
      <c r="K168" s="70">
        <v>2005</v>
      </c>
      <c r="L168" s="13" t="s">
        <v>16</v>
      </c>
      <c r="M168" s="17" t="s">
        <v>356</v>
      </c>
      <c r="N168" s="88" t="s">
        <v>357</v>
      </c>
      <c r="O168" s="19"/>
      <c r="P168" s="28" t="s">
        <v>1403</v>
      </c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spans="1:31">
      <c r="A169" s="23" t="s">
        <v>1377</v>
      </c>
      <c r="B169" s="10">
        <f t="shared" si="52"/>
        <v>760.73292600000002</v>
      </c>
      <c r="C169" s="11">
        <f t="shared" si="46"/>
        <v>3.8036646300000001</v>
      </c>
      <c r="D169" s="12">
        <f t="shared" si="53"/>
        <v>3.8036646300000001</v>
      </c>
      <c r="E169" s="13">
        <v>200</v>
      </c>
      <c r="F169" s="14">
        <v>173.95693499999999</v>
      </c>
      <c r="G169" s="15">
        <v>0.22900000000000001</v>
      </c>
      <c r="H169" s="14">
        <v>586.77599099999998</v>
      </c>
      <c r="I169" s="15">
        <v>0.77100000000000002</v>
      </c>
      <c r="J169" s="16">
        <v>760732926</v>
      </c>
      <c r="K169" s="70">
        <v>2019</v>
      </c>
      <c r="L169" s="13" t="s">
        <v>18</v>
      </c>
      <c r="M169" s="17" t="s">
        <v>267</v>
      </c>
      <c r="N169" s="87"/>
      <c r="O169" s="19"/>
      <c r="P169" s="28" t="s">
        <v>1403</v>
      </c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spans="1:31">
      <c r="A170" s="9" t="s">
        <v>358</v>
      </c>
      <c r="B170" s="10">
        <f t="shared" si="52"/>
        <v>386.041607</v>
      </c>
      <c r="C170" s="11">
        <f t="shared" si="46"/>
        <v>2.8595674592592593</v>
      </c>
      <c r="D170" s="12">
        <f t="shared" si="53"/>
        <v>2.8595674592592593</v>
      </c>
      <c r="E170" s="13">
        <v>135</v>
      </c>
      <c r="F170" s="14">
        <v>177.39751000000001</v>
      </c>
      <c r="G170" s="15">
        <v>0.46</v>
      </c>
      <c r="H170" s="14">
        <v>208.64409699999999</v>
      </c>
      <c r="I170" s="15">
        <v>0.54</v>
      </c>
      <c r="J170" s="16">
        <v>386041607</v>
      </c>
      <c r="K170" s="70">
        <v>2015</v>
      </c>
      <c r="L170" s="13" t="s">
        <v>18</v>
      </c>
      <c r="M170" s="17" t="s">
        <v>359</v>
      </c>
      <c r="N170" s="87"/>
      <c r="O170" s="19"/>
      <c r="P170" s="28" t="s">
        <v>1403</v>
      </c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spans="1:31">
      <c r="A171" s="9" t="s">
        <v>360</v>
      </c>
      <c r="B171" s="10">
        <f t="shared" si="52"/>
        <v>476.68467500000003</v>
      </c>
      <c r="C171" s="11">
        <f t="shared" si="46"/>
        <v>26.482481944444444</v>
      </c>
      <c r="D171" s="12">
        <f t="shared" si="53"/>
        <v>26.482481944444444</v>
      </c>
      <c r="E171" s="13">
        <v>18</v>
      </c>
      <c r="F171" s="14">
        <v>285.76124299999998</v>
      </c>
      <c r="G171" s="15">
        <v>0.6</v>
      </c>
      <c r="H171" s="14">
        <v>190.92343199999999</v>
      </c>
      <c r="I171" s="15">
        <v>0.4</v>
      </c>
      <c r="J171" s="16">
        <v>476684675</v>
      </c>
      <c r="K171" s="70">
        <v>1990</v>
      </c>
      <c r="L171" s="13" t="s">
        <v>23</v>
      </c>
      <c r="M171" s="17" t="s">
        <v>361</v>
      </c>
      <c r="N171" s="88" t="s">
        <v>362</v>
      </c>
      <c r="O171" s="19"/>
      <c r="P171" s="28" t="s">
        <v>1403</v>
      </c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spans="1:31">
      <c r="A172" s="23" t="s">
        <v>363</v>
      </c>
      <c r="B172" s="10">
        <f t="shared" si="52"/>
        <v>358.99484999999999</v>
      </c>
      <c r="C172" s="11">
        <f t="shared" si="46"/>
        <v>12.821244642857142</v>
      </c>
      <c r="D172" s="12">
        <f t="shared" si="53"/>
        <v>12.821244642857142</v>
      </c>
      <c r="E172" s="13">
        <v>28</v>
      </c>
      <c r="F172" s="14">
        <v>173.58551600000001</v>
      </c>
      <c r="G172" s="15">
        <v>0.48399999999999999</v>
      </c>
      <c r="H172" s="14">
        <v>185.409334</v>
      </c>
      <c r="I172" s="15">
        <v>0.51600000000000001</v>
      </c>
      <c r="J172" s="16">
        <v>358994850</v>
      </c>
      <c r="K172" s="70">
        <v>1992</v>
      </c>
      <c r="L172" s="13" t="s">
        <v>23</v>
      </c>
      <c r="M172" s="17" t="s">
        <v>364</v>
      </c>
      <c r="N172" s="88" t="s">
        <v>365</v>
      </c>
      <c r="O172" s="19"/>
      <c r="P172" s="28" t="s">
        <v>1403</v>
      </c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spans="1:31">
      <c r="A173" s="9" t="s">
        <v>366</v>
      </c>
      <c r="B173" s="10">
        <f t="shared" si="52"/>
        <v>358.37560300000001</v>
      </c>
      <c r="C173" s="11">
        <f t="shared" si="46"/>
        <v>4.2161835647058821</v>
      </c>
      <c r="D173" s="12">
        <f t="shared" si="53"/>
        <v>4.2161835647058821</v>
      </c>
      <c r="E173" s="13">
        <v>85</v>
      </c>
      <c r="F173" s="14">
        <v>148.31304800000001</v>
      </c>
      <c r="G173" s="15">
        <v>0.41399999999999998</v>
      </c>
      <c r="H173" s="14">
        <v>210.062555</v>
      </c>
      <c r="I173" s="15">
        <v>0.58599999999999997</v>
      </c>
      <c r="J173" s="16">
        <v>358375603</v>
      </c>
      <c r="K173" s="70">
        <v>2012</v>
      </c>
      <c r="L173" s="13" t="s">
        <v>18</v>
      </c>
      <c r="M173" s="17" t="s">
        <v>367</v>
      </c>
      <c r="N173" s="87"/>
      <c r="O173" s="19"/>
      <c r="P173" s="28" t="s">
        <v>1403</v>
      </c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>
      <c r="A174" s="9" t="s">
        <v>368</v>
      </c>
      <c r="B174" s="10">
        <f t="shared" si="52"/>
        <v>475.18670600000002</v>
      </c>
      <c r="C174" s="11">
        <f t="shared" si="46"/>
        <v>5.939833825</v>
      </c>
      <c r="D174" s="12">
        <f t="shared" si="53"/>
        <v>5.939833825</v>
      </c>
      <c r="E174" s="13">
        <v>80</v>
      </c>
      <c r="F174" s="14">
        <v>169.70011</v>
      </c>
      <c r="G174" s="15">
        <v>0.35699999999999998</v>
      </c>
      <c r="H174" s="14">
        <v>305.48659600000002</v>
      </c>
      <c r="I174" s="15">
        <v>0.64300000000000002</v>
      </c>
      <c r="J174" s="16">
        <v>475186706</v>
      </c>
      <c r="K174" s="70">
        <v>2015</v>
      </c>
      <c r="L174" s="13" t="s">
        <v>18</v>
      </c>
      <c r="M174" s="17" t="s">
        <v>369</v>
      </c>
      <c r="N174" s="87"/>
      <c r="O174" s="19"/>
      <c r="P174" s="28" t="s">
        <v>1403</v>
      </c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>
      <c r="A175" s="9" t="s">
        <v>370</v>
      </c>
      <c r="B175" s="10">
        <f t="shared" si="52"/>
        <v>528.58377399999995</v>
      </c>
      <c r="C175" s="11">
        <f t="shared" si="46"/>
        <v>6.6072971749999994</v>
      </c>
      <c r="D175" s="12">
        <f t="shared" si="53"/>
        <v>6.6072971749999994</v>
      </c>
      <c r="E175" s="13">
        <v>80</v>
      </c>
      <c r="F175" s="14">
        <v>167.51001600000001</v>
      </c>
      <c r="G175" s="15">
        <v>0.317</v>
      </c>
      <c r="H175" s="14">
        <v>361.073758</v>
      </c>
      <c r="I175" s="15">
        <v>0.68300000000000005</v>
      </c>
      <c r="J175" s="16">
        <v>528583774</v>
      </c>
      <c r="K175" s="70">
        <v>2018</v>
      </c>
      <c r="L175" s="13" t="s">
        <v>18</v>
      </c>
      <c r="M175" s="17" t="s">
        <v>371</v>
      </c>
      <c r="N175" s="87"/>
      <c r="O175" s="19"/>
      <c r="P175" s="28" t="s">
        <v>1403</v>
      </c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spans="1:31">
      <c r="A176" s="23" t="s">
        <v>372</v>
      </c>
      <c r="B176" s="10">
        <f t="shared" si="52"/>
        <v>345.82303200000001</v>
      </c>
      <c r="C176" s="11">
        <f t="shared" si="46"/>
        <v>2.8115693658536585</v>
      </c>
      <c r="D176" s="12">
        <f t="shared" si="53"/>
        <v>2.8115693658536585</v>
      </c>
      <c r="E176" s="13">
        <v>123</v>
      </c>
      <c r="F176" s="14">
        <v>260.71500500000002</v>
      </c>
      <c r="G176" s="15">
        <v>0.754</v>
      </c>
      <c r="H176" s="14">
        <v>85.108027000000007</v>
      </c>
      <c r="I176" s="15">
        <v>0.246</v>
      </c>
      <c r="J176" s="16">
        <v>345823032</v>
      </c>
      <c r="K176" s="70">
        <v>2000</v>
      </c>
      <c r="L176" s="13" t="s">
        <v>16</v>
      </c>
      <c r="M176" s="17" t="s">
        <v>373</v>
      </c>
      <c r="N176" s="88" t="s">
        <v>374</v>
      </c>
      <c r="O176" s="19"/>
      <c r="P176" s="28" t="s">
        <v>1403</v>
      </c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spans="1:31">
      <c r="A177" s="9" t="s">
        <v>375</v>
      </c>
      <c r="B177" s="10">
        <f t="shared" si="52"/>
        <v>494.87947100000002</v>
      </c>
      <c r="C177" s="11">
        <f t="shared" si="46"/>
        <v>2.9992695212121214</v>
      </c>
      <c r="D177" s="12">
        <f t="shared" si="53"/>
        <v>2.9992695212121214</v>
      </c>
      <c r="E177" s="13">
        <v>165</v>
      </c>
      <c r="F177" s="14">
        <v>217.581231</v>
      </c>
      <c r="G177" s="15">
        <v>0.44</v>
      </c>
      <c r="H177" s="14">
        <v>277.29824000000002</v>
      </c>
      <c r="I177" s="15">
        <v>0.56000000000000005</v>
      </c>
      <c r="J177" s="16">
        <v>494879471</v>
      </c>
      <c r="K177" s="70">
        <v>2010</v>
      </c>
      <c r="L177" s="13" t="s">
        <v>18</v>
      </c>
      <c r="M177" s="17" t="s">
        <v>376</v>
      </c>
      <c r="N177" s="87"/>
      <c r="O177" s="19"/>
      <c r="P177" s="28" t="s">
        <v>1403</v>
      </c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spans="1:31">
      <c r="A178" s="9" t="s">
        <v>377</v>
      </c>
      <c r="B178" s="10">
        <f t="shared" si="52"/>
        <v>621.53751899999997</v>
      </c>
      <c r="C178" s="11">
        <f t="shared" si="46"/>
        <v>4.2864656482758621</v>
      </c>
      <c r="D178" s="12">
        <f t="shared" si="53"/>
        <v>4.2864656482758621</v>
      </c>
      <c r="E178" s="13">
        <v>145</v>
      </c>
      <c r="F178" s="14">
        <v>177.00292400000001</v>
      </c>
      <c r="G178" s="15">
        <v>0.28499999999999998</v>
      </c>
      <c r="H178" s="14">
        <v>444.53459500000002</v>
      </c>
      <c r="I178" s="15">
        <v>0.71499999999999997</v>
      </c>
      <c r="J178" s="16">
        <v>621537519</v>
      </c>
      <c r="K178" s="70">
        <v>2014</v>
      </c>
      <c r="L178" s="13" t="s">
        <v>18</v>
      </c>
      <c r="M178" s="17" t="s">
        <v>378</v>
      </c>
      <c r="N178" s="87"/>
      <c r="O178" s="19"/>
      <c r="P178" s="28" t="s">
        <v>1403</v>
      </c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>
      <c r="A179" s="9" t="s">
        <v>379</v>
      </c>
      <c r="B179" s="10">
        <f t="shared" si="52"/>
        <v>524.58059200000002</v>
      </c>
      <c r="C179" s="11">
        <f t="shared" si="46"/>
        <v>4.0665162170542635</v>
      </c>
      <c r="D179" s="12">
        <f t="shared" si="53"/>
        <v>4.0665162170542635</v>
      </c>
      <c r="E179" s="13">
        <v>129</v>
      </c>
      <c r="F179" s="14">
        <v>160.945505</v>
      </c>
      <c r="G179" s="15">
        <v>0.307</v>
      </c>
      <c r="H179" s="14">
        <v>363.635087</v>
      </c>
      <c r="I179" s="15">
        <v>0.69299999999999995</v>
      </c>
      <c r="J179" s="16">
        <v>524580592</v>
      </c>
      <c r="K179" s="70">
        <v>2019</v>
      </c>
      <c r="L179" s="13" t="s">
        <v>18</v>
      </c>
      <c r="M179" s="17" t="s">
        <v>380</v>
      </c>
      <c r="N179" s="87"/>
      <c r="O179" s="19"/>
      <c r="P179" s="28" t="s">
        <v>1403</v>
      </c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spans="1:31">
      <c r="A180" s="9" t="s">
        <v>381</v>
      </c>
      <c r="B180" s="10">
        <f t="shared" si="52"/>
        <v>585.41005199999995</v>
      </c>
      <c r="C180" s="11">
        <f t="shared" si="46"/>
        <v>3.9027336799999999</v>
      </c>
      <c r="D180" s="12">
        <f t="shared" si="53"/>
        <v>3.9027336799999999</v>
      </c>
      <c r="E180" s="13">
        <v>150</v>
      </c>
      <c r="F180" s="14">
        <v>256.39301</v>
      </c>
      <c r="G180" s="15">
        <v>0.438</v>
      </c>
      <c r="H180" s="14">
        <v>329.017042</v>
      </c>
      <c r="I180" s="50">
        <v>0.56200000000000006</v>
      </c>
      <c r="J180" s="16">
        <v>585410052</v>
      </c>
      <c r="K180" s="70">
        <v>2007</v>
      </c>
      <c r="L180" s="13" t="s">
        <v>16</v>
      </c>
      <c r="M180" s="17" t="s">
        <v>382</v>
      </c>
      <c r="N180" s="88" t="s">
        <v>383</v>
      </c>
      <c r="O180" s="19"/>
      <c r="P180" s="28" t="s">
        <v>1403</v>
      </c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spans="1:31">
      <c r="A181" s="128" t="s">
        <v>1439</v>
      </c>
      <c r="B181" s="90">
        <f t="shared" si="52"/>
        <v>83.482352000000006</v>
      </c>
      <c r="C181" s="101">
        <f>SUM(J181/(E181*1000000))</f>
        <v>11.926050285714286</v>
      </c>
      <c r="D181" s="92">
        <f>SUM(C181/1)</f>
        <v>11.926050285714286</v>
      </c>
      <c r="E181" s="92">
        <v>7</v>
      </c>
      <c r="F181" s="92">
        <v>83.482352000000006</v>
      </c>
      <c r="G181" s="93">
        <f>SUM(F181/B181)</f>
        <v>1</v>
      </c>
      <c r="H181" s="94">
        <f>(J181/1000000)-F181</f>
        <v>0</v>
      </c>
      <c r="I181" s="95">
        <f>H181/B181</f>
        <v>0</v>
      </c>
      <c r="J181" s="100">
        <v>83482352</v>
      </c>
      <c r="K181" s="96">
        <v>2018</v>
      </c>
      <c r="L181" s="97" t="s">
        <v>18</v>
      </c>
      <c r="M181" s="17"/>
      <c r="N181" s="88"/>
      <c r="O181" s="19"/>
      <c r="P181" s="28" t="s">
        <v>1403</v>
      </c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spans="1:31">
      <c r="A182" s="9" t="s">
        <v>384</v>
      </c>
      <c r="B182" s="10">
        <f t="shared" si="52"/>
        <v>353.13389799999999</v>
      </c>
      <c r="C182" s="11">
        <f t="shared" ref="C182:C198" si="54">SUM(B182/E182)</f>
        <v>2.9427824833333331</v>
      </c>
      <c r="D182" s="12">
        <f t="shared" ref="D182:D196" si="55">C182/1</f>
        <v>2.9427824833333331</v>
      </c>
      <c r="E182" s="13">
        <v>120</v>
      </c>
      <c r="F182" s="14">
        <v>144.80102299999999</v>
      </c>
      <c r="G182" s="15">
        <v>0.41</v>
      </c>
      <c r="H182" s="14">
        <v>208.332875</v>
      </c>
      <c r="I182" s="15">
        <v>0.59</v>
      </c>
      <c r="J182" s="16">
        <v>353133898</v>
      </c>
      <c r="K182" s="70">
        <v>2004</v>
      </c>
      <c r="L182" s="13" t="s">
        <v>16</v>
      </c>
      <c r="M182" s="17" t="s">
        <v>385</v>
      </c>
      <c r="N182" s="88" t="s">
        <v>386</v>
      </c>
      <c r="O182" s="19"/>
      <c r="P182" s="28" t="s">
        <v>1403</v>
      </c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>
      <c r="A183" s="9" t="s">
        <v>387</v>
      </c>
      <c r="B183" s="10">
        <f t="shared" si="52"/>
        <v>383.257136</v>
      </c>
      <c r="C183" s="11">
        <f t="shared" si="54"/>
        <v>6.3876189333333331</v>
      </c>
      <c r="D183" s="12">
        <f t="shared" si="55"/>
        <v>6.3876189333333331</v>
      </c>
      <c r="E183" s="13">
        <v>60</v>
      </c>
      <c r="F183" s="14">
        <v>176.387405</v>
      </c>
      <c r="G183" s="15">
        <v>0.46</v>
      </c>
      <c r="H183" s="14">
        <v>206.869731</v>
      </c>
      <c r="I183" s="15">
        <v>0.54</v>
      </c>
      <c r="J183" s="16">
        <v>383257136</v>
      </c>
      <c r="K183" s="70">
        <v>2002</v>
      </c>
      <c r="L183" s="13" t="s">
        <v>16</v>
      </c>
      <c r="M183" s="17" t="s">
        <v>388</v>
      </c>
      <c r="N183" s="88" t="s">
        <v>389</v>
      </c>
      <c r="O183" s="19"/>
      <c r="P183" s="28" t="s">
        <v>1403</v>
      </c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spans="1:31">
      <c r="A184" s="9" t="s">
        <v>390</v>
      </c>
      <c r="B184" s="10">
        <f t="shared" si="52"/>
        <v>408.754975</v>
      </c>
      <c r="C184" s="11">
        <f t="shared" si="54"/>
        <v>3.8929045238095239</v>
      </c>
      <c r="D184" s="12">
        <f t="shared" si="55"/>
        <v>3.8929045238095239</v>
      </c>
      <c r="E184" s="13">
        <v>105</v>
      </c>
      <c r="F184" s="14">
        <v>64.063007999999996</v>
      </c>
      <c r="G184" s="15">
        <v>0.157</v>
      </c>
      <c r="H184" s="14">
        <v>344.69196699999998</v>
      </c>
      <c r="I184" s="15">
        <v>0.84299999999999997</v>
      </c>
      <c r="J184" s="16">
        <v>408754975</v>
      </c>
      <c r="K184" s="70">
        <v>2016</v>
      </c>
      <c r="L184" s="13" t="s">
        <v>18</v>
      </c>
      <c r="M184" s="17" t="s">
        <v>391</v>
      </c>
      <c r="N184" s="88" t="s">
        <v>392</v>
      </c>
      <c r="O184" s="19"/>
      <c r="P184" s="28" t="s">
        <v>1403</v>
      </c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spans="1:31">
      <c r="A185" s="9" t="s">
        <v>393</v>
      </c>
      <c r="B185" s="10">
        <f t="shared" si="52"/>
        <v>877.24478199999999</v>
      </c>
      <c r="C185" s="11">
        <f t="shared" si="54"/>
        <v>9.2341555999999994</v>
      </c>
      <c r="D185" s="12">
        <f t="shared" si="55"/>
        <v>9.2341555999999994</v>
      </c>
      <c r="E185" s="13">
        <v>95</v>
      </c>
      <c r="F185" s="14">
        <v>161.321843</v>
      </c>
      <c r="G185" s="15">
        <v>0.184</v>
      </c>
      <c r="H185" s="14">
        <v>715.92293900000004</v>
      </c>
      <c r="I185" s="15">
        <v>0.81599999999999995</v>
      </c>
      <c r="J185" s="16">
        <v>877244782</v>
      </c>
      <c r="K185" s="70">
        <v>2012</v>
      </c>
      <c r="L185" s="13" t="s">
        <v>18</v>
      </c>
      <c r="M185" s="17" t="s">
        <v>394</v>
      </c>
      <c r="N185" s="88" t="s">
        <v>395</v>
      </c>
      <c r="O185" s="19"/>
      <c r="P185" s="28" t="s">
        <v>1403</v>
      </c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spans="1:31">
      <c r="A186" s="9" t="s">
        <v>396</v>
      </c>
      <c r="B186" s="10">
        <f t="shared" si="52"/>
        <v>886.68681700000002</v>
      </c>
      <c r="C186" s="11">
        <f t="shared" si="54"/>
        <v>9.8520757444444449</v>
      </c>
      <c r="D186" s="12">
        <f t="shared" si="55"/>
        <v>9.8520757444444449</v>
      </c>
      <c r="E186" s="13">
        <v>90</v>
      </c>
      <c r="F186" s="14">
        <v>196.57370499999999</v>
      </c>
      <c r="G186" s="15">
        <v>0.222</v>
      </c>
      <c r="H186" s="14">
        <v>690.113112</v>
      </c>
      <c r="I186" s="15">
        <v>0.77800000000000002</v>
      </c>
      <c r="J186" s="16">
        <v>886686817</v>
      </c>
      <c r="K186" s="70">
        <v>2009</v>
      </c>
      <c r="L186" s="13" t="s">
        <v>16</v>
      </c>
      <c r="M186" s="17" t="s">
        <v>397</v>
      </c>
      <c r="N186" s="88" t="s">
        <v>398</v>
      </c>
      <c r="O186" s="19"/>
      <c r="P186" s="28" t="s">
        <v>1403</v>
      </c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spans="1:31">
      <c r="A187" s="9" t="s">
        <v>399</v>
      </c>
      <c r="B187" s="10">
        <f t="shared" si="52"/>
        <v>667.09450600000002</v>
      </c>
      <c r="C187" s="11">
        <f t="shared" si="54"/>
        <v>8.3386813249999996</v>
      </c>
      <c r="D187" s="12">
        <f t="shared" si="55"/>
        <v>8.3386813249999996</v>
      </c>
      <c r="E187" s="13">
        <v>80</v>
      </c>
      <c r="F187" s="14">
        <v>195.33062100000001</v>
      </c>
      <c r="G187" s="15">
        <v>0.29299999999999998</v>
      </c>
      <c r="H187" s="14">
        <v>471.76388500000002</v>
      </c>
      <c r="I187" s="15">
        <v>0.70699999999999996</v>
      </c>
      <c r="J187" s="16">
        <v>667094506</v>
      </c>
      <c r="K187" s="70">
        <v>2006</v>
      </c>
      <c r="L187" s="13" t="s">
        <v>16</v>
      </c>
      <c r="M187" s="17" t="s">
        <v>400</v>
      </c>
      <c r="N187" s="88" t="s">
        <v>401</v>
      </c>
      <c r="O187" s="19"/>
      <c r="P187" s="28" t="s">
        <v>1403</v>
      </c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>
      <c r="A188" s="9" t="s">
        <v>402</v>
      </c>
      <c r="B188" s="10">
        <f t="shared" si="52"/>
        <v>836.84810200000004</v>
      </c>
      <c r="C188" s="11">
        <f t="shared" si="54"/>
        <v>5.2303006375000001</v>
      </c>
      <c r="D188" s="12">
        <f t="shared" si="55"/>
        <v>5.2303006375000001</v>
      </c>
      <c r="E188" s="13">
        <v>160</v>
      </c>
      <c r="F188" s="14">
        <v>292.58733000000001</v>
      </c>
      <c r="G188" s="15">
        <v>0.35</v>
      </c>
      <c r="H188" s="14">
        <v>544.26077199999997</v>
      </c>
      <c r="I188" s="15">
        <v>0.65</v>
      </c>
      <c r="J188" s="16">
        <v>836848102</v>
      </c>
      <c r="K188" s="70">
        <v>2010</v>
      </c>
      <c r="L188" s="13" t="s">
        <v>18</v>
      </c>
      <c r="M188" s="17" t="s">
        <v>403</v>
      </c>
      <c r="N188" s="88" t="s">
        <v>404</v>
      </c>
      <c r="O188" s="19"/>
      <c r="P188" s="28" t="s">
        <v>1403</v>
      </c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spans="1:31">
      <c r="A189" s="9" t="s">
        <v>405</v>
      </c>
      <c r="B189" s="10">
        <f t="shared" si="52"/>
        <v>1243.089244</v>
      </c>
      <c r="C189" s="11">
        <f t="shared" si="54"/>
        <v>6.2154462200000005</v>
      </c>
      <c r="D189" s="12">
        <f t="shared" si="55"/>
        <v>6.2154462200000005</v>
      </c>
      <c r="E189" s="13">
        <v>200</v>
      </c>
      <c r="F189" s="14">
        <v>608.58174399999996</v>
      </c>
      <c r="G189" s="15">
        <v>0.49</v>
      </c>
      <c r="H189" s="14">
        <v>634.50750000000005</v>
      </c>
      <c r="I189" s="15">
        <v>0.51</v>
      </c>
      <c r="J189" s="16">
        <v>1243089244</v>
      </c>
      <c r="K189" s="70">
        <v>2018</v>
      </c>
      <c r="L189" s="13" t="s">
        <v>18</v>
      </c>
      <c r="M189" s="17" t="s">
        <v>406</v>
      </c>
      <c r="N189" s="88" t="s">
        <v>407</v>
      </c>
      <c r="O189" s="19"/>
      <c r="P189" s="28" t="s">
        <v>1403</v>
      </c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spans="1:31">
      <c r="A190" s="9" t="s">
        <v>408</v>
      </c>
      <c r="B190" s="10">
        <f t="shared" si="52"/>
        <v>817.400891</v>
      </c>
      <c r="C190" s="11">
        <f t="shared" si="54"/>
        <v>10.898678546666666</v>
      </c>
      <c r="D190" s="12">
        <f t="shared" si="55"/>
        <v>10.898678546666666</v>
      </c>
      <c r="E190" s="13">
        <v>75</v>
      </c>
      <c r="F190" s="14">
        <v>306.16926799999999</v>
      </c>
      <c r="G190" s="15">
        <v>0.375</v>
      </c>
      <c r="H190" s="14">
        <v>511.23162300000001</v>
      </c>
      <c r="I190" s="15">
        <v>0.625</v>
      </c>
      <c r="J190" s="16">
        <v>817400891</v>
      </c>
      <c r="K190" s="70">
        <v>1996</v>
      </c>
      <c r="L190" s="13" t="s">
        <v>23</v>
      </c>
      <c r="M190" s="17" t="s">
        <v>409</v>
      </c>
      <c r="N190" s="88" t="s">
        <v>410</v>
      </c>
      <c r="O190" s="19"/>
      <c r="P190" s="28" t="s">
        <v>1403</v>
      </c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31">
      <c r="A191" s="9" t="s">
        <v>411</v>
      </c>
      <c r="B191" s="10">
        <f t="shared" si="52"/>
        <v>389.68193500000001</v>
      </c>
      <c r="C191" s="11">
        <f t="shared" si="54"/>
        <v>2.3617086969696972</v>
      </c>
      <c r="D191" s="12">
        <f t="shared" si="55"/>
        <v>2.3617086969696972</v>
      </c>
      <c r="E191" s="13">
        <v>165</v>
      </c>
      <c r="F191" s="14">
        <v>103.14428599999999</v>
      </c>
      <c r="G191" s="15">
        <v>0.26500000000000001</v>
      </c>
      <c r="H191" s="14">
        <v>286.53764899999999</v>
      </c>
      <c r="I191" s="15">
        <v>0.73499999999999999</v>
      </c>
      <c r="J191" s="16">
        <v>389681935</v>
      </c>
      <c r="K191" s="70">
        <v>2016</v>
      </c>
      <c r="L191" s="13" t="s">
        <v>18</v>
      </c>
      <c r="M191" s="17" t="s">
        <v>412</v>
      </c>
      <c r="N191" s="88" t="s">
        <v>413</v>
      </c>
      <c r="O191" s="19"/>
      <c r="P191" s="28" t="s">
        <v>1403</v>
      </c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spans="1:31">
      <c r="A192" s="23" t="s">
        <v>414</v>
      </c>
      <c r="B192" s="10">
        <f t="shared" si="52"/>
        <v>474.171806</v>
      </c>
      <c r="C192" s="11">
        <f t="shared" si="54"/>
        <v>9.8785792916666662</v>
      </c>
      <c r="D192" s="12">
        <f t="shared" si="55"/>
        <v>9.8785792916666662</v>
      </c>
      <c r="E192" s="13">
        <v>48</v>
      </c>
      <c r="F192" s="14">
        <v>197.171806</v>
      </c>
      <c r="G192" s="15">
        <v>0.41599999999999998</v>
      </c>
      <c r="H192" s="14">
        <v>277</v>
      </c>
      <c r="I192" s="15">
        <v>0.58399999999999996</v>
      </c>
      <c r="J192" s="16">
        <v>474171806</v>
      </c>
      <c r="K192" s="70">
        <v>1989</v>
      </c>
      <c r="L192" s="13" t="s">
        <v>102</v>
      </c>
      <c r="M192" s="17" t="s">
        <v>415</v>
      </c>
      <c r="N192" s="88" t="s">
        <v>416</v>
      </c>
      <c r="O192" s="19"/>
      <c r="P192" s="28" t="s">
        <v>1403</v>
      </c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spans="1:31">
      <c r="A193" s="9" t="s">
        <v>417</v>
      </c>
      <c r="B193" s="10">
        <f t="shared" si="52"/>
        <v>790.65394200000003</v>
      </c>
      <c r="C193" s="11">
        <f t="shared" si="54"/>
        <v>4.2738050918918917</v>
      </c>
      <c r="D193" s="12">
        <f t="shared" si="55"/>
        <v>4.2738050918918917</v>
      </c>
      <c r="E193" s="13">
        <v>185</v>
      </c>
      <c r="F193" s="14">
        <v>317.10111899999998</v>
      </c>
      <c r="G193" s="15">
        <v>0.40100000000000002</v>
      </c>
      <c r="H193" s="14">
        <v>473.55282299999999</v>
      </c>
      <c r="I193" s="15">
        <v>0.59899999999999998</v>
      </c>
      <c r="J193" s="16">
        <v>790653942</v>
      </c>
      <c r="K193" s="70">
        <v>2008</v>
      </c>
      <c r="L193" s="13" t="s">
        <v>16</v>
      </c>
      <c r="M193" s="17" t="s">
        <v>418</v>
      </c>
      <c r="N193" s="88" t="s">
        <v>419</v>
      </c>
      <c r="O193" s="19"/>
      <c r="P193" s="28" t="s">
        <v>1403</v>
      </c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spans="1:31">
      <c r="A194" s="23" t="s">
        <v>420</v>
      </c>
      <c r="B194" s="10">
        <f t="shared" si="52"/>
        <v>333.10727100000003</v>
      </c>
      <c r="C194" s="11">
        <f t="shared" si="54"/>
        <v>11.89668825</v>
      </c>
      <c r="D194" s="12">
        <f t="shared" si="55"/>
        <v>11.89668825</v>
      </c>
      <c r="E194" s="13">
        <v>28</v>
      </c>
      <c r="F194" s="14">
        <v>179.870271</v>
      </c>
      <c r="G194" s="15">
        <v>0.54</v>
      </c>
      <c r="H194" s="14">
        <v>153.23699999999999</v>
      </c>
      <c r="I194" s="15">
        <v>0.46</v>
      </c>
      <c r="J194" s="16">
        <v>333107271</v>
      </c>
      <c r="K194" s="70">
        <v>1984</v>
      </c>
      <c r="L194" s="13" t="s">
        <v>102</v>
      </c>
      <c r="M194" s="17" t="s">
        <v>421</v>
      </c>
      <c r="N194" s="88" t="s">
        <v>422</v>
      </c>
      <c r="O194" s="19"/>
      <c r="P194" s="28" t="s">
        <v>1403</v>
      </c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spans="1:31">
      <c r="A195" s="9" t="s">
        <v>423</v>
      </c>
      <c r="B195" s="10">
        <f t="shared" si="52"/>
        <v>321.45774699999998</v>
      </c>
      <c r="C195" s="11">
        <f t="shared" si="54"/>
        <v>4.5922535285714288</v>
      </c>
      <c r="D195" s="12">
        <f t="shared" si="55"/>
        <v>4.5922535285714288</v>
      </c>
      <c r="E195" s="13">
        <v>70</v>
      </c>
      <c r="F195" s="14">
        <v>120.540719</v>
      </c>
      <c r="G195" s="15">
        <v>0.375</v>
      </c>
      <c r="H195" s="14">
        <v>200.91702799999999</v>
      </c>
      <c r="I195" s="15">
        <v>0.625</v>
      </c>
      <c r="J195" s="16">
        <v>321457747</v>
      </c>
      <c r="K195" s="70">
        <v>2009</v>
      </c>
      <c r="L195" s="13" t="s">
        <v>16</v>
      </c>
      <c r="M195" s="17" t="s">
        <v>424</v>
      </c>
      <c r="N195" s="88" t="s">
        <v>425</v>
      </c>
      <c r="O195" s="19"/>
      <c r="P195" s="28" t="s">
        <v>1403</v>
      </c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spans="1:31">
      <c r="A196" s="35" t="s">
        <v>426</v>
      </c>
      <c r="B196" s="10">
        <f t="shared" si="52"/>
        <v>858.84801900000002</v>
      </c>
      <c r="C196" s="11">
        <f t="shared" si="54"/>
        <v>4.9077029657142859</v>
      </c>
      <c r="D196" s="12">
        <f t="shared" si="55"/>
        <v>4.9077029657142859</v>
      </c>
      <c r="E196" s="36">
        <v>175</v>
      </c>
      <c r="F196" s="37">
        <v>356.92171100000002</v>
      </c>
      <c r="G196" s="38">
        <v>0.41599999999999998</v>
      </c>
      <c r="H196" s="14">
        <v>501.92630800000001</v>
      </c>
      <c r="I196" s="50">
        <v>0.58399999999999996</v>
      </c>
      <c r="J196" s="39">
        <v>858848019</v>
      </c>
      <c r="K196" s="75">
        <v>2015</v>
      </c>
      <c r="L196" s="13" t="s">
        <v>18</v>
      </c>
      <c r="M196" s="17" t="s">
        <v>427</v>
      </c>
      <c r="N196" s="88" t="s">
        <v>428</v>
      </c>
      <c r="O196" s="19"/>
      <c r="P196" s="28" t="s">
        <v>1403</v>
      </c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spans="1:31">
      <c r="A197" s="89" t="s">
        <v>1440</v>
      </c>
      <c r="B197" s="100">
        <f t="shared" si="52"/>
        <v>67.28</v>
      </c>
      <c r="C197" s="91">
        <f t="shared" si="54"/>
        <v>44.853333333333332</v>
      </c>
      <c r="D197" s="92">
        <f t="shared" ref="D197:D201" si="56">SUM(C197/1)</f>
        <v>44.853333333333332</v>
      </c>
      <c r="E197" s="92">
        <v>1.5</v>
      </c>
      <c r="F197" s="92">
        <v>54.01</v>
      </c>
      <c r="G197" s="93">
        <f t="shared" ref="G197:G201" si="57">SUM(F197/B197)</f>
        <v>0.80276456599286561</v>
      </c>
      <c r="H197" s="94">
        <f t="shared" ref="H197:H201" si="58">(J197/1000000)-F197</f>
        <v>13.270000000000003</v>
      </c>
      <c r="I197" s="115">
        <f t="shared" ref="I197:I201" si="59">H197/B197</f>
        <v>0.19723543400713442</v>
      </c>
      <c r="J197" s="90">
        <v>67280000</v>
      </c>
      <c r="K197" s="96">
        <v>2011</v>
      </c>
      <c r="L197" s="97" t="s">
        <v>18</v>
      </c>
      <c r="M197" s="17"/>
      <c r="N197" s="88"/>
      <c r="O197" s="19"/>
      <c r="P197" s="114" t="s">
        <v>1402</v>
      </c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spans="1:31">
      <c r="A198" s="129" t="s">
        <v>1441</v>
      </c>
      <c r="B198" s="90">
        <f t="shared" si="52"/>
        <v>109.518558</v>
      </c>
      <c r="C198" s="91">
        <f t="shared" si="54"/>
        <v>10.951855800000001</v>
      </c>
      <c r="D198" s="92">
        <f t="shared" si="56"/>
        <v>10.951855800000001</v>
      </c>
      <c r="E198" s="94">
        <v>10</v>
      </c>
      <c r="F198" s="92">
        <v>52.218558000000002</v>
      </c>
      <c r="G198" s="93">
        <f t="shared" si="57"/>
        <v>0.47680100024691707</v>
      </c>
      <c r="H198" s="94">
        <f t="shared" si="58"/>
        <v>57.3</v>
      </c>
      <c r="I198" s="115">
        <f t="shared" si="59"/>
        <v>0.52319899975308293</v>
      </c>
      <c r="J198" s="90">
        <v>109518558</v>
      </c>
      <c r="K198" s="96">
        <v>2015</v>
      </c>
      <c r="L198" s="97" t="s">
        <v>18</v>
      </c>
      <c r="M198" s="17"/>
      <c r="N198" s="88"/>
      <c r="O198" s="19"/>
      <c r="P198" s="130" t="s">
        <v>1402</v>
      </c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spans="1:31">
      <c r="A199" s="131" t="s">
        <v>1442</v>
      </c>
      <c r="B199" s="90">
        <f t="shared" si="52"/>
        <v>167.70094800000001</v>
      </c>
      <c r="C199" s="101">
        <f>SUM(J199/(E199*1000000))</f>
        <v>16.770094799999999</v>
      </c>
      <c r="D199" s="92">
        <f t="shared" si="56"/>
        <v>16.770094799999999</v>
      </c>
      <c r="E199" s="92">
        <v>10</v>
      </c>
      <c r="F199" s="92">
        <v>67.347894999999994</v>
      </c>
      <c r="G199" s="93">
        <f t="shared" si="57"/>
        <v>0.40159519551433898</v>
      </c>
      <c r="H199" s="94">
        <f t="shared" si="58"/>
        <v>100.35305300000002</v>
      </c>
      <c r="I199" s="115">
        <f t="shared" si="59"/>
        <v>0.59840480448566102</v>
      </c>
      <c r="J199" s="100">
        <v>167700948</v>
      </c>
      <c r="K199" s="96">
        <v>2018</v>
      </c>
      <c r="L199" s="97" t="s">
        <v>18</v>
      </c>
      <c r="M199" s="17"/>
      <c r="N199" s="88"/>
      <c r="O199" s="19"/>
      <c r="P199" s="116" t="s">
        <v>1402</v>
      </c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spans="1:31">
      <c r="A200" s="103" t="s">
        <v>1443</v>
      </c>
      <c r="B200" s="90">
        <f t="shared" si="52"/>
        <v>161.919318</v>
      </c>
      <c r="C200" s="91">
        <f t="shared" ref="C200:C209" si="60">SUM(B200/E200)</f>
        <v>32.383863599999998</v>
      </c>
      <c r="D200" s="92">
        <f t="shared" si="56"/>
        <v>32.383863599999998</v>
      </c>
      <c r="E200" s="92">
        <v>5</v>
      </c>
      <c r="F200" s="92">
        <v>83.586447000000007</v>
      </c>
      <c r="G200" s="93">
        <f t="shared" si="57"/>
        <v>0.51622282030609845</v>
      </c>
      <c r="H200" s="94">
        <f t="shared" si="58"/>
        <v>78.332870999999997</v>
      </c>
      <c r="I200" s="115">
        <f t="shared" si="59"/>
        <v>0.4837771796939016</v>
      </c>
      <c r="J200" s="90">
        <v>161919318</v>
      </c>
      <c r="K200" s="96">
        <v>2013</v>
      </c>
      <c r="L200" s="97" t="s">
        <v>18</v>
      </c>
      <c r="M200" s="17"/>
      <c r="N200" s="88"/>
      <c r="O200" s="19"/>
      <c r="P200" s="124" t="s">
        <v>1402</v>
      </c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spans="1:31">
      <c r="A201" s="89" t="s">
        <v>1444</v>
      </c>
      <c r="B201" s="90">
        <f t="shared" si="52"/>
        <v>99.067205999999999</v>
      </c>
      <c r="C201" s="91">
        <f t="shared" si="60"/>
        <v>18.012219272727272</v>
      </c>
      <c r="D201" s="92">
        <f t="shared" si="56"/>
        <v>18.012219272727272</v>
      </c>
      <c r="E201" s="92">
        <v>5.5</v>
      </c>
      <c r="F201" s="92">
        <v>44.467207000000002</v>
      </c>
      <c r="G201" s="93">
        <f t="shared" si="57"/>
        <v>0.44885899981876953</v>
      </c>
      <c r="H201" s="94">
        <f t="shared" si="58"/>
        <v>54.599998999999997</v>
      </c>
      <c r="I201" s="95">
        <f t="shared" si="59"/>
        <v>0.55114100018123047</v>
      </c>
      <c r="J201" s="90">
        <v>99067206</v>
      </c>
      <c r="K201" s="96">
        <v>2013</v>
      </c>
      <c r="L201" s="97" t="s">
        <v>18</v>
      </c>
      <c r="M201" s="17"/>
      <c r="N201" s="88"/>
      <c r="O201" s="19"/>
      <c r="P201" s="28" t="s">
        <v>1403</v>
      </c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spans="1:31">
      <c r="A202" s="9" t="s">
        <v>429</v>
      </c>
      <c r="B202" s="10">
        <f t="shared" si="52"/>
        <v>773.89785099999995</v>
      </c>
      <c r="C202" s="11">
        <f t="shared" si="60"/>
        <v>4.6902900060606054</v>
      </c>
      <c r="D202" s="12">
        <f t="shared" ref="D202:D209" si="61">C202/1</f>
        <v>4.6902900060606054</v>
      </c>
      <c r="E202" s="13">
        <v>165</v>
      </c>
      <c r="F202" s="14">
        <v>188.020017</v>
      </c>
      <c r="G202" s="15">
        <v>0.24299999999999999</v>
      </c>
      <c r="H202" s="14">
        <v>585.87783400000001</v>
      </c>
      <c r="I202" s="15">
        <v>0.75700000000000001</v>
      </c>
      <c r="J202" s="16">
        <v>773897851</v>
      </c>
      <c r="K202" s="70">
        <v>2014</v>
      </c>
      <c r="L202" s="13" t="s">
        <v>18</v>
      </c>
      <c r="M202" s="17" t="s">
        <v>430</v>
      </c>
      <c r="N202" s="88" t="s">
        <v>431</v>
      </c>
      <c r="O202" s="19"/>
      <c r="P202" s="28" t="s">
        <v>1403</v>
      </c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spans="1:31">
      <c r="A203" s="9" t="s">
        <v>432</v>
      </c>
      <c r="B203" s="10">
        <f t="shared" si="52"/>
        <v>585.79624699999999</v>
      </c>
      <c r="C203" s="11">
        <f t="shared" si="60"/>
        <v>4.1842589071428575</v>
      </c>
      <c r="D203" s="12">
        <f t="shared" si="61"/>
        <v>4.1842589071428575</v>
      </c>
      <c r="E203" s="13">
        <v>140</v>
      </c>
      <c r="F203" s="14">
        <v>319.03412600000001</v>
      </c>
      <c r="G203" s="15">
        <v>0.54500000000000004</v>
      </c>
      <c r="H203" s="14">
        <v>266.76212099999998</v>
      </c>
      <c r="I203" s="15">
        <v>0.45500000000000002</v>
      </c>
      <c r="J203" s="16">
        <v>585796247</v>
      </c>
      <c r="K203" s="70">
        <v>2008</v>
      </c>
      <c r="L203" s="13" t="s">
        <v>16</v>
      </c>
      <c r="M203" s="17" t="s">
        <v>433</v>
      </c>
      <c r="N203" s="88" t="s">
        <v>434</v>
      </c>
      <c r="O203" s="19"/>
      <c r="P203" s="28" t="s">
        <v>1403</v>
      </c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spans="1:31">
      <c r="A204" s="9" t="s">
        <v>435</v>
      </c>
      <c r="B204" s="10">
        <f t="shared" si="52"/>
        <v>623.93333099999995</v>
      </c>
      <c r="C204" s="11">
        <f t="shared" si="60"/>
        <v>3.1196666549999996</v>
      </c>
      <c r="D204" s="12">
        <f t="shared" si="61"/>
        <v>3.1196666549999996</v>
      </c>
      <c r="E204" s="13">
        <v>200</v>
      </c>
      <c r="F204" s="14">
        <v>312.43333100000001</v>
      </c>
      <c r="G204" s="15">
        <v>0.501</v>
      </c>
      <c r="H204" s="14">
        <v>311.5</v>
      </c>
      <c r="I204" s="15">
        <v>0.499</v>
      </c>
      <c r="J204" s="16">
        <v>623933331</v>
      </c>
      <c r="K204" s="70">
        <v>2010</v>
      </c>
      <c r="L204" s="13" t="s">
        <v>18</v>
      </c>
      <c r="M204" s="17" t="s">
        <v>436</v>
      </c>
      <c r="N204" s="88" t="s">
        <v>437</v>
      </c>
      <c r="O204" s="19"/>
      <c r="P204" s="28" t="s">
        <v>1403</v>
      </c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spans="1:31">
      <c r="A205" s="9" t="s">
        <v>438</v>
      </c>
      <c r="B205" s="10">
        <f t="shared" si="52"/>
        <v>1214.811252</v>
      </c>
      <c r="C205" s="11">
        <f t="shared" si="60"/>
        <v>6.0740562599999999</v>
      </c>
      <c r="D205" s="12">
        <f t="shared" si="61"/>
        <v>6.0740562599999999</v>
      </c>
      <c r="E205" s="13">
        <v>200</v>
      </c>
      <c r="F205" s="14">
        <v>409.01399400000003</v>
      </c>
      <c r="G205" s="15">
        <v>0.33700000000000002</v>
      </c>
      <c r="H205" s="14">
        <v>805.79725800000006</v>
      </c>
      <c r="I205" s="15">
        <v>0.66300000000000003</v>
      </c>
      <c r="J205" s="16">
        <v>1214811252</v>
      </c>
      <c r="K205" s="70">
        <v>2013</v>
      </c>
      <c r="L205" s="13" t="s">
        <v>18</v>
      </c>
      <c r="M205" s="17" t="s">
        <v>439</v>
      </c>
      <c r="N205" s="88" t="s">
        <v>440</v>
      </c>
      <c r="O205" s="19"/>
      <c r="P205" s="28" t="s">
        <v>1403</v>
      </c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spans="1:31">
      <c r="A206" s="9" t="s">
        <v>441</v>
      </c>
      <c r="B206" s="10">
        <f t="shared" si="52"/>
        <v>701.84255099999996</v>
      </c>
      <c r="C206" s="11">
        <f t="shared" si="60"/>
        <v>17.546063775</v>
      </c>
      <c r="D206" s="12">
        <f t="shared" si="61"/>
        <v>17.546063775</v>
      </c>
      <c r="E206" s="13">
        <v>40</v>
      </c>
      <c r="F206" s="14">
        <v>328.87498099999999</v>
      </c>
      <c r="G206" s="15">
        <v>0.46899999999999997</v>
      </c>
      <c r="H206" s="14">
        <v>372.96757000000002</v>
      </c>
      <c r="I206" s="15">
        <v>0.53100000000000003</v>
      </c>
      <c r="J206" s="16">
        <v>701842551</v>
      </c>
      <c r="K206" s="70">
        <v>2017</v>
      </c>
      <c r="L206" s="13" t="s">
        <v>18</v>
      </c>
      <c r="M206" s="17" t="s">
        <v>442</v>
      </c>
      <c r="N206" s="132" t="s">
        <v>443</v>
      </c>
      <c r="O206" s="19"/>
      <c r="P206" s="28" t="s">
        <v>1403</v>
      </c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spans="1:31">
      <c r="A207" s="9" t="s">
        <v>444</v>
      </c>
      <c r="B207" s="10">
        <f t="shared" si="52"/>
        <v>473.122525</v>
      </c>
      <c r="C207" s="11">
        <f t="shared" si="60"/>
        <v>5.9888927215189875</v>
      </c>
      <c r="D207" s="12">
        <f t="shared" si="61"/>
        <v>5.9888927215189875</v>
      </c>
      <c r="E207" s="32">
        <v>79</v>
      </c>
      <c r="F207" s="14">
        <v>211.622525</v>
      </c>
      <c r="G207" s="15">
        <v>0.44700000000000001</v>
      </c>
      <c r="H207" s="14">
        <v>261.5</v>
      </c>
      <c r="I207" s="50">
        <v>0.55300000000000005</v>
      </c>
      <c r="J207" s="16">
        <v>473122525</v>
      </c>
      <c r="K207" s="70">
        <v>2019</v>
      </c>
      <c r="L207" s="13" t="s">
        <v>18</v>
      </c>
      <c r="M207" s="17" t="s">
        <v>445</v>
      </c>
      <c r="N207" s="88" t="s">
        <v>446</v>
      </c>
      <c r="O207" s="19"/>
      <c r="P207" s="28" t="s">
        <v>1403</v>
      </c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spans="1:31">
      <c r="A208" s="9" t="s">
        <v>447</v>
      </c>
      <c r="B208" s="10">
        <f t="shared" si="52"/>
        <v>415.484914</v>
      </c>
      <c r="C208" s="11">
        <f t="shared" si="60"/>
        <v>3.4623742833333333</v>
      </c>
      <c r="D208" s="12">
        <f t="shared" si="61"/>
        <v>3.4623742833333333</v>
      </c>
      <c r="E208" s="13">
        <v>120</v>
      </c>
      <c r="F208" s="14">
        <v>162.43441000000001</v>
      </c>
      <c r="G208" s="15">
        <v>0.39100000000000001</v>
      </c>
      <c r="H208" s="14">
        <v>253.05050399999999</v>
      </c>
      <c r="I208" s="15">
        <v>0.60899999999999999</v>
      </c>
      <c r="J208" s="16">
        <v>415484914</v>
      </c>
      <c r="K208" s="70">
        <v>2016</v>
      </c>
      <c r="L208" s="13" t="s">
        <v>18</v>
      </c>
      <c r="M208" s="17" t="s">
        <v>448</v>
      </c>
      <c r="N208" s="88" t="s">
        <v>449</v>
      </c>
      <c r="O208" s="19"/>
      <c r="P208" s="28" t="s">
        <v>1403</v>
      </c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spans="1:31">
      <c r="A209" s="9" t="s">
        <v>450</v>
      </c>
      <c r="B209" s="10">
        <f t="shared" si="52"/>
        <v>476.51206500000001</v>
      </c>
      <c r="C209" s="11">
        <f t="shared" si="60"/>
        <v>52.945785000000001</v>
      </c>
      <c r="D209" s="12">
        <f t="shared" si="61"/>
        <v>52.945785000000001</v>
      </c>
      <c r="E209" s="13">
        <v>9</v>
      </c>
      <c r="F209" s="14">
        <v>265.85906499999999</v>
      </c>
      <c r="G209" s="15">
        <v>0.55800000000000005</v>
      </c>
      <c r="H209" s="14">
        <v>210.65299999999999</v>
      </c>
      <c r="I209" s="15">
        <v>0.442</v>
      </c>
      <c r="J209" s="16">
        <v>476512065</v>
      </c>
      <c r="K209" s="70">
        <v>1975</v>
      </c>
      <c r="L209" s="13" t="s">
        <v>320</v>
      </c>
      <c r="M209" s="17" t="s">
        <v>451</v>
      </c>
      <c r="N209" s="88" t="s">
        <v>452</v>
      </c>
      <c r="O209" s="19"/>
      <c r="P209" s="124" t="s">
        <v>1402</v>
      </c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spans="1:31">
      <c r="A210" s="99" t="s">
        <v>1445</v>
      </c>
      <c r="B210" s="100">
        <f t="shared" si="52"/>
        <v>101.020014</v>
      </c>
      <c r="C210" s="101">
        <f>SUM(J210/(E210*1000000))</f>
        <v>10.102001400000001</v>
      </c>
      <c r="D210" s="92">
        <f>SUM(C210/1)</f>
        <v>10.102001400000001</v>
      </c>
      <c r="E210" s="94">
        <v>10</v>
      </c>
      <c r="F210" s="94">
        <v>37.899565000000003</v>
      </c>
      <c r="G210" s="93">
        <f>SUM(F210/B210)</f>
        <v>0.37516887495184864</v>
      </c>
      <c r="H210" s="94">
        <f>(J210/1000000)-F210</f>
        <v>63.120449000000001</v>
      </c>
      <c r="I210" s="115">
        <f>H210/B210</f>
        <v>0.6248311250481513</v>
      </c>
      <c r="J210" s="100">
        <v>101020014</v>
      </c>
      <c r="K210" s="102">
        <v>2017</v>
      </c>
      <c r="L210" s="97" t="s">
        <v>18</v>
      </c>
      <c r="M210" s="17"/>
      <c r="N210" s="88"/>
      <c r="O210" s="19"/>
      <c r="P210" s="98" t="s">
        <v>1402</v>
      </c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spans="1:31">
      <c r="A211" s="9" t="s">
        <v>453</v>
      </c>
      <c r="B211" s="10">
        <f t="shared" si="52"/>
        <v>328.34938699999998</v>
      </c>
      <c r="C211" s="11">
        <f t="shared" ref="C211:C247" si="62">SUM(B211/E211)</f>
        <v>4.3779918266666664</v>
      </c>
      <c r="D211" s="12">
        <f t="shared" ref="D211:D215" si="63">C211/1</f>
        <v>4.3779918266666664</v>
      </c>
      <c r="E211" s="13">
        <v>75</v>
      </c>
      <c r="F211" s="14">
        <v>171.01568700000001</v>
      </c>
      <c r="G211" s="15">
        <v>0.52100000000000002</v>
      </c>
      <c r="H211" s="14">
        <v>157.33369999999999</v>
      </c>
      <c r="I211" s="15">
        <v>0.47899999999999998</v>
      </c>
      <c r="J211" s="16">
        <v>328349387</v>
      </c>
      <c r="K211" s="70">
        <v>2019</v>
      </c>
      <c r="L211" s="13" t="s">
        <v>18</v>
      </c>
      <c r="M211" s="17" t="s">
        <v>454</v>
      </c>
      <c r="N211" s="88" t="s">
        <v>455</v>
      </c>
      <c r="O211" s="19"/>
      <c r="P211" s="28" t="s">
        <v>1403</v>
      </c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spans="1:31">
      <c r="A212" s="9" t="s">
        <v>456</v>
      </c>
      <c r="B212" s="10">
        <f t="shared" si="52"/>
        <v>1104.9436129999999</v>
      </c>
      <c r="C212" s="11">
        <f t="shared" si="62"/>
        <v>15.784908757142857</v>
      </c>
      <c r="D212" s="12">
        <f t="shared" si="63"/>
        <v>15.784908757142857</v>
      </c>
      <c r="E212" s="13">
        <v>70</v>
      </c>
      <c r="F212" s="14">
        <v>335.47765700000002</v>
      </c>
      <c r="G212" s="15">
        <v>0.30399999999999999</v>
      </c>
      <c r="H212" s="14">
        <v>769.46595600000001</v>
      </c>
      <c r="I212" s="15">
        <v>0.69599999999999995</v>
      </c>
      <c r="J212" s="16">
        <v>1104943613</v>
      </c>
      <c r="K212" s="70">
        <v>2019</v>
      </c>
      <c r="L212" s="13" t="s">
        <v>18</v>
      </c>
      <c r="M212" s="17" t="s">
        <v>457</v>
      </c>
      <c r="N212" s="88" t="s">
        <v>458</v>
      </c>
      <c r="O212" s="19"/>
      <c r="P212" s="28" t="s">
        <v>1403</v>
      </c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spans="1:31">
      <c r="A213" s="9" t="s">
        <v>459</v>
      </c>
      <c r="B213" s="10">
        <f t="shared" si="52"/>
        <v>335.28774800000002</v>
      </c>
      <c r="C213" s="11">
        <f t="shared" si="62"/>
        <v>4.1910968500000001</v>
      </c>
      <c r="D213" s="12">
        <f t="shared" si="63"/>
        <v>4.1910968500000001</v>
      </c>
      <c r="E213" s="13">
        <v>80</v>
      </c>
      <c r="F213" s="14">
        <v>103.887748</v>
      </c>
      <c r="G213" s="15">
        <v>0.31</v>
      </c>
      <c r="H213" s="14">
        <v>231.4</v>
      </c>
      <c r="I213" s="15">
        <v>0.69</v>
      </c>
      <c r="J213" s="16">
        <v>335287748</v>
      </c>
      <c r="K213" s="70">
        <v>2012</v>
      </c>
      <c r="L213" s="13" t="s">
        <v>18</v>
      </c>
      <c r="M213" s="17" t="s">
        <v>460</v>
      </c>
      <c r="N213" s="88" t="s">
        <v>461</v>
      </c>
      <c r="O213" s="19"/>
      <c r="P213" s="28" t="s">
        <v>1403</v>
      </c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spans="1:31">
      <c r="A214" s="9" t="s">
        <v>462</v>
      </c>
      <c r="B214" s="10">
        <f t="shared" si="52"/>
        <v>801.69392900000003</v>
      </c>
      <c r="C214" s="11">
        <f t="shared" si="62"/>
        <v>6.0734388560606059</v>
      </c>
      <c r="D214" s="12">
        <f t="shared" si="63"/>
        <v>6.0734388560606059</v>
      </c>
      <c r="E214" s="13">
        <v>132</v>
      </c>
      <c r="F214" s="14">
        <v>320.31495999999999</v>
      </c>
      <c r="G214" s="15">
        <v>0.4</v>
      </c>
      <c r="H214" s="14">
        <v>481.37896899999998</v>
      </c>
      <c r="I214" s="15">
        <v>0.6</v>
      </c>
      <c r="J214" s="16">
        <v>801693929</v>
      </c>
      <c r="K214" s="70">
        <v>2019</v>
      </c>
      <c r="L214" s="13" t="s">
        <v>18</v>
      </c>
      <c r="M214" s="17" t="s">
        <v>463</v>
      </c>
      <c r="N214" s="88" t="s">
        <v>464</v>
      </c>
      <c r="O214" s="19"/>
      <c r="P214" s="28" t="s">
        <v>1403</v>
      </c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spans="1:31">
      <c r="A215" s="9" t="s">
        <v>465</v>
      </c>
      <c r="B215" s="10">
        <f t="shared" si="52"/>
        <v>962.54294500000003</v>
      </c>
      <c r="C215" s="11">
        <f t="shared" si="62"/>
        <v>10.694921611111111</v>
      </c>
      <c r="D215" s="12">
        <f t="shared" si="63"/>
        <v>10.694921611111111</v>
      </c>
      <c r="E215" s="13">
        <v>90</v>
      </c>
      <c r="F215" s="14">
        <v>404.54017099999999</v>
      </c>
      <c r="G215" s="15">
        <v>0.42</v>
      </c>
      <c r="H215" s="14">
        <v>558.00277400000004</v>
      </c>
      <c r="I215" s="15">
        <v>0.57999999999999996</v>
      </c>
      <c r="J215" s="16">
        <v>962542945</v>
      </c>
      <c r="K215" s="70">
        <v>2017</v>
      </c>
      <c r="L215" s="13" t="s">
        <v>18</v>
      </c>
      <c r="M215" s="17" t="s">
        <v>466</v>
      </c>
      <c r="N215" s="88" t="s">
        <v>467</v>
      </c>
      <c r="O215" s="19"/>
      <c r="P215" s="28" t="s">
        <v>1403</v>
      </c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spans="1:31">
      <c r="A216" s="89" t="s">
        <v>1446</v>
      </c>
      <c r="B216" s="90">
        <f t="shared" si="52"/>
        <v>231.18417299999999</v>
      </c>
      <c r="C216" s="91">
        <f t="shared" si="62"/>
        <v>30.824556399999999</v>
      </c>
      <c r="D216" s="92">
        <f>SUM(C216/1)</f>
        <v>30.824556399999999</v>
      </c>
      <c r="E216" s="92">
        <v>7.5</v>
      </c>
      <c r="F216" s="94">
        <v>143.49526499999999</v>
      </c>
      <c r="G216" s="93">
        <f>SUM(F216/B216)</f>
        <v>0.62069675072436725</v>
      </c>
      <c r="H216" s="94">
        <f>(J216/1000000)-F216</f>
        <v>87.688907999999998</v>
      </c>
      <c r="I216" s="115">
        <f>H216/B216</f>
        <v>0.37930324927563275</v>
      </c>
      <c r="J216" s="90">
        <v>231184173</v>
      </c>
      <c r="K216" s="96">
        <v>2007</v>
      </c>
      <c r="L216" s="97" t="s">
        <v>16</v>
      </c>
      <c r="M216" s="17"/>
      <c r="N216" s="88"/>
      <c r="O216" s="19"/>
      <c r="P216" s="28" t="s">
        <v>1403</v>
      </c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spans="1:31">
      <c r="A217" s="9" t="s">
        <v>468</v>
      </c>
      <c r="B217" s="10">
        <f t="shared" si="52"/>
        <v>1109.8023209999999</v>
      </c>
      <c r="C217" s="11">
        <f t="shared" si="62"/>
        <v>17.615909857142857</v>
      </c>
      <c r="D217" s="12">
        <f t="shared" ref="D217:D234" si="64">C217/1</f>
        <v>17.615909857142857</v>
      </c>
      <c r="E217" s="13">
        <v>63</v>
      </c>
      <c r="F217" s="14">
        <v>404.21472</v>
      </c>
      <c r="G217" s="15">
        <v>0.36399999999999999</v>
      </c>
      <c r="H217" s="14">
        <v>705.58760099999995</v>
      </c>
      <c r="I217" s="15">
        <v>0.63600000000000001</v>
      </c>
      <c r="J217" s="16">
        <v>1109802321</v>
      </c>
      <c r="K217" s="70">
        <v>1993</v>
      </c>
      <c r="L217" s="13" t="s">
        <v>23</v>
      </c>
      <c r="M217" s="17" t="s">
        <v>469</v>
      </c>
      <c r="N217" s="88" t="s">
        <v>470</v>
      </c>
      <c r="O217" s="19"/>
      <c r="P217" s="28" t="s">
        <v>1403</v>
      </c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spans="1:31">
      <c r="A218" s="9" t="s">
        <v>471</v>
      </c>
      <c r="B218" s="10">
        <f t="shared" si="52"/>
        <v>368.78080899999998</v>
      </c>
      <c r="C218" s="11">
        <f t="shared" si="62"/>
        <v>3.9653850430107522</v>
      </c>
      <c r="D218" s="12">
        <f t="shared" si="64"/>
        <v>3.9653850430107522</v>
      </c>
      <c r="E218" s="31">
        <v>93</v>
      </c>
      <c r="F218" s="14">
        <v>181.171875</v>
      </c>
      <c r="G218" s="15">
        <v>0.49099999999999999</v>
      </c>
      <c r="H218" s="14">
        <v>187.608934</v>
      </c>
      <c r="I218" s="15">
        <v>0.50900000000000001</v>
      </c>
      <c r="J218" s="16">
        <v>368780809</v>
      </c>
      <c r="K218" s="70">
        <v>2001</v>
      </c>
      <c r="L218" s="13" t="s">
        <v>16</v>
      </c>
      <c r="M218" s="17" t="s">
        <v>472</v>
      </c>
      <c r="N218" s="127" t="s">
        <v>473</v>
      </c>
      <c r="O218" s="19"/>
      <c r="P218" s="28" t="s">
        <v>1403</v>
      </c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spans="1:31">
      <c r="A219" s="9" t="s">
        <v>474</v>
      </c>
      <c r="B219" s="10">
        <f t="shared" si="52"/>
        <v>1671.5374440000001</v>
      </c>
      <c r="C219" s="11">
        <f t="shared" si="62"/>
        <v>11.14358296</v>
      </c>
      <c r="D219" s="12">
        <f t="shared" si="64"/>
        <v>11.14358296</v>
      </c>
      <c r="E219" s="13">
        <v>150</v>
      </c>
      <c r="F219" s="14">
        <v>653.40662499999996</v>
      </c>
      <c r="G219" s="15">
        <v>0.39100000000000001</v>
      </c>
      <c r="H219" s="14">
        <v>1018.130819</v>
      </c>
      <c r="I219" s="15">
        <v>0.60899999999999999</v>
      </c>
      <c r="J219" s="16">
        <v>1671537444</v>
      </c>
      <c r="K219" s="70">
        <v>2015</v>
      </c>
      <c r="L219" s="13" t="s">
        <v>18</v>
      </c>
      <c r="M219" s="17" t="s">
        <v>475</v>
      </c>
      <c r="N219" s="88" t="s">
        <v>476</v>
      </c>
      <c r="O219" s="19"/>
      <c r="P219" s="28" t="s">
        <v>1403</v>
      </c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spans="1:31">
      <c r="A220" s="9" t="s">
        <v>477</v>
      </c>
      <c r="B220" s="10">
        <f t="shared" si="52"/>
        <v>1001.13608</v>
      </c>
      <c r="C220" s="11">
        <f t="shared" si="62"/>
        <v>5.4115463783783779</v>
      </c>
      <c r="D220" s="12">
        <f t="shared" si="64"/>
        <v>5.4115463783783779</v>
      </c>
      <c r="E220" s="13">
        <v>185</v>
      </c>
      <c r="F220" s="14">
        <v>376.00907999999998</v>
      </c>
      <c r="G220" s="15">
        <v>0.376</v>
      </c>
      <c r="H220" s="14">
        <v>625.12699999999995</v>
      </c>
      <c r="I220" s="15">
        <v>0.624</v>
      </c>
      <c r="J220" s="16">
        <v>1001136080</v>
      </c>
      <c r="K220" s="70">
        <v>2022</v>
      </c>
      <c r="L220" s="13" t="s">
        <v>91</v>
      </c>
      <c r="M220" s="17" t="s">
        <v>478</v>
      </c>
      <c r="N220" s="88" t="s">
        <v>479</v>
      </c>
      <c r="O220" s="19"/>
      <c r="P220" s="28" t="s">
        <v>1403</v>
      </c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spans="1:31">
      <c r="A221" s="9" t="s">
        <v>480</v>
      </c>
      <c r="B221" s="10">
        <f t="shared" si="52"/>
        <v>1310.4662960000001</v>
      </c>
      <c r="C221" s="11">
        <f t="shared" si="62"/>
        <v>7.0078411550802144</v>
      </c>
      <c r="D221" s="12">
        <f t="shared" si="64"/>
        <v>7.0078411550802144</v>
      </c>
      <c r="E221" s="13">
        <v>187</v>
      </c>
      <c r="F221" s="14">
        <v>417.71976000000001</v>
      </c>
      <c r="G221" s="15">
        <v>0.31900000000000001</v>
      </c>
      <c r="H221" s="14">
        <v>892.74653599999999</v>
      </c>
      <c r="I221" s="15">
        <v>0.68100000000000005</v>
      </c>
      <c r="J221" s="16">
        <v>1310466296</v>
      </c>
      <c r="K221" s="70">
        <v>2018</v>
      </c>
      <c r="L221" s="13" t="s">
        <v>18</v>
      </c>
      <c r="M221" s="17" t="s">
        <v>481</v>
      </c>
      <c r="N221" s="88" t="s">
        <v>482</v>
      </c>
      <c r="O221" s="19"/>
      <c r="P221" s="28" t="s">
        <v>1403</v>
      </c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spans="1:31">
      <c r="A222" s="9" t="s">
        <v>483</v>
      </c>
      <c r="B222" s="10">
        <f t="shared" si="52"/>
        <v>657.92698700000005</v>
      </c>
      <c r="C222" s="11">
        <f t="shared" si="62"/>
        <v>2.1930899566666668</v>
      </c>
      <c r="D222" s="12">
        <f t="shared" si="64"/>
        <v>2.1930899566666668</v>
      </c>
      <c r="E222" s="13">
        <v>300</v>
      </c>
      <c r="F222" s="14">
        <v>229.024295</v>
      </c>
      <c r="G222" s="15">
        <v>0.34799999999999998</v>
      </c>
      <c r="H222" s="14">
        <v>428.902692</v>
      </c>
      <c r="I222" s="15">
        <v>0.65200000000000002</v>
      </c>
      <c r="J222" s="16">
        <v>657926987</v>
      </c>
      <c r="K222" s="70">
        <v>2017</v>
      </c>
      <c r="L222" s="13" t="s">
        <v>18</v>
      </c>
      <c r="M222" s="17" t="s">
        <v>484</v>
      </c>
      <c r="N222" s="88" t="s">
        <v>485</v>
      </c>
      <c r="O222" s="19"/>
      <c r="P222" s="28" t="s">
        <v>1403</v>
      </c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spans="1:31">
      <c r="A223" s="9" t="s">
        <v>486</v>
      </c>
      <c r="B223" s="10">
        <f t="shared" si="52"/>
        <v>556.90637800000002</v>
      </c>
      <c r="C223" s="11">
        <f t="shared" si="62"/>
        <v>2.6903689758454106</v>
      </c>
      <c r="D223" s="12">
        <f t="shared" si="64"/>
        <v>2.6903689758454106</v>
      </c>
      <c r="E223" s="13">
        <v>207</v>
      </c>
      <c r="F223" s="14">
        <v>218.08002500000001</v>
      </c>
      <c r="G223" s="15">
        <v>0.39200000000000002</v>
      </c>
      <c r="H223" s="14">
        <v>338.82635299999998</v>
      </c>
      <c r="I223" s="15">
        <v>0.60799999999999998</v>
      </c>
      <c r="J223" s="16">
        <v>556906378</v>
      </c>
      <c r="K223" s="70">
        <v>2005</v>
      </c>
      <c r="L223" s="13" t="s">
        <v>16</v>
      </c>
      <c r="M223" s="17" t="s">
        <v>487</v>
      </c>
      <c r="N223" s="88" t="s">
        <v>488</v>
      </c>
      <c r="O223" s="19"/>
      <c r="P223" s="28" t="s">
        <v>1403</v>
      </c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spans="1:31">
      <c r="A224" s="9" t="s">
        <v>489</v>
      </c>
      <c r="B224" s="10">
        <f t="shared" si="52"/>
        <v>410.90266200000002</v>
      </c>
      <c r="C224" s="11">
        <f t="shared" si="62"/>
        <v>3.9509871346153846</v>
      </c>
      <c r="D224" s="12">
        <f t="shared" si="64"/>
        <v>3.9509871346153846</v>
      </c>
      <c r="E224" s="13">
        <v>104</v>
      </c>
      <c r="F224" s="14">
        <v>100.234838</v>
      </c>
      <c r="G224" s="15">
        <v>0.24399999999999999</v>
      </c>
      <c r="H224" s="14">
        <v>310.667824</v>
      </c>
      <c r="I224" s="15">
        <v>0.75600000000000001</v>
      </c>
      <c r="J224" s="16">
        <v>410902662</v>
      </c>
      <c r="K224" s="70">
        <v>2017</v>
      </c>
      <c r="L224" s="13" t="s">
        <v>18</v>
      </c>
      <c r="M224" s="17" t="s">
        <v>490</v>
      </c>
      <c r="N224" s="88" t="s">
        <v>491</v>
      </c>
      <c r="O224" s="19"/>
      <c r="P224" s="28" t="s">
        <v>1403</v>
      </c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spans="1:31">
      <c r="A225" s="9" t="s">
        <v>492</v>
      </c>
      <c r="B225" s="10">
        <f t="shared" si="52"/>
        <v>414.35154599999998</v>
      </c>
      <c r="C225" s="11">
        <f t="shared" si="62"/>
        <v>4.4079951702127662</v>
      </c>
      <c r="D225" s="12">
        <f t="shared" si="64"/>
        <v>4.4079951702127662</v>
      </c>
      <c r="E225" s="13">
        <v>94</v>
      </c>
      <c r="F225" s="14">
        <v>128.26172399999999</v>
      </c>
      <c r="G225" s="15">
        <v>0.31</v>
      </c>
      <c r="H225" s="14">
        <v>286.08982200000003</v>
      </c>
      <c r="I225" s="15">
        <v>0.69</v>
      </c>
      <c r="J225" s="16">
        <v>414351546</v>
      </c>
      <c r="K225" s="70">
        <v>2015</v>
      </c>
      <c r="L225" s="13" t="s">
        <v>18</v>
      </c>
      <c r="M225" s="17" t="s">
        <v>493</v>
      </c>
      <c r="N225" s="88" t="s">
        <v>494</v>
      </c>
      <c r="O225" s="19"/>
      <c r="P225" s="28" t="s">
        <v>1403</v>
      </c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spans="1:31">
      <c r="A226" s="9" t="s">
        <v>495</v>
      </c>
      <c r="B226" s="10">
        <f t="shared" si="52"/>
        <v>312.89792</v>
      </c>
      <c r="C226" s="11">
        <f t="shared" si="62"/>
        <v>7.8224479999999996</v>
      </c>
      <c r="D226" s="12">
        <f t="shared" si="64"/>
        <v>7.8224479999999996</v>
      </c>
      <c r="E226" s="13">
        <v>40</v>
      </c>
      <c r="F226" s="14">
        <v>165.36323400000001</v>
      </c>
      <c r="G226" s="15">
        <v>0.52800000000000002</v>
      </c>
      <c r="H226" s="14">
        <v>147.53468599999999</v>
      </c>
      <c r="I226" s="15">
        <v>0.47199999999999998</v>
      </c>
      <c r="J226" s="16">
        <v>312897920</v>
      </c>
      <c r="K226" s="70">
        <v>2019</v>
      </c>
      <c r="L226" s="13" t="s">
        <v>18</v>
      </c>
      <c r="M226" s="17" t="s">
        <v>496</v>
      </c>
      <c r="N226" s="88" t="s">
        <v>497</v>
      </c>
      <c r="O226" s="19"/>
      <c r="P226" s="28" t="s">
        <v>1403</v>
      </c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spans="1:31">
      <c r="A227" s="9" t="s">
        <v>498</v>
      </c>
      <c r="B227" s="10">
        <f t="shared" si="52"/>
        <v>566.65281200000004</v>
      </c>
      <c r="C227" s="11">
        <f t="shared" si="62"/>
        <v>3.0629881729729731</v>
      </c>
      <c r="D227" s="12">
        <f t="shared" si="64"/>
        <v>3.0629881729729731</v>
      </c>
      <c r="E227" s="32">
        <v>185</v>
      </c>
      <c r="F227" s="14">
        <v>168.05281199999999</v>
      </c>
      <c r="G227" s="15">
        <v>0.29699999999999999</v>
      </c>
      <c r="H227" s="14">
        <v>398.6</v>
      </c>
      <c r="I227" s="15">
        <v>0.70299999999999996</v>
      </c>
      <c r="J227" s="16">
        <v>566652812</v>
      </c>
      <c r="K227" s="70">
        <v>2017</v>
      </c>
      <c r="L227" s="13" t="s">
        <v>18</v>
      </c>
      <c r="M227" s="17" t="s">
        <v>499</v>
      </c>
      <c r="N227" s="88" t="s">
        <v>500</v>
      </c>
      <c r="O227" s="19"/>
      <c r="P227" s="28" t="s">
        <v>1403</v>
      </c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spans="1:31">
      <c r="A228" s="9" t="s">
        <v>501</v>
      </c>
      <c r="B228" s="10">
        <f t="shared" si="52"/>
        <v>632.08319700000004</v>
      </c>
      <c r="C228" s="11">
        <f t="shared" si="62"/>
        <v>4.8621784384615392</v>
      </c>
      <c r="D228" s="12">
        <f t="shared" si="64"/>
        <v>4.8621784384615392</v>
      </c>
      <c r="E228" s="13">
        <v>130</v>
      </c>
      <c r="F228" s="14">
        <v>215.771591</v>
      </c>
      <c r="G228" s="15">
        <v>0.34100000000000003</v>
      </c>
      <c r="H228" s="14">
        <v>416.31160599999998</v>
      </c>
      <c r="I228" s="15">
        <v>0.65900000000000003</v>
      </c>
      <c r="J228" s="16">
        <v>632083197</v>
      </c>
      <c r="K228" s="70">
        <v>2008</v>
      </c>
      <c r="L228" s="13" t="s">
        <v>16</v>
      </c>
      <c r="M228" s="17" t="s">
        <v>502</v>
      </c>
      <c r="N228" s="88" t="s">
        <v>503</v>
      </c>
      <c r="O228" s="19"/>
      <c r="P228" s="28" t="s">
        <v>1403</v>
      </c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spans="1:31">
      <c r="A229" s="9" t="s">
        <v>504</v>
      </c>
      <c r="B229" s="10">
        <f t="shared" si="52"/>
        <v>665.69228099999998</v>
      </c>
      <c r="C229" s="11">
        <f t="shared" si="62"/>
        <v>4.4379485399999998</v>
      </c>
      <c r="D229" s="12">
        <f t="shared" si="64"/>
        <v>4.4379485399999998</v>
      </c>
      <c r="E229" s="13">
        <v>150</v>
      </c>
      <c r="F229" s="14">
        <v>165.24906300000001</v>
      </c>
      <c r="G229" s="15">
        <v>0.248</v>
      </c>
      <c r="H229" s="14">
        <v>500.443218</v>
      </c>
      <c r="I229" s="15">
        <v>0.752</v>
      </c>
      <c r="J229" s="16">
        <v>665692281</v>
      </c>
      <c r="K229" s="70">
        <v>2011</v>
      </c>
      <c r="L229" s="13" t="s">
        <v>18</v>
      </c>
      <c r="M229" s="17" t="s">
        <v>505</v>
      </c>
      <c r="N229" s="88" t="s">
        <v>506</v>
      </c>
      <c r="O229" s="19"/>
      <c r="P229" s="28" t="s">
        <v>1403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spans="1:31">
      <c r="A230" s="9" t="s">
        <v>507</v>
      </c>
      <c r="B230" s="10">
        <f t="shared" si="52"/>
        <v>521.17082500000004</v>
      </c>
      <c r="C230" s="11">
        <f t="shared" si="62"/>
        <v>3.594281551724138</v>
      </c>
      <c r="D230" s="12">
        <f t="shared" si="64"/>
        <v>3.594281551724138</v>
      </c>
      <c r="E230" s="13">
        <v>145</v>
      </c>
      <c r="F230" s="14">
        <v>143.52861899999999</v>
      </c>
      <c r="G230" s="15">
        <v>0.27500000000000002</v>
      </c>
      <c r="H230" s="14">
        <v>377.64220599999999</v>
      </c>
      <c r="I230" s="15">
        <v>0.72499999999999998</v>
      </c>
      <c r="J230" s="16">
        <v>521170825</v>
      </c>
      <c r="K230" s="70">
        <v>2016</v>
      </c>
      <c r="L230" s="13" t="s">
        <v>18</v>
      </c>
      <c r="M230" s="17" t="s">
        <v>508</v>
      </c>
      <c r="N230" s="88" t="s">
        <v>509</v>
      </c>
      <c r="O230" s="19"/>
      <c r="P230" s="28" t="s">
        <v>1403</v>
      </c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spans="1:31">
      <c r="A231" s="9" t="s">
        <v>510</v>
      </c>
      <c r="B231" s="10">
        <f t="shared" si="52"/>
        <v>471.226899</v>
      </c>
      <c r="C231" s="11">
        <f t="shared" si="62"/>
        <v>15.7075633</v>
      </c>
      <c r="D231" s="12">
        <f t="shared" si="64"/>
        <v>15.7075633</v>
      </c>
      <c r="E231" s="13">
        <v>30</v>
      </c>
      <c r="F231" s="14">
        <v>151.10180299999999</v>
      </c>
      <c r="G231" s="15">
        <v>0.32100000000000001</v>
      </c>
      <c r="H231" s="14">
        <v>320.12509599999998</v>
      </c>
      <c r="I231" s="15">
        <v>0.67900000000000005</v>
      </c>
      <c r="J231" s="16">
        <v>471226899</v>
      </c>
      <c r="K231" s="70">
        <v>2016</v>
      </c>
      <c r="L231" s="13" t="s">
        <v>18</v>
      </c>
      <c r="M231" s="17" t="s">
        <v>511</v>
      </c>
      <c r="N231" s="88" t="s">
        <v>512</v>
      </c>
      <c r="O231" s="19"/>
      <c r="P231" s="28" t="s">
        <v>1403</v>
      </c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spans="1:31">
      <c r="A232" s="9" t="s">
        <v>513</v>
      </c>
      <c r="B232" s="10">
        <f t="shared" si="52"/>
        <v>442.29930899999999</v>
      </c>
      <c r="C232" s="11">
        <f t="shared" si="62"/>
        <v>7.2508083442622953</v>
      </c>
      <c r="D232" s="12">
        <f t="shared" si="64"/>
        <v>7.2508083442622953</v>
      </c>
      <c r="E232" s="13">
        <v>61</v>
      </c>
      <c r="F232" s="14">
        <v>148.80976999999999</v>
      </c>
      <c r="G232" s="15">
        <v>0.33600000000000002</v>
      </c>
      <c r="H232" s="14">
        <v>293.48953899999998</v>
      </c>
      <c r="I232" s="15">
        <v>0.66400000000000003</v>
      </c>
      <c r="J232" s="16">
        <v>442299309</v>
      </c>
      <c r="K232" s="70">
        <v>2012</v>
      </c>
      <c r="L232" s="13" t="s">
        <v>18</v>
      </c>
      <c r="M232" s="17" t="s">
        <v>514</v>
      </c>
      <c r="N232" s="88" t="s">
        <v>515</v>
      </c>
      <c r="O232" s="19"/>
      <c r="P232" s="28" t="s">
        <v>1403</v>
      </c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spans="1:31">
      <c r="A233" s="9" t="s">
        <v>516</v>
      </c>
      <c r="B233" s="10">
        <f t="shared" si="52"/>
        <v>321.73152700000003</v>
      </c>
      <c r="C233" s="11">
        <f t="shared" si="62"/>
        <v>9.1923293428571444</v>
      </c>
      <c r="D233" s="12">
        <f t="shared" si="64"/>
        <v>9.1923293428571444</v>
      </c>
      <c r="E233" s="13">
        <v>35</v>
      </c>
      <c r="F233" s="14">
        <v>144.731527</v>
      </c>
      <c r="G233" s="15">
        <v>0.45</v>
      </c>
      <c r="H233" s="14">
        <v>177</v>
      </c>
      <c r="I233" s="15">
        <v>0.55000000000000004</v>
      </c>
      <c r="J233" s="16">
        <v>321731527</v>
      </c>
      <c r="K233" s="70">
        <v>1992</v>
      </c>
      <c r="L233" s="13" t="s">
        <v>23</v>
      </c>
      <c r="M233" s="17" t="s">
        <v>517</v>
      </c>
      <c r="N233" s="88" t="s">
        <v>518</v>
      </c>
      <c r="O233" s="19"/>
      <c r="P233" s="28" t="s">
        <v>1403</v>
      </c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spans="1:31">
      <c r="A234" s="9" t="s">
        <v>519</v>
      </c>
      <c r="B234" s="10">
        <f t="shared" si="52"/>
        <v>609.01656500000001</v>
      </c>
      <c r="C234" s="11">
        <f t="shared" si="62"/>
        <v>5.0751380416666665</v>
      </c>
      <c r="D234" s="12">
        <f t="shared" si="64"/>
        <v>5.0751380416666665</v>
      </c>
      <c r="E234" s="13">
        <v>120</v>
      </c>
      <c r="F234" s="14">
        <v>124.98702299999999</v>
      </c>
      <c r="G234" s="15">
        <v>0.20499999999999999</v>
      </c>
      <c r="H234" s="14">
        <v>484.02954199999999</v>
      </c>
      <c r="I234" s="15">
        <v>0.79500000000000004</v>
      </c>
      <c r="J234" s="16">
        <v>609016565</v>
      </c>
      <c r="K234" s="70">
        <v>2012</v>
      </c>
      <c r="L234" s="13" t="s">
        <v>18</v>
      </c>
      <c r="M234" s="17" t="s">
        <v>520</v>
      </c>
      <c r="N234" s="88" t="s">
        <v>521</v>
      </c>
      <c r="O234" s="19"/>
      <c r="P234" s="28" t="s">
        <v>1403</v>
      </c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spans="1:31">
      <c r="A235" s="99" t="s">
        <v>1447</v>
      </c>
      <c r="B235" s="90">
        <f t="shared" si="52"/>
        <v>148.768835</v>
      </c>
      <c r="C235" s="91">
        <f t="shared" si="62"/>
        <v>30.360986734693874</v>
      </c>
      <c r="D235" s="92">
        <f t="shared" ref="D235:D236" si="65">SUM(C235/1)</f>
        <v>30.360986734693874</v>
      </c>
      <c r="E235" s="92">
        <v>4.9000000000000004</v>
      </c>
      <c r="F235" s="94">
        <v>67.268834999999996</v>
      </c>
      <c r="G235" s="93">
        <f t="shared" ref="G235:G236" si="66">SUM(F235/B235)</f>
        <v>0.45217020755724813</v>
      </c>
      <c r="H235" s="94">
        <f t="shared" ref="H235:H236" si="67">(J235/1000000)-F235</f>
        <v>81.5</v>
      </c>
      <c r="I235" s="115">
        <f t="shared" ref="I235:I236" si="68">H235/B235</f>
        <v>0.54782979244275187</v>
      </c>
      <c r="J235" s="90">
        <v>148768835</v>
      </c>
      <c r="K235" s="102">
        <v>2016</v>
      </c>
      <c r="L235" s="97" t="s">
        <v>18</v>
      </c>
      <c r="M235" s="17"/>
      <c r="N235" s="88"/>
      <c r="O235" s="19"/>
      <c r="P235" s="116" t="s">
        <v>1402</v>
      </c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spans="1:31">
      <c r="A236" s="89" t="s">
        <v>1448</v>
      </c>
      <c r="B236" s="133">
        <v>149</v>
      </c>
      <c r="C236" s="91">
        <f t="shared" si="62"/>
        <v>12.416666666666666</v>
      </c>
      <c r="D236" s="92">
        <f t="shared" si="65"/>
        <v>12.416666666666666</v>
      </c>
      <c r="E236" s="134">
        <v>12</v>
      </c>
      <c r="F236" s="92">
        <v>7.1870950000000002</v>
      </c>
      <c r="G236" s="93">
        <f t="shared" si="66"/>
        <v>4.8235536912751682E-2</v>
      </c>
      <c r="H236" s="94">
        <f t="shared" si="67"/>
        <v>141.58174</v>
      </c>
      <c r="I236" s="115">
        <f t="shared" si="68"/>
        <v>0.95021302013422815</v>
      </c>
      <c r="J236" s="133">
        <v>148768835</v>
      </c>
      <c r="K236" s="96">
        <v>2016</v>
      </c>
      <c r="L236" s="97" t="s">
        <v>18</v>
      </c>
      <c r="M236" s="17"/>
      <c r="N236" s="88"/>
      <c r="O236" s="19"/>
      <c r="P236" s="28" t="s">
        <v>1403</v>
      </c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spans="1:31">
      <c r="A237" s="9" t="s">
        <v>522</v>
      </c>
      <c r="B237" s="10">
        <f t="shared" ref="B237:B301" si="69">J237/1000000</f>
        <v>310.65058499999998</v>
      </c>
      <c r="C237" s="11">
        <f t="shared" si="62"/>
        <v>3.1065058499999996</v>
      </c>
      <c r="D237" s="12">
        <f t="shared" ref="D237:D247" si="70">C237/1</f>
        <v>3.1065058499999996</v>
      </c>
      <c r="E237" s="13">
        <v>100</v>
      </c>
      <c r="F237" s="14">
        <v>148.43860000000001</v>
      </c>
      <c r="G237" s="15">
        <v>0.47799999999999998</v>
      </c>
      <c r="H237" s="14">
        <v>162.211985</v>
      </c>
      <c r="I237" s="15">
        <v>0.52200000000000002</v>
      </c>
      <c r="J237" s="16">
        <v>310650585</v>
      </c>
      <c r="K237" s="70">
        <v>2010</v>
      </c>
      <c r="L237" s="13" t="s">
        <v>18</v>
      </c>
      <c r="M237" s="17" t="s">
        <v>523</v>
      </c>
      <c r="N237" s="88" t="s">
        <v>524</v>
      </c>
      <c r="O237" s="19"/>
      <c r="P237" s="28" t="s">
        <v>1403</v>
      </c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spans="1:31">
      <c r="A238" s="9" t="s">
        <v>525</v>
      </c>
      <c r="B238" s="10">
        <f t="shared" si="69"/>
        <v>388.15601099999998</v>
      </c>
      <c r="C238" s="11">
        <f t="shared" si="62"/>
        <v>3.5286910090909087</v>
      </c>
      <c r="D238" s="12">
        <f t="shared" si="70"/>
        <v>3.5286910090909087</v>
      </c>
      <c r="E238" s="13">
        <v>110</v>
      </c>
      <c r="F238" s="14">
        <v>134.529403</v>
      </c>
      <c r="G238" s="15">
        <v>0.34699999999999998</v>
      </c>
      <c r="H238" s="14">
        <v>253.626608</v>
      </c>
      <c r="I238" s="15">
        <v>0.65300000000000002</v>
      </c>
      <c r="J238" s="16">
        <v>388156011</v>
      </c>
      <c r="K238" s="70">
        <v>2007</v>
      </c>
      <c r="L238" s="13" t="s">
        <v>16</v>
      </c>
      <c r="M238" s="17" t="s">
        <v>526</v>
      </c>
      <c r="N238" s="88" t="s">
        <v>527</v>
      </c>
      <c r="O238" s="19"/>
      <c r="P238" s="28" t="s">
        <v>1403</v>
      </c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spans="1:31">
      <c r="A239" s="9" t="s">
        <v>528</v>
      </c>
      <c r="B239" s="10">
        <f t="shared" si="69"/>
        <v>619.17994999999996</v>
      </c>
      <c r="C239" s="11">
        <f t="shared" si="62"/>
        <v>5.1598329166666668</v>
      </c>
      <c r="D239" s="12">
        <f t="shared" si="70"/>
        <v>5.1598329166666668</v>
      </c>
      <c r="E239" s="13">
        <v>120</v>
      </c>
      <c r="F239" s="14">
        <v>226.27706800000001</v>
      </c>
      <c r="G239" s="15">
        <v>0.36499999999999999</v>
      </c>
      <c r="H239" s="14">
        <v>392.90288199999998</v>
      </c>
      <c r="I239" s="15">
        <v>0.63500000000000001</v>
      </c>
      <c r="J239" s="16">
        <v>619179950</v>
      </c>
      <c r="K239" s="70">
        <v>2017</v>
      </c>
      <c r="L239" s="13" t="s">
        <v>18</v>
      </c>
      <c r="M239" s="17" t="s">
        <v>529</v>
      </c>
      <c r="N239" s="88" t="s">
        <v>530</v>
      </c>
      <c r="O239" s="19"/>
      <c r="P239" s="28" t="s">
        <v>1403</v>
      </c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spans="1:31">
      <c r="A240" s="23" t="s">
        <v>531</v>
      </c>
      <c r="B240" s="10">
        <f t="shared" si="69"/>
        <v>898.18203600000004</v>
      </c>
      <c r="C240" s="11">
        <f t="shared" si="62"/>
        <v>9.6578713548387096</v>
      </c>
      <c r="D240" s="12">
        <f t="shared" si="70"/>
        <v>9.6578713548387096</v>
      </c>
      <c r="E240" s="13">
        <v>93</v>
      </c>
      <c r="F240" s="14">
        <v>316.11541999999997</v>
      </c>
      <c r="G240" s="15">
        <v>0.35199999999999998</v>
      </c>
      <c r="H240" s="14">
        <v>582.06661599999995</v>
      </c>
      <c r="I240" s="15">
        <v>0.64800000000000002</v>
      </c>
      <c r="J240" s="16">
        <v>898182036</v>
      </c>
      <c r="K240" s="70">
        <v>2001</v>
      </c>
      <c r="L240" s="13" t="s">
        <v>16</v>
      </c>
      <c r="M240" s="17" t="s">
        <v>532</v>
      </c>
      <c r="N240" s="88" t="s">
        <v>533</v>
      </c>
      <c r="O240" s="19"/>
      <c r="P240" s="28" t="s">
        <v>1403</v>
      </c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spans="1:31">
      <c r="A241" s="23" t="s">
        <v>534</v>
      </c>
      <c r="B241" s="10">
        <f t="shared" si="69"/>
        <v>1146.4362140000001</v>
      </c>
      <c r="C241" s="11">
        <f t="shared" si="62"/>
        <v>12.196129936170214</v>
      </c>
      <c r="D241" s="12">
        <f t="shared" si="70"/>
        <v>12.196129936170214</v>
      </c>
      <c r="E241" s="13">
        <v>94</v>
      </c>
      <c r="F241" s="14">
        <v>378.25120700000002</v>
      </c>
      <c r="G241" s="15">
        <v>0.33</v>
      </c>
      <c r="H241" s="14">
        <v>768.18500700000004</v>
      </c>
      <c r="I241" s="15">
        <v>0.67</v>
      </c>
      <c r="J241" s="16">
        <v>1146436214</v>
      </c>
      <c r="K241" s="70">
        <v>2003</v>
      </c>
      <c r="L241" s="13" t="s">
        <v>16</v>
      </c>
      <c r="M241" s="17" t="s">
        <v>535</v>
      </c>
      <c r="N241" s="88" t="s">
        <v>536</v>
      </c>
      <c r="O241" s="19"/>
      <c r="P241" s="28" t="s">
        <v>1403</v>
      </c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spans="1:31">
      <c r="A242" s="23" t="s">
        <v>537</v>
      </c>
      <c r="B242" s="10">
        <f t="shared" si="69"/>
        <v>947.93931499999997</v>
      </c>
      <c r="C242" s="11">
        <f t="shared" si="62"/>
        <v>10.084460797872341</v>
      </c>
      <c r="D242" s="12">
        <f t="shared" si="70"/>
        <v>10.084460797872341</v>
      </c>
      <c r="E242" s="13">
        <v>94</v>
      </c>
      <c r="F242" s="14">
        <v>342.95251100000002</v>
      </c>
      <c r="G242" s="15">
        <v>0.36199999999999999</v>
      </c>
      <c r="H242" s="14">
        <v>604.98680400000001</v>
      </c>
      <c r="I242" s="15">
        <v>0.63800000000000001</v>
      </c>
      <c r="J242" s="16">
        <v>947939315</v>
      </c>
      <c r="K242" s="70">
        <v>2002</v>
      </c>
      <c r="L242" s="13" t="s">
        <v>16</v>
      </c>
      <c r="M242" s="17" t="s">
        <v>538</v>
      </c>
      <c r="N242" s="88" t="s">
        <v>539</v>
      </c>
      <c r="O242" s="19"/>
      <c r="P242" s="28" t="s">
        <v>1403</v>
      </c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spans="1:31">
      <c r="A243" s="9" t="s">
        <v>540</v>
      </c>
      <c r="B243" s="10">
        <f t="shared" si="69"/>
        <v>469.05857400000002</v>
      </c>
      <c r="C243" s="11">
        <f t="shared" si="62"/>
        <v>12.027142923076923</v>
      </c>
      <c r="D243" s="12">
        <f t="shared" si="70"/>
        <v>12.027142923076923</v>
      </c>
      <c r="E243" s="13">
        <v>39</v>
      </c>
      <c r="F243" s="14">
        <v>126.6636</v>
      </c>
      <c r="G243" s="15">
        <v>0.27</v>
      </c>
      <c r="H243" s="14">
        <v>342.39497399999999</v>
      </c>
      <c r="I243" s="15">
        <v>0.73</v>
      </c>
      <c r="J243" s="16">
        <v>469058574</v>
      </c>
      <c r="K243" s="70">
        <v>2014</v>
      </c>
      <c r="L243" s="13" t="s">
        <v>18</v>
      </c>
      <c r="M243" s="17" t="s">
        <v>541</v>
      </c>
      <c r="N243" s="88" t="s">
        <v>542</v>
      </c>
      <c r="O243" s="19"/>
      <c r="P243" s="28" t="s">
        <v>1403</v>
      </c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spans="1:31">
      <c r="A244" s="9" t="s">
        <v>543</v>
      </c>
      <c r="B244" s="10">
        <f t="shared" si="69"/>
        <v>389.56151499999999</v>
      </c>
      <c r="C244" s="11">
        <f t="shared" si="62"/>
        <v>2.1057379189189187</v>
      </c>
      <c r="D244" s="12">
        <f t="shared" si="70"/>
        <v>2.1057379189189187</v>
      </c>
      <c r="E244" s="13">
        <v>185</v>
      </c>
      <c r="F244" s="14">
        <v>154.10906</v>
      </c>
      <c r="G244" s="15">
        <v>0.39600000000000002</v>
      </c>
      <c r="H244" s="14">
        <v>235.45245499999999</v>
      </c>
      <c r="I244" s="15">
        <v>0.60399999999999998</v>
      </c>
      <c r="J244" s="16">
        <v>389561515</v>
      </c>
      <c r="K244" s="70">
        <v>2015</v>
      </c>
      <c r="L244" s="13" t="s">
        <v>18</v>
      </c>
      <c r="M244" s="17" t="s">
        <v>544</v>
      </c>
      <c r="N244" s="88" t="s">
        <v>545</v>
      </c>
      <c r="O244" s="19"/>
      <c r="P244" s="28" t="s">
        <v>1403</v>
      </c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spans="1:31">
      <c r="A245" s="9" t="s">
        <v>546</v>
      </c>
      <c r="B245" s="10">
        <f t="shared" si="69"/>
        <v>542.06384600000001</v>
      </c>
      <c r="C245" s="11">
        <f t="shared" si="62"/>
        <v>7.2275179466666666</v>
      </c>
      <c r="D245" s="12">
        <f t="shared" si="70"/>
        <v>7.2275179466666666</v>
      </c>
      <c r="E245" s="13">
        <v>75</v>
      </c>
      <c r="F245" s="14">
        <v>193.59552099999999</v>
      </c>
      <c r="G245" s="15">
        <v>0.35699999999999998</v>
      </c>
      <c r="H245" s="14">
        <v>348.46832499999999</v>
      </c>
      <c r="I245" s="15">
        <v>0.64300000000000002</v>
      </c>
      <c r="J245" s="16">
        <v>542063846</v>
      </c>
      <c r="K245" s="70">
        <v>2005</v>
      </c>
      <c r="L245" s="13" t="s">
        <v>16</v>
      </c>
      <c r="M245" s="17" t="s">
        <v>547</v>
      </c>
      <c r="N245" s="88" t="s">
        <v>548</v>
      </c>
      <c r="O245" s="19"/>
      <c r="P245" s="28" t="s">
        <v>1403</v>
      </c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spans="1:31">
      <c r="A246" s="9" t="s">
        <v>549</v>
      </c>
      <c r="B246" s="10">
        <f t="shared" si="69"/>
        <v>746.92127400000004</v>
      </c>
      <c r="C246" s="11">
        <f t="shared" si="62"/>
        <v>5.1511811999999999</v>
      </c>
      <c r="D246" s="12">
        <f t="shared" si="70"/>
        <v>5.1511811999999999</v>
      </c>
      <c r="E246" s="13">
        <v>145</v>
      </c>
      <c r="F246" s="14">
        <v>216.391482</v>
      </c>
      <c r="G246" s="15">
        <v>0.28999999999999998</v>
      </c>
      <c r="H246" s="14">
        <v>530.52979200000004</v>
      </c>
      <c r="I246" s="15">
        <v>0.71</v>
      </c>
      <c r="J246" s="16">
        <v>746921274</v>
      </c>
      <c r="K246" s="70">
        <v>2012</v>
      </c>
      <c r="L246" s="13" t="s">
        <v>18</v>
      </c>
      <c r="M246" s="17" t="s">
        <v>550</v>
      </c>
      <c r="N246" s="88" t="s">
        <v>551</v>
      </c>
      <c r="O246" s="19"/>
      <c r="P246" s="28" t="s">
        <v>1403</v>
      </c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spans="1:31">
      <c r="A247" s="9" t="s">
        <v>552</v>
      </c>
      <c r="B247" s="10">
        <f t="shared" si="69"/>
        <v>603.90035399999999</v>
      </c>
      <c r="C247" s="11">
        <f t="shared" si="62"/>
        <v>4.0260023599999997</v>
      </c>
      <c r="D247" s="12">
        <f t="shared" si="70"/>
        <v>4.0260023599999997</v>
      </c>
      <c r="E247" s="13">
        <v>150</v>
      </c>
      <c r="F247" s="14">
        <v>180.01095000000001</v>
      </c>
      <c r="G247" s="15">
        <v>0.29799999999999999</v>
      </c>
      <c r="H247" s="14">
        <v>423.88940400000001</v>
      </c>
      <c r="I247" s="15">
        <v>0.70199999999999996</v>
      </c>
      <c r="J247" s="16">
        <v>603900354</v>
      </c>
      <c r="K247" s="70">
        <v>2008</v>
      </c>
      <c r="L247" s="13" t="s">
        <v>16</v>
      </c>
      <c r="M247" s="17" t="s">
        <v>553</v>
      </c>
      <c r="N247" s="88" t="s">
        <v>554</v>
      </c>
      <c r="O247" s="19"/>
      <c r="P247" s="28" t="s">
        <v>1403</v>
      </c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spans="1:31">
      <c r="A248" s="89" t="s">
        <v>1449</v>
      </c>
      <c r="B248" s="90">
        <f t="shared" si="69"/>
        <v>167.22157100000001</v>
      </c>
      <c r="C248" s="91">
        <f>SUM((J248/1000000)/E248)</f>
        <v>23.88879585714286</v>
      </c>
      <c r="D248" s="92">
        <f>SUM(C248/1)</f>
        <v>23.88879585714286</v>
      </c>
      <c r="E248" s="92">
        <v>7</v>
      </c>
      <c r="F248" s="92">
        <v>113.721571</v>
      </c>
      <c r="G248" s="93">
        <f>SUM(F248/B248)</f>
        <v>0.68006519924394193</v>
      </c>
      <c r="H248" s="94">
        <f>(J248/1000000)-F248</f>
        <v>53.500000000000014</v>
      </c>
      <c r="I248" s="115">
        <f>H248/B248</f>
        <v>0.31993480075605801</v>
      </c>
      <c r="J248" s="90">
        <v>167221571</v>
      </c>
      <c r="K248" s="102">
        <v>2012</v>
      </c>
      <c r="L248" s="97" t="s">
        <v>18</v>
      </c>
      <c r="M248" s="17"/>
      <c r="N248" s="88"/>
      <c r="O248" s="19"/>
      <c r="P248" s="28" t="s">
        <v>1403</v>
      </c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spans="1:31">
      <c r="A249" s="9" t="s">
        <v>555</v>
      </c>
      <c r="B249" s="10">
        <f t="shared" si="69"/>
        <v>758.41177900000002</v>
      </c>
      <c r="C249" s="11">
        <f t="shared" ref="C249:C283" si="71">SUM(B249/E249)</f>
        <v>4.2133987722222219</v>
      </c>
      <c r="D249" s="12">
        <f t="shared" ref="D249:D255" si="72">C249/1</f>
        <v>4.2133987722222219</v>
      </c>
      <c r="E249" s="13">
        <v>180</v>
      </c>
      <c r="F249" s="14">
        <v>241.41037800000001</v>
      </c>
      <c r="G249" s="15">
        <v>0.318</v>
      </c>
      <c r="H249" s="14">
        <v>517.00140099999999</v>
      </c>
      <c r="I249" s="15">
        <v>0.68200000000000005</v>
      </c>
      <c r="J249" s="16">
        <v>758411779</v>
      </c>
      <c r="K249" s="70">
        <v>2014</v>
      </c>
      <c r="L249" s="13" t="s">
        <v>18</v>
      </c>
      <c r="M249" s="17" t="s">
        <v>556</v>
      </c>
      <c r="N249" s="88" t="s">
        <v>557</v>
      </c>
      <c r="O249" s="19"/>
      <c r="P249" s="28" t="s">
        <v>1403</v>
      </c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spans="1:31">
      <c r="A250" s="9" t="s">
        <v>558</v>
      </c>
      <c r="B250" s="10">
        <f t="shared" si="69"/>
        <v>491.73008900000002</v>
      </c>
      <c r="C250" s="11">
        <f t="shared" si="71"/>
        <v>2.6580004810810811</v>
      </c>
      <c r="D250" s="12">
        <f t="shared" si="72"/>
        <v>2.6580004810810811</v>
      </c>
      <c r="E250" s="13">
        <v>185</v>
      </c>
      <c r="F250" s="14">
        <v>113.929605</v>
      </c>
      <c r="G250" s="15">
        <v>0.23200000000000001</v>
      </c>
      <c r="H250" s="14">
        <v>377.80048399999998</v>
      </c>
      <c r="I250" s="15">
        <v>0.76800000000000002</v>
      </c>
      <c r="J250" s="16">
        <v>491730089</v>
      </c>
      <c r="K250" s="70">
        <v>2019</v>
      </c>
      <c r="L250" s="13" t="s">
        <v>18</v>
      </c>
      <c r="M250" s="17" t="s">
        <v>559</v>
      </c>
      <c r="N250" s="88" t="s">
        <v>557</v>
      </c>
      <c r="O250" s="19"/>
      <c r="P250" s="28" t="s">
        <v>1403</v>
      </c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spans="1:31">
      <c r="A251" s="9" t="s">
        <v>560</v>
      </c>
      <c r="B251" s="10">
        <f t="shared" si="69"/>
        <v>611.25781900000004</v>
      </c>
      <c r="C251" s="11">
        <f t="shared" si="71"/>
        <v>11.754958057692308</v>
      </c>
      <c r="D251" s="12">
        <f t="shared" si="72"/>
        <v>11.754958057692308</v>
      </c>
      <c r="E251" s="13">
        <v>52</v>
      </c>
      <c r="F251" s="14">
        <v>144.16966400000001</v>
      </c>
      <c r="G251" s="15">
        <v>0.23599999999999999</v>
      </c>
      <c r="H251" s="14">
        <v>467.08815499999997</v>
      </c>
      <c r="I251" s="15">
        <v>0.76400000000000001</v>
      </c>
      <c r="J251" s="16">
        <v>611257819</v>
      </c>
      <c r="K251" s="70">
        <v>2008</v>
      </c>
      <c r="L251" s="13" t="s">
        <v>16</v>
      </c>
      <c r="M251" s="17" t="s">
        <v>561</v>
      </c>
      <c r="N251" s="88" t="s">
        <v>562</v>
      </c>
      <c r="O251" s="19"/>
      <c r="P251" s="28" t="s">
        <v>1403</v>
      </c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spans="1:31">
      <c r="A252" s="9" t="s">
        <v>563</v>
      </c>
      <c r="B252" s="10">
        <f t="shared" si="69"/>
        <v>402.26484299999998</v>
      </c>
      <c r="C252" s="11">
        <f t="shared" si="71"/>
        <v>5.3635312399999995</v>
      </c>
      <c r="D252" s="12">
        <f t="shared" si="72"/>
        <v>5.3635312399999995</v>
      </c>
      <c r="E252" s="13">
        <v>75</v>
      </c>
      <c r="F252" s="14">
        <v>120.634935</v>
      </c>
      <c r="G252" s="15">
        <v>0.3</v>
      </c>
      <c r="H252" s="14">
        <v>281.629908</v>
      </c>
      <c r="I252" s="15">
        <v>0.7</v>
      </c>
      <c r="J252" s="16">
        <v>402264843</v>
      </c>
      <c r="K252" s="70">
        <v>2018</v>
      </c>
      <c r="L252" s="13" t="s">
        <v>18</v>
      </c>
      <c r="M252" s="17" t="s">
        <v>564</v>
      </c>
      <c r="N252" s="88" t="s">
        <v>565</v>
      </c>
      <c r="O252" s="19"/>
      <c r="P252" s="28" t="s">
        <v>1403</v>
      </c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spans="1:31">
      <c r="A253" s="9" t="s">
        <v>566</v>
      </c>
      <c r="B253" s="10">
        <f t="shared" si="69"/>
        <v>668.04551800000002</v>
      </c>
      <c r="C253" s="11">
        <f t="shared" si="71"/>
        <v>2.9690911911111111</v>
      </c>
      <c r="D253" s="12">
        <f t="shared" si="72"/>
        <v>2.9690911911111111</v>
      </c>
      <c r="E253" s="13">
        <v>225</v>
      </c>
      <c r="F253" s="14">
        <v>291.04551800000002</v>
      </c>
      <c r="G253" s="15">
        <v>0.436</v>
      </c>
      <c r="H253" s="14">
        <v>377</v>
      </c>
      <c r="I253" s="15">
        <v>0.56399999999999995</v>
      </c>
      <c r="J253" s="16">
        <v>668045518</v>
      </c>
      <c r="K253" s="70">
        <v>2013</v>
      </c>
      <c r="L253" s="13" t="s">
        <v>18</v>
      </c>
      <c r="M253" s="17" t="s">
        <v>567</v>
      </c>
      <c r="N253" s="88" t="s">
        <v>568</v>
      </c>
      <c r="O253" s="19"/>
      <c r="P253" s="28" t="s">
        <v>1403</v>
      </c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spans="1:31">
      <c r="A254" s="9" t="s">
        <v>569</v>
      </c>
      <c r="B254" s="10">
        <f t="shared" si="69"/>
        <v>349.54614199999997</v>
      </c>
      <c r="C254" s="11">
        <f t="shared" si="71"/>
        <v>2.6888164769230767</v>
      </c>
      <c r="D254" s="12">
        <f t="shared" si="72"/>
        <v>2.6888164769230767</v>
      </c>
      <c r="E254" s="13">
        <v>130</v>
      </c>
      <c r="F254" s="14">
        <v>171.958438</v>
      </c>
      <c r="G254" s="15">
        <v>0.49199999999999999</v>
      </c>
      <c r="H254" s="14">
        <v>177.587704</v>
      </c>
      <c r="I254" s="15">
        <v>0.50800000000000001</v>
      </c>
      <c r="J254" s="16">
        <v>349546142</v>
      </c>
      <c r="K254" s="70">
        <v>2018</v>
      </c>
      <c r="L254" s="13" t="s">
        <v>18</v>
      </c>
      <c r="M254" s="17" t="s">
        <v>570</v>
      </c>
      <c r="N254" s="88" t="s">
        <v>571</v>
      </c>
      <c r="O254" s="19"/>
      <c r="P254" s="28" t="s">
        <v>1403</v>
      </c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spans="1:31">
      <c r="A255" s="9" t="s">
        <v>572</v>
      </c>
      <c r="B255" s="10">
        <f t="shared" si="69"/>
        <v>312.29605600000002</v>
      </c>
      <c r="C255" s="11">
        <f t="shared" si="71"/>
        <v>5.1196074754098362</v>
      </c>
      <c r="D255" s="12">
        <f t="shared" si="72"/>
        <v>5.1196074754098362</v>
      </c>
      <c r="E255" s="13">
        <v>61</v>
      </c>
      <c r="F255" s="14">
        <v>81.697192000000001</v>
      </c>
      <c r="G255" s="15">
        <v>0.26200000000000001</v>
      </c>
      <c r="H255" s="14">
        <v>230.59886399999999</v>
      </c>
      <c r="I255" s="15">
        <v>0.73799999999999999</v>
      </c>
      <c r="J255" s="16">
        <v>312296056</v>
      </c>
      <c r="K255" s="70">
        <v>2015</v>
      </c>
      <c r="L255" s="13" t="s">
        <v>18</v>
      </c>
      <c r="M255" s="17" t="s">
        <v>573</v>
      </c>
      <c r="N255" s="88" t="s">
        <v>574</v>
      </c>
      <c r="O255" s="19"/>
      <c r="P255" s="28" t="s">
        <v>1403</v>
      </c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spans="1:31">
      <c r="A256" s="99" t="s">
        <v>1450</v>
      </c>
      <c r="B256" s="90">
        <f t="shared" si="69"/>
        <v>207.84507500000001</v>
      </c>
      <c r="C256" s="91">
        <f t="shared" si="71"/>
        <v>10.39225375</v>
      </c>
      <c r="D256" s="92">
        <f>SUM(C256/1)</f>
        <v>10.39225375</v>
      </c>
      <c r="E256" s="92">
        <v>20</v>
      </c>
      <c r="F256" s="94">
        <v>56.245075</v>
      </c>
      <c r="G256" s="93">
        <f>SUM(F256/B256)</f>
        <v>0.27061057376509884</v>
      </c>
      <c r="H256" s="94">
        <f>(J256/1000000)-F256</f>
        <v>151.60000000000002</v>
      </c>
      <c r="I256" s="115">
        <f>H256/B256</f>
        <v>0.72938942623490122</v>
      </c>
      <c r="J256" s="90">
        <v>207845075</v>
      </c>
      <c r="K256" s="102">
        <v>2016</v>
      </c>
      <c r="L256" s="97" t="s">
        <v>18</v>
      </c>
      <c r="M256" s="17"/>
      <c r="N256" s="88"/>
      <c r="O256" s="19"/>
      <c r="P256" s="28" t="s">
        <v>1403</v>
      </c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spans="1:31">
      <c r="A257" s="9" t="s">
        <v>575</v>
      </c>
      <c r="B257" s="10">
        <f t="shared" si="69"/>
        <v>522.65793599999995</v>
      </c>
      <c r="C257" s="11">
        <f t="shared" si="71"/>
        <v>6.5332241999999994</v>
      </c>
      <c r="D257" s="12">
        <f t="shared" ref="D257:D283" si="73">C257/1</f>
        <v>6.5332241999999994</v>
      </c>
      <c r="E257" s="13">
        <v>80</v>
      </c>
      <c r="F257" s="14">
        <v>279.26116000000002</v>
      </c>
      <c r="G257" s="15">
        <v>0.53400000000000003</v>
      </c>
      <c r="H257" s="14">
        <v>243.39677599999999</v>
      </c>
      <c r="I257" s="15">
        <v>0.46600000000000003</v>
      </c>
      <c r="J257" s="16">
        <v>522657936</v>
      </c>
      <c r="K257" s="70">
        <v>2004</v>
      </c>
      <c r="L257" s="13" t="s">
        <v>16</v>
      </c>
      <c r="M257" s="17" t="s">
        <v>576</v>
      </c>
      <c r="N257" s="88" t="s">
        <v>577</v>
      </c>
      <c r="O257" s="19"/>
      <c r="P257" s="28" t="s">
        <v>1403</v>
      </c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spans="1:31">
      <c r="A258" s="9" t="s">
        <v>578</v>
      </c>
      <c r="B258" s="10">
        <f t="shared" si="69"/>
        <v>330.44404500000002</v>
      </c>
      <c r="C258" s="11">
        <f t="shared" si="71"/>
        <v>6.008073545454546</v>
      </c>
      <c r="D258" s="12">
        <f t="shared" si="73"/>
        <v>6.008073545454546</v>
      </c>
      <c r="E258" s="13">
        <v>55</v>
      </c>
      <c r="F258" s="14">
        <v>166.244045</v>
      </c>
      <c r="G258" s="15">
        <v>0.503</v>
      </c>
      <c r="H258" s="14">
        <v>164.2</v>
      </c>
      <c r="I258" s="15">
        <v>0.497</v>
      </c>
      <c r="J258" s="16">
        <v>330444045</v>
      </c>
      <c r="K258" s="70">
        <v>2000</v>
      </c>
      <c r="L258" s="13" t="s">
        <v>16</v>
      </c>
      <c r="M258" s="17" t="s">
        <v>579</v>
      </c>
      <c r="N258" s="88" t="s">
        <v>580</v>
      </c>
      <c r="O258" s="19"/>
      <c r="P258" s="28" t="s">
        <v>1403</v>
      </c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spans="1:31">
      <c r="A259" s="9" t="s">
        <v>581</v>
      </c>
      <c r="B259" s="10">
        <f t="shared" si="69"/>
        <v>321.88576499999999</v>
      </c>
      <c r="C259" s="11">
        <f t="shared" si="71"/>
        <v>2.4760443461538459</v>
      </c>
      <c r="D259" s="12">
        <f t="shared" si="73"/>
        <v>2.4760443461538459</v>
      </c>
      <c r="E259" s="13">
        <v>130</v>
      </c>
      <c r="F259" s="14">
        <v>148.415853</v>
      </c>
      <c r="G259" s="15">
        <v>0.46100000000000002</v>
      </c>
      <c r="H259" s="14">
        <v>173.46991199999999</v>
      </c>
      <c r="I259" s="15">
        <v>0.53900000000000003</v>
      </c>
      <c r="J259" s="16">
        <v>321885765</v>
      </c>
      <c r="K259" s="70">
        <v>2010</v>
      </c>
      <c r="L259" s="13" t="s">
        <v>18</v>
      </c>
      <c r="M259" s="17" t="s">
        <v>582</v>
      </c>
      <c r="N259" s="88" t="s">
        <v>583</v>
      </c>
      <c r="O259" s="19"/>
      <c r="P259" s="28" t="s">
        <v>1403</v>
      </c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spans="1:31">
      <c r="A260" s="9" t="s">
        <v>584</v>
      </c>
      <c r="B260" s="10">
        <f t="shared" si="69"/>
        <v>589.39053899999999</v>
      </c>
      <c r="C260" s="11">
        <f t="shared" si="71"/>
        <v>6.5487837666666664</v>
      </c>
      <c r="D260" s="12">
        <f t="shared" si="73"/>
        <v>6.5487837666666664</v>
      </c>
      <c r="E260" s="13">
        <v>90</v>
      </c>
      <c r="F260" s="14">
        <v>250.690539</v>
      </c>
      <c r="G260" s="15">
        <v>0.42499999999999999</v>
      </c>
      <c r="H260" s="14">
        <v>338.7</v>
      </c>
      <c r="I260" s="15">
        <v>0.57499999999999996</v>
      </c>
      <c r="J260" s="16">
        <v>589390539</v>
      </c>
      <c r="K260" s="70">
        <v>1997</v>
      </c>
      <c r="L260" s="13" t="s">
        <v>23</v>
      </c>
      <c r="M260" s="17" t="s">
        <v>585</v>
      </c>
      <c r="N260" s="88" t="s">
        <v>586</v>
      </c>
      <c r="O260" s="19"/>
      <c r="P260" s="28" t="s">
        <v>1403</v>
      </c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spans="1:31">
      <c r="A261" s="9" t="s">
        <v>587</v>
      </c>
      <c r="B261" s="10">
        <f t="shared" si="69"/>
        <v>654.21348499999999</v>
      </c>
      <c r="C261" s="11">
        <f t="shared" si="71"/>
        <v>2.9076154888888888</v>
      </c>
      <c r="D261" s="12">
        <f t="shared" si="73"/>
        <v>2.9076154888888888</v>
      </c>
      <c r="E261" s="13">
        <v>225</v>
      </c>
      <c r="F261" s="14">
        <v>179.02085400000001</v>
      </c>
      <c r="G261" s="15">
        <v>0.27400000000000002</v>
      </c>
      <c r="H261" s="14">
        <v>475.19263100000001</v>
      </c>
      <c r="I261" s="15">
        <v>0.72599999999999998</v>
      </c>
      <c r="J261" s="16">
        <v>654213485</v>
      </c>
      <c r="K261" s="70">
        <v>2012</v>
      </c>
      <c r="L261" s="13" t="s">
        <v>18</v>
      </c>
      <c r="M261" s="17" t="s">
        <v>588</v>
      </c>
      <c r="N261" s="88" t="s">
        <v>589</v>
      </c>
      <c r="O261" s="19"/>
      <c r="P261" s="28" t="s">
        <v>1403</v>
      </c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spans="1:31">
      <c r="A262" s="9" t="s">
        <v>590</v>
      </c>
      <c r="B262" s="10">
        <f t="shared" si="69"/>
        <v>445.135288</v>
      </c>
      <c r="C262" s="11">
        <f t="shared" si="71"/>
        <v>3.1795377714285715</v>
      </c>
      <c r="D262" s="12">
        <f t="shared" si="73"/>
        <v>3.1795377714285715</v>
      </c>
      <c r="E262" s="13">
        <v>140</v>
      </c>
      <c r="F262" s="14">
        <v>193.735288</v>
      </c>
      <c r="G262" s="15">
        <v>0.435</v>
      </c>
      <c r="H262" s="14">
        <v>251.4</v>
      </c>
      <c r="I262" s="15">
        <v>0.56499999999999995</v>
      </c>
      <c r="J262" s="16">
        <v>445135288</v>
      </c>
      <c r="K262" s="70">
        <v>2002</v>
      </c>
      <c r="L262" s="13" t="s">
        <v>16</v>
      </c>
      <c r="M262" s="17" t="s">
        <v>591</v>
      </c>
      <c r="N262" s="88" t="s">
        <v>592</v>
      </c>
      <c r="O262" s="19"/>
      <c r="P262" s="28" t="s">
        <v>1403</v>
      </c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spans="1:31">
      <c r="A263" s="9" t="s">
        <v>602</v>
      </c>
      <c r="B263" s="10">
        <f t="shared" si="69"/>
        <v>1159.4446620000001</v>
      </c>
      <c r="C263" s="11">
        <f t="shared" si="71"/>
        <v>15.66817110810811</v>
      </c>
      <c r="D263" s="12">
        <f t="shared" si="73"/>
        <v>15.66817110810811</v>
      </c>
      <c r="E263" s="13">
        <v>74</v>
      </c>
      <c r="F263" s="14">
        <v>336.04577</v>
      </c>
      <c r="G263" s="15">
        <v>0.28999999999999998</v>
      </c>
      <c r="H263" s="14">
        <v>823.39889200000005</v>
      </c>
      <c r="I263" s="15">
        <v>0.71</v>
      </c>
      <c r="J263" s="16">
        <v>1159444662</v>
      </c>
      <c r="K263" s="70">
        <v>2015</v>
      </c>
      <c r="L263" s="13" t="s">
        <v>18</v>
      </c>
      <c r="M263" s="17" t="s">
        <v>603</v>
      </c>
      <c r="N263" s="88" t="s">
        <v>604</v>
      </c>
      <c r="O263" s="19"/>
      <c r="P263" s="28" t="s">
        <v>1403</v>
      </c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spans="1:31">
      <c r="A264" s="9" t="s">
        <v>605</v>
      </c>
      <c r="B264" s="10">
        <f t="shared" si="69"/>
        <v>939.22020999999995</v>
      </c>
      <c r="C264" s="11">
        <f t="shared" si="71"/>
        <v>11.740252625</v>
      </c>
      <c r="D264" s="12">
        <f t="shared" si="73"/>
        <v>11.740252625</v>
      </c>
      <c r="E264" s="13">
        <v>80</v>
      </c>
      <c r="F264" s="14">
        <v>369.50020999999998</v>
      </c>
      <c r="G264" s="15">
        <v>0.39300000000000002</v>
      </c>
      <c r="H264" s="14">
        <v>569.72</v>
      </c>
      <c r="I264" s="15">
        <v>0.60699999999999998</v>
      </c>
      <c r="J264" s="16">
        <v>939220210</v>
      </c>
      <c r="K264" s="70">
        <v>2022</v>
      </c>
      <c r="L264" s="13" t="s">
        <v>91</v>
      </c>
      <c r="M264" s="17" t="s">
        <v>606</v>
      </c>
      <c r="N264" s="88" t="s">
        <v>607</v>
      </c>
      <c r="O264" s="19"/>
      <c r="P264" s="28" t="s">
        <v>1403</v>
      </c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spans="1:31">
      <c r="A265" s="9" t="s">
        <v>608</v>
      </c>
      <c r="B265" s="10">
        <f t="shared" si="69"/>
        <v>358.37292600000001</v>
      </c>
      <c r="C265" s="11">
        <f t="shared" si="71"/>
        <v>3.5134600588235294</v>
      </c>
      <c r="D265" s="12">
        <f t="shared" si="73"/>
        <v>3.5134600588235294</v>
      </c>
      <c r="E265" s="13">
        <v>102</v>
      </c>
      <c r="F265" s="14">
        <v>132.072926</v>
      </c>
      <c r="G265" s="15">
        <v>0.36799999999999999</v>
      </c>
      <c r="H265" s="14">
        <v>226.3</v>
      </c>
      <c r="I265" s="15">
        <v>0.63200000000000001</v>
      </c>
      <c r="J265" s="16">
        <v>358372926</v>
      </c>
      <c r="K265" s="70">
        <v>2002</v>
      </c>
      <c r="L265" s="13" t="s">
        <v>16</v>
      </c>
      <c r="M265" s="17" t="s">
        <v>609</v>
      </c>
      <c r="N265" s="88" t="s">
        <v>610</v>
      </c>
      <c r="O265" s="19"/>
      <c r="P265" s="28" t="s">
        <v>1403</v>
      </c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spans="1:31">
      <c r="A266" s="9" t="s">
        <v>611</v>
      </c>
      <c r="B266" s="10">
        <f t="shared" si="69"/>
        <v>457.69639100000001</v>
      </c>
      <c r="C266" s="11">
        <f t="shared" si="71"/>
        <v>5.7212048874999999</v>
      </c>
      <c r="D266" s="12">
        <f t="shared" si="73"/>
        <v>5.7212048874999999</v>
      </c>
      <c r="E266" s="13">
        <v>80</v>
      </c>
      <c r="F266" s="14">
        <v>180.98185599999999</v>
      </c>
      <c r="G266" s="15">
        <v>0.39500000000000002</v>
      </c>
      <c r="H266" s="14">
        <v>276.71453500000001</v>
      </c>
      <c r="I266" s="15">
        <v>0.60499999999999998</v>
      </c>
      <c r="J266" s="16">
        <v>457696391</v>
      </c>
      <c r="K266" s="70">
        <v>1996</v>
      </c>
      <c r="L266" s="13" t="s">
        <v>23</v>
      </c>
      <c r="M266" s="17" t="s">
        <v>612</v>
      </c>
      <c r="N266" s="88" t="s">
        <v>613</v>
      </c>
      <c r="O266" s="19"/>
      <c r="P266" s="28" t="s">
        <v>1403</v>
      </c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spans="1:31">
      <c r="A267" s="9" t="s">
        <v>1451</v>
      </c>
      <c r="B267" s="10">
        <f t="shared" si="69"/>
        <v>791.65739799999994</v>
      </c>
      <c r="C267" s="11">
        <f t="shared" si="71"/>
        <v>4.4475134719101117</v>
      </c>
      <c r="D267" s="12">
        <f t="shared" si="73"/>
        <v>4.4475134719101117</v>
      </c>
      <c r="E267" s="13">
        <v>178</v>
      </c>
      <c r="F267" s="14">
        <v>220.15910400000001</v>
      </c>
      <c r="G267" s="15">
        <v>0.27800000000000002</v>
      </c>
      <c r="H267" s="14">
        <v>571.49829399999999</v>
      </c>
      <c r="I267" s="15">
        <v>0.72199999999999998</v>
      </c>
      <c r="J267" s="16">
        <v>791657398</v>
      </c>
      <c r="K267" s="70">
        <v>2018</v>
      </c>
      <c r="L267" s="13" t="s">
        <v>18</v>
      </c>
      <c r="M267" s="17" t="s">
        <v>594</v>
      </c>
      <c r="N267" s="88" t="s">
        <v>595</v>
      </c>
      <c r="O267" s="19"/>
      <c r="P267" s="28" t="s">
        <v>1403</v>
      </c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spans="1:31">
      <c r="A268" s="9" t="s">
        <v>1452</v>
      </c>
      <c r="B268" s="10">
        <f t="shared" si="69"/>
        <v>694.71338000000003</v>
      </c>
      <c r="C268" s="11">
        <f t="shared" si="71"/>
        <v>4.79112675862069</v>
      </c>
      <c r="D268" s="12">
        <f t="shared" si="73"/>
        <v>4.79112675862069</v>
      </c>
      <c r="E268" s="13">
        <v>145</v>
      </c>
      <c r="F268" s="14">
        <v>209.39790300000001</v>
      </c>
      <c r="G268" s="15">
        <v>0.30099999999999999</v>
      </c>
      <c r="H268" s="14">
        <v>485.31547699999999</v>
      </c>
      <c r="I268" s="15">
        <v>0.69899999999999995</v>
      </c>
      <c r="J268" s="16">
        <v>694713380</v>
      </c>
      <c r="K268" s="70">
        <v>2011</v>
      </c>
      <c r="L268" s="13" t="s">
        <v>18</v>
      </c>
      <c r="M268" s="17" t="s">
        <v>597</v>
      </c>
      <c r="N268" s="88" t="s">
        <v>598</v>
      </c>
      <c r="O268" s="19"/>
      <c r="P268" s="28" t="s">
        <v>1403</v>
      </c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spans="1:31">
      <c r="A269" s="9" t="s">
        <v>1453</v>
      </c>
      <c r="B269" s="10">
        <f t="shared" si="69"/>
        <v>682.71663599999999</v>
      </c>
      <c r="C269" s="11">
        <f t="shared" si="71"/>
        <v>4.5514442400000004</v>
      </c>
      <c r="D269" s="12">
        <f t="shared" si="73"/>
        <v>4.5514442400000004</v>
      </c>
      <c r="E269" s="13">
        <v>150</v>
      </c>
      <c r="F269" s="14">
        <v>195.04237699999999</v>
      </c>
      <c r="G269" s="15">
        <v>0.28599999999999998</v>
      </c>
      <c r="H269" s="14">
        <v>487.67425900000001</v>
      </c>
      <c r="I269" s="15">
        <v>0.71399999999999997</v>
      </c>
      <c r="J269" s="16">
        <v>682716636</v>
      </c>
      <c r="K269" s="70">
        <v>2015</v>
      </c>
      <c r="L269" s="13" t="s">
        <v>18</v>
      </c>
      <c r="M269" s="17" t="s">
        <v>600</v>
      </c>
      <c r="N269" s="88" t="s">
        <v>601</v>
      </c>
      <c r="O269" s="19"/>
      <c r="P269" s="28" t="s">
        <v>1403</v>
      </c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spans="1:31">
      <c r="A270" s="9" t="s">
        <v>614</v>
      </c>
      <c r="B270" s="10">
        <f t="shared" si="69"/>
        <v>546.38810799999999</v>
      </c>
      <c r="C270" s="11">
        <f t="shared" si="71"/>
        <v>4.3711048640000003</v>
      </c>
      <c r="D270" s="12">
        <f t="shared" si="73"/>
        <v>4.3711048640000003</v>
      </c>
      <c r="E270" s="13">
        <v>125</v>
      </c>
      <c r="F270" s="14">
        <v>215.40988899999999</v>
      </c>
      <c r="G270" s="15">
        <v>0.39400000000000002</v>
      </c>
      <c r="H270" s="14">
        <v>330.97821900000002</v>
      </c>
      <c r="I270" s="15">
        <v>0.60599999999999998</v>
      </c>
      <c r="J270" s="16">
        <v>546388108</v>
      </c>
      <c r="K270" s="70">
        <v>2000</v>
      </c>
      <c r="L270" s="13" t="s">
        <v>16</v>
      </c>
      <c r="M270" s="17" t="s">
        <v>615</v>
      </c>
      <c r="N270" s="88" t="s">
        <v>616</v>
      </c>
      <c r="O270" s="19"/>
      <c r="P270" s="28" t="s">
        <v>1403</v>
      </c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spans="1:31">
      <c r="A271" s="9" t="s">
        <v>617</v>
      </c>
      <c r="B271" s="10">
        <f t="shared" si="69"/>
        <v>398.47949699999998</v>
      </c>
      <c r="C271" s="11">
        <f t="shared" si="71"/>
        <v>2.6565299799999997</v>
      </c>
      <c r="D271" s="12">
        <f t="shared" si="73"/>
        <v>2.6565299799999997</v>
      </c>
      <c r="E271" s="13">
        <v>150</v>
      </c>
      <c r="F271" s="14">
        <v>134.02980099999999</v>
      </c>
      <c r="G271" s="15">
        <v>0.33600000000000002</v>
      </c>
      <c r="H271" s="14">
        <v>264.44969600000002</v>
      </c>
      <c r="I271" s="15">
        <v>0.66400000000000003</v>
      </c>
      <c r="J271" s="16">
        <v>398479497</v>
      </c>
      <c r="K271" s="70">
        <v>2006</v>
      </c>
      <c r="L271" s="13" t="s">
        <v>16</v>
      </c>
      <c r="M271" s="17" t="s">
        <v>618</v>
      </c>
      <c r="N271" s="88" t="s">
        <v>619</v>
      </c>
      <c r="O271" s="19"/>
      <c r="P271" s="28" t="s">
        <v>1403</v>
      </c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spans="1:31">
      <c r="A272" s="9" t="s">
        <v>620</v>
      </c>
      <c r="B272" s="10">
        <f t="shared" si="69"/>
        <v>660.34973100000002</v>
      </c>
      <c r="C272" s="11">
        <f t="shared" si="71"/>
        <v>3.7734270342857146</v>
      </c>
      <c r="D272" s="12">
        <f t="shared" si="73"/>
        <v>3.7734270342857146</v>
      </c>
      <c r="E272" s="13">
        <v>175</v>
      </c>
      <c r="F272" s="14">
        <v>248.75704400000001</v>
      </c>
      <c r="G272" s="15">
        <v>0.377</v>
      </c>
      <c r="H272" s="14">
        <v>411.59268700000001</v>
      </c>
      <c r="I272" s="15">
        <v>0.623</v>
      </c>
      <c r="J272" s="16">
        <v>660349731</v>
      </c>
      <c r="K272" s="70">
        <v>2016</v>
      </c>
      <c r="L272" s="13" t="s">
        <v>18</v>
      </c>
      <c r="M272" s="17" t="s">
        <v>621</v>
      </c>
      <c r="N272" s="88" t="s">
        <v>622</v>
      </c>
      <c r="O272" s="19"/>
      <c r="P272" s="28" t="s">
        <v>1403</v>
      </c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spans="1:31">
      <c r="A273" s="23" t="s">
        <v>623</v>
      </c>
      <c r="B273" s="10">
        <f t="shared" si="69"/>
        <v>755.35671100000002</v>
      </c>
      <c r="C273" s="11">
        <f t="shared" si="71"/>
        <v>6.0428536880000001</v>
      </c>
      <c r="D273" s="12">
        <f t="shared" si="73"/>
        <v>6.0428536880000001</v>
      </c>
      <c r="E273" s="13">
        <v>125</v>
      </c>
      <c r="F273" s="14">
        <v>337.13588499999997</v>
      </c>
      <c r="G273" s="15">
        <v>0.44600000000000001</v>
      </c>
      <c r="H273" s="14">
        <v>418.22082599999999</v>
      </c>
      <c r="I273" s="15">
        <v>0.55400000000000005</v>
      </c>
      <c r="J273" s="16">
        <v>755356711</v>
      </c>
      <c r="K273" s="70">
        <v>2014</v>
      </c>
      <c r="L273" s="13" t="s">
        <v>18</v>
      </c>
      <c r="M273" s="17" t="s">
        <v>624</v>
      </c>
      <c r="N273" s="88" t="s">
        <v>625</v>
      </c>
      <c r="O273" s="19"/>
      <c r="P273" s="28" t="s">
        <v>1403</v>
      </c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spans="1:31">
      <c r="A274" s="23" t="s">
        <v>626</v>
      </c>
      <c r="B274" s="10">
        <f t="shared" si="69"/>
        <v>653.42826100000002</v>
      </c>
      <c r="C274" s="11">
        <f t="shared" si="71"/>
        <v>4.0839266312499998</v>
      </c>
      <c r="D274" s="12">
        <f t="shared" si="73"/>
        <v>4.0839266312499998</v>
      </c>
      <c r="E274" s="13">
        <v>160</v>
      </c>
      <c r="F274" s="14">
        <v>281.72390200000001</v>
      </c>
      <c r="G274" s="15">
        <v>0.43099999999999999</v>
      </c>
      <c r="H274" s="14">
        <v>371.70435900000001</v>
      </c>
      <c r="I274" s="15">
        <v>0.56899999999999995</v>
      </c>
      <c r="J274" s="16">
        <v>653428261</v>
      </c>
      <c r="K274" s="70">
        <v>2015</v>
      </c>
      <c r="L274" s="13" t="s">
        <v>18</v>
      </c>
      <c r="M274" s="17" t="s">
        <v>627</v>
      </c>
      <c r="N274" s="88" t="s">
        <v>628</v>
      </c>
      <c r="O274" s="19"/>
      <c r="P274" s="28" t="s">
        <v>1403</v>
      </c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spans="1:31">
      <c r="A275" s="9" t="s">
        <v>629</v>
      </c>
      <c r="B275" s="10">
        <f t="shared" si="69"/>
        <v>743.55964500000005</v>
      </c>
      <c r="C275" s="11">
        <f t="shared" si="71"/>
        <v>3.7177982250000001</v>
      </c>
      <c r="D275" s="12">
        <f t="shared" si="73"/>
        <v>3.7177982250000001</v>
      </c>
      <c r="E275" s="13">
        <v>200</v>
      </c>
      <c r="F275" s="14">
        <v>268.49276400000002</v>
      </c>
      <c r="G275" s="15">
        <v>0.36099999999999999</v>
      </c>
      <c r="H275" s="14">
        <v>475.06688100000002</v>
      </c>
      <c r="I275" s="15">
        <v>0.63900000000000001</v>
      </c>
      <c r="J275" s="16">
        <v>743559645</v>
      </c>
      <c r="K275" s="70">
        <v>2013</v>
      </c>
      <c r="L275" s="13" t="s">
        <v>18</v>
      </c>
      <c r="M275" s="17" t="s">
        <v>630</v>
      </c>
      <c r="N275" s="88" t="s">
        <v>631</v>
      </c>
      <c r="O275" s="19"/>
      <c r="P275" s="28" t="s">
        <v>1403</v>
      </c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spans="1:31">
      <c r="A276" s="9" t="s">
        <v>632</v>
      </c>
      <c r="B276" s="10">
        <f t="shared" si="69"/>
        <v>381.50986999999998</v>
      </c>
      <c r="C276" s="11">
        <f t="shared" si="71"/>
        <v>2.2441757058823528</v>
      </c>
      <c r="D276" s="12">
        <f t="shared" si="73"/>
        <v>2.2441757058823528</v>
      </c>
      <c r="E276" s="13">
        <v>170</v>
      </c>
      <c r="F276" s="14">
        <v>198.35152600000001</v>
      </c>
      <c r="G276" s="15">
        <v>0.52</v>
      </c>
      <c r="H276" s="14">
        <v>183.158344</v>
      </c>
      <c r="I276" s="15">
        <v>0.48</v>
      </c>
      <c r="J276" s="16">
        <v>381509870</v>
      </c>
      <c r="K276" s="70">
        <v>2009</v>
      </c>
      <c r="L276" s="13" t="s">
        <v>16</v>
      </c>
      <c r="M276" s="17" t="s">
        <v>633</v>
      </c>
      <c r="N276" s="88" t="s">
        <v>634</v>
      </c>
      <c r="O276" s="19"/>
      <c r="P276" s="28" t="s">
        <v>1403</v>
      </c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spans="1:31">
      <c r="A277" s="9" t="s">
        <v>635</v>
      </c>
      <c r="B277" s="10">
        <f t="shared" si="69"/>
        <v>579.70773799999995</v>
      </c>
      <c r="C277" s="11">
        <f t="shared" si="71"/>
        <v>5.0409368521739122</v>
      </c>
      <c r="D277" s="12">
        <f t="shared" si="73"/>
        <v>5.0409368521739122</v>
      </c>
      <c r="E277" s="13">
        <v>115</v>
      </c>
      <c r="F277" s="14">
        <v>290.64225599999997</v>
      </c>
      <c r="G277" s="15">
        <v>0.501</v>
      </c>
      <c r="H277" s="14">
        <v>289.06548199999997</v>
      </c>
      <c r="I277" s="15">
        <v>0.499</v>
      </c>
      <c r="J277" s="16">
        <v>579707738</v>
      </c>
      <c r="K277" s="70">
        <v>2001</v>
      </c>
      <c r="L277" s="13" t="s">
        <v>16</v>
      </c>
      <c r="M277" s="17" t="s">
        <v>636</v>
      </c>
      <c r="N277" s="88" t="s">
        <v>637</v>
      </c>
      <c r="O277" s="19"/>
      <c r="P277" s="28" t="s">
        <v>1403</v>
      </c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spans="1:31">
      <c r="A278" s="9" t="s">
        <v>638</v>
      </c>
      <c r="B278" s="10">
        <f t="shared" si="69"/>
        <v>487.287646</v>
      </c>
      <c r="C278" s="11">
        <f t="shared" si="71"/>
        <v>4.4298876909090907</v>
      </c>
      <c r="D278" s="12">
        <f t="shared" si="73"/>
        <v>4.4298876909090907</v>
      </c>
      <c r="E278" s="13">
        <v>110</v>
      </c>
      <c r="F278" s="14">
        <v>186.33627899999999</v>
      </c>
      <c r="G278" s="15">
        <v>0.38200000000000001</v>
      </c>
      <c r="H278" s="14">
        <v>300.951367</v>
      </c>
      <c r="I278" s="15">
        <v>0.61799999999999999</v>
      </c>
      <c r="J278" s="16">
        <v>487287646</v>
      </c>
      <c r="K278" s="70">
        <v>2005</v>
      </c>
      <c r="L278" s="13" t="s">
        <v>16</v>
      </c>
      <c r="M278" s="17" t="s">
        <v>639</v>
      </c>
      <c r="N278" s="88" t="s">
        <v>640</v>
      </c>
      <c r="O278" s="19"/>
      <c r="P278" s="28" t="s">
        <v>1403</v>
      </c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spans="1:31">
      <c r="A279" s="9" t="s">
        <v>641</v>
      </c>
      <c r="B279" s="10">
        <f t="shared" si="69"/>
        <v>441.28619500000002</v>
      </c>
      <c r="C279" s="11">
        <f t="shared" si="71"/>
        <v>17.6514478</v>
      </c>
      <c r="D279" s="12">
        <f t="shared" si="73"/>
        <v>17.6514478</v>
      </c>
      <c r="E279" s="13">
        <v>25</v>
      </c>
      <c r="F279" s="14">
        <v>219.195243</v>
      </c>
      <c r="G279" s="15">
        <v>0.497</v>
      </c>
      <c r="H279" s="14">
        <v>222.09095199999999</v>
      </c>
      <c r="I279" s="15">
        <v>0.503</v>
      </c>
      <c r="J279" s="16">
        <v>441286195</v>
      </c>
      <c r="K279" s="70">
        <v>1993</v>
      </c>
      <c r="L279" s="13" t="s">
        <v>23</v>
      </c>
      <c r="M279" s="17" t="s">
        <v>642</v>
      </c>
      <c r="N279" s="88" t="s">
        <v>643</v>
      </c>
      <c r="O279" s="19"/>
      <c r="P279" s="28" t="s">
        <v>1403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spans="1:31">
      <c r="A280" s="9" t="s">
        <v>644</v>
      </c>
      <c r="B280" s="10">
        <f t="shared" si="69"/>
        <v>352.79408100000001</v>
      </c>
      <c r="C280" s="11">
        <f t="shared" si="71"/>
        <v>6.4144378363636365</v>
      </c>
      <c r="D280" s="12">
        <f t="shared" si="73"/>
        <v>6.4144378363636365</v>
      </c>
      <c r="E280" s="13">
        <v>55</v>
      </c>
      <c r="F280" s="14">
        <v>102.826543</v>
      </c>
      <c r="G280" s="15">
        <v>0.29199999999999998</v>
      </c>
      <c r="H280" s="14">
        <v>249.96753799999999</v>
      </c>
      <c r="I280" s="15">
        <v>0.70799999999999996</v>
      </c>
      <c r="J280" s="16">
        <v>352794081</v>
      </c>
      <c r="K280" s="70">
        <v>2017</v>
      </c>
      <c r="L280" s="13" t="s">
        <v>18</v>
      </c>
      <c r="M280" s="17" t="s">
        <v>645</v>
      </c>
      <c r="N280" s="88" t="s">
        <v>646</v>
      </c>
      <c r="O280" s="19"/>
      <c r="P280" s="28" t="s">
        <v>1403</v>
      </c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spans="1:31">
      <c r="A281" s="9" t="s">
        <v>647</v>
      </c>
      <c r="B281" s="10">
        <f t="shared" si="69"/>
        <v>368.74404399999997</v>
      </c>
      <c r="C281" s="11">
        <f t="shared" si="71"/>
        <v>73.748808799999992</v>
      </c>
      <c r="D281" s="12">
        <f t="shared" si="73"/>
        <v>73.748808799999992</v>
      </c>
      <c r="E281" s="13">
        <v>5</v>
      </c>
      <c r="F281" s="14">
        <v>241.438208</v>
      </c>
      <c r="G281" s="15">
        <v>0.65500000000000003</v>
      </c>
      <c r="H281" s="14">
        <v>127.305836</v>
      </c>
      <c r="I281" s="15">
        <v>0.34499999999999997</v>
      </c>
      <c r="J281" s="16">
        <v>368744044</v>
      </c>
      <c r="K281" s="70">
        <v>2002</v>
      </c>
      <c r="L281" s="13" t="s">
        <v>16</v>
      </c>
      <c r="M281" s="17" t="s">
        <v>648</v>
      </c>
      <c r="N281" s="88" t="s">
        <v>649</v>
      </c>
      <c r="O281" s="19"/>
      <c r="P281" s="28" t="s">
        <v>1403</v>
      </c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spans="1:31">
      <c r="A282" s="9" t="s">
        <v>650</v>
      </c>
      <c r="B282" s="10">
        <f t="shared" si="69"/>
        <v>347.51231799999999</v>
      </c>
      <c r="C282" s="11">
        <f t="shared" si="71"/>
        <v>3.4751231799999998</v>
      </c>
      <c r="D282" s="12">
        <f t="shared" si="73"/>
        <v>3.4751231799999998</v>
      </c>
      <c r="E282" s="13">
        <v>100</v>
      </c>
      <c r="F282" s="14">
        <v>173.008894</v>
      </c>
      <c r="G282" s="15">
        <v>0.498</v>
      </c>
      <c r="H282" s="14">
        <v>174.503424</v>
      </c>
      <c r="I282" s="50">
        <v>0.502</v>
      </c>
      <c r="J282" s="16">
        <v>347512318</v>
      </c>
      <c r="K282" s="70">
        <v>2004</v>
      </c>
      <c r="L282" s="13" t="s">
        <v>16</v>
      </c>
      <c r="M282" s="17" t="s">
        <v>651</v>
      </c>
      <c r="N282" s="88" t="s">
        <v>652</v>
      </c>
      <c r="O282" s="19"/>
      <c r="P282" s="28" t="s">
        <v>1403</v>
      </c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spans="1:31">
      <c r="A283" s="9" t="s">
        <v>653</v>
      </c>
      <c r="B283" s="10">
        <f t="shared" si="69"/>
        <v>459.24224900000002</v>
      </c>
      <c r="C283" s="11">
        <f t="shared" si="71"/>
        <v>3.5326326846153848</v>
      </c>
      <c r="D283" s="12">
        <f t="shared" si="73"/>
        <v>3.5326326846153848</v>
      </c>
      <c r="E283" s="13">
        <v>130</v>
      </c>
      <c r="F283" s="14">
        <v>219.96411499999999</v>
      </c>
      <c r="G283" s="15">
        <v>0.47899999999999998</v>
      </c>
      <c r="H283" s="14">
        <v>239.27813399999999</v>
      </c>
      <c r="I283" s="15">
        <v>0.52100000000000002</v>
      </c>
      <c r="J283" s="16">
        <v>459242249</v>
      </c>
      <c r="K283" s="70">
        <v>2007</v>
      </c>
      <c r="L283" s="13" t="s">
        <v>16</v>
      </c>
      <c r="M283" s="17" t="s">
        <v>654</v>
      </c>
      <c r="N283" s="88" t="s">
        <v>655</v>
      </c>
      <c r="O283" s="19"/>
      <c r="P283" s="28" t="s">
        <v>1403</v>
      </c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spans="1:31">
      <c r="A284" s="99" t="s">
        <v>1454</v>
      </c>
      <c r="B284" s="100">
        <f t="shared" si="69"/>
        <v>268.1574</v>
      </c>
      <c r="C284" s="101">
        <f>SUM(J284/(E284*1000000))</f>
        <v>14.897633333333333</v>
      </c>
      <c r="D284" s="92">
        <f>SUM(C284/1)</f>
        <v>14.897633333333333</v>
      </c>
      <c r="E284" s="94">
        <v>18</v>
      </c>
      <c r="F284" s="94">
        <v>150.1574</v>
      </c>
      <c r="G284" s="93">
        <f>SUM(F284/B284)</f>
        <v>0.55995993397907351</v>
      </c>
      <c r="H284" s="94">
        <f>(J284/1000000)-F284</f>
        <v>118</v>
      </c>
      <c r="I284" s="95">
        <f>H284/B284</f>
        <v>0.44004006602092655</v>
      </c>
      <c r="J284" s="100">
        <v>268157400</v>
      </c>
      <c r="K284" s="102">
        <v>2014</v>
      </c>
      <c r="L284" s="97" t="s">
        <v>18</v>
      </c>
      <c r="M284" s="17"/>
      <c r="N284" s="88"/>
      <c r="O284" s="19"/>
      <c r="P284" s="28" t="s">
        <v>1403</v>
      </c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spans="1:31">
      <c r="A285" s="9" t="s">
        <v>656</v>
      </c>
      <c r="B285" s="10">
        <f t="shared" si="69"/>
        <v>574.48122899999998</v>
      </c>
      <c r="C285" s="11">
        <f t="shared" ref="C285:C297" si="74">SUM(B285/E285)</f>
        <v>5.2225566272727271</v>
      </c>
      <c r="D285" s="12">
        <f t="shared" ref="D285:D287" si="75">C285/1</f>
        <v>5.2225566272727271</v>
      </c>
      <c r="E285" s="13">
        <v>110</v>
      </c>
      <c r="F285" s="14">
        <v>250.86326800000001</v>
      </c>
      <c r="G285" s="15">
        <v>0.437</v>
      </c>
      <c r="H285" s="14">
        <v>323.61796099999998</v>
      </c>
      <c r="I285" s="15">
        <v>0.56299999999999994</v>
      </c>
      <c r="J285" s="16">
        <v>574481229</v>
      </c>
      <c r="K285" s="70">
        <v>2006</v>
      </c>
      <c r="L285" s="13" t="s">
        <v>16</v>
      </c>
      <c r="M285" s="17" t="s">
        <v>657</v>
      </c>
      <c r="N285" s="88" t="s">
        <v>658</v>
      </c>
      <c r="O285" s="19"/>
      <c r="P285" s="28" t="s">
        <v>1403</v>
      </c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spans="1:31">
      <c r="A286" s="9" t="s">
        <v>659</v>
      </c>
      <c r="B286" s="10">
        <f t="shared" si="69"/>
        <v>413.10617000000002</v>
      </c>
      <c r="C286" s="11">
        <f t="shared" si="74"/>
        <v>2.7540411333333337</v>
      </c>
      <c r="D286" s="12">
        <f t="shared" si="75"/>
        <v>2.7540411333333337</v>
      </c>
      <c r="E286" s="13">
        <v>150</v>
      </c>
      <c r="F286" s="14">
        <v>177.24372099999999</v>
      </c>
      <c r="G286" s="15">
        <v>0.42899999999999999</v>
      </c>
      <c r="H286" s="14">
        <v>235.862449</v>
      </c>
      <c r="I286" s="50">
        <v>0.57099999999999995</v>
      </c>
      <c r="J286" s="16">
        <v>413106170</v>
      </c>
      <c r="K286" s="70">
        <v>2009</v>
      </c>
      <c r="L286" s="13" t="s">
        <v>16</v>
      </c>
      <c r="M286" s="17" t="s">
        <v>660</v>
      </c>
      <c r="N286" s="88" t="s">
        <v>661</v>
      </c>
      <c r="O286" s="19"/>
      <c r="P286" s="28" t="s">
        <v>1403</v>
      </c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spans="1:31">
      <c r="A287" s="9" t="s">
        <v>662</v>
      </c>
      <c r="B287" s="10">
        <f t="shared" si="69"/>
        <v>363.204635</v>
      </c>
      <c r="C287" s="11">
        <f t="shared" si="74"/>
        <v>2.8598790157480316</v>
      </c>
      <c r="D287" s="12">
        <f t="shared" si="75"/>
        <v>2.8598790157480316</v>
      </c>
      <c r="E287" s="13">
        <v>127</v>
      </c>
      <c r="F287" s="14">
        <v>113.746621</v>
      </c>
      <c r="G287" s="15">
        <v>0.313</v>
      </c>
      <c r="H287" s="14">
        <v>249.45801399999999</v>
      </c>
      <c r="I287" s="15">
        <v>0.68700000000000006</v>
      </c>
      <c r="J287" s="16">
        <v>363204635</v>
      </c>
      <c r="K287" s="70">
        <v>2014</v>
      </c>
      <c r="L287" s="13" t="s">
        <v>18</v>
      </c>
      <c r="M287" s="17" t="s">
        <v>663</v>
      </c>
      <c r="N287" s="88" t="s">
        <v>664</v>
      </c>
      <c r="O287" s="19"/>
      <c r="P287" s="28" t="s">
        <v>1403</v>
      </c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spans="1:31">
      <c r="A288" s="117" t="s">
        <v>1455</v>
      </c>
      <c r="B288" s="90">
        <f t="shared" si="69"/>
        <v>54.333371</v>
      </c>
      <c r="C288" s="91">
        <f t="shared" si="74"/>
        <v>120.74082444444444</v>
      </c>
      <c r="D288" s="92">
        <f>SUM(C288/1)</f>
        <v>120.74082444444444</v>
      </c>
      <c r="E288" s="118">
        <v>0.45</v>
      </c>
      <c r="F288" s="92">
        <v>27.203371000000001</v>
      </c>
      <c r="G288" s="93">
        <f>SUM(F288/B288)</f>
        <v>0.50067519278345529</v>
      </c>
      <c r="H288" s="94">
        <f>(J288/1000000)-F288</f>
        <v>27.13</v>
      </c>
      <c r="I288" s="95">
        <f>H288/B288</f>
        <v>0.49932480721654465</v>
      </c>
      <c r="J288" s="90">
        <v>54333371</v>
      </c>
      <c r="K288" s="96">
        <v>2015</v>
      </c>
      <c r="L288" s="97" t="s">
        <v>18</v>
      </c>
      <c r="M288" s="17"/>
      <c r="N288" s="88"/>
      <c r="O288" s="19"/>
      <c r="P288" s="28" t="s">
        <v>1403</v>
      </c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spans="1:31">
      <c r="A289" s="9" t="s">
        <v>665</v>
      </c>
      <c r="B289" s="10">
        <f t="shared" si="69"/>
        <v>774.153007</v>
      </c>
      <c r="C289" s="11">
        <f t="shared" si="74"/>
        <v>3.096612028</v>
      </c>
      <c r="D289" s="12">
        <f t="shared" ref="D289:D297" si="76">C289/1</f>
        <v>3.096612028</v>
      </c>
      <c r="E289" s="13">
        <v>250</v>
      </c>
      <c r="F289" s="14">
        <v>160.891007</v>
      </c>
      <c r="G289" s="15">
        <v>0.20799999999999999</v>
      </c>
      <c r="H289" s="14">
        <v>613.26199999999994</v>
      </c>
      <c r="I289" s="15">
        <v>0.79200000000000004</v>
      </c>
      <c r="J289" s="16">
        <v>774153007</v>
      </c>
      <c r="K289" s="70">
        <v>2021</v>
      </c>
      <c r="L289" s="13" t="s">
        <v>91</v>
      </c>
      <c r="M289" s="17" t="s">
        <v>666</v>
      </c>
      <c r="N289" s="88" t="s">
        <v>667</v>
      </c>
      <c r="O289" s="19"/>
      <c r="P289" s="28" t="s">
        <v>1403</v>
      </c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spans="1:31">
      <c r="A290" s="9" t="s">
        <v>668</v>
      </c>
      <c r="B290" s="10">
        <f t="shared" si="69"/>
        <v>359.20004399999999</v>
      </c>
      <c r="C290" s="11">
        <f t="shared" si="74"/>
        <v>2.873600352</v>
      </c>
      <c r="D290" s="12">
        <f t="shared" si="76"/>
        <v>2.873600352</v>
      </c>
      <c r="E290" s="13">
        <v>125</v>
      </c>
      <c r="F290" s="14">
        <v>101.20004400000001</v>
      </c>
      <c r="G290" s="15">
        <v>0.28199999999999997</v>
      </c>
      <c r="H290" s="14">
        <v>258</v>
      </c>
      <c r="I290" s="15">
        <v>0.71799999999999997</v>
      </c>
      <c r="J290" s="16">
        <v>359200044</v>
      </c>
      <c r="K290" s="70">
        <v>2014</v>
      </c>
      <c r="L290" s="13" t="s">
        <v>18</v>
      </c>
      <c r="M290" s="17" t="s">
        <v>669</v>
      </c>
      <c r="N290" s="88" t="s">
        <v>670</v>
      </c>
      <c r="O290" s="19"/>
      <c r="P290" s="28" t="s">
        <v>1403</v>
      </c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spans="1:31">
      <c r="A291" s="9" t="s">
        <v>671</v>
      </c>
      <c r="B291" s="10">
        <f t="shared" si="69"/>
        <v>363.889678</v>
      </c>
      <c r="C291" s="11">
        <f t="shared" si="74"/>
        <v>8.6640399523809517</v>
      </c>
      <c r="D291" s="12">
        <f t="shared" si="76"/>
        <v>8.6640399523809517</v>
      </c>
      <c r="E291" s="13">
        <v>42</v>
      </c>
      <c r="F291" s="14">
        <v>116.08967800000001</v>
      </c>
      <c r="G291" s="15">
        <v>0.31900000000000001</v>
      </c>
      <c r="H291" s="14">
        <v>247.8</v>
      </c>
      <c r="I291" s="15">
        <v>0.68100000000000005</v>
      </c>
      <c r="J291" s="16">
        <v>363889678</v>
      </c>
      <c r="K291" s="70">
        <v>1999</v>
      </c>
      <c r="L291" s="13" t="s">
        <v>23</v>
      </c>
      <c r="M291" s="17" t="s">
        <v>672</v>
      </c>
      <c r="N291" s="88" t="s">
        <v>673</v>
      </c>
      <c r="O291" s="19"/>
      <c r="P291" s="28" t="s">
        <v>1403</v>
      </c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spans="1:31">
      <c r="A292" s="9" t="s">
        <v>674</v>
      </c>
      <c r="B292" s="10">
        <f t="shared" si="69"/>
        <v>351.72398900000002</v>
      </c>
      <c r="C292" s="11">
        <f t="shared" si="74"/>
        <v>4.6896531866666669</v>
      </c>
      <c r="D292" s="12">
        <f t="shared" si="76"/>
        <v>4.6896531866666669</v>
      </c>
      <c r="E292" s="13">
        <v>75</v>
      </c>
      <c r="F292" s="14">
        <v>117.723989</v>
      </c>
      <c r="G292" s="15">
        <v>0.33500000000000002</v>
      </c>
      <c r="H292" s="14">
        <v>234</v>
      </c>
      <c r="I292" s="15">
        <v>0.66500000000000004</v>
      </c>
      <c r="J292" s="16">
        <v>351723989</v>
      </c>
      <c r="K292" s="70">
        <v>2013</v>
      </c>
      <c r="L292" s="13" t="s">
        <v>18</v>
      </c>
      <c r="M292" s="17" t="s">
        <v>675</v>
      </c>
      <c r="N292" s="88" t="s">
        <v>676</v>
      </c>
      <c r="O292" s="19"/>
      <c r="P292" s="28" t="s">
        <v>1403</v>
      </c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spans="1:31">
      <c r="A293" s="9" t="s">
        <v>677</v>
      </c>
      <c r="B293" s="10">
        <f t="shared" si="69"/>
        <v>334.897606</v>
      </c>
      <c r="C293" s="11">
        <f t="shared" si="74"/>
        <v>2.7908133833333335</v>
      </c>
      <c r="D293" s="12">
        <f t="shared" si="76"/>
        <v>2.7908133833333335</v>
      </c>
      <c r="E293" s="13">
        <v>120</v>
      </c>
      <c r="F293" s="14">
        <v>65.075540000000004</v>
      </c>
      <c r="G293" s="15">
        <v>0.19400000000000001</v>
      </c>
      <c r="H293" s="14">
        <v>269.82206600000001</v>
      </c>
      <c r="I293" s="15">
        <v>0.80600000000000005</v>
      </c>
      <c r="J293" s="16">
        <v>334897606</v>
      </c>
      <c r="K293" s="70">
        <v>2016</v>
      </c>
      <c r="L293" s="13" t="s">
        <v>18</v>
      </c>
      <c r="M293" s="17" t="s">
        <v>678</v>
      </c>
      <c r="N293" s="88" t="s">
        <v>679</v>
      </c>
      <c r="O293" s="19"/>
      <c r="P293" s="28" t="s">
        <v>1403</v>
      </c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spans="1:31">
      <c r="A294" s="9" t="s">
        <v>680</v>
      </c>
      <c r="B294" s="10">
        <f t="shared" si="69"/>
        <v>450.71715</v>
      </c>
      <c r="C294" s="11">
        <f t="shared" si="74"/>
        <v>5.3025547058823532</v>
      </c>
      <c r="D294" s="12">
        <f t="shared" si="76"/>
        <v>5.3025547058823532</v>
      </c>
      <c r="E294" s="13">
        <v>85</v>
      </c>
      <c r="F294" s="14">
        <v>183.41714999999999</v>
      </c>
      <c r="G294" s="15">
        <v>0.40699999999999997</v>
      </c>
      <c r="H294" s="14">
        <v>267.3</v>
      </c>
      <c r="I294" s="15">
        <v>0.59299999999999997</v>
      </c>
      <c r="J294" s="16">
        <v>450717150</v>
      </c>
      <c r="K294" s="70">
        <v>2001</v>
      </c>
      <c r="L294" s="13" t="s">
        <v>16</v>
      </c>
      <c r="M294" s="17" t="s">
        <v>681</v>
      </c>
      <c r="N294" s="88" t="s">
        <v>682</v>
      </c>
      <c r="O294" s="19"/>
      <c r="P294" s="28" t="s">
        <v>1403</v>
      </c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spans="1:31">
      <c r="A295" s="9" t="s">
        <v>683</v>
      </c>
      <c r="B295" s="10">
        <f t="shared" si="69"/>
        <v>311.31262400000003</v>
      </c>
      <c r="C295" s="11">
        <f t="shared" si="74"/>
        <v>3.6625014588235296</v>
      </c>
      <c r="D295" s="12">
        <f t="shared" si="76"/>
        <v>3.6625014588235296</v>
      </c>
      <c r="E295" s="13">
        <v>85</v>
      </c>
      <c r="F295" s="14">
        <v>117.154724</v>
      </c>
      <c r="G295" s="15">
        <v>0.376</v>
      </c>
      <c r="H295" s="14">
        <v>194.15790000000001</v>
      </c>
      <c r="I295" s="15">
        <v>0.624</v>
      </c>
      <c r="J295" s="16">
        <v>311312624</v>
      </c>
      <c r="K295" s="70">
        <v>2007</v>
      </c>
      <c r="L295" s="13" t="s">
        <v>16</v>
      </c>
      <c r="M295" s="17" t="s">
        <v>684</v>
      </c>
      <c r="N295" s="88" t="s">
        <v>685</v>
      </c>
      <c r="O295" s="19"/>
      <c r="P295" s="28" t="s">
        <v>1403</v>
      </c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spans="1:31">
      <c r="A296" s="9" t="s">
        <v>686</v>
      </c>
      <c r="B296" s="10">
        <f t="shared" si="69"/>
        <v>362.74428</v>
      </c>
      <c r="C296" s="11">
        <f t="shared" si="74"/>
        <v>3.2976752727272727</v>
      </c>
      <c r="D296" s="12">
        <f t="shared" si="76"/>
        <v>3.2976752727272727</v>
      </c>
      <c r="E296" s="13">
        <v>110</v>
      </c>
      <c r="F296" s="14">
        <v>125.54428</v>
      </c>
      <c r="G296" s="15">
        <v>0.34599999999999997</v>
      </c>
      <c r="H296" s="14">
        <v>237.2</v>
      </c>
      <c r="I296" s="50">
        <v>0.65400000000000003</v>
      </c>
      <c r="J296" s="16">
        <v>362744280</v>
      </c>
      <c r="K296" s="70">
        <v>2004</v>
      </c>
      <c r="L296" s="13" t="s">
        <v>16</v>
      </c>
      <c r="M296" s="17" t="s">
        <v>687</v>
      </c>
      <c r="N296" s="88" t="s">
        <v>688</v>
      </c>
      <c r="O296" s="19"/>
      <c r="P296" s="28" t="s">
        <v>1403</v>
      </c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spans="1:31">
      <c r="A297" s="9" t="s">
        <v>689</v>
      </c>
      <c r="B297" s="10">
        <f t="shared" si="69"/>
        <v>377.61759799999999</v>
      </c>
      <c r="C297" s="11">
        <f t="shared" si="74"/>
        <v>3.933516645833333</v>
      </c>
      <c r="D297" s="12">
        <f t="shared" si="76"/>
        <v>3.933516645833333</v>
      </c>
      <c r="E297" s="32">
        <v>96</v>
      </c>
      <c r="F297" s="14">
        <v>142.50272799999999</v>
      </c>
      <c r="G297" s="15">
        <v>0.377</v>
      </c>
      <c r="H297" s="14">
        <v>235.11487</v>
      </c>
      <c r="I297" s="15">
        <v>0.623</v>
      </c>
      <c r="J297" s="16">
        <v>377617598</v>
      </c>
      <c r="K297" s="70">
        <v>2019</v>
      </c>
      <c r="L297" s="13" t="s">
        <v>18</v>
      </c>
      <c r="M297" s="17" t="s">
        <v>690</v>
      </c>
      <c r="N297" s="88" t="s">
        <v>691</v>
      </c>
      <c r="O297" s="19"/>
      <c r="P297" s="28" t="s">
        <v>1403</v>
      </c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spans="1:31">
      <c r="A298" s="99" t="s">
        <v>1456</v>
      </c>
      <c r="B298" s="100">
        <f t="shared" si="69"/>
        <v>102.529779</v>
      </c>
      <c r="C298" s="101">
        <f>SUM(J298/(E298*1000000))</f>
        <v>20.505955799999999</v>
      </c>
      <c r="D298" s="92">
        <f>SUM(C298/1)</f>
        <v>20.505955799999999</v>
      </c>
      <c r="E298" s="94">
        <v>5</v>
      </c>
      <c r="F298" s="94">
        <v>50.856009999999998</v>
      </c>
      <c r="G298" s="93">
        <f>SUM(F298/B298)</f>
        <v>0.49601209030207699</v>
      </c>
      <c r="H298" s="94">
        <f>(J298/1000000)-F298</f>
        <v>51.673769000000007</v>
      </c>
      <c r="I298" s="95">
        <f>H298/B298</f>
        <v>0.50398790969792306</v>
      </c>
      <c r="J298" s="100">
        <v>102529779</v>
      </c>
      <c r="K298" s="102">
        <v>2014</v>
      </c>
      <c r="L298" s="97" t="s">
        <v>18</v>
      </c>
      <c r="M298" s="17"/>
      <c r="N298" s="88"/>
      <c r="O298" s="19"/>
      <c r="P298" s="135" t="s">
        <v>1402</v>
      </c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spans="1:31">
      <c r="A299" s="9" t="s">
        <v>692</v>
      </c>
      <c r="B299" s="10">
        <f t="shared" si="69"/>
        <v>339.79588999999999</v>
      </c>
      <c r="C299" s="11">
        <f t="shared" ref="C299:C304" si="77">SUM(B299/E299)</f>
        <v>4.2474486249999996</v>
      </c>
      <c r="D299" s="12">
        <f t="shared" ref="D299:D301" si="78">C299/1</f>
        <v>4.2474486249999996</v>
      </c>
      <c r="E299" s="13">
        <v>80</v>
      </c>
      <c r="F299" s="14">
        <v>155.01934</v>
      </c>
      <c r="G299" s="15">
        <v>0.45600000000000002</v>
      </c>
      <c r="H299" s="14">
        <v>184.77654999999999</v>
      </c>
      <c r="I299" s="15">
        <v>0.54400000000000004</v>
      </c>
      <c r="J299" s="16">
        <v>339795890</v>
      </c>
      <c r="K299" s="70">
        <v>2006</v>
      </c>
      <c r="L299" s="13" t="s">
        <v>16</v>
      </c>
      <c r="M299" s="17" t="s">
        <v>693</v>
      </c>
      <c r="N299" s="88" t="s">
        <v>694</v>
      </c>
      <c r="O299" s="19"/>
      <c r="P299" s="28" t="s">
        <v>1403</v>
      </c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spans="1:31">
      <c r="A300" s="9" t="s">
        <v>695</v>
      </c>
      <c r="B300" s="10">
        <f t="shared" si="69"/>
        <v>493.311825</v>
      </c>
      <c r="C300" s="11">
        <f t="shared" si="77"/>
        <v>2.4665591249999999</v>
      </c>
      <c r="D300" s="12">
        <f t="shared" si="78"/>
        <v>2.4665591249999999</v>
      </c>
      <c r="E300" s="13">
        <v>200</v>
      </c>
      <c r="F300" s="14">
        <v>234.91182499999999</v>
      </c>
      <c r="G300" s="15">
        <v>0.47599999999999998</v>
      </c>
      <c r="H300" s="14">
        <v>258.39999999999998</v>
      </c>
      <c r="I300" s="50">
        <v>0.52400000000000002</v>
      </c>
      <c r="J300" s="16">
        <v>493311825</v>
      </c>
      <c r="K300" s="70">
        <v>2013</v>
      </c>
      <c r="L300" s="13" t="s">
        <v>18</v>
      </c>
      <c r="M300" s="17" t="s">
        <v>696</v>
      </c>
      <c r="N300" s="88" t="s">
        <v>697</v>
      </c>
      <c r="O300" s="19"/>
      <c r="P300" s="28" t="s">
        <v>1403</v>
      </c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spans="1:31">
      <c r="A301" s="9" t="s">
        <v>698</v>
      </c>
      <c r="B301" s="10">
        <f t="shared" si="69"/>
        <v>411.002906</v>
      </c>
      <c r="C301" s="11">
        <f t="shared" si="77"/>
        <v>2.0550145299999998</v>
      </c>
      <c r="D301" s="12">
        <f t="shared" si="78"/>
        <v>2.0550145299999998</v>
      </c>
      <c r="E301" s="13">
        <v>200</v>
      </c>
      <c r="F301" s="14">
        <v>101.80290599999999</v>
      </c>
      <c r="G301" s="15">
        <v>0.248</v>
      </c>
      <c r="H301" s="14">
        <v>309.2</v>
      </c>
      <c r="I301" s="50">
        <v>0.752</v>
      </c>
      <c r="J301" s="16">
        <v>411002906</v>
      </c>
      <c r="K301" s="70">
        <v>2013</v>
      </c>
      <c r="L301" s="13" t="s">
        <v>18</v>
      </c>
      <c r="M301" s="17" t="s">
        <v>699</v>
      </c>
      <c r="N301" s="88" t="s">
        <v>700</v>
      </c>
      <c r="O301" s="19"/>
      <c r="P301" s="28" t="s">
        <v>1403</v>
      </c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spans="1:31">
      <c r="A302" s="89" t="s">
        <v>1457</v>
      </c>
      <c r="B302" s="133">
        <v>194</v>
      </c>
      <c r="C302" s="91">
        <f t="shared" si="77"/>
        <v>12933.333333333334</v>
      </c>
      <c r="D302" s="92">
        <f t="shared" ref="D302:D307" si="79">SUM(C302/1)</f>
        <v>12933.333333333334</v>
      </c>
      <c r="E302" s="125">
        <v>1.4999999999999999E-2</v>
      </c>
      <c r="F302" s="92">
        <v>107.92</v>
      </c>
      <c r="G302" s="93">
        <f t="shared" ref="G302:G307" si="80">SUM(F302/B302)</f>
        <v>0.55628865979381448</v>
      </c>
      <c r="H302" s="94">
        <f t="shared" ref="H302:H307" si="81">(J302/1000000)-F302</f>
        <v>85.440000000000012</v>
      </c>
      <c r="I302" s="115">
        <f t="shared" ref="I302:I307" si="82">H302/B302</f>
        <v>0.44041237113402065</v>
      </c>
      <c r="J302" s="90">
        <v>193360000</v>
      </c>
      <c r="K302" s="96">
        <v>2009</v>
      </c>
      <c r="L302" s="97" t="s">
        <v>16</v>
      </c>
      <c r="M302" s="17"/>
      <c r="N302" s="88"/>
      <c r="O302" s="19"/>
      <c r="P302" s="114" t="s">
        <v>1402</v>
      </c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spans="1:31">
      <c r="A303" s="89" t="s">
        <v>1458</v>
      </c>
      <c r="B303" s="133">
        <v>177</v>
      </c>
      <c r="C303" s="91">
        <f t="shared" si="77"/>
        <v>59</v>
      </c>
      <c r="D303" s="92">
        <f t="shared" si="79"/>
        <v>59</v>
      </c>
      <c r="E303" s="92">
        <v>3</v>
      </c>
      <c r="F303" s="92">
        <v>84.75</v>
      </c>
      <c r="G303" s="93">
        <f t="shared" si="80"/>
        <v>0.4788135593220339</v>
      </c>
      <c r="H303" s="94">
        <f t="shared" si="81"/>
        <v>92.759999999999991</v>
      </c>
      <c r="I303" s="115">
        <f t="shared" si="82"/>
        <v>0.52406779661016945</v>
      </c>
      <c r="J303" s="90">
        <v>177510000</v>
      </c>
      <c r="K303" s="96">
        <v>2010</v>
      </c>
      <c r="L303" s="97" t="s">
        <v>18</v>
      </c>
      <c r="M303" s="17"/>
      <c r="N303" s="88"/>
      <c r="O303" s="19"/>
      <c r="P303" s="114" t="s">
        <v>1402</v>
      </c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spans="1:31">
      <c r="A304" s="89" t="s">
        <v>1459</v>
      </c>
      <c r="B304" s="136">
        <v>207</v>
      </c>
      <c r="C304" s="91">
        <f t="shared" si="77"/>
        <v>41.4</v>
      </c>
      <c r="D304" s="92">
        <f t="shared" si="79"/>
        <v>41.4</v>
      </c>
      <c r="E304" s="92">
        <v>5</v>
      </c>
      <c r="F304" s="92">
        <v>104.03</v>
      </c>
      <c r="G304" s="93">
        <f t="shared" si="80"/>
        <v>0.50256038647342993</v>
      </c>
      <c r="H304" s="94">
        <f t="shared" si="81"/>
        <v>52.569999999999993</v>
      </c>
      <c r="I304" s="115">
        <f t="shared" si="82"/>
        <v>0.25396135265700481</v>
      </c>
      <c r="J304" s="90">
        <v>156600000</v>
      </c>
      <c r="K304" s="96">
        <v>2011</v>
      </c>
      <c r="L304" s="97" t="s">
        <v>18</v>
      </c>
      <c r="M304" s="17"/>
      <c r="N304" s="88"/>
      <c r="O304" s="19"/>
      <c r="P304" s="114" t="s">
        <v>1402</v>
      </c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spans="1:31">
      <c r="A305" s="89" t="s">
        <v>1460</v>
      </c>
      <c r="B305" s="133">
        <v>142</v>
      </c>
      <c r="C305" s="91">
        <f>SUM((J305/1000000)/E305)</f>
        <v>28.567791399999997</v>
      </c>
      <c r="D305" s="92">
        <f t="shared" si="79"/>
        <v>28.567791399999997</v>
      </c>
      <c r="E305" s="92">
        <v>5</v>
      </c>
      <c r="F305" s="92">
        <v>53.921300000000002</v>
      </c>
      <c r="G305" s="93">
        <f t="shared" si="80"/>
        <v>0.37972746478873243</v>
      </c>
      <c r="H305" s="94">
        <f t="shared" si="81"/>
        <v>88.917656999999991</v>
      </c>
      <c r="I305" s="115">
        <f t="shared" si="82"/>
        <v>0.62618068309859154</v>
      </c>
      <c r="J305" s="90">
        <v>142838957</v>
      </c>
      <c r="K305" s="102">
        <v>2012</v>
      </c>
      <c r="L305" s="97" t="s">
        <v>18</v>
      </c>
      <c r="M305" s="17"/>
      <c r="N305" s="88"/>
      <c r="O305" s="19"/>
      <c r="P305" s="114" t="s">
        <v>1402</v>
      </c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spans="1:31">
      <c r="A306" s="99" t="s">
        <v>1461</v>
      </c>
      <c r="B306" s="100">
        <f t="shared" ref="B306:B344" si="83">J306/1000000</f>
        <v>90.904854</v>
      </c>
      <c r="C306" s="101">
        <f t="shared" ref="C306:C307" si="84">SUM(J306/(E306*1000000))</f>
        <v>18.180970800000001</v>
      </c>
      <c r="D306" s="92">
        <f t="shared" si="79"/>
        <v>18.180970800000001</v>
      </c>
      <c r="E306" s="94">
        <v>5</v>
      </c>
      <c r="F306" s="94">
        <v>32.462372000000002</v>
      </c>
      <c r="G306" s="93">
        <f t="shared" si="80"/>
        <v>0.35710273513007351</v>
      </c>
      <c r="H306" s="94">
        <f t="shared" si="81"/>
        <v>58.442481999999998</v>
      </c>
      <c r="I306" s="95">
        <f t="shared" si="82"/>
        <v>0.64289726486992649</v>
      </c>
      <c r="J306" s="100">
        <v>90904854</v>
      </c>
      <c r="K306" s="102">
        <v>2014</v>
      </c>
      <c r="L306" s="97" t="s">
        <v>18</v>
      </c>
      <c r="M306" s="17"/>
      <c r="N306" s="88"/>
      <c r="O306" s="19"/>
      <c r="P306" s="124" t="s">
        <v>1402</v>
      </c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spans="1:31">
      <c r="A307" s="119" t="s">
        <v>1462</v>
      </c>
      <c r="B307" s="120">
        <f t="shared" si="83"/>
        <v>117.305012</v>
      </c>
      <c r="C307" s="101">
        <f t="shared" si="84"/>
        <v>10.664092</v>
      </c>
      <c r="D307" s="92">
        <f t="shared" si="79"/>
        <v>10.664092</v>
      </c>
      <c r="E307" s="94">
        <v>11</v>
      </c>
      <c r="F307" s="94">
        <v>18.274213</v>
      </c>
      <c r="G307" s="93">
        <f t="shared" si="80"/>
        <v>0.15578373582196128</v>
      </c>
      <c r="H307" s="94">
        <f t="shared" si="81"/>
        <v>99.030799000000002</v>
      </c>
      <c r="I307" s="95">
        <f t="shared" si="82"/>
        <v>0.84421626417803863</v>
      </c>
      <c r="J307" s="100">
        <v>117305012</v>
      </c>
      <c r="K307" s="121">
        <v>2019</v>
      </c>
      <c r="L307" s="97" t="s">
        <v>18</v>
      </c>
      <c r="M307" s="17"/>
      <c r="N307" s="88"/>
      <c r="O307" s="19"/>
      <c r="P307" s="28" t="s">
        <v>1403</v>
      </c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spans="1:31">
      <c r="A308" s="9" t="s">
        <v>701</v>
      </c>
      <c r="B308" s="10">
        <f t="shared" si="83"/>
        <v>449.22094499999997</v>
      </c>
      <c r="C308" s="11">
        <f t="shared" ref="C308:C360" si="85">SUM(B308/E308)</f>
        <v>3.2087210357142855</v>
      </c>
      <c r="D308" s="12">
        <f t="shared" ref="D308:D343" si="86">C308/1</f>
        <v>3.2087210357142855</v>
      </c>
      <c r="E308" s="13">
        <v>140</v>
      </c>
      <c r="F308" s="14">
        <v>198.542554</v>
      </c>
      <c r="G308" s="15">
        <v>0.442</v>
      </c>
      <c r="H308" s="14">
        <v>250.678391</v>
      </c>
      <c r="I308" s="15">
        <v>0.55800000000000005</v>
      </c>
      <c r="J308" s="16">
        <v>449220945</v>
      </c>
      <c r="K308" s="70">
        <v>2001</v>
      </c>
      <c r="L308" s="13" t="s">
        <v>16</v>
      </c>
      <c r="M308" s="17" t="s">
        <v>702</v>
      </c>
      <c r="N308" s="88" t="s">
        <v>703</v>
      </c>
      <c r="O308" s="19"/>
      <c r="P308" s="28" t="s">
        <v>1403</v>
      </c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spans="1:31">
      <c r="A309" s="9" t="s">
        <v>704</v>
      </c>
      <c r="B309" s="10">
        <f t="shared" si="83"/>
        <v>373.51562100000001</v>
      </c>
      <c r="C309" s="11">
        <f t="shared" si="85"/>
        <v>2.8296637954545454</v>
      </c>
      <c r="D309" s="12">
        <f t="shared" si="86"/>
        <v>2.8296637954545454</v>
      </c>
      <c r="E309" s="13">
        <v>132</v>
      </c>
      <c r="F309" s="14">
        <v>83.850910999999996</v>
      </c>
      <c r="G309" s="15">
        <v>0.224</v>
      </c>
      <c r="H309" s="14">
        <v>289.66471000000001</v>
      </c>
      <c r="I309" s="15">
        <v>0.77600000000000002</v>
      </c>
      <c r="J309" s="16">
        <v>373515621</v>
      </c>
      <c r="K309" s="70">
        <v>2014</v>
      </c>
      <c r="L309" s="13" t="s">
        <v>18</v>
      </c>
      <c r="M309" s="17" t="s">
        <v>705</v>
      </c>
      <c r="N309" s="88" t="s">
        <v>706</v>
      </c>
      <c r="O309" s="19"/>
      <c r="P309" s="28" t="s">
        <v>1403</v>
      </c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spans="1:31">
      <c r="A310" s="9" t="s">
        <v>707</v>
      </c>
      <c r="B310" s="10">
        <f t="shared" si="83"/>
        <v>351.49606599999998</v>
      </c>
      <c r="C310" s="11">
        <f t="shared" si="85"/>
        <v>7.0299213199999997</v>
      </c>
      <c r="D310" s="12">
        <f t="shared" si="86"/>
        <v>7.0299213199999997</v>
      </c>
      <c r="E310" s="13">
        <v>50</v>
      </c>
      <c r="F310" s="14">
        <v>115.253424</v>
      </c>
      <c r="G310" s="15">
        <v>0.32800000000000001</v>
      </c>
      <c r="H310" s="14">
        <v>236.24264199999999</v>
      </c>
      <c r="I310" s="15">
        <v>0.67200000000000004</v>
      </c>
      <c r="J310" s="16">
        <v>351496066</v>
      </c>
      <c r="K310" s="70">
        <v>2018</v>
      </c>
      <c r="L310" s="13" t="s">
        <v>18</v>
      </c>
      <c r="M310" s="17" t="s">
        <v>708</v>
      </c>
      <c r="N310" s="88" t="s">
        <v>709</v>
      </c>
      <c r="O310" s="19"/>
      <c r="P310" s="28" t="s">
        <v>1403</v>
      </c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spans="1:31">
      <c r="A311" s="9" t="s">
        <v>1394</v>
      </c>
      <c r="B311" s="10">
        <f t="shared" si="83"/>
        <v>960.99649199999999</v>
      </c>
      <c r="C311" s="11">
        <f t="shared" si="85"/>
        <v>3.20332164</v>
      </c>
      <c r="D311" s="12">
        <f t="shared" si="86"/>
        <v>3.20332164</v>
      </c>
      <c r="E311" s="13">
        <v>300</v>
      </c>
      <c r="F311" s="14">
        <v>309.42042500000002</v>
      </c>
      <c r="G311" s="15">
        <v>0.32200000000000001</v>
      </c>
      <c r="H311" s="14">
        <v>651.57606699999997</v>
      </c>
      <c r="I311" s="15">
        <v>0.67800000000000005</v>
      </c>
      <c r="J311" s="16">
        <v>960996492</v>
      </c>
      <c r="K311" s="70">
        <v>2007</v>
      </c>
      <c r="L311" s="13" t="s">
        <v>16</v>
      </c>
      <c r="M311" s="17" t="s">
        <v>714</v>
      </c>
      <c r="N311" s="88" t="s">
        <v>715</v>
      </c>
      <c r="O311" s="19"/>
      <c r="P311" s="28" t="s">
        <v>1403</v>
      </c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spans="1:31">
      <c r="A312" s="9" t="s">
        <v>1463</v>
      </c>
      <c r="B312" s="10">
        <f t="shared" si="83"/>
        <v>1066.1797469999999</v>
      </c>
      <c r="C312" s="11">
        <f t="shared" si="85"/>
        <v>4.7385766533333333</v>
      </c>
      <c r="D312" s="12">
        <f t="shared" si="86"/>
        <v>4.7385766533333333</v>
      </c>
      <c r="E312" s="13">
        <v>225</v>
      </c>
      <c r="F312" s="14">
        <v>423.31581199999999</v>
      </c>
      <c r="G312" s="15">
        <v>0.39700000000000002</v>
      </c>
      <c r="H312" s="14">
        <v>642.86393499999997</v>
      </c>
      <c r="I312" s="15">
        <v>0.60299999999999998</v>
      </c>
      <c r="J312" s="16">
        <v>1066179747</v>
      </c>
      <c r="K312" s="70">
        <v>2006</v>
      </c>
      <c r="L312" s="13" t="s">
        <v>16</v>
      </c>
      <c r="M312" s="17" t="s">
        <v>717</v>
      </c>
      <c r="N312" s="88" t="s">
        <v>718</v>
      </c>
      <c r="O312" s="19"/>
      <c r="P312" s="28" t="s">
        <v>1403</v>
      </c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spans="1:31">
      <c r="A313" s="9" t="s">
        <v>1398</v>
      </c>
      <c r="B313" s="10">
        <f t="shared" si="83"/>
        <v>794.88144199999999</v>
      </c>
      <c r="C313" s="11">
        <f t="shared" si="85"/>
        <v>3.4560062695652172</v>
      </c>
      <c r="D313" s="12">
        <f t="shared" si="86"/>
        <v>3.4560062695652172</v>
      </c>
      <c r="E313" s="13">
        <v>230</v>
      </c>
      <c r="F313" s="14">
        <v>172.558876</v>
      </c>
      <c r="G313" s="15">
        <v>0.217</v>
      </c>
      <c r="H313" s="14">
        <v>622.32256600000005</v>
      </c>
      <c r="I313" s="15">
        <v>0.78300000000000003</v>
      </c>
      <c r="J313" s="16">
        <v>794881442</v>
      </c>
      <c r="K313" s="70">
        <v>2017</v>
      </c>
      <c r="L313" s="13" t="s">
        <v>18</v>
      </c>
      <c r="M313" s="17" t="s">
        <v>720</v>
      </c>
      <c r="N313" s="88" t="s">
        <v>721</v>
      </c>
      <c r="O313" s="19"/>
      <c r="P313" s="28" t="s">
        <v>1403</v>
      </c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spans="1:31">
      <c r="A314" s="9" t="s">
        <v>1397</v>
      </c>
      <c r="B314" s="10">
        <f t="shared" si="83"/>
        <v>1045.713802</v>
      </c>
      <c r="C314" s="11">
        <f t="shared" si="85"/>
        <v>2.7591393192612137</v>
      </c>
      <c r="D314" s="12">
        <f t="shared" si="86"/>
        <v>2.7591393192612137</v>
      </c>
      <c r="E314" s="13">
        <v>379</v>
      </c>
      <c r="F314" s="14">
        <v>241.07180199999999</v>
      </c>
      <c r="G314" s="15">
        <v>0.23</v>
      </c>
      <c r="H314" s="14">
        <v>804.64200000000005</v>
      </c>
      <c r="I314" s="15">
        <v>0.77</v>
      </c>
      <c r="J314" s="16">
        <v>1045713802</v>
      </c>
      <c r="K314" s="70">
        <v>2011</v>
      </c>
      <c r="L314" s="13" t="s">
        <v>18</v>
      </c>
      <c r="M314" s="17" t="s">
        <v>723</v>
      </c>
      <c r="N314" s="88" t="s">
        <v>724</v>
      </c>
      <c r="O314" s="19"/>
      <c r="P314" s="28" t="s">
        <v>1403</v>
      </c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spans="1:31">
      <c r="A315" s="9" t="s">
        <v>1395</v>
      </c>
      <c r="B315" s="10">
        <f t="shared" si="83"/>
        <v>654.26401499999997</v>
      </c>
      <c r="C315" s="11">
        <f t="shared" si="85"/>
        <v>4.6733143928571428</v>
      </c>
      <c r="D315" s="12">
        <f t="shared" si="86"/>
        <v>4.6733143928571428</v>
      </c>
      <c r="E315" s="13">
        <v>140</v>
      </c>
      <c r="F315" s="14">
        <v>305.41391800000002</v>
      </c>
      <c r="G315" s="15">
        <v>0.46700000000000003</v>
      </c>
      <c r="H315" s="14">
        <v>348.85009700000001</v>
      </c>
      <c r="I315" s="15">
        <v>0.53300000000000003</v>
      </c>
      <c r="J315" s="16">
        <v>654264015</v>
      </c>
      <c r="K315" s="70">
        <v>2003</v>
      </c>
      <c r="L315" s="13" t="s">
        <v>16</v>
      </c>
      <c r="M315" s="17" t="s">
        <v>726</v>
      </c>
      <c r="N315" s="88" t="s">
        <v>727</v>
      </c>
      <c r="O315" s="19"/>
      <c r="P315" s="28" t="s">
        <v>1403</v>
      </c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spans="1:31">
      <c r="A316" s="9" t="s">
        <v>710</v>
      </c>
      <c r="B316" s="10">
        <f t="shared" si="83"/>
        <v>362.21174000000002</v>
      </c>
      <c r="C316" s="11">
        <f t="shared" si="85"/>
        <v>3.6221174</v>
      </c>
      <c r="D316" s="12">
        <f t="shared" si="86"/>
        <v>3.6221174</v>
      </c>
      <c r="E316" s="32">
        <v>100</v>
      </c>
      <c r="F316" s="14">
        <v>180.01174</v>
      </c>
      <c r="G316" s="15">
        <v>0.497</v>
      </c>
      <c r="H316" s="14">
        <v>182.2</v>
      </c>
      <c r="I316" s="15">
        <v>0.503</v>
      </c>
      <c r="J316" s="16">
        <v>362211740</v>
      </c>
      <c r="K316" s="70">
        <v>2001</v>
      </c>
      <c r="L316" s="13" t="s">
        <v>16</v>
      </c>
      <c r="M316" s="17" t="s">
        <v>711</v>
      </c>
      <c r="N316" s="88" t="s">
        <v>712</v>
      </c>
      <c r="O316" s="19"/>
      <c r="P316" s="28" t="s">
        <v>1403</v>
      </c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spans="1:31">
      <c r="A317" s="9" t="s">
        <v>728</v>
      </c>
      <c r="B317" s="10">
        <f t="shared" si="83"/>
        <v>346.07977299999999</v>
      </c>
      <c r="C317" s="11">
        <f t="shared" si="85"/>
        <v>6.2923595090909092</v>
      </c>
      <c r="D317" s="12">
        <f t="shared" si="86"/>
        <v>6.2923595090909092</v>
      </c>
      <c r="E317" s="13">
        <v>55</v>
      </c>
      <c r="F317" s="14">
        <v>141.57977299999999</v>
      </c>
      <c r="G317" s="15">
        <v>0.40899999999999997</v>
      </c>
      <c r="H317" s="14">
        <v>204.5</v>
      </c>
      <c r="I317" s="15">
        <v>0.59099999999999997</v>
      </c>
      <c r="J317" s="16">
        <v>346079773</v>
      </c>
      <c r="K317" s="70">
        <v>1995</v>
      </c>
      <c r="L317" s="13" t="s">
        <v>23</v>
      </c>
      <c r="M317" s="17" t="s">
        <v>729</v>
      </c>
      <c r="N317" s="88" t="s">
        <v>730</v>
      </c>
      <c r="O317" s="19"/>
      <c r="P317" s="28" t="s">
        <v>1403</v>
      </c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spans="1:31">
      <c r="A318" s="9" t="s">
        <v>731</v>
      </c>
      <c r="B318" s="10">
        <f t="shared" si="83"/>
        <v>433.23030399999999</v>
      </c>
      <c r="C318" s="11">
        <f t="shared" si="85"/>
        <v>2.8882020266666668</v>
      </c>
      <c r="D318" s="12">
        <f t="shared" si="86"/>
        <v>2.8882020266666668</v>
      </c>
      <c r="E318" s="13">
        <v>150</v>
      </c>
      <c r="F318" s="14">
        <v>144.17456799999999</v>
      </c>
      <c r="G318" s="15">
        <v>0.33300000000000002</v>
      </c>
      <c r="H318" s="14">
        <v>289.05573600000002</v>
      </c>
      <c r="I318" s="15">
        <v>0.66700000000000004</v>
      </c>
      <c r="J318" s="16">
        <v>433230304</v>
      </c>
      <c r="K318" s="70">
        <v>2019</v>
      </c>
      <c r="L318" s="13" t="s">
        <v>18</v>
      </c>
      <c r="M318" s="17" t="s">
        <v>732</v>
      </c>
      <c r="N318" s="88" t="s">
        <v>733</v>
      </c>
      <c r="O318" s="19"/>
      <c r="P318" s="28" t="s">
        <v>1403</v>
      </c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spans="1:31">
      <c r="A319" s="9" t="s">
        <v>734</v>
      </c>
      <c r="B319" s="10">
        <f t="shared" si="83"/>
        <v>463.40626800000001</v>
      </c>
      <c r="C319" s="11">
        <f t="shared" si="85"/>
        <v>33.100447714285714</v>
      </c>
      <c r="D319" s="12">
        <f t="shared" si="86"/>
        <v>33.100447714285714</v>
      </c>
      <c r="E319" s="13">
        <v>14</v>
      </c>
      <c r="F319" s="14">
        <v>178.40626800000001</v>
      </c>
      <c r="G319" s="15">
        <v>0.38500000000000001</v>
      </c>
      <c r="H319" s="14">
        <v>285</v>
      </c>
      <c r="I319" s="15">
        <v>0.61499999999999999</v>
      </c>
      <c r="J319" s="16">
        <v>463406268</v>
      </c>
      <c r="K319" s="70">
        <v>1990</v>
      </c>
      <c r="L319" s="13" t="s">
        <v>23</v>
      </c>
      <c r="M319" s="17" t="s">
        <v>735</v>
      </c>
      <c r="N319" s="88" t="s">
        <v>736</v>
      </c>
      <c r="O319" s="19"/>
      <c r="P319" s="28" t="s">
        <v>1403</v>
      </c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spans="1:31">
      <c r="A320" s="23" t="s">
        <v>1464</v>
      </c>
      <c r="B320" s="10">
        <f t="shared" si="83"/>
        <v>419.66556800000001</v>
      </c>
      <c r="C320" s="11">
        <f t="shared" si="85"/>
        <v>1.8651803022222222</v>
      </c>
      <c r="D320" s="12">
        <f t="shared" si="86"/>
        <v>1.8651803022222222</v>
      </c>
      <c r="E320" s="13">
        <v>225</v>
      </c>
      <c r="F320" s="14">
        <v>141.62148999999999</v>
      </c>
      <c r="G320" s="15">
        <v>0.33800000000000002</v>
      </c>
      <c r="H320" s="14">
        <v>278.04407800000001</v>
      </c>
      <c r="I320" s="15">
        <v>0.66200000000000003</v>
      </c>
      <c r="J320" s="16">
        <v>419665568</v>
      </c>
      <c r="K320" s="70">
        <v>2008</v>
      </c>
      <c r="L320" s="13" t="s">
        <v>16</v>
      </c>
      <c r="M320" s="17" t="s">
        <v>977</v>
      </c>
      <c r="N320" s="88" t="s">
        <v>978</v>
      </c>
      <c r="O320" s="19"/>
      <c r="P320" s="28" t="s">
        <v>1403</v>
      </c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spans="1:31">
      <c r="A321" s="9" t="s">
        <v>737</v>
      </c>
      <c r="B321" s="10">
        <f t="shared" si="83"/>
        <v>336.36567600000001</v>
      </c>
      <c r="C321" s="11">
        <f t="shared" si="85"/>
        <v>1.8181928432432433</v>
      </c>
      <c r="D321" s="12">
        <f t="shared" si="86"/>
        <v>1.8181928432432433</v>
      </c>
      <c r="E321" s="13">
        <v>185</v>
      </c>
      <c r="F321" s="14">
        <v>90.759675999999999</v>
      </c>
      <c r="G321" s="15">
        <v>0.27</v>
      </c>
      <c r="H321" s="14">
        <v>245.60599999999999</v>
      </c>
      <c r="I321" s="15">
        <v>0.73</v>
      </c>
      <c r="J321" s="16">
        <v>336365676</v>
      </c>
      <c r="K321" s="70">
        <v>2009</v>
      </c>
      <c r="L321" s="13" t="s">
        <v>16</v>
      </c>
      <c r="M321" s="17" t="s">
        <v>738</v>
      </c>
      <c r="N321" s="88" t="s">
        <v>739</v>
      </c>
      <c r="O321" s="19"/>
      <c r="P321" s="28" t="s">
        <v>1403</v>
      </c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spans="1:31">
      <c r="A322" s="9" t="s">
        <v>740</v>
      </c>
      <c r="B322" s="10">
        <f t="shared" si="83"/>
        <v>403.35446899999999</v>
      </c>
      <c r="C322" s="11">
        <f t="shared" si="85"/>
        <v>3.1027266846153845</v>
      </c>
      <c r="D322" s="12">
        <f t="shared" si="86"/>
        <v>3.1027266846153845</v>
      </c>
      <c r="E322" s="13">
        <v>130</v>
      </c>
      <c r="F322" s="14">
        <v>126.477084</v>
      </c>
      <c r="G322" s="15">
        <v>0.314</v>
      </c>
      <c r="H322" s="14">
        <v>276.877385</v>
      </c>
      <c r="I322" s="15">
        <v>0.68600000000000005</v>
      </c>
      <c r="J322" s="16">
        <v>403354469</v>
      </c>
      <c r="K322" s="70">
        <v>2012</v>
      </c>
      <c r="L322" s="13" t="s">
        <v>18</v>
      </c>
      <c r="M322" s="17" t="s">
        <v>741</v>
      </c>
      <c r="N322" s="88" t="s">
        <v>742</v>
      </c>
      <c r="O322" s="19"/>
      <c r="P322" s="124" t="s">
        <v>1402</v>
      </c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spans="1:31">
      <c r="A323" s="9" t="s">
        <v>743</v>
      </c>
      <c r="B323" s="10">
        <f t="shared" si="83"/>
        <v>554.98747700000001</v>
      </c>
      <c r="C323" s="11">
        <f t="shared" si="85"/>
        <v>4.2691344384615384</v>
      </c>
      <c r="D323" s="12">
        <f t="shared" si="86"/>
        <v>4.2691344384615384</v>
      </c>
      <c r="E323" s="13">
        <v>130</v>
      </c>
      <c r="F323" s="14">
        <v>149.260504</v>
      </c>
      <c r="G323" s="15">
        <v>0.26900000000000002</v>
      </c>
      <c r="H323" s="14">
        <v>405.72697299999999</v>
      </c>
      <c r="I323" s="15">
        <v>0.73099999999999998</v>
      </c>
      <c r="J323" s="16">
        <v>554987477</v>
      </c>
      <c r="K323" s="70">
        <v>2011</v>
      </c>
      <c r="L323" s="13" t="s">
        <v>18</v>
      </c>
      <c r="M323" s="17" t="s">
        <v>744</v>
      </c>
      <c r="N323" s="88" t="s">
        <v>745</v>
      </c>
      <c r="O323" s="19"/>
      <c r="P323" s="28" t="s">
        <v>1403</v>
      </c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spans="1:31">
      <c r="A324" s="9" t="s">
        <v>746</v>
      </c>
      <c r="B324" s="10">
        <f t="shared" si="83"/>
        <v>589.58048199999996</v>
      </c>
      <c r="C324" s="11">
        <f t="shared" si="85"/>
        <v>2.6799112818181818</v>
      </c>
      <c r="D324" s="12">
        <f t="shared" si="86"/>
        <v>2.6799112818181818</v>
      </c>
      <c r="E324" s="13">
        <v>220</v>
      </c>
      <c r="F324" s="14">
        <v>168.368427</v>
      </c>
      <c r="G324" s="15">
        <v>0.28599999999999998</v>
      </c>
      <c r="H324" s="14">
        <v>421.21205500000002</v>
      </c>
      <c r="I324" s="15">
        <v>0.71399999999999997</v>
      </c>
      <c r="J324" s="16">
        <v>589580482</v>
      </c>
      <c r="K324" s="70">
        <v>2008</v>
      </c>
      <c r="L324" s="13" t="s">
        <v>16</v>
      </c>
      <c r="M324" s="17" t="s">
        <v>747</v>
      </c>
      <c r="N324" s="88" t="s">
        <v>748</v>
      </c>
      <c r="O324" s="19"/>
      <c r="P324" s="28" t="s">
        <v>1403</v>
      </c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spans="1:31">
      <c r="A325" s="23" t="s">
        <v>749</v>
      </c>
      <c r="B325" s="10">
        <f t="shared" si="83"/>
        <v>389.925971</v>
      </c>
      <c r="C325" s="11">
        <f t="shared" si="85"/>
        <v>19.496298549999999</v>
      </c>
      <c r="D325" s="12">
        <f t="shared" si="86"/>
        <v>19.496298549999999</v>
      </c>
      <c r="E325" s="13">
        <v>20</v>
      </c>
      <c r="F325" s="14">
        <v>248.15997100000001</v>
      </c>
      <c r="G325" s="15">
        <v>0.63600000000000001</v>
      </c>
      <c r="H325" s="14">
        <v>141.76599999999999</v>
      </c>
      <c r="I325" s="15">
        <v>0.36399999999999999</v>
      </c>
      <c r="J325" s="16">
        <v>389925971</v>
      </c>
      <c r="K325" s="70">
        <v>1981</v>
      </c>
      <c r="L325" s="13" t="s">
        <v>102</v>
      </c>
      <c r="M325" s="17" t="s">
        <v>750</v>
      </c>
      <c r="N325" s="88" t="s">
        <v>751</v>
      </c>
      <c r="O325" s="19"/>
      <c r="P325" s="28" t="s">
        <v>1403</v>
      </c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spans="1:31">
      <c r="A326" s="9" t="s">
        <v>752</v>
      </c>
      <c r="B326" s="10">
        <f t="shared" si="83"/>
        <v>354.82543500000003</v>
      </c>
      <c r="C326" s="11">
        <f t="shared" si="85"/>
        <v>14.1930174</v>
      </c>
      <c r="D326" s="12">
        <f t="shared" si="86"/>
        <v>14.1930174</v>
      </c>
      <c r="E326" s="13">
        <v>25</v>
      </c>
      <c r="F326" s="14">
        <v>172.825435</v>
      </c>
      <c r="G326" s="15">
        <v>0.48699999999999999</v>
      </c>
      <c r="H326" s="14">
        <v>182</v>
      </c>
      <c r="I326" s="15">
        <v>0.51300000000000001</v>
      </c>
      <c r="J326" s="16">
        <v>354825435</v>
      </c>
      <c r="K326" s="70">
        <v>1988</v>
      </c>
      <c r="L326" s="13" t="s">
        <v>102</v>
      </c>
      <c r="M326" s="17" t="s">
        <v>753</v>
      </c>
      <c r="N326" s="88" t="s">
        <v>754</v>
      </c>
      <c r="O326" s="19"/>
      <c r="P326" s="28" t="s">
        <v>1403</v>
      </c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spans="1:31">
      <c r="A327" s="9" t="s">
        <v>755</v>
      </c>
      <c r="B327" s="10">
        <f t="shared" si="83"/>
        <v>529.32396200000005</v>
      </c>
      <c r="C327" s="11">
        <f t="shared" si="85"/>
        <v>3.0247083542857145</v>
      </c>
      <c r="D327" s="12">
        <f t="shared" si="86"/>
        <v>3.0247083542857145</v>
      </c>
      <c r="E327" s="13">
        <v>175</v>
      </c>
      <c r="F327" s="14">
        <v>201.091711</v>
      </c>
      <c r="G327" s="15">
        <v>0.38</v>
      </c>
      <c r="H327" s="14">
        <v>328.23225100000002</v>
      </c>
      <c r="I327" s="15">
        <v>0.62</v>
      </c>
      <c r="J327" s="16">
        <v>529323962</v>
      </c>
      <c r="K327" s="70">
        <v>2018</v>
      </c>
      <c r="L327" s="13" t="s">
        <v>18</v>
      </c>
      <c r="M327" s="17" t="s">
        <v>756</v>
      </c>
      <c r="N327" s="88" t="s">
        <v>757</v>
      </c>
      <c r="O327" s="19"/>
      <c r="P327" s="28" t="s">
        <v>1403</v>
      </c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spans="1:31">
      <c r="A328" s="9" t="s">
        <v>758</v>
      </c>
      <c r="B328" s="10">
        <f t="shared" si="83"/>
        <v>428.028233</v>
      </c>
      <c r="C328" s="11">
        <f t="shared" si="85"/>
        <v>3.5669019416666665</v>
      </c>
      <c r="D328" s="12">
        <f t="shared" si="86"/>
        <v>3.5669019416666665</v>
      </c>
      <c r="E328" s="31">
        <v>120</v>
      </c>
      <c r="F328" s="14">
        <v>101.028233</v>
      </c>
      <c r="G328" s="15">
        <v>0.23599999999999999</v>
      </c>
      <c r="H328" s="14">
        <v>327</v>
      </c>
      <c r="I328" s="15">
        <v>0.76400000000000001</v>
      </c>
      <c r="J328" s="16">
        <v>428028233</v>
      </c>
      <c r="K328" s="70">
        <v>2018</v>
      </c>
      <c r="L328" s="13" t="s">
        <v>18</v>
      </c>
      <c r="M328" s="17" t="s">
        <v>759</v>
      </c>
      <c r="N328" s="137"/>
      <c r="O328" s="19"/>
      <c r="P328" s="28" t="s">
        <v>1403</v>
      </c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spans="1:31">
      <c r="A329" s="9" t="s">
        <v>760</v>
      </c>
      <c r="B329" s="10">
        <f t="shared" si="83"/>
        <v>309.492681</v>
      </c>
      <c r="C329" s="11">
        <f t="shared" si="85"/>
        <v>4.4213240142857142</v>
      </c>
      <c r="D329" s="12">
        <f t="shared" si="86"/>
        <v>4.4213240142857142</v>
      </c>
      <c r="E329" s="13">
        <v>70</v>
      </c>
      <c r="F329" s="14">
        <v>136.492681</v>
      </c>
      <c r="G329" s="15">
        <v>0.441</v>
      </c>
      <c r="H329" s="14">
        <v>173</v>
      </c>
      <c r="I329" s="15">
        <v>0.55900000000000005</v>
      </c>
      <c r="J329" s="16">
        <v>309492681</v>
      </c>
      <c r="K329" s="70">
        <v>1996</v>
      </c>
      <c r="L329" s="13" t="s">
        <v>23</v>
      </c>
      <c r="M329" s="17" t="s">
        <v>761</v>
      </c>
      <c r="N329" s="88" t="s">
        <v>762</v>
      </c>
      <c r="O329" s="19"/>
      <c r="P329" s="28" t="s">
        <v>1403</v>
      </c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spans="1:31">
      <c r="A330" s="9" t="s">
        <v>763</v>
      </c>
      <c r="B330" s="10">
        <f t="shared" si="83"/>
        <v>623.72608500000001</v>
      </c>
      <c r="C330" s="11">
        <f t="shared" si="85"/>
        <v>4.1581739000000004</v>
      </c>
      <c r="D330" s="12">
        <f t="shared" si="86"/>
        <v>4.1581739000000004</v>
      </c>
      <c r="E330" s="13">
        <v>150</v>
      </c>
      <c r="F330" s="14">
        <v>206.44565399999999</v>
      </c>
      <c r="G330" s="15">
        <v>0.33100000000000002</v>
      </c>
      <c r="H330" s="14">
        <v>417.28043100000002</v>
      </c>
      <c r="I330" s="15">
        <v>0.66900000000000004</v>
      </c>
      <c r="J330" s="16">
        <v>623726085</v>
      </c>
      <c r="K330" s="70">
        <v>2007</v>
      </c>
      <c r="L330" s="13" t="s">
        <v>16</v>
      </c>
      <c r="M330" s="17" t="s">
        <v>764</v>
      </c>
      <c r="N330" s="88" t="s">
        <v>765</v>
      </c>
      <c r="O330" s="19"/>
      <c r="P330" s="28" t="s">
        <v>1403</v>
      </c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spans="1:31">
      <c r="A331" s="9" t="s">
        <v>766</v>
      </c>
      <c r="B331" s="10">
        <f t="shared" si="83"/>
        <v>582.91884900000002</v>
      </c>
      <c r="C331" s="11">
        <f t="shared" si="85"/>
        <v>3.3309648514285715</v>
      </c>
      <c r="D331" s="12">
        <f t="shared" si="86"/>
        <v>3.3309648514285715</v>
      </c>
      <c r="E331" s="13">
        <v>175</v>
      </c>
      <c r="F331" s="14">
        <v>137.71535</v>
      </c>
      <c r="G331" s="15">
        <v>0.23599999999999999</v>
      </c>
      <c r="H331" s="14">
        <v>445.20349900000002</v>
      </c>
      <c r="I331" s="15">
        <v>0.76400000000000001</v>
      </c>
      <c r="J331" s="16">
        <v>582918849</v>
      </c>
      <c r="K331" s="70">
        <v>2018</v>
      </c>
      <c r="L331" s="13" t="s">
        <v>18</v>
      </c>
      <c r="M331" s="17" t="s">
        <v>767</v>
      </c>
      <c r="N331" s="88" t="s">
        <v>768</v>
      </c>
      <c r="O331" s="19"/>
      <c r="P331" s="28" t="s">
        <v>1403</v>
      </c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spans="1:31">
      <c r="A332" s="9" t="s">
        <v>769</v>
      </c>
      <c r="B332" s="10">
        <f t="shared" si="83"/>
        <v>312.24262599999997</v>
      </c>
      <c r="C332" s="11">
        <f t="shared" si="85"/>
        <v>7.806065649999999</v>
      </c>
      <c r="D332" s="12">
        <f t="shared" si="86"/>
        <v>7.806065649999999</v>
      </c>
      <c r="E332" s="13">
        <v>40</v>
      </c>
      <c r="F332" s="14">
        <v>26.830068000000001</v>
      </c>
      <c r="G332" s="15">
        <v>8.5999999999999993E-2</v>
      </c>
      <c r="H332" s="14">
        <v>285.41255799999999</v>
      </c>
      <c r="I332" s="15">
        <v>0.91400000000000003</v>
      </c>
      <c r="J332" s="16">
        <v>312242626</v>
      </c>
      <c r="K332" s="70">
        <v>2016</v>
      </c>
      <c r="L332" s="13" t="s">
        <v>18</v>
      </c>
      <c r="M332" s="17" t="s">
        <v>770</v>
      </c>
      <c r="N332" s="88" t="s">
        <v>771</v>
      </c>
      <c r="O332" s="19"/>
      <c r="P332" s="124" t="s">
        <v>1402</v>
      </c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spans="1:31">
      <c r="A333" s="23" t="s">
        <v>772</v>
      </c>
      <c r="B333" s="10">
        <f t="shared" si="83"/>
        <v>475.106177</v>
      </c>
      <c r="C333" s="11">
        <f t="shared" si="85"/>
        <v>11.048980860465116</v>
      </c>
      <c r="D333" s="12">
        <f t="shared" si="86"/>
        <v>11.048980860465116</v>
      </c>
      <c r="E333" s="13">
        <v>43</v>
      </c>
      <c r="F333" s="14">
        <v>309.30617699999999</v>
      </c>
      <c r="G333" s="15">
        <v>0.65100000000000002</v>
      </c>
      <c r="H333" s="14">
        <v>165.8</v>
      </c>
      <c r="I333" s="15">
        <v>0.34899999999999998</v>
      </c>
      <c r="J333" s="16">
        <v>475106177</v>
      </c>
      <c r="K333" s="70">
        <v>1983</v>
      </c>
      <c r="L333" s="13" t="s">
        <v>102</v>
      </c>
      <c r="M333" s="17" t="s">
        <v>773</v>
      </c>
      <c r="N333" s="88" t="s">
        <v>774</v>
      </c>
      <c r="O333" s="28" t="s">
        <v>94</v>
      </c>
      <c r="P333" s="28" t="s">
        <v>1403</v>
      </c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spans="1:31">
      <c r="A334" s="23" t="s">
        <v>775</v>
      </c>
      <c r="B334" s="10">
        <f t="shared" si="83"/>
        <v>868.39056000000005</v>
      </c>
      <c r="C334" s="11">
        <f t="shared" si="85"/>
        <v>7.6848722123893811</v>
      </c>
      <c r="D334" s="12">
        <f t="shared" si="86"/>
        <v>7.6848722123893811</v>
      </c>
      <c r="E334" s="13">
        <v>113</v>
      </c>
      <c r="F334" s="14">
        <v>380.270577</v>
      </c>
      <c r="G334" s="15">
        <v>0.438</v>
      </c>
      <c r="H334" s="14">
        <v>488.11998299999999</v>
      </c>
      <c r="I334" s="15">
        <v>0.56200000000000006</v>
      </c>
      <c r="J334" s="16">
        <v>868390560</v>
      </c>
      <c r="K334" s="70">
        <v>2005</v>
      </c>
      <c r="L334" s="13" t="s">
        <v>16</v>
      </c>
      <c r="M334" s="17" t="s">
        <v>776</v>
      </c>
      <c r="N334" s="88" t="s">
        <v>777</v>
      </c>
      <c r="O334" s="19"/>
      <c r="P334" s="28" t="s">
        <v>1403</v>
      </c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spans="1:31">
      <c r="A335" s="9" t="s">
        <v>778</v>
      </c>
      <c r="B335" s="10">
        <f t="shared" si="83"/>
        <v>483.86651799999999</v>
      </c>
      <c r="C335" s="11">
        <f t="shared" si="85"/>
        <v>5.3762946444444442</v>
      </c>
      <c r="D335" s="12">
        <f t="shared" si="86"/>
        <v>5.3762946444444442</v>
      </c>
      <c r="E335" s="13">
        <v>90</v>
      </c>
      <c r="F335" s="14">
        <v>143.619809</v>
      </c>
      <c r="G335" s="15">
        <v>0.29699999999999999</v>
      </c>
      <c r="H335" s="14">
        <v>340.24670900000001</v>
      </c>
      <c r="I335" s="15">
        <v>0.70299999999999996</v>
      </c>
      <c r="J335" s="16">
        <v>483866518</v>
      </c>
      <c r="K335" s="70">
        <v>2011</v>
      </c>
      <c r="L335" s="13" t="s">
        <v>18</v>
      </c>
      <c r="M335" s="17" t="s">
        <v>779</v>
      </c>
      <c r="N335" s="88" t="s">
        <v>780</v>
      </c>
      <c r="O335" s="19"/>
      <c r="P335" s="28" t="s">
        <v>1403</v>
      </c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spans="1:31">
      <c r="A336" s="9" t="s">
        <v>781</v>
      </c>
      <c r="B336" s="10">
        <f t="shared" si="83"/>
        <v>498.78111699999999</v>
      </c>
      <c r="C336" s="11">
        <f t="shared" si="85"/>
        <v>3.8367778230769232</v>
      </c>
      <c r="D336" s="12">
        <f t="shared" si="86"/>
        <v>3.8367778230769232</v>
      </c>
      <c r="E336" s="13">
        <v>130</v>
      </c>
      <c r="F336" s="14">
        <v>131.53843499999999</v>
      </c>
      <c r="G336" s="15">
        <v>0.26400000000000001</v>
      </c>
      <c r="H336" s="14">
        <v>367.242682</v>
      </c>
      <c r="I336" s="15">
        <v>0.73599999999999999</v>
      </c>
      <c r="J336" s="16">
        <v>498781117</v>
      </c>
      <c r="K336" s="70">
        <v>2014</v>
      </c>
      <c r="L336" s="13" t="s">
        <v>18</v>
      </c>
      <c r="M336" s="17" t="s">
        <v>782</v>
      </c>
      <c r="N336" s="88" t="s">
        <v>783</v>
      </c>
      <c r="O336" s="19"/>
      <c r="P336" s="28" t="s">
        <v>1403</v>
      </c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spans="1:31">
      <c r="A337" s="9" t="s">
        <v>784</v>
      </c>
      <c r="B337" s="10">
        <f t="shared" si="83"/>
        <v>481.80087300000002</v>
      </c>
      <c r="C337" s="11">
        <f t="shared" si="85"/>
        <v>5.1806545483870972</v>
      </c>
      <c r="D337" s="12">
        <f t="shared" si="86"/>
        <v>5.1806545483870972</v>
      </c>
      <c r="E337" s="13">
        <v>93</v>
      </c>
      <c r="F337" s="14">
        <v>176.76018500000001</v>
      </c>
      <c r="G337" s="15">
        <v>0.36699999999999999</v>
      </c>
      <c r="H337" s="14">
        <v>305.04068799999999</v>
      </c>
      <c r="I337" s="15">
        <v>0.63300000000000001</v>
      </c>
      <c r="J337" s="16">
        <v>481800873</v>
      </c>
      <c r="K337" s="70">
        <v>2011</v>
      </c>
      <c r="L337" s="13" t="s">
        <v>18</v>
      </c>
      <c r="M337" s="17" t="s">
        <v>785</v>
      </c>
      <c r="N337" s="88" t="s">
        <v>786</v>
      </c>
      <c r="O337" s="19"/>
      <c r="P337" s="28" t="s">
        <v>1403</v>
      </c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spans="1:31">
      <c r="A338" s="9" t="s">
        <v>787</v>
      </c>
      <c r="B338" s="10">
        <f t="shared" si="83"/>
        <v>321.66974099999999</v>
      </c>
      <c r="C338" s="11">
        <f t="shared" si="85"/>
        <v>1.6245946515151515</v>
      </c>
      <c r="D338" s="12">
        <f t="shared" si="86"/>
        <v>1.6245946515151515</v>
      </c>
      <c r="E338" s="13">
        <v>198</v>
      </c>
      <c r="F338" s="14">
        <v>105.26973</v>
      </c>
      <c r="G338" s="15">
        <v>0.32700000000000001</v>
      </c>
      <c r="H338" s="14">
        <v>216.40001100000001</v>
      </c>
      <c r="I338" s="15">
        <v>0.67300000000000004</v>
      </c>
      <c r="J338" s="16">
        <v>321669741</v>
      </c>
      <c r="K338" s="70">
        <v>2010</v>
      </c>
      <c r="L338" s="13" t="s">
        <v>18</v>
      </c>
      <c r="M338" s="17" t="s">
        <v>788</v>
      </c>
      <c r="N338" s="88" t="s">
        <v>789</v>
      </c>
      <c r="O338" s="19"/>
      <c r="P338" s="28" t="s">
        <v>1403</v>
      </c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spans="1:31">
      <c r="A339" s="9" t="s">
        <v>790</v>
      </c>
      <c r="B339" s="10">
        <f t="shared" si="83"/>
        <v>390.49390799999998</v>
      </c>
      <c r="C339" s="11">
        <f t="shared" si="85"/>
        <v>8.1352897500000001</v>
      </c>
      <c r="D339" s="12">
        <f t="shared" si="86"/>
        <v>8.1352897500000001</v>
      </c>
      <c r="E339" s="13">
        <v>48</v>
      </c>
      <c r="F339" s="14">
        <v>165.493908</v>
      </c>
      <c r="G339" s="15">
        <v>0.42399999999999999</v>
      </c>
      <c r="H339" s="14">
        <v>225</v>
      </c>
      <c r="I339" s="15">
        <v>0.57599999999999996</v>
      </c>
      <c r="J339" s="16">
        <v>390493908</v>
      </c>
      <c r="K339" s="70">
        <v>1991</v>
      </c>
      <c r="L339" s="13" t="s">
        <v>23</v>
      </c>
      <c r="M339" s="17" t="s">
        <v>791</v>
      </c>
      <c r="N339" s="88" t="s">
        <v>792</v>
      </c>
      <c r="O339" s="19"/>
      <c r="P339" s="28" t="s">
        <v>1403</v>
      </c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spans="1:31">
      <c r="A340" s="23" t="s">
        <v>793</v>
      </c>
      <c r="B340" s="10">
        <f t="shared" si="83"/>
        <v>1058.6821420000001</v>
      </c>
      <c r="C340" s="11">
        <f t="shared" si="85"/>
        <v>3.8497532436363642</v>
      </c>
      <c r="D340" s="12">
        <f t="shared" si="86"/>
        <v>3.8497532436363642</v>
      </c>
      <c r="E340" s="13">
        <v>275</v>
      </c>
      <c r="F340" s="14">
        <v>533.53999099999999</v>
      </c>
      <c r="G340" s="15">
        <v>0.504</v>
      </c>
      <c r="H340" s="14">
        <v>525.14215100000001</v>
      </c>
      <c r="I340" s="50">
        <v>0.496</v>
      </c>
      <c r="J340" s="16">
        <v>1058682142</v>
      </c>
      <c r="K340" s="70">
        <v>2016</v>
      </c>
      <c r="L340" s="13" t="s">
        <v>18</v>
      </c>
      <c r="M340" s="17" t="s">
        <v>794</v>
      </c>
      <c r="N340" s="88" t="s">
        <v>795</v>
      </c>
      <c r="O340" s="19"/>
      <c r="P340" s="28" t="s">
        <v>1403</v>
      </c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spans="1:31">
      <c r="A341" s="9" t="s">
        <v>796</v>
      </c>
      <c r="B341" s="10">
        <f t="shared" si="83"/>
        <v>347.32580200000001</v>
      </c>
      <c r="C341" s="11">
        <f t="shared" si="85"/>
        <v>3.8591755777777781</v>
      </c>
      <c r="D341" s="12">
        <f t="shared" si="86"/>
        <v>3.8591755777777781</v>
      </c>
      <c r="E341" s="13">
        <v>90</v>
      </c>
      <c r="F341" s="14">
        <v>226.164286</v>
      </c>
      <c r="G341" s="15">
        <v>0.65100000000000002</v>
      </c>
      <c r="H341" s="14">
        <v>121.16151600000001</v>
      </c>
      <c r="I341" s="50">
        <v>0.34899999999999998</v>
      </c>
      <c r="J341" s="16">
        <v>347325802</v>
      </c>
      <c r="K341" s="70">
        <v>2001</v>
      </c>
      <c r="L341" s="13" t="s">
        <v>16</v>
      </c>
      <c r="M341" s="17" t="s">
        <v>797</v>
      </c>
      <c r="N341" s="88" t="s">
        <v>798</v>
      </c>
      <c r="O341" s="19"/>
      <c r="P341" s="28" t="s">
        <v>1403</v>
      </c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spans="1:31">
      <c r="A342" s="9" t="s">
        <v>799</v>
      </c>
      <c r="B342" s="10">
        <f t="shared" si="83"/>
        <v>474.00915400000002</v>
      </c>
      <c r="C342" s="11">
        <f t="shared" si="85"/>
        <v>4.3091741272727271</v>
      </c>
      <c r="D342" s="12">
        <f t="shared" si="86"/>
        <v>4.3091741272727271</v>
      </c>
      <c r="E342" s="13">
        <v>110</v>
      </c>
      <c r="F342" s="14">
        <v>155.190832</v>
      </c>
      <c r="G342" s="15">
        <v>0.32700000000000001</v>
      </c>
      <c r="H342" s="14">
        <v>318.81832200000002</v>
      </c>
      <c r="I342" s="15">
        <v>0.67300000000000004</v>
      </c>
      <c r="J342" s="16">
        <v>474009154</v>
      </c>
      <c r="K342" s="70">
        <v>2015</v>
      </c>
      <c r="L342" s="13" t="s">
        <v>18</v>
      </c>
      <c r="M342" s="17" t="s">
        <v>800</v>
      </c>
      <c r="N342" s="88" t="s">
        <v>801</v>
      </c>
      <c r="O342" s="19"/>
      <c r="P342" s="28" t="s">
        <v>1403</v>
      </c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spans="1:31">
      <c r="A343" s="9" t="s">
        <v>802</v>
      </c>
      <c r="B343" s="10">
        <f t="shared" si="83"/>
        <v>482.349603</v>
      </c>
      <c r="C343" s="11">
        <f t="shared" si="85"/>
        <v>6.8907086142857139</v>
      </c>
      <c r="D343" s="12">
        <f t="shared" si="86"/>
        <v>6.8907086142857139</v>
      </c>
      <c r="E343" s="13">
        <v>70</v>
      </c>
      <c r="F343" s="14">
        <v>217.04960299999999</v>
      </c>
      <c r="G343" s="15">
        <v>0.45</v>
      </c>
      <c r="H343" s="14">
        <v>265.3</v>
      </c>
      <c r="I343" s="15">
        <v>0.55000000000000004</v>
      </c>
      <c r="J343" s="16">
        <v>482349603</v>
      </c>
      <c r="K343" s="70">
        <v>1998</v>
      </c>
      <c r="L343" s="13" t="s">
        <v>23</v>
      </c>
      <c r="M343" s="17" t="s">
        <v>803</v>
      </c>
      <c r="N343" s="88" t="s">
        <v>804</v>
      </c>
      <c r="O343" s="19"/>
      <c r="P343" s="28" t="s">
        <v>1403</v>
      </c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spans="1:31">
      <c r="A344" s="89" t="s">
        <v>1465</v>
      </c>
      <c r="B344" s="90">
        <f t="shared" si="83"/>
        <v>139.352633</v>
      </c>
      <c r="C344" s="91">
        <f t="shared" si="85"/>
        <v>13.935263299999999</v>
      </c>
      <c r="D344" s="92">
        <f t="shared" ref="D344:D345" si="87">SUM(C344/1)</f>
        <v>13.935263299999999</v>
      </c>
      <c r="E344" s="92">
        <v>10</v>
      </c>
      <c r="F344" s="94">
        <v>63.300094999999999</v>
      </c>
      <c r="G344" s="93">
        <f t="shared" ref="G344:G345" si="88">SUM(F344/B344)</f>
        <v>0.45424398260203669</v>
      </c>
      <c r="H344" s="94">
        <f t="shared" ref="H344:H345" si="89">(J344/1000000)-F344</f>
        <v>76.052537999999998</v>
      </c>
      <c r="I344" s="115">
        <f t="shared" ref="I344:I345" si="90">H344/B344</f>
        <v>0.54575601739796331</v>
      </c>
      <c r="J344" s="90">
        <v>139352633</v>
      </c>
      <c r="K344" s="96">
        <v>2007</v>
      </c>
      <c r="L344" s="97" t="s">
        <v>16</v>
      </c>
      <c r="M344" s="17"/>
      <c r="N344" s="88"/>
      <c r="O344" s="19"/>
      <c r="P344" s="114" t="s">
        <v>1402</v>
      </c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spans="1:31">
      <c r="A345" s="89" t="s">
        <v>1466</v>
      </c>
      <c r="B345" s="90">
        <v>113.87</v>
      </c>
      <c r="C345" s="91">
        <f t="shared" si="85"/>
        <v>10.543518518518518</v>
      </c>
      <c r="D345" s="92">
        <f t="shared" si="87"/>
        <v>10.543518518518518</v>
      </c>
      <c r="E345" s="92">
        <v>10.8</v>
      </c>
      <c r="F345" s="92">
        <v>56.75</v>
      </c>
      <c r="G345" s="93">
        <f t="shared" si="88"/>
        <v>0.49837534030034247</v>
      </c>
      <c r="H345" s="94">
        <f t="shared" si="89"/>
        <v>57.120000000000005</v>
      </c>
      <c r="I345" s="115">
        <f t="shared" si="90"/>
        <v>0.50162465969965753</v>
      </c>
      <c r="J345" s="90">
        <v>113870000</v>
      </c>
      <c r="K345" s="96">
        <v>2008</v>
      </c>
      <c r="L345" s="97" t="s">
        <v>16</v>
      </c>
      <c r="M345" s="17"/>
      <c r="N345" s="88"/>
      <c r="O345" s="19"/>
      <c r="P345" s="114" t="s">
        <v>1402</v>
      </c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spans="1:31">
      <c r="A346" s="9" t="s">
        <v>805</v>
      </c>
      <c r="B346" s="10">
        <f t="shared" ref="B346:B348" si="91">J346/1000000</f>
        <v>322.16124500000001</v>
      </c>
      <c r="C346" s="11">
        <f t="shared" si="85"/>
        <v>14.643692954545456</v>
      </c>
      <c r="D346" s="12">
        <f t="shared" ref="D346:D347" si="92">C346/1</f>
        <v>14.643692954545456</v>
      </c>
      <c r="E346" s="13">
        <v>22</v>
      </c>
      <c r="F346" s="14">
        <v>96.898818000000006</v>
      </c>
      <c r="G346" s="15">
        <v>0.30099999999999999</v>
      </c>
      <c r="H346" s="14">
        <v>225.262427</v>
      </c>
      <c r="I346" s="15">
        <v>0.69899999999999995</v>
      </c>
      <c r="J346" s="16">
        <v>322161245</v>
      </c>
      <c r="K346" s="70">
        <v>1993</v>
      </c>
      <c r="L346" s="13" t="s">
        <v>23</v>
      </c>
      <c r="M346" s="17" t="s">
        <v>806</v>
      </c>
      <c r="N346" s="88" t="s">
        <v>807</v>
      </c>
      <c r="O346" s="19"/>
      <c r="P346" s="28" t="s">
        <v>1403</v>
      </c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spans="1:31">
      <c r="A347" s="9" t="s">
        <v>808</v>
      </c>
      <c r="B347" s="10">
        <f t="shared" si="91"/>
        <v>327.33355899999998</v>
      </c>
      <c r="C347" s="11">
        <f t="shared" si="85"/>
        <v>10.911118633333333</v>
      </c>
      <c r="D347" s="12">
        <f t="shared" si="92"/>
        <v>10.911118633333333</v>
      </c>
      <c r="E347" s="13">
        <v>30</v>
      </c>
      <c r="F347" s="14">
        <v>100.125643</v>
      </c>
      <c r="G347" s="15">
        <v>0.30599999999999999</v>
      </c>
      <c r="H347" s="14">
        <v>227.20791600000001</v>
      </c>
      <c r="I347" s="15">
        <v>0.69399999999999995</v>
      </c>
      <c r="J347" s="16">
        <v>327333559</v>
      </c>
      <c r="K347" s="70">
        <v>1995</v>
      </c>
      <c r="L347" s="13" t="s">
        <v>23</v>
      </c>
      <c r="M347" s="17" t="s">
        <v>809</v>
      </c>
      <c r="N347" s="88" t="s">
        <v>810</v>
      </c>
      <c r="O347" s="19"/>
      <c r="P347" s="28" t="s">
        <v>1403</v>
      </c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spans="1:31">
      <c r="A348" s="113" t="s">
        <v>1467</v>
      </c>
      <c r="B348" s="90">
        <f t="shared" si="91"/>
        <v>75.383741000000001</v>
      </c>
      <c r="C348" s="91">
        <f t="shared" si="85"/>
        <v>75.383741000000001</v>
      </c>
      <c r="D348" s="92">
        <f t="shared" ref="D348:D349" si="93">SUM(C348/1)</f>
        <v>75.383741000000001</v>
      </c>
      <c r="E348" s="92">
        <v>1</v>
      </c>
      <c r="F348" s="92">
        <v>26.020956999999999</v>
      </c>
      <c r="G348" s="93">
        <f t="shared" ref="G348:G349" si="94">SUM(F348/B348)</f>
        <v>0.34517996393943884</v>
      </c>
      <c r="H348" s="94">
        <f t="shared" ref="H348:H349" si="95">(J348/1000000)-F348</f>
        <v>49.362784000000005</v>
      </c>
      <c r="I348" s="95">
        <f t="shared" ref="I348:I349" si="96">H348/B348</f>
        <v>0.65482003606056116</v>
      </c>
      <c r="J348" s="100">
        <v>75383741</v>
      </c>
      <c r="K348" s="96">
        <v>2018</v>
      </c>
      <c r="L348" s="97" t="s">
        <v>18</v>
      </c>
      <c r="M348" s="17"/>
      <c r="N348" s="88"/>
      <c r="O348" s="19"/>
      <c r="P348" s="28" t="s">
        <v>1403</v>
      </c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spans="1:31">
      <c r="A349" s="89" t="s">
        <v>1468</v>
      </c>
      <c r="B349" s="90">
        <v>43.89</v>
      </c>
      <c r="C349" s="91">
        <f t="shared" si="85"/>
        <v>16.880769230769232</v>
      </c>
      <c r="D349" s="92">
        <f t="shared" si="93"/>
        <v>16.880769230769232</v>
      </c>
      <c r="E349" s="92">
        <v>2.6</v>
      </c>
      <c r="F349" s="92">
        <v>33.479999999999997</v>
      </c>
      <c r="G349" s="93">
        <f t="shared" si="94"/>
        <v>0.76281613123718384</v>
      </c>
      <c r="H349" s="94">
        <f t="shared" si="95"/>
        <v>10.410000000000004</v>
      </c>
      <c r="I349" s="95">
        <f t="shared" si="96"/>
        <v>0.23718386876281622</v>
      </c>
      <c r="J349" s="90">
        <v>43890000</v>
      </c>
      <c r="K349" s="96">
        <v>2008</v>
      </c>
      <c r="L349" s="97" t="s">
        <v>16</v>
      </c>
      <c r="M349" s="17"/>
      <c r="N349" s="88"/>
      <c r="O349" s="19"/>
      <c r="P349" s="28" t="s">
        <v>1403</v>
      </c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spans="1:31">
      <c r="A350" s="9" t="s">
        <v>811</v>
      </c>
      <c r="B350" s="10">
        <f t="shared" ref="B350:B407" si="97">J350/1000000</f>
        <v>418.76551899999998</v>
      </c>
      <c r="C350" s="11">
        <f t="shared" si="85"/>
        <v>6.4425464461538455</v>
      </c>
      <c r="D350" s="12">
        <f t="shared" ref="D350:D360" si="98">C350/1</f>
        <v>6.4425464461538455</v>
      </c>
      <c r="E350" s="13">
        <v>65</v>
      </c>
      <c r="F350" s="14">
        <v>152.64725799999999</v>
      </c>
      <c r="G350" s="15">
        <v>0.36399999999999999</v>
      </c>
      <c r="H350" s="14">
        <v>266.11826100000002</v>
      </c>
      <c r="I350" s="15">
        <v>0.63600000000000001</v>
      </c>
      <c r="J350" s="16">
        <v>418765519</v>
      </c>
      <c r="K350" s="70">
        <v>2008</v>
      </c>
      <c r="L350" s="13" t="s">
        <v>16</v>
      </c>
      <c r="M350" s="17" t="s">
        <v>812</v>
      </c>
      <c r="N350" s="88" t="s">
        <v>813</v>
      </c>
      <c r="O350" s="19"/>
      <c r="P350" s="28" t="s">
        <v>1403</v>
      </c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spans="1:31">
      <c r="A351" s="23" t="s">
        <v>1469</v>
      </c>
      <c r="B351" s="10">
        <f t="shared" si="97"/>
        <v>432.243292</v>
      </c>
      <c r="C351" s="11">
        <f t="shared" si="85"/>
        <v>2.8816219466666668</v>
      </c>
      <c r="D351" s="12">
        <f t="shared" si="98"/>
        <v>2.8816219466666668</v>
      </c>
      <c r="E351" s="13">
        <v>150</v>
      </c>
      <c r="F351" s="14">
        <v>224.54329200000001</v>
      </c>
      <c r="G351" s="15">
        <v>0.52</v>
      </c>
      <c r="H351" s="14">
        <v>207.7</v>
      </c>
      <c r="I351" s="15">
        <v>0.48</v>
      </c>
      <c r="J351" s="16">
        <v>432243292</v>
      </c>
      <c r="K351" s="70">
        <v>2021</v>
      </c>
      <c r="L351" s="13" t="s">
        <v>91</v>
      </c>
      <c r="M351" s="17" t="s">
        <v>815</v>
      </c>
      <c r="N351" s="88" t="s">
        <v>816</v>
      </c>
      <c r="O351" s="19"/>
      <c r="P351" s="28" t="s">
        <v>1403</v>
      </c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spans="1:31">
      <c r="A352" s="9" t="s">
        <v>817</v>
      </c>
      <c r="B352" s="10">
        <f t="shared" si="97"/>
        <v>374.58387900000002</v>
      </c>
      <c r="C352" s="11">
        <f t="shared" si="85"/>
        <v>4.9944517200000007</v>
      </c>
      <c r="D352" s="12">
        <f t="shared" si="98"/>
        <v>4.9944517200000007</v>
      </c>
      <c r="E352" s="13">
        <v>75</v>
      </c>
      <c r="F352" s="14">
        <v>160.861908</v>
      </c>
      <c r="G352" s="15">
        <v>0.42899999999999999</v>
      </c>
      <c r="H352" s="14">
        <v>213.721971</v>
      </c>
      <c r="I352" s="15">
        <v>0.57099999999999995</v>
      </c>
      <c r="J352" s="16">
        <v>374583879</v>
      </c>
      <c r="K352" s="70">
        <v>2004</v>
      </c>
      <c r="L352" s="13" t="s">
        <v>16</v>
      </c>
      <c r="M352" s="17" t="s">
        <v>818</v>
      </c>
      <c r="N352" s="88" t="s">
        <v>819</v>
      </c>
      <c r="O352" s="19"/>
      <c r="P352" s="28" t="s">
        <v>1403</v>
      </c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spans="1:31">
      <c r="A353" s="9" t="s">
        <v>820</v>
      </c>
      <c r="B353" s="10">
        <f t="shared" si="97"/>
        <v>366.08004899999997</v>
      </c>
      <c r="C353" s="11">
        <f t="shared" si="85"/>
        <v>3.6608004899999997</v>
      </c>
      <c r="D353" s="12">
        <f t="shared" si="98"/>
        <v>3.6608004899999997</v>
      </c>
      <c r="E353" s="13">
        <v>100</v>
      </c>
      <c r="F353" s="14">
        <v>140.48004900000001</v>
      </c>
      <c r="G353" s="15">
        <v>0.38400000000000001</v>
      </c>
      <c r="H353" s="14">
        <v>225.6</v>
      </c>
      <c r="I353" s="15">
        <v>0.61599999999999999</v>
      </c>
      <c r="J353" s="16">
        <v>366080049</v>
      </c>
      <c r="K353" s="70">
        <v>2019</v>
      </c>
      <c r="L353" s="13" t="s">
        <v>18</v>
      </c>
      <c r="M353" s="17" t="s">
        <v>821</v>
      </c>
      <c r="N353" s="88" t="s">
        <v>822</v>
      </c>
      <c r="O353" s="19"/>
      <c r="P353" s="28" t="s">
        <v>1403</v>
      </c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spans="1:31">
      <c r="A354" s="9" t="s">
        <v>823</v>
      </c>
      <c r="B354" s="10">
        <f t="shared" si="97"/>
        <v>524.02867900000001</v>
      </c>
      <c r="C354" s="11">
        <f t="shared" si="85"/>
        <v>5.8225408777777776</v>
      </c>
      <c r="D354" s="12">
        <f t="shared" si="98"/>
        <v>5.8225408777777776</v>
      </c>
      <c r="E354" s="13">
        <v>90</v>
      </c>
      <c r="F354" s="14">
        <v>209.02867900000001</v>
      </c>
      <c r="G354" s="15">
        <v>0.39900000000000002</v>
      </c>
      <c r="H354" s="14">
        <v>315</v>
      </c>
      <c r="I354" s="15">
        <v>0.60099999999999998</v>
      </c>
      <c r="J354" s="16">
        <v>524028679</v>
      </c>
      <c r="K354" s="70">
        <v>2009</v>
      </c>
      <c r="L354" s="13" t="s">
        <v>16</v>
      </c>
      <c r="M354" s="17" t="s">
        <v>824</v>
      </c>
      <c r="N354" s="88" t="s">
        <v>825</v>
      </c>
      <c r="O354" s="19"/>
      <c r="P354" s="28" t="s">
        <v>1403</v>
      </c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spans="1:31">
      <c r="A355" s="9" t="s">
        <v>826</v>
      </c>
      <c r="B355" s="10">
        <f t="shared" si="97"/>
        <v>543.84841800000004</v>
      </c>
      <c r="C355" s="11">
        <f t="shared" si="85"/>
        <v>4.3507873440000004</v>
      </c>
      <c r="D355" s="12">
        <f t="shared" si="98"/>
        <v>4.3507873440000004</v>
      </c>
      <c r="E355" s="13">
        <v>125</v>
      </c>
      <c r="F355" s="14">
        <v>186.84841800000001</v>
      </c>
      <c r="G355" s="15">
        <v>0.34399999999999997</v>
      </c>
      <c r="H355" s="14">
        <v>357</v>
      </c>
      <c r="I355" s="15">
        <v>0.65600000000000003</v>
      </c>
      <c r="J355" s="16">
        <v>543848418</v>
      </c>
      <c r="K355" s="70">
        <v>2011</v>
      </c>
      <c r="L355" s="13" t="s">
        <v>18</v>
      </c>
      <c r="M355" s="17" t="s">
        <v>827</v>
      </c>
      <c r="N355" s="88" t="s">
        <v>828</v>
      </c>
      <c r="O355" s="19"/>
      <c r="P355" s="28" t="s">
        <v>1403</v>
      </c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spans="1:31">
      <c r="A356" s="9" t="s">
        <v>829</v>
      </c>
      <c r="B356" s="10">
        <f t="shared" si="97"/>
        <v>488.35131999999999</v>
      </c>
      <c r="C356" s="11">
        <f t="shared" si="85"/>
        <v>8.1391886666666657</v>
      </c>
      <c r="D356" s="12">
        <f t="shared" si="98"/>
        <v>8.1391886666666657</v>
      </c>
      <c r="E356" s="13">
        <v>60</v>
      </c>
      <c r="F356" s="14">
        <v>268.16301099999998</v>
      </c>
      <c r="G356" s="15">
        <v>0.54900000000000004</v>
      </c>
      <c r="H356" s="14">
        <v>220.188309</v>
      </c>
      <c r="I356" s="15">
        <v>0.45100000000000001</v>
      </c>
      <c r="J356" s="16">
        <v>488351320</v>
      </c>
      <c r="K356" s="70">
        <v>2001</v>
      </c>
      <c r="L356" s="13" t="s">
        <v>16</v>
      </c>
      <c r="M356" s="17" t="s">
        <v>830</v>
      </c>
      <c r="N356" s="88" t="s">
        <v>831</v>
      </c>
      <c r="O356" s="19"/>
      <c r="P356" s="28" t="s">
        <v>1403</v>
      </c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spans="1:31">
      <c r="A357" s="9" t="s">
        <v>832</v>
      </c>
      <c r="B357" s="10">
        <f t="shared" si="97"/>
        <v>928.76076999999998</v>
      </c>
      <c r="C357" s="11">
        <f t="shared" si="85"/>
        <v>6.1917384666666662</v>
      </c>
      <c r="D357" s="12">
        <f t="shared" si="98"/>
        <v>6.1917384666666662</v>
      </c>
      <c r="E357" s="13">
        <v>150</v>
      </c>
      <c r="F357" s="14">
        <v>441.226247</v>
      </c>
      <c r="G357" s="15">
        <v>0.47499999999999998</v>
      </c>
      <c r="H357" s="14">
        <v>487.53452299999998</v>
      </c>
      <c r="I357" s="50">
        <v>0.52500000000000002</v>
      </c>
      <c r="J357" s="16">
        <v>928760770</v>
      </c>
      <c r="K357" s="70">
        <v>2004</v>
      </c>
      <c r="L357" s="13" t="s">
        <v>16</v>
      </c>
      <c r="M357" s="17" t="s">
        <v>833</v>
      </c>
      <c r="N357" s="88" t="s">
        <v>834</v>
      </c>
      <c r="O357" s="19"/>
      <c r="P357" s="28" t="s">
        <v>1403</v>
      </c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spans="1:31">
      <c r="A358" s="9" t="s">
        <v>835</v>
      </c>
      <c r="B358" s="10">
        <f t="shared" si="97"/>
        <v>752.60086699999999</v>
      </c>
      <c r="C358" s="11">
        <f t="shared" si="85"/>
        <v>4.5612173757575754</v>
      </c>
      <c r="D358" s="12">
        <f t="shared" si="98"/>
        <v>4.5612173757575754</v>
      </c>
      <c r="E358" s="32">
        <v>165</v>
      </c>
      <c r="F358" s="14">
        <v>238.73678699999999</v>
      </c>
      <c r="G358" s="15">
        <v>0.317</v>
      </c>
      <c r="H358" s="14">
        <v>513.86407999999994</v>
      </c>
      <c r="I358" s="15">
        <v>0.68300000000000005</v>
      </c>
      <c r="J358" s="16">
        <v>752600867</v>
      </c>
      <c r="K358" s="70">
        <v>2010</v>
      </c>
      <c r="L358" s="13" t="s">
        <v>18</v>
      </c>
      <c r="M358" s="17" t="s">
        <v>836</v>
      </c>
      <c r="N358" s="88" t="s">
        <v>837</v>
      </c>
      <c r="O358" s="19"/>
      <c r="P358" s="28" t="s">
        <v>1403</v>
      </c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spans="1:31">
      <c r="A359" s="9" t="s">
        <v>838</v>
      </c>
      <c r="B359" s="10">
        <f t="shared" si="97"/>
        <v>813.36738000000003</v>
      </c>
      <c r="C359" s="11">
        <f t="shared" si="85"/>
        <v>5.0835461249999998</v>
      </c>
      <c r="D359" s="12">
        <f t="shared" si="98"/>
        <v>5.0835461249999998</v>
      </c>
      <c r="E359" s="13">
        <v>160</v>
      </c>
      <c r="F359" s="14">
        <v>322.719944</v>
      </c>
      <c r="G359" s="15">
        <v>0.39700000000000002</v>
      </c>
      <c r="H359" s="14">
        <v>490.64743600000003</v>
      </c>
      <c r="I359" s="15">
        <v>0.60299999999999998</v>
      </c>
      <c r="J359" s="16">
        <v>813367380</v>
      </c>
      <c r="K359" s="70">
        <v>2007</v>
      </c>
      <c r="L359" s="13" t="s">
        <v>16</v>
      </c>
      <c r="M359" s="17" t="s">
        <v>839</v>
      </c>
      <c r="N359" s="88" t="s">
        <v>840</v>
      </c>
      <c r="O359" s="19"/>
      <c r="P359" s="28" t="s">
        <v>1403</v>
      </c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spans="1:31">
      <c r="A360" s="9" t="s">
        <v>841</v>
      </c>
      <c r="B360" s="10">
        <f t="shared" si="97"/>
        <v>408.24791699999997</v>
      </c>
      <c r="C360" s="11">
        <f t="shared" si="85"/>
        <v>5.6701099583333328</v>
      </c>
      <c r="D360" s="12">
        <f t="shared" si="98"/>
        <v>5.6701099583333328</v>
      </c>
      <c r="E360" s="13">
        <v>72</v>
      </c>
      <c r="F360" s="14">
        <v>227.966634</v>
      </c>
      <c r="G360" s="15">
        <v>0.55800000000000005</v>
      </c>
      <c r="H360" s="14">
        <v>180.281283</v>
      </c>
      <c r="I360" s="50">
        <v>0.442</v>
      </c>
      <c r="J360" s="16">
        <v>408247917</v>
      </c>
      <c r="K360" s="70">
        <v>2002</v>
      </c>
      <c r="L360" s="13" t="s">
        <v>16</v>
      </c>
      <c r="M360" s="17" t="s">
        <v>842</v>
      </c>
      <c r="N360" s="88" t="s">
        <v>843</v>
      </c>
      <c r="O360" s="19"/>
      <c r="P360" s="124" t="s">
        <v>1402</v>
      </c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spans="1:31">
      <c r="A361" s="89" t="s">
        <v>1470</v>
      </c>
      <c r="B361" s="90">
        <f t="shared" si="97"/>
        <v>236.412453</v>
      </c>
      <c r="C361" s="91">
        <f>SUM((J361/1000000)/E361)</f>
        <v>11.257735857142857</v>
      </c>
      <c r="D361" s="92">
        <f>SUM(C361/1)</f>
        <v>11.257735857142857</v>
      </c>
      <c r="E361" s="92">
        <v>21</v>
      </c>
      <c r="F361" s="92">
        <v>132.09295800000001</v>
      </c>
      <c r="G361" s="93">
        <f>SUM(F361/B361)</f>
        <v>0.55873942477979366</v>
      </c>
      <c r="H361" s="94">
        <f>(J361/1000000)-F361</f>
        <v>104.31949499999999</v>
      </c>
      <c r="I361" s="95">
        <f>H361/B361</f>
        <v>0.44126057522020629</v>
      </c>
      <c r="J361" s="90">
        <v>236412453</v>
      </c>
      <c r="K361" s="102">
        <v>2012</v>
      </c>
      <c r="L361" s="97" t="s">
        <v>18</v>
      </c>
      <c r="M361" s="17"/>
      <c r="N361" s="88"/>
      <c r="O361" s="19"/>
      <c r="P361" s="28" t="s">
        <v>1403</v>
      </c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spans="1:31">
      <c r="A362" s="9" t="s">
        <v>844</v>
      </c>
      <c r="B362" s="10">
        <f t="shared" si="97"/>
        <v>634.33838400000002</v>
      </c>
      <c r="C362" s="11">
        <f t="shared" ref="C362:C363" si="99">SUM(B362/E362)</f>
        <v>8.45784512</v>
      </c>
      <c r="D362" s="12">
        <f t="shared" ref="D362:D363" si="100">C362/1</f>
        <v>8.45784512</v>
      </c>
      <c r="E362" s="13">
        <v>75</v>
      </c>
      <c r="F362" s="14">
        <v>270.57842499999998</v>
      </c>
      <c r="G362" s="15">
        <v>0.42699999999999999</v>
      </c>
      <c r="H362" s="14">
        <v>363.75995899999998</v>
      </c>
      <c r="I362" s="50">
        <v>0.57299999999999995</v>
      </c>
      <c r="J362" s="16">
        <v>634338384</v>
      </c>
      <c r="K362" s="70">
        <v>2016</v>
      </c>
      <c r="L362" s="13" t="s">
        <v>18</v>
      </c>
      <c r="M362" s="17" t="s">
        <v>845</v>
      </c>
      <c r="N362" s="88" t="s">
        <v>846</v>
      </c>
      <c r="O362" s="19"/>
      <c r="P362" s="28" t="s">
        <v>1403</v>
      </c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spans="1:31">
      <c r="A363" s="9" t="s">
        <v>847</v>
      </c>
      <c r="B363" s="10">
        <f t="shared" si="97"/>
        <v>407.45221299999997</v>
      </c>
      <c r="C363" s="11">
        <f t="shared" si="99"/>
        <v>4.7935554470588233</v>
      </c>
      <c r="D363" s="12">
        <f t="shared" si="100"/>
        <v>4.7935554470588233</v>
      </c>
      <c r="E363" s="13">
        <v>85</v>
      </c>
      <c r="F363" s="14">
        <v>162.79098999999999</v>
      </c>
      <c r="G363" s="15">
        <v>0.4</v>
      </c>
      <c r="H363" s="14">
        <v>244.66122300000001</v>
      </c>
      <c r="I363" s="15">
        <v>0.6</v>
      </c>
      <c r="J363" s="16">
        <v>407452213</v>
      </c>
      <c r="K363" s="70">
        <v>2021</v>
      </c>
      <c r="L363" s="13" t="s">
        <v>91</v>
      </c>
      <c r="M363" s="17" t="s">
        <v>848</v>
      </c>
      <c r="N363" s="88" t="s">
        <v>849</v>
      </c>
      <c r="O363" s="19"/>
      <c r="P363" s="28" t="s">
        <v>1403</v>
      </c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spans="1:31">
      <c r="A364" s="89" t="s">
        <v>1471</v>
      </c>
      <c r="B364" s="90">
        <f t="shared" si="97"/>
        <v>77.712439000000003</v>
      </c>
      <c r="C364" s="91">
        <f>SUM((J364/1000000)/E364)</f>
        <v>25.904146333333333</v>
      </c>
      <c r="D364" s="92">
        <f>SUM(C364/1)</f>
        <v>25.904146333333333</v>
      </c>
      <c r="E364" s="92">
        <v>3</v>
      </c>
      <c r="F364" s="92">
        <v>48.086903</v>
      </c>
      <c r="G364" s="93">
        <f>SUM(F364/B364)</f>
        <v>0.6187799999431236</v>
      </c>
      <c r="H364" s="94">
        <f>(J364/1000000)-F364</f>
        <v>29.625536000000004</v>
      </c>
      <c r="I364" s="95">
        <f>H364/B364</f>
        <v>0.3812200000568764</v>
      </c>
      <c r="J364" s="90">
        <v>77712439</v>
      </c>
      <c r="K364" s="102">
        <v>2012</v>
      </c>
      <c r="L364" s="97" t="s">
        <v>18</v>
      </c>
      <c r="M364" s="17"/>
      <c r="N364" s="88"/>
      <c r="O364" s="19"/>
      <c r="P364" s="114" t="s">
        <v>1402</v>
      </c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spans="1:31">
      <c r="A365" s="9" t="s">
        <v>850</v>
      </c>
      <c r="B365" s="10">
        <f t="shared" si="97"/>
        <v>1108.569499</v>
      </c>
      <c r="C365" s="11">
        <f>SUM(B365/E365)</f>
        <v>5.5428474950000002</v>
      </c>
      <c r="D365" s="12">
        <f>C365/1</f>
        <v>5.5428474950000002</v>
      </c>
      <c r="E365" s="13">
        <v>200</v>
      </c>
      <c r="F365" s="14">
        <v>304.360277</v>
      </c>
      <c r="G365" s="15">
        <v>0.27500000000000002</v>
      </c>
      <c r="H365" s="14">
        <v>804.20922199999995</v>
      </c>
      <c r="I365" s="15">
        <v>0.72499999999999998</v>
      </c>
      <c r="J365" s="16">
        <v>1108569499</v>
      </c>
      <c r="K365" s="70">
        <v>2012</v>
      </c>
      <c r="L365" s="13" t="s">
        <v>18</v>
      </c>
      <c r="M365" s="17" t="s">
        <v>851</v>
      </c>
      <c r="N365" s="88" t="s">
        <v>852</v>
      </c>
      <c r="O365" s="19"/>
      <c r="P365" s="28" t="s">
        <v>1403</v>
      </c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spans="1:31">
      <c r="A366" s="99" t="s">
        <v>1472</v>
      </c>
      <c r="B366" s="100">
        <f t="shared" si="97"/>
        <v>3.93099</v>
      </c>
      <c r="C366" s="101">
        <f>SUM(J366/(E366*1000000))</f>
        <v>15.72396</v>
      </c>
      <c r="D366" s="92">
        <f>SUM(C366/1)</f>
        <v>15.72396</v>
      </c>
      <c r="E366" s="118">
        <v>0.25</v>
      </c>
      <c r="F366" s="94">
        <v>3.93099</v>
      </c>
      <c r="G366" s="93">
        <f>SUM(F366/B366)</f>
        <v>1</v>
      </c>
      <c r="H366" s="94">
        <f>(J366/1000000)-F366</f>
        <v>0</v>
      </c>
      <c r="I366" s="95">
        <f>H366/B366</f>
        <v>0</v>
      </c>
      <c r="J366" s="100">
        <v>3930990</v>
      </c>
      <c r="K366" s="102">
        <v>2017</v>
      </c>
      <c r="L366" s="97" t="s">
        <v>18</v>
      </c>
      <c r="M366" s="17"/>
      <c r="N366" s="88"/>
      <c r="O366" s="19"/>
      <c r="P366" s="28" t="s">
        <v>1403</v>
      </c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spans="1:31">
      <c r="A367" s="9" t="s">
        <v>853</v>
      </c>
      <c r="B367" s="10">
        <f t="shared" si="97"/>
        <v>378.41054200000002</v>
      </c>
      <c r="C367" s="11">
        <f t="shared" ref="C367:C381" si="101">SUM(B367/E367)</f>
        <v>25.227369466666669</v>
      </c>
      <c r="D367" s="12">
        <f t="shared" ref="D367:D381" si="102">C367/1</f>
        <v>25.227369466666669</v>
      </c>
      <c r="E367" s="13">
        <v>15</v>
      </c>
      <c r="F367" s="14">
        <v>141.319928</v>
      </c>
      <c r="G367" s="15">
        <v>0.374</v>
      </c>
      <c r="H367" s="14">
        <v>237.09061399999999</v>
      </c>
      <c r="I367" s="15">
        <v>0.626</v>
      </c>
      <c r="J367" s="16">
        <v>378410542</v>
      </c>
      <c r="K367" s="70">
        <v>2008</v>
      </c>
      <c r="L367" s="13" t="s">
        <v>16</v>
      </c>
      <c r="M367" s="17" t="s">
        <v>854</v>
      </c>
      <c r="N367" s="88" t="s">
        <v>855</v>
      </c>
      <c r="O367" s="19"/>
      <c r="P367" s="28" t="s">
        <v>1403</v>
      </c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spans="1:31">
      <c r="A368" s="9" t="s">
        <v>856</v>
      </c>
      <c r="B368" s="10">
        <f t="shared" si="97"/>
        <v>396.59282899999999</v>
      </c>
      <c r="C368" s="11">
        <f t="shared" si="101"/>
        <v>2.332898994117647</v>
      </c>
      <c r="D368" s="12">
        <f t="shared" si="102"/>
        <v>2.332898994117647</v>
      </c>
      <c r="E368" s="13">
        <v>170</v>
      </c>
      <c r="F368" s="14">
        <v>155.332381</v>
      </c>
      <c r="G368" s="15">
        <v>0.39200000000000002</v>
      </c>
      <c r="H368" s="14">
        <v>241.260448</v>
      </c>
      <c r="I368" s="15">
        <v>0.60799999999999998</v>
      </c>
      <c r="J368" s="16">
        <v>396592829</v>
      </c>
      <c r="K368" s="70">
        <v>2012</v>
      </c>
      <c r="L368" s="13" t="s">
        <v>18</v>
      </c>
      <c r="M368" s="17" t="s">
        <v>857</v>
      </c>
      <c r="N368" s="88" t="s">
        <v>858</v>
      </c>
      <c r="O368" s="19"/>
      <c r="P368" s="28" t="s">
        <v>1403</v>
      </c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spans="1:31">
      <c r="A369" s="9" t="s">
        <v>859</v>
      </c>
      <c r="B369" s="10">
        <f t="shared" si="97"/>
        <v>392.92480699999999</v>
      </c>
      <c r="C369" s="11">
        <f t="shared" si="101"/>
        <v>1.3097493566666667</v>
      </c>
      <c r="D369" s="12">
        <f t="shared" si="102"/>
        <v>1.3097493566666667</v>
      </c>
      <c r="E369" s="13">
        <v>300</v>
      </c>
      <c r="F369" s="14">
        <v>213.76751200000001</v>
      </c>
      <c r="G369" s="15">
        <v>0.54400000000000004</v>
      </c>
      <c r="H369" s="14">
        <v>179.157295</v>
      </c>
      <c r="I369" s="15">
        <v>0.45600000000000002</v>
      </c>
      <c r="J369" s="16">
        <v>392924807</v>
      </c>
      <c r="K369" s="70">
        <v>2018</v>
      </c>
      <c r="L369" s="13" t="s">
        <v>18</v>
      </c>
      <c r="M369" s="17" t="s">
        <v>860</v>
      </c>
      <c r="N369" s="88" t="s">
        <v>861</v>
      </c>
      <c r="O369" s="19"/>
      <c r="P369" s="28" t="s">
        <v>1403</v>
      </c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spans="1:31">
      <c r="A370" s="9" t="s">
        <v>862</v>
      </c>
      <c r="B370" s="10">
        <f t="shared" si="97"/>
        <v>319.71568300000001</v>
      </c>
      <c r="C370" s="11">
        <f t="shared" si="101"/>
        <v>3.5523964777777781</v>
      </c>
      <c r="D370" s="12">
        <f t="shared" si="102"/>
        <v>3.5523964777777781</v>
      </c>
      <c r="E370" s="13">
        <v>90</v>
      </c>
      <c r="F370" s="14">
        <v>148.97466499999999</v>
      </c>
      <c r="G370" s="15">
        <v>0.46600000000000003</v>
      </c>
      <c r="H370" s="14">
        <v>170.741018</v>
      </c>
      <c r="I370" s="15">
        <v>0.53400000000000003</v>
      </c>
      <c r="J370" s="16">
        <v>319715683</v>
      </c>
      <c r="K370" s="70">
        <v>2020</v>
      </c>
      <c r="L370" s="13" t="s">
        <v>91</v>
      </c>
      <c r="M370" s="17" t="s">
        <v>863</v>
      </c>
      <c r="N370" s="88" t="s">
        <v>864</v>
      </c>
      <c r="O370" s="19"/>
      <c r="P370" s="28" t="s">
        <v>1403</v>
      </c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spans="1:31">
      <c r="A371" s="9" t="s">
        <v>865</v>
      </c>
      <c r="B371" s="10">
        <f t="shared" si="97"/>
        <v>402.65684599999997</v>
      </c>
      <c r="C371" s="11">
        <f t="shared" si="101"/>
        <v>3.6605167818181816</v>
      </c>
      <c r="D371" s="12">
        <f t="shared" si="102"/>
        <v>3.6605167818181816</v>
      </c>
      <c r="E371" s="13">
        <v>110</v>
      </c>
      <c r="F371" s="14">
        <v>190.87290400000001</v>
      </c>
      <c r="G371" s="15">
        <v>0.47399999999999998</v>
      </c>
      <c r="H371" s="14">
        <v>211.783942</v>
      </c>
      <c r="I371" s="15">
        <v>0.52600000000000002</v>
      </c>
      <c r="J371" s="16">
        <v>402656846</v>
      </c>
      <c r="K371" s="70">
        <v>2022</v>
      </c>
      <c r="L371" s="13" t="s">
        <v>91</v>
      </c>
      <c r="M371" s="17" t="s">
        <v>866</v>
      </c>
      <c r="N371" s="88" t="s">
        <v>867</v>
      </c>
      <c r="O371" s="19"/>
      <c r="P371" s="28" t="s">
        <v>1403</v>
      </c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spans="1:31">
      <c r="A372" s="9" t="s">
        <v>868</v>
      </c>
      <c r="B372" s="10">
        <f t="shared" si="97"/>
        <v>880.70531200000005</v>
      </c>
      <c r="C372" s="11">
        <f t="shared" si="101"/>
        <v>2.9356843733333333</v>
      </c>
      <c r="D372" s="12">
        <f t="shared" si="102"/>
        <v>2.9356843733333333</v>
      </c>
      <c r="E372" s="32">
        <v>300</v>
      </c>
      <c r="F372" s="14">
        <v>200.07460900000001</v>
      </c>
      <c r="G372" s="15">
        <v>0.22700000000000001</v>
      </c>
      <c r="H372" s="14">
        <v>680.63070300000004</v>
      </c>
      <c r="I372" s="15">
        <v>0.77300000000000002</v>
      </c>
      <c r="J372" s="16">
        <v>880705312</v>
      </c>
      <c r="K372" s="70">
        <v>2015</v>
      </c>
      <c r="L372" s="13" t="s">
        <v>18</v>
      </c>
      <c r="M372" s="17" t="s">
        <v>869</v>
      </c>
      <c r="N372" s="88" t="s">
        <v>870</v>
      </c>
      <c r="O372" s="19"/>
      <c r="P372" s="28" t="s">
        <v>1403</v>
      </c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spans="1:31">
      <c r="A373" s="9" t="s">
        <v>871</v>
      </c>
      <c r="B373" s="10">
        <f t="shared" si="97"/>
        <v>350.44814500000001</v>
      </c>
      <c r="C373" s="11">
        <f t="shared" si="101"/>
        <v>9.4715714864864875</v>
      </c>
      <c r="D373" s="12">
        <f t="shared" si="102"/>
        <v>9.4715714864864875</v>
      </c>
      <c r="E373" s="13">
        <v>37</v>
      </c>
      <c r="F373" s="14">
        <v>121.24814499999999</v>
      </c>
      <c r="G373" s="15">
        <v>0.34599999999999997</v>
      </c>
      <c r="H373" s="14">
        <v>229.2</v>
      </c>
      <c r="I373" s="15">
        <v>0.65400000000000003</v>
      </c>
      <c r="J373" s="16">
        <v>350448145</v>
      </c>
      <c r="K373" s="70">
        <v>1994</v>
      </c>
      <c r="L373" s="13" t="s">
        <v>23</v>
      </c>
      <c r="M373" s="17" t="s">
        <v>872</v>
      </c>
      <c r="N373" s="88" t="s">
        <v>873</v>
      </c>
      <c r="O373" s="19"/>
      <c r="P373" s="28" t="s">
        <v>1403</v>
      </c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spans="1:31">
      <c r="A374" s="35" t="s">
        <v>874</v>
      </c>
      <c r="B374" s="10">
        <f t="shared" si="97"/>
        <v>825.025036</v>
      </c>
      <c r="C374" s="11">
        <f t="shared" si="101"/>
        <v>5.9354319136690643</v>
      </c>
      <c r="D374" s="12">
        <f t="shared" si="102"/>
        <v>5.9354319136690643</v>
      </c>
      <c r="E374" s="36">
        <v>139</v>
      </c>
      <c r="F374" s="37">
        <v>407.02285999999998</v>
      </c>
      <c r="G374" s="38">
        <v>0.49299999999999999</v>
      </c>
      <c r="H374" s="37">
        <v>418.00217600000002</v>
      </c>
      <c r="I374" s="38">
        <v>0.50700000000000001</v>
      </c>
      <c r="J374" s="39">
        <v>825025036</v>
      </c>
      <c r="K374" s="75">
        <v>2002</v>
      </c>
      <c r="L374" s="13" t="s">
        <v>16</v>
      </c>
      <c r="M374" s="17" t="s">
        <v>875</v>
      </c>
      <c r="N374" s="88" t="s">
        <v>876</v>
      </c>
      <c r="O374" s="19"/>
      <c r="P374" s="28" t="s">
        <v>1403</v>
      </c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spans="1:31">
      <c r="A375" s="9" t="s">
        <v>877</v>
      </c>
      <c r="B375" s="10">
        <f t="shared" si="97"/>
        <v>788.97645299999999</v>
      </c>
      <c r="C375" s="11">
        <f t="shared" si="101"/>
        <v>3.9448822649999999</v>
      </c>
      <c r="D375" s="12">
        <f t="shared" si="102"/>
        <v>3.9448822649999999</v>
      </c>
      <c r="E375" s="13">
        <v>200</v>
      </c>
      <c r="F375" s="14">
        <v>373.585825</v>
      </c>
      <c r="G375" s="15">
        <v>0.47399999999999998</v>
      </c>
      <c r="H375" s="14">
        <v>415.39062799999999</v>
      </c>
      <c r="I375" s="15">
        <v>0.52600000000000002</v>
      </c>
      <c r="J375" s="16">
        <v>788976453</v>
      </c>
      <c r="K375" s="70">
        <v>2004</v>
      </c>
      <c r="L375" s="13" t="s">
        <v>16</v>
      </c>
      <c r="M375" s="17" t="s">
        <v>878</v>
      </c>
      <c r="N375" s="88" t="s">
        <v>879</v>
      </c>
      <c r="O375" s="19"/>
      <c r="P375" s="28" t="s">
        <v>1403</v>
      </c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spans="1:31">
      <c r="A376" s="9" t="s">
        <v>880</v>
      </c>
      <c r="B376" s="10">
        <f t="shared" si="97"/>
        <v>894.98337300000003</v>
      </c>
      <c r="C376" s="11">
        <f t="shared" si="101"/>
        <v>3.5799334920000003</v>
      </c>
      <c r="D376" s="12">
        <f t="shared" si="102"/>
        <v>3.5799334920000003</v>
      </c>
      <c r="E376" s="13">
        <v>250</v>
      </c>
      <c r="F376" s="14">
        <v>336.530303</v>
      </c>
      <c r="G376" s="15">
        <v>0.376</v>
      </c>
      <c r="H376" s="14">
        <v>558.45307000000003</v>
      </c>
      <c r="I376" s="15">
        <v>0.624</v>
      </c>
      <c r="J376" s="16">
        <v>894983373</v>
      </c>
      <c r="K376" s="70">
        <v>2007</v>
      </c>
      <c r="L376" s="13" t="s">
        <v>16</v>
      </c>
      <c r="M376" s="17" t="s">
        <v>881</v>
      </c>
      <c r="N376" s="88" t="s">
        <v>882</v>
      </c>
      <c r="O376" s="19"/>
      <c r="P376" s="28" t="s">
        <v>1403</v>
      </c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spans="1:31">
      <c r="A377" s="9" t="s">
        <v>883</v>
      </c>
      <c r="B377" s="10">
        <f t="shared" si="97"/>
        <v>1131.9279959999999</v>
      </c>
      <c r="C377" s="11">
        <f t="shared" si="101"/>
        <v>7.0745499749999992</v>
      </c>
      <c r="D377" s="12">
        <f t="shared" si="102"/>
        <v>7.0745499749999992</v>
      </c>
      <c r="E377" s="13">
        <v>160</v>
      </c>
      <c r="F377" s="14">
        <v>390.532085</v>
      </c>
      <c r="G377" s="15">
        <v>0.34499999999999997</v>
      </c>
      <c r="H377" s="14">
        <v>741.39591099999996</v>
      </c>
      <c r="I377" s="15">
        <v>0.65500000000000003</v>
      </c>
      <c r="J377" s="16">
        <v>1131927996</v>
      </c>
      <c r="K377" s="70">
        <v>2019</v>
      </c>
      <c r="L377" s="13" t="s">
        <v>18</v>
      </c>
      <c r="M377" s="17" t="s">
        <v>884</v>
      </c>
      <c r="N377" s="88" t="s">
        <v>885</v>
      </c>
      <c r="O377" s="43"/>
      <c r="P377" s="28" t="s">
        <v>1403</v>
      </c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spans="1:31">
      <c r="A378" s="9" t="s">
        <v>886</v>
      </c>
      <c r="B378" s="10">
        <f t="shared" si="97"/>
        <v>880.16692399999999</v>
      </c>
      <c r="C378" s="11">
        <f t="shared" si="101"/>
        <v>5.0295252799999997</v>
      </c>
      <c r="D378" s="12">
        <f t="shared" si="102"/>
        <v>5.0295252799999997</v>
      </c>
      <c r="E378" s="13">
        <v>175</v>
      </c>
      <c r="F378" s="14">
        <v>334.20114000000001</v>
      </c>
      <c r="G378" s="15">
        <v>0.38</v>
      </c>
      <c r="H378" s="14">
        <v>545.96578399999999</v>
      </c>
      <c r="I378" s="50">
        <v>0.62</v>
      </c>
      <c r="J378" s="16">
        <v>880166924</v>
      </c>
      <c r="K378" s="70">
        <v>2017</v>
      </c>
      <c r="L378" s="13" t="s">
        <v>18</v>
      </c>
      <c r="M378" s="17" t="s">
        <v>887</v>
      </c>
      <c r="N378" s="88" t="s">
        <v>888</v>
      </c>
      <c r="O378" s="19"/>
      <c r="P378" s="28" t="s">
        <v>1403</v>
      </c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spans="1:31">
      <c r="A379" s="9" t="s">
        <v>889</v>
      </c>
      <c r="B379" s="10">
        <f t="shared" si="97"/>
        <v>384.25693000000001</v>
      </c>
      <c r="C379" s="11">
        <f t="shared" si="101"/>
        <v>4.2695214444444449</v>
      </c>
      <c r="D379" s="12">
        <f t="shared" si="102"/>
        <v>4.2695214444444449</v>
      </c>
      <c r="E379" s="13">
        <v>90</v>
      </c>
      <c r="F379" s="14">
        <v>190.24131</v>
      </c>
      <c r="G379" s="15">
        <v>0.495</v>
      </c>
      <c r="H379" s="14">
        <v>194.01562000000001</v>
      </c>
      <c r="I379" s="15">
        <v>0.505</v>
      </c>
      <c r="J379" s="16">
        <v>384256930</v>
      </c>
      <c r="K379" s="70">
        <v>2018</v>
      </c>
      <c r="L379" s="13" t="s">
        <v>18</v>
      </c>
      <c r="M379" s="17" t="s">
        <v>890</v>
      </c>
      <c r="N379" s="88" t="s">
        <v>891</v>
      </c>
      <c r="O379" s="19"/>
      <c r="P379" s="28" t="s">
        <v>1403</v>
      </c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spans="1:31">
      <c r="A380" s="9" t="s">
        <v>892</v>
      </c>
      <c r="B380" s="10">
        <f t="shared" si="97"/>
        <v>1971.4398450000001</v>
      </c>
      <c r="C380" s="11">
        <f t="shared" si="101"/>
        <v>9.8571992250000005</v>
      </c>
      <c r="D380" s="12">
        <f t="shared" si="102"/>
        <v>9.8571992250000005</v>
      </c>
      <c r="E380" s="13">
        <v>200</v>
      </c>
      <c r="F380" s="14">
        <v>814.11506999999995</v>
      </c>
      <c r="G380" s="15">
        <v>0.41299999999999998</v>
      </c>
      <c r="H380" s="14">
        <v>1157.324775</v>
      </c>
      <c r="I380" s="15">
        <v>0.58699999999999997</v>
      </c>
      <c r="J380" s="16">
        <v>1971439845</v>
      </c>
      <c r="K380" s="70">
        <v>2021</v>
      </c>
      <c r="L380" s="13" t="s">
        <v>91</v>
      </c>
      <c r="M380" s="17" t="s">
        <v>893</v>
      </c>
      <c r="N380" s="88" t="s">
        <v>894</v>
      </c>
      <c r="O380" s="28"/>
      <c r="P380" s="28" t="s">
        <v>1403</v>
      </c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spans="1:31">
      <c r="A381" s="9" t="s">
        <v>895</v>
      </c>
      <c r="B381" s="10">
        <f t="shared" si="97"/>
        <v>355.72519499999999</v>
      </c>
      <c r="C381" s="11">
        <f t="shared" si="101"/>
        <v>18.722378684210526</v>
      </c>
      <c r="D381" s="12">
        <f t="shared" si="102"/>
        <v>18.722378684210526</v>
      </c>
      <c r="E381" s="13">
        <v>19</v>
      </c>
      <c r="F381" s="14">
        <v>13.750643999999999</v>
      </c>
      <c r="G381" s="15">
        <v>3.9E-2</v>
      </c>
      <c r="H381" s="14">
        <v>341.97455100000002</v>
      </c>
      <c r="I381" s="15">
        <v>0.96099999999999997</v>
      </c>
      <c r="J381" s="16">
        <v>355725195</v>
      </c>
      <c r="K381" s="70">
        <v>2001</v>
      </c>
      <c r="L381" s="13" t="s">
        <v>16</v>
      </c>
      <c r="M381" s="17" t="s">
        <v>896</v>
      </c>
      <c r="N381" s="88" t="s">
        <v>897</v>
      </c>
      <c r="O381" s="19"/>
      <c r="P381" s="28" t="s">
        <v>1403</v>
      </c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spans="1:31">
      <c r="A382" s="99" t="s">
        <v>1473</v>
      </c>
      <c r="B382" s="100">
        <f t="shared" si="97"/>
        <v>278.30457799999999</v>
      </c>
      <c r="C382" s="101">
        <f>SUM(J382/(E382*1000000))</f>
        <v>30.922730888888889</v>
      </c>
      <c r="D382" s="92">
        <f>SUM(C382/1)</f>
        <v>30.922730888888889</v>
      </c>
      <c r="E382" s="94">
        <v>9</v>
      </c>
      <c r="F382" s="94">
        <v>138.14158499999999</v>
      </c>
      <c r="G382" s="93">
        <f>SUM(F382/B382)</f>
        <v>0.49636835294890475</v>
      </c>
      <c r="H382" s="94">
        <f>(J382/1000000)-F382</f>
        <v>140.162993</v>
      </c>
      <c r="I382" s="95">
        <f>H382/B382</f>
        <v>0.5036316470510952</v>
      </c>
      <c r="J382" s="100">
        <v>278304578</v>
      </c>
      <c r="K382" s="102">
        <v>2017</v>
      </c>
      <c r="L382" s="97" t="s">
        <v>18</v>
      </c>
      <c r="M382" s="17"/>
      <c r="N382" s="88"/>
      <c r="O382" s="19"/>
      <c r="P382" s="98" t="s">
        <v>1402</v>
      </c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spans="1:31">
      <c r="A383" s="9" t="s">
        <v>898</v>
      </c>
      <c r="B383" s="10">
        <f t="shared" si="97"/>
        <v>385.68044600000002</v>
      </c>
      <c r="C383" s="11">
        <f t="shared" ref="C383:C405" si="103">SUM(B383/E383)</f>
        <v>2.5712029733333335</v>
      </c>
      <c r="D383" s="12">
        <f t="shared" ref="D383:D405" si="104">C383/1</f>
        <v>2.5712029733333335</v>
      </c>
      <c r="E383" s="13">
        <v>150</v>
      </c>
      <c r="F383" s="14">
        <v>257.73001900000003</v>
      </c>
      <c r="G383" s="15">
        <v>0.66800000000000004</v>
      </c>
      <c r="H383" s="14">
        <v>127.950427</v>
      </c>
      <c r="I383" s="15">
        <v>0.33200000000000002</v>
      </c>
      <c r="J383" s="16">
        <v>385680446</v>
      </c>
      <c r="K383" s="70">
        <v>2009</v>
      </c>
      <c r="L383" s="13" t="s">
        <v>16</v>
      </c>
      <c r="M383" s="17" t="s">
        <v>899</v>
      </c>
      <c r="N383" s="88" t="s">
        <v>900</v>
      </c>
      <c r="O383" s="19"/>
      <c r="P383" s="28" t="s">
        <v>1403</v>
      </c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spans="1:31">
      <c r="A384" s="9" t="s">
        <v>901</v>
      </c>
      <c r="B384" s="10">
        <f t="shared" si="97"/>
        <v>343.47181599999999</v>
      </c>
      <c r="C384" s="11">
        <f t="shared" si="103"/>
        <v>1.8566044108108108</v>
      </c>
      <c r="D384" s="12">
        <f t="shared" si="104"/>
        <v>1.8566044108108108</v>
      </c>
      <c r="E384" s="13">
        <v>185</v>
      </c>
      <c r="F384" s="14">
        <v>158.84834000000001</v>
      </c>
      <c r="G384" s="15">
        <v>0.46200000000000002</v>
      </c>
      <c r="H384" s="14">
        <v>184.62347600000001</v>
      </c>
      <c r="I384" s="15">
        <v>0.53800000000000003</v>
      </c>
      <c r="J384" s="16">
        <v>343471816</v>
      </c>
      <c r="K384" s="70">
        <v>2016</v>
      </c>
      <c r="L384" s="13" t="s">
        <v>18</v>
      </c>
      <c r="M384" s="17" t="s">
        <v>902</v>
      </c>
      <c r="N384" s="88" t="s">
        <v>903</v>
      </c>
      <c r="O384" s="19"/>
      <c r="P384" s="28" t="s">
        <v>1403</v>
      </c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spans="1:31">
      <c r="A385" s="9" t="s">
        <v>904</v>
      </c>
      <c r="B385" s="10">
        <f t="shared" si="97"/>
        <v>467.36524600000001</v>
      </c>
      <c r="C385" s="11">
        <f t="shared" si="103"/>
        <v>2.4598170842105263</v>
      </c>
      <c r="D385" s="12">
        <f t="shared" si="104"/>
        <v>2.4598170842105263</v>
      </c>
      <c r="E385" s="13">
        <v>190</v>
      </c>
      <c r="F385" s="14">
        <v>228.778661</v>
      </c>
      <c r="G385" s="15">
        <v>0.49</v>
      </c>
      <c r="H385" s="14">
        <v>238.58658500000001</v>
      </c>
      <c r="I385" s="15">
        <v>0.51</v>
      </c>
      <c r="J385" s="16">
        <v>467365246</v>
      </c>
      <c r="K385" s="70">
        <v>2013</v>
      </c>
      <c r="L385" s="13" t="s">
        <v>18</v>
      </c>
      <c r="M385" s="17" t="s">
        <v>905</v>
      </c>
      <c r="N385" s="88" t="s">
        <v>906</v>
      </c>
      <c r="O385" s="19"/>
      <c r="P385" s="28" t="s">
        <v>1403</v>
      </c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>
      <c r="A386" s="23" t="s">
        <v>907</v>
      </c>
      <c r="B386" s="10">
        <f t="shared" si="97"/>
        <v>775.39800700000001</v>
      </c>
      <c r="C386" s="11">
        <f t="shared" si="103"/>
        <v>70.490727909090907</v>
      </c>
      <c r="D386" s="12">
        <f t="shared" si="104"/>
        <v>70.490727909090907</v>
      </c>
      <c r="E386" s="13">
        <v>11</v>
      </c>
      <c r="F386" s="14">
        <v>460.99850700000002</v>
      </c>
      <c r="G386" s="15">
        <v>0.59399999999999997</v>
      </c>
      <c r="H386" s="14">
        <v>314.39949999999999</v>
      </c>
      <c r="I386" s="15">
        <v>0.40600000000000003</v>
      </c>
      <c r="J386" s="16">
        <v>775398007</v>
      </c>
      <c r="K386" s="70">
        <v>1977</v>
      </c>
      <c r="L386" s="13" t="s">
        <v>320</v>
      </c>
      <c r="M386" s="17" t="s">
        <v>908</v>
      </c>
      <c r="N386" s="88" t="s">
        <v>909</v>
      </c>
      <c r="O386" s="28" t="s">
        <v>94</v>
      </c>
      <c r="P386" s="28" t="s">
        <v>1403</v>
      </c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spans="1:31">
      <c r="A387" s="9" t="s">
        <v>910</v>
      </c>
      <c r="B387" s="10">
        <f t="shared" si="97"/>
        <v>746.84689400000002</v>
      </c>
      <c r="C387" s="11">
        <f t="shared" si="103"/>
        <v>4.0370102378378379</v>
      </c>
      <c r="D387" s="12">
        <f t="shared" si="104"/>
        <v>4.0370102378378379</v>
      </c>
      <c r="E387" s="13">
        <v>185</v>
      </c>
      <c r="F387" s="14">
        <v>325.100054</v>
      </c>
      <c r="G387" s="15">
        <v>0.435</v>
      </c>
      <c r="H387" s="14">
        <v>421.74684000000002</v>
      </c>
      <c r="I387" s="15">
        <v>0.56499999999999995</v>
      </c>
      <c r="J387" s="16">
        <v>746846894</v>
      </c>
      <c r="K387" s="70">
        <v>2016</v>
      </c>
      <c r="L387" s="13" t="s">
        <v>18</v>
      </c>
      <c r="M387" s="17" t="s">
        <v>911</v>
      </c>
      <c r="N387" s="88" t="s">
        <v>912</v>
      </c>
      <c r="O387" s="19"/>
      <c r="P387" s="28" t="s">
        <v>1403</v>
      </c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spans="1:31">
      <c r="A388" s="9" t="s">
        <v>913</v>
      </c>
      <c r="B388" s="10">
        <f t="shared" si="97"/>
        <v>391.08119199999999</v>
      </c>
      <c r="C388" s="11">
        <f t="shared" si="103"/>
        <v>1.7537273183856501</v>
      </c>
      <c r="D388" s="12">
        <f t="shared" si="104"/>
        <v>1.7537273183856501</v>
      </c>
      <c r="E388" s="13">
        <v>223</v>
      </c>
      <c r="F388" s="14">
        <v>200.08119199999999</v>
      </c>
      <c r="G388" s="15">
        <v>0.51200000000000001</v>
      </c>
      <c r="H388" s="14">
        <v>191</v>
      </c>
      <c r="I388" s="15">
        <v>0.48799999999999999</v>
      </c>
      <c r="J388" s="16">
        <v>391081192</v>
      </c>
      <c r="K388" s="70">
        <v>2006</v>
      </c>
      <c r="L388" s="13" t="s">
        <v>16</v>
      </c>
      <c r="M388" s="17" t="s">
        <v>914</v>
      </c>
      <c r="N388" s="88" t="s">
        <v>915</v>
      </c>
      <c r="O388" s="19"/>
      <c r="P388" s="28" t="s">
        <v>1403</v>
      </c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spans="1:31">
      <c r="A389" s="9" t="s">
        <v>916</v>
      </c>
      <c r="B389" s="10">
        <f t="shared" si="97"/>
        <v>376.15245499999997</v>
      </c>
      <c r="C389" s="11">
        <f t="shared" si="103"/>
        <v>8.3589434444444439</v>
      </c>
      <c r="D389" s="12">
        <f t="shared" si="104"/>
        <v>8.3589434444444439</v>
      </c>
      <c r="E389" s="13">
        <v>45</v>
      </c>
      <c r="F389" s="14">
        <v>139.854287</v>
      </c>
      <c r="G389" s="15">
        <v>0.372</v>
      </c>
      <c r="H389" s="14">
        <v>236.298168</v>
      </c>
      <c r="I389" s="15">
        <v>0.628</v>
      </c>
      <c r="J389" s="16">
        <v>376152455</v>
      </c>
      <c r="K389" s="70">
        <v>2012</v>
      </c>
      <c r="L389" s="13" t="s">
        <v>18</v>
      </c>
      <c r="M389" s="17" t="s">
        <v>917</v>
      </c>
      <c r="N389" s="88" t="s">
        <v>918</v>
      </c>
      <c r="O389" s="19"/>
      <c r="P389" s="28" t="s">
        <v>1403</v>
      </c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spans="1:31">
      <c r="A390" s="9" t="s">
        <v>919</v>
      </c>
      <c r="B390" s="10">
        <f t="shared" si="97"/>
        <v>326.47914100000003</v>
      </c>
      <c r="C390" s="11">
        <f t="shared" si="103"/>
        <v>6.8016487708333342</v>
      </c>
      <c r="D390" s="12">
        <f t="shared" si="104"/>
        <v>6.8016487708333342</v>
      </c>
      <c r="E390" s="13">
        <v>48</v>
      </c>
      <c r="F390" s="14">
        <v>89.256423999999996</v>
      </c>
      <c r="G390" s="15">
        <v>0.27300000000000002</v>
      </c>
      <c r="H390" s="14">
        <v>237.22271699999999</v>
      </c>
      <c r="I390" s="15">
        <v>0.72699999999999998</v>
      </c>
      <c r="J390" s="16">
        <v>326479141</v>
      </c>
      <c r="K390" s="70">
        <v>2015</v>
      </c>
      <c r="L390" s="13" t="s">
        <v>18</v>
      </c>
      <c r="M390" s="17" t="s">
        <v>920</v>
      </c>
      <c r="N390" s="88" t="s">
        <v>921</v>
      </c>
      <c r="O390" s="19"/>
      <c r="P390" s="28" t="s">
        <v>1403</v>
      </c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spans="1:31">
      <c r="A391" s="9" t="s">
        <v>922</v>
      </c>
      <c r="B391" s="10">
        <f t="shared" si="97"/>
        <v>592.46281599999998</v>
      </c>
      <c r="C391" s="11">
        <f t="shared" si="103"/>
        <v>2.2787031384615384</v>
      </c>
      <c r="D391" s="12">
        <f t="shared" si="104"/>
        <v>2.2787031384615384</v>
      </c>
      <c r="E391" s="13">
        <v>260</v>
      </c>
      <c r="F391" s="14">
        <v>200.82193599999999</v>
      </c>
      <c r="G391" s="15">
        <v>0.33900000000000002</v>
      </c>
      <c r="H391" s="14">
        <v>391.64087999999998</v>
      </c>
      <c r="I391" s="15">
        <v>0.66100000000000003</v>
      </c>
      <c r="J391" s="16">
        <v>592462816</v>
      </c>
      <c r="K391" s="70">
        <v>2010</v>
      </c>
      <c r="L391" s="13" t="s">
        <v>18</v>
      </c>
      <c r="M391" s="17" t="s">
        <v>923</v>
      </c>
      <c r="N391" s="88" t="s">
        <v>924</v>
      </c>
      <c r="O391" s="19"/>
      <c r="P391" s="28" t="s">
        <v>1403</v>
      </c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spans="1:31">
      <c r="A392" s="9" t="s">
        <v>925</v>
      </c>
      <c r="B392" s="10">
        <f t="shared" si="97"/>
        <v>448.19181900000001</v>
      </c>
      <c r="C392" s="11">
        <f t="shared" si="103"/>
        <v>3.4476293769230768</v>
      </c>
      <c r="D392" s="12">
        <f t="shared" si="104"/>
        <v>3.4476293769230768</v>
      </c>
      <c r="E392" s="13">
        <v>130</v>
      </c>
      <c r="F392" s="14">
        <v>171.09181899999999</v>
      </c>
      <c r="G392" s="15">
        <v>0.38200000000000001</v>
      </c>
      <c r="H392" s="14">
        <v>277.10000000000002</v>
      </c>
      <c r="I392" s="15">
        <v>0.61799999999999999</v>
      </c>
      <c r="J392" s="16">
        <v>448191819</v>
      </c>
      <c r="K392" s="70">
        <v>1999</v>
      </c>
      <c r="L392" s="13" t="s">
        <v>23</v>
      </c>
      <c r="M392" s="17" t="s">
        <v>926</v>
      </c>
      <c r="N392" s="88" t="s">
        <v>927</v>
      </c>
      <c r="O392" s="19"/>
      <c r="P392" s="28" t="s">
        <v>1403</v>
      </c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spans="1:31">
      <c r="A393" s="9" t="s">
        <v>928</v>
      </c>
      <c r="B393" s="10">
        <f t="shared" si="97"/>
        <v>549.36831500000005</v>
      </c>
      <c r="C393" s="11">
        <f t="shared" si="103"/>
        <v>8.4518202307692309</v>
      </c>
      <c r="D393" s="12">
        <f t="shared" si="104"/>
        <v>8.4518202307692309</v>
      </c>
      <c r="E393" s="13">
        <v>65</v>
      </c>
      <c r="F393" s="14">
        <v>218.81548699999999</v>
      </c>
      <c r="G393" s="15">
        <v>0.39800000000000002</v>
      </c>
      <c r="H393" s="14">
        <v>330.55282799999998</v>
      </c>
      <c r="I393" s="15">
        <v>0.60199999999999998</v>
      </c>
      <c r="J393" s="16">
        <v>549368315</v>
      </c>
      <c r="K393" s="70">
        <v>2012</v>
      </c>
      <c r="L393" s="13" t="s">
        <v>18</v>
      </c>
      <c r="M393" s="17" t="s">
        <v>929</v>
      </c>
      <c r="N393" s="88" t="s">
        <v>930</v>
      </c>
      <c r="O393" s="19"/>
      <c r="P393" s="28" t="s">
        <v>1403</v>
      </c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spans="1:31">
      <c r="A394" s="9" t="s">
        <v>931</v>
      </c>
      <c r="B394" s="10">
        <f t="shared" si="97"/>
        <v>485.00475399999999</v>
      </c>
      <c r="C394" s="11">
        <f t="shared" si="103"/>
        <v>3.2333650266666667</v>
      </c>
      <c r="D394" s="12">
        <f t="shared" si="104"/>
        <v>3.2333650266666667</v>
      </c>
      <c r="E394" s="13">
        <v>150</v>
      </c>
      <c r="F394" s="14">
        <v>191.20475400000001</v>
      </c>
      <c r="G394" s="15">
        <v>0.39400000000000002</v>
      </c>
      <c r="H394" s="14">
        <v>293.8</v>
      </c>
      <c r="I394" s="15">
        <v>0.60599999999999998</v>
      </c>
      <c r="J394" s="16">
        <v>485004754</v>
      </c>
      <c r="K394" s="70">
        <v>2014</v>
      </c>
      <c r="L394" s="13" t="s">
        <v>18</v>
      </c>
      <c r="M394" s="17" t="s">
        <v>932</v>
      </c>
      <c r="N394" s="88" t="s">
        <v>933</v>
      </c>
      <c r="O394" s="19"/>
      <c r="P394" s="28" t="s">
        <v>1403</v>
      </c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spans="1:31">
      <c r="A395" s="9" t="s">
        <v>934</v>
      </c>
      <c r="B395" s="10">
        <f t="shared" si="97"/>
        <v>365.294355</v>
      </c>
      <c r="C395" s="11">
        <f t="shared" si="103"/>
        <v>1.8264717749999999</v>
      </c>
      <c r="D395" s="12">
        <f t="shared" si="104"/>
        <v>1.8264717749999999</v>
      </c>
      <c r="E395" s="13">
        <v>200</v>
      </c>
      <c r="F395" s="14">
        <v>58.504105000000003</v>
      </c>
      <c r="G395" s="15">
        <v>0.16</v>
      </c>
      <c r="H395" s="14">
        <v>306.79025000000001</v>
      </c>
      <c r="I395" s="15">
        <v>0.84</v>
      </c>
      <c r="J395" s="16">
        <v>365294355</v>
      </c>
      <c r="K395" s="70">
        <v>2020</v>
      </c>
      <c r="L395" s="13" t="s">
        <v>91</v>
      </c>
      <c r="M395" s="17" t="s">
        <v>935</v>
      </c>
      <c r="N395" s="88" t="s">
        <v>936</v>
      </c>
      <c r="O395" s="19"/>
      <c r="P395" s="28" t="s">
        <v>1403</v>
      </c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spans="1:31">
      <c r="A396" s="23" t="s">
        <v>1383</v>
      </c>
      <c r="B396" s="10">
        <f t="shared" si="97"/>
        <v>520.88115400000004</v>
      </c>
      <c r="C396" s="11">
        <f t="shared" si="103"/>
        <v>5.2088115400000001</v>
      </c>
      <c r="D396" s="12">
        <f t="shared" si="104"/>
        <v>5.2088115400000001</v>
      </c>
      <c r="E396" s="13">
        <v>100</v>
      </c>
      <c r="F396" s="14">
        <v>205.88115400000001</v>
      </c>
      <c r="G396" s="15">
        <v>0.39500000000000002</v>
      </c>
      <c r="H396" s="14">
        <v>315</v>
      </c>
      <c r="I396" s="15">
        <v>0.60499999999999998</v>
      </c>
      <c r="J396" s="16">
        <v>520881154</v>
      </c>
      <c r="K396" s="70">
        <v>1991</v>
      </c>
      <c r="L396" s="13" t="s">
        <v>23</v>
      </c>
      <c r="M396" s="17" t="s">
        <v>938</v>
      </c>
      <c r="N396" s="88" t="s">
        <v>939</v>
      </c>
      <c r="O396" s="19"/>
      <c r="P396" s="28" t="s">
        <v>1403</v>
      </c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spans="1:31">
      <c r="A397" s="23" t="s">
        <v>1384</v>
      </c>
      <c r="B397" s="10">
        <f t="shared" si="97"/>
        <v>433.37111199999998</v>
      </c>
      <c r="C397" s="11">
        <f t="shared" si="103"/>
        <v>2.317492577540107</v>
      </c>
      <c r="D397" s="12">
        <f t="shared" si="104"/>
        <v>2.317492577540107</v>
      </c>
      <c r="E397" s="13">
        <v>187</v>
      </c>
      <c r="F397" s="14">
        <v>150.37111200000001</v>
      </c>
      <c r="G397" s="15">
        <v>0.34699999999999998</v>
      </c>
      <c r="H397" s="14">
        <v>283</v>
      </c>
      <c r="I397" s="15">
        <v>0.65300000000000002</v>
      </c>
      <c r="J397" s="16">
        <v>433371112</v>
      </c>
      <c r="K397" s="70">
        <v>2003</v>
      </c>
      <c r="L397" s="13" t="s">
        <v>16</v>
      </c>
      <c r="M397" s="17" t="s">
        <v>941</v>
      </c>
      <c r="N397" s="88" t="s">
        <v>942</v>
      </c>
      <c r="O397" s="19"/>
      <c r="P397" s="28" t="s">
        <v>1403</v>
      </c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spans="1:31">
      <c r="A398" s="9" t="s">
        <v>943</v>
      </c>
      <c r="B398" s="10">
        <f t="shared" si="97"/>
        <v>440.60353700000002</v>
      </c>
      <c r="C398" s="11">
        <f t="shared" si="103"/>
        <v>2.8426034645161291</v>
      </c>
      <c r="D398" s="12">
        <f t="shared" si="104"/>
        <v>2.8426034645161291</v>
      </c>
      <c r="E398" s="13">
        <v>155</v>
      </c>
      <c r="F398" s="14">
        <v>89.760955999999993</v>
      </c>
      <c r="G398" s="15">
        <v>0.20399999999999999</v>
      </c>
      <c r="H398" s="14">
        <v>350.842581</v>
      </c>
      <c r="I398" s="15">
        <v>0.79600000000000004</v>
      </c>
      <c r="J398" s="16">
        <v>440603537</v>
      </c>
      <c r="K398" s="70">
        <v>2015</v>
      </c>
      <c r="L398" s="13" t="s">
        <v>18</v>
      </c>
      <c r="M398" s="17" t="s">
        <v>944</v>
      </c>
      <c r="N398" s="88" t="s">
        <v>945</v>
      </c>
      <c r="O398" s="19"/>
      <c r="P398" s="28" t="s">
        <v>1403</v>
      </c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spans="1:31">
      <c r="A399" s="9" t="s">
        <v>946</v>
      </c>
      <c r="B399" s="10">
        <f t="shared" si="97"/>
        <v>371.35300100000001</v>
      </c>
      <c r="C399" s="11">
        <f t="shared" si="103"/>
        <v>1.856765005</v>
      </c>
      <c r="D399" s="12">
        <f t="shared" si="104"/>
        <v>1.856765005</v>
      </c>
      <c r="E399" s="13">
        <v>200</v>
      </c>
      <c r="F399" s="14">
        <v>125.322469</v>
      </c>
      <c r="G399" s="15">
        <v>0.33800000000000002</v>
      </c>
      <c r="H399" s="14">
        <v>246.03053199999999</v>
      </c>
      <c r="I399" s="15">
        <v>0.66200000000000003</v>
      </c>
      <c r="J399" s="16">
        <v>371353001</v>
      </c>
      <c r="K399" s="70">
        <v>2009</v>
      </c>
      <c r="L399" s="13" t="s">
        <v>16</v>
      </c>
      <c r="M399" s="17" t="s">
        <v>947</v>
      </c>
      <c r="N399" s="88" t="s">
        <v>948</v>
      </c>
      <c r="O399" s="19"/>
      <c r="P399" s="28" t="s">
        <v>1403</v>
      </c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spans="1:31">
      <c r="A400" s="9" t="s">
        <v>949</v>
      </c>
      <c r="B400" s="10">
        <f t="shared" si="97"/>
        <v>373.99395099999998</v>
      </c>
      <c r="C400" s="11">
        <f t="shared" si="103"/>
        <v>2.7703255629629626</v>
      </c>
      <c r="D400" s="12">
        <f t="shared" si="104"/>
        <v>2.7703255629629626</v>
      </c>
      <c r="E400" s="13">
        <v>135</v>
      </c>
      <c r="F400" s="14">
        <v>77.591830999999999</v>
      </c>
      <c r="G400" s="15">
        <v>0.20799999999999999</v>
      </c>
      <c r="H400" s="14">
        <v>296.40212000000002</v>
      </c>
      <c r="I400" s="15">
        <v>0.79200000000000004</v>
      </c>
      <c r="J400" s="16">
        <v>373993951</v>
      </c>
      <c r="K400" s="70">
        <v>2011</v>
      </c>
      <c r="L400" s="13" t="s">
        <v>18</v>
      </c>
      <c r="M400" s="17" t="s">
        <v>950</v>
      </c>
      <c r="N400" s="88" t="s">
        <v>951</v>
      </c>
      <c r="O400" s="19"/>
      <c r="P400" s="28" t="s">
        <v>1403</v>
      </c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spans="1:31">
      <c r="A401" s="9" t="s">
        <v>952</v>
      </c>
      <c r="B401" s="10">
        <f t="shared" si="97"/>
        <v>757.93066299999998</v>
      </c>
      <c r="C401" s="11">
        <f t="shared" si="103"/>
        <v>3.2953507086956519</v>
      </c>
      <c r="D401" s="12">
        <f t="shared" si="104"/>
        <v>3.2953507086956519</v>
      </c>
      <c r="E401" s="13">
        <v>230</v>
      </c>
      <c r="F401" s="14">
        <v>262.030663</v>
      </c>
      <c r="G401" s="15">
        <v>0.34599999999999997</v>
      </c>
      <c r="H401" s="14">
        <v>495.9</v>
      </c>
      <c r="I401" s="15">
        <v>0.65400000000000003</v>
      </c>
      <c r="J401" s="16">
        <v>757930663</v>
      </c>
      <c r="K401" s="70">
        <v>2012</v>
      </c>
      <c r="L401" s="13" t="s">
        <v>18</v>
      </c>
      <c r="M401" s="17" t="s">
        <v>953</v>
      </c>
      <c r="N401" s="88" t="s">
        <v>954</v>
      </c>
      <c r="O401" s="19"/>
      <c r="P401" s="28" t="s">
        <v>1403</v>
      </c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>
      <c r="A402" s="9" t="s">
        <v>955</v>
      </c>
      <c r="B402" s="10">
        <f t="shared" si="97"/>
        <v>708.98232299999995</v>
      </c>
      <c r="C402" s="11">
        <f t="shared" si="103"/>
        <v>2.4197348907849827</v>
      </c>
      <c r="D402" s="12">
        <f t="shared" si="104"/>
        <v>2.4197348907849827</v>
      </c>
      <c r="E402" s="13">
        <v>293</v>
      </c>
      <c r="F402" s="14">
        <v>202.85393300000001</v>
      </c>
      <c r="G402" s="15">
        <v>0.28599999999999998</v>
      </c>
      <c r="H402" s="14">
        <v>506.12839000000002</v>
      </c>
      <c r="I402" s="15">
        <v>0.71399999999999997</v>
      </c>
      <c r="J402" s="16">
        <v>708982323</v>
      </c>
      <c r="K402" s="70">
        <v>2014</v>
      </c>
      <c r="L402" s="13" t="s">
        <v>18</v>
      </c>
      <c r="M402" s="17" t="s">
        <v>956</v>
      </c>
      <c r="N402" s="88" t="s">
        <v>957</v>
      </c>
      <c r="O402" s="19"/>
      <c r="P402" s="28" t="s">
        <v>1403</v>
      </c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spans="1:31">
      <c r="A403" s="9" t="s">
        <v>958</v>
      </c>
      <c r="B403" s="10">
        <f t="shared" si="97"/>
        <v>352.33392900000001</v>
      </c>
      <c r="C403" s="11">
        <f t="shared" si="103"/>
        <v>4.8264921780821917</v>
      </c>
      <c r="D403" s="12">
        <f t="shared" si="104"/>
        <v>4.8264921780821917</v>
      </c>
      <c r="E403" s="13">
        <v>73</v>
      </c>
      <c r="F403" s="14">
        <v>107.509366</v>
      </c>
      <c r="G403" s="15">
        <v>0.30499999999999999</v>
      </c>
      <c r="H403" s="14">
        <v>244.82456300000001</v>
      </c>
      <c r="I403" s="15">
        <v>0.69499999999999995</v>
      </c>
      <c r="J403" s="16">
        <v>352333929</v>
      </c>
      <c r="K403" s="70">
        <v>2016</v>
      </c>
      <c r="L403" s="13" t="s">
        <v>18</v>
      </c>
      <c r="M403" s="17" t="s">
        <v>959</v>
      </c>
      <c r="N403" s="88" t="s">
        <v>960</v>
      </c>
      <c r="O403" s="19"/>
      <c r="P403" s="28" t="s">
        <v>1403</v>
      </c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spans="1:31">
      <c r="A404" s="9" t="s">
        <v>961</v>
      </c>
      <c r="B404" s="10">
        <f t="shared" si="97"/>
        <v>1518.815515</v>
      </c>
      <c r="C404" s="11">
        <f t="shared" si="103"/>
        <v>6.9037068863636364</v>
      </c>
      <c r="D404" s="12">
        <f t="shared" si="104"/>
        <v>6.9037068863636364</v>
      </c>
      <c r="E404" s="13">
        <v>220</v>
      </c>
      <c r="F404" s="14">
        <v>623.35790999999995</v>
      </c>
      <c r="G404" s="15">
        <v>0.41</v>
      </c>
      <c r="H404" s="14">
        <v>895.45760499999994</v>
      </c>
      <c r="I404" s="50">
        <v>0.59</v>
      </c>
      <c r="J404" s="16">
        <v>1518815515</v>
      </c>
      <c r="K404" s="70">
        <v>2012</v>
      </c>
      <c r="L404" s="13" t="s">
        <v>18</v>
      </c>
      <c r="M404" s="17" t="s">
        <v>962</v>
      </c>
      <c r="N404" s="88" t="s">
        <v>963</v>
      </c>
      <c r="O404" s="19"/>
      <c r="P404" s="28" t="s">
        <v>1403</v>
      </c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spans="1:31">
      <c r="A405" s="9" t="s">
        <v>964</v>
      </c>
      <c r="B405" s="10">
        <f t="shared" si="97"/>
        <v>770.83616300000006</v>
      </c>
      <c r="C405" s="11">
        <f t="shared" si="103"/>
        <v>3.8541808150000003</v>
      </c>
      <c r="D405" s="12">
        <f t="shared" si="104"/>
        <v>3.8541808150000003</v>
      </c>
      <c r="E405" s="13">
        <v>200</v>
      </c>
      <c r="F405" s="14">
        <v>369.34558299999998</v>
      </c>
      <c r="G405" s="15">
        <v>0.47899999999999998</v>
      </c>
      <c r="H405" s="14">
        <v>401.49058000000002</v>
      </c>
      <c r="I405" s="50">
        <v>0.52100000000000002</v>
      </c>
      <c r="J405" s="16">
        <v>770836163</v>
      </c>
      <c r="K405" s="70">
        <v>2022</v>
      </c>
      <c r="L405" s="13" t="s">
        <v>91</v>
      </c>
      <c r="M405" s="17" t="s">
        <v>965</v>
      </c>
      <c r="N405" s="88" t="s">
        <v>966</v>
      </c>
      <c r="O405" s="19"/>
      <c r="P405" s="28" t="s">
        <v>1403</v>
      </c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spans="1:31">
      <c r="A406" s="89" t="s">
        <v>1474</v>
      </c>
      <c r="B406" s="90">
        <f t="shared" si="97"/>
        <v>136.83615599999999</v>
      </c>
      <c r="C406" s="91">
        <f>SUM((J406/1000000)/E406)</f>
        <v>13.6836156</v>
      </c>
      <c r="D406" s="92">
        <f t="shared" ref="D406:D408" si="105">SUM(C406/1)</f>
        <v>13.6836156</v>
      </c>
      <c r="E406" s="92">
        <v>10</v>
      </c>
      <c r="F406" s="92">
        <v>46.412041000000002</v>
      </c>
      <c r="G406" s="93">
        <f t="shared" ref="G406:G408" si="106">SUM(F406/B406)</f>
        <v>0.33917966096621427</v>
      </c>
      <c r="H406" s="94">
        <f t="shared" ref="H406:H408" si="107">(J406/1000000)-F406</f>
        <v>90.424114999999986</v>
      </c>
      <c r="I406" s="115">
        <f t="shared" ref="I406:I408" si="108">H406/B406</f>
        <v>0.66082033903378579</v>
      </c>
      <c r="J406" s="90">
        <v>136836156</v>
      </c>
      <c r="K406" s="102">
        <v>2012</v>
      </c>
      <c r="L406" s="97" t="s">
        <v>18</v>
      </c>
      <c r="M406" s="17"/>
      <c r="N406" s="88"/>
      <c r="O406" s="19"/>
      <c r="P406" s="28" t="s">
        <v>1403</v>
      </c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spans="1:31">
      <c r="A407" s="99" t="s">
        <v>1475</v>
      </c>
      <c r="B407" s="100">
        <f t="shared" si="97"/>
        <v>55.263649000000001</v>
      </c>
      <c r="C407" s="101">
        <f>SUM(J407/(E407*1000000))</f>
        <v>11.0527298</v>
      </c>
      <c r="D407" s="92">
        <f t="shared" si="105"/>
        <v>11.0527298</v>
      </c>
      <c r="E407" s="94">
        <v>5</v>
      </c>
      <c r="F407" s="94">
        <v>42.873126999999997</v>
      </c>
      <c r="G407" s="93">
        <f t="shared" si="106"/>
        <v>0.77579254674261544</v>
      </c>
      <c r="H407" s="94">
        <f t="shared" si="107"/>
        <v>12.390522000000004</v>
      </c>
      <c r="I407" s="95">
        <f t="shared" si="108"/>
        <v>0.2242074532573845</v>
      </c>
      <c r="J407" s="100">
        <v>55263649</v>
      </c>
      <c r="K407" s="102">
        <v>2017</v>
      </c>
      <c r="L407" s="97" t="s">
        <v>18</v>
      </c>
      <c r="M407" s="17"/>
      <c r="N407" s="88"/>
      <c r="O407" s="19"/>
      <c r="P407" s="28" t="s">
        <v>1403</v>
      </c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spans="1:31">
      <c r="A408" s="89" t="s">
        <v>1476</v>
      </c>
      <c r="B408" s="90">
        <v>309.2</v>
      </c>
      <c r="C408" s="91">
        <f t="shared" ref="C408:C412" si="109">SUM(B408/E408)</f>
        <v>10.662068965517241</v>
      </c>
      <c r="D408" s="92">
        <f t="shared" si="105"/>
        <v>10.662068965517241</v>
      </c>
      <c r="E408" s="92">
        <v>29</v>
      </c>
      <c r="F408" s="92">
        <v>255.96</v>
      </c>
      <c r="G408" s="93">
        <f t="shared" si="106"/>
        <v>0.82781371280724458</v>
      </c>
      <c r="H408" s="94">
        <f t="shared" si="107"/>
        <v>53.239999999999981</v>
      </c>
      <c r="I408" s="95">
        <f t="shared" si="108"/>
        <v>0.17218628719275544</v>
      </c>
      <c r="J408" s="90">
        <v>309200000</v>
      </c>
      <c r="K408" s="96">
        <v>2009</v>
      </c>
      <c r="L408" s="97" t="s">
        <v>16</v>
      </c>
      <c r="M408" s="17"/>
      <c r="N408" s="88"/>
      <c r="O408" s="19"/>
      <c r="P408" s="28" t="s">
        <v>1403</v>
      </c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spans="1:31">
      <c r="A409" s="9" t="s">
        <v>967</v>
      </c>
      <c r="B409" s="10">
        <f t="shared" ref="B409:B422" si="110">J409/1000000</f>
        <v>411.046449</v>
      </c>
      <c r="C409" s="11">
        <f t="shared" si="109"/>
        <v>16.44185796</v>
      </c>
      <c r="D409" s="12">
        <f t="shared" ref="D409:D411" si="111">C409/1</f>
        <v>16.44185796</v>
      </c>
      <c r="E409" s="13">
        <v>25</v>
      </c>
      <c r="F409" s="14">
        <v>122.046449</v>
      </c>
      <c r="G409" s="15">
        <v>0.29699999999999999</v>
      </c>
      <c r="H409" s="14">
        <v>289</v>
      </c>
      <c r="I409" s="15">
        <v>0.70299999999999996</v>
      </c>
      <c r="J409" s="16">
        <v>411046449</v>
      </c>
      <c r="K409" s="70">
        <v>1992</v>
      </c>
      <c r="L409" s="13" t="s">
        <v>23</v>
      </c>
      <c r="M409" s="17" t="s">
        <v>968</v>
      </c>
      <c r="N409" s="88" t="s">
        <v>969</v>
      </c>
      <c r="O409" s="19"/>
      <c r="P409" s="28" t="s">
        <v>1403</v>
      </c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spans="1:31">
      <c r="A410" s="9" t="s">
        <v>970</v>
      </c>
      <c r="B410" s="10">
        <f t="shared" si="110"/>
        <v>527.96593600000006</v>
      </c>
      <c r="C410" s="11">
        <f t="shared" si="109"/>
        <v>4.2237274880000006</v>
      </c>
      <c r="D410" s="12">
        <f t="shared" si="111"/>
        <v>4.2237274880000006</v>
      </c>
      <c r="E410" s="13">
        <v>125</v>
      </c>
      <c r="F410" s="14">
        <v>175.00303299999999</v>
      </c>
      <c r="G410" s="15">
        <v>0.33200000000000002</v>
      </c>
      <c r="H410" s="14">
        <v>352.96290299999998</v>
      </c>
      <c r="I410" s="50">
        <v>0.66800000000000004</v>
      </c>
      <c r="J410" s="16">
        <v>527965936</v>
      </c>
      <c r="K410" s="70">
        <v>2017</v>
      </c>
      <c r="L410" s="13" t="s">
        <v>18</v>
      </c>
      <c r="M410" s="17" t="s">
        <v>971</v>
      </c>
      <c r="N410" s="88" t="s">
        <v>972</v>
      </c>
      <c r="O410" s="19"/>
      <c r="P410" s="28" t="s">
        <v>1403</v>
      </c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spans="1:31">
      <c r="A411" s="9" t="s">
        <v>973</v>
      </c>
      <c r="B411" s="10">
        <f t="shared" si="110"/>
        <v>444.10003499999999</v>
      </c>
      <c r="C411" s="11">
        <f t="shared" si="109"/>
        <v>4.0372730454545458</v>
      </c>
      <c r="D411" s="12">
        <f t="shared" si="111"/>
        <v>4.0372730454545458</v>
      </c>
      <c r="E411" s="13">
        <v>110</v>
      </c>
      <c r="F411" s="14">
        <v>227.47107</v>
      </c>
      <c r="G411" s="15">
        <v>0.51200000000000001</v>
      </c>
      <c r="H411" s="14">
        <v>216.62896499999999</v>
      </c>
      <c r="I411" s="15">
        <v>0.48799999999999999</v>
      </c>
      <c r="J411" s="16">
        <v>444100035</v>
      </c>
      <c r="K411" s="70">
        <v>2007</v>
      </c>
      <c r="L411" s="13" t="s">
        <v>16</v>
      </c>
      <c r="M411" s="17" t="s">
        <v>974</v>
      </c>
      <c r="N411" s="88" t="s">
        <v>975</v>
      </c>
      <c r="O411" s="19"/>
      <c r="P411" s="28" t="s">
        <v>1403</v>
      </c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spans="1:31">
      <c r="A412" s="117" t="s">
        <v>1477</v>
      </c>
      <c r="B412" s="90">
        <f t="shared" si="110"/>
        <v>50.163103</v>
      </c>
      <c r="C412" s="91">
        <f t="shared" si="109"/>
        <v>12.54077575</v>
      </c>
      <c r="D412" s="92">
        <f t="shared" ref="D412:D413" si="112">SUM(C412/1)</f>
        <v>12.54077575</v>
      </c>
      <c r="E412" s="94">
        <v>4</v>
      </c>
      <c r="F412" s="92">
        <v>35.423380000000002</v>
      </c>
      <c r="G412" s="93">
        <f t="shared" ref="G412:G413" si="113">SUM(F412/B412)</f>
        <v>0.70616405049743436</v>
      </c>
      <c r="H412" s="94">
        <f t="shared" ref="H412:H413" si="114">(J412/1000000)-F412</f>
        <v>14.739722999999998</v>
      </c>
      <c r="I412" s="95">
        <f t="shared" ref="I412:I413" si="115">H412/B412</f>
        <v>0.29383594950256564</v>
      </c>
      <c r="J412" s="90">
        <v>50163103</v>
      </c>
      <c r="K412" s="96">
        <v>2015</v>
      </c>
      <c r="L412" s="97" t="s">
        <v>18</v>
      </c>
      <c r="M412" s="17"/>
      <c r="N412" s="88"/>
      <c r="O412" s="19"/>
      <c r="P412" s="28" t="s">
        <v>1403</v>
      </c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spans="1:31">
      <c r="A413" s="89" t="s">
        <v>1478</v>
      </c>
      <c r="B413" s="90">
        <f t="shared" si="110"/>
        <v>104.907746</v>
      </c>
      <c r="C413" s="91">
        <f>SUM((J413/1000000)/E413)</f>
        <v>10.4907746</v>
      </c>
      <c r="D413" s="92">
        <f t="shared" si="112"/>
        <v>10.4907746</v>
      </c>
      <c r="E413" s="92">
        <v>10</v>
      </c>
      <c r="F413" s="92">
        <v>86.907746000000003</v>
      </c>
      <c r="G413" s="93">
        <f t="shared" si="113"/>
        <v>0.82842067734445468</v>
      </c>
      <c r="H413" s="94">
        <f t="shared" si="114"/>
        <v>18</v>
      </c>
      <c r="I413" s="115">
        <f t="shared" si="115"/>
        <v>0.17157932265554537</v>
      </c>
      <c r="J413" s="90">
        <v>104907746</v>
      </c>
      <c r="K413" s="102">
        <v>2012</v>
      </c>
      <c r="L413" s="97" t="s">
        <v>18</v>
      </c>
      <c r="M413" s="17"/>
      <c r="N413" s="88"/>
      <c r="O413" s="19"/>
      <c r="P413" s="28" t="s">
        <v>1403</v>
      </c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spans="1:31">
      <c r="A414" s="9" t="s">
        <v>979</v>
      </c>
      <c r="B414" s="10">
        <f t="shared" si="110"/>
        <v>320.40624200000002</v>
      </c>
      <c r="C414" s="11">
        <f t="shared" ref="C414:C417" si="116">SUM(B414/E414)</f>
        <v>16.020312100000002</v>
      </c>
      <c r="D414" s="12">
        <f t="shared" ref="D414:D417" si="117">C414/1</f>
        <v>16.020312100000002</v>
      </c>
      <c r="E414" s="13">
        <v>20</v>
      </c>
      <c r="F414" s="14">
        <v>137.44636800000001</v>
      </c>
      <c r="G414" s="15">
        <v>0.42899999999999999</v>
      </c>
      <c r="H414" s="14">
        <v>182.95987400000001</v>
      </c>
      <c r="I414" s="15">
        <v>0.57099999999999995</v>
      </c>
      <c r="J414" s="16">
        <v>320406242</v>
      </c>
      <c r="K414" s="70">
        <v>2013</v>
      </c>
      <c r="L414" s="13" t="s">
        <v>18</v>
      </c>
      <c r="M414" s="17" t="s">
        <v>980</v>
      </c>
      <c r="N414" s="88" t="s">
        <v>981</v>
      </c>
      <c r="O414" s="19"/>
      <c r="P414" s="124" t="s">
        <v>1402</v>
      </c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spans="1:31">
      <c r="A415" s="9" t="s">
        <v>982</v>
      </c>
      <c r="B415" s="10">
        <f t="shared" si="110"/>
        <v>321.83435100000003</v>
      </c>
      <c r="C415" s="11">
        <f t="shared" si="116"/>
        <v>8.045858775000001</v>
      </c>
      <c r="D415" s="12">
        <f t="shared" si="117"/>
        <v>8.045858775000001</v>
      </c>
      <c r="E415" s="13">
        <v>40</v>
      </c>
      <c r="F415" s="14">
        <v>102.51613999999999</v>
      </c>
      <c r="G415" s="15">
        <v>0.318</v>
      </c>
      <c r="H415" s="14">
        <v>219.31821099999999</v>
      </c>
      <c r="I415" s="15">
        <v>0.68200000000000005</v>
      </c>
      <c r="J415" s="16">
        <v>321834351</v>
      </c>
      <c r="K415" s="70">
        <v>2016</v>
      </c>
      <c r="L415" s="13" t="s">
        <v>18</v>
      </c>
      <c r="M415" s="17" t="s">
        <v>983</v>
      </c>
      <c r="N415" s="88" t="s">
        <v>984</v>
      </c>
      <c r="O415" s="19"/>
      <c r="P415" s="124" t="s">
        <v>1402</v>
      </c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spans="1:31">
      <c r="A416" s="9" t="s">
        <v>987</v>
      </c>
      <c r="B416" s="10">
        <f t="shared" si="110"/>
        <v>587.23598300000003</v>
      </c>
      <c r="C416" s="11">
        <f t="shared" si="116"/>
        <v>3.3556341885714289</v>
      </c>
      <c r="D416" s="12">
        <f t="shared" si="117"/>
        <v>3.3556341885714289</v>
      </c>
      <c r="E416" s="13">
        <v>175</v>
      </c>
      <c r="F416" s="14">
        <v>187.16842500000001</v>
      </c>
      <c r="G416" s="15">
        <v>0.31900000000000001</v>
      </c>
      <c r="H416" s="14">
        <v>400.06755800000002</v>
      </c>
      <c r="I416" s="15">
        <v>0.68100000000000005</v>
      </c>
      <c r="J416" s="16">
        <v>587235983</v>
      </c>
      <c r="K416" s="70">
        <v>2013</v>
      </c>
      <c r="L416" s="13" t="s">
        <v>18</v>
      </c>
      <c r="M416" s="17" t="s">
        <v>988</v>
      </c>
      <c r="N416" s="88" t="s">
        <v>989</v>
      </c>
      <c r="O416" s="19"/>
      <c r="P416" s="28" t="s">
        <v>1403</v>
      </c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spans="1:31">
      <c r="A417" s="9" t="s">
        <v>990</v>
      </c>
      <c r="B417" s="10">
        <f t="shared" si="110"/>
        <v>335.80278600000003</v>
      </c>
      <c r="C417" s="11">
        <f t="shared" si="116"/>
        <v>2.2386852400000001</v>
      </c>
      <c r="D417" s="12">
        <f t="shared" si="117"/>
        <v>2.2386852400000001</v>
      </c>
      <c r="E417" s="13">
        <v>150</v>
      </c>
      <c r="F417" s="14">
        <v>127.509326</v>
      </c>
      <c r="G417" s="15">
        <v>0.38</v>
      </c>
      <c r="H417" s="14">
        <v>208.29346000000001</v>
      </c>
      <c r="I417" s="50">
        <v>0.62</v>
      </c>
      <c r="J417" s="16">
        <v>335802786</v>
      </c>
      <c r="K417" s="70">
        <v>2008</v>
      </c>
      <c r="L417" s="13" t="s">
        <v>16</v>
      </c>
      <c r="M417" s="17" t="s">
        <v>991</v>
      </c>
      <c r="N417" s="88" t="s">
        <v>461</v>
      </c>
      <c r="O417" s="19"/>
      <c r="P417" s="28" t="s">
        <v>1403</v>
      </c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spans="1:31">
      <c r="A418" s="119" t="s">
        <v>1479</v>
      </c>
      <c r="B418" s="120">
        <f t="shared" si="110"/>
        <v>122.13373900000001</v>
      </c>
      <c r="C418" s="101">
        <f>SUM(J418/(E418*1000000))</f>
        <v>13.570415444444444</v>
      </c>
      <c r="D418" s="92">
        <f>SUM(C418/1)</f>
        <v>13.570415444444444</v>
      </c>
      <c r="E418" s="94">
        <v>9</v>
      </c>
      <c r="F418" s="94">
        <v>54.733739</v>
      </c>
      <c r="G418" s="93">
        <f>SUM(F418/B418)</f>
        <v>0.44814593779037581</v>
      </c>
      <c r="H418" s="94">
        <f>(J418/1000000)-F418</f>
        <v>67.400000000000006</v>
      </c>
      <c r="I418" s="95">
        <f>H418/B418</f>
        <v>0.55185406220962419</v>
      </c>
      <c r="J418" s="100">
        <v>122133739</v>
      </c>
      <c r="K418" s="121">
        <v>2019</v>
      </c>
      <c r="L418" s="97" t="s">
        <v>18</v>
      </c>
      <c r="M418" s="17"/>
      <c r="N418" s="88"/>
      <c r="O418" s="19"/>
      <c r="P418" s="116" t="s">
        <v>1402</v>
      </c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spans="1:31">
      <c r="A419" s="9" t="s">
        <v>992</v>
      </c>
      <c r="B419" s="10">
        <f t="shared" si="110"/>
        <v>760.00694499999997</v>
      </c>
      <c r="C419" s="11">
        <f t="shared" ref="C419:C423" si="118">SUM(B419/E419)</f>
        <v>6.0800555599999999</v>
      </c>
      <c r="D419" s="12">
        <f t="shared" ref="D419:D422" si="119">C419/1</f>
        <v>6.0800555599999999</v>
      </c>
      <c r="E419" s="13">
        <v>125</v>
      </c>
      <c r="F419" s="14">
        <v>217.53613799999999</v>
      </c>
      <c r="G419" s="15">
        <v>0.28599999999999998</v>
      </c>
      <c r="H419" s="14">
        <v>542.47080700000004</v>
      </c>
      <c r="I419" s="15">
        <v>0.71399999999999997</v>
      </c>
      <c r="J419" s="16">
        <v>760006945</v>
      </c>
      <c r="K419" s="70">
        <v>2006</v>
      </c>
      <c r="L419" s="13" t="s">
        <v>16</v>
      </c>
      <c r="M419" s="17" t="s">
        <v>993</v>
      </c>
      <c r="N419" s="88" t="s">
        <v>994</v>
      </c>
      <c r="O419" s="19"/>
      <c r="P419" s="28" t="s">
        <v>1403</v>
      </c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spans="1:31">
      <c r="A420" s="9" t="s">
        <v>995</v>
      </c>
      <c r="B420" s="10">
        <f t="shared" si="110"/>
        <v>1006.234167</v>
      </c>
      <c r="C420" s="11">
        <f t="shared" si="118"/>
        <v>5.4391036054054052</v>
      </c>
      <c r="D420" s="12">
        <f t="shared" si="119"/>
        <v>5.4391036054054052</v>
      </c>
      <c r="E420" s="13">
        <v>185</v>
      </c>
      <c r="F420" s="14">
        <v>534.987076</v>
      </c>
      <c r="G420" s="15">
        <v>0.53200000000000003</v>
      </c>
      <c r="H420" s="14">
        <v>471.24709100000001</v>
      </c>
      <c r="I420" s="15">
        <v>0.46800000000000003</v>
      </c>
      <c r="J420" s="16">
        <v>1006234167</v>
      </c>
      <c r="K420" s="70">
        <v>2008</v>
      </c>
      <c r="L420" s="13" t="s">
        <v>16</v>
      </c>
      <c r="M420" s="17" t="s">
        <v>996</v>
      </c>
      <c r="N420" s="44" t="s">
        <v>997</v>
      </c>
      <c r="O420" s="19"/>
      <c r="P420" s="28" t="s">
        <v>1403</v>
      </c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spans="1:31">
      <c r="A421" s="9" t="s">
        <v>998</v>
      </c>
      <c r="B421" s="10">
        <f t="shared" si="110"/>
        <v>1081.1698249999999</v>
      </c>
      <c r="C421" s="11">
        <f t="shared" si="118"/>
        <v>3.6038994166666667</v>
      </c>
      <c r="D421" s="12">
        <f t="shared" si="119"/>
        <v>3.6038994166666667</v>
      </c>
      <c r="E421" s="13">
        <v>300</v>
      </c>
      <c r="F421" s="14">
        <v>448.149584</v>
      </c>
      <c r="G421" s="15">
        <v>0.41399999999999998</v>
      </c>
      <c r="H421" s="14">
        <v>633.02024100000006</v>
      </c>
      <c r="I421" s="15">
        <v>0.58599999999999997</v>
      </c>
      <c r="J421" s="16">
        <v>1081169825</v>
      </c>
      <c r="K421" s="70">
        <v>2012</v>
      </c>
      <c r="L421" s="13" t="s">
        <v>18</v>
      </c>
      <c r="M421" s="17" t="s">
        <v>999</v>
      </c>
      <c r="N421" s="88" t="s">
        <v>1000</v>
      </c>
      <c r="O421" s="19"/>
      <c r="P421" s="28" t="s">
        <v>1403</v>
      </c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spans="1:31">
      <c r="A422" s="9" t="s">
        <v>1001</v>
      </c>
      <c r="B422" s="10">
        <f t="shared" si="110"/>
        <v>552.63957100000005</v>
      </c>
      <c r="C422" s="11">
        <f t="shared" si="118"/>
        <v>4.4211165680000004</v>
      </c>
      <c r="D422" s="12">
        <f t="shared" si="119"/>
        <v>4.4211165680000004</v>
      </c>
      <c r="E422" s="13">
        <v>125</v>
      </c>
      <c r="F422" s="14">
        <v>186.74079900000001</v>
      </c>
      <c r="G422" s="15">
        <v>0.33800000000000002</v>
      </c>
      <c r="H422" s="14">
        <v>365.89877200000001</v>
      </c>
      <c r="I422" s="50">
        <v>0.66200000000000003</v>
      </c>
      <c r="J422" s="16">
        <v>552639571</v>
      </c>
      <c r="K422" s="70">
        <v>2004</v>
      </c>
      <c r="L422" s="13" t="s">
        <v>16</v>
      </c>
      <c r="M422" s="17" t="s">
        <v>1002</v>
      </c>
      <c r="N422" s="88" t="s">
        <v>1003</v>
      </c>
      <c r="O422" s="19"/>
      <c r="P422" s="28" t="s">
        <v>1403</v>
      </c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spans="1:31">
      <c r="A423" s="113" t="s">
        <v>1480</v>
      </c>
      <c r="B423" s="90">
        <f>J423/100000</f>
        <v>246.40027000000001</v>
      </c>
      <c r="C423" s="91">
        <f t="shared" si="118"/>
        <v>18.953866923076923</v>
      </c>
      <c r="D423" s="92">
        <f t="shared" ref="D423:D424" si="120">SUM(C423/1)</f>
        <v>18.953866923076923</v>
      </c>
      <c r="E423" s="134">
        <v>13</v>
      </c>
      <c r="F423" s="92">
        <v>8.0418280000000006</v>
      </c>
      <c r="G423" s="93">
        <f t="shared" ref="G423:G424" si="121">SUM(F423/B423)</f>
        <v>3.2637253197815089E-2</v>
      </c>
      <c r="H423" s="94">
        <f t="shared" ref="H423:H424" si="122">(J423/1000000)-F423</f>
        <v>16.598199000000001</v>
      </c>
      <c r="I423" s="115">
        <f t="shared" ref="I423:I424" si="123">H423/B423</f>
        <v>6.7362746802184917E-2</v>
      </c>
      <c r="J423" s="100">
        <v>24640027</v>
      </c>
      <c r="K423" s="138">
        <v>2017</v>
      </c>
      <c r="L423" s="97" t="s">
        <v>18</v>
      </c>
      <c r="M423" s="17"/>
      <c r="N423" s="88"/>
      <c r="O423" s="19"/>
      <c r="P423" s="28" t="s">
        <v>1403</v>
      </c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spans="1:31">
      <c r="A424" s="89" t="s">
        <v>1481</v>
      </c>
      <c r="B424" s="90">
        <f t="shared" ref="B424:B454" si="124">J424/1000000</f>
        <v>101.75848999999999</v>
      </c>
      <c r="C424" s="91">
        <f>SUM((J424/1000000)/E424)</f>
        <v>101.75848999999999</v>
      </c>
      <c r="D424" s="92">
        <f t="shared" si="120"/>
        <v>101.75848999999999</v>
      </c>
      <c r="E424" s="92">
        <v>1</v>
      </c>
      <c r="F424" s="92">
        <v>53.261944</v>
      </c>
      <c r="G424" s="93">
        <f t="shared" si="121"/>
        <v>0.52341523542654778</v>
      </c>
      <c r="H424" s="94">
        <f t="shared" si="122"/>
        <v>48.496545999999995</v>
      </c>
      <c r="I424" s="95">
        <f t="shared" si="123"/>
        <v>0.47658476457345228</v>
      </c>
      <c r="J424" s="90">
        <v>101758490</v>
      </c>
      <c r="K424" s="102">
        <v>2012</v>
      </c>
      <c r="L424" s="97" t="s">
        <v>18</v>
      </c>
      <c r="M424" s="17"/>
      <c r="N424" s="88"/>
      <c r="O424" s="19"/>
      <c r="P424" s="114" t="s">
        <v>1402</v>
      </c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spans="1:31">
      <c r="A425" s="9" t="s">
        <v>1004</v>
      </c>
      <c r="B425" s="10">
        <f t="shared" si="124"/>
        <v>326.70611500000001</v>
      </c>
      <c r="C425" s="11">
        <f t="shared" ref="C425:C428" si="125">SUM(B425/E425)</f>
        <v>9.334460428571429</v>
      </c>
      <c r="D425" s="12">
        <f t="shared" ref="D425:D428" si="126">C425/1</f>
        <v>9.334460428571429</v>
      </c>
      <c r="E425" s="13">
        <v>35</v>
      </c>
      <c r="F425" s="14">
        <v>124.74046</v>
      </c>
      <c r="G425" s="15">
        <v>0.38200000000000001</v>
      </c>
      <c r="H425" s="14">
        <v>201.965655</v>
      </c>
      <c r="I425" s="15">
        <v>0.61799999999999999</v>
      </c>
      <c r="J425" s="16">
        <v>326706115</v>
      </c>
      <c r="K425" s="70">
        <v>2006</v>
      </c>
      <c r="L425" s="13" t="s">
        <v>16</v>
      </c>
      <c r="M425" s="17" t="s">
        <v>1005</v>
      </c>
      <c r="N425" s="88" t="s">
        <v>1006</v>
      </c>
      <c r="O425" s="19"/>
      <c r="P425" s="28" t="s">
        <v>1403</v>
      </c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spans="1:31">
      <c r="A426" s="9" t="s">
        <v>1007</v>
      </c>
      <c r="B426" s="10">
        <f t="shared" si="124"/>
        <v>441.30614500000001</v>
      </c>
      <c r="C426" s="11">
        <f t="shared" si="125"/>
        <v>36.775512083333332</v>
      </c>
      <c r="D426" s="12">
        <f t="shared" si="126"/>
        <v>36.775512083333332</v>
      </c>
      <c r="E426" s="13">
        <v>12</v>
      </c>
      <c r="F426" s="14">
        <v>233.00564399999999</v>
      </c>
      <c r="G426" s="15">
        <v>0.52800000000000002</v>
      </c>
      <c r="H426" s="14">
        <v>208.300501</v>
      </c>
      <c r="I426" s="15">
        <v>0.47199999999999998</v>
      </c>
      <c r="J426" s="16">
        <v>441306145</v>
      </c>
      <c r="K426" s="70">
        <v>1973</v>
      </c>
      <c r="L426" s="13" t="s">
        <v>320</v>
      </c>
      <c r="M426" s="17" t="s">
        <v>1008</v>
      </c>
      <c r="N426" s="88" t="s">
        <v>1009</v>
      </c>
      <c r="O426" s="19"/>
      <c r="P426" s="124" t="s">
        <v>1402</v>
      </c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>
      <c r="A427" s="9" t="s">
        <v>1010</v>
      </c>
      <c r="B427" s="10">
        <f t="shared" si="124"/>
        <v>314.975955</v>
      </c>
      <c r="C427" s="11">
        <f t="shared" si="125"/>
        <v>3.1497595500000002</v>
      </c>
      <c r="D427" s="12">
        <f t="shared" si="126"/>
        <v>3.1497595500000002</v>
      </c>
      <c r="E427" s="13">
        <v>100</v>
      </c>
      <c r="F427" s="14">
        <v>85.028192000000004</v>
      </c>
      <c r="G427" s="15">
        <v>0.27</v>
      </c>
      <c r="H427" s="14">
        <v>229.94776300000001</v>
      </c>
      <c r="I427" s="15">
        <v>0.73</v>
      </c>
      <c r="J427" s="16">
        <v>314975955</v>
      </c>
      <c r="K427" s="70">
        <v>2012</v>
      </c>
      <c r="L427" s="13" t="s">
        <v>18</v>
      </c>
      <c r="M427" s="17" t="s">
        <v>1011</v>
      </c>
      <c r="N427" s="88" t="s">
        <v>1012</v>
      </c>
      <c r="O427" s="19"/>
      <c r="P427" s="28" t="s">
        <v>1403</v>
      </c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spans="1:31">
      <c r="A428" s="9" t="s">
        <v>1013</v>
      </c>
      <c r="B428" s="10">
        <f t="shared" si="124"/>
        <v>1236.005118</v>
      </c>
      <c r="C428" s="11">
        <f t="shared" si="125"/>
        <v>4.5777967333333338</v>
      </c>
      <c r="D428" s="12">
        <f t="shared" si="126"/>
        <v>4.5777967333333338</v>
      </c>
      <c r="E428" s="13">
        <v>270</v>
      </c>
      <c r="F428" s="14">
        <v>226.008385</v>
      </c>
      <c r="G428" s="15">
        <v>0.183</v>
      </c>
      <c r="H428" s="14">
        <v>1009.9967329999999</v>
      </c>
      <c r="I428" s="50">
        <v>0.81699999999999995</v>
      </c>
      <c r="J428" s="16">
        <v>1236005118</v>
      </c>
      <c r="K428" s="70">
        <v>2017</v>
      </c>
      <c r="L428" s="13" t="s">
        <v>18</v>
      </c>
      <c r="M428" s="17" t="s">
        <v>1014</v>
      </c>
      <c r="N428" s="88" t="s">
        <v>1015</v>
      </c>
      <c r="O428" s="19"/>
      <c r="P428" s="28" t="s">
        <v>1403</v>
      </c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spans="1:31">
      <c r="A429" s="99" t="s">
        <v>1482</v>
      </c>
      <c r="B429" s="100">
        <f t="shared" si="124"/>
        <v>307.239013</v>
      </c>
      <c r="C429" s="101">
        <f t="shared" ref="C429:C430" si="127">SUM(J429/(E429*1000000))</f>
        <v>25.603251083333333</v>
      </c>
      <c r="D429" s="92">
        <f t="shared" ref="D429:D430" si="128">SUM(C429/1)</f>
        <v>25.603251083333333</v>
      </c>
      <c r="E429" s="94">
        <v>12</v>
      </c>
      <c r="F429" s="94">
        <v>124.87235</v>
      </c>
      <c r="G429" s="93">
        <f t="shared" ref="G429:G430" si="129">SUM(F429/B429)</f>
        <v>0.40643389906997257</v>
      </c>
      <c r="H429" s="94">
        <f t="shared" ref="H429:H430" si="130">(J429/1000000)-F429</f>
        <v>182.36666300000002</v>
      </c>
      <c r="I429" s="115">
        <f t="shared" ref="I429:I430" si="131">H429/B429</f>
        <v>0.59356610093002748</v>
      </c>
      <c r="J429" s="100">
        <v>307239013</v>
      </c>
      <c r="K429" s="102">
        <v>2014</v>
      </c>
      <c r="L429" s="97" t="s">
        <v>18</v>
      </c>
      <c r="M429" s="17"/>
      <c r="N429" s="88"/>
      <c r="O429" s="19"/>
      <c r="P429" s="28" t="s">
        <v>1403</v>
      </c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spans="1:31">
      <c r="A430" s="128" t="s">
        <v>1483</v>
      </c>
      <c r="B430" s="90">
        <f t="shared" si="124"/>
        <v>133.01506499999999</v>
      </c>
      <c r="C430" s="101">
        <f t="shared" si="127"/>
        <v>10.231928076923078</v>
      </c>
      <c r="D430" s="92">
        <f t="shared" si="128"/>
        <v>10.231928076923078</v>
      </c>
      <c r="E430" s="92">
        <v>13</v>
      </c>
      <c r="F430" s="92">
        <v>68.905654999999996</v>
      </c>
      <c r="G430" s="93">
        <f t="shared" si="129"/>
        <v>0.51802895408877181</v>
      </c>
      <c r="H430" s="94">
        <f t="shared" si="130"/>
        <v>64.109409999999997</v>
      </c>
      <c r="I430" s="95">
        <f t="shared" si="131"/>
        <v>0.48197104591122819</v>
      </c>
      <c r="J430" s="100">
        <v>133015065</v>
      </c>
      <c r="K430" s="96">
        <v>2018</v>
      </c>
      <c r="L430" s="97" t="s">
        <v>18</v>
      </c>
      <c r="M430" s="17"/>
      <c r="N430" s="88"/>
      <c r="O430" s="19"/>
      <c r="P430" s="116" t="s">
        <v>1402</v>
      </c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spans="1:31">
      <c r="A431" s="9" t="s">
        <v>1016</v>
      </c>
      <c r="B431" s="10">
        <f t="shared" si="124"/>
        <v>341.63120800000002</v>
      </c>
      <c r="C431" s="11">
        <f t="shared" ref="C431:C449" si="132">SUM(B431/E431)</f>
        <v>7.4267653913043485</v>
      </c>
      <c r="D431" s="12">
        <f t="shared" ref="D431:D433" si="133">C431/1</f>
        <v>7.4267653913043485</v>
      </c>
      <c r="E431" s="13">
        <v>46</v>
      </c>
      <c r="F431" s="14">
        <v>130.53120799999999</v>
      </c>
      <c r="G431" s="15">
        <v>0.38200000000000001</v>
      </c>
      <c r="H431" s="14">
        <v>211.1</v>
      </c>
      <c r="I431" s="15">
        <v>0.61799999999999999</v>
      </c>
      <c r="J431" s="16">
        <v>341631208</v>
      </c>
      <c r="K431" s="70">
        <v>1994</v>
      </c>
      <c r="L431" s="13" t="s">
        <v>23</v>
      </c>
      <c r="M431" s="17" t="s">
        <v>1017</v>
      </c>
      <c r="N431" s="88" t="s">
        <v>1018</v>
      </c>
      <c r="O431" s="19"/>
      <c r="P431" s="28" t="s">
        <v>1403</v>
      </c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>
      <c r="A432" s="23" t="s">
        <v>1019</v>
      </c>
      <c r="B432" s="10">
        <f t="shared" si="124"/>
        <v>2069.5216999999998</v>
      </c>
      <c r="C432" s="11">
        <f t="shared" si="132"/>
        <v>6.7631428104575155</v>
      </c>
      <c r="D432" s="12">
        <f t="shared" si="133"/>
        <v>6.7631428104575155</v>
      </c>
      <c r="E432" s="13">
        <v>306</v>
      </c>
      <c r="F432" s="14">
        <v>936.66222500000003</v>
      </c>
      <c r="G432" s="15">
        <v>0.45300000000000001</v>
      </c>
      <c r="H432" s="14">
        <v>1132.859475</v>
      </c>
      <c r="I432" s="15">
        <v>0.54700000000000004</v>
      </c>
      <c r="J432" s="16">
        <v>2069521700</v>
      </c>
      <c r="K432" s="70">
        <v>2015</v>
      </c>
      <c r="L432" s="13" t="s">
        <v>18</v>
      </c>
      <c r="M432" s="17" t="s">
        <v>1020</v>
      </c>
      <c r="N432" s="88" t="s">
        <v>1021</v>
      </c>
      <c r="O432" s="19"/>
      <c r="P432" s="28" t="s">
        <v>1403</v>
      </c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spans="1:31">
      <c r="A433" s="9" t="s">
        <v>1022</v>
      </c>
      <c r="B433" s="10">
        <f t="shared" si="124"/>
        <v>368.87576000000001</v>
      </c>
      <c r="C433" s="11">
        <f t="shared" si="132"/>
        <v>8.38354</v>
      </c>
      <c r="D433" s="12">
        <f t="shared" si="133"/>
        <v>8.38354</v>
      </c>
      <c r="E433" s="13">
        <v>44</v>
      </c>
      <c r="F433" s="14">
        <v>183.87576000000001</v>
      </c>
      <c r="G433" s="15">
        <v>0.498</v>
      </c>
      <c r="H433" s="14">
        <v>185</v>
      </c>
      <c r="I433" s="50">
        <v>0.502</v>
      </c>
      <c r="J433" s="16">
        <v>368875760</v>
      </c>
      <c r="K433" s="70">
        <v>1993</v>
      </c>
      <c r="L433" s="13" t="s">
        <v>23</v>
      </c>
      <c r="M433" s="17" t="s">
        <v>1023</v>
      </c>
      <c r="N433" s="88" t="s">
        <v>1024</v>
      </c>
      <c r="O433" s="19"/>
      <c r="P433" s="28" t="s">
        <v>1403</v>
      </c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spans="1:31">
      <c r="A434" s="117" t="s">
        <v>1484</v>
      </c>
      <c r="B434" s="90">
        <f t="shared" si="124"/>
        <v>38.164409999999997</v>
      </c>
      <c r="C434" s="91">
        <f t="shared" si="132"/>
        <v>381.64409999999992</v>
      </c>
      <c r="D434" s="92">
        <f t="shared" ref="D434:D435" si="134">SUM(C434/1)</f>
        <v>381.64409999999992</v>
      </c>
      <c r="E434" s="118">
        <v>0.1</v>
      </c>
      <c r="F434" s="92">
        <v>22.764410000000002</v>
      </c>
      <c r="G434" s="93">
        <f t="shared" ref="G434:G435" si="135">SUM(F434/B434)</f>
        <v>0.59648269159669975</v>
      </c>
      <c r="H434" s="94">
        <f t="shared" ref="H434:H435" si="136">(J434/1000000)-F434</f>
        <v>15.399999999999995</v>
      </c>
      <c r="I434" s="115">
        <f t="shared" ref="I434:I435" si="137">H434/B434</f>
        <v>0.40351730840330025</v>
      </c>
      <c r="J434" s="90">
        <v>38164410</v>
      </c>
      <c r="K434" s="96">
        <v>2015</v>
      </c>
      <c r="L434" s="97" t="s">
        <v>18</v>
      </c>
      <c r="M434" s="17"/>
      <c r="N434" s="88"/>
      <c r="O434" s="19"/>
      <c r="P434" s="130" t="s">
        <v>1402</v>
      </c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>
      <c r="A435" s="117" t="s">
        <v>1485</v>
      </c>
      <c r="B435" s="90">
        <f t="shared" si="124"/>
        <v>58.978653000000001</v>
      </c>
      <c r="C435" s="91">
        <f t="shared" si="132"/>
        <v>11.795730600000001</v>
      </c>
      <c r="D435" s="92">
        <f t="shared" si="134"/>
        <v>11.795730600000001</v>
      </c>
      <c r="E435" s="94">
        <v>5</v>
      </c>
      <c r="F435" s="92">
        <v>43.787264999999998</v>
      </c>
      <c r="G435" s="93">
        <f t="shared" si="135"/>
        <v>0.74242565356655399</v>
      </c>
      <c r="H435" s="94">
        <f t="shared" si="136"/>
        <v>15.191388000000003</v>
      </c>
      <c r="I435" s="95">
        <f t="shared" si="137"/>
        <v>0.25757434643344607</v>
      </c>
      <c r="J435" s="90">
        <v>58978653</v>
      </c>
      <c r="K435" s="96">
        <v>2015</v>
      </c>
      <c r="L435" s="97" t="s">
        <v>18</v>
      </c>
      <c r="M435" s="17"/>
      <c r="N435" s="88"/>
      <c r="O435" s="19"/>
      <c r="P435" s="28" t="s">
        <v>1403</v>
      </c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spans="1:31">
      <c r="A436" s="9" t="s">
        <v>1025</v>
      </c>
      <c r="B436" s="10">
        <f t="shared" si="124"/>
        <v>372.23486400000002</v>
      </c>
      <c r="C436" s="11">
        <f t="shared" si="132"/>
        <v>2.0679714666666666</v>
      </c>
      <c r="D436" s="12">
        <f t="shared" ref="D436:D449" si="138">C436/1</f>
        <v>2.0679714666666666</v>
      </c>
      <c r="E436" s="13">
        <v>180</v>
      </c>
      <c r="F436" s="14">
        <v>70.107727999999994</v>
      </c>
      <c r="G436" s="15">
        <v>0.188</v>
      </c>
      <c r="H436" s="14">
        <v>302.12713600000001</v>
      </c>
      <c r="I436" s="15">
        <v>0.81200000000000006</v>
      </c>
      <c r="J436" s="16">
        <v>372234864</v>
      </c>
      <c r="K436" s="70">
        <v>2007</v>
      </c>
      <c r="L436" s="13" t="s">
        <v>16</v>
      </c>
      <c r="M436" s="17" t="s">
        <v>1026</v>
      </c>
      <c r="N436" s="88" t="s">
        <v>1027</v>
      </c>
      <c r="O436" s="19"/>
      <c r="P436" s="28" t="s">
        <v>1403</v>
      </c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spans="1:31">
      <c r="A437" s="9" t="s">
        <v>1028</v>
      </c>
      <c r="B437" s="10">
        <f t="shared" si="124"/>
        <v>332.207671</v>
      </c>
      <c r="C437" s="11">
        <f t="shared" si="132"/>
        <v>1.6610383550000001</v>
      </c>
      <c r="D437" s="12">
        <f t="shared" si="138"/>
        <v>1.6610383550000001</v>
      </c>
      <c r="E437" s="13">
        <v>200</v>
      </c>
      <c r="F437" s="14">
        <v>123.08712</v>
      </c>
      <c r="G437" s="15">
        <v>0.37</v>
      </c>
      <c r="H437" s="14">
        <v>209.12055100000001</v>
      </c>
      <c r="I437" s="15">
        <v>0.63</v>
      </c>
      <c r="J437" s="16">
        <v>332207671</v>
      </c>
      <c r="K437" s="70">
        <v>2015</v>
      </c>
      <c r="L437" s="13" t="s">
        <v>18</v>
      </c>
      <c r="M437" s="17" t="s">
        <v>1029</v>
      </c>
      <c r="N437" s="88" t="s">
        <v>1030</v>
      </c>
      <c r="O437" s="19"/>
      <c r="P437" s="28" t="s">
        <v>1403</v>
      </c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spans="1:31">
      <c r="A438" s="9" t="s">
        <v>1031</v>
      </c>
      <c r="B438" s="10">
        <f t="shared" si="124"/>
        <v>353.659851</v>
      </c>
      <c r="C438" s="11">
        <f t="shared" si="132"/>
        <v>1.8613676368421053</v>
      </c>
      <c r="D438" s="12">
        <f t="shared" si="138"/>
        <v>1.8613676368421053</v>
      </c>
      <c r="E438" s="13">
        <v>190</v>
      </c>
      <c r="F438" s="14">
        <v>144.85799600000001</v>
      </c>
      <c r="G438" s="15">
        <v>0.41</v>
      </c>
      <c r="H438" s="14">
        <v>208.80185499999999</v>
      </c>
      <c r="I438" s="15">
        <v>0.59</v>
      </c>
      <c r="J438" s="16">
        <v>353659851</v>
      </c>
      <c r="K438" s="70">
        <v>2013</v>
      </c>
      <c r="L438" s="13" t="s">
        <v>18</v>
      </c>
      <c r="M438" s="17" t="s">
        <v>1032</v>
      </c>
      <c r="N438" s="88" t="s">
        <v>1033</v>
      </c>
      <c r="O438" s="19"/>
      <c r="P438" s="28" t="s">
        <v>1403</v>
      </c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spans="1:31">
      <c r="A439" s="9" t="s">
        <v>1034</v>
      </c>
      <c r="B439" s="10">
        <f t="shared" si="124"/>
        <v>435.732529</v>
      </c>
      <c r="C439" s="11">
        <f t="shared" si="132"/>
        <v>5.1872920119047619</v>
      </c>
      <c r="D439" s="12">
        <f t="shared" si="138"/>
        <v>5.1872920119047619</v>
      </c>
      <c r="E439" s="13">
        <v>84</v>
      </c>
      <c r="F439" s="14">
        <v>174.34017399999999</v>
      </c>
      <c r="G439" s="15">
        <v>0.4</v>
      </c>
      <c r="H439" s="14">
        <v>261.39235500000001</v>
      </c>
      <c r="I439" s="15">
        <v>0.6</v>
      </c>
      <c r="J439" s="16">
        <v>435732529</v>
      </c>
      <c r="K439" s="70">
        <v>2017</v>
      </c>
      <c r="L439" s="13" t="s">
        <v>18</v>
      </c>
      <c r="M439" s="17" t="s">
        <v>1035</v>
      </c>
      <c r="N439" s="88" t="s">
        <v>1036</v>
      </c>
      <c r="O439" s="19"/>
      <c r="P439" s="28" t="s">
        <v>1403</v>
      </c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spans="1:31">
      <c r="A440" s="9" t="s">
        <v>1037</v>
      </c>
      <c r="B440" s="10">
        <f t="shared" si="124"/>
        <v>512.85881900000004</v>
      </c>
      <c r="C440" s="11">
        <f t="shared" si="132"/>
        <v>6.8381175866666668</v>
      </c>
      <c r="D440" s="12">
        <f t="shared" si="138"/>
        <v>6.8381175866666668</v>
      </c>
      <c r="E440" s="13">
        <v>75</v>
      </c>
      <c r="F440" s="14">
        <v>271.38473099999999</v>
      </c>
      <c r="G440" s="15">
        <v>0.52900000000000003</v>
      </c>
      <c r="H440" s="14">
        <v>241.47408799999999</v>
      </c>
      <c r="I440" s="15">
        <v>0.47099999999999997</v>
      </c>
      <c r="J440" s="16">
        <v>512858819</v>
      </c>
      <c r="K440" s="70">
        <v>2018</v>
      </c>
      <c r="L440" s="13" t="s">
        <v>18</v>
      </c>
      <c r="M440" s="17" t="s">
        <v>1038</v>
      </c>
      <c r="N440" s="88" t="s">
        <v>1039</v>
      </c>
      <c r="O440" s="19"/>
      <c r="P440" s="28" t="s">
        <v>1403</v>
      </c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spans="1:31">
      <c r="A441" s="9" t="s">
        <v>1040</v>
      </c>
      <c r="B441" s="10">
        <f t="shared" si="124"/>
        <v>469.328079</v>
      </c>
      <c r="C441" s="11">
        <f t="shared" si="132"/>
        <v>13.409373685714286</v>
      </c>
      <c r="D441" s="12">
        <f t="shared" si="138"/>
        <v>13.409373685714286</v>
      </c>
      <c r="E441" s="13">
        <v>35</v>
      </c>
      <c r="F441" s="14">
        <v>277.33974599999999</v>
      </c>
      <c r="G441" s="15">
        <v>0.59099999999999997</v>
      </c>
      <c r="H441" s="14">
        <v>191.98833300000001</v>
      </c>
      <c r="I441" s="15">
        <v>0.40899999999999997</v>
      </c>
      <c r="J441" s="16">
        <v>469328079</v>
      </c>
      <c r="K441" s="70">
        <v>2009</v>
      </c>
      <c r="L441" s="13" t="s">
        <v>16</v>
      </c>
      <c r="M441" s="17" t="s">
        <v>1041</v>
      </c>
      <c r="N441" s="88" t="s">
        <v>1042</v>
      </c>
      <c r="O441" s="19"/>
      <c r="P441" s="28" t="s">
        <v>1403</v>
      </c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spans="1:31">
      <c r="A442" s="9" t="s">
        <v>1043</v>
      </c>
      <c r="B442" s="10">
        <f t="shared" si="124"/>
        <v>586.76430500000004</v>
      </c>
      <c r="C442" s="11">
        <f t="shared" si="132"/>
        <v>7.3345538125000003</v>
      </c>
      <c r="D442" s="12">
        <f t="shared" si="138"/>
        <v>7.3345538125000003</v>
      </c>
      <c r="E442" s="13">
        <v>80</v>
      </c>
      <c r="F442" s="14">
        <v>254.464305</v>
      </c>
      <c r="G442" s="15">
        <v>0.434</v>
      </c>
      <c r="H442" s="14">
        <v>332.3</v>
      </c>
      <c r="I442" s="15">
        <v>0.56599999999999995</v>
      </c>
      <c r="J442" s="16">
        <v>586764305</v>
      </c>
      <c r="K442" s="70">
        <v>2011</v>
      </c>
      <c r="L442" s="13" t="s">
        <v>18</v>
      </c>
      <c r="M442" s="17" t="s">
        <v>1044</v>
      </c>
      <c r="N442" s="88" t="s">
        <v>1045</v>
      </c>
      <c r="O442" s="19"/>
      <c r="P442" s="28" t="s">
        <v>1403</v>
      </c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spans="1:31">
      <c r="A443" s="9" t="s">
        <v>1046</v>
      </c>
      <c r="B443" s="10">
        <f t="shared" si="124"/>
        <v>362.00007199999999</v>
      </c>
      <c r="C443" s="11">
        <f t="shared" si="132"/>
        <v>3.5145638058252424</v>
      </c>
      <c r="D443" s="12">
        <f t="shared" si="138"/>
        <v>3.5145638058252424</v>
      </c>
      <c r="E443" s="13">
        <v>103</v>
      </c>
      <c r="F443" s="14">
        <v>112.20007200000001</v>
      </c>
      <c r="G443" s="15">
        <v>0.31</v>
      </c>
      <c r="H443" s="14">
        <v>249.8</v>
      </c>
      <c r="I443" s="15">
        <v>0.69</v>
      </c>
      <c r="J443" s="16">
        <v>362000072</v>
      </c>
      <c r="K443" s="70">
        <v>2013</v>
      </c>
      <c r="L443" s="13" t="s">
        <v>18</v>
      </c>
      <c r="M443" s="17" t="s">
        <v>1047</v>
      </c>
      <c r="N443" s="88" t="s">
        <v>1048</v>
      </c>
      <c r="O443" s="19"/>
      <c r="P443" s="28" t="s">
        <v>1403</v>
      </c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spans="1:31">
      <c r="A444" s="9" t="s">
        <v>1049</v>
      </c>
      <c r="B444" s="10">
        <f t="shared" si="124"/>
        <v>1017.030651</v>
      </c>
      <c r="C444" s="11">
        <f t="shared" si="132"/>
        <v>5.6501702833333338</v>
      </c>
      <c r="D444" s="12">
        <f t="shared" si="138"/>
        <v>5.6501702833333338</v>
      </c>
      <c r="E444" s="13">
        <v>180</v>
      </c>
      <c r="F444" s="14">
        <v>303.03065099999998</v>
      </c>
      <c r="G444" s="15">
        <v>0.29799999999999999</v>
      </c>
      <c r="H444" s="14">
        <v>714</v>
      </c>
      <c r="I444" s="15">
        <v>0.70199999999999996</v>
      </c>
      <c r="J444" s="16">
        <v>1017030651</v>
      </c>
      <c r="K444" s="70">
        <v>2012</v>
      </c>
      <c r="L444" s="13" t="s">
        <v>18</v>
      </c>
      <c r="M444" s="17" t="s">
        <v>1050</v>
      </c>
      <c r="N444" s="88" t="s">
        <v>1051</v>
      </c>
      <c r="O444" s="19"/>
      <c r="P444" s="28" t="s">
        <v>1403</v>
      </c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spans="1:31">
      <c r="A445" s="9" t="s">
        <v>1052</v>
      </c>
      <c r="B445" s="10">
        <f t="shared" si="124"/>
        <v>962.20133799999996</v>
      </c>
      <c r="C445" s="11">
        <f t="shared" si="132"/>
        <v>3.2073377933333331</v>
      </c>
      <c r="D445" s="12">
        <f t="shared" si="138"/>
        <v>3.2073377933333331</v>
      </c>
      <c r="E445" s="13">
        <v>300</v>
      </c>
      <c r="F445" s="14">
        <v>255.138261</v>
      </c>
      <c r="G445" s="15">
        <v>0.26500000000000001</v>
      </c>
      <c r="H445" s="14">
        <v>707.06307700000002</v>
      </c>
      <c r="I445" s="15">
        <v>0.73499999999999999</v>
      </c>
      <c r="J445" s="16">
        <v>962201338</v>
      </c>
      <c r="K445" s="70">
        <v>2014</v>
      </c>
      <c r="L445" s="13" t="s">
        <v>18</v>
      </c>
      <c r="M445" s="17" t="s">
        <v>1053</v>
      </c>
      <c r="N445" s="88" t="s">
        <v>1054</v>
      </c>
      <c r="O445" s="19"/>
      <c r="P445" s="28" t="s">
        <v>1403</v>
      </c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spans="1:31">
      <c r="A446" s="9" t="s">
        <v>1055</v>
      </c>
      <c r="B446" s="10">
        <f t="shared" si="124"/>
        <v>959.02799200000004</v>
      </c>
      <c r="C446" s="11">
        <f t="shared" si="132"/>
        <v>3.836111968</v>
      </c>
      <c r="D446" s="12">
        <f t="shared" si="138"/>
        <v>3.836111968</v>
      </c>
      <c r="E446" s="13">
        <v>250</v>
      </c>
      <c r="F446" s="14">
        <v>258.38733400000001</v>
      </c>
      <c r="G446" s="15">
        <v>0.26900000000000002</v>
      </c>
      <c r="H446" s="14">
        <v>700.64065800000003</v>
      </c>
      <c r="I446" s="15">
        <v>0.73099999999999998</v>
      </c>
      <c r="J446" s="16">
        <v>959027992</v>
      </c>
      <c r="K446" s="70">
        <v>2013</v>
      </c>
      <c r="L446" s="13" t="s">
        <v>18</v>
      </c>
      <c r="M446" s="17" t="s">
        <v>1056</v>
      </c>
      <c r="N446" s="88" t="s">
        <v>1057</v>
      </c>
      <c r="O446" s="19"/>
      <c r="P446" s="28" t="s">
        <v>1403</v>
      </c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spans="1:31">
      <c r="A447" s="23" t="s">
        <v>1058</v>
      </c>
      <c r="B447" s="10">
        <f t="shared" si="124"/>
        <v>325.33885099999998</v>
      </c>
      <c r="C447" s="11">
        <f t="shared" si="132"/>
        <v>4.647697871428571</v>
      </c>
      <c r="D447" s="12">
        <f t="shared" si="138"/>
        <v>4.647697871428571</v>
      </c>
      <c r="E447" s="13">
        <v>70</v>
      </c>
      <c r="F447" s="14">
        <v>100.138851</v>
      </c>
      <c r="G447" s="15">
        <v>0.308</v>
      </c>
      <c r="H447" s="14">
        <v>225.2</v>
      </c>
      <c r="I447" s="15">
        <v>0.69199999999999995</v>
      </c>
      <c r="J447" s="16">
        <v>325338851</v>
      </c>
      <c r="K447" s="70">
        <v>1996</v>
      </c>
      <c r="L447" s="13" t="s">
        <v>23</v>
      </c>
      <c r="M447" s="17" t="s">
        <v>1059</v>
      </c>
      <c r="N447" s="88" t="s">
        <v>1060</v>
      </c>
      <c r="O447" s="19"/>
      <c r="P447" s="28" t="s">
        <v>1403</v>
      </c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spans="1:31">
      <c r="A448" s="9" t="s">
        <v>1061</v>
      </c>
      <c r="B448" s="10">
        <f t="shared" si="124"/>
        <v>694.394724</v>
      </c>
      <c r="C448" s="11">
        <f t="shared" si="132"/>
        <v>8.9024964615384619</v>
      </c>
      <c r="D448" s="12">
        <f t="shared" si="138"/>
        <v>8.9024964615384619</v>
      </c>
      <c r="E448" s="13">
        <v>78</v>
      </c>
      <c r="F448" s="14">
        <v>408.01069200000001</v>
      </c>
      <c r="G448" s="15">
        <v>0.58799999999999997</v>
      </c>
      <c r="H448" s="14">
        <v>286.38403199999999</v>
      </c>
      <c r="I448" s="15">
        <v>0.41199999999999998</v>
      </c>
      <c r="J448" s="16">
        <v>694394724</v>
      </c>
      <c r="K448" s="70">
        <v>2012</v>
      </c>
      <c r="L448" s="13" t="s">
        <v>18</v>
      </c>
      <c r="M448" s="17" t="s">
        <v>1062</v>
      </c>
      <c r="N448" s="88" t="s">
        <v>1063</v>
      </c>
      <c r="O448" s="19"/>
      <c r="P448" s="28" t="s">
        <v>1403</v>
      </c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spans="1:31">
      <c r="A449" s="9" t="s">
        <v>1064</v>
      </c>
      <c r="B449" s="10">
        <f t="shared" si="124"/>
        <v>865.01174600000002</v>
      </c>
      <c r="C449" s="11">
        <f t="shared" si="132"/>
        <v>11.08989417948718</v>
      </c>
      <c r="D449" s="12">
        <f t="shared" si="138"/>
        <v>11.08989417948718</v>
      </c>
      <c r="E449" s="13">
        <v>78</v>
      </c>
      <c r="F449" s="14">
        <v>424.668047</v>
      </c>
      <c r="G449" s="15">
        <v>0.49099999999999999</v>
      </c>
      <c r="H449" s="14">
        <v>440.34369900000002</v>
      </c>
      <c r="I449" s="15">
        <v>0.50900000000000001</v>
      </c>
      <c r="J449" s="16">
        <v>865011746</v>
      </c>
      <c r="K449" s="70">
        <v>2013</v>
      </c>
      <c r="L449" s="13" t="s">
        <v>18</v>
      </c>
      <c r="M449" s="17" t="s">
        <v>1065</v>
      </c>
      <c r="N449" s="87"/>
      <c r="O449" s="19"/>
      <c r="P449" s="28" t="s">
        <v>1403</v>
      </c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spans="1:31">
      <c r="A450" s="99" t="s">
        <v>1486</v>
      </c>
      <c r="B450" s="100">
        <f t="shared" si="124"/>
        <v>219.97995900000001</v>
      </c>
      <c r="C450" s="101">
        <f>SUM(J450/(E450*1000000))</f>
        <v>15.712854214285715</v>
      </c>
      <c r="D450" s="92">
        <f>SUM(C450/1)</f>
        <v>15.712854214285715</v>
      </c>
      <c r="E450" s="94">
        <v>14</v>
      </c>
      <c r="F450" s="94">
        <v>91.125682999999995</v>
      </c>
      <c r="G450" s="93">
        <f>SUM(F450/B450)</f>
        <v>0.41424538587171933</v>
      </c>
      <c r="H450" s="94">
        <f>(J450/1000000)-F450</f>
        <v>128.85427600000003</v>
      </c>
      <c r="I450" s="95">
        <f>H450/B450</f>
        <v>0.58575461412828078</v>
      </c>
      <c r="J450" s="100">
        <v>219979959</v>
      </c>
      <c r="K450" s="102">
        <v>2014</v>
      </c>
      <c r="L450" s="97" t="s">
        <v>18</v>
      </c>
      <c r="M450" s="17"/>
      <c r="N450" s="88"/>
      <c r="O450" s="19"/>
      <c r="P450" s="28" t="s">
        <v>1403</v>
      </c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spans="1:31">
      <c r="A451" s="9" t="s">
        <v>1066</v>
      </c>
      <c r="B451" s="10">
        <f t="shared" si="124"/>
        <v>631.60705299999995</v>
      </c>
      <c r="C451" s="11">
        <f t="shared" ref="C451:C486" si="139">SUM(B451/E451)</f>
        <v>4.3559107103448271</v>
      </c>
      <c r="D451" s="12">
        <f t="shared" ref="D451:D454" si="140">C451/1</f>
        <v>4.3559107103448271</v>
      </c>
      <c r="E451" s="13">
        <v>145</v>
      </c>
      <c r="F451" s="14">
        <v>261.44109200000003</v>
      </c>
      <c r="G451" s="15">
        <v>0.41399999999999998</v>
      </c>
      <c r="H451" s="14">
        <v>370.16596099999998</v>
      </c>
      <c r="I451" s="50">
        <v>0.58599999999999997</v>
      </c>
      <c r="J451" s="16">
        <v>631607053</v>
      </c>
      <c r="K451" s="70">
        <v>2004</v>
      </c>
      <c r="L451" s="13" t="s">
        <v>16</v>
      </c>
      <c r="M451" s="17" t="s">
        <v>1067</v>
      </c>
      <c r="N451" s="88" t="s">
        <v>1068</v>
      </c>
      <c r="O451" s="19"/>
      <c r="P451" s="28" t="s">
        <v>1403</v>
      </c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spans="1:31">
      <c r="A452" s="23" t="s">
        <v>1487</v>
      </c>
      <c r="B452" s="10">
        <f t="shared" si="124"/>
        <v>966.55492900000002</v>
      </c>
      <c r="C452" s="11">
        <f t="shared" si="139"/>
        <v>5.4607623107344629</v>
      </c>
      <c r="D452" s="12">
        <f t="shared" si="140"/>
        <v>5.4607623107344629</v>
      </c>
      <c r="E452" s="13">
        <v>177</v>
      </c>
      <c r="F452" s="14">
        <v>364.00112300000001</v>
      </c>
      <c r="G452" s="15">
        <v>0.377</v>
      </c>
      <c r="H452" s="14">
        <v>602.55380600000001</v>
      </c>
      <c r="I452" s="15">
        <v>0.623</v>
      </c>
      <c r="J452" s="16">
        <v>966554929</v>
      </c>
      <c r="K452" s="70">
        <v>2016</v>
      </c>
      <c r="L452" s="13" t="s">
        <v>18</v>
      </c>
      <c r="M452" s="17" t="s">
        <v>1070</v>
      </c>
      <c r="N452" s="88" t="s">
        <v>1071</v>
      </c>
      <c r="O452" s="19"/>
      <c r="P452" s="28" t="s">
        <v>1403</v>
      </c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spans="1:31">
      <c r="A453" s="9" t="s">
        <v>1072</v>
      </c>
      <c r="B453" s="10">
        <f t="shared" si="124"/>
        <v>359.12602199999998</v>
      </c>
      <c r="C453" s="11">
        <f t="shared" si="139"/>
        <v>8.9781505499999987</v>
      </c>
      <c r="D453" s="12">
        <f t="shared" si="140"/>
        <v>8.9781505499999987</v>
      </c>
      <c r="E453" s="13">
        <v>40</v>
      </c>
      <c r="F453" s="14">
        <v>176.59161800000001</v>
      </c>
      <c r="G453" s="15">
        <v>0.49199999999999999</v>
      </c>
      <c r="H453" s="14">
        <v>182.53440399999999</v>
      </c>
      <c r="I453" s="15">
        <v>0.50800000000000001</v>
      </c>
      <c r="J453" s="16">
        <v>359126022</v>
      </c>
      <c r="K453" s="70">
        <v>2010</v>
      </c>
      <c r="L453" s="13" t="s">
        <v>18</v>
      </c>
      <c r="M453" s="17" t="s">
        <v>1073</v>
      </c>
      <c r="N453" s="88" t="s">
        <v>1074</v>
      </c>
      <c r="O453" s="19"/>
      <c r="P453" s="28" t="s">
        <v>1403</v>
      </c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spans="1:31">
      <c r="A454" s="9" t="s">
        <v>1075</v>
      </c>
      <c r="B454" s="10">
        <f t="shared" si="124"/>
        <v>427.37431700000002</v>
      </c>
      <c r="C454" s="11">
        <f t="shared" si="139"/>
        <v>28.491621133333336</v>
      </c>
      <c r="D454" s="12">
        <f t="shared" si="140"/>
        <v>28.491621133333336</v>
      </c>
      <c r="E454" s="13">
        <v>15</v>
      </c>
      <c r="F454" s="14">
        <v>138.797449</v>
      </c>
      <c r="G454" s="15">
        <v>0.32500000000000001</v>
      </c>
      <c r="H454" s="14">
        <v>288.57686799999999</v>
      </c>
      <c r="I454" s="15">
        <v>0.67500000000000004</v>
      </c>
      <c r="J454" s="16">
        <v>427374317</v>
      </c>
      <c r="K454" s="70">
        <v>2010</v>
      </c>
      <c r="L454" s="13" t="s">
        <v>18</v>
      </c>
      <c r="M454" s="17" t="s">
        <v>1076</v>
      </c>
      <c r="N454" s="88" t="s">
        <v>1077</v>
      </c>
      <c r="O454" s="19"/>
      <c r="P454" s="28" t="s">
        <v>1403</v>
      </c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spans="1:31">
      <c r="A455" s="89" t="s">
        <v>1075</v>
      </c>
      <c r="B455" s="90">
        <f>SUM(F455+AG455)</f>
        <v>138.79</v>
      </c>
      <c r="C455" s="91">
        <f t="shared" si="139"/>
        <v>9.2526666666666664</v>
      </c>
      <c r="D455" s="92">
        <f>SUM(C455/1)</f>
        <v>9.2526666666666664</v>
      </c>
      <c r="E455" s="92">
        <v>15</v>
      </c>
      <c r="F455" s="92">
        <v>138.79</v>
      </c>
      <c r="G455" s="93">
        <f>SUM(F455/B455)</f>
        <v>1</v>
      </c>
      <c r="H455" s="94">
        <f>(J455/1000000)-F455</f>
        <v>275.41000000000008</v>
      </c>
      <c r="I455" s="95">
        <f>H455/B455</f>
        <v>1.9843648677858643</v>
      </c>
      <c r="J455" s="90">
        <v>414200000.00000006</v>
      </c>
      <c r="K455" s="96">
        <v>2010</v>
      </c>
      <c r="L455" s="97" t="s">
        <v>18</v>
      </c>
      <c r="M455" s="17"/>
      <c r="N455" s="88"/>
      <c r="O455" s="19"/>
      <c r="P455" s="28" t="s">
        <v>1403</v>
      </c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spans="1:31">
      <c r="A456" s="9" t="s">
        <v>1078</v>
      </c>
      <c r="B456" s="10">
        <f>J456/1000000</f>
        <v>319.71388100000001</v>
      </c>
      <c r="C456" s="11">
        <f t="shared" si="139"/>
        <v>2.1314258733333333</v>
      </c>
      <c r="D456" s="12">
        <f>C456/1</f>
        <v>2.1314258733333333</v>
      </c>
      <c r="E456" s="13">
        <v>150</v>
      </c>
      <c r="F456" s="14">
        <v>131.772187</v>
      </c>
      <c r="G456" s="15">
        <v>0.41199999999999998</v>
      </c>
      <c r="H456" s="14">
        <v>187.94169400000001</v>
      </c>
      <c r="I456" s="50">
        <v>0.58799999999999997</v>
      </c>
      <c r="J456" s="16">
        <v>319713881</v>
      </c>
      <c r="K456" s="70">
        <v>2010</v>
      </c>
      <c r="L456" s="13" t="s">
        <v>18</v>
      </c>
      <c r="M456" s="17" t="s">
        <v>1079</v>
      </c>
      <c r="N456" s="88" t="s">
        <v>1080</v>
      </c>
      <c r="O456" s="19"/>
      <c r="P456" s="28" t="s">
        <v>1403</v>
      </c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spans="1:31">
      <c r="A457" s="89" t="s">
        <v>1488</v>
      </c>
      <c r="B457" s="90">
        <f>SUM(F457+AG457)</f>
        <v>41.03</v>
      </c>
      <c r="C457" s="91">
        <f t="shared" si="139"/>
        <v>22.794444444444444</v>
      </c>
      <c r="D457" s="92">
        <f>SUM(C457/1)</f>
        <v>22.794444444444444</v>
      </c>
      <c r="E457" s="92">
        <v>1.8</v>
      </c>
      <c r="F457" s="92">
        <v>41.03</v>
      </c>
      <c r="G457" s="93">
        <f>SUM(F457/B457)</f>
        <v>1</v>
      </c>
      <c r="H457" s="94">
        <f>(J457/1000000)-F457</f>
        <v>26.700000000000003</v>
      </c>
      <c r="I457" s="95">
        <f>H457/B457</f>
        <v>0.65074335851815746</v>
      </c>
      <c r="J457" s="90">
        <v>67730000</v>
      </c>
      <c r="K457" s="96">
        <v>2010</v>
      </c>
      <c r="L457" s="97" t="s">
        <v>18</v>
      </c>
      <c r="M457" s="17"/>
      <c r="N457" s="88"/>
      <c r="O457" s="19"/>
      <c r="P457" s="114" t="s">
        <v>1402</v>
      </c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spans="1:31">
      <c r="A458" s="23" t="s">
        <v>1081</v>
      </c>
      <c r="B458" s="10">
        <f t="shared" ref="B458:B529" si="141">J458/1000000</f>
        <v>1332.69883</v>
      </c>
      <c r="C458" s="11">
        <f t="shared" si="139"/>
        <v>4.2040972555205052</v>
      </c>
      <c r="D458" s="12">
        <f t="shared" ref="D458:D459" si="142">C458/1</f>
        <v>4.2040972555205052</v>
      </c>
      <c r="E458" s="13">
        <v>317</v>
      </c>
      <c r="F458" s="14">
        <v>620.18138199999999</v>
      </c>
      <c r="G458" s="15">
        <v>0.46500000000000002</v>
      </c>
      <c r="H458" s="14">
        <v>712.51744799999994</v>
      </c>
      <c r="I458" s="50">
        <v>0.53500000000000003</v>
      </c>
      <c r="J458" s="16">
        <v>1332698830</v>
      </c>
      <c r="K458" s="70">
        <v>2017</v>
      </c>
      <c r="L458" s="13" t="s">
        <v>18</v>
      </c>
      <c r="M458" s="17" t="s">
        <v>1082</v>
      </c>
      <c r="N458" s="88" t="s">
        <v>1083</v>
      </c>
      <c r="O458" s="19"/>
      <c r="P458" s="28" t="s">
        <v>1403</v>
      </c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spans="1:31">
      <c r="A459" s="9" t="s">
        <v>1084</v>
      </c>
      <c r="B459" s="10">
        <f t="shared" si="141"/>
        <v>454.62726300000003</v>
      </c>
      <c r="C459" s="11">
        <f t="shared" si="139"/>
        <v>3.2473375928571429</v>
      </c>
      <c r="D459" s="12">
        <f t="shared" si="142"/>
        <v>3.2473375928571429</v>
      </c>
      <c r="E459" s="13">
        <v>140</v>
      </c>
      <c r="F459" s="14">
        <v>111.127263</v>
      </c>
      <c r="G459" s="15">
        <v>0.24399999999999999</v>
      </c>
      <c r="H459" s="14">
        <v>343.5</v>
      </c>
      <c r="I459" s="15">
        <v>0.75600000000000001</v>
      </c>
      <c r="J459" s="16">
        <v>454627263</v>
      </c>
      <c r="K459" s="70">
        <v>2003</v>
      </c>
      <c r="L459" s="13" t="s">
        <v>16</v>
      </c>
      <c r="M459" s="17" t="s">
        <v>1085</v>
      </c>
      <c r="N459" s="88" t="s">
        <v>1086</v>
      </c>
      <c r="O459" s="19"/>
      <c r="P459" s="28" t="s">
        <v>1403</v>
      </c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spans="1:31">
      <c r="A460" s="117" t="s">
        <v>1489</v>
      </c>
      <c r="B460" s="90">
        <f t="shared" si="141"/>
        <v>64.110727999999995</v>
      </c>
      <c r="C460" s="91">
        <f t="shared" si="139"/>
        <v>19.427493333333334</v>
      </c>
      <c r="D460" s="92">
        <f>SUM(C460/1)</f>
        <v>19.427493333333334</v>
      </c>
      <c r="E460" s="94">
        <v>3.3</v>
      </c>
      <c r="F460" s="92">
        <v>25.801047000000001</v>
      </c>
      <c r="G460" s="93">
        <f>SUM(F460/B460)</f>
        <v>0.40244507908255234</v>
      </c>
      <c r="H460" s="94">
        <f>(J460/1000000)-F460</f>
        <v>38.309680999999998</v>
      </c>
      <c r="I460" s="95">
        <f>H460/B460</f>
        <v>0.59755492091744766</v>
      </c>
      <c r="J460" s="90">
        <v>64110728</v>
      </c>
      <c r="K460" s="96">
        <v>2015</v>
      </c>
      <c r="L460" s="97" t="s">
        <v>18</v>
      </c>
      <c r="M460" s="17"/>
      <c r="N460" s="88"/>
      <c r="O460" s="19"/>
      <c r="P460" s="130" t="s">
        <v>1402</v>
      </c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spans="1:31">
      <c r="A461" s="9" t="s">
        <v>1087</v>
      </c>
      <c r="B461" s="10">
        <f t="shared" si="141"/>
        <v>356.700357</v>
      </c>
      <c r="C461" s="11">
        <f t="shared" si="139"/>
        <v>1.98166865</v>
      </c>
      <c r="D461" s="12">
        <f t="shared" ref="D461:D485" si="143">C461/1</f>
        <v>1.98166865</v>
      </c>
      <c r="E461" s="13">
        <v>180</v>
      </c>
      <c r="F461" s="14">
        <v>126.643061</v>
      </c>
      <c r="G461" s="15">
        <v>0.35499999999999998</v>
      </c>
      <c r="H461" s="14">
        <v>230.05729600000001</v>
      </c>
      <c r="I461" s="50">
        <v>0.64500000000000002</v>
      </c>
      <c r="J461" s="16">
        <v>356700357</v>
      </c>
      <c r="K461" s="70">
        <v>2016</v>
      </c>
      <c r="L461" s="13" t="s">
        <v>18</v>
      </c>
      <c r="M461" s="17" t="s">
        <v>1088</v>
      </c>
      <c r="N461" s="88" t="s">
        <v>1089</v>
      </c>
      <c r="O461" s="19"/>
      <c r="P461" s="28" t="s">
        <v>1403</v>
      </c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spans="1:31">
      <c r="A462" s="9" t="s">
        <v>1090</v>
      </c>
      <c r="B462" s="10">
        <f t="shared" si="141"/>
        <v>312.13667099999998</v>
      </c>
      <c r="C462" s="11">
        <f t="shared" si="139"/>
        <v>3.9017083874999998</v>
      </c>
      <c r="D462" s="12">
        <f t="shared" si="143"/>
        <v>3.9017083874999998</v>
      </c>
      <c r="E462" s="13">
        <v>80</v>
      </c>
      <c r="F462" s="14">
        <v>175.93667099999999</v>
      </c>
      <c r="G462" s="15">
        <v>0.56399999999999995</v>
      </c>
      <c r="H462" s="14">
        <v>136.19999999999999</v>
      </c>
      <c r="I462" s="15">
        <v>0.436</v>
      </c>
      <c r="J462" s="16">
        <v>312136671</v>
      </c>
      <c r="K462" s="70">
        <v>2017</v>
      </c>
      <c r="L462" s="13" t="s">
        <v>18</v>
      </c>
      <c r="M462" s="17" t="s">
        <v>1091</v>
      </c>
      <c r="N462" s="88" t="s">
        <v>1092</v>
      </c>
      <c r="O462" s="19"/>
      <c r="P462" s="28" t="s">
        <v>1403</v>
      </c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spans="1:31">
      <c r="A463" s="9" t="s">
        <v>1093</v>
      </c>
      <c r="B463" s="10">
        <f t="shared" si="141"/>
        <v>468.266122</v>
      </c>
      <c r="C463" s="11">
        <f t="shared" si="139"/>
        <v>7.2040941846153848</v>
      </c>
      <c r="D463" s="12">
        <f t="shared" si="143"/>
        <v>7.2040941846153848</v>
      </c>
      <c r="E463" s="13">
        <v>65</v>
      </c>
      <c r="F463" s="14">
        <v>257.96612199999998</v>
      </c>
      <c r="G463" s="15">
        <v>0.55100000000000005</v>
      </c>
      <c r="H463" s="14">
        <v>210.3</v>
      </c>
      <c r="I463" s="15">
        <v>0.44900000000000001</v>
      </c>
      <c r="J463" s="16">
        <v>468266122</v>
      </c>
      <c r="K463" s="70">
        <v>2014</v>
      </c>
      <c r="L463" s="13" t="s">
        <v>18</v>
      </c>
      <c r="M463" s="17" t="s">
        <v>1094</v>
      </c>
      <c r="N463" s="88" t="s">
        <v>1095</v>
      </c>
      <c r="O463" s="19"/>
      <c r="P463" s="28" t="s">
        <v>1403</v>
      </c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spans="1:31">
      <c r="A464" s="9" t="s">
        <v>1096</v>
      </c>
      <c r="B464" s="10">
        <f t="shared" si="141"/>
        <v>1663.250487</v>
      </c>
      <c r="C464" s="11">
        <f t="shared" si="139"/>
        <v>6.3971172576923081</v>
      </c>
      <c r="D464" s="12">
        <f t="shared" si="143"/>
        <v>6.3971172576923081</v>
      </c>
      <c r="E464" s="13">
        <v>260</v>
      </c>
      <c r="F464" s="14">
        <v>543.63804300000004</v>
      </c>
      <c r="G464" s="15">
        <v>0.32700000000000001</v>
      </c>
      <c r="H464" s="14">
        <v>1119.6124440000001</v>
      </c>
      <c r="I464" s="15">
        <v>0.67300000000000004</v>
      </c>
      <c r="J464" s="16">
        <v>1663250487</v>
      </c>
      <c r="K464" s="70">
        <v>2019</v>
      </c>
      <c r="L464" s="13" t="s">
        <v>18</v>
      </c>
      <c r="M464" s="17" t="s">
        <v>1097</v>
      </c>
      <c r="N464" s="88" t="s">
        <v>1098</v>
      </c>
      <c r="O464" s="19"/>
      <c r="P464" s="28" t="s">
        <v>1403</v>
      </c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spans="1:31">
      <c r="A465" s="9" t="s">
        <v>1096</v>
      </c>
      <c r="B465" s="10">
        <f t="shared" si="141"/>
        <v>1063.611805</v>
      </c>
      <c r="C465" s="11">
        <f t="shared" si="139"/>
        <v>23.635817888888887</v>
      </c>
      <c r="D465" s="12">
        <f t="shared" si="143"/>
        <v>23.635817888888887</v>
      </c>
      <c r="E465" s="13">
        <v>45</v>
      </c>
      <c r="F465" s="14">
        <v>422.78377699999999</v>
      </c>
      <c r="G465" s="15">
        <v>0.39800000000000002</v>
      </c>
      <c r="H465" s="14">
        <v>640.82802800000002</v>
      </c>
      <c r="I465" s="15">
        <v>0.60199999999999998</v>
      </c>
      <c r="J465" s="16">
        <v>1063611805</v>
      </c>
      <c r="K465" s="70">
        <v>1994</v>
      </c>
      <c r="L465" s="13" t="s">
        <v>23</v>
      </c>
      <c r="M465" s="17" t="s">
        <v>1099</v>
      </c>
      <c r="N465" s="88" t="s">
        <v>1100</v>
      </c>
      <c r="O465" s="19"/>
      <c r="P465" s="28" t="s">
        <v>1403</v>
      </c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spans="1:31">
      <c r="A466" s="139" t="s">
        <v>1101</v>
      </c>
      <c r="B466" s="49">
        <f t="shared" si="141"/>
        <v>745.01311499999997</v>
      </c>
      <c r="C466" s="11">
        <f t="shared" si="139"/>
        <v>4.13896175</v>
      </c>
      <c r="D466" s="12">
        <f t="shared" si="143"/>
        <v>4.13896175</v>
      </c>
      <c r="E466" s="32">
        <v>180</v>
      </c>
      <c r="F466" s="14">
        <v>291.71095700000001</v>
      </c>
      <c r="G466" s="50">
        <v>0.39200000000000002</v>
      </c>
      <c r="H466" s="14">
        <v>453.30215800000002</v>
      </c>
      <c r="I466" s="50">
        <v>0.60799999999999998</v>
      </c>
      <c r="J466" s="51">
        <v>745013115</v>
      </c>
      <c r="K466" s="70">
        <v>2005</v>
      </c>
      <c r="L466" s="13" t="s">
        <v>16</v>
      </c>
      <c r="M466" s="17" t="s">
        <v>1102</v>
      </c>
      <c r="N466" s="88" t="s">
        <v>1103</v>
      </c>
      <c r="O466" s="19"/>
      <c r="P466" s="28" t="s">
        <v>1403</v>
      </c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spans="1:31">
      <c r="A467" s="48" t="s">
        <v>1104</v>
      </c>
      <c r="B467" s="49">
        <f t="shared" si="141"/>
        <v>349.18331599999999</v>
      </c>
      <c r="C467" s="64">
        <f t="shared" si="139"/>
        <v>4.9883330857142854</v>
      </c>
      <c r="D467" s="65">
        <f t="shared" si="143"/>
        <v>4.9883330857142854</v>
      </c>
      <c r="E467" s="32">
        <v>70</v>
      </c>
      <c r="F467" s="66">
        <v>214.37350000000001</v>
      </c>
      <c r="G467" s="50">
        <v>0.61399999999999999</v>
      </c>
      <c r="H467" s="66">
        <v>134.80981600000001</v>
      </c>
      <c r="I467" s="50">
        <v>0.38600000000000001</v>
      </c>
      <c r="J467" s="51">
        <v>349183316</v>
      </c>
      <c r="K467" s="78">
        <v>2012</v>
      </c>
      <c r="L467" s="32" t="s">
        <v>18</v>
      </c>
      <c r="M467" s="17" t="s">
        <v>1105</v>
      </c>
      <c r="N467" s="88" t="s">
        <v>1106</v>
      </c>
      <c r="O467" s="19"/>
      <c r="P467" s="28" t="s">
        <v>1403</v>
      </c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spans="1:31">
      <c r="A468" s="48" t="s">
        <v>1107</v>
      </c>
      <c r="B468" s="49">
        <f t="shared" si="141"/>
        <v>618.63899900000001</v>
      </c>
      <c r="C468" s="64">
        <f t="shared" si="139"/>
        <v>8.4745068356164381</v>
      </c>
      <c r="D468" s="65">
        <f t="shared" si="143"/>
        <v>8.4745068356164381</v>
      </c>
      <c r="E468" s="32">
        <v>73</v>
      </c>
      <c r="F468" s="66">
        <v>229.086679</v>
      </c>
      <c r="G468" s="50">
        <v>0.37</v>
      </c>
      <c r="H468" s="66">
        <v>389.55232000000001</v>
      </c>
      <c r="I468" s="50">
        <v>0.63</v>
      </c>
      <c r="J468" s="51">
        <v>618638999</v>
      </c>
      <c r="K468" s="78">
        <v>1997</v>
      </c>
      <c r="L468" s="32" t="s">
        <v>23</v>
      </c>
      <c r="M468" s="17" t="s">
        <v>1108</v>
      </c>
      <c r="N468" s="88" t="s">
        <v>1109</v>
      </c>
      <c r="O468" s="19"/>
      <c r="P468" s="28" t="s">
        <v>1403</v>
      </c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spans="1:31">
      <c r="A469" s="48" t="s">
        <v>1110</v>
      </c>
      <c r="B469" s="49">
        <f t="shared" si="141"/>
        <v>630.62081799999999</v>
      </c>
      <c r="C469" s="64">
        <f t="shared" si="139"/>
        <v>5.8390816481481478</v>
      </c>
      <c r="D469" s="65">
        <f t="shared" si="143"/>
        <v>5.8390816481481478</v>
      </c>
      <c r="E469" s="32">
        <v>108</v>
      </c>
      <c r="F469" s="66">
        <v>228.433663</v>
      </c>
      <c r="G469" s="50">
        <v>0.36199999999999999</v>
      </c>
      <c r="H469" s="66">
        <v>402.18715500000002</v>
      </c>
      <c r="I469" s="50">
        <v>0.63800000000000001</v>
      </c>
      <c r="J469" s="51">
        <v>630620818</v>
      </c>
      <c r="K469" s="78">
        <v>2015</v>
      </c>
      <c r="L469" s="32" t="s">
        <v>18</v>
      </c>
      <c r="M469" s="17" t="s">
        <v>1111</v>
      </c>
      <c r="N469" s="88" t="s">
        <v>1112</v>
      </c>
      <c r="O469" s="19"/>
      <c r="P469" s="28" t="s">
        <v>1403</v>
      </c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spans="1:31">
      <c r="A470" s="48" t="s">
        <v>1113</v>
      </c>
      <c r="B470" s="49">
        <f t="shared" si="141"/>
        <v>351.58340700000002</v>
      </c>
      <c r="C470" s="64">
        <f t="shared" si="139"/>
        <v>19.532411500000002</v>
      </c>
      <c r="D470" s="65">
        <f t="shared" si="143"/>
        <v>19.532411500000002</v>
      </c>
      <c r="E470" s="32">
        <v>18</v>
      </c>
      <c r="F470" s="66">
        <v>119.93873000000001</v>
      </c>
      <c r="G470" s="50">
        <v>0.34100000000000003</v>
      </c>
      <c r="H470" s="66">
        <v>231.644677</v>
      </c>
      <c r="I470" s="50">
        <v>0.65900000000000003</v>
      </c>
      <c r="J470" s="51">
        <v>351583407</v>
      </c>
      <c r="K470" s="78">
        <v>1994</v>
      </c>
      <c r="L470" s="32" t="s">
        <v>23</v>
      </c>
      <c r="M470" s="17" t="s">
        <v>1114</v>
      </c>
      <c r="N470" s="88" t="s">
        <v>1115</v>
      </c>
      <c r="O470" s="19"/>
      <c r="P470" s="28" t="s">
        <v>1403</v>
      </c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spans="1:31">
      <c r="A471" s="48" t="s">
        <v>1116</v>
      </c>
      <c r="B471" s="49">
        <f t="shared" si="141"/>
        <v>467.22272800000002</v>
      </c>
      <c r="C471" s="64">
        <f t="shared" si="139"/>
        <v>7.4162337777777783</v>
      </c>
      <c r="D471" s="65">
        <f t="shared" si="143"/>
        <v>7.4162337777777783</v>
      </c>
      <c r="E471" s="32">
        <v>63</v>
      </c>
      <c r="F471" s="66">
        <v>172.07692800000001</v>
      </c>
      <c r="G471" s="50">
        <v>0.36799999999999999</v>
      </c>
      <c r="H471" s="66">
        <v>295.14580000000001</v>
      </c>
      <c r="I471" s="50">
        <v>0.63200000000000001</v>
      </c>
      <c r="J471" s="51">
        <v>467222728</v>
      </c>
      <c r="K471" s="78">
        <v>1999</v>
      </c>
      <c r="L471" s="32" t="s">
        <v>23</v>
      </c>
      <c r="M471" s="17" t="s">
        <v>1117</v>
      </c>
      <c r="N471" s="88" t="s">
        <v>1118</v>
      </c>
      <c r="O471" s="19"/>
      <c r="P471" s="28" t="s">
        <v>1403</v>
      </c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spans="1:31">
      <c r="A472" s="48" t="s">
        <v>1119</v>
      </c>
      <c r="B472" s="49">
        <f t="shared" si="141"/>
        <v>741.847937</v>
      </c>
      <c r="C472" s="64">
        <f t="shared" si="139"/>
        <v>4.9456529133333333</v>
      </c>
      <c r="D472" s="65">
        <f t="shared" si="143"/>
        <v>4.9456529133333333</v>
      </c>
      <c r="E472" s="32">
        <v>150</v>
      </c>
      <c r="F472" s="66">
        <v>281.57646099999999</v>
      </c>
      <c r="G472" s="50">
        <v>0.38</v>
      </c>
      <c r="H472" s="66">
        <v>460.27147600000001</v>
      </c>
      <c r="I472" s="50">
        <v>0.62</v>
      </c>
      <c r="J472" s="51">
        <v>741847937</v>
      </c>
      <c r="K472" s="78">
        <v>2003</v>
      </c>
      <c r="L472" s="32" t="s">
        <v>16</v>
      </c>
      <c r="M472" s="17" t="s">
        <v>1120</v>
      </c>
      <c r="N472" s="88" t="s">
        <v>1121</v>
      </c>
      <c r="O472" s="19"/>
      <c r="P472" s="28" t="s">
        <v>1403</v>
      </c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spans="1:31">
      <c r="A473" s="48" t="s">
        <v>1122</v>
      </c>
      <c r="B473" s="49">
        <f t="shared" si="141"/>
        <v>427.34432500000003</v>
      </c>
      <c r="C473" s="64">
        <f t="shared" si="139"/>
        <v>2.8489621666666669</v>
      </c>
      <c r="D473" s="65">
        <f t="shared" si="143"/>
        <v>2.8489621666666669</v>
      </c>
      <c r="E473" s="32">
        <v>150</v>
      </c>
      <c r="F473" s="66">
        <v>139.31394800000001</v>
      </c>
      <c r="G473" s="50">
        <v>0.32600000000000001</v>
      </c>
      <c r="H473" s="66">
        <v>288.03037699999999</v>
      </c>
      <c r="I473" s="50">
        <v>0.67400000000000004</v>
      </c>
      <c r="J473" s="51">
        <v>427344325</v>
      </c>
      <c r="K473" s="78">
        <v>2003</v>
      </c>
      <c r="L473" s="32" t="s">
        <v>16</v>
      </c>
      <c r="M473" s="17" t="s">
        <v>1123</v>
      </c>
      <c r="N473" s="88" t="s">
        <v>1124</v>
      </c>
      <c r="O473" s="19"/>
      <c r="P473" s="28" t="s">
        <v>1403</v>
      </c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spans="1:31">
      <c r="A474" s="48" t="s">
        <v>1125</v>
      </c>
      <c r="B474" s="49">
        <f t="shared" si="141"/>
        <v>348.319861</v>
      </c>
      <c r="C474" s="64">
        <f t="shared" si="139"/>
        <v>10.244701794117647</v>
      </c>
      <c r="D474" s="65">
        <f t="shared" si="143"/>
        <v>10.244701794117647</v>
      </c>
      <c r="E474" s="32">
        <v>34</v>
      </c>
      <c r="F474" s="66">
        <v>102.427862</v>
      </c>
      <c r="G474" s="50">
        <v>0.29399999999999998</v>
      </c>
      <c r="H474" s="66">
        <v>245.891999</v>
      </c>
      <c r="I474" s="50">
        <v>0.70599999999999996</v>
      </c>
      <c r="J474" s="51">
        <v>348319861</v>
      </c>
      <c r="K474" s="78">
        <v>2014</v>
      </c>
      <c r="L474" s="32" t="s">
        <v>18</v>
      </c>
      <c r="M474" s="17" t="s">
        <v>1126</v>
      </c>
      <c r="N474" s="88" t="s">
        <v>1127</v>
      </c>
      <c r="O474" s="19"/>
      <c r="P474" s="28" t="s">
        <v>1403</v>
      </c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spans="1:31">
      <c r="A475" s="48" t="s">
        <v>1128</v>
      </c>
      <c r="B475" s="49">
        <f t="shared" si="141"/>
        <v>530.51732000000004</v>
      </c>
      <c r="C475" s="64">
        <f t="shared" si="139"/>
        <v>2.9804343820224721</v>
      </c>
      <c r="D475" s="65">
        <f t="shared" si="143"/>
        <v>2.9804343820224721</v>
      </c>
      <c r="E475" s="32">
        <v>178</v>
      </c>
      <c r="F475" s="66">
        <v>145.522784</v>
      </c>
      <c r="G475" s="50">
        <v>0.27400000000000002</v>
      </c>
      <c r="H475" s="66">
        <v>384.99453599999998</v>
      </c>
      <c r="I475" s="50">
        <v>0.72599999999999998</v>
      </c>
      <c r="J475" s="51">
        <v>530517320</v>
      </c>
      <c r="K475" s="78">
        <v>2018</v>
      </c>
      <c r="L475" s="32" t="s">
        <v>18</v>
      </c>
      <c r="M475" s="17" t="s">
        <v>1129</v>
      </c>
      <c r="N475" s="88" t="s">
        <v>1130</v>
      </c>
      <c r="O475" s="19"/>
      <c r="P475" s="124" t="s">
        <v>1402</v>
      </c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spans="1:31">
      <c r="A476" s="48" t="s">
        <v>1131</v>
      </c>
      <c r="B476" s="49">
        <f t="shared" si="141"/>
        <v>415.93340599999999</v>
      </c>
      <c r="C476" s="64">
        <f t="shared" si="139"/>
        <v>5.1991675749999997</v>
      </c>
      <c r="D476" s="65">
        <f t="shared" si="143"/>
        <v>5.1991675749999997</v>
      </c>
      <c r="E476" s="32">
        <v>80</v>
      </c>
      <c r="F476" s="66">
        <v>155.38548800000001</v>
      </c>
      <c r="G476" s="50">
        <v>0.374</v>
      </c>
      <c r="H476" s="66">
        <v>260.54791799999998</v>
      </c>
      <c r="I476" s="50">
        <v>0.626</v>
      </c>
      <c r="J476" s="51">
        <v>415933406</v>
      </c>
      <c r="K476" s="78">
        <v>1999</v>
      </c>
      <c r="L476" s="32" t="s">
        <v>23</v>
      </c>
      <c r="M476" s="17" t="s">
        <v>1132</v>
      </c>
      <c r="N476" s="88" t="s">
        <v>1133</v>
      </c>
      <c r="O476" s="19"/>
      <c r="P476" s="28" t="s">
        <v>1403</v>
      </c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spans="1:31">
      <c r="A477" s="48" t="s">
        <v>1131</v>
      </c>
      <c r="B477" s="49">
        <f t="shared" si="141"/>
        <v>409.231607</v>
      </c>
      <c r="C477" s="64">
        <f t="shared" si="139"/>
        <v>5.1153950874999996</v>
      </c>
      <c r="D477" s="65">
        <f t="shared" si="143"/>
        <v>5.1153950874999996</v>
      </c>
      <c r="E477" s="32">
        <v>80</v>
      </c>
      <c r="F477" s="66">
        <v>80.227895000000004</v>
      </c>
      <c r="G477" s="50">
        <v>0.19600000000000001</v>
      </c>
      <c r="H477" s="66">
        <v>329.00371200000001</v>
      </c>
      <c r="I477" s="50">
        <v>0.80400000000000005</v>
      </c>
      <c r="J477" s="51">
        <v>409231607</v>
      </c>
      <c r="K477" s="78">
        <v>2017</v>
      </c>
      <c r="L477" s="32" t="s">
        <v>18</v>
      </c>
      <c r="M477" s="17" t="s">
        <v>1134</v>
      </c>
      <c r="N477" s="88" t="s">
        <v>1133</v>
      </c>
      <c r="O477" s="19"/>
      <c r="P477" s="28" t="s">
        <v>1403</v>
      </c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 spans="1:31">
      <c r="A478" s="48" t="s">
        <v>1135</v>
      </c>
      <c r="B478" s="49">
        <f t="shared" si="141"/>
        <v>443.28090400000002</v>
      </c>
      <c r="C478" s="64">
        <f t="shared" si="139"/>
        <v>4.5232745306122455</v>
      </c>
      <c r="D478" s="65">
        <f t="shared" si="143"/>
        <v>4.5232745306122455</v>
      </c>
      <c r="E478" s="32">
        <v>98</v>
      </c>
      <c r="F478" s="66">
        <v>202.01978500000001</v>
      </c>
      <c r="G478" s="50">
        <v>0.45600000000000002</v>
      </c>
      <c r="H478" s="66">
        <v>241.26111900000001</v>
      </c>
      <c r="I478" s="50">
        <v>0.54400000000000004</v>
      </c>
      <c r="J478" s="51">
        <v>443280904</v>
      </c>
      <c r="K478" s="78">
        <v>2001</v>
      </c>
      <c r="L478" s="32" t="s">
        <v>16</v>
      </c>
      <c r="M478" s="17" t="s">
        <v>1136</v>
      </c>
      <c r="N478" s="88" t="s">
        <v>1137</v>
      </c>
      <c r="O478" s="19"/>
      <c r="P478" s="28" t="s">
        <v>1403</v>
      </c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>
      <c r="A479" s="48" t="s">
        <v>1138</v>
      </c>
      <c r="B479" s="49">
        <f t="shared" si="141"/>
        <v>403.44983000000002</v>
      </c>
      <c r="C479" s="64">
        <f t="shared" si="139"/>
        <v>2.7824126206896551</v>
      </c>
      <c r="D479" s="65">
        <f t="shared" si="143"/>
        <v>2.7824126206896551</v>
      </c>
      <c r="E479" s="32">
        <v>145</v>
      </c>
      <c r="F479" s="66">
        <v>102.491776</v>
      </c>
      <c r="G479" s="50">
        <v>0.254</v>
      </c>
      <c r="H479" s="66">
        <v>300.958054</v>
      </c>
      <c r="I479" s="50">
        <v>0.746</v>
      </c>
      <c r="J479" s="51">
        <v>403449830</v>
      </c>
      <c r="K479" s="78">
        <v>2008</v>
      </c>
      <c r="L479" s="32" t="s">
        <v>16</v>
      </c>
      <c r="M479" s="17" t="s">
        <v>1139</v>
      </c>
      <c r="N479" s="88" t="s">
        <v>1140</v>
      </c>
      <c r="O479" s="19"/>
      <c r="P479" s="28" t="s">
        <v>1403</v>
      </c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</row>
    <row r="480" spans="1:31">
      <c r="A480" s="48" t="s">
        <v>1141</v>
      </c>
      <c r="B480" s="49">
        <f t="shared" si="141"/>
        <v>365.58279700000003</v>
      </c>
      <c r="C480" s="64">
        <f t="shared" si="139"/>
        <v>16.617399863636365</v>
      </c>
      <c r="D480" s="65">
        <f t="shared" si="143"/>
        <v>16.617399863636365</v>
      </c>
      <c r="E480" s="32">
        <v>22</v>
      </c>
      <c r="F480" s="66">
        <v>117.481222</v>
      </c>
      <c r="G480" s="50">
        <v>0.32100000000000001</v>
      </c>
      <c r="H480" s="66">
        <v>248.101575</v>
      </c>
      <c r="I480" s="50">
        <v>0.67900000000000005</v>
      </c>
      <c r="J480" s="51">
        <v>365582797</v>
      </c>
      <c r="K480" s="78">
        <v>2018</v>
      </c>
      <c r="L480" s="32" t="s">
        <v>18</v>
      </c>
      <c r="M480" s="17" t="s">
        <v>1142</v>
      </c>
      <c r="N480" s="88" t="s">
        <v>1143</v>
      </c>
      <c r="O480" s="19"/>
      <c r="P480" s="28" t="s">
        <v>1403</v>
      </c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</row>
    <row r="481" spans="1:31">
      <c r="A481" s="48" t="s">
        <v>1144</v>
      </c>
      <c r="B481" s="49">
        <f t="shared" si="141"/>
        <v>612.05450599999995</v>
      </c>
      <c r="C481" s="64">
        <f t="shared" si="139"/>
        <v>20.401816866666664</v>
      </c>
      <c r="D481" s="65">
        <f t="shared" si="143"/>
        <v>20.401816866666664</v>
      </c>
      <c r="E481" s="32">
        <v>30</v>
      </c>
      <c r="F481" s="66">
        <v>370.78293000000002</v>
      </c>
      <c r="G481" s="50">
        <v>0.60599999999999998</v>
      </c>
      <c r="H481" s="66">
        <v>241.27157600000001</v>
      </c>
      <c r="I481" s="50">
        <v>0.39400000000000002</v>
      </c>
      <c r="J481" s="51">
        <v>612054506</v>
      </c>
      <c r="K481" s="78">
        <v>2004</v>
      </c>
      <c r="L481" s="32" t="s">
        <v>16</v>
      </c>
      <c r="M481" s="17" t="s">
        <v>1145</v>
      </c>
      <c r="N481" s="88" t="s">
        <v>1146</v>
      </c>
      <c r="O481" s="19"/>
      <c r="P481" s="28" t="s">
        <v>1403</v>
      </c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</row>
    <row r="482" spans="1:31">
      <c r="A482" s="48" t="s">
        <v>1147</v>
      </c>
      <c r="B482" s="49">
        <f t="shared" si="141"/>
        <v>328.718434</v>
      </c>
      <c r="C482" s="64">
        <f t="shared" si="139"/>
        <v>2.7393202833333334</v>
      </c>
      <c r="D482" s="65">
        <f t="shared" si="143"/>
        <v>2.7393202833333334</v>
      </c>
      <c r="E482" s="32">
        <v>120</v>
      </c>
      <c r="F482" s="66">
        <v>182.61843400000001</v>
      </c>
      <c r="G482" s="50">
        <v>0.55600000000000005</v>
      </c>
      <c r="H482" s="66">
        <v>146.1</v>
      </c>
      <c r="I482" s="50">
        <v>0.44400000000000001</v>
      </c>
      <c r="J482" s="51">
        <v>328718434</v>
      </c>
      <c r="K482" s="78">
        <v>2000</v>
      </c>
      <c r="L482" s="32" t="s">
        <v>16</v>
      </c>
      <c r="M482" s="17" t="s">
        <v>1148</v>
      </c>
      <c r="N482" s="88" t="s">
        <v>1149</v>
      </c>
      <c r="O482" s="19"/>
      <c r="P482" s="28" t="s">
        <v>1403</v>
      </c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</row>
    <row r="483" spans="1:31">
      <c r="A483" s="139" t="s">
        <v>1150</v>
      </c>
      <c r="B483" s="49">
        <f t="shared" si="141"/>
        <v>1027.082707</v>
      </c>
      <c r="C483" s="64">
        <f t="shared" si="139"/>
        <v>8.9311539739130446</v>
      </c>
      <c r="D483" s="65">
        <f t="shared" si="143"/>
        <v>8.9311539739130446</v>
      </c>
      <c r="E483" s="32">
        <v>115</v>
      </c>
      <c r="F483" s="66">
        <v>474.54467699999998</v>
      </c>
      <c r="G483" s="50">
        <v>0.46200000000000002</v>
      </c>
      <c r="H483" s="66">
        <v>552.53803000000005</v>
      </c>
      <c r="I483" s="50">
        <v>0.53800000000000003</v>
      </c>
      <c r="J483" s="51">
        <v>1027082707</v>
      </c>
      <c r="K483" s="78">
        <v>1999</v>
      </c>
      <c r="L483" s="32" t="s">
        <v>23</v>
      </c>
      <c r="M483" s="17" t="s">
        <v>1151</v>
      </c>
      <c r="N483" s="88" t="s">
        <v>1152</v>
      </c>
      <c r="O483" s="19"/>
      <c r="P483" s="28" t="s">
        <v>1403</v>
      </c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</row>
    <row r="484" spans="1:31">
      <c r="A484" s="48" t="s">
        <v>1153</v>
      </c>
      <c r="B484" s="49">
        <f t="shared" si="141"/>
        <v>315.24976800000002</v>
      </c>
      <c r="C484" s="64">
        <f t="shared" si="139"/>
        <v>1.8544104000000001</v>
      </c>
      <c r="D484" s="65">
        <f t="shared" si="143"/>
        <v>1.8544104000000001</v>
      </c>
      <c r="E484" s="32">
        <v>170</v>
      </c>
      <c r="F484" s="66">
        <v>188.96980400000001</v>
      </c>
      <c r="G484" s="50">
        <v>0.59899999999999998</v>
      </c>
      <c r="H484" s="66">
        <v>126.27996400000001</v>
      </c>
      <c r="I484" s="50">
        <v>0.40100000000000002</v>
      </c>
      <c r="J484" s="51">
        <v>315249768</v>
      </c>
      <c r="K484" s="78">
        <v>2004</v>
      </c>
      <c r="L484" s="32" t="s">
        <v>16</v>
      </c>
      <c r="M484" s="17" t="s">
        <v>1154</v>
      </c>
      <c r="N484" s="88" t="s">
        <v>1155</v>
      </c>
      <c r="O484" s="19"/>
      <c r="P484" s="28" t="s">
        <v>1403</v>
      </c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</row>
    <row r="485" spans="1:31">
      <c r="A485" s="48" t="s">
        <v>1156</v>
      </c>
      <c r="B485" s="49">
        <f t="shared" si="141"/>
        <v>317.37503099999998</v>
      </c>
      <c r="C485" s="64">
        <f t="shared" si="139"/>
        <v>7.9343757749999995</v>
      </c>
      <c r="D485" s="65">
        <f t="shared" si="143"/>
        <v>7.9343757749999995</v>
      </c>
      <c r="E485" s="32">
        <v>40</v>
      </c>
      <c r="F485" s="66">
        <v>163.95803100000001</v>
      </c>
      <c r="G485" s="50">
        <v>0.51700000000000002</v>
      </c>
      <c r="H485" s="66">
        <v>153.417</v>
      </c>
      <c r="I485" s="50">
        <v>0.48299999999999998</v>
      </c>
      <c r="J485" s="51">
        <v>317375031</v>
      </c>
      <c r="K485" s="78">
        <v>2009</v>
      </c>
      <c r="L485" s="32" t="s">
        <v>16</v>
      </c>
      <c r="M485" s="17" t="s">
        <v>1157</v>
      </c>
      <c r="N485" s="88" t="s">
        <v>1158</v>
      </c>
      <c r="O485" s="19"/>
      <c r="P485" s="28" t="s">
        <v>1403</v>
      </c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</row>
    <row r="486" spans="1:31">
      <c r="A486" s="140" t="s">
        <v>1490</v>
      </c>
      <c r="B486" s="141">
        <f t="shared" si="141"/>
        <v>89.328626999999997</v>
      </c>
      <c r="C486" s="142">
        <f t="shared" si="139"/>
        <v>29.776208999999998</v>
      </c>
      <c r="D486" s="143">
        <f t="shared" ref="D486:D488" si="144">SUM(C486/1)</f>
        <v>29.776208999999998</v>
      </c>
      <c r="E486" s="143">
        <v>3</v>
      </c>
      <c r="F486" s="143">
        <v>64.473115000000007</v>
      </c>
      <c r="G486" s="144">
        <f t="shared" ref="G486:G488" si="145">SUM(F486/B486)</f>
        <v>0.7217519978226018</v>
      </c>
      <c r="H486" s="145">
        <f t="shared" ref="H486:H488" si="146">(J486/1000000)-F486</f>
        <v>24.85551199999999</v>
      </c>
      <c r="I486" s="115">
        <f t="shared" ref="I486:I488" si="147">H486/B486</f>
        <v>0.2782480021773982</v>
      </c>
      <c r="J486" s="141">
        <v>89328627</v>
      </c>
      <c r="K486" s="146">
        <v>2013</v>
      </c>
      <c r="L486" s="147" t="s">
        <v>18</v>
      </c>
      <c r="M486" s="17"/>
      <c r="N486" s="88"/>
      <c r="O486" s="19"/>
      <c r="P486" s="116" t="s">
        <v>1402</v>
      </c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</row>
    <row r="487" spans="1:31">
      <c r="A487" s="148" t="s">
        <v>1491</v>
      </c>
      <c r="B487" s="149">
        <f t="shared" si="141"/>
        <v>110.602999</v>
      </c>
      <c r="C487" s="150">
        <f>SUM(J487/(E487*1000000))</f>
        <v>12.289222111111112</v>
      </c>
      <c r="D487" s="143">
        <f t="shared" si="144"/>
        <v>12.289222111111112</v>
      </c>
      <c r="E487" s="145">
        <v>9</v>
      </c>
      <c r="F487" s="145">
        <v>71.962800000000001</v>
      </c>
      <c r="G487" s="144">
        <f t="shared" si="145"/>
        <v>0.6506405852521232</v>
      </c>
      <c r="H487" s="94">
        <f t="shared" si="146"/>
        <v>38.640198999999996</v>
      </c>
      <c r="I487" s="115">
        <f t="shared" si="147"/>
        <v>0.34935941474787674</v>
      </c>
      <c r="J487" s="149">
        <v>110602999</v>
      </c>
      <c r="K487" s="151">
        <v>2014</v>
      </c>
      <c r="L487" s="147" t="s">
        <v>18</v>
      </c>
      <c r="M487" s="17"/>
      <c r="N487" s="88"/>
      <c r="O487" s="19"/>
      <c r="P487" s="135" t="s">
        <v>1402</v>
      </c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</row>
    <row r="488" spans="1:31">
      <c r="A488" s="148" t="s">
        <v>1492</v>
      </c>
      <c r="B488" s="141">
        <f t="shared" si="141"/>
        <v>118.416945</v>
      </c>
      <c r="C488" s="142">
        <f t="shared" ref="C488:C527" si="148">SUM(B488/E488)</f>
        <v>11.841694499999999</v>
      </c>
      <c r="D488" s="143">
        <f t="shared" si="144"/>
        <v>11.841694499999999</v>
      </c>
      <c r="E488" s="143">
        <v>10</v>
      </c>
      <c r="F488" s="145">
        <v>79.042439999999999</v>
      </c>
      <c r="G488" s="144">
        <f t="shared" si="145"/>
        <v>0.66749264642826245</v>
      </c>
      <c r="H488" s="94">
        <f t="shared" si="146"/>
        <v>39.374504999999999</v>
      </c>
      <c r="I488" s="115">
        <f t="shared" si="147"/>
        <v>0.33250735357173755</v>
      </c>
      <c r="J488" s="141">
        <v>118416945</v>
      </c>
      <c r="K488" s="151">
        <v>2016</v>
      </c>
      <c r="L488" s="147" t="s">
        <v>18</v>
      </c>
      <c r="M488" s="17"/>
      <c r="N488" s="88"/>
      <c r="O488" s="19"/>
      <c r="P488" s="116" t="s">
        <v>1402</v>
      </c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</row>
    <row r="489" spans="1:31">
      <c r="A489" s="48" t="s">
        <v>1159</v>
      </c>
      <c r="B489" s="49">
        <f t="shared" si="141"/>
        <v>532.95050300000003</v>
      </c>
      <c r="C489" s="64">
        <f t="shared" si="148"/>
        <v>3.9477815037037041</v>
      </c>
      <c r="D489" s="65">
        <f t="shared" ref="D489:D499" si="149">C489/1</f>
        <v>3.9477815037037041</v>
      </c>
      <c r="E489" s="32">
        <v>135</v>
      </c>
      <c r="F489" s="66">
        <v>183.63789399999999</v>
      </c>
      <c r="G489" s="50">
        <v>0.34499999999999997</v>
      </c>
      <c r="H489" s="14">
        <v>349.31260900000001</v>
      </c>
      <c r="I489" s="50">
        <v>0.65500000000000003</v>
      </c>
      <c r="J489" s="51">
        <v>532950503</v>
      </c>
      <c r="K489" s="78">
        <v>2015</v>
      </c>
      <c r="L489" s="32" t="s">
        <v>18</v>
      </c>
      <c r="M489" s="17" t="s">
        <v>1160</v>
      </c>
      <c r="N489" s="88" t="s">
        <v>1161</v>
      </c>
      <c r="O489" s="19"/>
      <c r="P489" s="28" t="s">
        <v>1403</v>
      </c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>
      <c r="A490" s="139" t="s">
        <v>1162</v>
      </c>
      <c r="B490" s="49">
        <f t="shared" si="141"/>
        <v>1074.149279</v>
      </c>
      <c r="C490" s="64">
        <f t="shared" si="148"/>
        <v>3.905997378181818</v>
      </c>
      <c r="D490" s="65">
        <f t="shared" si="149"/>
        <v>3.905997378181818</v>
      </c>
      <c r="E490" s="32">
        <v>275</v>
      </c>
      <c r="F490" s="66">
        <v>515.20254199999999</v>
      </c>
      <c r="G490" s="50">
        <v>0.48</v>
      </c>
      <c r="H490" s="66">
        <v>558.94673699999998</v>
      </c>
      <c r="I490" s="50">
        <v>0.52</v>
      </c>
      <c r="J490" s="51">
        <v>1074149279</v>
      </c>
      <c r="K490" s="78">
        <v>2019</v>
      </c>
      <c r="L490" s="32" t="s">
        <v>18</v>
      </c>
      <c r="M490" s="17" t="s">
        <v>1163</v>
      </c>
      <c r="N490" s="88" t="s">
        <v>1164</v>
      </c>
      <c r="O490" s="19"/>
      <c r="P490" s="28" t="s">
        <v>1403</v>
      </c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</row>
    <row r="491" spans="1:31">
      <c r="A491" s="48" t="s">
        <v>1165</v>
      </c>
      <c r="B491" s="49">
        <f t="shared" si="141"/>
        <v>335.06262099999998</v>
      </c>
      <c r="C491" s="64">
        <f t="shared" si="148"/>
        <v>4.467501613333333</v>
      </c>
      <c r="D491" s="65">
        <f t="shared" si="149"/>
        <v>4.467501613333333</v>
      </c>
      <c r="E491" s="32">
        <v>75</v>
      </c>
      <c r="F491" s="66">
        <v>134.06951100000001</v>
      </c>
      <c r="G491" s="50">
        <v>0.4</v>
      </c>
      <c r="H491" s="66">
        <v>200.99311</v>
      </c>
      <c r="I491" s="50">
        <v>0.6</v>
      </c>
      <c r="J491" s="51">
        <v>335062621</v>
      </c>
      <c r="K491" s="78">
        <v>1996</v>
      </c>
      <c r="L491" s="32" t="s">
        <v>23</v>
      </c>
      <c r="M491" s="17" t="s">
        <v>1166</v>
      </c>
      <c r="N491" s="88" t="s">
        <v>1167</v>
      </c>
      <c r="O491" s="19"/>
      <c r="P491" s="28" t="s">
        <v>1403</v>
      </c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</row>
    <row r="492" spans="1:31">
      <c r="A492" s="48" t="s">
        <v>1168</v>
      </c>
      <c r="B492" s="49">
        <f t="shared" si="141"/>
        <v>894.32846900000004</v>
      </c>
      <c r="C492" s="64">
        <f t="shared" si="148"/>
        <v>11.924379586666667</v>
      </c>
      <c r="D492" s="65">
        <f t="shared" si="149"/>
        <v>11.924379586666667</v>
      </c>
      <c r="E492" s="32">
        <v>75</v>
      </c>
      <c r="F492" s="66">
        <v>368.38432999999998</v>
      </c>
      <c r="G492" s="50">
        <v>0.41199999999999998</v>
      </c>
      <c r="H492" s="66">
        <v>525.94413899999995</v>
      </c>
      <c r="I492" s="50">
        <v>0.58799999999999997</v>
      </c>
      <c r="J492" s="51">
        <v>894328469</v>
      </c>
      <c r="K492" s="78">
        <v>2016</v>
      </c>
      <c r="L492" s="32" t="s">
        <v>18</v>
      </c>
      <c r="M492" s="17" t="s">
        <v>1169</v>
      </c>
      <c r="N492" s="88" t="s">
        <v>1170</v>
      </c>
      <c r="O492" s="19"/>
      <c r="P492" s="28" t="s">
        <v>1403</v>
      </c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</row>
    <row r="493" spans="1:31">
      <c r="A493" s="48" t="s">
        <v>1171</v>
      </c>
      <c r="B493" s="49">
        <f t="shared" si="141"/>
        <v>431.05805600000002</v>
      </c>
      <c r="C493" s="64">
        <f t="shared" si="148"/>
        <v>5.7474407466666673</v>
      </c>
      <c r="D493" s="65">
        <f t="shared" si="149"/>
        <v>5.7474407466666673</v>
      </c>
      <c r="E493" s="32">
        <v>75</v>
      </c>
      <c r="F493" s="66">
        <v>158.87439499999999</v>
      </c>
      <c r="G493" s="50">
        <v>0.36899999999999999</v>
      </c>
      <c r="H493" s="66">
        <v>272.18366099999997</v>
      </c>
      <c r="I493" s="50">
        <v>0.63100000000000001</v>
      </c>
      <c r="J493" s="51">
        <v>431058056</v>
      </c>
      <c r="K493" s="78">
        <v>2019</v>
      </c>
      <c r="L493" s="32" t="s">
        <v>18</v>
      </c>
      <c r="M493" s="17" t="s">
        <v>1172</v>
      </c>
      <c r="N493" s="88" t="s">
        <v>1173</v>
      </c>
      <c r="O493" s="19"/>
      <c r="P493" s="28" t="s">
        <v>1403</v>
      </c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</row>
    <row r="494" spans="1:31">
      <c r="A494" s="48" t="s">
        <v>1177</v>
      </c>
      <c r="B494" s="49">
        <f t="shared" si="141"/>
        <v>536.41429300000004</v>
      </c>
      <c r="C494" s="64">
        <f t="shared" si="148"/>
        <v>7.1521905733333337</v>
      </c>
      <c r="D494" s="65">
        <f t="shared" si="149"/>
        <v>7.1521905733333337</v>
      </c>
      <c r="E494" s="32">
        <v>75</v>
      </c>
      <c r="F494" s="66">
        <v>183.13501400000001</v>
      </c>
      <c r="G494" s="50">
        <v>0.34100000000000003</v>
      </c>
      <c r="H494" s="66">
        <v>353.27927899999997</v>
      </c>
      <c r="I494" s="50">
        <v>0.65900000000000003</v>
      </c>
      <c r="J494" s="51">
        <v>536414293</v>
      </c>
      <c r="K494" s="78">
        <v>2007</v>
      </c>
      <c r="L494" s="32" t="s">
        <v>16</v>
      </c>
      <c r="M494" s="17" t="s">
        <v>1178</v>
      </c>
      <c r="N494" s="88" t="s">
        <v>1179</v>
      </c>
      <c r="O494" s="19"/>
      <c r="P494" s="28" t="s">
        <v>1403</v>
      </c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</row>
    <row r="495" spans="1:31">
      <c r="A495" s="48" t="s">
        <v>1180</v>
      </c>
      <c r="B495" s="49">
        <f t="shared" si="141"/>
        <v>672.80643199999997</v>
      </c>
      <c r="C495" s="64">
        <f t="shared" si="148"/>
        <v>16.8201608</v>
      </c>
      <c r="D495" s="65">
        <f t="shared" si="149"/>
        <v>16.8201608</v>
      </c>
      <c r="E495" s="32">
        <v>40</v>
      </c>
      <c r="F495" s="66">
        <v>293.50629199999997</v>
      </c>
      <c r="G495" s="50">
        <v>0.436</v>
      </c>
      <c r="H495" s="66">
        <v>379.30014</v>
      </c>
      <c r="I495" s="50">
        <v>0.56399999999999995</v>
      </c>
      <c r="J495" s="51">
        <v>672806432</v>
      </c>
      <c r="K495" s="78">
        <v>1999</v>
      </c>
      <c r="L495" s="32" t="s">
        <v>23</v>
      </c>
      <c r="M495" s="17" t="s">
        <v>1181</v>
      </c>
      <c r="N495" s="88" t="s">
        <v>1182</v>
      </c>
      <c r="O495" s="19"/>
      <c r="P495" s="28" t="s">
        <v>1403</v>
      </c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</row>
    <row r="496" spans="1:31">
      <c r="A496" s="48" t="s">
        <v>1183</v>
      </c>
      <c r="B496" s="49">
        <f t="shared" si="141"/>
        <v>563.749323</v>
      </c>
      <c r="C496" s="64">
        <f t="shared" si="148"/>
        <v>5.1249938454545454</v>
      </c>
      <c r="D496" s="65">
        <f t="shared" si="149"/>
        <v>5.1249938454545454</v>
      </c>
      <c r="E496" s="32">
        <v>110</v>
      </c>
      <c r="F496" s="66">
        <v>142.614158</v>
      </c>
      <c r="G496" s="50">
        <v>0.253</v>
      </c>
      <c r="H496" s="66">
        <v>421.13516499999997</v>
      </c>
      <c r="I496" s="50">
        <v>0.747</v>
      </c>
      <c r="J496" s="51">
        <v>563749323</v>
      </c>
      <c r="K496" s="78">
        <v>2011</v>
      </c>
      <c r="L496" s="32" t="s">
        <v>18</v>
      </c>
      <c r="M496" s="17" t="s">
        <v>1184</v>
      </c>
      <c r="N496" s="88" t="s">
        <v>1185</v>
      </c>
      <c r="O496" s="19"/>
      <c r="P496" s="28" t="s">
        <v>1403</v>
      </c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</row>
    <row r="497" spans="1:31">
      <c r="A497" s="48" t="s">
        <v>1186</v>
      </c>
      <c r="B497" s="49">
        <f t="shared" si="141"/>
        <v>347.54536000000002</v>
      </c>
      <c r="C497" s="64">
        <f t="shared" si="148"/>
        <v>3.3099558095238097</v>
      </c>
      <c r="D497" s="65">
        <f t="shared" si="149"/>
        <v>3.3099558095238097</v>
      </c>
      <c r="E497" s="32">
        <v>105</v>
      </c>
      <c r="F497" s="66">
        <v>71.017784000000006</v>
      </c>
      <c r="G497" s="50">
        <v>0.20399999999999999</v>
      </c>
      <c r="H497" s="66">
        <v>276.52757600000001</v>
      </c>
      <c r="I497" s="50">
        <v>0.79600000000000004</v>
      </c>
      <c r="J497" s="51">
        <v>347545360</v>
      </c>
      <c r="K497" s="78">
        <v>2013</v>
      </c>
      <c r="L497" s="32" t="s">
        <v>18</v>
      </c>
      <c r="M497" s="17" t="s">
        <v>1187</v>
      </c>
      <c r="N497" s="88" t="s">
        <v>1188</v>
      </c>
      <c r="O497" s="19"/>
      <c r="P497" s="28" t="s">
        <v>1403</v>
      </c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>
      <c r="A498" s="48" t="s">
        <v>1189</v>
      </c>
      <c r="B498" s="49">
        <f t="shared" si="141"/>
        <v>325.18603200000001</v>
      </c>
      <c r="C498" s="64">
        <f t="shared" si="148"/>
        <v>4.3944058378378381</v>
      </c>
      <c r="D498" s="65">
        <f t="shared" si="149"/>
        <v>4.3944058378378381</v>
      </c>
      <c r="E498" s="32">
        <v>74</v>
      </c>
      <c r="F498" s="66">
        <v>162.994032</v>
      </c>
      <c r="G498" s="50">
        <v>0.501</v>
      </c>
      <c r="H498" s="66">
        <v>162.19200000000001</v>
      </c>
      <c r="I498" s="50">
        <v>0.499</v>
      </c>
      <c r="J498" s="51">
        <v>325186032</v>
      </c>
      <c r="K498" s="78">
        <v>2015</v>
      </c>
      <c r="L498" s="32" t="s">
        <v>18</v>
      </c>
      <c r="M498" s="17" t="s">
        <v>1190</v>
      </c>
      <c r="N498" s="88" t="s">
        <v>1191</v>
      </c>
      <c r="O498" s="19"/>
      <c r="P498" s="28" t="s">
        <v>1403</v>
      </c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</row>
    <row r="499" spans="1:31">
      <c r="A499" s="48" t="s">
        <v>1493</v>
      </c>
      <c r="B499" s="49">
        <f t="shared" si="141"/>
        <v>698.50982499999998</v>
      </c>
      <c r="C499" s="64">
        <f t="shared" si="148"/>
        <v>10.27220330882353</v>
      </c>
      <c r="D499" s="65">
        <f t="shared" si="149"/>
        <v>10.27220330882353</v>
      </c>
      <c r="E499" s="32">
        <v>68</v>
      </c>
      <c r="F499" s="66">
        <v>300.53175099999999</v>
      </c>
      <c r="G499" s="50">
        <v>0.43</v>
      </c>
      <c r="H499" s="66">
        <v>397.97807399999999</v>
      </c>
      <c r="I499" s="50">
        <v>0.56999999999999995</v>
      </c>
      <c r="J499" s="51">
        <v>698509825</v>
      </c>
      <c r="K499" s="78">
        <v>2010</v>
      </c>
      <c r="L499" s="32" t="s">
        <v>18</v>
      </c>
      <c r="M499" s="17" t="s">
        <v>1280</v>
      </c>
      <c r="N499" s="88" t="s">
        <v>1281</v>
      </c>
      <c r="O499" s="19"/>
      <c r="P499" s="28" t="s">
        <v>1403</v>
      </c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</row>
    <row r="500" spans="1:31">
      <c r="A500" s="152" t="s">
        <v>1494</v>
      </c>
      <c r="B500" s="141">
        <f t="shared" si="141"/>
        <v>90.937438999999998</v>
      </c>
      <c r="C500" s="142">
        <f t="shared" si="148"/>
        <v>18.1874878</v>
      </c>
      <c r="D500" s="143">
        <f>SUM(C500/1)</f>
        <v>18.1874878</v>
      </c>
      <c r="E500" s="145">
        <v>5</v>
      </c>
      <c r="F500" s="143">
        <v>64.704894999999993</v>
      </c>
      <c r="G500" s="144">
        <f>SUM(F500/B500)</f>
        <v>0.71153196869773294</v>
      </c>
      <c r="H500" s="145">
        <f>(J500/1000000)-F500</f>
        <v>26.232544000000004</v>
      </c>
      <c r="I500" s="115">
        <f>H500/B500</f>
        <v>0.28846803130226711</v>
      </c>
      <c r="J500" s="141">
        <v>90937439</v>
      </c>
      <c r="K500" s="146">
        <v>2015</v>
      </c>
      <c r="L500" s="147" t="s">
        <v>18</v>
      </c>
      <c r="M500" s="17"/>
      <c r="N500" s="88"/>
      <c r="O500" s="19"/>
      <c r="P500" s="130" t="s">
        <v>1402</v>
      </c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</row>
    <row r="501" spans="1:31">
      <c r="A501" s="139" t="s">
        <v>1192</v>
      </c>
      <c r="B501" s="49">
        <f t="shared" si="141"/>
        <v>415.686217</v>
      </c>
      <c r="C501" s="64">
        <f t="shared" si="148"/>
        <v>2.6818465612903224</v>
      </c>
      <c r="D501" s="65">
        <f>C501/1</f>
        <v>2.6818465612903224</v>
      </c>
      <c r="E501" s="32">
        <v>155</v>
      </c>
      <c r="F501" s="66">
        <v>104.38695</v>
      </c>
      <c r="G501" s="50">
        <v>0.251</v>
      </c>
      <c r="H501" s="66">
        <v>311.29926699999999</v>
      </c>
      <c r="I501" s="50">
        <v>0.749</v>
      </c>
      <c r="J501" s="51">
        <v>415686217</v>
      </c>
      <c r="K501" s="78">
        <v>2010</v>
      </c>
      <c r="L501" s="32" t="s">
        <v>18</v>
      </c>
      <c r="M501" s="17" t="s">
        <v>1193</v>
      </c>
      <c r="N501" s="88" t="s">
        <v>1194</v>
      </c>
      <c r="O501" s="19"/>
      <c r="P501" s="28" t="s">
        <v>1403</v>
      </c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</row>
    <row r="502" spans="1:31">
      <c r="A502" s="148" t="s">
        <v>1495</v>
      </c>
      <c r="B502" s="141">
        <f t="shared" si="141"/>
        <v>40.423945000000003</v>
      </c>
      <c r="C502" s="142">
        <f t="shared" si="148"/>
        <v>13.474648333333334</v>
      </c>
      <c r="D502" s="143">
        <f>SUM(C502/1)</f>
        <v>13.474648333333334</v>
      </c>
      <c r="E502" s="143">
        <v>3</v>
      </c>
      <c r="F502" s="145">
        <v>25.138705000000002</v>
      </c>
      <c r="G502" s="144">
        <f>SUM(F502/B502)</f>
        <v>0.62187658824491276</v>
      </c>
      <c r="H502" s="145">
        <f>(J502/1000000)-F502</f>
        <v>15.285240000000002</v>
      </c>
      <c r="I502" s="115">
        <f>H502/B502</f>
        <v>0.37812341175508724</v>
      </c>
      <c r="J502" s="141">
        <v>40423945</v>
      </c>
      <c r="K502" s="151">
        <v>2016</v>
      </c>
      <c r="L502" s="147" t="s">
        <v>18</v>
      </c>
      <c r="M502" s="17"/>
      <c r="N502" s="88"/>
      <c r="O502" s="19"/>
      <c r="P502" s="116" t="s">
        <v>1402</v>
      </c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>
      <c r="A503" s="48" t="s">
        <v>1195</v>
      </c>
      <c r="B503" s="49">
        <f t="shared" si="141"/>
        <v>406.87823300000002</v>
      </c>
      <c r="C503" s="64">
        <f t="shared" si="148"/>
        <v>4.0687823300000003</v>
      </c>
      <c r="D503" s="65">
        <f t="shared" ref="D503:D527" si="150">C503/1</f>
        <v>4.0687823300000003</v>
      </c>
      <c r="E503" s="32">
        <v>100</v>
      </c>
      <c r="F503" s="66">
        <v>116.900694</v>
      </c>
      <c r="G503" s="50">
        <v>0.28699999999999998</v>
      </c>
      <c r="H503" s="14">
        <v>289.97753899999998</v>
      </c>
      <c r="I503" s="50">
        <v>0.71299999999999997</v>
      </c>
      <c r="J503" s="51">
        <v>406878233</v>
      </c>
      <c r="K503" s="78">
        <v>2013</v>
      </c>
      <c r="L503" s="32" t="s">
        <v>18</v>
      </c>
      <c r="M503" s="17" t="s">
        <v>1196</v>
      </c>
      <c r="N503" s="88" t="s">
        <v>1197</v>
      </c>
      <c r="O503" s="19"/>
      <c r="P503" s="28" t="s">
        <v>1403</v>
      </c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</row>
    <row r="504" spans="1:31">
      <c r="A504" s="48" t="s">
        <v>1198</v>
      </c>
      <c r="B504" s="49">
        <f t="shared" si="141"/>
        <v>414.82824599999998</v>
      </c>
      <c r="C504" s="64">
        <f t="shared" si="148"/>
        <v>3.1426382272727271</v>
      </c>
      <c r="D504" s="65">
        <f t="shared" si="150"/>
        <v>3.1426382272727271</v>
      </c>
      <c r="E504" s="32">
        <v>132</v>
      </c>
      <c r="F504" s="66">
        <v>132.55685199999999</v>
      </c>
      <c r="G504" s="50">
        <v>0.32</v>
      </c>
      <c r="H504" s="66">
        <v>282.27139399999999</v>
      </c>
      <c r="I504" s="50">
        <v>0.68</v>
      </c>
      <c r="J504" s="51">
        <v>414828246</v>
      </c>
      <c r="K504" s="78">
        <v>2013</v>
      </c>
      <c r="L504" s="32" t="s">
        <v>18</v>
      </c>
      <c r="M504" s="17" t="s">
        <v>1199</v>
      </c>
      <c r="N504" s="88" t="s">
        <v>1200</v>
      </c>
      <c r="O504" s="19"/>
      <c r="P504" s="28" t="s">
        <v>1403</v>
      </c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</row>
    <row r="505" spans="1:31">
      <c r="A505" s="48" t="s">
        <v>1201</v>
      </c>
      <c r="B505" s="49">
        <f t="shared" si="141"/>
        <v>361.83240000000001</v>
      </c>
      <c r="C505" s="64">
        <f t="shared" si="148"/>
        <v>2.68024</v>
      </c>
      <c r="D505" s="65">
        <f t="shared" si="150"/>
        <v>2.68024</v>
      </c>
      <c r="E505" s="32">
        <v>135</v>
      </c>
      <c r="F505" s="66">
        <v>126.943684</v>
      </c>
      <c r="G505" s="50">
        <v>0.35099999999999998</v>
      </c>
      <c r="H505" s="14">
        <v>234.88871599999999</v>
      </c>
      <c r="I505" s="50">
        <v>0.64900000000000002</v>
      </c>
      <c r="J505" s="51">
        <v>361832400</v>
      </c>
      <c r="K505" s="78">
        <v>1999</v>
      </c>
      <c r="L505" s="32" t="s">
        <v>23</v>
      </c>
      <c r="M505" s="17" t="s">
        <v>1202</v>
      </c>
      <c r="N505" s="88" t="s">
        <v>1203</v>
      </c>
      <c r="O505" s="19"/>
      <c r="P505" s="28" t="s">
        <v>1403</v>
      </c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</row>
    <row r="506" spans="1:31">
      <c r="A506" s="48" t="s">
        <v>1204</v>
      </c>
      <c r="B506" s="49">
        <f t="shared" si="141"/>
        <v>369.88465100000002</v>
      </c>
      <c r="C506" s="64">
        <f t="shared" si="148"/>
        <v>16.081941347826088</v>
      </c>
      <c r="D506" s="65">
        <f t="shared" si="150"/>
        <v>16.081941347826088</v>
      </c>
      <c r="E506" s="32">
        <v>23</v>
      </c>
      <c r="F506" s="66">
        <v>176.48465100000001</v>
      </c>
      <c r="G506" s="50">
        <v>0.47699999999999998</v>
      </c>
      <c r="H506" s="66">
        <v>193.4</v>
      </c>
      <c r="I506" s="50">
        <v>0.52300000000000002</v>
      </c>
      <c r="J506" s="51">
        <v>369884651</v>
      </c>
      <c r="K506" s="78">
        <v>1998</v>
      </c>
      <c r="L506" s="32" t="s">
        <v>23</v>
      </c>
      <c r="M506" s="17" t="s">
        <v>1205</v>
      </c>
      <c r="N506" s="88" t="s">
        <v>1206</v>
      </c>
      <c r="O506" s="19"/>
      <c r="P506" s="28" t="s">
        <v>1403</v>
      </c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</row>
    <row r="507" spans="1:31">
      <c r="A507" s="48" t="s">
        <v>1207</v>
      </c>
      <c r="B507" s="49">
        <f t="shared" si="141"/>
        <v>449.326618</v>
      </c>
      <c r="C507" s="64">
        <f t="shared" si="148"/>
        <v>2.9955107866666668</v>
      </c>
      <c r="D507" s="65">
        <f t="shared" si="150"/>
        <v>2.9955107866666668</v>
      </c>
      <c r="E507" s="32">
        <v>150</v>
      </c>
      <c r="F507" s="66">
        <v>181.03062399999999</v>
      </c>
      <c r="G507" s="50">
        <v>0.40300000000000002</v>
      </c>
      <c r="H507" s="66">
        <v>268.29599400000001</v>
      </c>
      <c r="I507" s="50">
        <v>0.59699999999999998</v>
      </c>
      <c r="J507" s="51">
        <v>449326618</v>
      </c>
      <c r="K507" s="78">
        <v>2011</v>
      </c>
      <c r="L507" s="32" t="s">
        <v>18</v>
      </c>
      <c r="M507" s="17" t="s">
        <v>1208</v>
      </c>
      <c r="N507" s="88" t="s">
        <v>1209</v>
      </c>
      <c r="O507" s="19"/>
      <c r="P507" s="28" t="s">
        <v>1403</v>
      </c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</row>
    <row r="508" spans="1:31">
      <c r="A508" s="48" t="s">
        <v>1210</v>
      </c>
      <c r="B508" s="49">
        <f t="shared" si="141"/>
        <v>760.92808100000002</v>
      </c>
      <c r="C508" s="64">
        <f t="shared" si="148"/>
        <v>3.0437123239999999</v>
      </c>
      <c r="D508" s="65">
        <f t="shared" si="150"/>
        <v>3.0437123239999999</v>
      </c>
      <c r="E508" s="32">
        <v>250</v>
      </c>
      <c r="F508" s="66">
        <v>343.25682999999998</v>
      </c>
      <c r="G508" s="50">
        <v>0.45100000000000001</v>
      </c>
      <c r="H508" s="66">
        <v>417.67125099999998</v>
      </c>
      <c r="I508" s="50">
        <v>0.54900000000000004</v>
      </c>
      <c r="J508" s="51">
        <v>760928081</v>
      </c>
      <c r="K508" s="78">
        <v>2022</v>
      </c>
      <c r="L508" s="32" t="s">
        <v>91</v>
      </c>
      <c r="M508" s="17" t="s">
        <v>1211</v>
      </c>
      <c r="N508" s="88" t="s">
        <v>1212</v>
      </c>
      <c r="O508" s="19"/>
      <c r="P508" s="28" t="s">
        <v>1403</v>
      </c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>
      <c r="A509" s="48" t="s">
        <v>1213</v>
      </c>
      <c r="B509" s="49">
        <f t="shared" si="141"/>
        <v>853.983879</v>
      </c>
      <c r="C509" s="64">
        <f t="shared" si="148"/>
        <v>4.7443548833333331</v>
      </c>
      <c r="D509" s="65">
        <f t="shared" si="150"/>
        <v>4.7443548833333331</v>
      </c>
      <c r="E509" s="32">
        <v>180</v>
      </c>
      <c r="F509" s="66">
        <v>315.058289</v>
      </c>
      <c r="G509" s="50">
        <v>0.36899999999999999</v>
      </c>
      <c r="H509" s="66">
        <v>538.92559000000006</v>
      </c>
      <c r="I509" s="50">
        <v>0.63100000000000001</v>
      </c>
      <c r="J509" s="51">
        <v>853983879</v>
      </c>
      <c r="K509" s="78">
        <v>2017</v>
      </c>
      <c r="L509" s="32" t="s">
        <v>18</v>
      </c>
      <c r="M509" s="17" t="s">
        <v>1214</v>
      </c>
      <c r="N509" s="88" t="s">
        <v>1215</v>
      </c>
      <c r="O509" s="19"/>
      <c r="P509" s="28" t="s">
        <v>1403</v>
      </c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</row>
    <row r="510" spans="1:31">
      <c r="A510" s="48" t="s">
        <v>1216</v>
      </c>
      <c r="B510" s="49">
        <f t="shared" si="141"/>
        <v>644.78314</v>
      </c>
      <c r="C510" s="64">
        <f t="shared" si="148"/>
        <v>3.7928419999999998</v>
      </c>
      <c r="D510" s="65">
        <f t="shared" si="150"/>
        <v>3.7928419999999998</v>
      </c>
      <c r="E510" s="32">
        <v>170</v>
      </c>
      <c r="F510" s="66">
        <v>206.36214000000001</v>
      </c>
      <c r="G510" s="50">
        <v>0.32</v>
      </c>
      <c r="H510" s="66">
        <v>438.42099999999999</v>
      </c>
      <c r="I510" s="50">
        <v>0.68</v>
      </c>
      <c r="J510" s="51">
        <v>644783140</v>
      </c>
      <c r="K510" s="78">
        <v>2013</v>
      </c>
      <c r="L510" s="32" t="s">
        <v>18</v>
      </c>
      <c r="M510" s="17" t="s">
        <v>1217</v>
      </c>
      <c r="N510" s="88" t="s">
        <v>1218</v>
      </c>
      <c r="O510" s="19"/>
      <c r="P510" s="28" t="s">
        <v>1403</v>
      </c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</row>
    <row r="511" spans="1:31">
      <c r="A511" s="48" t="s">
        <v>1219</v>
      </c>
      <c r="B511" s="49">
        <f t="shared" si="141"/>
        <v>2201.6472640000002</v>
      </c>
      <c r="C511" s="64">
        <f t="shared" si="148"/>
        <v>11.008236320000002</v>
      </c>
      <c r="D511" s="65">
        <f t="shared" si="150"/>
        <v>11.008236320000002</v>
      </c>
      <c r="E511" s="32">
        <v>200</v>
      </c>
      <c r="F511" s="66">
        <v>659.36394399999995</v>
      </c>
      <c r="G511" s="50">
        <v>0.3</v>
      </c>
      <c r="H511" s="66">
        <v>1542.28332</v>
      </c>
      <c r="I511" s="50">
        <v>0.7</v>
      </c>
      <c r="J511" s="51">
        <v>2201647264</v>
      </c>
      <c r="K511" s="78">
        <v>1997</v>
      </c>
      <c r="L511" s="32" t="s">
        <v>23</v>
      </c>
      <c r="M511" s="17" t="s">
        <v>1220</v>
      </c>
      <c r="N511" s="88" t="s">
        <v>1221</v>
      </c>
      <c r="O511" s="19"/>
      <c r="P511" s="28" t="s">
        <v>1403</v>
      </c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</row>
    <row r="512" spans="1:31">
      <c r="A512" s="48" t="s">
        <v>1222</v>
      </c>
      <c r="B512" s="49">
        <f t="shared" si="141"/>
        <v>333.01106800000002</v>
      </c>
      <c r="C512" s="64">
        <f t="shared" si="148"/>
        <v>3.0273733454545457</v>
      </c>
      <c r="D512" s="65">
        <f t="shared" si="150"/>
        <v>3.0273733454545457</v>
      </c>
      <c r="E512" s="32">
        <v>110</v>
      </c>
      <c r="F512" s="66">
        <v>125.304276</v>
      </c>
      <c r="G512" s="50">
        <v>0.376</v>
      </c>
      <c r="H512" s="66">
        <v>207.70679200000001</v>
      </c>
      <c r="I512" s="50">
        <v>0.624</v>
      </c>
      <c r="J512" s="51">
        <v>333011068</v>
      </c>
      <c r="K512" s="78">
        <v>1997</v>
      </c>
      <c r="L512" s="32" t="s">
        <v>23</v>
      </c>
      <c r="M512" s="17" t="s">
        <v>1223</v>
      </c>
      <c r="N512" s="88" t="s">
        <v>1224</v>
      </c>
      <c r="O512" s="19"/>
      <c r="P512" s="28" t="s">
        <v>1403</v>
      </c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</row>
    <row r="513" spans="1:31">
      <c r="A513" s="48" t="s">
        <v>1225</v>
      </c>
      <c r="B513" s="49">
        <f t="shared" si="141"/>
        <v>357.28817800000002</v>
      </c>
      <c r="C513" s="64">
        <f t="shared" si="148"/>
        <v>23.819211866666667</v>
      </c>
      <c r="D513" s="65">
        <f t="shared" si="150"/>
        <v>23.819211866666667</v>
      </c>
      <c r="E513" s="32">
        <v>15</v>
      </c>
      <c r="F513" s="66">
        <v>180.25817799999999</v>
      </c>
      <c r="G513" s="50">
        <v>0.504</v>
      </c>
      <c r="H513" s="66">
        <v>177.03</v>
      </c>
      <c r="I513" s="50">
        <v>0.496</v>
      </c>
      <c r="J513" s="51">
        <v>357288178</v>
      </c>
      <c r="K513" s="78">
        <v>1986</v>
      </c>
      <c r="L513" s="32" t="s">
        <v>102</v>
      </c>
      <c r="M513" s="17" t="s">
        <v>1226</v>
      </c>
      <c r="N513" s="88" t="s">
        <v>1227</v>
      </c>
      <c r="O513" s="19"/>
      <c r="P513" s="28" t="s">
        <v>1403</v>
      </c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</row>
    <row r="514" spans="1:31">
      <c r="A514" s="48" t="s">
        <v>1228</v>
      </c>
      <c r="B514" s="49">
        <f t="shared" si="141"/>
        <v>1486.6577629999999</v>
      </c>
      <c r="C514" s="64">
        <f t="shared" si="148"/>
        <v>8.7450456647058825</v>
      </c>
      <c r="D514" s="65">
        <f t="shared" si="150"/>
        <v>8.7450456647058825</v>
      </c>
      <c r="E514" s="32">
        <v>170</v>
      </c>
      <c r="F514" s="66">
        <v>716.65776300000005</v>
      </c>
      <c r="G514" s="50">
        <v>0.48199999999999998</v>
      </c>
      <c r="H514" s="66">
        <v>770</v>
      </c>
      <c r="I514" s="50">
        <v>0.51800000000000002</v>
      </c>
      <c r="J514" s="51">
        <v>1486657763</v>
      </c>
      <c r="K514" s="78">
        <v>2022</v>
      </c>
      <c r="L514" s="32" t="s">
        <v>91</v>
      </c>
      <c r="M514" s="17" t="s">
        <v>1229</v>
      </c>
      <c r="N514" s="88" t="s">
        <v>1230</v>
      </c>
      <c r="O514" s="19"/>
      <c r="P514" s="28" t="s">
        <v>1403</v>
      </c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</row>
    <row r="515" spans="1:31">
      <c r="A515" s="48" t="s">
        <v>1231</v>
      </c>
      <c r="B515" s="49">
        <f t="shared" si="141"/>
        <v>394.43658599999998</v>
      </c>
      <c r="C515" s="64">
        <f t="shared" si="148"/>
        <v>13.147886199999999</v>
      </c>
      <c r="D515" s="65">
        <f t="shared" si="150"/>
        <v>13.147886199999999</v>
      </c>
      <c r="E515" s="32">
        <v>30</v>
      </c>
      <c r="F515" s="66">
        <v>223.22567900000001</v>
      </c>
      <c r="G515" s="50">
        <v>0.56599999999999995</v>
      </c>
      <c r="H515" s="66">
        <v>171.21090699999999</v>
      </c>
      <c r="I515" s="50">
        <v>0.434</v>
      </c>
      <c r="J515" s="51">
        <v>394436586</v>
      </c>
      <c r="K515" s="78">
        <v>1995</v>
      </c>
      <c r="L515" s="32" t="s">
        <v>23</v>
      </c>
      <c r="M515" s="17" t="s">
        <v>1232</v>
      </c>
      <c r="N515" s="88" t="s">
        <v>1233</v>
      </c>
      <c r="O515" s="19"/>
      <c r="P515" s="28" t="s">
        <v>1403</v>
      </c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>
      <c r="A516" s="48" t="s">
        <v>1234</v>
      </c>
      <c r="B516" s="49">
        <f t="shared" si="141"/>
        <v>497.375381</v>
      </c>
      <c r="C516" s="64">
        <f t="shared" si="148"/>
        <v>5.5263931222222222</v>
      </c>
      <c r="D516" s="65">
        <f t="shared" si="150"/>
        <v>5.5263931222222222</v>
      </c>
      <c r="E516" s="32">
        <v>90</v>
      </c>
      <c r="F516" s="66">
        <v>245.85217900000001</v>
      </c>
      <c r="G516" s="50">
        <v>0.49399999999999999</v>
      </c>
      <c r="H516" s="66">
        <v>251.523202</v>
      </c>
      <c r="I516" s="50">
        <v>0.50600000000000001</v>
      </c>
      <c r="J516" s="51">
        <v>497375381</v>
      </c>
      <c r="K516" s="78">
        <v>1999</v>
      </c>
      <c r="L516" s="32" t="s">
        <v>23</v>
      </c>
      <c r="M516" s="17" t="s">
        <v>1235</v>
      </c>
      <c r="N516" s="88" t="s">
        <v>1236</v>
      </c>
      <c r="O516" s="19"/>
      <c r="P516" s="28" t="s">
        <v>1403</v>
      </c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</row>
    <row r="517" spans="1:31">
      <c r="A517" s="48" t="s">
        <v>1237</v>
      </c>
      <c r="B517" s="49">
        <f t="shared" si="141"/>
        <v>1066.9708109999999</v>
      </c>
      <c r="C517" s="64">
        <f t="shared" si="148"/>
        <v>5.3348540549999992</v>
      </c>
      <c r="D517" s="65">
        <f t="shared" si="150"/>
        <v>5.3348540549999992</v>
      </c>
      <c r="E517" s="32">
        <v>200</v>
      </c>
      <c r="F517" s="66">
        <v>415.00488000000001</v>
      </c>
      <c r="G517" s="50">
        <v>0.38900000000000001</v>
      </c>
      <c r="H517" s="66">
        <v>651.96593099999996</v>
      </c>
      <c r="I517" s="50">
        <v>0.61099999999999999</v>
      </c>
      <c r="J517" s="51">
        <v>1066970811</v>
      </c>
      <c r="K517" s="78">
        <v>2010</v>
      </c>
      <c r="L517" s="32" t="s">
        <v>18</v>
      </c>
      <c r="M517" s="17" t="s">
        <v>1238</v>
      </c>
      <c r="N517" s="88" t="s">
        <v>1239</v>
      </c>
      <c r="O517" s="19"/>
      <c r="P517" s="28" t="s">
        <v>1403</v>
      </c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</row>
    <row r="518" spans="1:31">
      <c r="A518" s="48" t="s">
        <v>1240</v>
      </c>
      <c r="B518" s="49">
        <f t="shared" si="141"/>
        <v>1073.394593</v>
      </c>
      <c r="C518" s="64">
        <f t="shared" si="148"/>
        <v>5.3669729649999995</v>
      </c>
      <c r="D518" s="65">
        <f t="shared" si="150"/>
        <v>5.3669729649999995</v>
      </c>
      <c r="E518" s="32">
        <v>200</v>
      </c>
      <c r="F518" s="66">
        <v>434.03800799999999</v>
      </c>
      <c r="G518" s="50">
        <v>0.40400000000000003</v>
      </c>
      <c r="H518" s="66">
        <v>639.356585</v>
      </c>
      <c r="I518" s="50">
        <v>0.59599999999999997</v>
      </c>
      <c r="J518" s="51">
        <v>1073394593</v>
      </c>
      <c r="K518" s="78">
        <v>2019</v>
      </c>
      <c r="L518" s="32" t="s">
        <v>18</v>
      </c>
      <c r="M518" s="17" t="s">
        <v>1241</v>
      </c>
      <c r="N518" s="88" t="s">
        <v>1242</v>
      </c>
      <c r="O518" s="19"/>
      <c r="P518" s="28" t="s">
        <v>1403</v>
      </c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</row>
    <row r="519" spans="1:31">
      <c r="A519" s="48" t="s">
        <v>1243</v>
      </c>
      <c r="B519" s="49">
        <f t="shared" si="141"/>
        <v>709.70978000000002</v>
      </c>
      <c r="C519" s="64">
        <f t="shared" si="148"/>
        <v>3.5485489000000001</v>
      </c>
      <c r="D519" s="65">
        <f t="shared" si="150"/>
        <v>3.5485489000000001</v>
      </c>
      <c r="E519" s="32">
        <v>200</v>
      </c>
      <c r="F519" s="66">
        <v>319.24619300000001</v>
      </c>
      <c r="G519" s="50">
        <v>0.45</v>
      </c>
      <c r="H519" s="66">
        <v>390.46358700000002</v>
      </c>
      <c r="I519" s="50">
        <v>0.55000000000000004</v>
      </c>
      <c r="J519" s="51">
        <v>709709780</v>
      </c>
      <c r="K519" s="78">
        <v>2007</v>
      </c>
      <c r="L519" s="32" t="s">
        <v>16</v>
      </c>
      <c r="M519" s="17" t="s">
        <v>1244</v>
      </c>
      <c r="N519" s="88" t="s">
        <v>1245</v>
      </c>
      <c r="O519" s="19"/>
      <c r="P519" s="28" t="s">
        <v>1403</v>
      </c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</row>
    <row r="520" spans="1:31">
      <c r="A520" s="48" t="s">
        <v>1246</v>
      </c>
      <c r="B520" s="49">
        <f t="shared" si="141"/>
        <v>1104.0540719999999</v>
      </c>
      <c r="C520" s="64">
        <f t="shared" si="148"/>
        <v>5.2574003428571423</v>
      </c>
      <c r="D520" s="65">
        <f t="shared" si="150"/>
        <v>5.2574003428571423</v>
      </c>
      <c r="E520" s="32">
        <v>210</v>
      </c>
      <c r="F520" s="66">
        <v>245.439076</v>
      </c>
      <c r="G520" s="50">
        <v>0.222</v>
      </c>
      <c r="H520" s="66">
        <v>858.61499600000002</v>
      </c>
      <c r="I520" s="50">
        <v>0.77800000000000002</v>
      </c>
      <c r="J520" s="51">
        <v>1104054072</v>
      </c>
      <c r="K520" s="78">
        <v>2014</v>
      </c>
      <c r="L520" s="32" t="s">
        <v>18</v>
      </c>
      <c r="M520" s="17" t="s">
        <v>1247</v>
      </c>
      <c r="N520" s="88" t="s">
        <v>1248</v>
      </c>
      <c r="O520" s="19"/>
      <c r="P520" s="28" t="s">
        <v>1403</v>
      </c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>
      <c r="A521" s="48" t="s">
        <v>1249</v>
      </c>
      <c r="B521" s="49">
        <f t="shared" si="141"/>
        <v>1123.794079</v>
      </c>
      <c r="C521" s="64">
        <f t="shared" si="148"/>
        <v>6.4216804514285712</v>
      </c>
      <c r="D521" s="65">
        <f t="shared" si="150"/>
        <v>6.4216804514285712</v>
      </c>
      <c r="E521" s="32">
        <v>175</v>
      </c>
      <c r="F521" s="66">
        <v>352.39054299999998</v>
      </c>
      <c r="G521" s="50">
        <v>0.314</v>
      </c>
      <c r="H521" s="66">
        <v>771.40353600000003</v>
      </c>
      <c r="I521" s="50">
        <v>0.68600000000000005</v>
      </c>
      <c r="J521" s="51">
        <v>1123794079</v>
      </c>
      <c r="K521" s="78">
        <v>2011</v>
      </c>
      <c r="L521" s="32" t="s">
        <v>18</v>
      </c>
      <c r="M521" s="17" t="s">
        <v>1250</v>
      </c>
      <c r="N521" s="88" t="s">
        <v>1251</v>
      </c>
      <c r="O521" s="19"/>
      <c r="P521" s="28" t="s">
        <v>1403</v>
      </c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</row>
    <row r="522" spans="1:31">
      <c r="A522" s="48" t="s">
        <v>1252</v>
      </c>
      <c r="B522" s="49">
        <f t="shared" si="141"/>
        <v>836.30369299999995</v>
      </c>
      <c r="C522" s="64">
        <f t="shared" si="148"/>
        <v>4.1815184649999999</v>
      </c>
      <c r="D522" s="65">
        <f t="shared" si="150"/>
        <v>4.1815184649999999</v>
      </c>
      <c r="E522" s="32">
        <v>200</v>
      </c>
      <c r="F522" s="66">
        <v>402.11187000000001</v>
      </c>
      <c r="G522" s="50">
        <v>0.48099999999999998</v>
      </c>
      <c r="H522" s="66">
        <v>434.191823</v>
      </c>
      <c r="I522" s="50">
        <v>0.51900000000000002</v>
      </c>
      <c r="J522" s="51">
        <v>836303693</v>
      </c>
      <c r="K522" s="78">
        <v>2009</v>
      </c>
      <c r="L522" s="32" t="s">
        <v>16</v>
      </c>
      <c r="M522" s="17" t="s">
        <v>1253</v>
      </c>
      <c r="N522" s="88" t="s">
        <v>1254</v>
      </c>
      <c r="O522" s="19"/>
      <c r="P522" s="28" t="s">
        <v>1403</v>
      </c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</row>
    <row r="523" spans="1:31">
      <c r="A523" s="48" t="s">
        <v>1255</v>
      </c>
      <c r="B523" s="49">
        <f t="shared" si="141"/>
        <v>605.42515700000001</v>
      </c>
      <c r="C523" s="64">
        <f t="shared" si="148"/>
        <v>2.7899776820276498</v>
      </c>
      <c r="D523" s="65">
        <f t="shared" si="150"/>
        <v>2.7899776820276498</v>
      </c>
      <c r="E523" s="32">
        <v>217</v>
      </c>
      <c r="F523" s="66">
        <v>130.16868299999999</v>
      </c>
      <c r="G523" s="50">
        <v>0.215</v>
      </c>
      <c r="H523" s="66">
        <v>475.25647400000003</v>
      </c>
      <c r="I523" s="50">
        <v>0.78500000000000003</v>
      </c>
      <c r="J523" s="51">
        <v>605425157</v>
      </c>
      <c r="K523" s="78">
        <v>2017</v>
      </c>
      <c r="L523" s="32" t="s">
        <v>18</v>
      </c>
      <c r="M523" s="17" t="s">
        <v>1256</v>
      </c>
      <c r="N523" s="88" t="s">
        <v>1257</v>
      </c>
      <c r="O523" s="19"/>
      <c r="P523" s="28" t="s">
        <v>1403</v>
      </c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</row>
    <row r="524" spans="1:31">
      <c r="A524" s="48" t="s">
        <v>1258</v>
      </c>
      <c r="B524" s="49">
        <f t="shared" si="141"/>
        <v>347.182886</v>
      </c>
      <c r="C524" s="64">
        <f t="shared" si="148"/>
        <v>2.7774630880000002</v>
      </c>
      <c r="D524" s="65">
        <f t="shared" si="150"/>
        <v>2.7774630880000002</v>
      </c>
      <c r="E524" s="32">
        <v>125</v>
      </c>
      <c r="F524" s="66">
        <v>154.02506399999999</v>
      </c>
      <c r="G524" s="50">
        <v>0.44400000000000001</v>
      </c>
      <c r="H524" s="66">
        <v>193.15782200000001</v>
      </c>
      <c r="I524" s="50">
        <v>0.55600000000000005</v>
      </c>
      <c r="J524" s="51">
        <v>347182886</v>
      </c>
      <c r="K524" s="78">
        <v>2016</v>
      </c>
      <c r="L524" s="32" t="s">
        <v>18</v>
      </c>
      <c r="M524" s="17" t="s">
        <v>1259</v>
      </c>
      <c r="N524" s="88" t="s">
        <v>1260</v>
      </c>
      <c r="O524" s="19"/>
      <c r="P524" s="28" t="s">
        <v>1403</v>
      </c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</row>
    <row r="525" spans="1:31">
      <c r="A525" s="48" t="s">
        <v>1261</v>
      </c>
      <c r="B525" s="49">
        <f t="shared" si="141"/>
        <v>400.063852</v>
      </c>
      <c r="C525" s="64">
        <f t="shared" si="148"/>
        <v>2.3533167764705882</v>
      </c>
      <c r="D525" s="65">
        <f t="shared" si="150"/>
        <v>2.3533167764705882</v>
      </c>
      <c r="E525" s="32">
        <v>170</v>
      </c>
      <c r="F525" s="66">
        <v>172.06276299999999</v>
      </c>
      <c r="G525" s="50">
        <v>0.43</v>
      </c>
      <c r="H525" s="66">
        <v>228.00108900000001</v>
      </c>
      <c r="I525" s="50">
        <v>0.56999999999999995</v>
      </c>
      <c r="J525" s="51">
        <v>400063852</v>
      </c>
      <c r="K525" s="78">
        <v>2010</v>
      </c>
      <c r="L525" s="32" t="s">
        <v>18</v>
      </c>
      <c r="M525" s="17" t="s">
        <v>1262</v>
      </c>
      <c r="N525" s="88" t="s">
        <v>1263</v>
      </c>
      <c r="O525" s="19"/>
      <c r="P525" s="28" t="s">
        <v>1403</v>
      </c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</row>
    <row r="526" spans="1:31">
      <c r="A526" s="48" t="s">
        <v>1264</v>
      </c>
      <c r="B526" s="49">
        <f t="shared" si="141"/>
        <v>497.409852</v>
      </c>
      <c r="C526" s="64">
        <f t="shared" si="148"/>
        <v>2.6887019027027028</v>
      </c>
      <c r="D526" s="65">
        <f t="shared" si="150"/>
        <v>2.6887019027027028</v>
      </c>
      <c r="E526" s="32">
        <v>185</v>
      </c>
      <c r="F526" s="66">
        <v>133.37825599999999</v>
      </c>
      <c r="G526" s="50">
        <v>0.26800000000000002</v>
      </c>
      <c r="H526" s="66">
        <v>364.03159599999998</v>
      </c>
      <c r="I526" s="50">
        <v>0.73199999999999998</v>
      </c>
      <c r="J526" s="51">
        <v>497409852</v>
      </c>
      <c r="K526" s="78">
        <v>2004</v>
      </c>
      <c r="L526" s="32" t="s">
        <v>16</v>
      </c>
      <c r="M526" s="17" t="s">
        <v>1265</v>
      </c>
      <c r="N526" s="88" t="s">
        <v>1266</v>
      </c>
      <c r="O526" s="19"/>
      <c r="P526" s="28" t="s">
        <v>1403</v>
      </c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</row>
    <row r="527" spans="1:31">
      <c r="A527" s="48" t="s">
        <v>1267</v>
      </c>
      <c r="B527" s="49">
        <f t="shared" si="141"/>
        <v>378.88241099999999</v>
      </c>
      <c r="C527" s="64">
        <f t="shared" si="148"/>
        <v>3.1573534249999997</v>
      </c>
      <c r="D527" s="65">
        <f t="shared" si="150"/>
        <v>3.1573534249999997</v>
      </c>
      <c r="E527" s="153">
        <v>120</v>
      </c>
      <c r="F527" s="66">
        <v>146.282411</v>
      </c>
      <c r="G527" s="50">
        <v>0.38600000000000001</v>
      </c>
      <c r="H527" s="66">
        <v>232.6</v>
      </c>
      <c r="I527" s="50">
        <v>0.61399999999999999</v>
      </c>
      <c r="J527" s="51">
        <v>378882411</v>
      </c>
      <c r="K527" s="78">
        <v>1994</v>
      </c>
      <c r="L527" s="32" t="s">
        <v>23</v>
      </c>
      <c r="M527" s="17" t="s">
        <v>1268</v>
      </c>
      <c r="N527" s="127" t="s">
        <v>1269</v>
      </c>
      <c r="O527" s="19"/>
      <c r="P527" s="28" t="s">
        <v>1403</v>
      </c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</row>
    <row r="528" spans="1:31">
      <c r="A528" s="154" t="s">
        <v>1496</v>
      </c>
      <c r="B528" s="141">
        <f t="shared" si="141"/>
        <v>94.835301000000001</v>
      </c>
      <c r="C528" s="150">
        <f>SUM(J528/(E528*1000000))</f>
        <v>27.095800285714287</v>
      </c>
      <c r="D528" s="143">
        <f>SUM(C528/1)</f>
        <v>27.095800285714287</v>
      </c>
      <c r="E528" s="143">
        <v>3.5</v>
      </c>
      <c r="F528" s="143">
        <v>40.717019999999998</v>
      </c>
      <c r="G528" s="144">
        <f>SUM(F528/B528)</f>
        <v>0.42934455388083809</v>
      </c>
      <c r="H528" s="145">
        <f>(J528/1000000)-F528</f>
        <v>54.118281000000003</v>
      </c>
      <c r="I528" s="115">
        <f>H528/B528</f>
        <v>0.57065544611916197</v>
      </c>
      <c r="J528" s="149">
        <v>94835301</v>
      </c>
      <c r="K528" s="146">
        <v>2018</v>
      </c>
      <c r="L528" s="147" t="s">
        <v>18</v>
      </c>
      <c r="M528" s="17"/>
      <c r="N528" s="88"/>
      <c r="O528" s="19"/>
      <c r="P528" s="124" t="s">
        <v>1402</v>
      </c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</row>
    <row r="529" spans="1:31">
      <c r="A529" s="48" t="s">
        <v>1270</v>
      </c>
      <c r="B529" s="49">
        <f t="shared" si="141"/>
        <v>408.43041499999998</v>
      </c>
      <c r="C529" s="64">
        <f t="shared" ref="C529:C535" si="151">SUM(B529/E529)</f>
        <v>11.038659864864865</v>
      </c>
      <c r="D529" s="65">
        <f>C529/1</f>
        <v>11.038659864864865</v>
      </c>
      <c r="E529" s="32">
        <v>37</v>
      </c>
      <c r="F529" s="66">
        <v>193.96247299999999</v>
      </c>
      <c r="G529" s="50">
        <v>0.47499999999999998</v>
      </c>
      <c r="H529" s="66">
        <v>214.46794199999999</v>
      </c>
      <c r="I529" s="50">
        <v>0.52500000000000002</v>
      </c>
      <c r="J529" s="51">
        <v>408430415</v>
      </c>
      <c r="K529" s="78">
        <v>2008</v>
      </c>
      <c r="L529" s="32" t="s">
        <v>16</v>
      </c>
      <c r="M529" s="17" t="s">
        <v>1271</v>
      </c>
      <c r="N529" s="88" t="s">
        <v>1272</v>
      </c>
      <c r="O529" s="19"/>
      <c r="P529" s="28" t="s">
        <v>1403</v>
      </c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</row>
    <row r="530" spans="1:31">
      <c r="A530" s="155" t="s">
        <v>1497</v>
      </c>
      <c r="B530" s="141">
        <f>SUM(F530+AG530)</f>
        <v>300.52999999999997</v>
      </c>
      <c r="C530" s="142">
        <f t="shared" si="151"/>
        <v>4.4195588235294112</v>
      </c>
      <c r="D530" s="143">
        <f>SUM(C530/1)</f>
        <v>4.4195588235294112</v>
      </c>
      <c r="E530" s="143">
        <v>68</v>
      </c>
      <c r="F530" s="143">
        <v>300.52999999999997</v>
      </c>
      <c r="G530" s="144">
        <f>SUM(F530/B530)</f>
        <v>1</v>
      </c>
      <c r="H530" s="145">
        <f>(J530/1000000)-F530</f>
        <v>397.96000000000004</v>
      </c>
      <c r="I530" s="115">
        <f>H530/B530</f>
        <v>1.3241939240674809</v>
      </c>
      <c r="J530" s="141">
        <v>698490000</v>
      </c>
      <c r="K530" s="146">
        <v>2010</v>
      </c>
      <c r="L530" s="147" t="s">
        <v>18</v>
      </c>
      <c r="M530" s="17"/>
      <c r="N530" s="88"/>
      <c r="O530" s="19"/>
      <c r="P530" s="28" t="s">
        <v>1403</v>
      </c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</row>
    <row r="531" spans="1:31">
      <c r="A531" s="139" t="s">
        <v>1282</v>
      </c>
      <c r="B531" s="49">
        <f t="shared" ref="B531:B533" si="152">J531/1000000</f>
        <v>711.02548100000001</v>
      </c>
      <c r="C531" s="64">
        <f t="shared" si="151"/>
        <v>14.22050962</v>
      </c>
      <c r="D531" s="65">
        <f t="shared" ref="D531:D533" si="153">C531/1</f>
        <v>14.22050962</v>
      </c>
      <c r="E531" s="32">
        <v>50</v>
      </c>
      <c r="F531" s="66">
        <v>297.81625300000002</v>
      </c>
      <c r="G531" s="50">
        <v>0.41899999999999998</v>
      </c>
      <c r="H531" s="14">
        <v>413.209228</v>
      </c>
      <c r="I531" s="50">
        <v>0.58099999999999996</v>
      </c>
      <c r="J531" s="51">
        <v>711025481</v>
      </c>
      <c r="K531" s="78">
        <v>2009</v>
      </c>
      <c r="L531" s="32" t="s">
        <v>16</v>
      </c>
      <c r="M531" s="17" t="s">
        <v>1283</v>
      </c>
      <c r="N531" s="88" t="s">
        <v>1284</v>
      </c>
      <c r="O531" s="19"/>
      <c r="P531" s="28" t="s">
        <v>1403</v>
      </c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</row>
    <row r="532" spans="1:31">
      <c r="A532" s="48" t="s">
        <v>1285</v>
      </c>
      <c r="B532" s="49">
        <f t="shared" si="152"/>
        <v>494.58061500000002</v>
      </c>
      <c r="C532" s="64">
        <f t="shared" si="151"/>
        <v>5.3758762500000001</v>
      </c>
      <c r="D532" s="65">
        <f t="shared" si="153"/>
        <v>5.3758762500000001</v>
      </c>
      <c r="E532" s="32">
        <v>92</v>
      </c>
      <c r="F532" s="66">
        <v>241.83061499999999</v>
      </c>
      <c r="G532" s="50">
        <v>0.48899999999999999</v>
      </c>
      <c r="H532" s="66">
        <v>252.75</v>
      </c>
      <c r="I532" s="50">
        <v>0.51100000000000001</v>
      </c>
      <c r="J532" s="51">
        <v>494580615</v>
      </c>
      <c r="K532" s="78">
        <v>1996</v>
      </c>
      <c r="L532" s="32" t="s">
        <v>23</v>
      </c>
      <c r="M532" s="17" t="s">
        <v>1286</v>
      </c>
      <c r="N532" s="88" t="s">
        <v>1287</v>
      </c>
      <c r="O532" s="19"/>
      <c r="P532" s="28" t="s">
        <v>1403</v>
      </c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</row>
    <row r="533" spans="1:31">
      <c r="A533" s="48" t="s">
        <v>1288</v>
      </c>
      <c r="B533" s="49">
        <f t="shared" si="152"/>
        <v>401.74882000000002</v>
      </c>
      <c r="C533" s="64">
        <f t="shared" si="151"/>
        <v>3.3479068333333335</v>
      </c>
      <c r="D533" s="65">
        <f t="shared" si="153"/>
        <v>3.3479068333333335</v>
      </c>
      <c r="E533" s="32">
        <v>120</v>
      </c>
      <c r="F533" s="66">
        <v>148.64882</v>
      </c>
      <c r="G533" s="50">
        <v>0.37</v>
      </c>
      <c r="H533" s="14">
        <v>253.1</v>
      </c>
      <c r="I533" s="50">
        <v>0.63</v>
      </c>
      <c r="J533" s="51">
        <v>401748820</v>
      </c>
      <c r="K533" s="78">
        <v>2022</v>
      </c>
      <c r="L533" s="32" t="s">
        <v>91</v>
      </c>
      <c r="M533" s="17" t="s">
        <v>1289</v>
      </c>
      <c r="N533" s="88" t="s">
        <v>1290</v>
      </c>
      <c r="O533" s="19"/>
      <c r="P533" s="28" t="s">
        <v>1403</v>
      </c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</row>
    <row r="534" spans="1:31">
      <c r="A534" s="140" t="s">
        <v>1498</v>
      </c>
      <c r="B534" s="141">
        <v>23.31</v>
      </c>
      <c r="C534" s="142">
        <f t="shared" si="151"/>
        <v>13.711764705882352</v>
      </c>
      <c r="D534" s="143">
        <f>SUM(C534/1)</f>
        <v>13.711764705882352</v>
      </c>
      <c r="E534" s="143">
        <v>1.7</v>
      </c>
      <c r="F534" s="143">
        <v>12.59</v>
      </c>
      <c r="G534" s="144">
        <f>SUM(F534/B534)</f>
        <v>0.54011154011154017</v>
      </c>
      <c r="H534" s="145">
        <f>(J534/1000000)-F534</f>
        <v>10.719999999999999</v>
      </c>
      <c r="I534" s="115">
        <f>H534/B534</f>
        <v>0.45988845988845989</v>
      </c>
      <c r="J534" s="141">
        <v>23310000</v>
      </c>
      <c r="K534" s="146">
        <v>2008</v>
      </c>
      <c r="L534" s="147" t="s">
        <v>16</v>
      </c>
      <c r="M534" s="17"/>
      <c r="N534" s="88"/>
      <c r="O534" s="19"/>
      <c r="P534" s="28" t="s">
        <v>1403</v>
      </c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</row>
    <row r="535" spans="1:31">
      <c r="A535" s="48" t="s">
        <v>1291</v>
      </c>
      <c r="B535" s="49">
        <f t="shared" ref="B535:B546" si="154">J535/1000000</f>
        <v>735.09910200000002</v>
      </c>
      <c r="C535" s="64">
        <f t="shared" si="151"/>
        <v>4.2005662971428572</v>
      </c>
      <c r="D535" s="65">
        <f>C535/1</f>
        <v>4.2005662971428572</v>
      </c>
      <c r="E535" s="32">
        <v>175</v>
      </c>
      <c r="F535" s="66">
        <v>293.004164</v>
      </c>
      <c r="G535" s="50">
        <v>0.39900000000000002</v>
      </c>
      <c r="H535" s="66">
        <v>442.09493800000001</v>
      </c>
      <c r="I535" s="50">
        <v>0.60099999999999998</v>
      </c>
      <c r="J535" s="51">
        <v>735099102</v>
      </c>
      <c r="K535" s="78">
        <v>2009</v>
      </c>
      <c r="L535" s="32" t="s">
        <v>16</v>
      </c>
      <c r="M535" s="17" t="s">
        <v>1292</v>
      </c>
      <c r="N535" s="88" t="s">
        <v>1293</v>
      </c>
      <c r="O535" s="19"/>
      <c r="P535" s="28" t="s">
        <v>1403</v>
      </c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</row>
    <row r="536" spans="1:31">
      <c r="A536" s="156" t="s">
        <v>1499</v>
      </c>
      <c r="B536" s="157">
        <f t="shared" si="154"/>
        <v>216.581515</v>
      </c>
      <c r="C536" s="150">
        <f>SUM(J536/(E536*1000000))</f>
        <v>10.829075749999999</v>
      </c>
      <c r="D536" s="143">
        <f>SUM(C536/1)</f>
        <v>10.829075749999999</v>
      </c>
      <c r="E536" s="145">
        <v>20</v>
      </c>
      <c r="F536" s="145">
        <v>152.38151500000001</v>
      </c>
      <c r="G536" s="144">
        <f>SUM(F536/B536)</f>
        <v>0.70357581070572905</v>
      </c>
      <c r="H536" s="145">
        <f>(J536/1000000)-F536</f>
        <v>64.199999999999989</v>
      </c>
      <c r="I536" s="115">
        <f>H536/B536</f>
        <v>0.296424189294271</v>
      </c>
      <c r="J536" s="149">
        <v>216581515</v>
      </c>
      <c r="K536" s="158">
        <v>2019</v>
      </c>
      <c r="L536" s="147" t="s">
        <v>18</v>
      </c>
      <c r="M536" s="17"/>
      <c r="N536" s="88"/>
      <c r="O536" s="19"/>
      <c r="P536" s="116" t="s">
        <v>1402</v>
      </c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</row>
    <row r="537" spans="1:31">
      <c r="A537" s="48" t="s">
        <v>1294</v>
      </c>
      <c r="B537" s="49">
        <f t="shared" si="154"/>
        <v>856.085151</v>
      </c>
      <c r="C537" s="64">
        <f t="shared" ref="C537:C563" si="155">SUM(B537/E537)</f>
        <v>7.3800444051724137</v>
      </c>
      <c r="D537" s="65">
        <f t="shared" ref="D537:D538" si="156">C537/1</f>
        <v>7.3800444051724137</v>
      </c>
      <c r="E537" s="32">
        <v>116</v>
      </c>
      <c r="F537" s="66">
        <v>213.51550599999999</v>
      </c>
      <c r="G537" s="50">
        <v>0.249</v>
      </c>
      <c r="H537" s="14">
        <v>642.56964500000004</v>
      </c>
      <c r="I537" s="50">
        <v>0.751</v>
      </c>
      <c r="J537" s="51">
        <v>856085151</v>
      </c>
      <c r="K537" s="78">
        <v>2018</v>
      </c>
      <c r="L537" s="32" t="s">
        <v>18</v>
      </c>
      <c r="M537" s="17" t="s">
        <v>1295</v>
      </c>
      <c r="N537" s="88" t="s">
        <v>1296</v>
      </c>
      <c r="O537" s="19"/>
      <c r="P537" s="28" t="s">
        <v>1403</v>
      </c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</row>
    <row r="538" spans="1:31">
      <c r="A538" s="48" t="s">
        <v>1297</v>
      </c>
      <c r="B538" s="49">
        <f t="shared" si="154"/>
        <v>506.86359199999998</v>
      </c>
      <c r="C538" s="64">
        <f t="shared" si="155"/>
        <v>4.6078508363636361</v>
      </c>
      <c r="D538" s="65">
        <f t="shared" si="156"/>
        <v>4.6078508363636361</v>
      </c>
      <c r="E538" s="32">
        <v>110</v>
      </c>
      <c r="F538" s="66">
        <v>213.550366</v>
      </c>
      <c r="G538" s="50">
        <v>0.42099999999999999</v>
      </c>
      <c r="H538" s="66">
        <v>293.31322599999999</v>
      </c>
      <c r="I538" s="50">
        <v>0.57899999999999996</v>
      </c>
      <c r="J538" s="51">
        <v>506863592</v>
      </c>
      <c r="K538" s="78">
        <v>2021</v>
      </c>
      <c r="L538" s="32" t="s">
        <v>91</v>
      </c>
      <c r="M538" s="17" t="s">
        <v>1298</v>
      </c>
      <c r="N538" s="88" t="s">
        <v>1299</v>
      </c>
      <c r="O538" s="19"/>
      <c r="P538" s="28" t="s">
        <v>1403</v>
      </c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</row>
    <row r="539" spans="1:31">
      <c r="A539" s="140" t="s">
        <v>1500</v>
      </c>
      <c r="B539" s="141">
        <f t="shared" si="154"/>
        <v>22.179483000000001</v>
      </c>
      <c r="C539" s="142">
        <f t="shared" si="155"/>
        <v>11.089741500000001</v>
      </c>
      <c r="D539" s="143">
        <f>SUM(C539/1)</f>
        <v>11.089741500000001</v>
      </c>
      <c r="E539" s="143">
        <v>2</v>
      </c>
      <c r="F539" s="145">
        <v>19.0748</v>
      </c>
      <c r="G539" s="144">
        <f>SUM(F539/B539)</f>
        <v>0.86002004645464458</v>
      </c>
      <c r="H539" s="94">
        <f>(J539/1000000)-F539</f>
        <v>3.1046830000000014</v>
      </c>
      <c r="I539" s="115">
        <f>H539/B539</f>
        <v>0.13997995354535547</v>
      </c>
      <c r="J539" s="141">
        <v>22179483</v>
      </c>
      <c r="K539" s="146">
        <v>2007</v>
      </c>
      <c r="L539" s="147" t="s">
        <v>16</v>
      </c>
      <c r="M539" s="17"/>
      <c r="N539" s="88"/>
      <c r="O539" s="19"/>
      <c r="P539" s="28" t="s">
        <v>1403</v>
      </c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</row>
    <row r="540" spans="1:31">
      <c r="A540" s="48" t="s">
        <v>1300</v>
      </c>
      <c r="B540" s="49">
        <f t="shared" si="154"/>
        <v>521.31188999999995</v>
      </c>
      <c r="C540" s="64">
        <f t="shared" si="155"/>
        <v>2.8961771666666665</v>
      </c>
      <c r="D540" s="65">
        <f t="shared" ref="D540:D543" si="157">C540/1</f>
        <v>2.8961771666666665</v>
      </c>
      <c r="E540" s="32">
        <v>180</v>
      </c>
      <c r="F540" s="66">
        <v>223.808164</v>
      </c>
      <c r="G540" s="50">
        <v>0.42899999999999999</v>
      </c>
      <c r="H540" s="66">
        <v>297.50372599999997</v>
      </c>
      <c r="I540" s="50">
        <v>0.57099999999999995</v>
      </c>
      <c r="J540" s="51">
        <v>521311890</v>
      </c>
      <c r="K540" s="78">
        <v>2008</v>
      </c>
      <c r="L540" s="32" t="s">
        <v>16</v>
      </c>
      <c r="M540" s="17" t="s">
        <v>1301</v>
      </c>
      <c r="N540" s="88" t="s">
        <v>1302</v>
      </c>
      <c r="O540" s="19"/>
      <c r="P540" s="28" t="s">
        <v>1403</v>
      </c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</row>
    <row r="541" spans="1:31">
      <c r="A541" s="48" t="s">
        <v>1303</v>
      </c>
      <c r="B541" s="49">
        <f t="shared" si="154"/>
        <v>342.46306299999998</v>
      </c>
      <c r="C541" s="64">
        <f t="shared" si="155"/>
        <v>4.5661741733333328</v>
      </c>
      <c r="D541" s="65">
        <f t="shared" si="157"/>
        <v>4.5661741733333328</v>
      </c>
      <c r="E541" s="32">
        <v>75</v>
      </c>
      <c r="F541" s="66">
        <v>134.50855100000001</v>
      </c>
      <c r="G541" s="50">
        <v>0.39300000000000002</v>
      </c>
      <c r="H541" s="66">
        <v>207.95451199999999</v>
      </c>
      <c r="I541" s="50">
        <v>0.60699999999999998</v>
      </c>
      <c r="J541" s="51">
        <v>342463063</v>
      </c>
      <c r="K541" s="78">
        <v>2008</v>
      </c>
      <c r="L541" s="32" t="s">
        <v>16</v>
      </c>
      <c r="M541" s="17" t="s">
        <v>1304</v>
      </c>
      <c r="N541" s="88" t="s">
        <v>1305</v>
      </c>
      <c r="O541" s="19"/>
      <c r="P541" s="28" t="s">
        <v>1403</v>
      </c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</row>
    <row r="542" spans="1:31">
      <c r="A542" s="48" t="s">
        <v>1306</v>
      </c>
      <c r="B542" s="49">
        <f t="shared" si="154"/>
        <v>490.719763</v>
      </c>
      <c r="C542" s="64">
        <f t="shared" si="155"/>
        <v>3.2284194934210526</v>
      </c>
      <c r="D542" s="65">
        <f t="shared" si="157"/>
        <v>3.2284194934210526</v>
      </c>
      <c r="E542" s="32">
        <v>152</v>
      </c>
      <c r="F542" s="66">
        <v>146.88016200000001</v>
      </c>
      <c r="G542" s="50">
        <v>0.29899999999999999</v>
      </c>
      <c r="H542" s="14">
        <v>343.83960100000002</v>
      </c>
      <c r="I542" s="50">
        <v>0.70099999999999996</v>
      </c>
      <c r="J542" s="51">
        <v>490719763</v>
      </c>
      <c r="K542" s="78">
        <v>2017</v>
      </c>
      <c r="L542" s="32" t="s">
        <v>18</v>
      </c>
      <c r="M542" s="17" t="s">
        <v>1307</v>
      </c>
      <c r="N542" s="88" t="s">
        <v>1308</v>
      </c>
      <c r="O542" s="19"/>
      <c r="P542" s="28" t="s">
        <v>1403</v>
      </c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</row>
    <row r="543" spans="1:31">
      <c r="A543" s="48" t="s">
        <v>1309</v>
      </c>
      <c r="B543" s="49">
        <f t="shared" si="154"/>
        <v>603.87311899999997</v>
      </c>
      <c r="C543" s="64">
        <f t="shared" si="155"/>
        <v>4.574796356060606</v>
      </c>
      <c r="D543" s="65">
        <f t="shared" si="157"/>
        <v>4.574796356060606</v>
      </c>
      <c r="E543" s="32">
        <v>132</v>
      </c>
      <c r="F543" s="66">
        <v>234.28035399999999</v>
      </c>
      <c r="G543" s="50">
        <v>0.38800000000000001</v>
      </c>
      <c r="H543" s="66">
        <v>369.59276499999999</v>
      </c>
      <c r="I543" s="50">
        <v>0.61199999999999999</v>
      </c>
      <c r="J543" s="51">
        <v>603873119</v>
      </c>
      <c r="K543" s="78">
        <v>2005</v>
      </c>
      <c r="L543" s="32" t="s">
        <v>16</v>
      </c>
      <c r="M543" s="17" t="s">
        <v>1310</v>
      </c>
      <c r="N543" s="88" t="s">
        <v>1311</v>
      </c>
      <c r="O543" s="19"/>
      <c r="P543" s="28" t="s">
        <v>1403</v>
      </c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</row>
    <row r="544" spans="1:31">
      <c r="A544" s="152" t="s">
        <v>1501</v>
      </c>
      <c r="B544" s="141">
        <f t="shared" si="154"/>
        <v>67.217186999999996</v>
      </c>
      <c r="C544" s="142">
        <f t="shared" si="155"/>
        <v>22.405728999999997</v>
      </c>
      <c r="D544" s="143">
        <f>SUM(C544/1)</f>
        <v>22.405728999999997</v>
      </c>
      <c r="E544" s="145">
        <v>3</v>
      </c>
      <c r="F544" s="143">
        <v>67.217186999999996</v>
      </c>
      <c r="G544" s="144">
        <f>SUM(F544/B544)</f>
        <v>1</v>
      </c>
      <c r="H544" s="145">
        <f>(J544/1000000)-F544</f>
        <v>0</v>
      </c>
      <c r="I544" s="115">
        <f>H544/B544</f>
        <v>0</v>
      </c>
      <c r="J544" s="141">
        <v>67217187</v>
      </c>
      <c r="K544" s="146">
        <v>2015</v>
      </c>
      <c r="L544" s="147" t="s">
        <v>18</v>
      </c>
      <c r="M544" s="17"/>
      <c r="N544" s="88"/>
      <c r="O544" s="19"/>
      <c r="P544" s="28" t="s">
        <v>1403</v>
      </c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</row>
    <row r="545" spans="1:31">
      <c r="A545" s="48" t="s">
        <v>1312</v>
      </c>
      <c r="B545" s="49">
        <f t="shared" si="154"/>
        <v>439.04891400000002</v>
      </c>
      <c r="C545" s="64">
        <f t="shared" si="155"/>
        <v>2.7440557125000002</v>
      </c>
      <c r="D545" s="65">
        <f t="shared" ref="D545:D546" si="158">C545/1</f>
        <v>2.7440557125000002</v>
      </c>
      <c r="E545" s="32">
        <v>160</v>
      </c>
      <c r="F545" s="66">
        <v>47.365290000000002</v>
      </c>
      <c r="G545" s="50">
        <v>0.108</v>
      </c>
      <c r="H545" s="66">
        <v>391.68362400000001</v>
      </c>
      <c r="I545" s="50">
        <v>0.89200000000000002</v>
      </c>
      <c r="J545" s="51">
        <v>439048914</v>
      </c>
      <c r="K545" s="78">
        <v>2016</v>
      </c>
      <c r="L545" s="32" t="s">
        <v>18</v>
      </c>
      <c r="M545" s="17" t="s">
        <v>1313</v>
      </c>
      <c r="N545" s="88" t="s">
        <v>1314</v>
      </c>
      <c r="O545" s="19"/>
      <c r="P545" s="28" t="s">
        <v>1403</v>
      </c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</row>
    <row r="546" spans="1:31">
      <c r="A546" s="48" t="s">
        <v>1315</v>
      </c>
      <c r="B546" s="49">
        <f t="shared" si="154"/>
        <v>374.11170700000002</v>
      </c>
      <c r="C546" s="64">
        <f t="shared" si="155"/>
        <v>5.3444529571428578</v>
      </c>
      <c r="D546" s="65">
        <f t="shared" si="158"/>
        <v>5.3444529571428578</v>
      </c>
      <c r="E546" s="32">
        <v>70</v>
      </c>
      <c r="F546" s="66">
        <v>182.81170700000001</v>
      </c>
      <c r="G546" s="50">
        <v>0.48899999999999999</v>
      </c>
      <c r="H546" s="66">
        <v>191.3</v>
      </c>
      <c r="I546" s="50">
        <v>0.51100000000000001</v>
      </c>
      <c r="J546" s="51">
        <v>374111707</v>
      </c>
      <c r="K546" s="78">
        <v>2000</v>
      </c>
      <c r="L546" s="32" t="s">
        <v>16</v>
      </c>
      <c r="M546" s="17" t="s">
        <v>1316</v>
      </c>
      <c r="N546" s="88" t="s">
        <v>1317</v>
      </c>
      <c r="O546" s="19"/>
      <c r="P546" s="28" t="s">
        <v>1403</v>
      </c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</row>
    <row r="547" spans="1:31">
      <c r="A547" s="140" t="s">
        <v>1502</v>
      </c>
      <c r="B547" s="141">
        <f>SUM(F547+AG547)</f>
        <v>32.68</v>
      </c>
      <c r="C547" s="142">
        <f t="shared" si="155"/>
        <v>25.138461538461538</v>
      </c>
      <c r="D547" s="143">
        <f>SUM(C547/1)</f>
        <v>25.138461538461538</v>
      </c>
      <c r="E547" s="143">
        <v>1.3</v>
      </c>
      <c r="F547" s="143">
        <v>32.68</v>
      </c>
      <c r="G547" s="144">
        <f>SUM(F547/B547)</f>
        <v>1</v>
      </c>
      <c r="H547" s="94">
        <f>(J547/1000000)-F547</f>
        <v>10.36</v>
      </c>
      <c r="I547" s="115">
        <f>H547/B547</f>
        <v>0.31701346389228885</v>
      </c>
      <c r="J547" s="141">
        <v>43040000</v>
      </c>
      <c r="K547" s="146">
        <v>2010</v>
      </c>
      <c r="L547" s="147" t="s">
        <v>18</v>
      </c>
      <c r="M547" s="17"/>
      <c r="N547" s="88"/>
      <c r="O547" s="19"/>
      <c r="P547" s="28" t="s">
        <v>1403</v>
      </c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</row>
    <row r="548" spans="1:31">
      <c r="A548" s="48" t="s">
        <v>1318</v>
      </c>
      <c r="B548" s="49">
        <f t="shared" ref="B548:B559" si="159">J548/1000000</f>
        <v>329.80395800000002</v>
      </c>
      <c r="C548" s="64">
        <f t="shared" si="155"/>
        <v>6.5960791600000004</v>
      </c>
      <c r="D548" s="65">
        <f t="shared" ref="D548:D563" si="160">C548/1</f>
        <v>6.5960791600000004</v>
      </c>
      <c r="E548" s="32">
        <v>50</v>
      </c>
      <c r="F548" s="66">
        <v>156.45237</v>
      </c>
      <c r="G548" s="50">
        <v>0.47399999999999998</v>
      </c>
      <c r="H548" s="66">
        <v>173.35158799999999</v>
      </c>
      <c r="I548" s="50">
        <v>0.52600000000000002</v>
      </c>
      <c r="J548" s="51">
        <v>329803958</v>
      </c>
      <c r="K548" s="78">
        <v>1988</v>
      </c>
      <c r="L548" s="32" t="s">
        <v>102</v>
      </c>
      <c r="M548" s="17" t="s">
        <v>1319</v>
      </c>
      <c r="N548" s="88" t="s">
        <v>1320</v>
      </c>
      <c r="O548" s="19"/>
      <c r="P548" s="28" t="s">
        <v>1403</v>
      </c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</row>
    <row r="549" spans="1:31">
      <c r="A549" s="48" t="s">
        <v>1321</v>
      </c>
      <c r="B549" s="49">
        <f t="shared" si="159"/>
        <v>822.854286</v>
      </c>
      <c r="C549" s="64">
        <f t="shared" si="155"/>
        <v>4.1142714299999996</v>
      </c>
      <c r="D549" s="65">
        <f t="shared" si="160"/>
        <v>4.1142714299999996</v>
      </c>
      <c r="E549" s="32">
        <v>200</v>
      </c>
      <c r="F549" s="66">
        <v>412.84517199999999</v>
      </c>
      <c r="G549" s="50">
        <v>0.502</v>
      </c>
      <c r="H549" s="66">
        <v>410.00911400000001</v>
      </c>
      <c r="I549" s="50">
        <v>0.498</v>
      </c>
      <c r="J549" s="51">
        <v>822854286</v>
      </c>
      <c r="K549" s="78">
        <v>2017</v>
      </c>
      <c r="L549" s="32" t="s">
        <v>18</v>
      </c>
      <c r="M549" s="17" t="s">
        <v>1322</v>
      </c>
      <c r="N549" s="88" t="s">
        <v>1323</v>
      </c>
      <c r="O549" s="19"/>
      <c r="P549" s="28" t="s">
        <v>1403</v>
      </c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</row>
    <row r="550" spans="1:31">
      <c r="A550" s="48" t="s">
        <v>1324</v>
      </c>
      <c r="B550" s="49">
        <f t="shared" si="159"/>
        <v>540.45587599999999</v>
      </c>
      <c r="C550" s="64">
        <f t="shared" si="155"/>
        <v>2.8445046105263159</v>
      </c>
      <c r="D550" s="65">
        <f t="shared" si="160"/>
        <v>2.8445046105263159</v>
      </c>
      <c r="E550" s="32">
        <v>190</v>
      </c>
      <c r="F550" s="66">
        <v>202.80771100000001</v>
      </c>
      <c r="G550" s="50">
        <v>0.375</v>
      </c>
      <c r="H550" s="14">
        <v>337.64816500000001</v>
      </c>
      <c r="I550" s="50">
        <v>0.625</v>
      </c>
      <c r="J550" s="51">
        <v>540455876</v>
      </c>
      <c r="K550" s="78">
        <v>2013</v>
      </c>
      <c r="L550" s="32" t="s">
        <v>18</v>
      </c>
      <c r="M550" s="17" t="s">
        <v>1325</v>
      </c>
      <c r="N550" s="88" t="s">
        <v>1326</v>
      </c>
      <c r="O550" s="19"/>
      <c r="P550" s="124" t="s">
        <v>1402</v>
      </c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</row>
    <row r="551" spans="1:31">
      <c r="A551" s="48" t="s">
        <v>1327</v>
      </c>
      <c r="B551" s="49">
        <f t="shared" si="159"/>
        <v>471.22288900000001</v>
      </c>
      <c r="C551" s="64">
        <f t="shared" si="155"/>
        <v>2.8558962969696968</v>
      </c>
      <c r="D551" s="65">
        <f t="shared" si="160"/>
        <v>2.8558962969696968</v>
      </c>
      <c r="E551" s="32">
        <v>165</v>
      </c>
      <c r="F551" s="66">
        <v>189.422889</v>
      </c>
      <c r="G551" s="50">
        <v>0.40200000000000002</v>
      </c>
      <c r="H551" s="66">
        <v>281.8</v>
      </c>
      <c r="I551" s="50">
        <v>0.59799999999999998</v>
      </c>
      <c r="J551" s="51">
        <v>471222889</v>
      </c>
      <c r="K551" s="78">
        <v>2012</v>
      </c>
      <c r="L551" s="32" t="s">
        <v>18</v>
      </c>
      <c r="M551" s="17" t="s">
        <v>1328</v>
      </c>
      <c r="N551" s="88" t="s">
        <v>1329</v>
      </c>
      <c r="O551" s="19"/>
      <c r="P551" s="28" t="s">
        <v>1403</v>
      </c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</row>
    <row r="552" spans="1:31">
      <c r="A552" s="48" t="s">
        <v>1330</v>
      </c>
      <c r="B552" s="49">
        <f t="shared" si="159"/>
        <v>373.06286399999999</v>
      </c>
      <c r="C552" s="64">
        <f t="shared" si="155"/>
        <v>2.4870857599999998</v>
      </c>
      <c r="D552" s="65">
        <f t="shared" si="160"/>
        <v>2.4870857599999998</v>
      </c>
      <c r="E552" s="32">
        <v>150</v>
      </c>
      <c r="F552" s="66">
        <v>179.88315700000001</v>
      </c>
      <c r="G552" s="50">
        <v>0.48199999999999998</v>
      </c>
      <c r="H552" s="66">
        <v>193.17970700000001</v>
      </c>
      <c r="I552" s="50">
        <v>0.51800000000000002</v>
      </c>
      <c r="J552" s="51">
        <v>373062864</v>
      </c>
      <c r="K552" s="78">
        <v>2009</v>
      </c>
      <c r="L552" s="32" t="s">
        <v>16</v>
      </c>
      <c r="M552" s="17" t="s">
        <v>1331</v>
      </c>
      <c r="N552" s="88" t="s">
        <v>1332</v>
      </c>
      <c r="O552" s="19"/>
      <c r="P552" s="28" t="s">
        <v>1403</v>
      </c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</row>
    <row r="553" spans="1:31">
      <c r="A553" s="48" t="s">
        <v>1333</v>
      </c>
      <c r="B553" s="49">
        <f t="shared" si="159"/>
        <v>543.93410500000005</v>
      </c>
      <c r="C553" s="64">
        <f t="shared" si="155"/>
        <v>3.0558095786516857</v>
      </c>
      <c r="D553" s="65">
        <f t="shared" si="160"/>
        <v>3.0558095786516857</v>
      </c>
      <c r="E553" s="32">
        <v>178</v>
      </c>
      <c r="F553" s="66">
        <v>155.44248899999999</v>
      </c>
      <c r="G553" s="50">
        <v>0.28599999999999998</v>
      </c>
      <c r="H553" s="66">
        <v>388.49161600000002</v>
      </c>
      <c r="I553" s="50">
        <v>0.71399999999999997</v>
      </c>
      <c r="J553" s="51">
        <v>543934105</v>
      </c>
      <c r="K553" s="78">
        <v>2016</v>
      </c>
      <c r="L553" s="32" t="s">
        <v>18</v>
      </c>
      <c r="M553" s="17" t="s">
        <v>1334</v>
      </c>
      <c r="N553" s="88" t="s">
        <v>1335</v>
      </c>
      <c r="O553" s="19"/>
      <c r="P553" s="28" t="s">
        <v>1403</v>
      </c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</row>
    <row r="554" spans="1:31">
      <c r="A554" s="48" t="s">
        <v>1336</v>
      </c>
      <c r="B554" s="49">
        <f t="shared" si="159"/>
        <v>746.04570000000001</v>
      </c>
      <c r="C554" s="64">
        <f t="shared" si="155"/>
        <v>3.639247317073171</v>
      </c>
      <c r="D554" s="65">
        <f t="shared" si="160"/>
        <v>3.639247317073171</v>
      </c>
      <c r="E554" s="32">
        <v>205</v>
      </c>
      <c r="F554" s="66">
        <v>233.92153400000001</v>
      </c>
      <c r="G554" s="50">
        <v>0.314</v>
      </c>
      <c r="H554" s="66">
        <v>512.12416599999995</v>
      </c>
      <c r="I554" s="50">
        <v>0.68600000000000005</v>
      </c>
      <c r="J554" s="51">
        <v>746045700</v>
      </c>
      <c r="K554" s="78">
        <v>2014</v>
      </c>
      <c r="L554" s="32" t="s">
        <v>18</v>
      </c>
      <c r="M554" s="17" t="s">
        <v>1337</v>
      </c>
      <c r="N554" s="88" t="s">
        <v>1338</v>
      </c>
      <c r="O554" s="19"/>
      <c r="P554" s="28" t="s">
        <v>1403</v>
      </c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</row>
    <row r="555" spans="1:31">
      <c r="A555" s="48" t="s">
        <v>1339</v>
      </c>
      <c r="B555" s="49">
        <f t="shared" si="159"/>
        <v>352.61669000000001</v>
      </c>
      <c r="C555" s="64">
        <f t="shared" si="155"/>
        <v>2.2038543124999999</v>
      </c>
      <c r="D555" s="65">
        <f t="shared" si="160"/>
        <v>2.2038543124999999</v>
      </c>
      <c r="E555" s="32">
        <v>160</v>
      </c>
      <c r="F555" s="66">
        <v>146.40830500000001</v>
      </c>
      <c r="G555" s="50">
        <v>0.41499999999999998</v>
      </c>
      <c r="H555" s="66">
        <v>206.20838499999999</v>
      </c>
      <c r="I555" s="50">
        <v>0.58499999999999996</v>
      </c>
      <c r="J555" s="51">
        <v>352616690</v>
      </c>
      <c r="K555" s="78">
        <v>2011</v>
      </c>
      <c r="L555" s="32" t="s">
        <v>18</v>
      </c>
      <c r="M555" s="17" t="s">
        <v>1340</v>
      </c>
      <c r="N555" s="88" t="s">
        <v>1341</v>
      </c>
      <c r="O555" s="19"/>
      <c r="P555" s="28" t="s">
        <v>1403</v>
      </c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</row>
    <row r="556" spans="1:31">
      <c r="A556" s="48" t="s">
        <v>1342</v>
      </c>
      <c r="B556" s="49">
        <f t="shared" si="159"/>
        <v>460.43529100000001</v>
      </c>
      <c r="C556" s="64">
        <f t="shared" si="155"/>
        <v>2.1925490047619047</v>
      </c>
      <c r="D556" s="65">
        <f t="shared" si="160"/>
        <v>2.1925490047619047</v>
      </c>
      <c r="E556" s="32">
        <v>210</v>
      </c>
      <c r="F556" s="66">
        <v>234.36246199999999</v>
      </c>
      <c r="G556" s="50">
        <v>0.50900000000000001</v>
      </c>
      <c r="H556" s="66">
        <v>226.07282900000001</v>
      </c>
      <c r="I556" s="50">
        <v>0.49099999999999999</v>
      </c>
      <c r="J556" s="51">
        <v>460435291</v>
      </c>
      <c r="K556" s="78">
        <v>2006</v>
      </c>
      <c r="L556" s="32" t="s">
        <v>16</v>
      </c>
      <c r="M556" s="17" t="s">
        <v>1343</v>
      </c>
      <c r="N556" s="88" t="s">
        <v>1344</v>
      </c>
      <c r="O556" s="19"/>
      <c r="P556" s="28" t="s">
        <v>1403</v>
      </c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</row>
    <row r="557" spans="1:31">
      <c r="A557" s="48" t="s">
        <v>1345</v>
      </c>
      <c r="B557" s="49">
        <f t="shared" si="159"/>
        <v>407.71154899999999</v>
      </c>
      <c r="C557" s="64">
        <f t="shared" si="155"/>
        <v>3.7064686272727272</v>
      </c>
      <c r="D557" s="65">
        <f t="shared" si="160"/>
        <v>3.7064686272727272</v>
      </c>
      <c r="E557" s="32">
        <v>110</v>
      </c>
      <c r="F557" s="66">
        <v>214.94969399999999</v>
      </c>
      <c r="G557" s="50">
        <v>0.52700000000000002</v>
      </c>
      <c r="H557" s="66">
        <v>192.761855</v>
      </c>
      <c r="I557" s="50">
        <v>0.47299999999999998</v>
      </c>
      <c r="J557" s="51">
        <v>407711549</v>
      </c>
      <c r="K557" s="78">
        <v>2003</v>
      </c>
      <c r="L557" s="32" t="s">
        <v>16</v>
      </c>
      <c r="M557" s="17" t="s">
        <v>1346</v>
      </c>
      <c r="N557" s="88" t="s">
        <v>1347</v>
      </c>
      <c r="O557" s="19"/>
      <c r="P557" s="28" t="s">
        <v>1403</v>
      </c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</row>
    <row r="558" spans="1:31">
      <c r="A558" s="48" t="s">
        <v>1348</v>
      </c>
      <c r="B558" s="49">
        <f t="shared" si="159"/>
        <v>346.11827699999998</v>
      </c>
      <c r="C558" s="64">
        <f t="shared" si="155"/>
        <v>4.0719797294117646</v>
      </c>
      <c r="D558" s="65">
        <f t="shared" si="160"/>
        <v>4.0719797294117646</v>
      </c>
      <c r="E558" s="32">
        <v>85</v>
      </c>
      <c r="F558" s="66">
        <v>44.898412999999998</v>
      </c>
      <c r="G558" s="50">
        <v>0.13</v>
      </c>
      <c r="H558" s="66">
        <v>301.21986399999997</v>
      </c>
      <c r="I558" s="50">
        <v>0.87</v>
      </c>
      <c r="J558" s="51">
        <v>346118277</v>
      </c>
      <c r="K558" s="78">
        <v>2017</v>
      </c>
      <c r="L558" s="32" t="s">
        <v>18</v>
      </c>
      <c r="M558" s="17" t="s">
        <v>1349</v>
      </c>
      <c r="N558" s="88" t="s">
        <v>1350</v>
      </c>
      <c r="O558" s="19"/>
      <c r="P558" s="28" t="s">
        <v>1403</v>
      </c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</row>
    <row r="559" spans="1:31">
      <c r="A559" s="48" t="s">
        <v>1351</v>
      </c>
      <c r="B559" s="49">
        <f t="shared" si="159"/>
        <v>1042.5336890000001</v>
      </c>
      <c r="C559" s="64">
        <f t="shared" si="155"/>
        <v>6.950224593333334</v>
      </c>
      <c r="D559" s="65">
        <f t="shared" si="160"/>
        <v>6.950224593333334</v>
      </c>
      <c r="E559" s="32">
        <v>150</v>
      </c>
      <c r="F559" s="66">
        <v>341.26824800000003</v>
      </c>
      <c r="G559" s="50">
        <v>0.32700000000000001</v>
      </c>
      <c r="H559" s="66">
        <v>701.26544100000001</v>
      </c>
      <c r="I559" s="50">
        <v>0.67300000000000004</v>
      </c>
      <c r="J559" s="51">
        <v>1042533689</v>
      </c>
      <c r="K559" s="78">
        <v>2016</v>
      </c>
      <c r="L559" s="32" t="s">
        <v>18</v>
      </c>
      <c r="M559" s="17" t="s">
        <v>1352</v>
      </c>
      <c r="N559" s="88" t="s">
        <v>1353</v>
      </c>
      <c r="O559" s="19"/>
      <c r="P559" s="28" t="s">
        <v>1403</v>
      </c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</row>
    <row r="560" spans="1:31">
      <c r="A560" s="52" t="s">
        <v>1354</v>
      </c>
      <c r="B560" s="53">
        <v>1264</v>
      </c>
      <c r="C560" s="54">
        <f t="shared" si="155"/>
        <v>12.64</v>
      </c>
      <c r="D560" s="55">
        <f t="shared" si="160"/>
        <v>12.64</v>
      </c>
      <c r="E560" s="56">
        <v>100</v>
      </c>
      <c r="F560" s="57">
        <v>551</v>
      </c>
      <c r="G560" s="58">
        <f t="shared" ref="G560:G563" si="161">F560/B560</f>
        <v>0.43591772151898733</v>
      </c>
      <c r="H560" s="57">
        <v>713</v>
      </c>
      <c r="I560" s="58">
        <f t="shared" ref="I560:I563" si="162">H560/B560</f>
        <v>0.56408227848101267</v>
      </c>
      <c r="J560" s="57">
        <v>1264350750</v>
      </c>
      <c r="K560" s="56">
        <v>2023</v>
      </c>
      <c r="L560" s="56" t="s">
        <v>91</v>
      </c>
      <c r="M560" s="59" t="s">
        <v>1355</v>
      </c>
      <c r="N560" s="60" t="s">
        <v>1356</v>
      </c>
      <c r="O560" s="61"/>
      <c r="P560" s="28" t="s">
        <v>1403</v>
      </c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21"/>
    </row>
    <row r="561" spans="1:31">
      <c r="A561" s="52" t="s">
        <v>1357</v>
      </c>
      <c r="B561" s="53">
        <v>667</v>
      </c>
      <c r="C561" s="54">
        <f t="shared" si="155"/>
        <v>2.6680000000000001</v>
      </c>
      <c r="D561" s="55">
        <f t="shared" si="160"/>
        <v>2.6680000000000001</v>
      </c>
      <c r="E561" s="56">
        <v>250</v>
      </c>
      <c r="F561" s="57">
        <v>274</v>
      </c>
      <c r="G561" s="58">
        <f t="shared" si="161"/>
        <v>0.4107946026986507</v>
      </c>
      <c r="H561" s="57">
        <v>392</v>
      </c>
      <c r="I561" s="58">
        <f t="shared" si="162"/>
        <v>0.58770614692653678</v>
      </c>
      <c r="J561" s="57">
        <v>666652514</v>
      </c>
      <c r="K561" s="56">
        <v>2023</v>
      </c>
      <c r="L561" s="56" t="s">
        <v>91</v>
      </c>
      <c r="M561" s="59" t="s">
        <v>1358</v>
      </c>
      <c r="N561" s="60"/>
      <c r="O561" s="61"/>
      <c r="P561" s="28" t="s">
        <v>1403</v>
      </c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21"/>
    </row>
    <row r="562" spans="1:31">
      <c r="A562" s="52" t="s">
        <v>1359</v>
      </c>
      <c r="B562" s="53">
        <v>463</v>
      </c>
      <c r="C562" s="54">
        <f t="shared" si="155"/>
        <v>2.3149999999999999</v>
      </c>
      <c r="D562" s="55">
        <f t="shared" si="160"/>
        <v>2.3149999999999999</v>
      </c>
      <c r="E562" s="56">
        <v>200</v>
      </c>
      <c r="F562" s="57">
        <v>214</v>
      </c>
      <c r="G562" s="58">
        <f t="shared" si="161"/>
        <v>0.46220302375809935</v>
      </c>
      <c r="H562" s="57">
        <v>249</v>
      </c>
      <c r="I562" s="58">
        <f t="shared" si="162"/>
        <v>0.53779697624190059</v>
      </c>
      <c r="J562" s="57">
        <v>463525483</v>
      </c>
      <c r="K562" s="56">
        <v>2023</v>
      </c>
      <c r="L562" s="56" t="s">
        <v>91</v>
      </c>
      <c r="M562" s="59" t="s">
        <v>1360</v>
      </c>
      <c r="N562" s="60"/>
      <c r="O562" s="61"/>
      <c r="P562" s="28" t="s">
        <v>1403</v>
      </c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21"/>
    </row>
    <row r="563" spans="1:31">
      <c r="A563" s="52" t="s">
        <v>1361</v>
      </c>
      <c r="B563" s="53">
        <v>427</v>
      </c>
      <c r="C563" s="54">
        <f t="shared" si="155"/>
        <v>4.2699999999999996</v>
      </c>
      <c r="D563" s="55">
        <f t="shared" si="160"/>
        <v>4.2699999999999996</v>
      </c>
      <c r="E563" s="56">
        <v>100</v>
      </c>
      <c r="F563" s="57">
        <v>185</v>
      </c>
      <c r="G563" s="58">
        <f t="shared" si="161"/>
        <v>0.43325526932084307</v>
      </c>
      <c r="H563" s="57">
        <v>241</v>
      </c>
      <c r="I563" s="58">
        <f t="shared" si="162"/>
        <v>0.56440281030444961</v>
      </c>
      <c r="J563" s="57">
        <v>427330689</v>
      </c>
      <c r="K563" s="56">
        <v>2023</v>
      </c>
      <c r="L563" s="56" t="s">
        <v>91</v>
      </c>
      <c r="M563" s="59" t="s">
        <v>1362</v>
      </c>
      <c r="N563" s="60"/>
      <c r="O563" s="61"/>
      <c r="P563" s="28" t="s">
        <v>1403</v>
      </c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21"/>
    </row>
    <row r="564" spans="1:31">
      <c r="A564" s="159"/>
      <c r="B564" s="141"/>
      <c r="C564" s="150"/>
      <c r="D564" s="143"/>
      <c r="E564" s="143"/>
      <c r="F564" s="143"/>
      <c r="G564" s="144"/>
      <c r="H564" s="145"/>
      <c r="I564" s="160"/>
      <c r="J564" s="149"/>
      <c r="K564" s="146"/>
      <c r="L564" s="147"/>
      <c r="M564" s="17"/>
      <c r="N564" s="88"/>
      <c r="O564" s="19"/>
      <c r="P564" s="126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</row>
    <row r="565" spans="1:31">
      <c r="A565" s="159"/>
      <c r="B565" s="141"/>
      <c r="C565" s="150"/>
      <c r="D565" s="143"/>
      <c r="E565" s="143"/>
      <c r="F565" s="143"/>
      <c r="G565" s="144"/>
      <c r="H565" s="145"/>
      <c r="I565" s="160"/>
      <c r="J565" s="149"/>
      <c r="K565" s="146"/>
      <c r="L565" s="147"/>
      <c r="M565" s="17"/>
      <c r="N565" s="88"/>
      <c r="O565" s="19"/>
      <c r="P565" s="126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</row>
    <row r="566" spans="1:31">
      <c r="A566" s="159"/>
      <c r="B566" s="141"/>
      <c r="C566" s="150"/>
      <c r="D566" s="143"/>
      <c r="E566" s="143"/>
      <c r="F566" s="143"/>
      <c r="G566" s="144"/>
      <c r="H566" s="145"/>
      <c r="I566" s="160"/>
      <c r="J566" s="149"/>
      <c r="K566" s="146"/>
      <c r="L566" s="147"/>
      <c r="M566" s="17"/>
      <c r="N566" s="88"/>
      <c r="O566" s="19"/>
      <c r="P566" s="126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</row>
    <row r="567" spans="1:31">
      <c r="A567" s="159"/>
      <c r="B567" s="141"/>
      <c r="C567" s="150"/>
      <c r="D567" s="143"/>
      <c r="E567" s="143"/>
      <c r="F567" s="143"/>
      <c r="G567" s="144"/>
      <c r="H567" s="145"/>
      <c r="I567" s="160"/>
      <c r="J567" s="149"/>
      <c r="K567" s="146"/>
      <c r="L567" s="147"/>
      <c r="M567" s="17"/>
      <c r="N567" s="88"/>
      <c r="O567" s="19"/>
      <c r="P567" s="126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</row>
    <row r="568" spans="1:31">
      <c r="A568" s="159"/>
      <c r="B568" s="141"/>
      <c r="C568" s="150"/>
      <c r="D568" s="143"/>
      <c r="E568" s="143"/>
      <c r="F568" s="143"/>
      <c r="G568" s="144"/>
      <c r="H568" s="145"/>
      <c r="I568" s="160"/>
      <c r="J568" s="149"/>
      <c r="K568" s="146"/>
      <c r="L568" s="147"/>
      <c r="M568" s="17"/>
      <c r="N568" s="88"/>
      <c r="O568" s="19"/>
      <c r="P568" s="126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</row>
    <row r="569" spans="1:31">
      <c r="A569" s="159"/>
      <c r="B569" s="141"/>
      <c r="C569" s="150"/>
      <c r="D569" s="143"/>
      <c r="E569" s="143"/>
      <c r="F569" s="143"/>
      <c r="G569" s="144"/>
      <c r="H569" s="145"/>
      <c r="I569" s="160"/>
      <c r="J569" s="149"/>
      <c r="K569" s="146"/>
      <c r="L569" s="147"/>
      <c r="M569" s="17"/>
      <c r="N569" s="88"/>
      <c r="O569" s="19"/>
      <c r="P569" s="126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</row>
    <row r="570" spans="1:31">
      <c r="A570" s="159"/>
      <c r="B570" s="141"/>
      <c r="C570" s="150"/>
      <c r="D570" s="143"/>
      <c r="E570" s="143"/>
      <c r="F570" s="143"/>
      <c r="G570" s="144"/>
      <c r="H570" s="145"/>
      <c r="I570" s="160"/>
      <c r="J570" s="149"/>
      <c r="K570" s="146"/>
      <c r="L570" s="147"/>
      <c r="M570" s="17"/>
      <c r="N570" s="88"/>
      <c r="O570" s="19"/>
      <c r="P570" s="126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</row>
    <row r="571" spans="1:31">
      <c r="A571" s="159"/>
      <c r="B571" s="141"/>
      <c r="C571" s="150"/>
      <c r="D571" s="143"/>
      <c r="E571" s="143"/>
      <c r="F571" s="143"/>
      <c r="G571" s="144"/>
      <c r="H571" s="145"/>
      <c r="I571" s="160"/>
      <c r="J571" s="149"/>
      <c r="K571" s="146"/>
      <c r="L571" s="147"/>
      <c r="M571" s="17"/>
      <c r="N571" s="88"/>
      <c r="O571" s="19"/>
      <c r="P571" s="126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</row>
    <row r="572" spans="1:31">
      <c r="A572" s="159"/>
      <c r="B572" s="141"/>
      <c r="C572" s="150"/>
      <c r="D572" s="143"/>
      <c r="E572" s="143"/>
      <c r="F572" s="143"/>
      <c r="G572" s="144"/>
      <c r="H572" s="145"/>
      <c r="I572" s="160"/>
      <c r="J572" s="149"/>
      <c r="K572" s="146"/>
      <c r="L572" s="147"/>
      <c r="M572" s="17"/>
      <c r="N572" s="88"/>
      <c r="O572" s="19"/>
      <c r="P572" s="126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</row>
  </sheetData>
  <hyperlinks>
    <hyperlink ref="A2" r:id="rId1" display="https://www.boxofficemojo.com/title/tt0416449/?ref_=bo_cso_table_69"/>
    <hyperlink ref="K2" r:id="rId2" display="https://www.boxofficemojo.com/year/world/2007/?ref_=bo_cso_table_69"/>
    <hyperlink ref="A3" r:id="rId3" display="https://www.boxofficemojo.com/title/tt8579674/?ref_=bo_cso_table_150"/>
    <hyperlink ref="K3" r:id="rId4" display="https://www.boxofficemojo.com/year/world/2019/?ref_=bo_cso_table_150"/>
    <hyperlink ref="N3" r:id="rId5" location=":~:text=Directed%20by%20Sam%20Mendes%20and,make%2C%20not%20including%20marketing%20expenses."/>
    <hyperlink ref="A4" r:id="rId6" display="https://www.boxofficemojo.com/title/tt1190080/?ref_=bo_cso_table_100"/>
    <hyperlink ref="K4" r:id="rId7" display="https://www.boxofficemojo.com/year/world/2009/?ref_=bo_cso_table_100"/>
    <hyperlink ref="A5" r:id="rId8"/>
    <hyperlink ref="K5" r:id="rId9" display="https://www.boxofficemojo.com/year/world/1996/?ref_=bo_cso_table_151"/>
    <hyperlink ref="N5" r:id="rId10" location=":~:text=101%20Dalmatians%20was%20released%20on,highest%2Dgrossing%20film%20of%201996."/>
    <hyperlink ref="A6" r:id="rId11"/>
    <hyperlink ref="K6" r:id="rId12" display="https://www.boxofficemojo.com/year/world/2014/?ref_=bo_cso_table_130"/>
    <hyperlink ref="A7" r:id="rId13"/>
    <hyperlink ref="K7" r:id="rId14" display="https://www.boxofficemojo.com/year/world/2014/?ref_=bo_cso_table_115"/>
    <hyperlink ref="A8" r:id="rId15"/>
    <hyperlink ref="K8" r:id="rId16" display="https://www.boxofficemojo.com/year/world/2001/?ref_=bo_cso_table_157"/>
    <hyperlink ref="N8" r:id="rId17"/>
    <hyperlink ref="A9" r:id="rId18"/>
    <hyperlink ref="K9" r:id="rId19" display="https://www.boxofficemojo.com/year/world/1998/?ref_=bo_cso_table_190"/>
    <hyperlink ref="N9" r:id="rId20"/>
    <hyperlink ref="A10" r:id="rId21"/>
    <hyperlink ref="K10" r:id="rId22" display="https://www.boxofficemojo.com/year/world/2009/?ref_=bo_cso_table_142"/>
    <hyperlink ref="A12" r:id="rId23"/>
    <hyperlink ref="K12" r:id="rId24" display="https://www.boxofficemojo.com/year/world/2018/?ref_=bo_cso_table_112"/>
    <hyperlink ref="A13" r:id="rId25"/>
    <hyperlink ref="K13" r:id="rId26" display="https://www.boxofficemojo.com/year/world/2018/?ref_=bo_cso_table_87"/>
    <hyperlink ref="A14" r:id="rId27"/>
    <hyperlink ref="K14" r:id="rId28" display="https://www.boxofficemojo.com/year/world/1997/?ref_=bo_cso_table_160"/>
    <hyperlink ref="N14" r:id="rId29"/>
    <hyperlink ref="A15" r:id="rId30"/>
    <hyperlink ref="K15" r:id="rId31" display="https://www.boxofficemojo.com/year/world/2019/?ref_=bo_cso_table_41"/>
    <hyperlink ref="A16" r:id="rId32"/>
    <hyperlink ref="K16" r:id="rId33" display="https://www.boxofficemojo.com/year/world/1992/?ref_=bo_cso_table_27"/>
    <hyperlink ref="N16" r:id="rId34"/>
    <hyperlink ref="A17" r:id="rId35"/>
    <hyperlink ref="K17" r:id="rId36" display="https://www.boxofficemojo.com/year/world/2010/?ref_=bo_cso_table_47"/>
    <hyperlink ref="A18" r:id="rId37"/>
    <hyperlink ref="K18" r:id="rId38" display="https://www.boxofficemojo.com/year/world/2019/?ref_=bo_cso_table_125"/>
    <hyperlink ref="A19" r:id="rId39"/>
    <hyperlink ref="K19" r:id="rId40" display="https://www.boxofficemojo.com/year/world/2009/?ref_=bo_cso_table_81"/>
    <hyperlink ref="A20" r:id="rId41"/>
    <hyperlink ref="K20" r:id="rId42" display="https://www.boxofficemojo.com/year/world/2007/?ref_=bo_cso_table_187"/>
    <hyperlink ref="A21" r:id="rId43"/>
    <hyperlink ref="K21" r:id="rId44" display="https://www.boxofficemojo.com/year/world/2011/?ref_=bo_cso_table_109"/>
    <hyperlink ref="N21" r:id="rId45"/>
    <hyperlink ref="A22" r:id="rId46"/>
    <hyperlink ref="K22" r:id="rId47" display="https://www.boxofficemojo.com/year/world/1999/?ref_=bo_cso_table_78"/>
    <hyperlink ref="N22" r:id="rId48" location=":~:text=It%20was%20the%20second%2Dbest,against%20its%20%2415%2Dmillion%20budget."/>
    <hyperlink ref="A23" r:id="rId49"/>
    <hyperlink ref="K23" r:id="rId50" display="https://www.boxofficemojo.com/year/world/2014/?ref_=bo_cso_table_198"/>
    <hyperlink ref="A24" r:id="rId51"/>
    <hyperlink ref="K24" r:id="rId52" display="https://www.boxofficemojo.com/year/world/2009/?ref_=bo_cso_table_39"/>
    <hyperlink ref="A27" r:id="rId53"/>
    <hyperlink ref="K27" r:id="rId54" display="https://www.boxofficemojo.com/year/world/2015/?ref_=bo_cso_table_23"/>
    <hyperlink ref="A28" r:id="rId55"/>
    <hyperlink ref="K28" r:id="rId56" display="https://www.boxofficemojo.com/year/world/2018/?ref_=bo_cso_table_166"/>
    <hyperlink ref="A29" r:id="rId57"/>
    <hyperlink ref="K29" r:id="rId58" display="https://www.boxofficemojo.com/year/world/1995/?ref_=bo_cso_table_80"/>
    <hyperlink ref="N29" r:id="rId59"/>
    <hyperlink ref="A30" r:id="rId60"/>
    <hyperlink ref="K30" r:id="rId61" display="https://www.boxofficemojo.com/year/world/2018/?ref_=bo_cso_table_25"/>
    <hyperlink ref="A31" r:id="rId62"/>
    <hyperlink ref="K31" r:id="rId63" display="https://www.boxofficemojo.com/year/world/1998/?ref_=bo_cso_table_195"/>
    <hyperlink ref="N31" r:id="rId64"/>
    <hyperlink ref="A32" r:id="rId65"/>
    <hyperlink ref="K32" r:id="rId66" display="https://www.boxofficemojo.com/year/world/1997/?ref_=bo_cso_table_163"/>
    <hyperlink ref="N32" r:id="rId67"/>
    <hyperlink ref="A33" r:id="rId68"/>
    <hyperlink ref="K33" r:id="rId69" display="https://www.boxofficemojo.com/year/world/2002/?ref_=bo_cso_table_154"/>
    <hyperlink ref="N33" r:id="rId70"/>
    <hyperlink ref="A34" r:id="rId71"/>
    <hyperlink ref="K34" r:id="rId72" display="https://www.boxofficemojo.com/year/world/1999/?ref_=bo_cso_table_168"/>
    <hyperlink ref="N34" r:id="rId73"/>
    <hyperlink ref="A35" r:id="rId74"/>
    <hyperlink ref="K35" r:id="rId75" display="https://www.boxofficemojo.com/year/world/2009/?ref_=bo_cso_table_1"/>
    <hyperlink ref="M35" r:id="rId76"/>
    <hyperlink ref="K36" r:id="rId77" display="https://www.boxofficemojo.com/year/world/2022/?ref_=bo_cso_table_162"/>
    <hyperlink ref="M36" r:id="rId78" location="tab=summary"/>
    <hyperlink ref="N36" r:id="rId79"/>
    <hyperlink ref="A37" r:id="rId80"/>
    <hyperlink ref="K37" r:id="rId81" display="https://www.boxofficemojo.com/year/world/2015/?ref_=bo_cso_table_13"/>
    <hyperlink ref="A38" r:id="rId82"/>
    <hyperlink ref="K38" r:id="rId83" display="https://www.boxofficemojo.com/year/world/2019/?ref_=bo_cso_table_2"/>
    <hyperlink ref="A39" r:id="rId84"/>
    <hyperlink ref="K39" r:id="rId85" display="https://www.boxofficemojo.com/year/world/2018/?ref_=bo_cso_table_5"/>
    <hyperlink ref="A40" r:id="rId86"/>
    <hyperlink ref="K40" r:id="rId87" display="https://www.boxofficemojo.com/year/world/1985/?ref_=bo_cso_table_154"/>
    <hyperlink ref="N40" r:id="rId88"/>
    <hyperlink ref="A41" r:id="rId89"/>
    <hyperlink ref="K41" r:id="rId90" display="https://www.boxofficemojo.com/year/world/1989/?ref_=bo_cso_table_127"/>
    <hyperlink ref="N41" r:id="rId91" location=":~:text=The%20film%20was%20produced%20on,sets%20and%20writing%20the%20scripts."/>
    <hyperlink ref="A42" r:id="rId92"/>
    <hyperlink ref="K42" r:id="rId93" display="https://www.boxofficemojo.com/year/world/2020/?ref_=bo_cso_table_99"/>
    <hyperlink ref="N42" r:id="rId94"/>
    <hyperlink ref="A44" r:id="rId95"/>
    <hyperlink ref="K44" r:id="rId96" display="https://www.boxofficemojo.com/year/world/1992/?ref_=bo_cso_table_85"/>
    <hyperlink ref="N44" r:id="rId97"/>
    <hyperlink ref="A45" r:id="rId98"/>
    <hyperlink ref="K45" r:id="rId99" display="https://www.boxofficemojo.com/year/world/1989/?ref_=bo_cso_table_113"/>
    <hyperlink ref="N45" r:id="rId100"/>
    <hyperlink ref="A46" r:id="rId101"/>
    <hyperlink ref="K46" r:id="rId102" display="https://www.boxofficemojo.com/year/world/2005/?ref_=bo_cso_table_169"/>
    <hyperlink ref="N46" r:id="rId103"/>
    <hyperlink ref="A47" r:id="rId104"/>
    <hyperlink ref="K47" r:id="rId105" display="https://www.boxofficemojo.com/year/world/1995/?ref_=bo_cso_table_116"/>
    <hyperlink ref="N47" r:id="rId106"/>
    <hyperlink ref="A48" r:id="rId107"/>
    <hyperlink ref="K48" r:id="rId108" display="https://www.boxofficemojo.com/year/world/2016/?ref_=bo_cso_table_77"/>
    <hyperlink ref="A49" r:id="rId109"/>
    <hyperlink ref="K49" r:id="rId110" display="https://www.boxofficemojo.com/year/world/2017/?ref_=bo_cso_table_18"/>
    <hyperlink ref="A50" r:id="rId111"/>
    <hyperlink ref="K50" r:id="rId112" display="https://www.boxofficemojo.com/year/world/1991/?ref_=bo_cso_table_101"/>
    <hyperlink ref="N50" r:id="rId113"/>
    <hyperlink ref="A51" r:id="rId114"/>
    <hyperlink ref="K51" r:id="rId115" display="https://www.boxofficemojo.com/year/world/1984/?ref_=bo_cso_table_158"/>
    <hyperlink ref="N51" r:id="rId116"/>
    <hyperlink ref="A52" r:id="rId117"/>
    <hyperlink ref="K52" r:id="rId118" display="https://www.boxofficemojo.com/year/world/2014/?ref_=bo_cso_table_150"/>
    <hyperlink ref="A53" r:id="rId119"/>
    <hyperlink ref="K53" r:id="rId120" display="https://www.boxofficemojo.com/year/world/2022/?ref_=bo_cso_table_162"/>
    <hyperlink ref="N53" r:id="rId121" location=":~:text=The%20film%20received%20mixed%20reviews,as%20a%20box%2Doffice%20bomb."/>
    <hyperlink ref="A54" r:id="rId122"/>
    <hyperlink ref="K54" r:id="rId123" display="https://www.boxofficemojo.com/year/world/2018/?ref_=bo_cso_table_14"/>
    <hyperlink ref="A55" r:id="rId124"/>
    <hyperlink ref="K55" r:id="rId125" display="https://www.boxofficemojo.com/year/world/2022/?ref_=bo_cso_table_143"/>
    <hyperlink ref="N55" r:id="rId126"/>
    <hyperlink ref="A56" r:id="rId127"/>
    <hyperlink ref="K56" r:id="rId128" display="https://www.boxofficemojo.com/year/world/2010/?ref_=bo_cso_table_133"/>
    <hyperlink ref="A57" r:id="rId129"/>
    <hyperlink ref="K57" r:id="rId130" display="https://www.boxofficemojo.com/year/world/2021/?ref_=bo_cso_table_158"/>
    <hyperlink ref="N57" r:id="rId131"/>
    <hyperlink ref="M58" r:id="rId132" location="tab=summary"/>
    <hyperlink ref="A59" r:id="rId133"/>
    <hyperlink ref="K59" r:id="rId134" display="https://www.boxofficemojo.com/year/world/2018/?ref_=bo_cso_table_66"/>
    <hyperlink ref="A60" r:id="rId135"/>
    <hyperlink ref="K60" r:id="rId136" display="https://www.boxofficemojo.com/year/world/2008/?ref_=bo_cso_table_171"/>
    <hyperlink ref="A62" r:id="rId137"/>
    <hyperlink ref="K62" r:id="rId138" display="https://www.boxofficemojo.com/year/world/2012/?ref_=bo_cso_table_7"/>
    <hyperlink ref="A63" r:id="rId139"/>
    <hyperlink ref="K63" r:id="rId140" display="https://www.boxofficemojo.com/year/world/2011/?ref_=bo_cso_table_129"/>
    <hyperlink ref="N63" r:id="rId141"/>
    <hyperlink ref="A64" r:id="rId142"/>
    <hyperlink ref="K64" r:id="rId143" display="https://www.boxofficemojo.com/year/world/2012/?ref_=bo_cso_table_85"/>
    <hyperlink ref="N64" r:id="rId144"/>
    <hyperlink ref="A65" r:id="rId145"/>
    <hyperlink ref="K65" r:id="rId146" display="https://www.boxofficemojo.com/year/world/2003/?ref_=bo_cso_table_41"/>
    <hyperlink ref="N65" r:id="rId147"/>
    <hyperlink ref="A66" r:id="rId148"/>
    <hyperlink ref="K66" r:id="rId149" display="https://www.boxofficemojo.com/year/world/2018/?ref_=bo_cso_table_59"/>
    <hyperlink ref="N66" r:id="rId150"/>
    <hyperlink ref="A68" r:id="rId151"/>
    <hyperlink ref="K68" r:id="rId152" display="https://www.boxofficemojo.com/year/world/2016/?ref_=bo_cso_table_24"/>
    <hyperlink ref="A69" r:id="rId153"/>
    <hyperlink ref="K69" r:id="rId154" display="https://www.boxofficemojo.com/year/world/2011/?ref_=bo_cso_table_176"/>
    <hyperlink ref="A70" r:id="rId155"/>
    <hyperlink ref="K70" r:id="rId156" display="https://www.boxofficemojo.com/year/world/2014/?ref_=bo_cso_table_128"/>
    <hyperlink ref="A71" r:id="rId157"/>
    <hyperlink ref="K71" r:id="rId158" display="https://www.boxofficemojo.com/year/world/2019/?ref_=bo_cso_table_28"/>
    <hyperlink ref="A72" r:id="rId159"/>
    <hyperlink ref="K72" r:id="rId160" display="https://www.boxofficemojo.com/year/world/2006/?ref_=bo_cso_table_64"/>
    <hyperlink ref="N72" r:id="rId161"/>
    <hyperlink ref="A73" r:id="rId162"/>
    <hyperlink ref="K73" r:id="rId163" display="https://www.boxofficemojo.com/year/world/2011/?ref_=bo_cso_table_191"/>
    <hyperlink ref="A74" r:id="rId164"/>
    <hyperlink ref="K74" r:id="rId165" display="https://www.boxofficemojo.com/year/world/2017/?ref_=bo_cso_table_153"/>
    <hyperlink ref="A75" r:id="rId166"/>
    <hyperlink ref="K75" r:id="rId167" display="https://www.boxofficemojo.com/year/world/2006/?ref_=bo_cso_table_170"/>
    <hyperlink ref="N75" r:id="rId168"/>
    <hyperlink ref="A76" r:id="rId169"/>
    <hyperlink ref="K76" r:id="rId170" display="https://www.boxofficemojo.com/year/world/2000/?ref_=bo_cso_table_94"/>
    <hyperlink ref="N76" r:id="rId171" location=":~:text=Cast%20Away%20kept%20performing%20well,production%20budget%20of%20%2490%20million."/>
    <hyperlink ref="A77" r:id="rId172"/>
    <hyperlink ref="K77" r:id="rId173" display="https://www.boxofficemojo.com/year/world/2002/?ref_=bo_cso_table_90"/>
    <hyperlink ref="N77" r:id="rId174"/>
    <hyperlink ref="A78" r:id="rId175"/>
    <hyperlink ref="K78" r:id="rId176" display="https://www.boxofficemojo.com/year/world/2005/?ref_=bo_cso_table_49"/>
    <hyperlink ref="N78" r:id="rId177"/>
    <hyperlink ref="A80" r:id="rId178"/>
    <hyperlink ref="K80" r:id="rId179" display="https://www.boxofficemojo.com/year/world/2005/?ref_=bo_cso_table_162"/>
    <hyperlink ref="N80" r:id="rId180"/>
    <hyperlink ref="A82" r:id="rId181"/>
    <hyperlink ref="K82" r:id="rId182" display="https://www.boxofficemojo.com/year/world/2015/?ref_=bo_cso_table_4"/>
    <hyperlink ref="N82" r:id="rId183"/>
    <hyperlink ref="A83" r:id="rId184"/>
    <hyperlink ref="K83" r:id="rId185" display="https://www.boxofficemojo.com/year/world/2010/?ref_=bo_cso_table_34"/>
    <hyperlink ref="A84" r:id="rId186"/>
    <hyperlink ref="K84" r:id="rId187" display="https://www.boxofficemojo.com/year/world/2017/?ref_=bo_cso_table_94"/>
    <hyperlink ref="N84" r:id="rId188"/>
    <hyperlink ref="A85" r:id="rId189"/>
    <hyperlink ref="K85" r:id="rId190" display="https://www.boxofficemojo.com/year/world/1986/?ref_=bo_cso_table_136"/>
    <hyperlink ref="N85" r:id="rId191"/>
    <hyperlink ref="A87" r:id="rId192"/>
    <hyperlink ref="K87" r:id="rId193" display="https://www.boxofficemojo.com/year/world/1990/?ref_=bo_cso_table_102"/>
    <hyperlink ref="N87" r:id="rId194"/>
    <hyperlink ref="A88" r:id="rId195"/>
    <hyperlink ref="K88" r:id="rId196" display="https://www.boxofficemojo.com/year/world/2014/?ref_=bo_cso_table_131"/>
    <hyperlink ref="A89" r:id="rId197"/>
    <hyperlink ref="K89" r:id="rId198" display="https://www.boxofficemojo.com/year/world/2016/?ref_=bo_cso_table_105"/>
    <hyperlink ref="A90" r:id="rId199"/>
    <hyperlink ref="K90" r:id="rId200" display="https://www.boxofficemojo.com/year/world/2018/?ref_=bo_cso_table_104"/>
    <hyperlink ref="A91" r:id="rId201"/>
    <hyperlink ref="K91" r:id="rId202" display="https://www.boxofficemojo.com/year/world/1998/?ref_=bo_cso_table_98"/>
    <hyperlink ref="N91" r:id="rId203"/>
    <hyperlink ref="A92" r:id="rId204"/>
    <hyperlink ref="K92" r:id="rId205" display="https://www.boxofficemojo.com/year/world/2010/?ref_=bo_cso_table_3"/>
    <hyperlink ref="A93" r:id="rId206"/>
    <hyperlink ref="K93" r:id="rId207" display="https://www.boxofficemojo.com/year/world/2013/?ref_=bo_cso_table_53"/>
    <hyperlink ref="A94" r:id="rId208"/>
    <hyperlink ref="K94" r:id="rId209" display="https://www.boxofficemojo.com/year/world/2017/?ref_=bo_cso_table_44"/>
    <hyperlink ref="A95" r:id="rId210"/>
    <hyperlink ref="K95" r:id="rId211" display="https://www.boxofficemojo.com/year/world/2002/?ref_=bo_cso_table_92"/>
    <hyperlink ref="N95" r:id="rId212"/>
    <hyperlink ref="A96" r:id="rId213"/>
    <hyperlink ref="K96" r:id="rId214" display="https://www.boxofficemojo.com/year/world/1995/?ref_=bo_cso_table_184"/>
    <hyperlink ref="N96" r:id="rId215"/>
    <hyperlink ref="A97" r:id="rId216"/>
    <hyperlink ref="K97" r:id="rId217" display="https://www.boxofficemojo.com/year/world/2000/?ref_=bo_cso_table_96"/>
    <hyperlink ref="N97" r:id="rId218" location=":~:text=With%20a%20budget%20of%20%24127.5,for%20its%20lack%20of%20originality."/>
    <hyperlink ref="A98" r:id="rId219"/>
    <hyperlink ref="K98" r:id="rId220" display="https://www.boxofficemojo.com/year/world/2012/?ref_=bo_cso_table_100"/>
    <hyperlink ref="A102" r:id="rId221" location="tab=summary"/>
    <hyperlink ref="A103" r:id="rId222"/>
    <hyperlink ref="K103" r:id="rId223" display="https://www.boxofficemojo.com/year/world/2016/?ref_=bo_cso_table_142"/>
    <hyperlink ref="A104" r:id="rId224"/>
    <hyperlink ref="K104" r:id="rId225" display="https://www.boxofficemojo.com/year/world/2022/?ref_=bo_cso_table_59"/>
    <hyperlink ref="N104" r:id="rId226"/>
    <hyperlink ref="A105" r:id="rId227"/>
    <hyperlink ref="A106" r:id="rId228"/>
    <hyperlink ref="K106" r:id="rId229" display="https://www.boxofficemojo.com/year/world/2019/?ref_=bo_cso_table_83"/>
    <hyperlink ref="A107" r:id="rId230"/>
    <hyperlink ref="K107" r:id="rId231" display="https://www.boxofficemojo.com/year/world/2021/?ref_=bo_cso_table_132"/>
    <hyperlink ref="N107" r:id="rId232" location=":~:text=It%20was%20then%20released%20in,production%20budget%20of%20%24165%20million."/>
    <hyperlink ref="A108" r:id="rId233"/>
    <hyperlink ref="K108" r:id="rId234" display="https://www.boxofficemojo.com/year/world/2017/?ref_=bo_cso_table_15"/>
    <hyperlink ref="A109" r:id="rId235"/>
    <hyperlink ref="K109" r:id="rId236" display="https://www.boxofficemojo.com/year/world/1982/?ref_=bo_cso_table_98"/>
    <hyperlink ref="N109" r:id="rId237" location=":~:text=Filming%20took%20place%20from%20September,were%20designed%20by%20Carlo%20Rambaldi."/>
    <hyperlink ref="A110" r:id="rId238"/>
    <hyperlink ref="K110" r:id="rId239" display="https://www.boxofficemojo.com/year/world/2014/?ref_=bo_cso_table_177"/>
    <hyperlink ref="A111" r:id="rId240"/>
    <hyperlink ref="K111" r:id="rId241" display="https://www.boxofficemojo.com/year/world/1980/?ref_=bo_cso_table_8"/>
    <hyperlink ref="N111" r:id="rId242"/>
    <hyperlink ref="A112" r:id="rId243"/>
    <hyperlink ref="K112" r:id="rId244" display="https://www.boxofficemojo.com/year/world/2007/?ref_=bo_cso_table_113"/>
    <hyperlink ref="A113" r:id="rId245"/>
    <hyperlink ref="A114" r:id="rId246"/>
    <hyperlink ref="K114" r:id="rId247" display="https://www.boxofficemojo.com/year/world/2021/?ref_=bo_cso_table_131"/>
    <hyperlink ref="N114" r:id="rId248"/>
    <hyperlink ref="A115" r:id="rId249"/>
    <hyperlink ref="K115" r:id="rId250" display="https://www.boxofficemojo.com/year/world/2021/?ref_=bo_cso_table_126"/>
    <hyperlink ref="N115" r:id="rId251"/>
    <hyperlink ref="A116" r:id="rId252"/>
    <hyperlink ref="K116" r:id="rId253" display="https://www.boxofficemojo.com/year/world/2016/?ref_=bo_cso_table_92"/>
    <hyperlink ref="N116" r:id="rId254" location=":~:text=Pictures.,of%20the%20Wizarding%20World%20franchise."/>
    <hyperlink ref="A117" r:id="rId255"/>
    <hyperlink ref="K117" r:id="rId256" display="https://www.boxofficemojo.com/year/world/2018/?ref_=bo_cso_table_151"/>
    <hyperlink ref="A118" r:id="rId257"/>
    <hyperlink ref="K118" r:id="rId258" display="https://www.boxofficemojo.com/year/world/2022/?ref_=bo_cso_table_124"/>
    <hyperlink ref="N118" r:id="rId259" location=":~:text=The%20film%20received%20mixed%20reviews,of%20the%20Wizarding%20World%20franchise."/>
    <hyperlink ref="A119" r:id="rId260"/>
    <hyperlink ref="K119" r:id="rId261" display="https://www.boxofficemojo.com/year/world/2005/?ref_=bo_cso_table_124"/>
    <hyperlink ref="A120" r:id="rId262"/>
    <hyperlink ref="K120" r:id="rId263" display="https://www.boxofficemojo.com/year/world/2009/?ref_=bo_cso_table_197"/>
    <hyperlink ref="A121" r:id="rId264"/>
    <hyperlink ref="K121" r:id="rId265" display="https://www.boxofficemojo.com/year/world/2013/?ref_=bo_cso_table_103"/>
    <hyperlink ref="A122" r:id="rId266"/>
    <hyperlink ref="K122" r:id="rId267" display="https://www.boxofficemojo.com/year/world/2011/?ref_=bo_cso_table_163"/>
    <hyperlink ref="A123" r:id="rId268"/>
    <hyperlink ref="K123" r:id="rId269" display="https://www.boxofficemojo.com/year/world/1987/?ref_=bo_cso_table_153"/>
    <hyperlink ref="N123" r:id="rId270" location=":~:text=The%20film%20became%20a%20huge,grossing%20film%20of%201987%20worldwide."/>
    <hyperlink ref="A124" r:id="rId271"/>
    <hyperlink ref="K124" r:id="rId272" display="https://www.boxofficemojo.com/year/world/2017/?ref_=bo_cso_table_156"/>
    <hyperlink ref="A125" r:id="rId273"/>
    <hyperlink ref="K125" r:id="rId274" display="https://www.boxofficemojo.com/year/world/2018/?ref_=bo_cso_table_173"/>
    <hyperlink ref="A126" r:id="rId275"/>
    <hyperlink ref="K126" r:id="rId276" display="https://www.boxofficemojo.com/year/world/2015/?ref_=bo_cso_table_188"/>
    <hyperlink ref="A127" r:id="rId277"/>
    <hyperlink ref="K127" r:id="rId278" display="https://www.boxofficemojo.com/year/world/2016/?ref_=bo_cso_table_45"/>
    <hyperlink ref="A128" r:id="rId279"/>
    <hyperlink ref="K128" r:id="rId280" display="https://www.boxofficemojo.com/year/world/2003/?ref_=bo_cso_table_62"/>
    <hyperlink ref="N128" r:id="rId281"/>
    <hyperlink ref="A130" r:id="rId282"/>
    <hyperlink ref="K130" r:id="rId283" display="https://www.boxofficemojo.com/year/world/1994/?ref_=bo_cso_table_141"/>
    <hyperlink ref="N130" r:id="rId284"/>
    <hyperlink ref="A131" r:id="rId285"/>
    <hyperlink ref="K131" r:id="rId286" display="https://www.boxofficemojo.com/year/world/2021/?ref_=bo_cso_table_129"/>
    <hyperlink ref="N131" r:id="rId287"/>
    <hyperlink ref="A132" r:id="rId288"/>
    <hyperlink ref="K132" r:id="rId289" display="https://www.boxofficemojo.com/year/world/2013/?ref_=bo_cso_table_19"/>
    <hyperlink ref="A133" r:id="rId290"/>
    <hyperlink ref="K133" r:id="rId291" display="https://www.boxofficemojo.com/year/world/2019/?ref_=bo_cso_table_12"/>
    <hyperlink ref="A134" r:id="rId292"/>
    <hyperlink ref="K134" r:id="rId293" display="https://www.boxofficemojo.com/year/world/2015/?ref_=bo_cso_table_10"/>
    <hyperlink ref="A135" r:id="rId294"/>
    <hyperlink ref="K135" r:id="rId295" display="https://www.boxofficemojo.com/year/world/2013/?ref_=bo_cso_table_165"/>
    <hyperlink ref="A137" r:id="rId296"/>
    <hyperlink ref="K137" r:id="rId297" display="https://www.boxofficemojo.com/year/world/1990/?ref_=bo_cso_table_26"/>
    <hyperlink ref="N137" r:id="rId298"/>
    <hyperlink ref="A138" r:id="rId299"/>
    <hyperlink ref="K138" r:id="rId300" display="https://www.boxofficemojo.com/year/world/2000/?ref_=bo_cso_table_62"/>
    <hyperlink ref="N138" r:id="rId301"/>
    <hyperlink ref="A139" r:id="rId302"/>
    <hyperlink ref="A141" r:id="rId303"/>
    <hyperlink ref="K141" r:id="rId304" display="https://www.boxofficemojo.com/year/world/2014/?ref_=bo_cso_table_16"/>
    <hyperlink ref="A142" r:id="rId305"/>
    <hyperlink ref="K142" r:id="rId306" display="https://www.boxofficemojo.com/year/world/1998/?ref_=bo_cso_table_159"/>
    <hyperlink ref="N142" r:id="rId307"/>
    <hyperlink ref="A143" r:id="rId308"/>
    <hyperlink ref="K143" r:id="rId309" display="https://www.boxofficemojo.com/year/world/2021/?ref_=bo_cso_table_55"/>
    <hyperlink ref="N143" r:id="rId310" location=":~:text=It%20broke%20several%20pandemic%20box,highest%2Dgrossing%20film%20of%202021."/>
    <hyperlink ref="A144" r:id="rId311"/>
    <hyperlink ref="K144" r:id="rId312" display="https://www.boxofficemojo.com/year/world/2019/?ref_=bo_cso_table_147"/>
    <hyperlink ref="A145" r:id="rId313"/>
    <hyperlink ref="K145" r:id="rId314" display="https://www.boxofficemojo.com/year/world/1995/?ref_=bo_cso_table_89"/>
    <hyperlink ref="N145" r:id="rId315"/>
    <hyperlink ref="A146" r:id="rId316"/>
    <hyperlink ref="K146" r:id="rId317" display="https://www.boxofficemojo.com/year/world/2014/?ref_=bo_cso_table_179"/>
    <hyperlink ref="A148" r:id="rId318"/>
    <hyperlink ref="K148" r:id="rId319" display="https://www.boxofficemojo.com/year/world/2013/?ref_=bo_cso_table_127"/>
    <hyperlink ref="A149" r:id="rId320"/>
    <hyperlink ref="K149" r:id="rId321" display="https://www.boxofficemojo.com/year/world/1978/?ref_=bo_cso_table_137"/>
    <hyperlink ref="N149" r:id="rId322" location=":~:text=Grease%20only%20cost%20%246%20million,movie%20musical%20of%20all%20time."/>
    <hyperlink ref="A150" r:id="rId323"/>
    <hyperlink ref="K150" r:id="rId324" display="https://www.boxofficemojo.com/year/world/2018/?ref_=bo_cso_table_147"/>
    <hyperlink ref="A151" r:id="rId325"/>
    <hyperlink ref="K151" r:id="rId326" display="https://www.boxofficemojo.com/year/world/2014/?ref_=bo_cso_table_109"/>
    <hyperlink ref="A152" r:id="rId327"/>
    <hyperlink ref="K152" r:id="rId328" display="https://www.boxofficemojo.com/year/world/2017/?ref_=bo_cso_table_81"/>
    <hyperlink ref="A154" r:id="rId329"/>
    <hyperlink ref="K154" r:id="rId330" display="https://www.boxofficemojo.com/year/world/2008/?ref_=bo_cso_table_161"/>
    <hyperlink ref="A155" r:id="rId331"/>
    <hyperlink ref="K155" r:id="rId332" display="https://www.boxofficemojo.com/year/world/2001/?ref_=bo_cso_table_92"/>
    <hyperlink ref="N155" r:id="rId333"/>
    <hyperlink ref="A157" r:id="rId334"/>
    <hyperlink ref="K157" r:id="rId335" display="https://www.boxofficemojo.com/year/world/2006/?ref_=bo_cso_table_151"/>
    <hyperlink ref="N157" r:id="rId336"/>
    <hyperlink ref="A158" r:id="rId337"/>
    <hyperlink ref="K158" r:id="rId338" display="https://www.boxofficemojo.com/year/world/2005/?ref_=bo_cso_table_70"/>
    <hyperlink ref="N158" r:id="rId339" location=":~:text=The%20production%20budget%20for%20the,the%20Half%2DBlood%20Prince'."/>
    <hyperlink ref="A159" r:id="rId340"/>
    <hyperlink ref="K159" r:id="rId341" display="https://www.boxofficemojo.com/year/world/2007/?ref_=bo_cso_table_61"/>
    <hyperlink ref="N159" r:id="rId342" location=":~:text=The%20production%20budget%20for%20the,the%20Half%2DBlood%20Prince'."/>
    <hyperlink ref="A160" r:id="rId343"/>
    <hyperlink ref="K160" r:id="rId344" display="https://www.boxofficemojo.com/year/world/2004/?ref_=bo_cso_table_96"/>
    <hyperlink ref="N160" r:id="rId345" location=":~:text=The%20production%20budget%20for%20the,the%20Half%2DBlood%20Prince'."/>
    <hyperlink ref="A161" r:id="rId346"/>
    <hyperlink ref="K161" r:id="rId347" display="https://www.boxofficemojo.com/year/world/2001/?ref_=bo_cso_table_48"/>
    <hyperlink ref="N161" r:id="rId348" location=":~:text=The%20production%20budget%20for%20the,the%20Half%2DBlood%20Prince'."/>
    <hyperlink ref="A162" r:id="rId349"/>
    <hyperlink ref="K162" r:id="rId350" display="https://www.boxofficemojo.com/year/world/2002/?ref_=bo_cso_table_67"/>
    <hyperlink ref="N162" r:id="rId351" location=":~:text=The%20production%20budget%20for%20the,the%20Half%2DBlood%20Prince'."/>
    <hyperlink ref="A163" r:id="rId352"/>
    <hyperlink ref="K163" r:id="rId353" display="https://www.boxofficemojo.com/year/world/2010/?ref_=bo_cso_table_52"/>
    <hyperlink ref="N163" r:id="rId354"/>
    <hyperlink ref="A164" r:id="rId355"/>
    <hyperlink ref="K164" r:id="rId356" display="https://www.boxofficemojo.com/year/world/2011/?ref_=bo_cso_table_15"/>
    <hyperlink ref="N164" r:id="rId357"/>
    <hyperlink ref="A165" r:id="rId358"/>
    <hyperlink ref="K165" r:id="rId359" display="https://www.boxofficemojo.com/year/world/2009/?ref_=bo_cso_table_64"/>
    <hyperlink ref="N165" r:id="rId360" location=":~:text=The%20production%20budget%20for%20the,the%20Half%2DBlood%20Prince'."/>
    <hyperlink ref="A168" r:id="rId361"/>
    <hyperlink ref="K168" r:id="rId362" display="https://www.boxofficemojo.com/year/world/2005/?ref_=bo_cso_table_174"/>
    <hyperlink ref="N168" r:id="rId363"/>
    <hyperlink ref="A169" r:id="rId364"/>
    <hyperlink ref="K169" r:id="rId365" display="https://www.boxofficemojo.com/year/world/2019/?ref_=bo_cso_table_112"/>
    <hyperlink ref="A170" r:id="rId366"/>
    <hyperlink ref="K170" r:id="rId367" display="https://www.boxofficemojo.com/year/world/2015/?ref_=bo_cso_table_148"/>
    <hyperlink ref="A171" r:id="rId368"/>
    <hyperlink ref="K171" r:id="rId369" display="https://www.boxofficemojo.com/year/world/1990/?ref_=bo_cso_table_45"/>
    <hyperlink ref="N171" r:id="rId370"/>
    <hyperlink ref="A172" r:id="rId371"/>
    <hyperlink ref="K172" r:id="rId372" display="https://www.boxofficemojo.com/year/world/1992/?ref_=bo_cso_table_200"/>
    <hyperlink ref="N172" r:id="rId373"/>
    <hyperlink ref="A173" r:id="rId374"/>
    <hyperlink ref="K173" r:id="rId375" display="https://www.boxofficemojo.com/year/world/2012/?ref_=bo_cso_table_73"/>
    <hyperlink ref="A174" r:id="rId376"/>
    <hyperlink ref="K174" r:id="rId377" display="https://www.boxofficemojo.com/year/world/2015/?ref_=bo_cso_table_47"/>
    <hyperlink ref="A175" r:id="rId378"/>
    <hyperlink ref="K175" r:id="rId379" display="https://www.boxofficemojo.com/year/world/2018/?ref_=bo_cso_table_13"/>
    <hyperlink ref="A176" r:id="rId380"/>
    <hyperlink ref="K176" r:id="rId381" display="https://www.boxofficemojo.com/year/world/2000/?ref_=bo_cso_table_107"/>
    <hyperlink ref="N176" r:id="rId382"/>
    <hyperlink ref="A177" r:id="rId383"/>
    <hyperlink ref="K177" r:id="rId384" display="https://www.boxofficemojo.com/year/world/2010/?ref_=bo_cso_table_31"/>
    <hyperlink ref="A178" r:id="rId385"/>
    <hyperlink ref="K178" r:id="rId386" display="https://www.boxofficemojo.com/year/world/2014/?ref_=bo_cso_table_167"/>
    <hyperlink ref="A179" r:id="rId387"/>
    <hyperlink ref="K179" r:id="rId388" display="https://www.boxofficemojo.com/year/world/2019/?ref_=bo_cso_table_17"/>
    <hyperlink ref="A180" r:id="rId389"/>
    <hyperlink ref="K180" r:id="rId390" display="https://www.boxofficemojo.com/year/world/2007/?ref_=bo_cso_table_183"/>
    <hyperlink ref="N180" r:id="rId391"/>
    <hyperlink ref="A181" r:id="rId392" location="tab=summary"/>
    <hyperlink ref="A182" r:id="rId393"/>
    <hyperlink ref="K182" r:id="rId394" display="https://www.boxofficemojo.com/year/world/2004/?ref_=bo_cso_table_84"/>
    <hyperlink ref="N182" r:id="rId395"/>
    <hyperlink ref="A183" r:id="rId396"/>
    <hyperlink ref="K183" r:id="rId397" display="https://www.boxofficemojo.com/year/world/2002/?ref_=bo_cso_table_155"/>
    <hyperlink ref="N183" r:id="rId398"/>
    <hyperlink ref="A184" r:id="rId399"/>
    <hyperlink ref="K184" r:id="rId400" display="https://www.boxofficemojo.com/year/world/2016/?ref_=bo_cso_table_118"/>
    <hyperlink ref="N184" r:id="rId401"/>
    <hyperlink ref="A185" r:id="rId402"/>
    <hyperlink ref="K185" r:id="rId403" display="https://www.boxofficemojo.com/year/world/2012/?ref_=bo_cso_table_76"/>
    <hyperlink ref="N185" r:id="rId404"/>
    <hyperlink ref="A186" r:id="rId405"/>
    <hyperlink ref="K186" r:id="rId406" display="https://www.boxofficemojo.com/year/world/2009/?ref_=bo_cso_table_73"/>
    <hyperlink ref="N186" r:id="rId407"/>
    <hyperlink ref="A187" r:id="rId408"/>
    <hyperlink ref="K187" r:id="rId409" display="https://www.boxofficemojo.com/year/world/2006/?ref_=bo_cso_table_146"/>
    <hyperlink ref="N187" r:id="rId410"/>
    <hyperlink ref="A188" r:id="rId411"/>
    <hyperlink ref="K188" r:id="rId412" display="https://www.boxofficemojo.com/year/world/2010/?ref_=bo_cso_table_86"/>
    <hyperlink ref="N188" r:id="rId413"/>
    <hyperlink ref="A189" r:id="rId414"/>
    <hyperlink ref="K189" r:id="rId415" display="https://www.boxofficemojo.com/year/world/2018/?ref_=bo_cso_table_20"/>
    <hyperlink ref="N189" r:id="rId416"/>
    <hyperlink ref="A190" r:id="rId417"/>
    <hyperlink ref="K190" r:id="rId418" display="https://www.boxofficemojo.com/year/world/1996/?ref_=bo_cso_table_91"/>
    <hyperlink ref="N190" r:id="rId419"/>
    <hyperlink ref="A191" r:id="rId420"/>
    <hyperlink ref="K191" r:id="rId421" display="https://www.boxofficemojo.com/year/world/2016/?ref_=bo_cso_table_143"/>
    <hyperlink ref="N191" r:id="rId422"/>
    <hyperlink ref="A192" r:id="rId423"/>
    <hyperlink ref="K192" r:id="rId424" display="https://www.boxofficemojo.com/year/world/1989/?ref_=bo_cso_table_50"/>
    <hyperlink ref="N192" r:id="rId425"/>
    <hyperlink ref="A193" r:id="rId426"/>
    <hyperlink ref="K193" r:id="rId427" display="https://www.boxofficemojo.com/year/world/2008/?ref_=bo_cso_table_101"/>
    <hyperlink ref="N193" r:id="rId428"/>
    <hyperlink ref="A194" r:id="rId429"/>
    <hyperlink ref="K194" r:id="rId430" display="https://www.boxofficemojo.com/year/world/1984/?ref_=bo_cso_table_125"/>
    <hyperlink ref="N194" r:id="rId431"/>
    <hyperlink ref="A195" r:id="rId432"/>
    <hyperlink ref="K195" r:id="rId433" display="https://www.boxofficemojo.com/year/world/2009/?ref_=bo_cso_table_150"/>
    <hyperlink ref="N195" r:id="rId434"/>
    <hyperlink ref="A196" r:id="rId435"/>
    <hyperlink ref="K196" r:id="rId436" display="https://www.boxofficemojo.com/year/world/2015/?ref_=bo_cso_table_82"/>
    <hyperlink ref="N196" r:id="rId437"/>
    <hyperlink ref="A199" r:id="rId438" location="tab=summary"/>
    <hyperlink ref="A202" r:id="rId439"/>
    <hyperlink ref="K202" r:id="rId440" display="https://www.boxofficemojo.com/year/world/2014/?ref_=bo_cso_table_108"/>
    <hyperlink ref="N202" r:id="rId441" location=":~:text=Interstellar%20grossed%20%24188%20million%20in,production%20budget%20of%20%24165%20million."/>
    <hyperlink ref="A203" r:id="rId442"/>
    <hyperlink ref="K203" r:id="rId443" display="https://www.boxofficemojo.com/year/world/2008/?ref_=bo_cso_table_182"/>
    <hyperlink ref="N203" r:id="rId444"/>
    <hyperlink ref="A204" r:id="rId445"/>
    <hyperlink ref="K204" r:id="rId446" display="https://www.boxofficemojo.com/year/world/2010/?ref_=bo_cso_table_164"/>
    <hyperlink ref="N204" r:id="rId447"/>
    <hyperlink ref="A205" r:id="rId448"/>
    <hyperlink ref="K205" r:id="rId449" display="https://www.boxofficemojo.com/year/world/2013/?ref_=bo_cso_table_22"/>
    <hyperlink ref="N205" r:id="rId450"/>
    <hyperlink ref="A206" r:id="rId451"/>
    <hyperlink ref="K206" r:id="rId452" display="https://www.boxofficemojo.com/year/world/2017/?ref_=bo_cso_table_134"/>
    <hyperlink ref="N206" r:id="rId453"/>
    <hyperlink ref="A207" r:id="rId454"/>
    <hyperlink ref="K207" r:id="rId455" display="https://www.boxofficemojo.com/year/world/2019/?ref_=bo_cso_table_52"/>
    <hyperlink ref="N207" r:id="rId456"/>
    <hyperlink ref="A208" r:id="rId457"/>
    <hyperlink ref="K208" r:id="rId458" display="https://www.boxofficemojo.com/year/world/2016/?ref_=bo_cso_table_109"/>
    <hyperlink ref="N208" r:id="rId459" location=":~:text=Jason%20Bourne%20became%20a%20commercial,production%20budget%20of%20%24120%20million."/>
    <hyperlink ref="A209" r:id="rId460"/>
    <hyperlink ref="N209" r:id="rId461"/>
    <hyperlink ref="A211" r:id="rId462"/>
    <hyperlink ref="K211" r:id="rId463" display="https://www.boxofficemojo.com/year/world/2019/?ref_=bo_cso_table_135"/>
    <hyperlink ref="N211" r:id="rId464" location=":~:text=The%20film%20grossed%20%24326%20million,visual%20style%2C%20and%20Reeves's%20performance."/>
    <hyperlink ref="A212" r:id="rId465"/>
    <hyperlink ref="K212" r:id="rId466" display="https://www.boxofficemojo.com/year/world/2019/?ref_=bo_cso_table_32"/>
    <hyperlink ref="N212" r:id="rId467"/>
    <hyperlink ref="A213" r:id="rId468"/>
    <hyperlink ref="K213" r:id="rId469" display="https://www.boxofficemojo.com/year/world/2012/?ref_=bo_cso_table_119"/>
    <hyperlink ref="N213" r:id="rId470" location=":~:text=The%20film%20was%20a%20box,Supporting%20Actress%20for%20Taraji%20P."/>
    <hyperlink ref="A214" r:id="rId471"/>
    <hyperlink ref="K214" r:id="rId472" display="https://www.boxofficemojo.com/year/world/2019/?ref_=bo_cso_table_95"/>
    <hyperlink ref="N214" r:id="rId473" location=":~:text=The%20film%20received%20generally%20positive,highest%2Dgrossing%20film%20of%202019."/>
    <hyperlink ref="A215" r:id="rId474"/>
    <hyperlink ref="K215" r:id="rId475" display="https://www.boxofficemojo.com/year/world/2017/?ref_=bo_cso_table_55"/>
    <hyperlink ref="N215" r:id="rId476"/>
    <hyperlink ref="A217" r:id="rId477"/>
    <hyperlink ref="K217" r:id="rId478" display="https://www.boxofficemojo.com/year/world/1993/?ref_=bo_cso_table_30"/>
    <hyperlink ref="N217" r:id="rId479"/>
    <hyperlink ref="A218" r:id="rId480"/>
    <hyperlink ref="K218" r:id="rId481" display="https://www.boxofficemojo.com/year/world/2001/?ref_=bo_cso_table_181"/>
    <hyperlink ref="N218" r:id="rId482"/>
    <hyperlink ref="A219" r:id="rId483"/>
    <hyperlink ref="K219" r:id="rId484" display="https://www.boxofficemojo.com/year/world/2015/?ref_=bo_cso_table_7"/>
    <hyperlink ref="N219" r:id="rId485"/>
    <hyperlink ref="A220" r:id="rId486"/>
    <hyperlink ref="K220" r:id="rId487" display="https://www.boxofficemojo.com/year/world/2022/?ref_=bo_cso_table_51"/>
    <hyperlink ref="N220" r:id="rId488"/>
    <hyperlink ref="A221" r:id="rId489"/>
    <hyperlink ref="K221" r:id="rId490" display="https://www.boxofficemojo.com/year/world/2018/?ref_=bo_cso_table_17"/>
    <hyperlink ref="N221" r:id="rId491"/>
    <hyperlink ref="A222" r:id="rId492"/>
    <hyperlink ref="K222" r:id="rId493" display="https://www.boxofficemojo.com/year/world/2017/?ref_=bo_cso_table_149"/>
    <hyperlink ref="N222" r:id="rId494"/>
    <hyperlink ref="A223" r:id="rId495"/>
    <hyperlink ref="K223" r:id="rId496" display="https://www.boxofficemojo.com/year/world/2005/?ref_=bo_cso_table_192"/>
    <hyperlink ref="N223" r:id="rId497" location=":~:text=Filming%20for%20King%20Kong%20took,%2Drecord%2Dbreaking%20%24207%20million."/>
    <hyperlink ref="A224" r:id="rId498"/>
    <hyperlink ref="K224" r:id="rId499" display="https://www.boxofficemojo.com/year/world/2017/?ref_=bo_cso_table_116"/>
    <hyperlink ref="N224" r:id="rId500" location=":~:text=Kingsman%3A%20The%20Golden%20Circle%20grossed,production%20budget%20of%20%24104%20million."/>
    <hyperlink ref="A225" r:id="rId501"/>
    <hyperlink ref="K225" r:id="rId502" display="https://www.boxofficemojo.com/year/world/2015/?ref_=bo_cso_table_111"/>
    <hyperlink ref="N225" r:id="rId503"/>
    <hyperlink ref="A226" r:id="rId504"/>
    <hyperlink ref="K226" r:id="rId505" display="https://www.boxofficemojo.com/year/world/2019/?ref_=bo_cso_table_164"/>
    <hyperlink ref="N226" r:id="rId506"/>
    <hyperlink ref="A227" r:id="rId507"/>
    <hyperlink ref="K227" r:id="rId508" display="https://www.boxofficemojo.com/year/world/2017/?ref_=bo_cso_table_189"/>
    <hyperlink ref="N227" r:id="rId509" location=":~:text=With%20a%20production%20budget%20of,million%20worldwide%20to%20break%2Deven."/>
    <hyperlink ref="A228" r:id="rId510"/>
    <hyperlink ref="K228" r:id="rId511" display="https://www.boxofficemojo.com/year/world/2008/?ref_=bo_cso_table_158"/>
    <hyperlink ref="N228" r:id="rId512"/>
    <hyperlink ref="A229" r:id="rId513"/>
    <hyperlink ref="K229" r:id="rId514" display="https://www.boxofficemojo.com/year/world/2011/?ref_=bo_cso_table_147"/>
    <hyperlink ref="N229" r:id="rId515"/>
    <hyperlink ref="A230" r:id="rId516"/>
    <hyperlink ref="K230" r:id="rId517" display="https://www.boxofficemojo.com/year/world/2016/?ref_=bo_cso_table_21"/>
    <hyperlink ref="N230" r:id="rId518"/>
    <hyperlink ref="A231" r:id="rId519"/>
    <hyperlink ref="K231" r:id="rId520" display="https://www.boxofficemojo.com/year/world/2016/?ref_=bo_cso_table_53"/>
    <hyperlink ref="N231" r:id="rId521" location=":~:text=The%20film%20was%20a%20commercial,%2C%20cinematography%2C%20and%20production%20design."/>
    <hyperlink ref="A232" r:id="rId522"/>
    <hyperlink ref="K232" r:id="rId523" display="https://www.boxofficemojo.com/year/world/2012/?ref_=bo_cso_table_82"/>
    <hyperlink ref="N232" r:id="rId524"/>
    <hyperlink ref="A233" r:id="rId525"/>
    <hyperlink ref="K233" r:id="rId526" display="https://www.boxofficemojo.com/year/world/1992/?ref_=bo_cso_table_148"/>
    <hyperlink ref="N233" r:id="rId527"/>
    <hyperlink ref="A234" r:id="rId528"/>
    <hyperlink ref="K234" r:id="rId529" display="https://www.boxofficemojo.com/year/world/2012/?ref_=bo_cso_table_173"/>
    <hyperlink ref="N234" r:id="rId530"/>
    <hyperlink ref="A237" r:id="rId531"/>
    <hyperlink ref="K237" r:id="rId532" display="https://www.boxofficemojo.com/year/world/2010/?ref_=bo_cso_table_170"/>
    <hyperlink ref="N237" r:id="rId533"/>
    <hyperlink ref="A238" r:id="rId534"/>
    <hyperlink ref="K238" r:id="rId535" display="https://www.boxofficemojo.com/year/world/2007/?ref_=bo_cso_table_145"/>
    <hyperlink ref="N238" r:id="rId536"/>
    <hyperlink ref="A239" r:id="rId537"/>
    <hyperlink ref="K239" r:id="rId538" display="https://www.boxofficemojo.com/year/world/2017/?ref_=bo_cso_table_168"/>
    <hyperlink ref="N239" r:id="rId539"/>
    <hyperlink ref="A240" r:id="rId540"/>
    <hyperlink ref="K240" r:id="rId541" display="https://www.boxofficemojo.com/year/world/2001/?ref_=bo_cso_table_69"/>
    <hyperlink ref="N240" r:id="rId542"/>
    <hyperlink ref="A241" r:id="rId543"/>
    <hyperlink ref="K241" r:id="rId544" display="https://www.boxofficemojo.com/year/world/2003/?ref_=bo_cso_table_26"/>
    <hyperlink ref="N241" r:id="rId545"/>
    <hyperlink ref="A242" r:id="rId546"/>
    <hyperlink ref="K242" r:id="rId547" display="https://www.boxofficemojo.com/year/world/2002/?ref_=bo_cso_table_60"/>
    <hyperlink ref="N242" r:id="rId548"/>
    <hyperlink ref="A243" r:id="rId549"/>
    <hyperlink ref="K243" r:id="rId550" display="https://www.boxofficemojo.com/year/world/2014/?ref_=bo_cso_table_57"/>
    <hyperlink ref="N243" r:id="rId551" location=":~:text=The%20film%20was%20released%20on,the%20budget%20of%20%2439%20million."/>
    <hyperlink ref="A244" r:id="rId552"/>
    <hyperlink ref="K244" r:id="rId553" display="https://www.boxofficemojo.com/year/world/2015/?ref_=bo_cso_table_144"/>
    <hyperlink ref="N244" r:id="rId554" location=":~:text=It%20grossed%20%24375.7%20million%20at,%24154.6%E2%80%93185.1%20million%20production%20budget."/>
    <hyperlink ref="A245" r:id="rId555"/>
    <hyperlink ref="K245" r:id="rId556" display="https://www.boxofficemojo.com/year/world/2005/?ref_=bo_cso_table_5"/>
    <hyperlink ref="N245" r:id="rId557"/>
    <hyperlink ref="A246" r:id="rId558"/>
    <hyperlink ref="K246" r:id="rId559" display="https://www.boxofficemojo.com/year/world/2012/?ref_=bo_cso_table_118"/>
    <hyperlink ref="N246" r:id="rId560"/>
    <hyperlink ref="A247" r:id="rId561"/>
    <hyperlink ref="K247" r:id="rId562" display="https://www.boxofficemojo.com/year/world/2008/?ref_=bo_cso_table_175"/>
    <hyperlink ref="N247" r:id="rId563" location=":~:text=Released%20on%20November%207%2C%202008,died%20before%20the%20film's%20release."/>
    <hyperlink ref="A249" r:id="rId564"/>
    <hyperlink ref="K249" r:id="rId565" display="https://www.boxofficemojo.com/year/world/2014/?ref_=bo_cso_table_114"/>
    <hyperlink ref="N249" r:id="rId566" location=":~:text=COVID%2D19%20pandemic.-,Box%20office,a%20budget%20of%20%24180%20million."/>
    <hyperlink ref="A250" r:id="rId567"/>
    <hyperlink ref="K250" r:id="rId568" display="https://www.boxofficemojo.com/year/world/2019/?ref_=bo_cso_table_35"/>
    <hyperlink ref="N250" r:id="rId569" location=":~:text=COVID%2D19%20pandemic.-,Box%20office,a%20budget%20of%20%24180%20million."/>
    <hyperlink ref="A251" r:id="rId570"/>
    <hyperlink ref="K251" r:id="rId571" display="https://www.boxofficemojo.com/year/world/2008/?ref_=bo_cso_table_172"/>
    <hyperlink ref="N251" r:id="rId572" location=":~:text=The%20film%20grossed%20%24611%20million,highest%2Dgrossing%20film%20of%202008."/>
    <hyperlink ref="A252" r:id="rId573"/>
    <hyperlink ref="K252" r:id="rId574" display="https://www.boxofficemojo.com/year/world/2018/?ref_=bo_cso_table_130"/>
    <hyperlink ref="N252" r:id="rId575"/>
    <hyperlink ref="A253" r:id="rId576"/>
    <hyperlink ref="K253" r:id="rId577" display="https://www.boxofficemojo.com/year/world/2013/?ref_=bo_cso_table_145"/>
    <hyperlink ref="N253" r:id="rId578"/>
    <hyperlink ref="A254" r:id="rId579"/>
    <hyperlink ref="K254" r:id="rId580" display="https://www.boxofficemojo.com/year/world/2018/?ref_=bo_cso_table_97"/>
    <hyperlink ref="N254" r:id="rId581"/>
    <hyperlink ref="A255" r:id="rId582"/>
    <hyperlink ref="K255" r:id="rId583" display="https://www.boxofficemojo.com/year/world/2015/?ref_=bo_cso_table_165"/>
    <hyperlink ref="N255" r:id="rId584" location=":~:text=Reception-,Box%20office,a%20budget%20of%20%2461%20million."/>
    <hyperlink ref="A257" r:id="rId585"/>
    <hyperlink ref="K257" r:id="rId586" display="https://www.boxofficemojo.com/year/world/2004/?ref_=bo_cso_table_19"/>
    <hyperlink ref="N257" r:id="rId587"/>
    <hyperlink ref="A258" r:id="rId588"/>
    <hyperlink ref="K258" r:id="rId589" display="https://www.boxofficemojo.com/year/world/2000/?ref_=bo_cso_table_131"/>
    <hyperlink ref="N258" r:id="rId590"/>
    <hyperlink ref="A259" r:id="rId591"/>
    <hyperlink ref="K259" r:id="rId592" display="https://www.boxofficemojo.com/year/world/2010/?ref_=bo_cso_table_145"/>
    <hyperlink ref="N259" r:id="rId593" location=":~:text=With%20a%20budget%20of%20%24130,animated%20films%20of%20the%202010s."/>
    <hyperlink ref="A260" r:id="rId594"/>
    <hyperlink ref="K260" r:id="rId595" display="https://www.boxofficemojo.com/year/world/1997/?ref_=bo_cso_table_179"/>
    <hyperlink ref="N260" r:id="rId596"/>
    <hyperlink ref="A261" r:id="rId597"/>
    <hyperlink ref="K261" r:id="rId598" display="https://www.boxofficemojo.com/year/world/2012/?ref_=bo_cso_table_153"/>
    <hyperlink ref="N261" r:id="rId599"/>
    <hyperlink ref="A262" r:id="rId600"/>
    <hyperlink ref="K262" r:id="rId601" display="https://www.boxofficemojo.com/year/world/2002/?ref_=bo_cso_table_78"/>
    <hyperlink ref="N262" r:id="rId602" location=":~:text=Men%20in%20Black%20II%20was,in%20Black%3A%20International%20in%202019."/>
    <hyperlink ref="A263" r:id="rId603"/>
    <hyperlink ref="K263" r:id="rId604" display="https://www.boxofficemojo.com/year/world/2015/?ref_=bo_cso_table_23"/>
    <hyperlink ref="N263" r:id="rId605"/>
    <hyperlink ref="A264" r:id="rId606"/>
    <hyperlink ref="K264" r:id="rId607" display="https://www.boxofficemojo.com/year/world/2022/?ref_=bo_cso_table_63"/>
    <hyperlink ref="N264" r:id="rId608"/>
    <hyperlink ref="A265" r:id="rId609"/>
    <hyperlink ref="K265" r:id="rId610" display="https://www.boxofficemojo.com/year/world/2002/?ref_=bo_cso_table_74"/>
    <hyperlink ref="N265" r:id="rId611" location=":~:text=Upon%20its%20release%2C%20the%20film,Initial%20reviews%20were%20generally%20positive."/>
    <hyperlink ref="A266" r:id="rId612"/>
    <hyperlink ref="K266" r:id="rId613" display="https://www.boxofficemojo.com/year/world/1996/?ref_=bo_cso_table_68"/>
    <hyperlink ref="N266" r:id="rId614"/>
    <hyperlink ref="A267" r:id="rId615"/>
    <hyperlink ref="K267" r:id="rId616" display="https://www.boxofficemojo.com/year/world/2018/?ref_=bo_cso_table_99"/>
    <hyperlink ref="N267" r:id="rId617"/>
    <hyperlink ref="A268" r:id="rId618"/>
    <hyperlink ref="K268" r:id="rId619" display="https://www.boxofficemojo.com/year/world/2011/?ref_=bo_cso_table_137"/>
    <hyperlink ref="N268" r:id="rId620"/>
    <hyperlink ref="A269" r:id="rId621"/>
    <hyperlink ref="K269" r:id="rId622" display="https://www.boxofficemojo.com/year/world/2015/?ref_=bo_cso_table_140"/>
    <hyperlink ref="N269" r:id="rId623"/>
    <hyperlink ref="A270" r:id="rId624"/>
    <hyperlink ref="K270" r:id="rId625" display="https://www.boxofficemojo.com/year/world/2000/?ref_=bo_cso_table_199"/>
    <hyperlink ref="N270" r:id="rId626"/>
    <hyperlink ref="A271" r:id="rId627"/>
    <hyperlink ref="K271" r:id="rId628" display="https://www.boxofficemojo.com/year/world/2006/?ref_=bo_cso_table_135"/>
    <hyperlink ref="N271" r:id="rId629"/>
    <hyperlink ref="A272" r:id="rId630"/>
    <hyperlink ref="K272" r:id="rId631" display="https://www.boxofficemojo.com/year/world/2016/?ref_=bo_cso_table_148"/>
    <hyperlink ref="N272" r:id="rId632"/>
    <hyperlink ref="A273" r:id="rId633"/>
    <hyperlink ref="K273" r:id="rId634" display="https://www.boxofficemojo.com/year/world/2014/?ref_=bo_cso_table_116"/>
    <hyperlink ref="N273" r:id="rId635" location=":~:text=The%20Hunger%20Games%3A%20Mockingjay%20%E2%80%93%20Part%201%20grossed%20%24337.1%20million%20in,including%20promotion%20and%20advertising%20costs)."/>
    <hyperlink ref="A274" r:id="rId636"/>
    <hyperlink ref="K274" r:id="rId637" display="https://www.boxofficemojo.com/year/world/2015/?ref_=bo_cso_table_155"/>
    <hyperlink ref="N274" r:id="rId638"/>
    <hyperlink ref="A275" r:id="rId639"/>
    <hyperlink ref="K275" r:id="rId640" display="https://www.boxofficemojo.com/year/world/2013/?ref_=bo_cso_table_122"/>
    <hyperlink ref="N275" r:id="rId641"/>
    <hyperlink ref="A276" r:id="rId642"/>
    <hyperlink ref="K276" r:id="rId643" display="https://www.boxofficemojo.com/year/world/2009/?ref_=bo_cso_table_157"/>
    <hyperlink ref="N276" r:id="rId644"/>
    <hyperlink ref="A277" r:id="rId645"/>
    <hyperlink ref="K277" r:id="rId646" display="https://www.boxofficemojo.com/year/world/2001/?ref_=bo_cso_table_185"/>
    <hyperlink ref="N277" r:id="rId647"/>
    <hyperlink ref="A278" r:id="rId648"/>
    <hyperlink ref="K278" r:id="rId649" display="https://www.boxofficemojo.com/year/world/2005/?ref_=bo_cso_table_38"/>
    <hyperlink ref="N278" r:id="rId650"/>
    <hyperlink ref="A279" r:id="rId651"/>
    <hyperlink ref="K279" r:id="rId652" display="https://www.boxofficemojo.com/year/world/1993/?ref_=bo_cso_table_84"/>
    <hyperlink ref="N279" r:id="rId653" location=":~:text=Robin%20Williams%20was%20awarded%20the,highest%2Dgrossing%20film%20of%201993."/>
    <hyperlink ref="A280" r:id="rId654"/>
    <hyperlink ref="K280" r:id="rId655" display="https://www.boxofficemojo.com/year/world/2017/?ref_=bo_cso_table_86"/>
    <hyperlink ref="N280" r:id="rId656" location=":~:text=Reception-,Box%20office,production%20budget%20of%20%2455%20million."/>
    <hyperlink ref="A281" r:id="rId657"/>
    <hyperlink ref="K281" r:id="rId658" display="https://www.boxofficemojo.com/year/world/2002/?ref_=bo_cso_table_182"/>
    <hyperlink ref="N281" r:id="rId659" location=":~:text=Despite%20never%20hitting%20the%20number,films%20of%20the%2021st%20century."/>
    <hyperlink ref="A282" r:id="rId660"/>
    <hyperlink ref="K282" r:id="rId661" display="https://www.boxofficemojo.com/year/world/2004/?ref_=bo_cso_table_102"/>
    <hyperlink ref="N282" r:id="rId662"/>
    <hyperlink ref="A283" r:id="rId663"/>
    <hyperlink ref="K283" r:id="rId664" display="https://www.boxofficemojo.com/year/world/2007/?ref_=bo_cso_table_67"/>
    <hyperlink ref="N283" r:id="rId665" location=":~:text=The%20film%20grossed%20%24220%20million,grossing%20film%20in%20the%20series."/>
    <hyperlink ref="A285" r:id="rId666"/>
    <hyperlink ref="K285" r:id="rId667" display="https://www.boxofficemojo.com/year/world/2006/?ref_=bo_cso_table_187"/>
    <hyperlink ref="N285" r:id="rId668"/>
    <hyperlink ref="A286" r:id="rId669"/>
    <hyperlink ref="K286" r:id="rId670" display="https://www.boxofficemojo.com/year/world/2009/?ref_=bo_cso_table_112"/>
    <hyperlink ref="N286" r:id="rId671" location=":~:text=The%20film%20was%20released%20theatrically,on%20a%20%24150%20million%20budget."/>
    <hyperlink ref="A287" r:id="rId672"/>
    <hyperlink ref="K287" r:id="rId673" display="https://www.boxofficemojo.com/year/world/2014/?ref_=bo_cso_table_191"/>
    <hyperlink ref="N287" r:id="rId674" location=":~:text=Night%20at%20the%20Museum%3A%20Secret%20of%20the%20Tomb%20grossed%20%24113.7,a%20budget%20of%20%24127%20million."/>
    <hyperlink ref="A289" r:id="rId675"/>
    <hyperlink ref="K289" r:id="rId676" display="https://www.boxofficemojo.com/year/world/2021/?ref_=bo_cso_table_107"/>
    <hyperlink ref="N289" r:id="rId677"/>
    <hyperlink ref="A290" r:id="rId678"/>
    <hyperlink ref="K290" r:id="rId679" display="https://www.boxofficemojo.com/year/world/2014/?ref_=bo_cso_table_198"/>
    <hyperlink ref="N290" r:id="rId680" location=":~:text=%E2%80%9CNoah%2C%E2%80%9D%20with%20its%20%24125,of%20the%20ancient%20biblical%20tale."/>
    <hyperlink ref="A291" r:id="rId681"/>
    <hyperlink ref="K291" r:id="rId682" display="https://www.boxofficemojo.com/year/world/1999/?ref_=bo_cso_table_189"/>
    <hyperlink ref="N291" r:id="rId683"/>
    <hyperlink ref="A292" r:id="rId684"/>
    <hyperlink ref="K292" r:id="rId685" display="https://www.boxofficemojo.com/year/world/2013/?ref_=bo_cso_table_91"/>
    <hyperlink ref="N292" r:id="rId686"/>
    <hyperlink ref="A293" r:id="rId687"/>
    <hyperlink ref="K293" r:id="rId688" display="https://www.boxofficemojo.com/year/world/2016/?ref_=bo_cso_table_122"/>
    <hyperlink ref="N293" r:id="rId689"/>
    <hyperlink ref="A294" r:id="rId690"/>
    <hyperlink ref="K294" r:id="rId691" display="https://www.boxofficemojo.com/year/world/2001/?ref_=bo_cso_table_73"/>
    <hyperlink ref="N294" r:id="rId692"/>
    <hyperlink ref="A295" r:id="rId693"/>
    <hyperlink ref="K295" r:id="rId694" display="https://www.boxofficemojo.com/year/world/2007/?ref_=bo_cso_table_169"/>
    <hyperlink ref="N295" r:id="rId695"/>
    <hyperlink ref="A296" r:id="rId696"/>
    <hyperlink ref="K296" r:id="rId697" display="https://www.boxofficemojo.com/year/world/2004/?ref_=bo_cso_table_192"/>
    <hyperlink ref="N296" r:id="rId698"/>
    <hyperlink ref="A297" r:id="rId699"/>
    <hyperlink ref="K297" r:id="rId700" display="https://www.boxofficemojo.com/year/world/2019/?ref_=bo_cso_table_163"/>
    <hyperlink ref="N297" r:id="rId701"/>
    <hyperlink ref="A299" r:id="rId702"/>
    <hyperlink ref="K299" r:id="rId703" display="https://www.boxofficemojo.com/year/world/2006/?ref_=bo_cso_table_114"/>
    <hyperlink ref="N299" r:id="rId704" location=":~:text=Over%20the%20Hedge%20was%20released,on%20an%20%2480%20million%20budget."/>
    <hyperlink ref="A300" r:id="rId705"/>
    <hyperlink ref="K300" r:id="rId706" display="https://www.boxofficemojo.com/year/world/2013/?ref_=bo_cso_table_33"/>
    <hyperlink ref="N300" r:id="rId707"/>
    <hyperlink ref="A301" r:id="rId708"/>
    <hyperlink ref="K301" r:id="rId709" display="https://www.boxofficemojo.com/year/world/2013/?ref_=bo_cso_table_115"/>
    <hyperlink ref="N301" r:id="rId710"/>
    <hyperlink ref="A307" r:id="rId711" location="tab=summary"/>
    <hyperlink ref="A308" r:id="rId712"/>
    <hyperlink ref="K308" r:id="rId713" display="https://www.boxofficemojo.com/year/world/2001/?ref_=bo_cso_table_76"/>
    <hyperlink ref="N308" r:id="rId714"/>
    <hyperlink ref="A309" r:id="rId715"/>
    <hyperlink ref="K309" r:id="rId716" display="https://www.boxofficemojo.com/year/world/2014/?ref_=bo_cso_table_170"/>
    <hyperlink ref="N309" r:id="rId717"/>
    <hyperlink ref="A310" r:id="rId718"/>
    <hyperlink ref="K310" r:id="rId719" display="https://www.boxofficemojo.com/year/world/2018/?ref_=bo_cso_table_94"/>
    <hyperlink ref="N310" r:id="rId720" location=":~:text=Peter%20Rabbit%20was%20released%20in,on%20a%20%2450%20million%20budget."/>
    <hyperlink ref="A311" r:id="rId721"/>
    <hyperlink ref="K311" r:id="rId722" display="https://www.boxofficemojo.com/year/world/2007/?ref_=bo_cso_table_57"/>
    <hyperlink ref="N311" r:id="rId723"/>
    <hyperlink ref="A312" r:id="rId724"/>
    <hyperlink ref="K312" r:id="rId725" display="https://www.boxofficemojo.com/year/world/2006/?ref_=bo_cso_table_38"/>
    <hyperlink ref="N312" r:id="rId726"/>
    <hyperlink ref="A313" r:id="rId727"/>
    <hyperlink ref="K313" r:id="rId728" display="https://www.boxofficemojo.com/year/world/2017/?ref_=bo_cso_table_97"/>
    <hyperlink ref="N313" r:id="rId729" location=":~:text=Dead%20Men%20Tell%20No%20Tales%20premiered%20in%20Shanghai%20on%20May,production%20budget%20between%20%24230%20million."/>
    <hyperlink ref="A314" r:id="rId730"/>
    <hyperlink ref="K314" r:id="rId731" display="https://www.boxofficemojo.com/year/world/2011/?ref_=bo_cso_table_42"/>
    <hyperlink ref="N314" r:id="rId732"/>
    <hyperlink ref="A315" r:id="rId733"/>
    <hyperlink ref="K315" r:id="rId734" display="https://www.boxofficemojo.com/year/world/2003/?ref_=bo_cso_table_152"/>
    <hyperlink ref="N315" r:id="rId735"/>
    <hyperlink ref="A316" r:id="rId736"/>
    <hyperlink ref="K316" r:id="rId737" display="https://www.boxofficemojo.com/year/world/2001/?ref_=bo_cso_table_193"/>
    <hyperlink ref="N316" r:id="rId738"/>
    <hyperlink ref="A317" r:id="rId739"/>
    <hyperlink ref="K317" r:id="rId740" display="https://www.boxofficemojo.com/year/world/1995/?ref_=bo_cso_table_106"/>
    <hyperlink ref="N317" r:id="rId741"/>
    <hyperlink ref="A318" r:id="rId742"/>
    <hyperlink ref="K318" r:id="rId743" display="https://www.boxofficemojo.com/year/world/2019/?ref_=bo_cso_table_90"/>
    <hyperlink ref="N318" r:id="rId744"/>
    <hyperlink ref="A319" r:id="rId745"/>
    <hyperlink ref="K319" r:id="rId746" display="https://www.boxofficemojo.com/year/world/1990/?ref_=bo_cso_table_63"/>
    <hyperlink ref="N319" r:id="rId747"/>
    <hyperlink ref="A320" r:id="rId748"/>
    <hyperlink ref="K320" r:id="rId749" display="https://www.boxofficemojo.com/year/world/2008/?ref_=bo_cso_table_104"/>
    <hyperlink ref="N320" r:id="rId750"/>
    <hyperlink ref="A321" r:id="rId751"/>
    <hyperlink ref="K321" r:id="rId752" display="https://www.boxofficemojo.com/year/world/2009/?ref_=bo_cso_table_117"/>
    <hyperlink ref="N321" r:id="rId753" location=":~:text=It%20grossed%20over%20%24336.4%20million,surpassed%20by%20Warcraft%20in%202016."/>
    <hyperlink ref="A322" r:id="rId754"/>
    <hyperlink ref="K322" r:id="rId755" display="https://www.boxofficemojo.com/year/world/2012/?ref_=bo_cso_table_127"/>
    <hyperlink ref="N322" r:id="rId756"/>
    <hyperlink ref="A323" r:id="rId757"/>
    <hyperlink ref="K323" r:id="rId758" display="https://www.boxofficemojo.com/year/world/2011/?ref_=bo_cso_table_193"/>
    <hyperlink ref="N323" r:id="rId759" location=":~:text=%E2%80%9CPuss%20in%20Boots%E2%80%9D%20cost%20%24130,million%20and%20%2417.2%20million%2C%20respectively."/>
    <hyperlink ref="A324" r:id="rId760"/>
    <hyperlink ref="K324" r:id="rId761" display="https://www.boxofficemojo.com/year/world/2008/?ref_=bo_cso_table_178"/>
    <hyperlink ref="N324" r:id="rId762"/>
    <hyperlink ref="A325" r:id="rId763"/>
    <hyperlink ref="K325" r:id="rId764" display="https://www.boxofficemojo.com/year/world/1981/?ref_=bo_cso_table_142"/>
    <hyperlink ref="N325" r:id="rId765"/>
    <hyperlink ref="A326" r:id="rId766"/>
    <hyperlink ref="K326" r:id="rId767" display="https://www.boxofficemojo.com/year/world/1988/?ref_=bo_cso_table_81"/>
    <hyperlink ref="N326" r:id="rId768"/>
    <hyperlink ref="A327" r:id="rId769"/>
    <hyperlink ref="K327" r:id="rId770" display="https://www.boxofficemojo.com/year/world/2018/?ref_=bo_cso_table_12"/>
    <hyperlink ref="N327" r:id="rId771" location=":~:text=Ralph%20Breaks%20the%20Internet%20grossed,production%20budget%20of%20%24175%20million."/>
    <hyperlink ref="A328" r:id="rId772"/>
    <hyperlink ref="K328" r:id="rId773" display="https://www.boxofficemojo.com/year/world/2018/?ref_=bo_cso_table_95"/>
    <hyperlink ref="A329" r:id="rId774"/>
    <hyperlink ref="K329" r:id="rId775" display="https://www.boxofficemojo.com/year/world/1996/?ref_=bo_cso_table_172"/>
    <hyperlink ref="N329" r:id="rId776"/>
    <hyperlink ref="A330" r:id="rId777"/>
    <hyperlink ref="K330" r:id="rId778" display="https://www.boxofficemojo.com/year/world/2007/?ref_=bo_cso_table_165"/>
    <hyperlink ref="N330" r:id="rId779"/>
    <hyperlink ref="A331" r:id="rId780"/>
    <hyperlink ref="K331" r:id="rId781" display="https://www.boxofficemojo.com/year/world/2018/?ref_=bo_cso_table_184"/>
    <hyperlink ref="N331" r:id="rId782"/>
    <hyperlink ref="A332" r:id="rId783"/>
    <hyperlink ref="K332" r:id="rId784" display="https://www.boxofficemojo.com/year/world/2016/?ref_=bo_cso_table_166"/>
    <hyperlink ref="N332" r:id="rId785" location=":~:text=The%20film%20received%20mixed%20reviews,against%20a%20%2440%20million%20budget."/>
    <hyperlink ref="A333" r:id="rId786"/>
    <hyperlink ref="K333" r:id="rId787" display="https://www.boxofficemojo.com/year/world/1983/?ref_=bo_cso_table_48"/>
    <hyperlink ref="N333" r:id="rId788"/>
    <hyperlink ref="A334" r:id="rId789"/>
    <hyperlink ref="K334" r:id="rId790" display="https://www.boxofficemojo.com/year/world/2005/?ref_=bo_cso_table_79"/>
    <hyperlink ref="N334" r:id="rId791"/>
    <hyperlink ref="A335" r:id="rId792"/>
    <hyperlink ref="K335" r:id="rId793" display="https://www.boxofficemojo.com/year/world/2011/?ref_=bo_cso_table_42"/>
    <hyperlink ref="N335" r:id="rId794"/>
    <hyperlink ref="A336" r:id="rId795"/>
    <hyperlink ref="K336" r:id="rId796" display="https://www.boxofficemojo.com/year/world/2014/?ref_=bo_cso_table_28"/>
    <hyperlink ref="N336" r:id="rId797"/>
    <hyperlink ref="A337" r:id="rId798"/>
    <hyperlink ref="K337" r:id="rId799" display="https://www.boxofficemojo.com/year/world/2011/?ref_=bo_cso_table_44"/>
    <hyperlink ref="N337" r:id="rId800"/>
    <hyperlink ref="A338" r:id="rId801"/>
    <hyperlink ref="K338" r:id="rId802" display="https://www.boxofficemojo.com/year/world/2010/?ref_=bo_cso_table_149"/>
    <hyperlink ref="N338" r:id="rId803"/>
    <hyperlink ref="A339" r:id="rId804"/>
    <hyperlink ref="K339" r:id="rId805" display="https://www.boxofficemojo.com/year/world/1991/?ref_=bo_cso_table_141"/>
    <hyperlink ref="N339" r:id="rId806"/>
    <hyperlink ref="A340" r:id="rId807"/>
    <hyperlink ref="K340" r:id="rId808" display="https://www.boxofficemojo.com/year/world/2016/?ref_=bo_cso_table_40"/>
    <hyperlink ref="N340" r:id="rId809" location=":~:text=Thanks%20to%20a%20budget%20that,essentially%20derailing%20the%20entire%20franchise."/>
    <hyperlink ref="A341" r:id="rId810"/>
    <hyperlink ref="K341" r:id="rId811" display="https://www.boxofficemojo.com/year/world/2001/?ref_=bo_cso_table_103"/>
    <hyperlink ref="N341" r:id="rId812"/>
    <hyperlink ref="A342" r:id="rId813"/>
    <hyperlink ref="K342" r:id="rId814" display="https://www.boxofficemojo.com/year/world/2015/?ref_=bo_cso_table_51"/>
    <hyperlink ref="N342" r:id="rId815"/>
    <hyperlink ref="A343" r:id="rId816"/>
    <hyperlink ref="K343" r:id="rId817" display="https://www.boxofficemojo.com/year/world/1998/?ref_=bo_cso_table_43"/>
    <hyperlink ref="N343" r:id="rId818"/>
    <hyperlink ref="A346" r:id="rId819"/>
    <hyperlink ref="K346" r:id="rId820" display="https://www.boxofficemojo.com/year/world/1993/?ref_=bo_cso_table_144"/>
    <hyperlink ref="N346" r:id="rId821"/>
    <hyperlink ref="A347" r:id="rId822"/>
    <hyperlink ref="K347" r:id="rId823" display="https://www.boxofficemojo.com/year/world/1995/?ref_=bo_cso_table_138"/>
    <hyperlink ref="N347" r:id="rId824" location=":~:text=Seven%20was%20budgeted%20at%20%2430,expensive%20film%20at%20that%20point."/>
    <hyperlink ref="A350" r:id="rId825"/>
    <hyperlink ref="K350" r:id="rId826" display="https://www.boxofficemojo.com/year/world/2008/?ref_=bo_cso_table_105"/>
    <hyperlink ref="N350" r:id="rId827" location=":~:text=Despite%20mixed%20reviews%20from%20critics,from%20a%20%2465%20million%20budget."/>
    <hyperlink ref="A351" r:id="rId828"/>
    <hyperlink ref="K351" r:id="rId829" display="https://www.boxofficemojo.com/year/world/2021/?ref_=bo_cso_table_91"/>
    <hyperlink ref="N351" r:id="rId830"/>
    <hyperlink ref="A352" r:id="rId831"/>
    <hyperlink ref="K352" r:id="rId832" display="https://www.boxofficemojo.com/year/world/2004/?ref_=bo_cso_table_166"/>
    <hyperlink ref="N352" r:id="rId833" location=":~:text=Shark%20Tale%20premiered%20at%20the,highest%2Dgrossing%20film%20of%202004."/>
    <hyperlink ref="A353" r:id="rId834"/>
    <hyperlink ref="K353" r:id="rId835" display="https://www.boxofficemojo.com/year/world/2019/?ref_=bo_cso_table_185"/>
    <hyperlink ref="N353" r:id="rId836"/>
    <hyperlink ref="A354" r:id="rId837"/>
    <hyperlink ref="K354" r:id="rId838" display="https://www.boxofficemojo.com/year/world/2009/?ref_=bo_cso_table_18"/>
    <hyperlink ref="N354" r:id="rId839"/>
    <hyperlink ref="A355" r:id="rId840"/>
    <hyperlink ref="K355" r:id="rId841" display="https://www.boxofficemojo.com/year/world/2011/?ref_=bo_cso_table_2"/>
    <hyperlink ref="N355" r:id="rId842"/>
    <hyperlink ref="A356" r:id="rId843"/>
    <hyperlink ref="K356" r:id="rId844" display="https://www.boxofficemojo.com/year/world/2001/?ref_=bo_cso_table_37"/>
    <hyperlink ref="N356" r:id="rId845" location=":~:text=1%20at%20the%20domestic%20box,Pixar's%20%E2%80%9CMonsters%2C%20Inc.%E2%80%9D"/>
    <hyperlink ref="A357" r:id="rId846"/>
    <hyperlink ref="K357" r:id="rId847" display="https://www.boxofficemojo.com/year/world/2004/?ref_=bo_cso_table_65"/>
    <hyperlink ref="N357" r:id="rId848"/>
    <hyperlink ref="A358" r:id="rId849"/>
    <hyperlink ref="K358" r:id="rId850" display="https://www.boxofficemojo.com/year/world/2010/?ref_=bo_cso_table_117"/>
    <hyperlink ref="N358" r:id="rId851"/>
    <hyperlink ref="A359" r:id="rId852"/>
    <hyperlink ref="K359" r:id="rId853" display="https://www.boxofficemojo.com/year/world/2007/?ref_=bo_cso_table_93"/>
    <hyperlink ref="N359" r:id="rId854" location=":~:text=The%20film%20received%20mixed%20reviews,highest%2Dgrossing%20film%20of%202007."/>
    <hyperlink ref="A360" r:id="rId855"/>
    <hyperlink ref="K360" r:id="rId856" display="https://www.boxofficemojo.com/year/world/2002/?ref_=bo_cso_table_120"/>
    <hyperlink ref="N360" r:id="rId857"/>
    <hyperlink ref="A362" r:id="rId858"/>
    <hyperlink ref="K362" r:id="rId859" display="https://www.boxofficemojo.com/year/world/2016/?ref_=bo_cso_table_157"/>
    <hyperlink ref="N362" r:id="rId860" location=":~:text=Reception-,Box%20office,production%20budget%20of%20%2475%20million."/>
    <hyperlink ref="A363" r:id="rId861"/>
    <hyperlink ref="K363" r:id="rId862" display="https://www.boxofficemojo.com/year/world/2021/?ref_=bo_cso_table_122"/>
    <hyperlink ref="N363" r:id="rId863" location=":~:text=The%20film%20has%20grossed%20over,highest%2Dgrossing%20film%20of%202021."/>
    <hyperlink ref="A365" r:id="rId864"/>
    <hyperlink ref="K365" r:id="rId865" display="https://www.boxofficemojo.com/year/world/2012/?ref_=bo_cso_table_31"/>
    <hyperlink ref="N365" r:id="rId866" location=":~:text=The%20film's%20budget%20is%20estimated,and%20the%20Bond%20film%20series."/>
    <hyperlink ref="A367" r:id="rId867"/>
    <hyperlink ref="K367" r:id="rId868" display="https://www.boxofficemojo.com/year/world/2008/?ref_=bo_cso_table_161"/>
    <hyperlink ref="N367" r:id="rId869"/>
    <hyperlink ref="A368" r:id="rId870"/>
    <hyperlink ref="K368" r:id="rId871" display="https://www.boxofficemojo.com/year/world/2012/?ref_=bo_cso_table_136"/>
    <hyperlink ref="N368" r:id="rId872"/>
    <hyperlink ref="A369" r:id="rId873"/>
    <hyperlink ref="K369" r:id="rId874" display="https://www.boxofficemojo.com/year/world/2018/?ref_=bo_cso_table_139"/>
    <hyperlink ref="N369" r:id="rId875"/>
    <hyperlink ref="A370" r:id="rId876"/>
    <hyperlink ref="K370" r:id="rId877" display="https://www.boxofficemojo.com/year/world/2020/?ref_=bo_cso_table_154"/>
    <hyperlink ref="N370" r:id="rId878"/>
    <hyperlink ref="A371" r:id="rId879"/>
    <hyperlink ref="K371" r:id="rId880" display="https://www.boxofficemojo.com/year/world/2022/?ref_=bo_cso_table_128"/>
    <hyperlink ref="N371" r:id="rId881"/>
    <hyperlink ref="A372" r:id="rId882"/>
    <hyperlink ref="K372" r:id="rId883" display="https://www.boxofficemojo.com/year/world/2015/?ref_=bo_cso_table_74"/>
    <hyperlink ref="N372" r:id="rId884" location=":~:text=Following%20the%20Sony%20Pictures%20hack,most%20expensive%20films%20ever%20made."/>
    <hyperlink ref="A373" r:id="rId885"/>
    <hyperlink ref="K373" r:id="rId886" display="https://www.boxofficemojo.com/year/world/1994/?ref_=bo_cso_table_95"/>
    <hyperlink ref="N373" r:id="rId887"/>
    <hyperlink ref="A374" r:id="rId888"/>
    <hyperlink ref="K374" r:id="rId889" display="https://www.boxofficemojo.com/year/world/2002/?ref_=bo_cso_table_88"/>
    <hyperlink ref="N374" r:id="rId890"/>
    <hyperlink ref="A375" r:id="rId891"/>
    <hyperlink ref="K375" r:id="rId892" display="https://www.boxofficemojo.com/year/world/2004/?ref_=bo_cso_table_102"/>
    <hyperlink ref="N375" r:id="rId893"/>
    <hyperlink ref="A376" r:id="rId894"/>
    <hyperlink ref="K376" r:id="rId895" display="https://www.boxofficemojo.com/year/world/2007/?ref_=bo_cso_table_71"/>
    <hyperlink ref="N376" r:id="rId896"/>
    <hyperlink ref="A377" r:id="rId897"/>
    <hyperlink ref="K377" r:id="rId898" display="https://www.boxofficemojo.com/year/world/2019/?ref_=bo_cso_table_27"/>
    <hyperlink ref="N377" r:id="rId899"/>
    <hyperlink ref="A378" r:id="rId900"/>
    <hyperlink ref="K378" r:id="rId901" display="https://www.boxofficemojo.com/year/world/2017/?ref_=bo_cso_table_75"/>
    <hyperlink ref="N378" r:id="rId902"/>
    <hyperlink ref="A379" r:id="rId903"/>
    <hyperlink ref="K379" r:id="rId904" display="https://www.boxofficemojo.com/year/world/2018/?ref_=bo_cso_table_152"/>
    <hyperlink ref="N379" r:id="rId905"/>
    <hyperlink ref="A380" r:id="rId906"/>
    <hyperlink ref="K380" r:id="rId907" display="https://www.boxofficemojo.com/year/world/2021/?ref_=bo_cso_table_6"/>
    <hyperlink ref="N380" r:id="rId908"/>
    <hyperlink ref="A381" r:id="rId909"/>
    <hyperlink ref="K381" r:id="rId910" display="https://www.boxofficemojo.com/year/world/2001/?ref_=bo_cso_table_79"/>
    <hyperlink ref="N381" r:id="rId911"/>
    <hyperlink ref="A383" r:id="rId912"/>
    <hyperlink ref="K383" r:id="rId913" display="https://www.boxofficemojo.com/year/world/2009/?ref_=bo_cso_table_149"/>
    <hyperlink ref="N383" r:id="rId914" location=":~:text=It%20was%20released%20in%20the,its%20%24150%20million%20production%20budget."/>
    <hyperlink ref="A384" r:id="rId915"/>
    <hyperlink ref="K384" r:id="rId916" display="https://www.boxofficemojo.com/year/world/2016/?ref_=bo_cso_table_108"/>
    <hyperlink ref="N384" r:id="rId917"/>
    <hyperlink ref="A385" r:id="rId918"/>
    <hyperlink ref="K385" r:id="rId919" display="https://www.boxofficemojo.com/year/world/2013/?ref_=bo_cso_table_60"/>
    <hyperlink ref="N385" r:id="rId920"/>
    <hyperlink ref="A386" r:id="rId921"/>
    <hyperlink ref="K386" r:id="rId922" display="https://www.boxofficemojo.com/year/world/1977/?ref_=bo_cso_table_106"/>
    <hyperlink ref="N386" r:id="rId923" location=":~:text=Released%20in%201977%2C%20%22A%20New,around%20775%20million%20U.S.%20dollars."/>
    <hyperlink ref="A387" r:id="rId924"/>
    <hyperlink ref="K387" r:id="rId925" display="https://www.boxofficemojo.com/year/world/2016/?ref_=bo_cso_table_119"/>
    <hyperlink ref="N387" r:id="rId926" location=":~:text=Suicide%20Squad%20was%20a%20box,including%20advertising%20and%20promotion%20costs)."/>
    <hyperlink ref="A388" r:id="rId927"/>
    <hyperlink ref="K388" r:id="rId928" display="https://www.boxofficemojo.com/year/world/2006/?ref_=bo_cso_table_140"/>
    <hyperlink ref="N388" r:id="rId929"/>
    <hyperlink ref="A389" r:id="rId930"/>
    <hyperlink ref="K389" r:id="rId931" display="https://www.boxofficemojo.com/year/world/2012/?ref_=bo_cso_table_164"/>
    <hyperlink ref="N389" r:id="rId932" location=":~:text=Taken%202%20grossed%20%24139.9%20million,a%20budget%20of%20%2445%20million."/>
    <hyperlink ref="A390" r:id="rId933"/>
    <hyperlink ref="K390" r:id="rId934" display="https://www.boxofficemojo.com/year/world/2015/?ref_=bo_cso_table_140"/>
    <hyperlink ref="N390" r:id="rId935" location=":~:text=of%20skills%22).-,Box%20office,a%20budget%20of%20%2455%20million."/>
    <hyperlink ref="A391" r:id="rId936"/>
    <hyperlink ref="K391" r:id="rId937" display="https://www.boxofficemojo.com/year/world/2010/?ref_=bo_cso_table_177"/>
    <hyperlink ref="N391" r:id="rId938" location=":~:text=Tangled%2C%20which%20was%20a%20retelling,animation%20and%20flashy%20computer%20animation."/>
    <hyperlink ref="A392" r:id="rId939"/>
    <hyperlink ref="K392" r:id="rId940" display="https://www.boxofficemojo.com/year/world/1999/?ref_=bo_cso_table_77"/>
    <hyperlink ref="N392" r:id="rId941"/>
    <hyperlink ref="A393" r:id="rId942"/>
    <hyperlink ref="K393" r:id="rId943" display="https://www.boxofficemojo.com/year/world/2012/?ref_=bo_cso_table_197"/>
    <hyperlink ref="N393" r:id="rId944"/>
    <hyperlink ref="A394" r:id="rId945"/>
    <hyperlink ref="K394" r:id="rId946" display="https://www.boxofficemojo.com/year/world/2014/?ref_=bo_cso_table_40"/>
    <hyperlink ref="N394" r:id="rId947"/>
    <hyperlink ref="A395" r:id="rId948"/>
    <hyperlink ref="K395" r:id="rId949" display="https://www.boxofficemojo.com/year/world/2020/?ref_=bo_cso_table_188"/>
    <hyperlink ref="N395" r:id="rId950" location=":~:text=It%20was%20the%20first%20Hollywood,also%20a%20box%20office%20disappointment."/>
    <hyperlink ref="A396" r:id="rId951"/>
    <hyperlink ref="K396" r:id="rId952" display="https://www.boxofficemojo.com/year/world/1991/?ref_=bo_cso_table_22"/>
    <hyperlink ref="N396" r:id="rId953"/>
    <hyperlink ref="A397" r:id="rId954"/>
    <hyperlink ref="K397" r:id="rId955" display="https://www.boxofficemojo.com/year/world/2003/?ref_=bo_cso_table_89"/>
    <hyperlink ref="N397" r:id="rId956"/>
    <hyperlink ref="A398" r:id="rId957"/>
    <hyperlink ref="K398" r:id="rId958" display="https://www.boxofficemojo.com/year/world/2015/?ref_=bo_cso_table_85"/>
    <hyperlink ref="N398" r:id="rId959"/>
    <hyperlink ref="A399" r:id="rId960"/>
    <hyperlink ref="K399" r:id="rId961" display="https://www.boxofficemojo.com/year/world/2009/?ref_=bo_cso_table_175"/>
    <hyperlink ref="N399" r:id="rId962" location=":~:text=With%20an%20estimated%20%24200%20million,budget%20%24185%2D%24196%20million)."/>
    <hyperlink ref="A400" r:id="rId963"/>
    <hyperlink ref="K400" r:id="rId964" display="https://www.boxofficemojo.com/year/world/2011/?ref_=bo_cso_table_168"/>
    <hyperlink ref="N400" r:id="rId965"/>
    <hyperlink ref="A401" r:id="rId966"/>
    <hyperlink ref="K401" r:id="rId967" display="https://www.boxofficemojo.com/year/world/2012/?ref_=bo_cso_table_115"/>
    <hyperlink ref="N401" r:id="rId968"/>
    <hyperlink ref="A402" r:id="rId969"/>
    <hyperlink ref="K402" r:id="rId970" display="https://www.boxofficemojo.com/year/world/2014/?ref_=bo_cso_table_133"/>
    <hyperlink ref="N402" r:id="rId971"/>
    <hyperlink ref="A403" r:id="rId972"/>
    <hyperlink ref="K403" r:id="rId973" display="https://www.boxofficemojo.com/year/world/2016/?ref_=bo_cso_table_88"/>
    <hyperlink ref="N403" r:id="rId974"/>
    <hyperlink ref="A404" r:id="rId975"/>
    <hyperlink ref="K404" r:id="rId976" display="https://www.boxofficemojo.com/year/world/2012/?ref_=bo_cso_table_9"/>
    <hyperlink ref="N404" r:id="rId977"/>
    <hyperlink ref="A405" r:id="rId978"/>
    <hyperlink ref="K405" r:id="rId979" display="https://www.boxofficemojo.com/year/world/2022/?ref_=bo_cso_table_110"/>
    <hyperlink ref="N405" r:id="rId980" location=":~:text=The%20film%20was%20a%20commercial,highest%2Dgrossing%20film%20of%202022."/>
    <hyperlink ref="A409" r:id="rId981"/>
    <hyperlink ref="K409" r:id="rId982" display="https://www.boxofficemojo.com/year/world/1992/?ref_=bo_cso_table_114"/>
    <hyperlink ref="N409" r:id="rId983"/>
    <hyperlink ref="A410" r:id="rId984"/>
    <hyperlink ref="K410" r:id="rId985" display="https://www.boxofficemojo.com/year/world/2017/?ref_=bo_cso_table_14"/>
    <hyperlink ref="N410" r:id="rId986" location=":~:text=It%20grossed%20%24528%20million%20worldwide,all%20three%20awards%20to%20Coco."/>
    <hyperlink ref="A411" r:id="rId987"/>
    <hyperlink ref="K411" r:id="rId988" display="https://www.boxofficemojo.com/year/world/2007/?ref_=bo_cso_table_79"/>
    <hyperlink ref="N411" r:id="rId989"/>
    <hyperlink ref="A414" r:id="rId990"/>
    <hyperlink ref="K414" r:id="rId991" display="https://www.boxofficemojo.com/year/world/2013/?ref_=bo_cso_table_152"/>
    <hyperlink ref="N414" r:id="rId992"/>
    <hyperlink ref="A415" r:id="rId993"/>
    <hyperlink ref="K415" r:id="rId994" display="https://www.boxofficemojo.com/year/world/2016/?ref_=bo_cso_table_146"/>
    <hyperlink ref="N415" r:id="rId995"/>
    <hyperlink ref="A416" r:id="rId996"/>
    <hyperlink ref="K416" r:id="rId997" display="https://www.boxofficemojo.com/year/world/2013/?ref_=bo_cso_table_180"/>
    <hyperlink ref="N416" r:id="rId998"/>
    <hyperlink ref="A417" r:id="rId999"/>
    <hyperlink ref="K417" r:id="rId1000" display="https://www.boxofficemojo.com/year/world/2008/?ref_=bo_cso_table_118"/>
    <hyperlink ref="N417" r:id="rId1001" location=":~:text=The%20film%20was%20a%20box,Supporting%20Actress%20for%20Taraji%20P."/>
    <hyperlink ref="A418" r:id="rId1002" location="tab=summary"/>
    <hyperlink ref="A419" r:id="rId1003"/>
    <hyperlink ref="K419" r:id="rId1004" display="https://www.boxofficemojo.com/year/world/2006/?ref_=bo_cso_table_113"/>
    <hyperlink ref="N419" r:id="rId1005"/>
    <hyperlink ref="A420" r:id="rId1006"/>
    <hyperlink ref="K420" r:id="rId1007" display="https://www.boxofficemojo.com/year/world/2008/?ref_=bo_cso_table_50"/>
    <hyperlink ref="N420" r:id="rId1008"/>
    <hyperlink ref="A421" r:id="rId1009"/>
    <hyperlink ref="K421" r:id="rId1010" display="https://www.boxofficemojo.com/year/world/2012/?ref_=bo_cso_table_34"/>
    <hyperlink ref="N421" r:id="rId1011"/>
    <hyperlink ref="A422" r:id="rId1012"/>
    <hyperlink ref="K422" r:id="rId1013" display="https://www.boxofficemojo.com/year/world/2004/?ref_=bo_cso_table_196"/>
    <hyperlink ref="N422" r:id="rId1014"/>
    <hyperlink ref="A425" r:id="rId1015"/>
    <hyperlink ref="K425" r:id="rId1016" display="https://www.boxofficemojo.com/year/world/2006/?ref_=bo_cso_table_139"/>
    <hyperlink ref="N425" r:id="rId1017" location=":~:text=The%20film%20grossed%20over%20%24326,grossing%20film%20worldwide%20in%202006."/>
    <hyperlink ref="A426" r:id="rId1018"/>
    <hyperlink ref="N426" r:id="rId1019"/>
    <hyperlink ref="A427" r:id="rId1020"/>
    <hyperlink ref="K427" r:id="rId1021" display="https://www.boxofficemojo.com/year/world/2012/?ref_=bo_cso_table_161"/>
    <hyperlink ref="N427" r:id="rId1022"/>
    <hyperlink ref="A428" r:id="rId1023"/>
    <hyperlink ref="K428" r:id="rId1024" display="https://www.boxofficemojo.com/year/world/2017/?ref_=bo_cso_table_21"/>
    <hyperlink ref="N428" r:id="rId1025" location=":~:text=With%20an%20estimated%20production%20budget,Walker's%20death%20in%20November%202013."/>
    <hyperlink ref="A430" r:id="rId1026" location="tab=summary"/>
    <hyperlink ref="A431" r:id="rId1027"/>
    <hyperlink ref="K431" r:id="rId1028" display="https://www.boxofficemojo.com/year/world/1994/?ref_=bo_cso_table_111"/>
    <hyperlink ref="N431" r:id="rId1029"/>
    <hyperlink ref="A432" r:id="rId1030"/>
    <hyperlink ref="K432" r:id="rId1031" display="https://www.boxofficemojo.com/year/world/2015/?ref_=bo_cso_table_4"/>
    <hyperlink ref="N432" r:id="rId1032"/>
    <hyperlink ref="A433" r:id="rId1033"/>
    <hyperlink ref="K433" r:id="rId1034" display="https://www.boxofficemojo.com/year/world/1993/?ref_=bo_cso_table_180"/>
    <hyperlink ref="N433" r:id="rId1035" location=":~:text=The%20Fugitive%20premiered%20in%20Westwood,against%20a%20%2444%20million%20budget."/>
    <hyperlink ref="A436" r:id="rId1036"/>
    <hyperlink ref="K436" r:id="rId1037" display="https://www.boxofficemojo.com/year/world/2007/?ref_=bo_cso_table_172"/>
    <hyperlink ref="N436" r:id="rId1038" location=":~:text=With%20a%20production%20budget%20of,the%20film%20in%20post%2Dproduction."/>
    <hyperlink ref="A437" r:id="rId1039"/>
    <hyperlink ref="K437" r:id="rId1040" display="https://www.boxofficemojo.com/year/world/2015/?ref_=bo_cso_table_128"/>
    <hyperlink ref="N437" r:id="rId1041"/>
    <hyperlink ref="A438" r:id="rId1042"/>
    <hyperlink ref="K438" r:id="rId1043" display="https://www.boxofficemojo.com/year/world/2013/?ref_=bo_cso_table_82"/>
    <hyperlink ref="N438" r:id="rId1044"/>
    <hyperlink ref="A439" r:id="rId1045"/>
    <hyperlink ref="K439" r:id="rId1046" display="https://www.boxofficemojo.com/year/world/2017/?ref_=bo_cso_table_88"/>
    <hyperlink ref="N439" r:id="rId1047" location=":~:text=Reception-,Box%20office,production%20budget%20of%20%2484%20million."/>
    <hyperlink ref="A440" r:id="rId1048"/>
    <hyperlink ref="K440" r:id="rId1049" display="https://www.boxofficemojo.com/year/world/2018/?ref_=bo_cso_table_24"/>
    <hyperlink ref="N440" r:id="rId1050"/>
    <hyperlink ref="A441" r:id="rId1051"/>
    <hyperlink ref="K441" r:id="rId1052" display="https://www.boxofficemojo.com/year/world/2009/?ref_=bo_cso_table_56"/>
    <hyperlink ref="N441" r:id="rId1053"/>
    <hyperlink ref="A442" r:id="rId1054"/>
    <hyperlink ref="K442" r:id="rId1055" display="https://www.boxofficemojo.com/year/world/2011/?ref_=bo_cso_table_181"/>
    <hyperlink ref="N442" r:id="rId1056" location=":~:text=The%20Hangover%20Part%20II%20grossed,a%20budget%20of%20%2480%20million."/>
    <hyperlink ref="A443" r:id="rId1057"/>
    <hyperlink ref="K443" r:id="rId1058" display="https://www.boxofficemojo.com/year/world/2013/?ref_=bo_cso_table_194"/>
    <hyperlink ref="N443" r:id="rId1059" location=":~:text=The%20Hangover%20Part%20III%20grossed,a%20budget%20of%20%24103%20million."/>
    <hyperlink ref="A444" r:id="rId1060"/>
    <hyperlink ref="K444" r:id="rId1061" display="https://www.boxofficemojo.com/year/world/2012/?ref_=bo_cso_table_49"/>
    <hyperlink ref="N444" r:id="rId1062"/>
    <hyperlink ref="A445" r:id="rId1063"/>
    <hyperlink ref="K445" r:id="rId1064" display="https://www.boxofficemojo.com/year/world/2014/?ref_=bo_cso_table_56"/>
    <hyperlink ref="N445" r:id="rId1065"/>
    <hyperlink ref="A446" r:id="rId1066"/>
    <hyperlink ref="K446" r:id="rId1067" display="https://www.boxofficemojo.com/year/world/2013/?ref_=bo_cso_table_58"/>
    <hyperlink ref="A447" r:id="rId1068"/>
    <hyperlink ref="K447" r:id="rId1069" display="https://www.boxofficemojo.com/year/world/1996/?ref_=bo_cso_table_141"/>
    <hyperlink ref="N447" r:id="rId1070"/>
    <hyperlink ref="A448" r:id="rId1071"/>
    <hyperlink ref="K448" r:id="rId1072" display="https://www.boxofficemojo.com/year/world/2012/?ref_=bo_cso_table_138"/>
    <hyperlink ref="N448" r:id="rId1073"/>
    <hyperlink ref="A449" r:id="rId1074"/>
    <hyperlink ref="K449" r:id="rId1075" display="https://www.boxofficemojo.com/year/world/2013/?ref_=bo_cso_table_80"/>
    <hyperlink ref="A451" r:id="rId1076"/>
    <hyperlink ref="K451" r:id="rId1077" display="https://www.boxofficemojo.com/year/world/2004/?ref_=bo_cso_table_159"/>
    <hyperlink ref="N451" r:id="rId1078"/>
    <hyperlink ref="A452" r:id="rId1079"/>
    <hyperlink ref="K452" r:id="rId1080" display="https://www.boxofficemojo.com/year/world/2016/?ref_=bo_cso_table_54"/>
    <hyperlink ref="N452" r:id="rId1081"/>
    <hyperlink ref="A453" r:id="rId1082"/>
    <hyperlink ref="K453" r:id="rId1083" display="https://www.boxofficemojo.com/year/world/2010/?ref_=bo_cso_table_199"/>
    <hyperlink ref="N453" r:id="rId1084"/>
    <hyperlink ref="A454" r:id="rId1085"/>
    <hyperlink ref="K454" r:id="rId1086" display="https://www.boxofficemojo.com/year/world/2010/?ref_=bo_cso_table_96"/>
    <hyperlink ref="N454" r:id="rId1087"/>
    <hyperlink ref="A456" r:id="rId1088"/>
    <hyperlink ref="K456" r:id="rId1089" display="https://www.boxofficemojo.com/year/world/2010/?ref_=bo_cso_table_155"/>
    <hyperlink ref="N456" r:id="rId1090" location=":~:text=However%2C%20James%20Newton%20Howard's,domestically%20and%20%24319%20million%20worldwide."/>
    <hyperlink ref="A458" r:id="rId1091"/>
    <hyperlink ref="K458" r:id="rId1092" display="https://www.boxofficemojo.com/year/world/2017/?ref_=bo_cso_table_16"/>
    <hyperlink ref="N458" r:id="rId1093"/>
    <hyperlink ref="A459" r:id="rId1094"/>
    <hyperlink ref="K459" r:id="rId1095" display="https://www.boxofficemojo.com/year/world/2003/?ref_=bo_cso_table_70"/>
    <hyperlink ref="N459" r:id="rId1096"/>
    <hyperlink ref="A461" r:id="rId1097"/>
    <hyperlink ref="K461" r:id="rId1098" display="https://www.boxofficemojo.com/year/world/2016/?ref_=bo_cso_table_77"/>
    <hyperlink ref="N461" r:id="rId1099" location=":~:text=Reception-,Box%20office,even%20and%20justify%20a%20sequel."/>
    <hyperlink ref="A462" r:id="rId1100"/>
    <hyperlink ref="K462" r:id="rId1101" display="https://www.boxofficemojo.com/year/world/2017/?ref_=bo_cso_table_167"/>
    <hyperlink ref="N462" r:id="rId1102" location=":~:text=The%20Lego%20Batman%20Movie%20grossed,production%20budget%20of%20%2480%20million."/>
    <hyperlink ref="A463" r:id="rId1103"/>
    <hyperlink ref="K463" r:id="rId1104" display="https://www.boxofficemojo.com/year/world/2014/?ref_=bo_cso_table_58"/>
    <hyperlink ref="N463" r:id="rId1105" location=":~:text=The%20Lego%20Movie%20premiered%20in,%2C%20story%2C%20humor%20and%20acting."/>
    <hyperlink ref="A464" r:id="rId1106"/>
    <hyperlink ref="K464" r:id="rId1107" display="https://www.boxofficemojo.com/year/world/2019/?ref_=bo_cso_table_8"/>
    <hyperlink ref="N464" r:id="rId1108"/>
    <hyperlink ref="A465" r:id="rId1109"/>
    <hyperlink ref="K465" r:id="rId1110" display="https://www.boxofficemojo.com/year/world/1994/?ref_=bo_cso_table_39"/>
    <hyperlink ref="N465" r:id="rId1111"/>
    <hyperlink ref="A466" r:id="rId1112"/>
    <hyperlink ref="K466" r:id="rId1113" display="https://www.boxofficemojo.com/year/world/2005/?ref_=bo_cso_table_121"/>
    <hyperlink ref="N466" r:id="rId1114"/>
    <hyperlink ref="A467" r:id="rId1115"/>
    <hyperlink ref="K467" r:id="rId1116" display="https://www.boxofficemojo.com/year/world/2012/?ref_=bo_cso_table_99"/>
    <hyperlink ref="N467" r:id="rId1117"/>
    <hyperlink ref="A468" r:id="rId1118"/>
    <hyperlink ref="K468" r:id="rId1119" display="https://www.boxofficemojo.com/year/world/1997/?ref_=bo_cso_table_169"/>
    <hyperlink ref="N468" r:id="rId1120"/>
    <hyperlink ref="A469" r:id="rId1121"/>
    <hyperlink ref="K469" r:id="rId1122" display="https://www.boxofficemojo.com/year/world/2015/?ref_=bo_cso_table_160"/>
    <hyperlink ref="N469" r:id="rId1123" location=":~:text=The%20Martian%20was%20a%20financial,a%20budget%20of%20%24108%20million."/>
    <hyperlink ref="A470" r:id="rId1124"/>
    <hyperlink ref="K470" r:id="rId1125" display="https://www.boxofficemojo.com/year/world/1994/?ref_=bo_cso_table_93"/>
    <hyperlink ref="N470" r:id="rId1126" location=":~:text=The%20film%20grossed%20over%20%24351,Diaz%20as%20a%20leading%20lady."/>
    <hyperlink ref="A471" r:id="rId1127"/>
    <hyperlink ref="K471" r:id="rId1128" display="https://www.boxofficemojo.com/year/world/1999/?ref_=bo_cso_table_61"/>
    <hyperlink ref="N471" r:id="rId1129" location=":~:text=The%20Matrix%20opened%20in%20theaters,%2463%20million%20budget%2C%20becoming%20the"/>
    <hyperlink ref="A472" r:id="rId1130"/>
    <hyperlink ref="K472" r:id="rId1131" display="https://www.boxofficemojo.com/year/world/2003/?ref_=bo_cso_table_123"/>
    <hyperlink ref="N472" r:id="rId1132"/>
    <hyperlink ref="A473" r:id="rId1133"/>
    <hyperlink ref="K473" r:id="rId1134" display="https://www.boxofficemojo.com/year/world/2003/?ref_=bo_cso_table_97"/>
    <hyperlink ref="N473" r:id="rId1135"/>
    <hyperlink ref="A474" r:id="rId1136"/>
    <hyperlink ref="K474" r:id="rId1137" display="https://www.boxofficemojo.com/year/world/2014/?ref_=bo_cso_table_100"/>
    <hyperlink ref="N474" r:id="rId1138"/>
    <hyperlink ref="A475" r:id="rId1139"/>
    <hyperlink ref="K475" r:id="rId1140" display="https://www.boxofficemojo.com/year/world/2018/?ref_=bo_cso_table_11"/>
    <hyperlink ref="N475" r:id="rId1141"/>
    <hyperlink ref="A476" r:id="rId1142"/>
    <hyperlink ref="K476" r:id="rId1143" display="https://www.boxofficemojo.com/year/world/1999/?ref_=bo_cso_table_107"/>
    <hyperlink ref="N476" r:id="rId1144"/>
    <hyperlink ref="A477" r:id="rId1145"/>
    <hyperlink ref="K477" r:id="rId1146" display="https://www.boxofficemojo.com/year/world/2017/?ref_=bo_cso_table_117"/>
    <hyperlink ref="N477" r:id="rId1147"/>
    <hyperlink ref="A478" r:id="rId1148"/>
    <hyperlink ref="K478" r:id="rId1149" display="https://www.boxofficemojo.com/year/world/2001/?ref_=bo_cso_table_80"/>
    <hyperlink ref="N478" r:id="rId1150"/>
    <hyperlink ref="A479" r:id="rId1151"/>
    <hyperlink ref="K479" r:id="rId1152" display="https://www.boxofficemojo.com/year/world/2008/?ref_=bo_cso_table_126"/>
    <hyperlink ref="N479" r:id="rId1153"/>
    <hyperlink ref="A480" r:id="rId1154"/>
    <hyperlink ref="K480" r:id="rId1155" display="https://www.boxofficemojo.com/year/world/2018/?ref_=bo_cso_table_186"/>
    <hyperlink ref="N480" r:id="rId1156"/>
    <hyperlink ref="A481" r:id="rId1157"/>
    <hyperlink ref="K481" r:id="rId1158" display="https://www.boxofficemojo.com/year/world/2004/?ref_=bo_cso_table_171"/>
    <hyperlink ref="N481" r:id="rId1159"/>
    <hyperlink ref="A482" r:id="rId1160"/>
    <hyperlink ref="K482" r:id="rId1161" display="https://www.boxofficemojo.com/year/world/2000/?ref_=bo_cso_table_134"/>
    <hyperlink ref="N482" r:id="rId1162"/>
    <hyperlink ref="A483" r:id="rId1163"/>
    <hyperlink ref="K483" r:id="rId1164" display="https://www.boxofficemojo.com/year/world/1999/?ref_=bo_cso_table_46"/>
    <hyperlink ref="N483" r:id="rId1165"/>
    <hyperlink ref="A484" r:id="rId1166"/>
    <hyperlink ref="K484" r:id="rId1167" display="https://www.boxofficemojo.com/year/world/2004/?ref_=bo_cso_table_159"/>
    <hyperlink ref="N484" r:id="rId1168"/>
    <hyperlink ref="A485" r:id="rId1169"/>
    <hyperlink ref="K485" r:id="rId1170" display="https://www.boxofficemojo.com/year/world/2009/?ref_=bo_cso_table_156"/>
    <hyperlink ref="N485" r:id="rId1171"/>
    <hyperlink ref="A489" r:id="rId1172"/>
    <hyperlink ref="K489" r:id="rId1173" display="https://www.boxofficemojo.com/year/world/2015/?ref_=bo_cso_table_10"/>
    <hyperlink ref="N489" r:id="rId1174"/>
    <hyperlink ref="A490" r:id="rId1175"/>
    <hyperlink ref="K490" r:id="rId1176" display="https://www.boxofficemojo.com/year/world/2019/?ref_=bo_cso_table_35"/>
    <hyperlink ref="N490" r:id="rId1177" location=":~:text=With%20an%20estimated%20budget%20of,United%20States%20on%20December%2020."/>
    <hyperlink ref="A491" r:id="rId1178"/>
    <hyperlink ref="K491" r:id="rId1179" display="https://www.boxofficemojo.com/year/world/1996/?ref_=bo_cso_table_120"/>
    <hyperlink ref="N491" r:id="rId1180" location=":~:text=Produced%20on%20a%20%2475%20million,U.S.%20film%20worldwide%20that%20year."/>
    <hyperlink ref="A492" r:id="rId1181"/>
    <hyperlink ref="K492" r:id="rId1182" display="https://www.boxofficemojo.com/year/world/2016/?ref_=bo_cso_table_72"/>
    <hyperlink ref="N492" r:id="rId1183"/>
    <hyperlink ref="A493" r:id="rId1184"/>
    <hyperlink ref="K493" r:id="rId1185" display="https://www.boxofficemojo.com/year/world/2019/?ref_=bo_cso_table_93"/>
    <hyperlink ref="N493" r:id="rId1186" location=":~:text=Reception-,Box%20office,production%20budget%20of%20%2475%20million."/>
    <hyperlink ref="A494" r:id="rId1187"/>
    <hyperlink ref="K494" r:id="rId1188" display="https://www.boxofficemojo.com/year/world/2007/?ref_=bo_cso_table_9"/>
    <hyperlink ref="N494" r:id="rId1189"/>
    <hyperlink ref="A495" r:id="rId1190"/>
    <hyperlink ref="K495" r:id="rId1191" display="https://www.boxofficemojo.com/year/world/1999/?ref_=bo_cso_table_144"/>
    <hyperlink ref="N495" r:id="rId1192"/>
    <hyperlink ref="A496" r:id="rId1193"/>
    <hyperlink ref="K496" r:id="rId1194" display="https://www.boxofficemojo.com/year/world/2011/?ref_=bo_cso_table_190"/>
    <hyperlink ref="N496" r:id="rId1195"/>
    <hyperlink ref="A497" r:id="rId1196"/>
    <hyperlink ref="K497" r:id="rId1197" display="https://www.boxofficemojo.com/year/world/2013/?ref_=bo_cso_table_101"/>
    <hyperlink ref="N497" r:id="rId1198"/>
    <hyperlink ref="A498" r:id="rId1199"/>
    <hyperlink ref="K498" r:id="rId1200" display="https://www.boxofficemojo.com/year/world/2015/?ref_=bo_cso_table_143"/>
    <hyperlink ref="N498" r:id="rId1201" location=":~:text=The%20SpongeBob%20Movie%3A%20Sponge%20Out%20of%20Water%20grossed%20%24162.9%20million,a%20budget%20of%20%2474%20million."/>
    <hyperlink ref="A499" r:id="rId1202"/>
    <hyperlink ref="K499" r:id="rId1203" display="https://www.boxofficemojo.com/year/world/2010/?ref_=bo_cso_table_136"/>
    <hyperlink ref="N499" r:id="rId1204"/>
    <hyperlink ref="A501" r:id="rId1205"/>
    <hyperlink ref="K501" r:id="rId1206" display="https://www.boxofficemojo.com/year/world/2010/?ref_=bo_cso_table_108"/>
    <hyperlink ref="N501" r:id="rId1207"/>
    <hyperlink ref="A503" r:id="rId1208"/>
    <hyperlink ref="K503" r:id="rId1209" display="https://www.boxofficemojo.com/year/world/2013/?ref_=bo_cso_table_123"/>
    <hyperlink ref="N503" r:id="rId1210"/>
    <hyperlink ref="A504" r:id="rId1211"/>
    <hyperlink ref="K504" r:id="rId1212" display="https://www.boxofficemojo.com/year/world/2013/?ref_=bo_cso_table_110"/>
    <hyperlink ref="N504" r:id="rId1213"/>
    <hyperlink ref="A505" r:id="rId1214"/>
    <hyperlink ref="K505" r:id="rId1215" display="https://www.boxofficemojo.com/year/world/1999/?ref_=bo_cso_table_195"/>
    <hyperlink ref="N505" r:id="rId1216"/>
    <hyperlink ref="A506" r:id="rId1217"/>
    <hyperlink ref="K506" r:id="rId1218" display="https://www.boxofficemojo.com/year/world/1998/?ref_=bo_cso_table_178"/>
    <hyperlink ref="N506" r:id="rId1219"/>
    <hyperlink ref="A507" r:id="rId1220"/>
    <hyperlink ref="K507" r:id="rId1221" display="https://www.boxofficemojo.com/year/world/2011/?ref_=bo_cso_table_75"/>
    <hyperlink ref="N507" r:id="rId1222"/>
    <hyperlink ref="A508" r:id="rId1223"/>
    <hyperlink ref="K508" r:id="rId1224" display="https://www.boxofficemojo.com/year/world/2022/?ref_=bo_cso_table_111"/>
    <hyperlink ref="N508" r:id="rId1225" location=":~:text=The%20film's%20production%20budget%20of,Phase%20Four%20of%20the%20MCU."/>
    <hyperlink ref="A509" r:id="rId1226"/>
    <hyperlink ref="K509" r:id="rId1227" display="https://www.boxofficemojo.com/year/world/2017/?ref_=bo_cso_table_84"/>
    <hyperlink ref="N509" r:id="rId1228"/>
    <hyperlink ref="A510" r:id="rId1229"/>
    <hyperlink ref="K510" r:id="rId1230" display="https://www.boxofficemojo.com/year/world/2013/?ref_=bo_cso_table_156"/>
    <hyperlink ref="N510" r:id="rId1231"/>
    <hyperlink ref="A511" r:id="rId1232"/>
    <hyperlink ref="K511" r:id="rId1233" display="https://www.boxofficemojo.com/year/world/1997/?ref_=bo_cso_table_3"/>
    <hyperlink ref="N511" r:id="rId1234" location=":~:text=With%20a%20budget%20of%20%24200,Avatar%20surpassed%20it%20in%202010."/>
    <hyperlink ref="A512" r:id="rId1235"/>
    <hyperlink ref="K512" r:id="rId1236" display="https://www.boxofficemojo.com/year/world/1997/?ref_=bo_cso_table_126"/>
    <hyperlink ref="N512" r:id="rId1237"/>
    <hyperlink ref="A513" r:id="rId1238"/>
    <hyperlink ref="K513" r:id="rId1239" display="https://www.boxofficemojo.com/year/world/1986/?ref_=bo_cso_table_76"/>
    <hyperlink ref="N513" r:id="rId1240"/>
    <hyperlink ref="A514" r:id="rId1241"/>
    <hyperlink ref="K514" r:id="rId1242" display="https://www.boxofficemojo.com/year/world/2022/?ref_=bo_cso_table_11"/>
    <hyperlink ref="N514" r:id="rId1243"/>
    <hyperlink ref="A515" r:id="rId1244"/>
    <hyperlink ref="K515" r:id="rId1245" display="https://www.boxofficemojo.com/year/world/1995/?ref_=bo_cso_table_138"/>
    <hyperlink ref="N515" r:id="rId1246"/>
    <hyperlink ref="A516" r:id="rId1247"/>
    <hyperlink ref="K516" r:id="rId1248" display="https://www.boxofficemojo.com/year/world/1999/?ref_=bo_cso_table_30"/>
    <hyperlink ref="N516" r:id="rId1249"/>
    <hyperlink ref="A517" r:id="rId1250"/>
    <hyperlink ref="K517" r:id="rId1251" display="https://www.boxofficemojo.com/year/world/2010/?ref_=bo_cso_table_37"/>
    <hyperlink ref="N517" r:id="rId1252"/>
    <hyperlink ref="A518" r:id="rId1253"/>
    <hyperlink ref="K518" r:id="rId1254" display="https://www.boxofficemojo.com/year/world/2019/?ref_=bo_cso_table_36"/>
    <hyperlink ref="N518" r:id="rId1255"/>
    <hyperlink ref="A519" r:id="rId1256"/>
    <hyperlink ref="K519" r:id="rId1257" display="https://www.boxofficemojo.com/year/world/2007/?ref_=bo_cso_table_132"/>
    <hyperlink ref="N519" r:id="rId1258"/>
    <hyperlink ref="A520" r:id="rId1259"/>
    <hyperlink ref="K520" r:id="rId1260" display="https://www.boxofficemojo.com/year/world/2014/?ref_=bo_cso_table_33"/>
    <hyperlink ref="N520" r:id="rId1261" location=":~:text=Box%20office-,Worldwide,a%20budget%20of%20%24210%20million."/>
    <hyperlink ref="A521" r:id="rId1262"/>
    <hyperlink ref="K521" r:id="rId1263" display="https://www.boxofficemojo.com/year/world/2011/?ref_=bo_cso_table_29"/>
    <hyperlink ref="N521" r:id="rId1264"/>
    <hyperlink ref="A522" r:id="rId1265"/>
    <hyperlink ref="K522" r:id="rId1266" display="https://www.boxofficemojo.com/year/world/2009/?ref_=bo_cso_table_87"/>
    <hyperlink ref="N522" r:id="rId1267"/>
    <hyperlink ref="A523" r:id="rId1268"/>
    <hyperlink ref="K523" r:id="rId1269" display="https://www.boxofficemojo.com/year/world/2017/?ref_=bo_cso_table_174"/>
    <hyperlink ref="N523" r:id="rId1270"/>
    <hyperlink ref="A524" r:id="rId1271"/>
    <hyperlink ref="K524" r:id="rId1272" display="https://www.boxofficemojo.com/year/world/2016/?ref_=bo_cso_table_104"/>
    <hyperlink ref="N524" r:id="rId1273" location=":~:text=Trolls%20grossed%20%24153.7%20million%20in,a%20budget%20of%20%24125%20million."/>
    <hyperlink ref="A525" r:id="rId1274"/>
    <hyperlink ref="K525" r:id="rId1275" display="https://www.boxofficemojo.com/year/world/2010/?ref_=bo_cso_table_134"/>
    <hyperlink ref="N525" r:id="rId1276" location=":~:text=The%20film%20grossed%20%24400%20million,described%20as%20a%20cult%20film."/>
    <hyperlink ref="A526" r:id="rId1277"/>
    <hyperlink ref="K526" r:id="rId1278" display="https://www.boxofficemojo.com/year/world/2004/?ref_=bo_cso_table_29"/>
    <hyperlink ref="N526" r:id="rId1279"/>
    <hyperlink ref="A527" r:id="rId1280"/>
    <hyperlink ref="K527" r:id="rId1281" display="https://www.boxofficemojo.com/year/world/1994/?ref_=bo_cso_table_160"/>
    <hyperlink ref="N527" r:id="rId1282" location=":~:text=Costing%20%24100%E2%80%93120%20million%20to,over%20a%20seven%2Dmonth%20schedule."/>
    <hyperlink ref="A528" r:id="rId1283" location="tab=summary"/>
    <hyperlink ref="A529" r:id="rId1284"/>
    <hyperlink ref="K529" r:id="rId1285" display="https://www.boxofficemojo.com/year/world/2008/?ref_=bo_cso_table_119"/>
    <hyperlink ref="N529" r:id="rId1286"/>
    <hyperlink ref="A531" r:id="rId1287"/>
    <hyperlink ref="K531" r:id="rId1288" display="https://www.boxofficemojo.com/year/world/2009/?ref_=bo_cso_table_130"/>
    <hyperlink ref="N531" r:id="rId1289"/>
    <hyperlink ref="A532" r:id="rId1290"/>
    <hyperlink ref="K532" r:id="rId1291" display="https://www.boxofficemojo.com/year/world/1996/?ref_=bo_cso_table_32"/>
    <hyperlink ref="N532" r:id="rId1292"/>
    <hyperlink ref="A533" r:id="rId1293"/>
    <hyperlink ref="K533" r:id="rId1294" display="https://www.boxofficemojo.com/year/world/2022/?ref_=bo_cso_table_133"/>
    <hyperlink ref="N533" r:id="rId1295"/>
    <hyperlink ref="A535" r:id="rId1296"/>
    <hyperlink ref="K535" r:id="rId1297" display="https://www.boxofficemojo.com/year/world/2009/?ref_=bo_cso_table_124"/>
    <hyperlink ref="N535" r:id="rId1298" location="tab=summary"/>
    <hyperlink ref="A536" r:id="rId1299"/>
    <hyperlink ref="A537" r:id="rId1300"/>
    <hyperlink ref="K537" r:id="rId1301" display="https://www.boxofficemojo.com/year/world/2018/?ref_=bo_cso_table_83"/>
    <hyperlink ref="N537" r:id="rId1302"/>
    <hyperlink ref="A538" r:id="rId1303"/>
    <hyperlink ref="K538" r:id="rId1304" display="https://www.boxofficemojo.com/year/world/2021/?ref_=bo_cso_table_25"/>
    <hyperlink ref="A540" r:id="rId1305"/>
    <hyperlink ref="K540" r:id="rId1306" display="https://www.boxofficemojo.com/year/world/2008/?ref_=bo_cso_table_20"/>
    <hyperlink ref="N540" r:id="rId1307" location=":~:text=The%20film%20cost%20%24180%20million,States%20on%20June%2027%2C%202008."/>
    <hyperlink ref="A541" r:id="rId1308"/>
    <hyperlink ref="K541" r:id="rId1309" display="https://www.boxofficemojo.com/year/world/2008/?ref_=bo_cso_table_110"/>
    <hyperlink ref="N541" r:id="rId1310"/>
    <hyperlink ref="A542" r:id="rId1311"/>
    <hyperlink ref="K542" r:id="rId1312" display="https://www.boxofficemojo.com/year/world/2017/?ref_=bo_cso_table_36"/>
    <hyperlink ref="N542" r:id="rId1313" location=":~:text=War%20for%20the%20Planet%20of%20the%20Apes%20grossed%20%24146.9%20million,budget%20of%20%24150%E2%80%93152%20million."/>
    <hyperlink ref="A543" r:id="rId1314"/>
    <hyperlink ref="K543" r:id="rId1315" display="https://www.boxofficemojo.com/year/world/2005/?ref_=bo_cso_table_176"/>
    <hyperlink ref="N543" r:id="rId1316"/>
    <hyperlink ref="A545" r:id="rId1317"/>
    <hyperlink ref="K545" r:id="rId1318" display="https://www.boxofficemojo.com/year/world/2016/?ref_=bo_cso_table_86"/>
    <hyperlink ref="N545" r:id="rId1319" location=":~:text=Given%20its%20%24160%20million%20production,in%20order%20to%20break%2Deven."/>
    <hyperlink ref="A546" r:id="rId1320"/>
    <hyperlink ref="K546" r:id="rId1321" display="https://www.boxofficemojo.com/year/world/2000/?ref_=bo_cso_table_167"/>
    <hyperlink ref="N546" r:id="rId1322"/>
    <hyperlink ref="A548" r:id="rId1323"/>
    <hyperlink ref="K548" r:id="rId1324" display="https://www.boxofficemojo.com/year/world/1988/?ref_=bo_cso_table_132"/>
    <hyperlink ref="N548" r:id="rId1325"/>
    <hyperlink ref="A549" r:id="rId1326"/>
    <hyperlink ref="K549" r:id="rId1327" display="https://www.boxofficemojo.com/year/world/2017/?ref_=bo_cso_table_89"/>
    <hyperlink ref="N549" r:id="rId1328"/>
    <hyperlink ref="A550" r:id="rId1329"/>
    <hyperlink ref="K550" r:id="rId1330" display="https://www.boxofficemojo.com/year/world/2013/?ref_=bo_cso_table_6"/>
    <hyperlink ref="N550" r:id="rId1331" location=":~:text=Regardless%2C%20the%20film%20was%20a,zombie%20film%20of%20all%20time."/>
    <hyperlink ref="A551" r:id="rId1332"/>
    <hyperlink ref="K551" r:id="rId1333" display="https://www.boxofficemojo.com/year/world/2012/?ref_=bo_cso_table_54"/>
    <hyperlink ref="N551" r:id="rId1334"/>
    <hyperlink ref="A552" r:id="rId1335"/>
    <hyperlink ref="K552" r:id="rId1336" display="https://www.boxofficemojo.com/year/world/2009/?ref_=bo_cso_table_171"/>
    <hyperlink ref="N552" r:id="rId1337"/>
    <hyperlink ref="A553" r:id="rId1338"/>
    <hyperlink ref="K553" r:id="rId1339" display="https://www.boxofficemojo.com/year/world/2016/?ref_=bo_cso_table_1"/>
    <hyperlink ref="N553" r:id="rId1340" location=":~:text=X%2DMen%3A%20Apocalypse%20grossed%20%24155.4,a%20budget%20of%20%24178%20million."/>
    <hyperlink ref="A554" r:id="rId1341"/>
    <hyperlink ref="K554" r:id="rId1342" display="https://www.boxofficemojo.com/year/world/2014/?ref_=bo_cso_table_120"/>
    <hyperlink ref="N554" r:id="rId1343"/>
    <hyperlink ref="A555" r:id="rId1344"/>
    <hyperlink ref="K555" r:id="rId1345" display="https://www.boxofficemojo.com/year/world/2011/?ref_=bo_cso_table_87"/>
    <hyperlink ref="N555" r:id="rId1346"/>
    <hyperlink ref="A556" r:id="rId1347"/>
    <hyperlink ref="K556" r:id="rId1348" display="https://www.boxofficemojo.com/year/world/2006/?ref_=bo_cso_table_66"/>
    <hyperlink ref="N556" r:id="rId1349"/>
    <hyperlink ref="A557" r:id="rId1350"/>
    <hyperlink ref="K557" r:id="rId1351" display="https://www.boxofficemojo.com/year/world/2003/?ref_=bo_cso_table_121"/>
    <hyperlink ref="N557" r:id="rId1352"/>
    <hyperlink ref="A558" r:id="rId1353"/>
    <hyperlink ref="K558" r:id="rId1354" display="https://www.boxofficemojo.com/year/world/2017/?ref_=bo_cso_table_105"/>
    <hyperlink ref="N558" r:id="rId1355" location=":~:text=Reception-,Box%20office,production%20budget%20of%20%2485%20million."/>
    <hyperlink ref="A559" r:id="rId1356"/>
    <hyperlink ref="K559" r:id="rId1357" display="https://www.boxofficemojo.com/year/world/2016/?ref_=bo_cso_table_43"/>
    <hyperlink ref="N559" r:id="rId1358" location=":~:text=Zootopia%20grossed%20%24341.3%20million%20in,a%20budget%20of%20%24150%20million."/>
    <hyperlink ref="M560" r:id="rId1359" location="tab=summary"/>
    <hyperlink ref="N560" r:id="rId1360"/>
    <hyperlink ref="M561" r:id="rId1361" location="tab=summary"/>
    <hyperlink ref="M562" r:id="rId1362" location="tab=summary"/>
    <hyperlink ref="M563" r:id="rId1363" location="tab=summary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30.7109375" customWidth="1"/>
    <col min="2" max="3" width="11.5703125" customWidth="1"/>
    <col min="5" max="5" width="10" customWidth="1"/>
    <col min="9" max="9" width="12" customWidth="1"/>
    <col min="11" max="11" width="6.85546875" customWidth="1"/>
    <col min="12" max="12" width="7.85546875" customWidth="1"/>
    <col min="13" max="13" width="13.85546875" customWidth="1"/>
    <col min="15" max="15" width="6.42578125" customWidth="1"/>
    <col min="16" max="16" width="8" customWidth="1"/>
  </cols>
  <sheetData>
    <row r="1" spans="1:30">
      <c r="A1" s="1" t="s">
        <v>0</v>
      </c>
      <c r="B1" s="2" t="s">
        <v>1389</v>
      </c>
      <c r="C1" s="2" t="s">
        <v>2</v>
      </c>
      <c r="D1" s="2" t="s">
        <v>3</v>
      </c>
      <c r="E1" s="2" t="s">
        <v>1401</v>
      </c>
      <c r="F1" s="2" t="s">
        <v>1366</v>
      </c>
      <c r="G1" s="3" t="s">
        <v>6</v>
      </c>
      <c r="H1" s="2" t="s">
        <v>1367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86" t="s">
        <v>13</v>
      </c>
      <c r="O1" s="6" t="s">
        <v>14</v>
      </c>
      <c r="P1" s="6" t="s">
        <v>1402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 spans="1:30">
      <c r="A2" s="89" t="s">
        <v>1457</v>
      </c>
      <c r="B2" s="133">
        <v>194</v>
      </c>
      <c r="C2" s="91">
        <f t="shared" ref="C2:C3" si="0">SUM(B2/E2)</f>
        <v>12933.333333333334</v>
      </c>
      <c r="D2" s="92">
        <f t="shared" ref="D2:D6" si="1">SUM(C2/1)</f>
        <v>12933.333333333334</v>
      </c>
      <c r="E2" s="125">
        <v>1.4999999999999999E-2</v>
      </c>
      <c r="F2" s="92">
        <v>107.92</v>
      </c>
      <c r="G2" s="93">
        <f t="shared" ref="G2:G6" si="2">SUM(F2/B2)</f>
        <v>0.55628865979381448</v>
      </c>
      <c r="H2" s="94">
        <f t="shared" ref="H2:H6" si="3">(J2/1000000)-F2</f>
        <v>85.440000000000012</v>
      </c>
      <c r="I2" s="95">
        <f t="shared" ref="I2:I6" si="4">H2/B2</f>
        <v>0.44041237113402065</v>
      </c>
      <c r="J2" s="90">
        <v>193360000</v>
      </c>
      <c r="K2" s="96">
        <v>2009</v>
      </c>
      <c r="L2" s="97" t="s">
        <v>16</v>
      </c>
      <c r="M2" s="17"/>
      <c r="N2" s="88"/>
      <c r="O2" s="28" t="s">
        <v>94</v>
      </c>
      <c r="P2" s="114" t="s">
        <v>1402</v>
      </c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</row>
    <row r="3" spans="1:30">
      <c r="A3" s="117" t="s">
        <v>1484</v>
      </c>
      <c r="B3" s="90">
        <f t="shared" ref="B3:B4" si="5">J3/1000000</f>
        <v>38.164409999999997</v>
      </c>
      <c r="C3" s="91">
        <f t="shared" si="0"/>
        <v>381.64409999999992</v>
      </c>
      <c r="D3" s="92">
        <f t="shared" si="1"/>
        <v>381.64409999999992</v>
      </c>
      <c r="E3" s="118">
        <v>0.1</v>
      </c>
      <c r="F3" s="92">
        <v>22.764410000000002</v>
      </c>
      <c r="G3" s="93">
        <f t="shared" si="2"/>
        <v>0.59648269159669975</v>
      </c>
      <c r="H3" s="94">
        <f t="shared" si="3"/>
        <v>15.399999999999995</v>
      </c>
      <c r="I3" s="95">
        <f t="shared" si="4"/>
        <v>0.40351730840330025</v>
      </c>
      <c r="J3" s="90">
        <v>38164410</v>
      </c>
      <c r="K3" s="96">
        <v>2015</v>
      </c>
      <c r="L3" s="97" t="s">
        <v>18</v>
      </c>
      <c r="M3" s="17"/>
      <c r="N3" s="88"/>
      <c r="O3" s="19"/>
      <c r="P3" s="130" t="s">
        <v>1402</v>
      </c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</row>
    <row r="4" spans="1:30">
      <c r="A4" s="89" t="s">
        <v>1481</v>
      </c>
      <c r="B4" s="90">
        <f t="shared" si="5"/>
        <v>101.75848999999999</v>
      </c>
      <c r="C4" s="91">
        <f>SUM((J4/1000000)/E4)</f>
        <v>101.75848999999999</v>
      </c>
      <c r="D4" s="92">
        <f t="shared" si="1"/>
        <v>101.75848999999999</v>
      </c>
      <c r="E4" s="92">
        <v>1</v>
      </c>
      <c r="F4" s="92">
        <v>53.261944</v>
      </c>
      <c r="G4" s="93">
        <f t="shared" si="2"/>
        <v>0.52341523542654778</v>
      </c>
      <c r="H4" s="94">
        <f t="shared" si="3"/>
        <v>48.496545999999995</v>
      </c>
      <c r="I4" s="95">
        <f t="shared" si="4"/>
        <v>0.47658476457345228</v>
      </c>
      <c r="J4" s="90">
        <v>101758490</v>
      </c>
      <c r="K4" s="102">
        <v>2012</v>
      </c>
      <c r="L4" s="97" t="s">
        <v>18</v>
      </c>
      <c r="M4" s="17"/>
      <c r="N4" s="88"/>
      <c r="O4" s="19"/>
      <c r="P4" s="114" t="s">
        <v>1402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</row>
    <row r="5" spans="1:30">
      <c r="A5" s="89" t="s">
        <v>1458</v>
      </c>
      <c r="B5" s="133">
        <v>177</v>
      </c>
      <c r="C5" s="91">
        <f>SUM(B5/E5)</f>
        <v>59</v>
      </c>
      <c r="D5" s="92">
        <f t="shared" si="1"/>
        <v>59</v>
      </c>
      <c r="E5" s="92">
        <v>3</v>
      </c>
      <c r="F5" s="92">
        <v>84.75</v>
      </c>
      <c r="G5" s="93">
        <f t="shared" si="2"/>
        <v>0.4788135593220339</v>
      </c>
      <c r="H5" s="94">
        <f t="shared" si="3"/>
        <v>92.759999999999991</v>
      </c>
      <c r="I5" s="95">
        <f t="shared" si="4"/>
        <v>0.52406779661016945</v>
      </c>
      <c r="J5" s="90">
        <v>177510000</v>
      </c>
      <c r="K5" s="96">
        <v>2010</v>
      </c>
      <c r="L5" s="97" t="s">
        <v>18</v>
      </c>
      <c r="M5" s="17"/>
      <c r="N5" s="88"/>
      <c r="O5" s="19"/>
      <c r="P5" s="114" t="s">
        <v>1402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</row>
    <row r="6" spans="1:30">
      <c r="A6" s="99" t="s">
        <v>1427</v>
      </c>
      <c r="B6" s="100">
        <f t="shared" ref="B6:B8" si="6">J6/1000000</f>
        <v>254.32951600000001</v>
      </c>
      <c r="C6" s="101">
        <f>SUM(J6/(E6*1000000))</f>
        <v>56.517670222222222</v>
      </c>
      <c r="D6" s="92">
        <f t="shared" si="1"/>
        <v>56.517670222222222</v>
      </c>
      <c r="E6" s="94">
        <v>4.5</v>
      </c>
      <c r="F6" s="94">
        <v>175.48414</v>
      </c>
      <c r="G6" s="93">
        <f t="shared" si="2"/>
        <v>0.68998731551079584</v>
      </c>
      <c r="H6" s="94">
        <f t="shared" si="3"/>
        <v>78.845376000000016</v>
      </c>
      <c r="I6" s="95">
        <f t="shared" si="4"/>
        <v>0.31001268448920422</v>
      </c>
      <c r="J6" s="100">
        <v>254329516</v>
      </c>
      <c r="K6" s="102">
        <v>2017</v>
      </c>
      <c r="L6" s="97" t="s">
        <v>18</v>
      </c>
      <c r="M6" s="17"/>
      <c r="N6" s="88"/>
      <c r="O6" s="19"/>
      <c r="P6" s="98" t="s">
        <v>1402</v>
      </c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 spans="1:30">
      <c r="A7" s="9" t="s">
        <v>450</v>
      </c>
      <c r="B7" s="10">
        <f t="shared" si="6"/>
        <v>476.51206500000001</v>
      </c>
      <c r="C7" s="11">
        <f t="shared" ref="C7:C9" si="7">SUM(B7/E7)</f>
        <v>52.945785000000001</v>
      </c>
      <c r="D7" s="12">
        <f>C7/1</f>
        <v>52.945785000000001</v>
      </c>
      <c r="E7" s="13">
        <v>9</v>
      </c>
      <c r="F7" s="14">
        <v>265.85906499999999</v>
      </c>
      <c r="G7" s="15">
        <v>0.55800000000000005</v>
      </c>
      <c r="H7" s="14">
        <v>210.65299999999999</v>
      </c>
      <c r="I7" s="15">
        <v>0.442</v>
      </c>
      <c r="J7" s="16">
        <v>476512065</v>
      </c>
      <c r="K7" s="70">
        <v>1975</v>
      </c>
      <c r="L7" s="13" t="s">
        <v>320</v>
      </c>
      <c r="M7" s="17" t="s">
        <v>451</v>
      </c>
      <c r="N7" s="88" t="s">
        <v>452</v>
      </c>
      <c r="O7" s="19"/>
      <c r="P7" s="124" t="s">
        <v>1402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</row>
    <row r="8" spans="1:30">
      <c r="A8" s="89" t="s">
        <v>1440</v>
      </c>
      <c r="B8" s="100">
        <f t="shared" si="6"/>
        <v>67.28</v>
      </c>
      <c r="C8" s="91">
        <f t="shared" si="7"/>
        <v>44.853333333333332</v>
      </c>
      <c r="D8" s="92">
        <f t="shared" ref="D8:D11" si="8">SUM(C8/1)</f>
        <v>44.853333333333332</v>
      </c>
      <c r="E8" s="92">
        <v>1.5</v>
      </c>
      <c r="F8" s="92">
        <v>54.01</v>
      </c>
      <c r="G8" s="93">
        <f t="shared" ref="G8:G11" si="9">SUM(F8/B8)</f>
        <v>0.80276456599286561</v>
      </c>
      <c r="H8" s="94">
        <f t="shared" ref="H8:H11" si="10">(J8/1000000)-F8</f>
        <v>13.270000000000003</v>
      </c>
      <c r="I8" s="95">
        <f t="shared" ref="I8:I11" si="11">H8/B8</f>
        <v>0.19723543400713442</v>
      </c>
      <c r="J8" s="90">
        <v>67280000</v>
      </c>
      <c r="K8" s="96">
        <v>2011</v>
      </c>
      <c r="L8" s="97" t="s">
        <v>18</v>
      </c>
      <c r="M8" s="17"/>
      <c r="N8" s="88"/>
      <c r="O8" s="19"/>
      <c r="P8" s="114" t="s">
        <v>1402</v>
      </c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</row>
    <row r="9" spans="1:30">
      <c r="A9" s="89" t="s">
        <v>1459</v>
      </c>
      <c r="B9" s="136">
        <v>207</v>
      </c>
      <c r="C9" s="91">
        <f t="shared" si="7"/>
        <v>41.4</v>
      </c>
      <c r="D9" s="92">
        <f t="shared" si="8"/>
        <v>41.4</v>
      </c>
      <c r="E9" s="92">
        <v>5</v>
      </c>
      <c r="F9" s="92">
        <v>104.03</v>
      </c>
      <c r="G9" s="93">
        <f t="shared" si="9"/>
        <v>0.50256038647342993</v>
      </c>
      <c r="H9" s="94">
        <f t="shared" si="10"/>
        <v>52.569999999999993</v>
      </c>
      <c r="I9" s="95">
        <f t="shared" si="11"/>
        <v>0.25396135265700481</v>
      </c>
      <c r="J9" s="90">
        <v>156600000</v>
      </c>
      <c r="K9" s="96">
        <v>2011</v>
      </c>
      <c r="L9" s="97" t="s">
        <v>18</v>
      </c>
      <c r="M9" s="17"/>
      <c r="N9" s="88"/>
      <c r="O9" s="19"/>
      <c r="P9" s="114" t="s">
        <v>1402</v>
      </c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</row>
    <row r="10" spans="1:30">
      <c r="A10" s="99" t="s">
        <v>1405</v>
      </c>
      <c r="B10" s="100">
        <f t="shared" ref="B10:B16" si="12">J10/1000000</f>
        <v>255.27381299999999</v>
      </c>
      <c r="C10" s="101">
        <f>SUM(J10/(E10*1000000))</f>
        <v>39.272894307692304</v>
      </c>
      <c r="D10" s="92">
        <f t="shared" si="8"/>
        <v>39.272894307692304</v>
      </c>
      <c r="E10" s="94">
        <v>6.5</v>
      </c>
      <c r="F10" s="94">
        <v>84.273813000000004</v>
      </c>
      <c r="G10" s="93">
        <f t="shared" si="9"/>
        <v>0.33013105421824057</v>
      </c>
      <c r="H10" s="94">
        <f t="shared" si="10"/>
        <v>171</v>
      </c>
      <c r="I10" s="95">
        <f t="shared" si="11"/>
        <v>0.66986894578175948</v>
      </c>
      <c r="J10" s="100">
        <v>255273813</v>
      </c>
      <c r="K10" s="102">
        <v>2014</v>
      </c>
      <c r="L10" s="97" t="s">
        <v>18</v>
      </c>
      <c r="M10" s="17"/>
      <c r="N10" s="88"/>
      <c r="O10" s="19"/>
      <c r="P10" s="98" t="s">
        <v>1402</v>
      </c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</row>
    <row r="11" spans="1:30">
      <c r="A11" s="89" t="s">
        <v>1413</v>
      </c>
      <c r="B11" s="90">
        <f t="shared" si="12"/>
        <v>37.157648000000002</v>
      </c>
      <c r="C11" s="91">
        <f>SUM((J11/1000000)/E11)</f>
        <v>37.157648000000002</v>
      </c>
      <c r="D11" s="92">
        <f t="shared" si="8"/>
        <v>37.157648000000002</v>
      </c>
      <c r="E11" s="92">
        <v>1</v>
      </c>
      <c r="F11" s="92">
        <v>18.11964</v>
      </c>
      <c r="G11" s="93">
        <f t="shared" si="9"/>
        <v>0.48764227488241452</v>
      </c>
      <c r="H11" s="94">
        <f t="shared" si="10"/>
        <v>19.038008000000001</v>
      </c>
      <c r="I11" s="115">
        <f t="shared" si="11"/>
        <v>0.51235772511758548</v>
      </c>
      <c r="J11" s="90">
        <v>37157648</v>
      </c>
      <c r="K11" s="102">
        <v>2012</v>
      </c>
      <c r="L11" s="97" t="s">
        <v>18</v>
      </c>
      <c r="M11" s="17"/>
      <c r="N11" s="88"/>
      <c r="O11" s="19"/>
      <c r="P11" s="114" t="s">
        <v>1402</v>
      </c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</row>
    <row r="12" spans="1:30">
      <c r="A12" s="9" t="s">
        <v>1007</v>
      </c>
      <c r="B12" s="10">
        <f t="shared" si="12"/>
        <v>441.30614500000001</v>
      </c>
      <c r="C12" s="11">
        <f t="shared" ref="C12:C13" si="13">SUM(B12/E12)</f>
        <v>36.775512083333332</v>
      </c>
      <c r="D12" s="12">
        <f>C12/1</f>
        <v>36.775512083333332</v>
      </c>
      <c r="E12" s="13">
        <v>12</v>
      </c>
      <c r="F12" s="14">
        <v>233.00564399999999</v>
      </c>
      <c r="G12" s="15">
        <v>0.52800000000000002</v>
      </c>
      <c r="H12" s="14">
        <v>208.300501</v>
      </c>
      <c r="I12" s="15">
        <v>0.47199999999999998</v>
      </c>
      <c r="J12" s="16">
        <v>441306145</v>
      </c>
      <c r="K12" s="70">
        <v>1973</v>
      </c>
      <c r="L12" s="13" t="s">
        <v>320</v>
      </c>
      <c r="M12" s="17" t="s">
        <v>1008</v>
      </c>
      <c r="N12" s="88" t="s">
        <v>1009</v>
      </c>
      <c r="O12" s="19"/>
      <c r="P12" s="124" t="s">
        <v>1402</v>
      </c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</row>
    <row r="13" spans="1:30">
      <c r="A13" s="103" t="s">
        <v>1503</v>
      </c>
      <c r="B13" s="90">
        <f t="shared" si="12"/>
        <v>161.919318</v>
      </c>
      <c r="C13" s="91">
        <f t="shared" si="13"/>
        <v>32.383863599999998</v>
      </c>
      <c r="D13" s="92">
        <f t="shared" ref="D13:D25" si="14">SUM(C13/1)</f>
        <v>32.383863599999998</v>
      </c>
      <c r="E13" s="92">
        <v>5</v>
      </c>
      <c r="F13" s="92">
        <v>83.586447000000007</v>
      </c>
      <c r="G13" s="93">
        <f t="shared" ref="G13:G25" si="15">SUM(F13/B13)</f>
        <v>0.51622282030609845</v>
      </c>
      <c r="H13" s="94">
        <f t="shared" ref="H13:H25" si="16">(J13/1000000)-F13</f>
        <v>78.332870999999997</v>
      </c>
      <c r="I13" s="95">
        <f t="shared" ref="I13:I25" si="17">H13/B13</f>
        <v>0.4837771796939016</v>
      </c>
      <c r="J13" s="90">
        <v>161919318</v>
      </c>
      <c r="K13" s="96">
        <v>2013</v>
      </c>
      <c r="L13" s="97" t="s">
        <v>18</v>
      </c>
      <c r="M13" s="17"/>
      <c r="N13" s="88"/>
      <c r="O13" s="19"/>
      <c r="P13" s="124" t="s">
        <v>1402</v>
      </c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</row>
    <row r="14" spans="1:30">
      <c r="A14" s="99" t="s">
        <v>1473</v>
      </c>
      <c r="B14" s="100">
        <f t="shared" si="12"/>
        <v>278.30457799999999</v>
      </c>
      <c r="C14" s="101">
        <f>SUM(J14/(E14*1000000))</f>
        <v>30.922730888888889</v>
      </c>
      <c r="D14" s="92">
        <f t="shared" si="14"/>
        <v>30.922730888888889</v>
      </c>
      <c r="E14" s="94">
        <v>9</v>
      </c>
      <c r="F14" s="94">
        <v>138.14158499999999</v>
      </c>
      <c r="G14" s="93">
        <f t="shared" si="15"/>
        <v>0.49636835294890475</v>
      </c>
      <c r="H14" s="94">
        <f t="shared" si="16"/>
        <v>140.162993</v>
      </c>
      <c r="I14" s="95">
        <f t="shared" si="17"/>
        <v>0.5036316470510952</v>
      </c>
      <c r="J14" s="100">
        <v>278304578</v>
      </c>
      <c r="K14" s="102">
        <v>2017</v>
      </c>
      <c r="L14" s="97" t="s">
        <v>18</v>
      </c>
      <c r="M14" s="17"/>
      <c r="N14" s="88"/>
      <c r="O14" s="19"/>
      <c r="P14" s="98" t="s">
        <v>1402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</row>
    <row r="15" spans="1:30">
      <c r="A15" s="99" t="s">
        <v>1447</v>
      </c>
      <c r="B15" s="90">
        <f t="shared" si="12"/>
        <v>148.768835</v>
      </c>
      <c r="C15" s="91">
        <f t="shared" ref="C15:C16" si="18">SUM(B15/E15)</f>
        <v>30.360986734693874</v>
      </c>
      <c r="D15" s="92">
        <f t="shared" si="14"/>
        <v>30.360986734693874</v>
      </c>
      <c r="E15" s="92">
        <v>4.9000000000000004</v>
      </c>
      <c r="F15" s="94">
        <v>67.268834999999996</v>
      </c>
      <c r="G15" s="93">
        <f t="shared" si="15"/>
        <v>0.45217020755724813</v>
      </c>
      <c r="H15" s="94">
        <f t="shared" si="16"/>
        <v>81.5</v>
      </c>
      <c r="I15" s="95">
        <f t="shared" si="17"/>
        <v>0.54782979244275187</v>
      </c>
      <c r="J15" s="90">
        <v>148768835</v>
      </c>
      <c r="K15" s="102">
        <v>2016</v>
      </c>
      <c r="L15" s="97" t="s">
        <v>18</v>
      </c>
      <c r="M15" s="17"/>
      <c r="N15" s="88"/>
      <c r="O15" s="19"/>
      <c r="P15" s="116" t="s">
        <v>1402</v>
      </c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</row>
    <row r="16" spans="1:30">
      <c r="A16" s="89" t="s">
        <v>1490</v>
      </c>
      <c r="B16" s="90">
        <f t="shared" si="12"/>
        <v>89.328626999999997</v>
      </c>
      <c r="C16" s="91">
        <f t="shared" si="18"/>
        <v>29.776208999999998</v>
      </c>
      <c r="D16" s="92">
        <f t="shared" si="14"/>
        <v>29.776208999999998</v>
      </c>
      <c r="E16" s="92">
        <v>3</v>
      </c>
      <c r="F16" s="92">
        <v>64.473115000000007</v>
      </c>
      <c r="G16" s="93">
        <f t="shared" si="15"/>
        <v>0.7217519978226018</v>
      </c>
      <c r="H16" s="94">
        <f t="shared" si="16"/>
        <v>24.85551199999999</v>
      </c>
      <c r="I16" s="95">
        <f t="shared" si="17"/>
        <v>0.2782480021773982</v>
      </c>
      <c r="J16" s="90">
        <v>89328627</v>
      </c>
      <c r="K16" s="96">
        <v>2013</v>
      </c>
      <c r="L16" s="97" t="s">
        <v>18</v>
      </c>
      <c r="M16" s="17"/>
      <c r="N16" s="88"/>
      <c r="O16" s="19"/>
      <c r="P16" s="116" t="s">
        <v>1402</v>
      </c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</row>
    <row r="17" spans="1:30">
      <c r="A17" s="89" t="s">
        <v>1460</v>
      </c>
      <c r="B17" s="133">
        <v>142</v>
      </c>
      <c r="C17" s="91">
        <f>SUM((J17/1000000)/E17)</f>
        <v>28.567791399999997</v>
      </c>
      <c r="D17" s="92">
        <f t="shared" si="14"/>
        <v>28.567791399999997</v>
      </c>
      <c r="E17" s="92">
        <v>5</v>
      </c>
      <c r="F17" s="92">
        <v>53.921300000000002</v>
      </c>
      <c r="G17" s="93">
        <f t="shared" si="15"/>
        <v>0.37972746478873243</v>
      </c>
      <c r="H17" s="94">
        <f t="shared" si="16"/>
        <v>88.917656999999991</v>
      </c>
      <c r="I17" s="95">
        <f t="shared" si="17"/>
        <v>0.62618068309859154</v>
      </c>
      <c r="J17" s="90">
        <v>142838957</v>
      </c>
      <c r="K17" s="102">
        <v>2012</v>
      </c>
      <c r="L17" s="97" t="s">
        <v>18</v>
      </c>
      <c r="M17" s="17"/>
      <c r="N17" s="88"/>
      <c r="O17" s="19"/>
      <c r="P17" s="114" t="s">
        <v>1402</v>
      </c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</row>
    <row r="18" spans="1:30">
      <c r="A18" s="128" t="s">
        <v>1496</v>
      </c>
      <c r="B18" s="90">
        <f t="shared" ref="B18:B22" si="19">J18/1000000</f>
        <v>94.835301000000001</v>
      </c>
      <c r="C18" s="101">
        <f>SUM(J18/(E18*1000000))</f>
        <v>27.095800285714287</v>
      </c>
      <c r="D18" s="92">
        <f t="shared" si="14"/>
        <v>27.095800285714287</v>
      </c>
      <c r="E18" s="92">
        <v>3.5</v>
      </c>
      <c r="F18" s="92">
        <v>40.717019999999998</v>
      </c>
      <c r="G18" s="93">
        <f t="shared" si="15"/>
        <v>0.42934455388083809</v>
      </c>
      <c r="H18" s="94">
        <f t="shared" si="16"/>
        <v>54.118281000000003</v>
      </c>
      <c r="I18" s="95">
        <f t="shared" si="17"/>
        <v>0.57065544611916197</v>
      </c>
      <c r="J18" s="100">
        <v>94835301</v>
      </c>
      <c r="K18" s="96">
        <v>2018</v>
      </c>
      <c r="L18" s="97" t="s">
        <v>18</v>
      </c>
      <c r="M18" s="17"/>
      <c r="N18" s="88"/>
      <c r="O18" s="19"/>
      <c r="P18" s="124" t="s">
        <v>1402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</row>
    <row r="19" spans="1:30">
      <c r="A19" s="89" t="s">
        <v>1471</v>
      </c>
      <c r="B19" s="90">
        <f t="shared" si="19"/>
        <v>77.712439000000003</v>
      </c>
      <c r="C19" s="91">
        <f>SUM((J19/1000000)/E19)</f>
        <v>25.904146333333333</v>
      </c>
      <c r="D19" s="92">
        <f t="shared" si="14"/>
        <v>25.904146333333333</v>
      </c>
      <c r="E19" s="92">
        <v>3</v>
      </c>
      <c r="F19" s="92">
        <v>48.086903</v>
      </c>
      <c r="G19" s="93">
        <f t="shared" si="15"/>
        <v>0.6187799999431236</v>
      </c>
      <c r="H19" s="94">
        <f t="shared" si="16"/>
        <v>29.625536000000004</v>
      </c>
      <c r="I19" s="95">
        <f t="shared" si="17"/>
        <v>0.3812200000568764</v>
      </c>
      <c r="J19" s="90">
        <v>77712439</v>
      </c>
      <c r="K19" s="102">
        <v>2012</v>
      </c>
      <c r="L19" s="97" t="s">
        <v>18</v>
      </c>
      <c r="M19" s="17"/>
      <c r="N19" s="88"/>
      <c r="O19" s="19"/>
      <c r="P19" s="114" t="s">
        <v>1402</v>
      </c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 spans="1:30">
      <c r="A20" s="113" t="s">
        <v>1431</v>
      </c>
      <c r="B20" s="90">
        <f t="shared" si="19"/>
        <v>253.679925</v>
      </c>
      <c r="C20" s="101">
        <f>SUM(J20/(E20*1000000))</f>
        <v>25.3679925</v>
      </c>
      <c r="D20" s="92">
        <f t="shared" si="14"/>
        <v>25.3679925</v>
      </c>
      <c r="E20" s="92">
        <v>10</v>
      </c>
      <c r="F20" s="92">
        <v>159.342015</v>
      </c>
      <c r="G20" s="93">
        <f t="shared" si="15"/>
        <v>0.62812228835214301</v>
      </c>
      <c r="H20" s="94">
        <f t="shared" si="16"/>
        <v>94.337909999999994</v>
      </c>
      <c r="I20" s="95">
        <f t="shared" si="17"/>
        <v>0.37187771164785705</v>
      </c>
      <c r="J20" s="100">
        <v>253679925</v>
      </c>
      <c r="K20" s="96">
        <v>2018</v>
      </c>
      <c r="L20" s="97" t="s">
        <v>18</v>
      </c>
      <c r="M20" s="17"/>
      <c r="N20" s="88"/>
      <c r="O20" s="19"/>
      <c r="P20" s="126" t="s">
        <v>1432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</row>
    <row r="21" spans="1:30">
      <c r="A21" s="89" t="s">
        <v>1404</v>
      </c>
      <c r="B21" s="90">
        <f t="shared" si="19"/>
        <v>60.141683</v>
      </c>
      <c r="C21" s="91">
        <f>SUM(B21/E21)</f>
        <v>24.056673199999999</v>
      </c>
      <c r="D21" s="92">
        <f t="shared" si="14"/>
        <v>24.056673199999999</v>
      </c>
      <c r="E21" s="92">
        <v>2.5</v>
      </c>
      <c r="F21" s="92">
        <v>40.041682999999999</v>
      </c>
      <c r="G21" s="93">
        <f t="shared" si="15"/>
        <v>0.66578919981338069</v>
      </c>
      <c r="H21" s="94">
        <f t="shared" si="16"/>
        <v>20.100000000000001</v>
      </c>
      <c r="I21" s="95">
        <f t="shared" si="17"/>
        <v>0.33421080018661936</v>
      </c>
      <c r="J21" s="90">
        <v>60141683</v>
      </c>
      <c r="K21" s="96">
        <v>2013</v>
      </c>
      <c r="L21" s="97" t="s">
        <v>18</v>
      </c>
      <c r="M21" s="17"/>
      <c r="N21" s="88"/>
      <c r="O21" s="19"/>
      <c r="P21" s="98" t="s">
        <v>1402</v>
      </c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</row>
    <row r="22" spans="1:30">
      <c r="A22" s="99" t="s">
        <v>1433</v>
      </c>
      <c r="B22" s="100">
        <f t="shared" si="19"/>
        <v>112.381005</v>
      </c>
      <c r="C22" s="101">
        <f>SUM(J22/(E22*1000000))</f>
        <v>23.412709374999999</v>
      </c>
      <c r="D22" s="92">
        <f t="shared" si="14"/>
        <v>23.412709374999999</v>
      </c>
      <c r="E22" s="94">
        <v>4.8</v>
      </c>
      <c r="F22" s="94">
        <v>55.681004999999999</v>
      </c>
      <c r="G22" s="93">
        <f t="shared" si="15"/>
        <v>0.49546633792783751</v>
      </c>
      <c r="H22" s="94">
        <f t="shared" si="16"/>
        <v>56.7</v>
      </c>
      <c r="I22" s="95">
        <f t="shared" si="17"/>
        <v>0.50453366207216244</v>
      </c>
      <c r="J22" s="100">
        <v>112381005</v>
      </c>
      <c r="K22" s="102">
        <v>2017</v>
      </c>
      <c r="L22" s="97" t="s">
        <v>18</v>
      </c>
      <c r="M22" s="17"/>
      <c r="N22" s="88"/>
      <c r="O22" s="19"/>
      <c r="P22" s="98" t="s">
        <v>1402</v>
      </c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</row>
    <row r="23" spans="1:30">
      <c r="A23" s="89" t="s">
        <v>1488</v>
      </c>
      <c r="B23" s="90">
        <f>SUM(F23+AF23)</f>
        <v>41.03</v>
      </c>
      <c r="C23" s="91">
        <f>SUM(B23/E23)</f>
        <v>22.794444444444444</v>
      </c>
      <c r="D23" s="92">
        <f t="shared" si="14"/>
        <v>22.794444444444444</v>
      </c>
      <c r="E23" s="92">
        <v>1.8</v>
      </c>
      <c r="F23" s="92">
        <v>41.03</v>
      </c>
      <c r="G23" s="93">
        <f t="shared" si="15"/>
        <v>1</v>
      </c>
      <c r="H23" s="94">
        <f t="shared" si="16"/>
        <v>26.700000000000003</v>
      </c>
      <c r="I23" s="95">
        <f t="shared" si="17"/>
        <v>0.65074335851815746</v>
      </c>
      <c r="J23" s="90">
        <v>67730000</v>
      </c>
      <c r="K23" s="96">
        <v>2010</v>
      </c>
      <c r="L23" s="97" t="s">
        <v>18</v>
      </c>
      <c r="M23" s="17"/>
      <c r="N23" s="88"/>
      <c r="O23" s="19"/>
      <c r="P23" s="114" t="s">
        <v>1402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</row>
    <row r="24" spans="1:30">
      <c r="A24" s="99" t="s">
        <v>1456</v>
      </c>
      <c r="B24" s="100">
        <f t="shared" ref="B24:B31" si="20">J24/1000000</f>
        <v>102.529779</v>
      </c>
      <c r="C24" s="101">
        <f t="shared" ref="C24:C25" si="21">SUM(J24/(E24*1000000))</f>
        <v>20.505955799999999</v>
      </c>
      <c r="D24" s="92">
        <f t="shared" si="14"/>
        <v>20.505955799999999</v>
      </c>
      <c r="E24" s="94">
        <v>5</v>
      </c>
      <c r="F24" s="94">
        <v>50.856009999999998</v>
      </c>
      <c r="G24" s="93">
        <f t="shared" si="15"/>
        <v>0.49601209030207699</v>
      </c>
      <c r="H24" s="94">
        <f t="shared" si="16"/>
        <v>51.673769000000007</v>
      </c>
      <c r="I24" s="95">
        <f t="shared" si="17"/>
        <v>0.50398790969792306</v>
      </c>
      <c r="J24" s="100">
        <v>102529779</v>
      </c>
      <c r="K24" s="102">
        <v>2014</v>
      </c>
      <c r="L24" s="97" t="s">
        <v>18</v>
      </c>
      <c r="M24" s="17"/>
      <c r="N24" s="88"/>
      <c r="O24" s="19"/>
      <c r="P24" s="135" t="s">
        <v>1402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</row>
    <row r="25" spans="1:30">
      <c r="A25" s="99" t="s">
        <v>1406</v>
      </c>
      <c r="B25" s="100">
        <f t="shared" si="20"/>
        <v>305.79220099999998</v>
      </c>
      <c r="C25" s="101">
        <f t="shared" si="21"/>
        <v>20.386146733333334</v>
      </c>
      <c r="D25" s="92">
        <f t="shared" si="14"/>
        <v>20.386146733333334</v>
      </c>
      <c r="E25" s="94">
        <v>15</v>
      </c>
      <c r="F25" s="94">
        <v>102.092201</v>
      </c>
      <c r="G25" s="93">
        <f t="shared" si="15"/>
        <v>0.33386136293253604</v>
      </c>
      <c r="H25" s="94">
        <f t="shared" si="16"/>
        <v>203.7</v>
      </c>
      <c r="I25" s="95">
        <f t="shared" si="17"/>
        <v>0.66613863706746401</v>
      </c>
      <c r="J25" s="100">
        <v>305792201</v>
      </c>
      <c r="K25" s="102">
        <v>2017</v>
      </c>
      <c r="L25" s="97" t="s">
        <v>18</v>
      </c>
      <c r="M25" s="17"/>
      <c r="N25" s="88"/>
      <c r="O25" s="19"/>
      <c r="P25" s="98" t="s">
        <v>1402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 spans="1:30">
      <c r="A26" s="9" t="s">
        <v>38</v>
      </c>
      <c r="B26" s="10">
        <f t="shared" si="20"/>
        <v>340.95297099999999</v>
      </c>
      <c r="C26" s="11">
        <f t="shared" ref="C26:C35" si="22">SUM(B26/E26)</f>
        <v>20.056057117647057</v>
      </c>
      <c r="D26" s="12">
        <f>C26/1</f>
        <v>20.056057117647057</v>
      </c>
      <c r="E26" s="13">
        <v>17</v>
      </c>
      <c r="F26" s="14">
        <v>188.024361</v>
      </c>
      <c r="G26" s="15">
        <v>0.55200000000000005</v>
      </c>
      <c r="H26" s="14">
        <v>152.92860999999999</v>
      </c>
      <c r="I26" s="15">
        <v>0.44800000000000001</v>
      </c>
      <c r="J26" s="16">
        <v>340952971</v>
      </c>
      <c r="K26" s="70">
        <v>2018</v>
      </c>
      <c r="L26" s="13" t="s">
        <v>18</v>
      </c>
      <c r="M26" s="17" t="s">
        <v>39</v>
      </c>
      <c r="N26" s="87"/>
      <c r="O26" s="19"/>
      <c r="P26" s="98" t="s">
        <v>1402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</row>
    <row r="27" spans="1:30">
      <c r="A27" s="117" t="s">
        <v>1455</v>
      </c>
      <c r="B27" s="90">
        <f t="shared" si="20"/>
        <v>54.333371</v>
      </c>
      <c r="C27" s="91">
        <f t="shared" si="22"/>
        <v>120.74082444444444</v>
      </c>
      <c r="D27" s="92">
        <f>SUM(C27/1)</f>
        <v>120.74082444444444</v>
      </c>
      <c r="E27" s="118">
        <v>0.45</v>
      </c>
      <c r="F27" s="92">
        <v>27.203371000000001</v>
      </c>
      <c r="G27" s="93">
        <f>SUM(F27/B27)</f>
        <v>0.50067519278345529</v>
      </c>
      <c r="H27" s="94">
        <f>(J27/1000000)-F27</f>
        <v>27.13</v>
      </c>
      <c r="I27" s="115">
        <f>H27/B27</f>
        <v>0.49932480721654465</v>
      </c>
      <c r="J27" s="90">
        <v>54333371</v>
      </c>
      <c r="K27" s="96">
        <v>2015</v>
      </c>
      <c r="L27" s="97" t="s">
        <v>18</v>
      </c>
      <c r="M27" s="17"/>
      <c r="N27" s="88"/>
      <c r="O27" s="19"/>
      <c r="P27" s="28" t="s">
        <v>1403</v>
      </c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</row>
    <row r="28" spans="1:30">
      <c r="A28" s="23" t="s">
        <v>1504</v>
      </c>
      <c r="B28" s="10">
        <f t="shared" si="20"/>
        <v>792.91055400000005</v>
      </c>
      <c r="C28" s="11">
        <f t="shared" si="22"/>
        <v>75.515290857142858</v>
      </c>
      <c r="D28" s="12">
        <f>C28/1</f>
        <v>75.515290857142858</v>
      </c>
      <c r="E28" s="13">
        <v>10.5</v>
      </c>
      <c r="F28" s="14">
        <v>437.141279</v>
      </c>
      <c r="G28" s="15">
        <v>0.55100000000000005</v>
      </c>
      <c r="H28" s="14">
        <v>355.76927499999999</v>
      </c>
      <c r="I28" s="50">
        <v>0.44900000000000001</v>
      </c>
      <c r="J28" s="16">
        <v>792910554</v>
      </c>
      <c r="K28" s="70">
        <v>1982</v>
      </c>
      <c r="L28" s="13" t="s">
        <v>102</v>
      </c>
      <c r="M28" s="17" t="s">
        <v>242</v>
      </c>
      <c r="N28" s="88" t="s">
        <v>243</v>
      </c>
      <c r="O28" s="19"/>
      <c r="P28" s="28" t="s">
        <v>1403</v>
      </c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spans="1:30">
      <c r="A29" s="113" t="s">
        <v>1467</v>
      </c>
      <c r="B29" s="90">
        <f t="shared" si="20"/>
        <v>75.383741000000001</v>
      </c>
      <c r="C29" s="91">
        <f t="shared" si="22"/>
        <v>75.383741000000001</v>
      </c>
      <c r="D29" s="92">
        <f>SUM(C29/1)</f>
        <v>75.383741000000001</v>
      </c>
      <c r="E29" s="92">
        <v>1</v>
      </c>
      <c r="F29" s="92">
        <v>26.020956999999999</v>
      </c>
      <c r="G29" s="93">
        <f>SUM(F29/B29)</f>
        <v>0.34517996393943884</v>
      </c>
      <c r="H29" s="94">
        <f>(J29/1000000)-F29</f>
        <v>49.362784000000005</v>
      </c>
      <c r="I29" s="95">
        <f>H29/B29</f>
        <v>0.65482003606056116</v>
      </c>
      <c r="J29" s="100">
        <v>75383741</v>
      </c>
      <c r="K29" s="96">
        <v>2018</v>
      </c>
      <c r="L29" s="97" t="s">
        <v>18</v>
      </c>
      <c r="M29" s="17"/>
      <c r="N29" s="88"/>
      <c r="O29" s="19"/>
      <c r="P29" s="28" t="s">
        <v>1403</v>
      </c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spans="1:30">
      <c r="A30" s="9" t="s">
        <v>647</v>
      </c>
      <c r="B30" s="10">
        <f t="shared" si="20"/>
        <v>368.74404399999997</v>
      </c>
      <c r="C30" s="11">
        <f t="shared" si="22"/>
        <v>73.748808799999992</v>
      </c>
      <c r="D30" s="12">
        <f t="shared" ref="D30:D31" si="23">C30/1</f>
        <v>73.748808799999992</v>
      </c>
      <c r="E30" s="13">
        <v>5</v>
      </c>
      <c r="F30" s="14">
        <v>241.438208</v>
      </c>
      <c r="G30" s="15">
        <v>0.65500000000000003</v>
      </c>
      <c r="H30" s="14">
        <v>127.305836</v>
      </c>
      <c r="I30" s="15">
        <v>0.34499999999999997</v>
      </c>
      <c r="J30" s="16">
        <v>368744044</v>
      </c>
      <c r="K30" s="70">
        <v>2002</v>
      </c>
      <c r="L30" s="13" t="s">
        <v>16</v>
      </c>
      <c r="M30" s="17" t="s">
        <v>648</v>
      </c>
      <c r="N30" s="88" t="s">
        <v>649</v>
      </c>
      <c r="O30" s="19"/>
      <c r="P30" s="28" t="s">
        <v>1403</v>
      </c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</row>
    <row r="31" spans="1:30">
      <c r="A31" s="23" t="s">
        <v>907</v>
      </c>
      <c r="B31" s="10">
        <f t="shared" si="20"/>
        <v>775.39800700000001</v>
      </c>
      <c r="C31" s="11">
        <f t="shared" si="22"/>
        <v>70.490727909090907</v>
      </c>
      <c r="D31" s="12">
        <f t="shared" si="23"/>
        <v>70.490727909090907</v>
      </c>
      <c r="E31" s="13">
        <v>11</v>
      </c>
      <c r="F31" s="14">
        <v>460.99850700000002</v>
      </c>
      <c r="G31" s="15">
        <v>0.59399999999999997</v>
      </c>
      <c r="H31" s="14">
        <v>314.39949999999999</v>
      </c>
      <c r="I31" s="15">
        <v>0.40600000000000003</v>
      </c>
      <c r="J31" s="16">
        <v>775398007</v>
      </c>
      <c r="K31" s="70">
        <v>1977</v>
      </c>
      <c r="L31" s="13" t="s">
        <v>320</v>
      </c>
      <c r="M31" s="17" t="s">
        <v>908</v>
      </c>
      <c r="N31" s="88" t="s">
        <v>909</v>
      </c>
      <c r="O31" s="28" t="s">
        <v>94</v>
      </c>
      <c r="P31" s="28" t="s">
        <v>1403</v>
      </c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</row>
    <row r="32" spans="1:30">
      <c r="A32" s="89" t="s">
        <v>1426</v>
      </c>
      <c r="B32" s="90">
        <v>33.479999999999997</v>
      </c>
      <c r="C32" s="91">
        <f t="shared" si="22"/>
        <v>66.959999999999994</v>
      </c>
      <c r="D32" s="92">
        <f>SUM(C32/1)</f>
        <v>66.959999999999994</v>
      </c>
      <c r="E32" s="125">
        <v>0.5</v>
      </c>
      <c r="F32" s="92">
        <v>33.46</v>
      </c>
      <c r="G32" s="93">
        <f>SUM(F32/B32)</f>
        <v>0.99940262843488659</v>
      </c>
      <c r="H32" s="94">
        <f>(J32/1000000)-F32</f>
        <v>1.9999999999996021E-2</v>
      </c>
      <c r="I32" s="95">
        <f>H32/B32</f>
        <v>5.9737156511338184E-4</v>
      </c>
      <c r="J32" s="90">
        <v>33479999.999999996</v>
      </c>
      <c r="K32" s="96">
        <v>2008</v>
      </c>
      <c r="L32" s="97" t="s">
        <v>16</v>
      </c>
      <c r="M32" s="17"/>
      <c r="N32" s="88"/>
      <c r="O32" s="19"/>
      <c r="P32" s="28" t="s">
        <v>1403</v>
      </c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</row>
    <row r="33" spans="1:30">
      <c r="A33" s="9" t="s">
        <v>319</v>
      </c>
      <c r="B33" s="10">
        <f t="shared" ref="B33:B44" si="24">J33/1000000</f>
        <v>396.27110299999998</v>
      </c>
      <c r="C33" s="11">
        <f t="shared" si="22"/>
        <v>66.045183833333326</v>
      </c>
      <c r="D33" s="12">
        <f t="shared" ref="D33:D35" si="25">C33/1</f>
        <v>66.045183833333326</v>
      </c>
      <c r="E33" s="13">
        <v>6</v>
      </c>
      <c r="F33" s="14">
        <v>190.07110299999999</v>
      </c>
      <c r="G33" s="15">
        <v>0.48</v>
      </c>
      <c r="H33" s="14">
        <v>206.2</v>
      </c>
      <c r="I33" s="15">
        <v>0.52</v>
      </c>
      <c r="J33" s="16">
        <v>396271103</v>
      </c>
      <c r="K33" s="70">
        <v>1978</v>
      </c>
      <c r="L33" s="13" t="s">
        <v>320</v>
      </c>
      <c r="M33" s="17" t="s">
        <v>321</v>
      </c>
      <c r="N33" s="88" t="s">
        <v>322</v>
      </c>
      <c r="O33" s="19"/>
      <c r="P33" s="28" t="s">
        <v>1403</v>
      </c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</row>
    <row r="34" spans="1:30">
      <c r="A34" s="9" t="s">
        <v>734</v>
      </c>
      <c r="B34" s="10">
        <f t="shared" si="24"/>
        <v>463.40626800000001</v>
      </c>
      <c r="C34" s="11">
        <f t="shared" si="22"/>
        <v>33.100447714285714</v>
      </c>
      <c r="D34" s="12">
        <f t="shared" si="25"/>
        <v>33.100447714285714</v>
      </c>
      <c r="E34" s="13">
        <v>14</v>
      </c>
      <c r="F34" s="14">
        <v>178.40626800000001</v>
      </c>
      <c r="G34" s="15">
        <v>0.38500000000000001</v>
      </c>
      <c r="H34" s="14">
        <v>285</v>
      </c>
      <c r="I34" s="15">
        <v>0.61499999999999999</v>
      </c>
      <c r="J34" s="16">
        <v>463406268</v>
      </c>
      <c r="K34" s="70">
        <v>1990</v>
      </c>
      <c r="L34" s="13" t="s">
        <v>23</v>
      </c>
      <c r="M34" s="17" t="s">
        <v>735</v>
      </c>
      <c r="N34" s="88" t="s">
        <v>736</v>
      </c>
      <c r="O34" s="19"/>
      <c r="P34" s="28" t="s">
        <v>1403</v>
      </c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</row>
    <row r="35" spans="1:30">
      <c r="A35" s="9" t="s">
        <v>197</v>
      </c>
      <c r="B35" s="10">
        <f t="shared" si="24"/>
        <v>328.203506</v>
      </c>
      <c r="C35" s="11">
        <f t="shared" si="22"/>
        <v>32.820350599999998</v>
      </c>
      <c r="D35" s="12">
        <f t="shared" si="25"/>
        <v>32.820350599999998</v>
      </c>
      <c r="E35" s="13">
        <v>10</v>
      </c>
      <c r="F35" s="14">
        <v>174.803506</v>
      </c>
      <c r="G35" s="15">
        <v>0.53300000000000003</v>
      </c>
      <c r="H35" s="14">
        <v>153.4</v>
      </c>
      <c r="I35" s="15">
        <v>0.46700000000000003</v>
      </c>
      <c r="J35" s="16">
        <v>328203506</v>
      </c>
      <c r="K35" s="70">
        <v>1986</v>
      </c>
      <c r="L35" s="13" t="s">
        <v>102</v>
      </c>
      <c r="M35" s="17" t="s">
        <v>198</v>
      </c>
      <c r="N35" s="88" t="s">
        <v>199</v>
      </c>
      <c r="O35" s="19"/>
      <c r="P35" s="28" t="s">
        <v>1403</v>
      </c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</row>
    <row r="36" spans="1:30">
      <c r="A36" s="99" t="s">
        <v>1429</v>
      </c>
      <c r="B36" s="100">
        <f t="shared" si="24"/>
        <v>62.630732000000002</v>
      </c>
      <c r="C36" s="101">
        <f>SUM(J36/(E36*1000000))</f>
        <v>31.315366000000001</v>
      </c>
      <c r="D36" s="92">
        <f t="shared" ref="D36:D38" si="26">SUM(C36/1)</f>
        <v>31.315366000000001</v>
      </c>
      <c r="E36" s="94">
        <v>2</v>
      </c>
      <c r="F36" s="94">
        <v>60.755732000000002</v>
      </c>
      <c r="G36" s="93">
        <f t="shared" ref="G36:G38" si="27">SUM(F36/B36)</f>
        <v>0.97006262037620761</v>
      </c>
      <c r="H36" s="94">
        <f t="shared" ref="H36:H38" si="28">(J36/1000000)-F36</f>
        <v>1.875</v>
      </c>
      <c r="I36" s="95">
        <f t="shared" ref="I36:I38" si="29">H36/B36</f>
        <v>2.9937379623792358E-2</v>
      </c>
      <c r="J36" s="100">
        <v>62630732</v>
      </c>
      <c r="K36" s="102">
        <v>2014</v>
      </c>
      <c r="L36" s="97" t="s">
        <v>18</v>
      </c>
      <c r="M36" s="17"/>
      <c r="N36" s="88"/>
      <c r="O36" s="19"/>
      <c r="P36" s="28" t="s">
        <v>1403</v>
      </c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</row>
    <row r="37" spans="1:30">
      <c r="A37" s="89" t="s">
        <v>1446</v>
      </c>
      <c r="B37" s="90">
        <f t="shared" si="24"/>
        <v>231.18417299999999</v>
      </c>
      <c r="C37" s="91">
        <f t="shared" ref="C37:C41" si="30">SUM(B37/E37)</f>
        <v>30.824556399999999</v>
      </c>
      <c r="D37" s="92">
        <f t="shared" si="26"/>
        <v>30.824556399999999</v>
      </c>
      <c r="E37" s="92">
        <v>7.5</v>
      </c>
      <c r="F37" s="94">
        <v>143.49526499999999</v>
      </c>
      <c r="G37" s="93">
        <f t="shared" si="27"/>
        <v>0.62069675072436725</v>
      </c>
      <c r="H37" s="94">
        <f t="shared" si="28"/>
        <v>87.688907999999998</v>
      </c>
      <c r="I37" s="95">
        <f t="shared" si="29"/>
        <v>0.37930324927563275</v>
      </c>
      <c r="J37" s="90">
        <v>231184173</v>
      </c>
      <c r="K37" s="96">
        <v>2007</v>
      </c>
      <c r="L37" s="97" t="s">
        <v>16</v>
      </c>
      <c r="M37" s="17"/>
      <c r="N37" s="88"/>
      <c r="O37" s="19"/>
      <c r="P37" s="28" t="s">
        <v>1403</v>
      </c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</row>
    <row r="38" spans="1:30">
      <c r="A38" s="99" t="s">
        <v>1437</v>
      </c>
      <c r="B38" s="90">
        <f t="shared" si="24"/>
        <v>28.962889000000001</v>
      </c>
      <c r="C38" s="91">
        <f t="shared" si="30"/>
        <v>28.962889000000001</v>
      </c>
      <c r="D38" s="92">
        <f t="shared" si="26"/>
        <v>28.962889000000001</v>
      </c>
      <c r="E38" s="92">
        <v>1</v>
      </c>
      <c r="F38" s="94">
        <v>28.751693</v>
      </c>
      <c r="G38" s="93">
        <f t="shared" si="27"/>
        <v>0.99270804787464395</v>
      </c>
      <c r="H38" s="94">
        <f t="shared" si="28"/>
        <v>0.21119600000000105</v>
      </c>
      <c r="I38" s="95">
        <f t="shared" si="29"/>
        <v>7.2919521253560389E-3</v>
      </c>
      <c r="J38" s="90">
        <v>28962889</v>
      </c>
      <c r="K38" s="102">
        <v>2016</v>
      </c>
      <c r="L38" s="97" t="s">
        <v>18</v>
      </c>
      <c r="M38" s="17"/>
      <c r="N38" s="88"/>
      <c r="O38" s="19"/>
      <c r="P38" s="28" t="s">
        <v>1403</v>
      </c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</row>
    <row r="39" spans="1:30">
      <c r="A39" s="9" t="s">
        <v>1075</v>
      </c>
      <c r="B39" s="10">
        <f t="shared" si="24"/>
        <v>427.37431700000002</v>
      </c>
      <c r="C39" s="11">
        <f t="shared" si="30"/>
        <v>28.491621133333336</v>
      </c>
      <c r="D39" s="12">
        <f t="shared" ref="D39:D40" si="31">C39/1</f>
        <v>28.491621133333336</v>
      </c>
      <c r="E39" s="13">
        <v>15</v>
      </c>
      <c r="F39" s="14">
        <v>138.797449</v>
      </c>
      <c r="G39" s="15">
        <v>0.32500000000000001</v>
      </c>
      <c r="H39" s="14">
        <v>288.57686799999999</v>
      </c>
      <c r="I39" s="15">
        <v>0.67500000000000004</v>
      </c>
      <c r="J39" s="16">
        <v>427374317</v>
      </c>
      <c r="K39" s="70">
        <v>2010</v>
      </c>
      <c r="L39" s="13" t="s">
        <v>18</v>
      </c>
      <c r="M39" s="17" t="s">
        <v>1076</v>
      </c>
      <c r="N39" s="88" t="s">
        <v>1077</v>
      </c>
      <c r="O39" s="19"/>
      <c r="P39" s="28" t="s">
        <v>1403</v>
      </c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</row>
    <row r="40" spans="1:30">
      <c r="A40" s="9" t="s">
        <v>360</v>
      </c>
      <c r="B40" s="10">
        <f t="shared" si="24"/>
        <v>476.68467500000003</v>
      </c>
      <c r="C40" s="11">
        <f t="shared" si="30"/>
        <v>26.482481944444444</v>
      </c>
      <c r="D40" s="12">
        <f t="shared" si="31"/>
        <v>26.482481944444444</v>
      </c>
      <c r="E40" s="13">
        <v>18</v>
      </c>
      <c r="F40" s="14">
        <v>285.76124299999998</v>
      </c>
      <c r="G40" s="15">
        <v>0.6</v>
      </c>
      <c r="H40" s="14">
        <v>190.92343199999999</v>
      </c>
      <c r="I40" s="15">
        <v>0.4</v>
      </c>
      <c r="J40" s="16">
        <v>476684675</v>
      </c>
      <c r="K40" s="70">
        <v>1990</v>
      </c>
      <c r="L40" s="13" t="s">
        <v>23</v>
      </c>
      <c r="M40" s="17" t="s">
        <v>361</v>
      </c>
      <c r="N40" s="88" t="s">
        <v>362</v>
      </c>
      <c r="O40" s="19"/>
      <c r="P40" s="28" t="s">
        <v>1403</v>
      </c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</row>
    <row r="41" spans="1:30">
      <c r="A41" s="117" t="s">
        <v>1418</v>
      </c>
      <c r="B41" s="90">
        <f t="shared" si="24"/>
        <v>17.986470000000001</v>
      </c>
      <c r="C41" s="91">
        <f t="shared" si="30"/>
        <v>25.694957142857145</v>
      </c>
      <c r="D41" s="92">
        <f t="shared" ref="D41:D42" si="32">SUM(C41/1)</f>
        <v>25.694957142857145</v>
      </c>
      <c r="E41" s="118">
        <v>0.7</v>
      </c>
      <c r="F41" s="92">
        <v>17.50647</v>
      </c>
      <c r="G41" s="93">
        <f t="shared" ref="G41:G42" si="33">SUM(F41/B41)</f>
        <v>0.97331327381081445</v>
      </c>
      <c r="H41" s="94">
        <f t="shared" ref="H41:H42" si="34">(J41/1000000)-F41</f>
        <v>0.48000000000000043</v>
      </c>
      <c r="I41" s="95">
        <f t="shared" ref="I41:I42" si="35">H41/B41</f>
        <v>2.668672618918556E-2</v>
      </c>
      <c r="J41" s="90">
        <v>17986470</v>
      </c>
      <c r="K41" s="96">
        <v>2015</v>
      </c>
      <c r="L41" s="97" t="s">
        <v>18</v>
      </c>
      <c r="M41" s="17"/>
      <c r="N41" s="88"/>
      <c r="O41" s="19"/>
      <c r="P41" s="28" t="s">
        <v>1403</v>
      </c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</row>
    <row r="42" spans="1:30">
      <c r="A42" s="99" t="s">
        <v>1482</v>
      </c>
      <c r="B42" s="100">
        <f t="shared" si="24"/>
        <v>307.239013</v>
      </c>
      <c r="C42" s="101">
        <f>SUM(J42/(E42*1000000))</f>
        <v>25.603251083333333</v>
      </c>
      <c r="D42" s="92">
        <f t="shared" si="32"/>
        <v>25.603251083333333</v>
      </c>
      <c r="E42" s="94">
        <v>12</v>
      </c>
      <c r="F42" s="94">
        <v>124.87235</v>
      </c>
      <c r="G42" s="93">
        <f t="shared" si="33"/>
        <v>0.40643389906997257</v>
      </c>
      <c r="H42" s="94">
        <f t="shared" si="34"/>
        <v>182.36666300000002</v>
      </c>
      <c r="I42" s="95">
        <f t="shared" si="35"/>
        <v>0.59356610093002748</v>
      </c>
      <c r="J42" s="100">
        <v>307239013</v>
      </c>
      <c r="K42" s="102">
        <v>2014</v>
      </c>
      <c r="L42" s="97" t="s">
        <v>18</v>
      </c>
      <c r="M42" s="17"/>
      <c r="N42" s="88"/>
      <c r="O42" s="19"/>
      <c r="P42" s="28" t="s">
        <v>1403</v>
      </c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</row>
    <row r="43" spans="1:30">
      <c r="A43" s="9" t="s">
        <v>142</v>
      </c>
      <c r="B43" s="10">
        <f t="shared" si="24"/>
        <v>329.39804600000002</v>
      </c>
      <c r="C43" s="11">
        <f t="shared" ref="C43:C46" si="36">SUM(B43/E43)</f>
        <v>25.338311230769232</v>
      </c>
      <c r="D43" s="12">
        <f t="shared" ref="D43:D44" si="37">C43/1</f>
        <v>25.338311230769232</v>
      </c>
      <c r="E43" s="13">
        <v>13</v>
      </c>
      <c r="F43" s="14">
        <v>106.954678</v>
      </c>
      <c r="G43" s="15">
        <v>0.32500000000000001</v>
      </c>
      <c r="H43" s="14">
        <v>222.44336799999999</v>
      </c>
      <c r="I43" s="15">
        <v>0.67500000000000004</v>
      </c>
      <c r="J43" s="16">
        <v>329398046</v>
      </c>
      <c r="K43" s="70">
        <v>2010</v>
      </c>
      <c r="L43" s="13" t="s">
        <v>18</v>
      </c>
      <c r="M43" s="17" t="s">
        <v>143</v>
      </c>
      <c r="N43" s="87"/>
      <c r="O43" s="19"/>
      <c r="P43" s="28" t="s">
        <v>1403</v>
      </c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</row>
    <row r="44" spans="1:30">
      <c r="A44" s="9" t="s">
        <v>853</v>
      </c>
      <c r="B44" s="10">
        <f t="shared" si="24"/>
        <v>378.41054200000002</v>
      </c>
      <c r="C44" s="11">
        <f t="shared" si="36"/>
        <v>25.227369466666669</v>
      </c>
      <c r="D44" s="12">
        <f t="shared" si="37"/>
        <v>25.227369466666669</v>
      </c>
      <c r="E44" s="13">
        <v>15</v>
      </c>
      <c r="F44" s="14">
        <v>141.319928</v>
      </c>
      <c r="G44" s="15">
        <v>0.374</v>
      </c>
      <c r="H44" s="14">
        <v>237.09061399999999</v>
      </c>
      <c r="I44" s="15">
        <v>0.626</v>
      </c>
      <c r="J44" s="16">
        <v>378410542</v>
      </c>
      <c r="K44" s="70">
        <v>2008</v>
      </c>
      <c r="L44" s="13" t="s">
        <v>16</v>
      </c>
      <c r="M44" s="17" t="s">
        <v>854</v>
      </c>
      <c r="N44" s="88" t="s">
        <v>855</v>
      </c>
      <c r="O44" s="19"/>
      <c r="P44" s="28" t="s">
        <v>1403</v>
      </c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</row>
    <row r="45" spans="1:30">
      <c r="A45" s="89" t="s">
        <v>1502</v>
      </c>
      <c r="B45" s="90">
        <f>SUM(F45+AF45)</f>
        <v>32.68</v>
      </c>
      <c r="C45" s="91">
        <f t="shared" si="36"/>
        <v>25.138461538461538</v>
      </c>
      <c r="D45" s="92">
        <f>SUM(C45/1)</f>
        <v>25.138461538461538</v>
      </c>
      <c r="E45" s="92">
        <v>1.3</v>
      </c>
      <c r="F45" s="92">
        <v>32.68</v>
      </c>
      <c r="G45" s="93">
        <f>SUM(F45/B45)</f>
        <v>1</v>
      </c>
      <c r="H45" s="94">
        <f>(J45/1000000)-F45</f>
        <v>10.36</v>
      </c>
      <c r="I45" s="95">
        <f>H45/B45</f>
        <v>0.31701346389228885</v>
      </c>
      <c r="J45" s="90">
        <v>43040000</v>
      </c>
      <c r="K45" s="96">
        <v>2010</v>
      </c>
      <c r="L45" s="97" t="s">
        <v>18</v>
      </c>
      <c r="M45" s="17"/>
      <c r="N45" s="88"/>
      <c r="O45" s="19"/>
      <c r="P45" s="28" t="s">
        <v>1403</v>
      </c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</row>
    <row r="46" spans="1:30">
      <c r="A46" s="9" t="s">
        <v>129</v>
      </c>
      <c r="B46" s="10">
        <f t="shared" ref="B46:B50" si="38">J46/1000000</f>
        <v>316.360478</v>
      </c>
      <c r="C46" s="11">
        <f t="shared" si="36"/>
        <v>24.335421384615383</v>
      </c>
      <c r="D46" s="12">
        <f>C46/1</f>
        <v>24.335421384615383</v>
      </c>
      <c r="E46" s="13">
        <v>13</v>
      </c>
      <c r="F46" s="14">
        <v>234.76047800000001</v>
      </c>
      <c r="G46" s="15">
        <v>0.74199999999999999</v>
      </c>
      <c r="H46" s="14">
        <v>81.599999999999994</v>
      </c>
      <c r="I46" s="15">
        <v>0.25800000000000001</v>
      </c>
      <c r="J46" s="16">
        <v>316360478</v>
      </c>
      <c r="K46" s="70">
        <v>1984</v>
      </c>
      <c r="L46" s="13" t="s">
        <v>102</v>
      </c>
      <c r="M46" s="17" t="s">
        <v>130</v>
      </c>
      <c r="N46" s="88" t="s">
        <v>131</v>
      </c>
      <c r="O46" s="19"/>
      <c r="P46" s="28" t="s">
        <v>1403</v>
      </c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</row>
    <row r="47" spans="1:30">
      <c r="A47" s="89" t="s">
        <v>1449</v>
      </c>
      <c r="B47" s="90">
        <f t="shared" si="38"/>
        <v>167.22157100000001</v>
      </c>
      <c r="C47" s="91">
        <f>SUM((J47/1000000)/E47)</f>
        <v>23.88879585714286</v>
      </c>
      <c r="D47" s="92">
        <f>SUM(C47/1)</f>
        <v>23.88879585714286</v>
      </c>
      <c r="E47" s="92">
        <v>7</v>
      </c>
      <c r="F47" s="92">
        <v>113.721571</v>
      </c>
      <c r="G47" s="93">
        <f>SUM(F47/B47)</f>
        <v>0.68006519924394193</v>
      </c>
      <c r="H47" s="94">
        <f>(J47/1000000)-F47</f>
        <v>53.500000000000014</v>
      </c>
      <c r="I47" s="95">
        <f>H47/B47</f>
        <v>0.31993480075605801</v>
      </c>
      <c r="J47" s="90">
        <v>167221571</v>
      </c>
      <c r="K47" s="102">
        <v>2012</v>
      </c>
      <c r="L47" s="97" t="s">
        <v>18</v>
      </c>
      <c r="M47" s="17"/>
      <c r="N47" s="88"/>
      <c r="O47" s="19"/>
      <c r="P47" s="28" t="s">
        <v>1403</v>
      </c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</row>
    <row r="48" spans="1:30">
      <c r="A48" s="9" t="s">
        <v>1225</v>
      </c>
      <c r="B48" s="10">
        <f t="shared" si="38"/>
        <v>357.28817800000002</v>
      </c>
      <c r="C48" s="11">
        <f t="shared" ref="C48:C56" si="39">SUM(B48/E48)</f>
        <v>23.819211866666667</v>
      </c>
      <c r="D48" s="12">
        <f t="shared" ref="D48:D50" si="40">C48/1</f>
        <v>23.819211866666667</v>
      </c>
      <c r="E48" s="13">
        <v>15</v>
      </c>
      <c r="F48" s="14">
        <v>180.25817799999999</v>
      </c>
      <c r="G48" s="15">
        <v>0.504</v>
      </c>
      <c r="H48" s="14">
        <v>177.03</v>
      </c>
      <c r="I48" s="15">
        <v>0.496</v>
      </c>
      <c r="J48" s="16">
        <v>357288178</v>
      </c>
      <c r="K48" s="70">
        <v>1986</v>
      </c>
      <c r="L48" s="13" t="s">
        <v>102</v>
      </c>
      <c r="M48" s="17" t="s">
        <v>1226</v>
      </c>
      <c r="N48" s="88" t="s">
        <v>1227</v>
      </c>
      <c r="O48" s="19"/>
      <c r="P48" s="28" t="s">
        <v>1403</v>
      </c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</row>
    <row r="49" spans="1:30">
      <c r="A49" s="9" t="s">
        <v>60</v>
      </c>
      <c r="B49" s="10">
        <f t="shared" si="38"/>
        <v>356.29660100000001</v>
      </c>
      <c r="C49" s="11">
        <f t="shared" si="39"/>
        <v>23.753106733333333</v>
      </c>
      <c r="D49" s="12">
        <f t="shared" si="40"/>
        <v>23.753106733333333</v>
      </c>
      <c r="E49" s="13">
        <v>15</v>
      </c>
      <c r="F49" s="14">
        <v>130.09660099999999</v>
      </c>
      <c r="G49" s="15">
        <v>0.36499999999999999</v>
      </c>
      <c r="H49" s="14">
        <v>226.2</v>
      </c>
      <c r="I49" s="15">
        <v>0.63500000000000001</v>
      </c>
      <c r="J49" s="16">
        <v>356296601</v>
      </c>
      <c r="K49" s="70">
        <v>1999</v>
      </c>
      <c r="L49" s="13" t="s">
        <v>23</v>
      </c>
      <c r="M49" s="17" t="s">
        <v>61</v>
      </c>
      <c r="N49" s="88" t="s">
        <v>62</v>
      </c>
      <c r="O49" s="19"/>
      <c r="P49" s="28" t="s">
        <v>1403</v>
      </c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</row>
    <row r="50" spans="1:30">
      <c r="A50" s="9" t="s">
        <v>1096</v>
      </c>
      <c r="B50" s="10">
        <f t="shared" si="38"/>
        <v>1063.611805</v>
      </c>
      <c r="C50" s="11">
        <f t="shared" si="39"/>
        <v>23.635817888888887</v>
      </c>
      <c r="D50" s="12">
        <f t="shared" si="40"/>
        <v>23.635817888888887</v>
      </c>
      <c r="E50" s="13">
        <v>45</v>
      </c>
      <c r="F50" s="14">
        <v>422.78377699999999</v>
      </c>
      <c r="G50" s="15">
        <v>0.39800000000000002</v>
      </c>
      <c r="H50" s="14">
        <v>640.82802800000002</v>
      </c>
      <c r="I50" s="15">
        <v>0.60199999999999998</v>
      </c>
      <c r="J50" s="16">
        <v>1063611805</v>
      </c>
      <c r="K50" s="70">
        <v>1994</v>
      </c>
      <c r="L50" s="13" t="s">
        <v>23</v>
      </c>
      <c r="M50" s="17" t="s">
        <v>1099</v>
      </c>
      <c r="N50" s="104" t="s">
        <v>1100</v>
      </c>
      <c r="O50" s="19"/>
      <c r="P50" s="28" t="s">
        <v>1403</v>
      </c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</row>
    <row r="51" spans="1:30">
      <c r="A51" s="103" t="s">
        <v>1438</v>
      </c>
      <c r="B51" s="90">
        <v>252.91</v>
      </c>
      <c r="C51" s="91">
        <f t="shared" si="39"/>
        <v>22.991818181818182</v>
      </c>
      <c r="D51" s="92">
        <f>SUM(C51/1)</f>
        <v>22.991818181818182</v>
      </c>
      <c r="E51" s="92">
        <v>11</v>
      </c>
      <c r="F51" s="92">
        <v>90.56</v>
      </c>
      <c r="G51" s="93">
        <f>SUM(F51/B51)</f>
        <v>0.35807204143766558</v>
      </c>
      <c r="H51" s="94">
        <f>(J51/1000000)-F51</f>
        <v>162.35</v>
      </c>
      <c r="I51" s="95">
        <f>H51/B51</f>
        <v>0.64192795856233442</v>
      </c>
      <c r="J51" s="90">
        <v>252910000</v>
      </c>
      <c r="K51" s="96">
        <v>2008</v>
      </c>
      <c r="L51" s="97" t="s">
        <v>16</v>
      </c>
      <c r="M51" s="17"/>
      <c r="N51" s="88"/>
      <c r="O51" s="19"/>
      <c r="P51" s="28" t="s">
        <v>1403</v>
      </c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</row>
    <row r="52" spans="1:30">
      <c r="A52" s="9" t="s">
        <v>270</v>
      </c>
      <c r="B52" s="10">
        <f t="shared" ref="B52:B56" si="41">J52/1000000</f>
        <v>320.14569299999999</v>
      </c>
      <c r="C52" s="11">
        <f t="shared" si="39"/>
        <v>22.867549499999999</v>
      </c>
      <c r="D52" s="12">
        <f>C52/1</f>
        <v>22.867549499999999</v>
      </c>
      <c r="E52" s="13">
        <v>14</v>
      </c>
      <c r="F52" s="14">
        <v>156.64569299999999</v>
      </c>
      <c r="G52" s="15">
        <v>0.48899999999999999</v>
      </c>
      <c r="H52" s="14">
        <v>163.5</v>
      </c>
      <c r="I52" s="15">
        <v>0.51100000000000001</v>
      </c>
      <c r="J52" s="16">
        <v>320145693</v>
      </c>
      <c r="K52" s="70">
        <v>1987</v>
      </c>
      <c r="L52" s="13" t="s">
        <v>102</v>
      </c>
      <c r="M52" s="17" t="s">
        <v>271</v>
      </c>
      <c r="N52" s="88" t="s">
        <v>272</v>
      </c>
      <c r="O52" s="19"/>
      <c r="P52" s="28" t="s">
        <v>1403</v>
      </c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</row>
    <row r="53" spans="1:30">
      <c r="A53" s="117" t="s">
        <v>1501</v>
      </c>
      <c r="B53" s="90">
        <f t="shared" si="41"/>
        <v>67.217186999999996</v>
      </c>
      <c r="C53" s="91">
        <f t="shared" si="39"/>
        <v>22.405728999999997</v>
      </c>
      <c r="D53" s="92">
        <f>SUM(C53/1)</f>
        <v>22.405728999999997</v>
      </c>
      <c r="E53" s="94">
        <v>3</v>
      </c>
      <c r="F53" s="92">
        <v>67.217186999999996</v>
      </c>
      <c r="G53" s="93">
        <f>SUM(F53/B53)</f>
        <v>1</v>
      </c>
      <c r="H53" s="94">
        <f>(J53/1000000)-F53</f>
        <v>0</v>
      </c>
      <c r="I53" s="95">
        <f>H53/B53</f>
        <v>0</v>
      </c>
      <c r="J53" s="90">
        <v>67217187</v>
      </c>
      <c r="K53" s="96">
        <v>2015</v>
      </c>
      <c r="L53" s="97" t="s">
        <v>18</v>
      </c>
      <c r="M53" s="17"/>
      <c r="N53" s="88"/>
      <c r="O53" s="19"/>
      <c r="P53" s="28" t="s">
        <v>1403</v>
      </c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</row>
    <row r="54" spans="1:30">
      <c r="A54" s="9" t="s">
        <v>298</v>
      </c>
      <c r="B54" s="10">
        <f t="shared" si="41"/>
        <v>505.70355699999999</v>
      </c>
      <c r="C54" s="11">
        <f t="shared" si="39"/>
        <v>21.987111173913043</v>
      </c>
      <c r="D54" s="12">
        <f t="shared" ref="D54:D56" si="42">C54/1</f>
        <v>21.987111173913043</v>
      </c>
      <c r="E54" s="13">
        <v>23</v>
      </c>
      <c r="F54" s="14">
        <v>217.631306</v>
      </c>
      <c r="G54" s="15">
        <v>0.43</v>
      </c>
      <c r="H54" s="14">
        <v>288.07225099999999</v>
      </c>
      <c r="I54" s="15">
        <v>0.56999999999999995</v>
      </c>
      <c r="J54" s="16">
        <v>505703557</v>
      </c>
      <c r="K54" s="70">
        <v>1990</v>
      </c>
      <c r="L54" s="13" t="s">
        <v>23</v>
      </c>
      <c r="M54" s="17" t="s">
        <v>299</v>
      </c>
      <c r="N54" s="88" t="s">
        <v>300</v>
      </c>
      <c r="O54" s="19"/>
      <c r="P54" s="28" t="s">
        <v>1403</v>
      </c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</row>
    <row r="55" spans="1:30">
      <c r="A55" s="9" t="s">
        <v>1144</v>
      </c>
      <c r="B55" s="10">
        <f t="shared" si="41"/>
        <v>612.05450599999995</v>
      </c>
      <c r="C55" s="11">
        <f t="shared" si="39"/>
        <v>20.401816866666664</v>
      </c>
      <c r="D55" s="12">
        <f t="shared" si="42"/>
        <v>20.401816866666664</v>
      </c>
      <c r="E55" s="13">
        <v>30</v>
      </c>
      <c r="F55" s="14">
        <v>370.78293000000002</v>
      </c>
      <c r="G55" s="15">
        <v>0.60599999999999998</v>
      </c>
      <c r="H55" s="14">
        <v>241.27157600000001</v>
      </c>
      <c r="I55" s="15">
        <v>0.39400000000000002</v>
      </c>
      <c r="J55" s="16">
        <v>612054506</v>
      </c>
      <c r="K55" s="70">
        <v>2004</v>
      </c>
      <c r="L55" s="13" t="s">
        <v>16</v>
      </c>
      <c r="M55" s="17" t="s">
        <v>1145</v>
      </c>
      <c r="N55" s="88" t="s">
        <v>1146</v>
      </c>
      <c r="O55" s="19"/>
      <c r="P55" s="28" t="s">
        <v>1403</v>
      </c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</row>
    <row r="56" spans="1:30">
      <c r="A56" s="9" t="s">
        <v>101</v>
      </c>
      <c r="B56" s="10">
        <f t="shared" si="41"/>
        <v>383.33676200000002</v>
      </c>
      <c r="C56" s="11">
        <f t="shared" si="39"/>
        <v>20.175619052631578</v>
      </c>
      <c r="D56" s="12">
        <f t="shared" si="42"/>
        <v>20.175619052631578</v>
      </c>
      <c r="E56" s="13">
        <v>19</v>
      </c>
      <c r="F56" s="14">
        <v>212.83676199999999</v>
      </c>
      <c r="G56" s="15">
        <v>0.55500000000000005</v>
      </c>
      <c r="H56" s="14">
        <v>170.5</v>
      </c>
      <c r="I56" s="15">
        <v>0.44500000000000001</v>
      </c>
      <c r="J56" s="16">
        <v>383336762</v>
      </c>
      <c r="K56" s="70">
        <v>1985</v>
      </c>
      <c r="L56" s="13" t="s">
        <v>102</v>
      </c>
      <c r="M56" s="17" t="s">
        <v>103</v>
      </c>
      <c r="N56" s="88" t="s">
        <v>104</v>
      </c>
      <c r="O56" s="19"/>
      <c r="P56" s="28" t="s">
        <v>1403</v>
      </c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</row>
    <row r="57" spans="1:30">
      <c r="A57" s="9"/>
      <c r="B57" s="10"/>
      <c r="C57" s="11"/>
      <c r="D57" s="12"/>
      <c r="E57" s="13"/>
      <c r="F57" s="14"/>
      <c r="G57" s="15"/>
      <c r="H57" s="14"/>
      <c r="I57" s="15"/>
      <c r="J57" s="16"/>
      <c r="K57" s="70"/>
      <c r="L57" s="13"/>
      <c r="M57" s="17"/>
      <c r="N57" s="88"/>
      <c r="O57" s="19"/>
      <c r="P57" s="28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</row>
    <row r="58" spans="1:30">
      <c r="A58" s="23"/>
      <c r="B58" s="10"/>
      <c r="C58" s="11"/>
      <c r="D58" s="12"/>
      <c r="E58" s="13"/>
      <c r="F58" s="14"/>
      <c r="G58" s="15"/>
      <c r="H58" s="14"/>
      <c r="I58" s="15"/>
      <c r="J58" s="16"/>
      <c r="K58" s="70"/>
      <c r="L58" s="13"/>
      <c r="M58" s="17"/>
      <c r="N58" s="88"/>
      <c r="O58" s="19"/>
      <c r="P58" s="28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</row>
    <row r="59" spans="1:30">
      <c r="A59" s="117"/>
      <c r="B59" s="90"/>
      <c r="C59" s="91"/>
      <c r="D59" s="92"/>
      <c r="E59" s="94"/>
      <c r="F59" s="92"/>
      <c r="G59" s="93"/>
      <c r="H59" s="94"/>
      <c r="I59" s="95"/>
      <c r="J59" s="90"/>
      <c r="K59" s="96"/>
      <c r="L59" s="97"/>
      <c r="M59" s="17"/>
      <c r="N59" s="88"/>
      <c r="O59" s="19"/>
      <c r="P59" s="130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</row>
    <row r="60" spans="1:30">
      <c r="A60" s="9"/>
      <c r="B60" s="10"/>
      <c r="C60" s="11"/>
      <c r="D60" s="12"/>
      <c r="E60" s="13"/>
      <c r="F60" s="14"/>
      <c r="G60" s="15"/>
      <c r="H60" s="14"/>
      <c r="I60" s="15"/>
      <c r="J60" s="16"/>
      <c r="K60" s="70"/>
      <c r="L60" s="13"/>
      <c r="M60" s="17"/>
      <c r="N60" s="88"/>
      <c r="O60" s="19"/>
      <c r="P60" s="28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</row>
    <row r="61" spans="1:30">
      <c r="A61" s="113"/>
      <c r="B61" s="90"/>
      <c r="C61" s="91"/>
      <c r="D61" s="92"/>
      <c r="E61" s="134"/>
      <c r="F61" s="92"/>
      <c r="G61" s="93"/>
      <c r="H61" s="94"/>
      <c r="I61" s="115"/>
      <c r="J61" s="100"/>
      <c r="K61" s="138"/>
      <c r="L61" s="97"/>
      <c r="M61" s="17"/>
      <c r="N61" s="88"/>
      <c r="O61" s="19"/>
      <c r="P61" s="28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</row>
    <row r="62" spans="1:30">
      <c r="A62" s="9"/>
      <c r="B62" s="10"/>
      <c r="C62" s="11"/>
      <c r="D62" s="12"/>
      <c r="E62" s="13"/>
      <c r="F62" s="14"/>
      <c r="G62" s="15"/>
      <c r="H62" s="14"/>
      <c r="I62" s="15"/>
      <c r="J62" s="16"/>
      <c r="K62" s="70"/>
      <c r="L62" s="13"/>
      <c r="M62" s="17"/>
      <c r="N62" s="88"/>
      <c r="O62" s="19"/>
      <c r="P62" s="28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</row>
    <row r="63" spans="1:30">
      <c r="A63" s="117"/>
      <c r="B63" s="90"/>
      <c r="C63" s="91"/>
      <c r="D63" s="92"/>
      <c r="E63" s="94"/>
      <c r="F63" s="92"/>
      <c r="G63" s="93"/>
      <c r="H63" s="94"/>
      <c r="I63" s="95"/>
      <c r="J63" s="90"/>
      <c r="K63" s="96"/>
      <c r="L63" s="97"/>
      <c r="M63" s="17"/>
      <c r="N63" s="88"/>
      <c r="O63" s="19"/>
      <c r="P63" s="130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</row>
    <row r="64" spans="1:30">
      <c r="A64" s="99"/>
      <c r="B64" s="100"/>
      <c r="C64" s="101"/>
      <c r="D64" s="92"/>
      <c r="E64" s="94"/>
      <c r="F64" s="94"/>
      <c r="G64" s="93"/>
      <c r="H64" s="94"/>
      <c r="I64" s="95"/>
      <c r="J64" s="100"/>
      <c r="K64" s="102"/>
      <c r="L64" s="97"/>
      <c r="M64" s="17"/>
      <c r="N64" s="88"/>
      <c r="O64" s="19"/>
      <c r="P64" s="124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</row>
    <row r="65" spans="1:30">
      <c r="A65" s="89"/>
      <c r="B65" s="90"/>
      <c r="C65" s="91"/>
      <c r="D65" s="92"/>
      <c r="E65" s="92"/>
      <c r="F65" s="92"/>
      <c r="G65" s="93"/>
      <c r="H65" s="94"/>
      <c r="I65" s="115"/>
      <c r="J65" s="90"/>
      <c r="K65" s="96"/>
      <c r="L65" s="97"/>
      <c r="M65" s="17"/>
      <c r="N65" s="88"/>
      <c r="O65" s="19"/>
      <c r="P65" s="28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</row>
    <row r="66" spans="1:30">
      <c r="A66" s="9"/>
      <c r="B66" s="10"/>
      <c r="C66" s="11"/>
      <c r="D66" s="12"/>
      <c r="E66" s="13"/>
      <c r="F66" s="14"/>
      <c r="G66" s="15"/>
      <c r="H66" s="14"/>
      <c r="I66" s="15"/>
      <c r="J66" s="16"/>
      <c r="K66" s="70"/>
      <c r="L66" s="13"/>
      <c r="M66" s="17"/>
      <c r="N66" s="88"/>
      <c r="O66" s="19"/>
      <c r="P66" s="28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</row>
    <row r="67" spans="1:30">
      <c r="A67" s="9"/>
      <c r="B67" s="10"/>
      <c r="C67" s="11"/>
      <c r="D67" s="12"/>
      <c r="E67" s="13"/>
      <c r="F67" s="14"/>
      <c r="G67" s="15"/>
      <c r="H67" s="14"/>
      <c r="I67" s="15"/>
      <c r="J67" s="16"/>
      <c r="K67" s="70"/>
      <c r="L67" s="13"/>
      <c r="M67" s="17"/>
      <c r="N67" s="88"/>
      <c r="O67" s="19"/>
      <c r="P67" s="28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</row>
    <row r="68" spans="1:30">
      <c r="A68" s="9"/>
      <c r="B68" s="10"/>
      <c r="C68" s="11"/>
      <c r="D68" s="12"/>
      <c r="E68" s="13"/>
      <c r="F68" s="14"/>
      <c r="G68" s="15"/>
      <c r="H68" s="14"/>
      <c r="I68" s="15"/>
      <c r="J68" s="16"/>
      <c r="K68" s="70"/>
      <c r="L68" s="13"/>
      <c r="M68" s="17"/>
      <c r="N68" s="88"/>
      <c r="O68" s="19"/>
      <c r="P68" s="28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</row>
    <row r="69" spans="1:30">
      <c r="A69" s="9"/>
      <c r="B69" s="10"/>
      <c r="C69" s="11"/>
      <c r="D69" s="12"/>
      <c r="E69" s="13"/>
      <c r="F69" s="14"/>
      <c r="G69" s="15"/>
      <c r="H69" s="14"/>
      <c r="I69" s="15"/>
      <c r="J69" s="16"/>
      <c r="K69" s="70"/>
      <c r="L69" s="13"/>
      <c r="M69" s="17"/>
      <c r="N69" s="161"/>
      <c r="O69" s="19"/>
      <c r="P69" s="28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</row>
    <row r="70" spans="1:30">
      <c r="A70" s="9"/>
      <c r="B70" s="10"/>
      <c r="C70" s="11"/>
      <c r="D70" s="12"/>
      <c r="E70" s="13"/>
      <c r="F70" s="14"/>
      <c r="G70" s="15"/>
      <c r="H70" s="14"/>
      <c r="I70" s="15"/>
      <c r="J70" s="16"/>
      <c r="K70" s="70"/>
      <c r="L70" s="13"/>
      <c r="M70" s="17"/>
      <c r="N70" s="87"/>
      <c r="O70" s="19"/>
      <c r="P70" s="28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</row>
    <row r="71" spans="1:30">
      <c r="A71" s="23"/>
      <c r="B71" s="10"/>
      <c r="C71" s="11"/>
      <c r="D71" s="12"/>
      <c r="E71" s="13"/>
      <c r="F71" s="14"/>
      <c r="G71" s="15"/>
      <c r="H71" s="14"/>
      <c r="I71" s="15"/>
      <c r="J71" s="16"/>
      <c r="K71" s="70"/>
      <c r="L71" s="13"/>
      <c r="M71" s="17"/>
      <c r="N71" s="88"/>
      <c r="O71" s="28"/>
      <c r="P71" s="28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</row>
    <row r="72" spans="1:30">
      <c r="A72" s="162"/>
      <c r="B72" s="120"/>
      <c r="C72" s="101"/>
      <c r="D72" s="92"/>
      <c r="E72" s="94"/>
      <c r="F72" s="94"/>
      <c r="G72" s="93"/>
      <c r="H72" s="94"/>
      <c r="I72" s="95"/>
      <c r="J72" s="100"/>
      <c r="K72" s="121"/>
      <c r="L72" s="97"/>
      <c r="M72" s="17"/>
      <c r="N72" s="88"/>
      <c r="O72" s="19"/>
      <c r="P72" s="124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</row>
    <row r="73" spans="1:30">
      <c r="A73" s="9"/>
      <c r="B73" s="10"/>
      <c r="C73" s="11"/>
      <c r="D73" s="12"/>
      <c r="E73" s="13"/>
      <c r="F73" s="14"/>
      <c r="G73" s="15"/>
      <c r="H73" s="14"/>
      <c r="I73" s="15"/>
      <c r="J73" s="16"/>
      <c r="K73" s="70"/>
      <c r="L73" s="13"/>
      <c r="M73" s="17"/>
      <c r="N73" s="88"/>
      <c r="O73" s="19"/>
      <c r="P73" s="28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</row>
    <row r="74" spans="1:30">
      <c r="A74" s="89"/>
      <c r="B74" s="90"/>
      <c r="C74" s="91"/>
      <c r="D74" s="92"/>
      <c r="E74" s="92"/>
      <c r="F74" s="92"/>
      <c r="G74" s="93"/>
      <c r="H74" s="94"/>
      <c r="I74" s="95"/>
      <c r="J74" s="90"/>
      <c r="K74" s="96"/>
      <c r="L74" s="97"/>
      <c r="M74" s="17"/>
      <c r="N74" s="88"/>
      <c r="O74" s="19"/>
      <c r="P74" s="28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</row>
    <row r="75" spans="1:30">
      <c r="A75" s="9"/>
      <c r="B75" s="10"/>
      <c r="C75" s="11"/>
      <c r="D75" s="12"/>
      <c r="E75" s="13"/>
      <c r="F75" s="14"/>
      <c r="G75" s="15"/>
      <c r="H75" s="14"/>
      <c r="I75" s="15"/>
      <c r="J75" s="16"/>
      <c r="K75" s="70"/>
      <c r="L75" s="13"/>
      <c r="M75" s="17"/>
      <c r="N75" s="88"/>
      <c r="O75" s="19"/>
      <c r="P75" s="28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</row>
    <row r="76" spans="1:30">
      <c r="A76" s="113"/>
      <c r="B76" s="90"/>
      <c r="C76" s="101"/>
      <c r="D76" s="92"/>
      <c r="E76" s="92"/>
      <c r="F76" s="92"/>
      <c r="G76" s="93"/>
      <c r="H76" s="94"/>
      <c r="I76" s="95"/>
      <c r="J76" s="100"/>
      <c r="K76" s="96"/>
      <c r="L76" s="97"/>
      <c r="M76" s="17"/>
      <c r="N76" s="88"/>
      <c r="O76" s="19"/>
      <c r="P76" s="116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</row>
    <row r="77" spans="1:30">
      <c r="A77" s="9"/>
      <c r="B77" s="10"/>
      <c r="C77" s="11"/>
      <c r="D77" s="12"/>
      <c r="E77" s="13"/>
      <c r="F77" s="14"/>
      <c r="G77" s="15"/>
      <c r="H77" s="14"/>
      <c r="I77" s="50"/>
      <c r="J77" s="16"/>
      <c r="K77" s="70"/>
      <c r="L77" s="13"/>
      <c r="M77" s="17"/>
      <c r="N77" s="88"/>
      <c r="O77" s="19"/>
      <c r="P77" s="28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</row>
    <row r="78" spans="1:30">
      <c r="A78" s="9"/>
      <c r="B78" s="10"/>
      <c r="C78" s="11"/>
      <c r="D78" s="12"/>
      <c r="E78" s="13"/>
      <c r="F78" s="14"/>
      <c r="G78" s="15"/>
      <c r="H78" s="14"/>
      <c r="I78" s="15"/>
      <c r="J78" s="16"/>
      <c r="K78" s="70"/>
      <c r="L78" s="13"/>
      <c r="M78" s="17"/>
      <c r="N78" s="88"/>
      <c r="O78" s="19"/>
      <c r="P78" s="28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</row>
    <row r="79" spans="1:30">
      <c r="A79" s="9"/>
      <c r="B79" s="10"/>
      <c r="C79" s="11"/>
      <c r="D79" s="12"/>
      <c r="E79" s="13"/>
      <c r="F79" s="14"/>
      <c r="G79" s="15"/>
      <c r="H79" s="14"/>
      <c r="I79" s="50"/>
      <c r="J79" s="16"/>
      <c r="K79" s="70"/>
      <c r="L79" s="13"/>
      <c r="M79" s="17"/>
      <c r="N79" s="88"/>
      <c r="O79" s="19"/>
      <c r="P79" s="28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</row>
    <row r="80" spans="1:30">
      <c r="A80" s="9"/>
      <c r="B80" s="10"/>
      <c r="C80" s="11"/>
      <c r="D80" s="12"/>
      <c r="E80" s="13"/>
      <c r="F80" s="14"/>
      <c r="G80" s="15"/>
      <c r="H80" s="14"/>
      <c r="I80" s="15"/>
      <c r="J80" s="16"/>
      <c r="K80" s="70"/>
      <c r="L80" s="13"/>
      <c r="M80" s="17"/>
      <c r="N80" s="88"/>
      <c r="O80" s="19"/>
      <c r="P80" s="124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</row>
    <row r="81" spans="1:30">
      <c r="A81" s="9"/>
      <c r="B81" s="10"/>
      <c r="C81" s="11"/>
      <c r="D81" s="12"/>
      <c r="E81" s="13"/>
      <c r="F81" s="14"/>
      <c r="G81" s="15"/>
      <c r="H81" s="14"/>
      <c r="I81" s="15"/>
      <c r="J81" s="16"/>
      <c r="K81" s="70"/>
      <c r="L81" s="13"/>
      <c r="M81" s="17"/>
      <c r="N81" s="88"/>
      <c r="O81" s="19"/>
      <c r="P81" s="28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</row>
    <row r="82" spans="1:30">
      <c r="A82" s="99"/>
      <c r="B82" s="100"/>
      <c r="C82" s="101"/>
      <c r="D82" s="92"/>
      <c r="E82" s="118"/>
      <c r="F82" s="94"/>
      <c r="G82" s="93"/>
      <c r="H82" s="94"/>
      <c r="I82" s="95"/>
      <c r="J82" s="100"/>
      <c r="K82" s="102"/>
      <c r="L82" s="97"/>
      <c r="M82" s="17"/>
      <c r="N82" s="88"/>
      <c r="O82" s="19"/>
      <c r="P82" s="28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</row>
    <row r="83" spans="1:30">
      <c r="A83" s="99"/>
      <c r="B83" s="100"/>
      <c r="C83" s="101"/>
      <c r="D83" s="92"/>
      <c r="E83" s="94"/>
      <c r="F83" s="94"/>
      <c r="G83" s="93"/>
      <c r="H83" s="94"/>
      <c r="I83" s="95"/>
      <c r="J83" s="100"/>
      <c r="K83" s="102"/>
      <c r="L83" s="97"/>
      <c r="M83" s="17"/>
      <c r="N83" s="88"/>
      <c r="O83" s="19"/>
      <c r="P83" s="28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</row>
    <row r="84" spans="1:30">
      <c r="A84" s="9"/>
      <c r="B84" s="10"/>
      <c r="C84" s="11"/>
      <c r="D84" s="12"/>
      <c r="E84" s="13"/>
      <c r="F84" s="14"/>
      <c r="G84" s="15"/>
      <c r="H84" s="14"/>
      <c r="I84" s="50"/>
      <c r="J84" s="16"/>
      <c r="K84" s="70"/>
      <c r="L84" s="13"/>
      <c r="M84" s="17"/>
      <c r="N84" s="88"/>
      <c r="O84" s="19"/>
      <c r="P84" s="28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</row>
    <row r="85" spans="1:30">
      <c r="A85" s="9"/>
      <c r="B85" s="10"/>
      <c r="C85" s="11"/>
      <c r="D85" s="12"/>
      <c r="E85" s="13"/>
      <c r="F85" s="14"/>
      <c r="G85" s="15"/>
      <c r="H85" s="14"/>
      <c r="I85" s="15"/>
      <c r="J85" s="16"/>
      <c r="K85" s="70"/>
      <c r="L85" s="13"/>
      <c r="M85" s="17"/>
      <c r="N85" s="88"/>
      <c r="O85" s="19"/>
      <c r="P85" s="28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</row>
    <row r="86" spans="1:30">
      <c r="A86" s="99"/>
      <c r="B86" s="90"/>
      <c r="C86" s="91"/>
      <c r="D86" s="92"/>
      <c r="E86" s="92"/>
      <c r="F86" s="94"/>
      <c r="G86" s="93"/>
      <c r="H86" s="94"/>
      <c r="I86" s="95"/>
      <c r="J86" s="90"/>
      <c r="K86" s="102"/>
      <c r="L86" s="97"/>
      <c r="M86" s="17"/>
      <c r="N86" s="88"/>
      <c r="O86" s="19"/>
      <c r="P86" s="116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</row>
    <row r="87" spans="1:30">
      <c r="A87" s="159"/>
      <c r="B87" s="141"/>
      <c r="C87" s="150"/>
      <c r="D87" s="143"/>
      <c r="E87" s="143"/>
      <c r="F87" s="143"/>
      <c r="G87" s="144"/>
      <c r="H87" s="145"/>
      <c r="I87" s="160"/>
      <c r="J87" s="149"/>
      <c r="K87" s="146"/>
      <c r="L87" s="147"/>
      <c r="M87" s="17"/>
      <c r="N87" s="88"/>
      <c r="O87" s="19"/>
      <c r="P87" s="116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</row>
    <row r="88" spans="1:30">
      <c r="A88" s="159"/>
      <c r="B88" s="141"/>
      <c r="C88" s="150"/>
      <c r="D88" s="143"/>
      <c r="E88" s="143"/>
      <c r="F88" s="143"/>
      <c r="G88" s="144"/>
      <c r="H88" s="145"/>
      <c r="I88" s="160"/>
      <c r="J88" s="149"/>
      <c r="K88" s="146"/>
      <c r="L88" s="147"/>
      <c r="M88" s="17"/>
      <c r="N88" s="88"/>
      <c r="O88" s="19"/>
      <c r="P88" s="126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</row>
    <row r="89" spans="1:30">
      <c r="A89" s="159"/>
      <c r="B89" s="141"/>
      <c r="C89" s="150"/>
      <c r="D89" s="143"/>
      <c r="E89" s="143"/>
      <c r="F89" s="143"/>
      <c r="G89" s="144"/>
      <c r="H89" s="145"/>
      <c r="I89" s="160"/>
      <c r="J89" s="149"/>
      <c r="K89" s="146"/>
      <c r="L89" s="147"/>
      <c r="M89" s="17"/>
      <c r="N89" s="88"/>
      <c r="O89" s="19"/>
      <c r="P89" s="126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</row>
  </sheetData>
  <hyperlinks>
    <hyperlink ref="A7" r:id="rId1"/>
    <hyperlink ref="N7" r:id="rId2"/>
    <hyperlink ref="A12" r:id="rId3"/>
    <hyperlink ref="N12" r:id="rId4"/>
    <hyperlink ref="A18" r:id="rId5" location="tab=summary"/>
    <hyperlink ref="A26" r:id="rId6"/>
    <hyperlink ref="K26" r:id="rId7" display="https://www.boxofficemojo.com/year/world/2018/?ref_=bo_cso_table_112"/>
    <hyperlink ref="A28" r:id="rId8"/>
    <hyperlink ref="K28" r:id="rId9" display="https://www.boxofficemojo.com/year/world/1982/?ref_=bo_cso_table_98"/>
    <hyperlink ref="N28" r:id="rId10" location=":~:text=Filming%20took%20place%20from%20September,were%20designed%20by%20Carlo%20Rambaldi."/>
    <hyperlink ref="A30" r:id="rId11"/>
    <hyperlink ref="K30" r:id="rId12" display="https://www.boxofficemojo.com/year/world/2002/?ref_=bo_cso_table_182"/>
    <hyperlink ref="N30" r:id="rId13" location=":~:text=Despite%20never%20hitting%20the%20number,films%20of%20the%2021st%20century."/>
    <hyperlink ref="A31" r:id="rId14"/>
    <hyperlink ref="K31" r:id="rId15" display="https://www.boxofficemojo.com/year/world/1977/?ref_=bo_cso_table_106"/>
    <hyperlink ref="N31" r:id="rId16" location=":~:text=Released%20in%201977%2C%20%22A%20New,around%20775%20million%20U.S.%20dollars."/>
    <hyperlink ref="A33" r:id="rId17"/>
    <hyperlink ref="K33" r:id="rId18" display="https://www.boxofficemojo.com/year/world/1978/?ref_=bo_cso_table_137"/>
    <hyperlink ref="N33" r:id="rId19" location=":~:text=Grease%20only%20cost%20%246%20million,movie%20musical%20of%20all%20time."/>
    <hyperlink ref="A34" r:id="rId20"/>
    <hyperlink ref="K34" r:id="rId21" display="https://www.boxofficemojo.com/year/world/1990/?ref_=bo_cso_table_63"/>
    <hyperlink ref="N34" r:id="rId22"/>
    <hyperlink ref="A35" r:id="rId23"/>
    <hyperlink ref="K35" r:id="rId24" display="https://www.boxofficemojo.com/year/world/1986/?ref_=bo_cso_table_136"/>
    <hyperlink ref="N35" r:id="rId25"/>
    <hyperlink ref="A39" r:id="rId26"/>
    <hyperlink ref="K39" r:id="rId27" display="https://www.boxofficemojo.com/year/world/2010/?ref_=bo_cso_table_96"/>
    <hyperlink ref="N39" r:id="rId28"/>
    <hyperlink ref="A40" r:id="rId29"/>
    <hyperlink ref="K40" r:id="rId30" display="https://www.boxofficemojo.com/year/world/1990/?ref_=bo_cso_table_45"/>
    <hyperlink ref="N40" r:id="rId31"/>
    <hyperlink ref="A43" r:id="rId32"/>
    <hyperlink ref="K43" r:id="rId33" display="https://www.boxofficemojo.com/year/world/2010/?ref_=bo_cso_table_133"/>
    <hyperlink ref="A44" r:id="rId34"/>
    <hyperlink ref="K44" r:id="rId35" display="https://www.boxofficemojo.com/year/world/2008/?ref_=bo_cso_table_161"/>
    <hyperlink ref="N44" r:id="rId36"/>
    <hyperlink ref="A46" r:id="rId37"/>
    <hyperlink ref="K46" r:id="rId38" display="https://www.boxofficemojo.com/year/world/1984/?ref_=bo_cso_table_158"/>
    <hyperlink ref="N46" r:id="rId39"/>
    <hyperlink ref="A48" r:id="rId40"/>
    <hyperlink ref="K48" r:id="rId41" display="https://www.boxofficemojo.com/year/world/1986/?ref_=bo_cso_table_76"/>
    <hyperlink ref="N48" r:id="rId42"/>
    <hyperlink ref="A49" r:id="rId43"/>
    <hyperlink ref="K49" r:id="rId44" display="https://www.boxofficemojo.com/year/world/1999/?ref_=bo_cso_table_78"/>
    <hyperlink ref="N49" r:id="rId45" location=":~:text=It%20was%20the%20second%2Dbest,against%20its%20%2415%2Dmillion%20budget."/>
    <hyperlink ref="A50" r:id="rId46"/>
    <hyperlink ref="K50" r:id="rId47" display="https://www.boxofficemojo.com/year/world/1994/?ref_=bo_cso_table_39"/>
    <hyperlink ref="N50" r:id="rId48"/>
    <hyperlink ref="A52" r:id="rId49"/>
    <hyperlink ref="K52" r:id="rId50" display="https://www.boxofficemojo.com/year/world/1987/?ref_=bo_cso_table_153"/>
    <hyperlink ref="N52" r:id="rId51" location=":~:text=The%20film%20became%20a%20huge,grossing%20film%20of%201987%20worldwide."/>
    <hyperlink ref="A54" r:id="rId52"/>
    <hyperlink ref="K54" r:id="rId53" display="https://www.boxofficemojo.com/year/world/1990/?ref_=bo_cso_table_26"/>
    <hyperlink ref="N54" r:id="rId54"/>
    <hyperlink ref="A55" r:id="rId55"/>
    <hyperlink ref="K55" r:id="rId56" display="https://www.boxofficemojo.com/year/world/2004/?ref_=bo_cso_table_171"/>
    <hyperlink ref="N55" r:id="rId57"/>
    <hyperlink ref="A56" r:id="rId58"/>
    <hyperlink ref="K56" r:id="rId59" display="https://www.boxofficemojo.com/year/world/1985/?ref_=bo_cso_table_154"/>
    <hyperlink ref="N56" r:id="rId60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AC169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20.28515625" customWidth="1"/>
  </cols>
  <sheetData>
    <row r="1" spans="1:29">
      <c r="A1" s="163" t="s">
        <v>1505</v>
      </c>
      <c r="B1" s="164" t="s">
        <v>1506</v>
      </c>
      <c r="C1" s="165" t="s">
        <v>1507</v>
      </c>
      <c r="D1" s="166" t="s">
        <v>1508</v>
      </c>
      <c r="E1" s="167" t="s">
        <v>1509</v>
      </c>
      <c r="F1" s="165" t="s">
        <v>1510</v>
      </c>
      <c r="G1" s="165" t="s">
        <v>1511</v>
      </c>
      <c r="H1" s="165" t="s">
        <v>1512</v>
      </c>
      <c r="I1" s="165" t="s">
        <v>1513</v>
      </c>
      <c r="J1" s="168" t="s">
        <v>1514</v>
      </c>
      <c r="K1" s="168" t="s">
        <v>1515</v>
      </c>
      <c r="L1" s="168" t="s">
        <v>1516</v>
      </c>
      <c r="M1" s="169" t="s">
        <v>1517</v>
      </c>
      <c r="N1" s="170" t="s">
        <v>1518</v>
      </c>
      <c r="O1" s="169" t="s">
        <v>1519</v>
      </c>
      <c r="P1" s="170" t="s">
        <v>1520</v>
      </c>
      <c r="Q1" s="169" t="s">
        <v>1521</v>
      </c>
      <c r="R1" s="170" t="s">
        <v>1522</v>
      </c>
      <c r="S1" s="170" t="s">
        <v>1523</v>
      </c>
      <c r="T1" s="171" t="s">
        <v>1524</v>
      </c>
      <c r="U1" s="165" t="s">
        <v>1525</v>
      </c>
      <c r="V1" s="172" t="s">
        <v>1526</v>
      </c>
      <c r="W1" s="173" t="s">
        <v>1527</v>
      </c>
      <c r="X1" s="174" t="s">
        <v>1528</v>
      </c>
      <c r="Y1" s="165" t="s">
        <v>1529</v>
      </c>
      <c r="Z1" s="168" t="s">
        <v>1530</v>
      </c>
      <c r="AA1" s="175" t="s">
        <v>1531</v>
      </c>
      <c r="AB1" s="175" t="s">
        <v>1532</v>
      </c>
      <c r="AC1" s="168"/>
    </row>
    <row r="2" spans="1:29">
      <c r="A2" s="176" t="s">
        <v>1533</v>
      </c>
      <c r="B2" s="177">
        <v>26</v>
      </c>
      <c r="C2" s="178">
        <v>49</v>
      </c>
      <c r="D2" s="179">
        <f t="shared" ref="D2:D28" si="0">(B2+C2)/2</f>
        <v>37.5</v>
      </c>
      <c r="E2" s="178">
        <v>39</v>
      </c>
      <c r="F2" s="180">
        <v>59</v>
      </c>
      <c r="G2" s="181">
        <f t="shared" ref="G2:G8" si="1">SUM(E2-F2)</f>
        <v>-20</v>
      </c>
      <c r="H2" s="182">
        <f t="shared" ref="H2:H8" si="2">(E2+F2)/2</f>
        <v>49</v>
      </c>
      <c r="I2" s="181">
        <f t="shared" ref="I2:I8" si="3">SUM(D2-H2)</f>
        <v>-11.5</v>
      </c>
      <c r="J2" s="183" t="s">
        <v>1534</v>
      </c>
      <c r="K2" s="183" t="s">
        <v>1535</v>
      </c>
      <c r="L2" s="183" t="s">
        <v>1536</v>
      </c>
      <c r="M2" s="184">
        <f t="shared" ref="M2:M20" si="4">N2/1000000</f>
        <v>1.5926450000000001</v>
      </c>
      <c r="N2" s="180">
        <v>1592645</v>
      </c>
      <c r="O2" s="184">
        <f t="shared" ref="O2:O28" si="5">P2/1000000</f>
        <v>3.1892200000000002</v>
      </c>
      <c r="P2" s="180">
        <v>3189220</v>
      </c>
      <c r="Q2" s="184">
        <f t="shared" ref="Q2:Q4" si="6">R2/1000000</f>
        <v>5.4655480000000001</v>
      </c>
      <c r="R2" s="185">
        <f>S2-P2</f>
        <v>5465548</v>
      </c>
      <c r="S2" s="180">
        <v>8654768</v>
      </c>
      <c r="T2" s="185">
        <f t="shared" ref="T2:T3" si="7">S2/100000</f>
        <v>86.54768</v>
      </c>
      <c r="U2" s="186">
        <f t="shared" ref="U2:U4" si="8">(R2/S2)</f>
        <v>0.63150716460568324</v>
      </c>
      <c r="V2" s="187" t="s">
        <v>1537</v>
      </c>
      <c r="W2" s="188" t="s">
        <v>1537</v>
      </c>
      <c r="X2" s="189" t="s">
        <v>1537</v>
      </c>
      <c r="Y2" s="178">
        <v>2018</v>
      </c>
      <c r="Z2" s="190"/>
      <c r="AA2" s="190"/>
      <c r="AB2" s="191" t="s">
        <v>1538</v>
      </c>
      <c r="AC2" s="190"/>
    </row>
    <row r="3" spans="1:29">
      <c r="A3" s="192" t="s">
        <v>1539</v>
      </c>
      <c r="B3" s="177">
        <v>85</v>
      </c>
      <c r="C3" s="178">
        <v>67</v>
      </c>
      <c r="D3" s="179">
        <f t="shared" si="0"/>
        <v>76</v>
      </c>
      <c r="E3" s="178">
        <v>77</v>
      </c>
      <c r="F3" s="180">
        <v>70</v>
      </c>
      <c r="G3" s="181">
        <f t="shared" si="1"/>
        <v>7</v>
      </c>
      <c r="H3" s="182">
        <f t="shared" si="2"/>
        <v>73.5</v>
      </c>
      <c r="I3" s="181">
        <f t="shared" si="3"/>
        <v>2.5</v>
      </c>
      <c r="J3" s="183" t="s">
        <v>1534</v>
      </c>
      <c r="K3" s="183" t="s">
        <v>1540</v>
      </c>
      <c r="L3" s="183" t="s">
        <v>1541</v>
      </c>
      <c r="M3" s="184">
        <f t="shared" si="4"/>
        <v>16.011689000000001</v>
      </c>
      <c r="N3" s="180">
        <v>16011689</v>
      </c>
      <c r="O3" s="184">
        <f t="shared" si="5"/>
        <v>53.548586</v>
      </c>
      <c r="P3" s="180">
        <v>53548586</v>
      </c>
      <c r="Q3" s="184">
        <f t="shared" si="6"/>
        <v>41.285013999999997</v>
      </c>
      <c r="R3" s="180">
        <v>41285014</v>
      </c>
      <c r="S3" s="180">
        <v>94833600</v>
      </c>
      <c r="T3" s="185">
        <f t="shared" si="7"/>
        <v>948.33600000000001</v>
      </c>
      <c r="U3" s="186">
        <f t="shared" si="8"/>
        <v>0.43534162997081205</v>
      </c>
      <c r="V3" s="187">
        <v>20</v>
      </c>
      <c r="W3" s="188" t="s">
        <v>1537</v>
      </c>
      <c r="X3" s="189" t="s">
        <v>1537</v>
      </c>
      <c r="Y3" s="178">
        <v>2018</v>
      </c>
      <c r="Z3" s="190"/>
      <c r="AA3" s="190"/>
      <c r="AB3" s="191" t="s">
        <v>1542</v>
      </c>
      <c r="AC3" s="190"/>
    </row>
    <row r="4" spans="1:29">
      <c r="A4" s="192" t="s">
        <v>1543</v>
      </c>
      <c r="B4" s="177">
        <v>65</v>
      </c>
      <c r="C4" s="178">
        <v>55</v>
      </c>
      <c r="D4" s="179">
        <f t="shared" si="0"/>
        <v>60</v>
      </c>
      <c r="E4" s="178">
        <v>80</v>
      </c>
      <c r="F4" s="180">
        <v>73</v>
      </c>
      <c r="G4" s="181">
        <f t="shared" si="1"/>
        <v>7</v>
      </c>
      <c r="H4" s="182">
        <f t="shared" si="2"/>
        <v>76.5</v>
      </c>
      <c r="I4" s="181">
        <f t="shared" si="3"/>
        <v>-16.5</v>
      </c>
      <c r="J4" s="183" t="s">
        <v>1544</v>
      </c>
      <c r="K4" s="183" t="s">
        <v>1545</v>
      </c>
      <c r="L4" s="183" t="s">
        <v>1541</v>
      </c>
      <c r="M4" s="184">
        <f t="shared" si="4"/>
        <v>67.873521999999994</v>
      </c>
      <c r="N4" s="180">
        <v>67873522</v>
      </c>
      <c r="O4" s="184">
        <f t="shared" si="5"/>
        <v>259.72088000000002</v>
      </c>
      <c r="P4" s="180">
        <v>259720880</v>
      </c>
      <c r="Q4" s="184">
        <f t="shared" si="6"/>
        <v>681</v>
      </c>
      <c r="R4" s="180">
        <v>681000000</v>
      </c>
      <c r="S4" s="180">
        <f>P4+R4</f>
        <v>940720880</v>
      </c>
      <c r="T4" s="185">
        <f>S4/1000000</f>
        <v>940.72087999999997</v>
      </c>
      <c r="U4" s="186">
        <f t="shared" si="8"/>
        <v>0.72391292090805937</v>
      </c>
      <c r="V4" s="187">
        <v>160</v>
      </c>
      <c r="W4" s="188" t="s">
        <v>1537</v>
      </c>
      <c r="X4" s="189" t="s">
        <v>1537</v>
      </c>
      <c r="Y4" s="178">
        <v>2018</v>
      </c>
      <c r="Z4" s="190"/>
      <c r="AA4" s="190"/>
      <c r="AB4" s="193" t="s">
        <v>1537</v>
      </c>
      <c r="AC4" s="190"/>
    </row>
    <row r="5" spans="1:29">
      <c r="A5" s="176" t="s">
        <v>1546</v>
      </c>
      <c r="B5" s="177">
        <v>54</v>
      </c>
      <c r="C5" s="178">
        <v>42</v>
      </c>
      <c r="D5" s="179">
        <f t="shared" si="0"/>
        <v>48</v>
      </c>
      <c r="E5" s="178">
        <v>73</v>
      </c>
      <c r="F5" s="178">
        <v>65</v>
      </c>
      <c r="G5" s="182">
        <f t="shared" si="1"/>
        <v>8</v>
      </c>
      <c r="H5" s="182">
        <f t="shared" si="2"/>
        <v>69</v>
      </c>
      <c r="I5" s="181">
        <f t="shared" si="3"/>
        <v>-21</v>
      </c>
      <c r="J5" s="183" t="s">
        <v>1534</v>
      </c>
      <c r="K5" s="183" t="s">
        <v>1535</v>
      </c>
      <c r="L5" s="183" t="s">
        <v>1547</v>
      </c>
      <c r="M5" s="184">
        <f t="shared" si="4"/>
        <v>1.7268680000000001</v>
      </c>
      <c r="N5" s="180">
        <v>1726868</v>
      </c>
      <c r="O5" s="184">
        <f t="shared" si="5"/>
        <v>3.424744</v>
      </c>
      <c r="P5" s="180">
        <v>3424744</v>
      </c>
      <c r="Q5" s="184">
        <v>0</v>
      </c>
      <c r="R5" s="185">
        <v>0</v>
      </c>
      <c r="S5" s="180">
        <v>3424744</v>
      </c>
      <c r="T5" s="185">
        <f>S5/100000</f>
        <v>34.247439999999997</v>
      </c>
      <c r="U5" s="182">
        <v>0</v>
      </c>
      <c r="V5" s="187" t="s">
        <v>1537</v>
      </c>
      <c r="W5" s="188" t="s">
        <v>1537</v>
      </c>
      <c r="X5" s="189" t="s">
        <v>1537</v>
      </c>
      <c r="Y5" s="178">
        <v>2018</v>
      </c>
      <c r="Z5" s="190"/>
      <c r="AA5" s="190"/>
      <c r="AB5" s="191" t="s">
        <v>1548</v>
      </c>
      <c r="AC5" s="190"/>
    </row>
    <row r="6" spans="1:29">
      <c r="A6" s="194" t="s">
        <v>1549</v>
      </c>
      <c r="B6" s="177">
        <v>75</v>
      </c>
      <c r="C6" s="195">
        <v>68</v>
      </c>
      <c r="D6" s="179">
        <f t="shared" si="0"/>
        <v>71.5</v>
      </c>
      <c r="E6" s="195">
        <v>56</v>
      </c>
      <c r="F6" s="195">
        <v>52</v>
      </c>
      <c r="G6" s="182">
        <f t="shared" si="1"/>
        <v>4</v>
      </c>
      <c r="H6" s="182">
        <f t="shared" si="2"/>
        <v>54</v>
      </c>
      <c r="I6" s="181">
        <f t="shared" si="3"/>
        <v>17.5</v>
      </c>
      <c r="J6" s="196" t="s">
        <v>1550</v>
      </c>
      <c r="K6" s="196" t="s">
        <v>1550</v>
      </c>
      <c r="L6" s="197" t="s">
        <v>1547</v>
      </c>
      <c r="M6" s="198">
        <f t="shared" si="4"/>
        <v>0.141959</v>
      </c>
      <c r="N6" s="180">
        <v>141959</v>
      </c>
      <c r="O6" s="198">
        <f t="shared" si="5"/>
        <v>7.1158539999999997</v>
      </c>
      <c r="P6" s="180">
        <v>7115854</v>
      </c>
      <c r="Q6" s="198">
        <f t="shared" ref="Q6:Q9" si="9">R6/1000000</f>
        <v>0</v>
      </c>
      <c r="R6" s="181">
        <f t="shared" ref="R6:R9" si="10">S6-P6</f>
        <v>0</v>
      </c>
      <c r="S6" s="180">
        <v>7115854</v>
      </c>
      <c r="T6" s="180">
        <f>S6/1000000</f>
        <v>7.1158539999999997</v>
      </c>
      <c r="U6" s="186">
        <f t="shared" ref="U6:U9" si="11">(R6/S6)</f>
        <v>0</v>
      </c>
      <c r="V6" s="199" t="s">
        <v>1537</v>
      </c>
      <c r="W6" s="200" t="s">
        <v>1537</v>
      </c>
      <c r="X6" s="201" t="s">
        <v>1537</v>
      </c>
      <c r="Y6" s="195">
        <v>2017</v>
      </c>
      <c r="Z6" s="202"/>
      <c r="AA6" s="202"/>
      <c r="AB6" s="203" t="s">
        <v>1551</v>
      </c>
      <c r="AC6" s="202"/>
    </row>
    <row r="7" spans="1:29">
      <c r="A7" s="192" t="s">
        <v>1552</v>
      </c>
      <c r="B7" s="177">
        <v>83</v>
      </c>
      <c r="C7" s="178">
        <v>69</v>
      </c>
      <c r="D7" s="179">
        <f t="shared" si="0"/>
        <v>76</v>
      </c>
      <c r="E7" s="178">
        <v>56</v>
      </c>
      <c r="F7" s="180">
        <v>66</v>
      </c>
      <c r="G7" s="181">
        <f t="shared" si="1"/>
        <v>-10</v>
      </c>
      <c r="H7" s="182">
        <f t="shared" si="2"/>
        <v>61</v>
      </c>
      <c r="I7" s="181">
        <f t="shared" si="3"/>
        <v>15</v>
      </c>
      <c r="J7" s="204" t="s">
        <v>1544</v>
      </c>
      <c r="K7" s="204" t="s">
        <v>1544</v>
      </c>
      <c r="L7" s="183" t="s">
        <v>1547</v>
      </c>
      <c r="M7" s="184">
        <f t="shared" si="4"/>
        <v>1.734497</v>
      </c>
      <c r="N7" s="180">
        <v>1734497</v>
      </c>
      <c r="O7" s="184">
        <f t="shared" si="5"/>
        <v>5.0192259999999997</v>
      </c>
      <c r="P7" s="180">
        <v>5019226</v>
      </c>
      <c r="Q7" s="184">
        <f t="shared" si="9"/>
        <v>2.2393079999999999</v>
      </c>
      <c r="R7" s="185">
        <f t="shared" si="10"/>
        <v>2239308</v>
      </c>
      <c r="S7" s="180">
        <v>7258534</v>
      </c>
      <c r="T7" s="185">
        <f t="shared" ref="T7:T8" si="12">S7/100000</f>
        <v>72.585340000000002</v>
      </c>
      <c r="U7" s="186">
        <f t="shared" si="11"/>
        <v>0.30850692440098787</v>
      </c>
      <c r="V7" s="187" t="s">
        <v>1537</v>
      </c>
      <c r="W7" s="188" t="s">
        <v>1537</v>
      </c>
      <c r="X7" s="189" t="s">
        <v>1537</v>
      </c>
      <c r="Y7" s="178">
        <v>2018</v>
      </c>
      <c r="Z7" s="190"/>
      <c r="AA7" s="190"/>
      <c r="AB7" s="193" t="s">
        <v>1537</v>
      </c>
      <c r="AC7" s="190"/>
    </row>
    <row r="8" spans="1:29">
      <c r="A8" s="176" t="s">
        <v>1553</v>
      </c>
      <c r="B8" s="177">
        <v>93</v>
      </c>
      <c r="C8" s="178">
        <v>76</v>
      </c>
      <c r="D8" s="179">
        <f t="shared" si="0"/>
        <v>84.5</v>
      </c>
      <c r="E8" s="178">
        <v>90</v>
      </c>
      <c r="F8" s="180">
        <v>79</v>
      </c>
      <c r="G8" s="181">
        <f t="shared" si="1"/>
        <v>11</v>
      </c>
      <c r="H8" s="182">
        <f t="shared" si="2"/>
        <v>84.5</v>
      </c>
      <c r="I8" s="181">
        <f t="shared" si="3"/>
        <v>0</v>
      </c>
      <c r="J8" s="204" t="s">
        <v>1554</v>
      </c>
      <c r="K8" s="204" t="s">
        <v>1554</v>
      </c>
      <c r="L8" s="183" t="s">
        <v>1547</v>
      </c>
      <c r="M8" s="184">
        <f t="shared" si="4"/>
        <v>0.33899899999999999</v>
      </c>
      <c r="N8" s="180">
        <v>338999</v>
      </c>
      <c r="O8" s="184">
        <f t="shared" si="5"/>
        <v>4.1537829999999998</v>
      </c>
      <c r="P8" s="180">
        <v>4153783</v>
      </c>
      <c r="Q8" s="184">
        <f t="shared" si="9"/>
        <v>2.5419000000000001E-2</v>
      </c>
      <c r="R8" s="185">
        <f t="shared" si="10"/>
        <v>25419</v>
      </c>
      <c r="S8" s="180">
        <v>4179202</v>
      </c>
      <c r="T8" s="185">
        <f t="shared" si="12"/>
        <v>41.792020000000001</v>
      </c>
      <c r="U8" s="186">
        <f t="shared" si="11"/>
        <v>6.0822616375087873E-3</v>
      </c>
      <c r="V8" s="187" t="s">
        <v>1537</v>
      </c>
      <c r="W8" s="188" t="s">
        <v>1537</v>
      </c>
      <c r="X8" s="189" t="s">
        <v>1537</v>
      </c>
      <c r="Y8" s="178">
        <v>2018</v>
      </c>
      <c r="Z8" s="190"/>
      <c r="AA8" s="190"/>
      <c r="AB8" s="191" t="s">
        <v>1555</v>
      </c>
      <c r="AC8" s="190"/>
    </row>
    <row r="9" spans="1:29">
      <c r="A9" s="176" t="s">
        <v>1556</v>
      </c>
      <c r="B9" s="177">
        <v>54</v>
      </c>
      <c r="C9" s="178">
        <v>48</v>
      </c>
      <c r="D9" s="179">
        <f t="shared" si="0"/>
        <v>51</v>
      </c>
      <c r="E9" s="178">
        <v>71</v>
      </c>
      <c r="F9" s="180" t="s">
        <v>1537</v>
      </c>
      <c r="G9" s="180" t="s">
        <v>1537</v>
      </c>
      <c r="H9" s="180" t="s">
        <v>1537</v>
      </c>
      <c r="I9" s="180" t="s">
        <v>1537</v>
      </c>
      <c r="J9" s="204" t="s">
        <v>1544</v>
      </c>
      <c r="K9" s="204" t="s">
        <v>1544</v>
      </c>
      <c r="L9" s="183" t="s">
        <v>1557</v>
      </c>
      <c r="M9" s="184">
        <f t="shared" si="4"/>
        <v>0.70404699999999998</v>
      </c>
      <c r="N9" s="180">
        <v>704047</v>
      </c>
      <c r="O9" s="184">
        <f t="shared" si="5"/>
        <v>1.983984</v>
      </c>
      <c r="P9" s="180">
        <v>1983984</v>
      </c>
      <c r="Q9" s="184">
        <f t="shared" si="9"/>
        <v>542.07793200000003</v>
      </c>
      <c r="R9" s="185">
        <f t="shared" si="10"/>
        <v>542077932</v>
      </c>
      <c r="S9" s="180">
        <v>544061916</v>
      </c>
      <c r="T9" s="185">
        <f>S9/1000000</f>
        <v>544.061916</v>
      </c>
      <c r="U9" s="186">
        <f t="shared" si="11"/>
        <v>0.99635338563193976</v>
      </c>
      <c r="V9" s="187" t="s">
        <v>1537</v>
      </c>
      <c r="W9" s="188" t="s">
        <v>1537</v>
      </c>
      <c r="X9" s="189" t="s">
        <v>1537</v>
      </c>
      <c r="Y9" s="178">
        <v>2018</v>
      </c>
      <c r="Z9" s="190"/>
      <c r="AA9" s="190"/>
      <c r="AB9" s="191" t="s">
        <v>1558</v>
      </c>
      <c r="AC9" s="190"/>
    </row>
    <row r="10" spans="1:29">
      <c r="A10" s="192" t="s">
        <v>1559</v>
      </c>
      <c r="B10" s="177">
        <v>13</v>
      </c>
      <c r="C10" s="178">
        <v>33</v>
      </c>
      <c r="D10" s="179">
        <f t="shared" si="0"/>
        <v>23</v>
      </c>
      <c r="E10" s="178">
        <v>53</v>
      </c>
      <c r="F10" s="180">
        <v>38</v>
      </c>
      <c r="G10" s="181">
        <f t="shared" ref="G10:G231" si="13">SUM(E10-F10)</f>
        <v>15</v>
      </c>
      <c r="H10" s="182">
        <f t="shared" ref="H10:H28" si="14">(E10+F10)/2</f>
        <v>45.5</v>
      </c>
      <c r="I10" s="181">
        <f t="shared" ref="I10:I231" si="15">SUM(D10-H10)</f>
        <v>-22.5</v>
      </c>
      <c r="J10" s="183" t="s">
        <v>1554</v>
      </c>
      <c r="K10" s="183" t="s">
        <v>1554</v>
      </c>
      <c r="L10" s="183" t="s">
        <v>1557</v>
      </c>
      <c r="M10" s="184">
        <f t="shared" si="4"/>
        <v>2.6896770000000001</v>
      </c>
      <c r="N10" s="180">
        <v>2689677</v>
      </c>
      <c r="O10" s="184">
        <f t="shared" si="5"/>
        <v>5.7289399999999997</v>
      </c>
      <c r="P10" s="180">
        <v>5728940</v>
      </c>
      <c r="Q10" s="184">
        <v>0</v>
      </c>
      <c r="R10" s="185">
        <v>0</v>
      </c>
      <c r="S10" s="180">
        <v>5728940</v>
      </c>
      <c r="T10" s="185">
        <f t="shared" ref="T10:T13" si="16">S10/100000</f>
        <v>57.289400000000001</v>
      </c>
      <c r="U10" s="182">
        <v>0</v>
      </c>
      <c r="V10" s="187" t="s">
        <v>1537</v>
      </c>
      <c r="W10" s="188" t="s">
        <v>1537</v>
      </c>
      <c r="X10" s="189" t="s">
        <v>1537</v>
      </c>
      <c r="Y10" s="178">
        <v>2018</v>
      </c>
      <c r="Z10" s="190"/>
      <c r="AA10" s="190"/>
      <c r="AB10" s="191" t="s">
        <v>1560</v>
      </c>
      <c r="AC10" s="190"/>
    </row>
    <row r="11" spans="1:29">
      <c r="A11" s="176" t="s">
        <v>1561</v>
      </c>
      <c r="B11" s="177">
        <v>39</v>
      </c>
      <c r="C11" s="178">
        <v>46</v>
      </c>
      <c r="D11" s="179">
        <f t="shared" si="0"/>
        <v>42.5</v>
      </c>
      <c r="E11" s="178">
        <v>40</v>
      </c>
      <c r="F11" s="180">
        <v>55</v>
      </c>
      <c r="G11" s="181">
        <f t="shared" si="13"/>
        <v>-15</v>
      </c>
      <c r="H11" s="182">
        <f t="shared" si="14"/>
        <v>47.5</v>
      </c>
      <c r="I11" s="181">
        <f t="shared" si="15"/>
        <v>-5</v>
      </c>
      <c r="J11" s="183" t="s">
        <v>1550</v>
      </c>
      <c r="K11" s="204" t="s">
        <v>1562</v>
      </c>
      <c r="L11" s="183" t="s">
        <v>1547</v>
      </c>
      <c r="M11" s="184">
        <f t="shared" si="4"/>
        <v>2.7224200000000001</v>
      </c>
      <c r="N11" s="180">
        <v>2722420</v>
      </c>
      <c r="O11" s="184">
        <f t="shared" si="5"/>
        <v>4.9698529999999996</v>
      </c>
      <c r="P11" s="180">
        <v>4969853</v>
      </c>
      <c r="Q11" s="184">
        <f t="shared" ref="Q11:Q12" si="17">R11/1000000</f>
        <v>6.0317740000000004</v>
      </c>
      <c r="R11" s="185">
        <f t="shared" ref="R11:R12" si="18">S11-P11</f>
        <v>6031774</v>
      </c>
      <c r="S11" s="180">
        <v>11001627</v>
      </c>
      <c r="T11" s="185">
        <f t="shared" si="16"/>
        <v>110.01627000000001</v>
      </c>
      <c r="U11" s="186">
        <f t="shared" ref="U11:U12" si="19">(R11/S11)</f>
        <v>0.54826199797539032</v>
      </c>
      <c r="V11" s="187" t="s">
        <v>1537</v>
      </c>
      <c r="W11" s="188" t="s">
        <v>1537</v>
      </c>
      <c r="X11" s="189" t="s">
        <v>1537</v>
      </c>
      <c r="Y11" s="178">
        <v>2018</v>
      </c>
      <c r="Z11" s="190"/>
      <c r="AA11" s="190"/>
      <c r="AB11" s="191" t="s">
        <v>1563</v>
      </c>
      <c r="AC11" s="190"/>
    </row>
    <row r="12" spans="1:29">
      <c r="A12" s="176" t="s">
        <v>1564</v>
      </c>
      <c r="B12" s="177">
        <v>90</v>
      </c>
      <c r="C12" s="178">
        <v>82</v>
      </c>
      <c r="D12" s="179">
        <f t="shared" si="0"/>
        <v>86</v>
      </c>
      <c r="E12" s="178">
        <v>88</v>
      </c>
      <c r="F12" s="180">
        <v>81</v>
      </c>
      <c r="G12" s="181">
        <f t="shared" si="13"/>
        <v>7</v>
      </c>
      <c r="H12" s="182">
        <f t="shared" si="14"/>
        <v>84.5</v>
      </c>
      <c r="I12" s="181">
        <f t="shared" si="15"/>
        <v>1.5</v>
      </c>
      <c r="J12" s="204" t="s">
        <v>1565</v>
      </c>
      <c r="K12" s="204" t="s">
        <v>1565</v>
      </c>
      <c r="L12" s="183" t="s">
        <v>1547</v>
      </c>
      <c r="M12" s="184">
        <f t="shared" si="4"/>
        <v>1.6202939999999999</v>
      </c>
      <c r="N12" s="180">
        <v>1620294</v>
      </c>
      <c r="O12" s="184">
        <f t="shared" si="5"/>
        <v>32.014532000000003</v>
      </c>
      <c r="P12" s="180">
        <v>32014532</v>
      </c>
      <c r="Q12" s="184">
        <f t="shared" si="17"/>
        <v>32.133161000000001</v>
      </c>
      <c r="R12" s="185">
        <f t="shared" si="18"/>
        <v>32133161</v>
      </c>
      <c r="S12" s="180">
        <v>64147693</v>
      </c>
      <c r="T12" s="185">
        <f t="shared" si="16"/>
        <v>641.47693000000004</v>
      </c>
      <c r="U12" s="186">
        <f t="shared" si="19"/>
        <v>0.50092465523272989</v>
      </c>
      <c r="V12" s="187" t="s">
        <v>1537</v>
      </c>
      <c r="W12" s="188" t="s">
        <v>1537</v>
      </c>
      <c r="X12" s="189" t="s">
        <v>1537</v>
      </c>
      <c r="Y12" s="178">
        <v>2018</v>
      </c>
      <c r="Z12" s="190"/>
      <c r="AA12" s="190"/>
      <c r="AB12" s="191" t="s">
        <v>1566</v>
      </c>
      <c r="AC12" s="190"/>
    </row>
    <row r="13" spans="1:29">
      <c r="A13" s="176" t="s">
        <v>1567</v>
      </c>
      <c r="B13" s="177">
        <v>100</v>
      </c>
      <c r="C13" s="178">
        <v>88</v>
      </c>
      <c r="D13" s="179">
        <f t="shared" si="0"/>
        <v>94</v>
      </c>
      <c r="E13" s="178">
        <v>87</v>
      </c>
      <c r="F13" s="180">
        <v>78</v>
      </c>
      <c r="G13" s="181">
        <f t="shared" si="13"/>
        <v>9</v>
      </c>
      <c r="H13" s="182">
        <f t="shared" si="14"/>
        <v>82.5</v>
      </c>
      <c r="I13" s="181">
        <f t="shared" si="15"/>
        <v>11.5</v>
      </c>
      <c r="J13" s="204" t="s">
        <v>1554</v>
      </c>
      <c r="K13" s="204" t="s">
        <v>1554</v>
      </c>
      <c r="L13" s="183" t="s">
        <v>1541</v>
      </c>
      <c r="M13" s="184">
        <f t="shared" si="4"/>
        <v>0.21914</v>
      </c>
      <c r="N13" s="180">
        <v>219140</v>
      </c>
      <c r="O13" s="184">
        <f t="shared" si="5"/>
        <v>5.7608449999999998</v>
      </c>
      <c r="P13" s="180">
        <v>5760845</v>
      </c>
      <c r="Q13" s="184">
        <v>0</v>
      </c>
      <c r="R13" s="185">
        <v>0</v>
      </c>
      <c r="S13" s="180">
        <v>5760845</v>
      </c>
      <c r="T13" s="185">
        <f t="shared" si="16"/>
        <v>57.608449999999998</v>
      </c>
      <c r="U13" s="182">
        <v>0</v>
      </c>
      <c r="V13" s="187" t="s">
        <v>1537</v>
      </c>
      <c r="W13" s="188" t="s">
        <v>1537</v>
      </c>
      <c r="X13" s="189" t="s">
        <v>1537</v>
      </c>
      <c r="Y13" s="178">
        <v>2018</v>
      </c>
      <c r="Z13" s="190"/>
      <c r="AA13" s="190"/>
      <c r="AB13" s="191" t="s">
        <v>1568</v>
      </c>
      <c r="AC13" s="190"/>
    </row>
    <row r="14" spans="1:29">
      <c r="A14" s="205" t="s">
        <v>1448</v>
      </c>
      <c r="B14" s="206">
        <v>87</v>
      </c>
      <c r="C14" s="189">
        <v>68</v>
      </c>
      <c r="D14" s="207">
        <f t="shared" si="0"/>
        <v>77.5</v>
      </c>
      <c r="E14" s="189">
        <v>92</v>
      </c>
      <c r="F14" s="189">
        <v>72</v>
      </c>
      <c r="G14" s="180">
        <f t="shared" si="13"/>
        <v>20</v>
      </c>
      <c r="H14" s="195">
        <f t="shared" si="14"/>
        <v>82</v>
      </c>
      <c r="I14" s="208">
        <f t="shared" si="15"/>
        <v>-4.5</v>
      </c>
      <c r="J14" s="193" t="s">
        <v>1554</v>
      </c>
      <c r="K14" s="193" t="s">
        <v>1554</v>
      </c>
      <c r="L14" s="193" t="s">
        <v>1541</v>
      </c>
      <c r="M14" s="184">
        <f t="shared" si="4"/>
        <v>0.12336</v>
      </c>
      <c r="N14" s="185">
        <v>123360</v>
      </c>
      <c r="O14" s="184">
        <f t="shared" si="5"/>
        <v>7.1870950000000002</v>
      </c>
      <c r="P14" s="185">
        <v>7187095</v>
      </c>
      <c r="Q14" s="184">
        <f t="shared" ref="Q14:Q16" si="20">R14/1000000</f>
        <v>3.15</v>
      </c>
      <c r="R14" s="185">
        <v>3150000</v>
      </c>
      <c r="S14" s="185">
        <f>R14+P14</f>
        <v>10337095</v>
      </c>
      <c r="T14" s="185">
        <f t="shared" ref="T14:T15" si="21">S14/1000000</f>
        <v>10.337095</v>
      </c>
      <c r="U14" s="209">
        <f>R14/S14</f>
        <v>0.30472777893595832</v>
      </c>
      <c r="V14" s="187" t="s">
        <v>1537</v>
      </c>
      <c r="W14" s="188" t="s">
        <v>1537</v>
      </c>
      <c r="X14" s="210" t="s">
        <v>1569</v>
      </c>
      <c r="Y14" s="189">
        <v>2016</v>
      </c>
      <c r="Z14" s="190"/>
      <c r="AA14" s="190"/>
      <c r="AB14" s="191" t="s">
        <v>1570</v>
      </c>
      <c r="AC14" s="190"/>
    </row>
    <row r="15" spans="1:29">
      <c r="A15" s="194" t="s">
        <v>1571</v>
      </c>
      <c r="B15" s="177">
        <v>84</v>
      </c>
      <c r="C15" s="195">
        <v>66</v>
      </c>
      <c r="D15" s="179">
        <f t="shared" si="0"/>
        <v>75</v>
      </c>
      <c r="E15" s="180">
        <v>83</v>
      </c>
      <c r="F15" s="195">
        <v>65</v>
      </c>
      <c r="G15" s="181">
        <f t="shared" si="13"/>
        <v>18</v>
      </c>
      <c r="H15" s="211">
        <f t="shared" si="14"/>
        <v>74</v>
      </c>
      <c r="I15" s="181">
        <f t="shared" si="15"/>
        <v>1</v>
      </c>
      <c r="J15" s="196" t="s">
        <v>1572</v>
      </c>
      <c r="K15" s="196" t="s">
        <v>1572</v>
      </c>
      <c r="L15" s="183" t="s">
        <v>1536</v>
      </c>
      <c r="M15" s="198">
        <f t="shared" si="4"/>
        <v>3.810867</v>
      </c>
      <c r="N15" s="180">
        <v>3810867</v>
      </c>
      <c r="O15" s="198">
        <f t="shared" si="5"/>
        <v>13.406883000000001</v>
      </c>
      <c r="P15" s="180">
        <v>13406883</v>
      </c>
      <c r="Q15" s="198">
        <f t="shared" si="20"/>
        <v>0</v>
      </c>
      <c r="R15" s="181">
        <f>S15-P15</f>
        <v>0</v>
      </c>
      <c r="S15" s="180">
        <v>13406883</v>
      </c>
      <c r="T15" s="180">
        <f t="shared" si="21"/>
        <v>13.406883000000001</v>
      </c>
      <c r="U15" s="186">
        <f>(R15/S15)</f>
        <v>0</v>
      </c>
      <c r="V15" s="199" t="s">
        <v>1537</v>
      </c>
      <c r="W15" s="200" t="s">
        <v>1537</v>
      </c>
      <c r="X15" s="201" t="s">
        <v>1537</v>
      </c>
      <c r="Y15" s="195">
        <v>2017</v>
      </c>
      <c r="Z15" s="202"/>
      <c r="AA15" s="202"/>
      <c r="AB15" s="212" t="s">
        <v>1537</v>
      </c>
      <c r="AC15" s="202"/>
    </row>
    <row r="16" spans="1:29">
      <c r="A16" s="176" t="s">
        <v>1573</v>
      </c>
      <c r="B16" s="177">
        <v>82</v>
      </c>
      <c r="C16" s="178">
        <v>66</v>
      </c>
      <c r="D16" s="179">
        <f t="shared" si="0"/>
        <v>74</v>
      </c>
      <c r="E16" s="178">
        <v>80</v>
      </c>
      <c r="F16" s="180">
        <v>87</v>
      </c>
      <c r="G16" s="181">
        <f t="shared" si="13"/>
        <v>-7</v>
      </c>
      <c r="H16" s="182">
        <f t="shared" si="14"/>
        <v>83.5</v>
      </c>
      <c r="I16" s="181">
        <f t="shared" si="15"/>
        <v>-9.5</v>
      </c>
      <c r="J16" s="204" t="s">
        <v>1554</v>
      </c>
      <c r="K16" s="204" t="s">
        <v>1554</v>
      </c>
      <c r="L16" s="213" t="s">
        <v>1574</v>
      </c>
      <c r="M16" s="184">
        <f t="shared" si="4"/>
        <v>6.1213999999999998E-2</v>
      </c>
      <c r="N16" s="180">
        <v>61214</v>
      </c>
      <c r="O16" s="184">
        <f t="shared" si="5"/>
        <v>1.1905539999999999</v>
      </c>
      <c r="P16" s="180">
        <v>1190554</v>
      </c>
      <c r="Q16" s="184">
        <f t="shared" si="20"/>
        <v>0</v>
      </c>
      <c r="R16" s="185">
        <v>0</v>
      </c>
      <c r="S16" s="180">
        <v>1190554</v>
      </c>
      <c r="T16" s="185">
        <f t="shared" ref="T16:T17" si="22">S16/100000</f>
        <v>11.90554</v>
      </c>
      <c r="U16" s="182">
        <v>0</v>
      </c>
      <c r="V16" s="187" t="s">
        <v>1537</v>
      </c>
      <c r="W16" s="188" t="s">
        <v>1537</v>
      </c>
      <c r="X16" s="189" t="s">
        <v>1537</v>
      </c>
      <c r="Y16" s="178">
        <v>2018</v>
      </c>
      <c r="Z16" s="190"/>
      <c r="AA16" s="190"/>
      <c r="AB16" s="191" t="s">
        <v>1575</v>
      </c>
      <c r="AC16" s="190"/>
    </row>
    <row r="17" spans="1:29">
      <c r="A17" s="176" t="s">
        <v>1576</v>
      </c>
      <c r="B17" s="177">
        <v>25</v>
      </c>
      <c r="C17" s="178">
        <v>17</v>
      </c>
      <c r="D17" s="179">
        <f t="shared" si="0"/>
        <v>21</v>
      </c>
      <c r="E17" s="178">
        <v>54</v>
      </c>
      <c r="F17" s="180">
        <v>28</v>
      </c>
      <c r="G17" s="181">
        <f t="shared" si="13"/>
        <v>26</v>
      </c>
      <c r="H17" s="182">
        <f t="shared" si="14"/>
        <v>41</v>
      </c>
      <c r="I17" s="181">
        <f t="shared" si="15"/>
        <v>-20</v>
      </c>
      <c r="J17" s="204" t="s">
        <v>1554</v>
      </c>
      <c r="K17" s="204" t="s">
        <v>1554</v>
      </c>
      <c r="L17" s="183" t="s">
        <v>1547</v>
      </c>
      <c r="M17" s="184">
        <f t="shared" si="4"/>
        <v>1.942569</v>
      </c>
      <c r="N17" s="180">
        <v>1942569</v>
      </c>
      <c r="O17" s="184">
        <f t="shared" si="5"/>
        <v>4.7199280000000003</v>
      </c>
      <c r="P17" s="180">
        <v>4719928</v>
      </c>
      <c r="Q17" s="184">
        <v>0</v>
      </c>
      <c r="R17" s="185">
        <v>0</v>
      </c>
      <c r="S17" s="180">
        <v>4719928</v>
      </c>
      <c r="T17" s="185">
        <f t="shared" si="22"/>
        <v>47.199280000000002</v>
      </c>
      <c r="U17" s="182">
        <v>0</v>
      </c>
      <c r="V17" s="187" t="s">
        <v>1537</v>
      </c>
      <c r="W17" s="188" t="s">
        <v>1537</v>
      </c>
      <c r="X17" s="189" t="s">
        <v>1537</v>
      </c>
      <c r="Y17" s="178">
        <v>2018</v>
      </c>
      <c r="Z17" s="190"/>
      <c r="AA17" s="190"/>
      <c r="AB17" s="191" t="s">
        <v>1577</v>
      </c>
      <c r="AC17" s="190"/>
    </row>
    <row r="18" spans="1:29">
      <c r="A18" s="192" t="s">
        <v>1578</v>
      </c>
      <c r="B18" s="177">
        <v>75</v>
      </c>
      <c r="C18" s="178">
        <v>60</v>
      </c>
      <c r="D18" s="179">
        <f t="shared" si="0"/>
        <v>67.5</v>
      </c>
      <c r="E18" s="178">
        <v>65</v>
      </c>
      <c r="F18" s="180">
        <v>68</v>
      </c>
      <c r="G18" s="181">
        <f t="shared" si="13"/>
        <v>-3</v>
      </c>
      <c r="H18" s="182">
        <f t="shared" si="14"/>
        <v>66.5</v>
      </c>
      <c r="I18" s="181">
        <f t="shared" si="15"/>
        <v>1</v>
      </c>
      <c r="J18" s="183" t="s">
        <v>1579</v>
      </c>
      <c r="K18" s="183" t="s">
        <v>1579</v>
      </c>
      <c r="L18" s="183" t="s">
        <v>1541</v>
      </c>
      <c r="M18" s="184">
        <f t="shared" si="4"/>
        <v>23.045635000000001</v>
      </c>
      <c r="N18" s="180">
        <v>23045635</v>
      </c>
      <c r="O18" s="184">
        <f t="shared" si="5"/>
        <v>83.063023000000001</v>
      </c>
      <c r="P18" s="180">
        <v>83063023</v>
      </c>
      <c r="Q18" s="184">
        <f t="shared" ref="Q18:Q22" si="23">R18/1000000</f>
        <v>130.9</v>
      </c>
      <c r="R18" s="180">
        <v>130900000</v>
      </c>
      <c r="S18" s="180">
        <v>213963023</v>
      </c>
      <c r="T18" s="185">
        <f>S18/1000000</f>
        <v>213.96302299999999</v>
      </c>
      <c r="U18" s="186">
        <f t="shared" ref="U18:U22" si="24">(R18/S18)</f>
        <v>0.61178795365963767</v>
      </c>
      <c r="V18" s="187">
        <v>80</v>
      </c>
      <c r="W18" s="188" t="s">
        <v>1537</v>
      </c>
      <c r="X18" s="189" t="s">
        <v>1537</v>
      </c>
      <c r="Y18" s="178">
        <v>2018</v>
      </c>
      <c r="Z18" s="190"/>
      <c r="AA18" s="190"/>
      <c r="AB18" s="191" t="s">
        <v>1580</v>
      </c>
      <c r="AC18" s="190"/>
    </row>
    <row r="19" spans="1:29">
      <c r="A19" s="192" t="s">
        <v>1480</v>
      </c>
      <c r="B19" s="177">
        <v>96</v>
      </c>
      <c r="C19" s="178">
        <v>88</v>
      </c>
      <c r="D19" s="179">
        <f t="shared" si="0"/>
        <v>92</v>
      </c>
      <c r="E19" s="178">
        <v>77</v>
      </c>
      <c r="F19" s="180">
        <v>74</v>
      </c>
      <c r="G19" s="181">
        <f t="shared" si="13"/>
        <v>3</v>
      </c>
      <c r="H19" s="182">
        <f t="shared" si="14"/>
        <v>75.5</v>
      </c>
      <c r="I19" s="181">
        <f t="shared" si="15"/>
        <v>16.5</v>
      </c>
      <c r="J19" s="183" t="s">
        <v>1554</v>
      </c>
      <c r="K19" s="183" t="s">
        <v>1581</v>
      </c>
      <c r="L19" s="183" t="s">
        <v>1547</v>
      </c>
      <c r="M19" s="184">
        <f t="shared" si="4"/>
        <v>0.184805</v>
      </c>
      <c r="N19" s="180">
        <v>184805</v>
      </c>
      <c r="O19" s="184">
        <f t="shared" si="5"/>
        <v>8.0418280000000006</v>
      </c>
      <c r="P19" s="180">
        <v>8041828</v>
      </c>
      <c r="Q19" s="184">
        <f t="shared" si="23"/>
        <v>16.598199000000001</v>
      </c>
      <c r="R19" s="185">
        <f t="shared" ref="R19:R20" si="25">S19-P19</f>
        <v>16598199</v>
      </c>
      <c r="S19" s="180">
        <v>24640027</v>
      </c>
      <c r="T19" s="185">
        <f>S19/100000</f>
        <v>246.40027000000001</v>
      </c>
      <c r="U19" s="186">
        <f t="shared" si="24"/>
        <v>0.67362746802184914</v>
      </c>
      <c r="V19" s="187" t="s">
        <v>1537</v>
      </c>
      <c r="W19" s="188" t="s">
        <v>1537</v>
      </c>
      <c r="X19" s="189" t="s">
        <v>1537</v>
      </c>
      <c r="Y19" s="178">
        <v>2018</v>
      </c>
      <c r="Z19" s="190"/>
      <c r="AA19" s="190"/>
      <c r="AB19" s="191" t="s">
        <v>1582</v>
      </c>
      <c r="AC19" s="190"/>
    </row>
    <row r="20" spans="1:29">
      <c r="A20" s="194" t="s">
        <v>1583</v>
      </c>
      <c r="B20" s="177">
        <v>49</v>
      </c>
      <c r="C20" s="195">
        <v>56</v>
      </c>
      <c r="D20" s="179">
        <f t="shared" si="0"/>
        <v>52.5</v>
      </c>
      <c r="E20" s="195">
        <v>74</v>
      </c>
      <c r="F20" s="195">
        <v>63</v>
      </c>
      <c r="G20" s="182">
        <f t="shared" si="13"/>
        <v>11</v>
      </c>
      <c r="H20" s="182">
        <f t="shared" si="14"/>
        <v>68.5</v>
      </c>
      <c r="I20" s="181">
        <f t="shared" si="15"/>
        <v>-16</v>
      </c>
      <c r="J20" s="196" t="s">
        <v>1572</v>
      </c>
      <c r="K20" s="196" t="s">
        <v>1572</v>
      </c>
      <c r="L20" s="197" t="s">
        <v>1584</v>
      </c>
      <c r="M20" s="198">
        <f t="shared" si="4"/>
        <v>4.6785480000000002</v>
      </c>
      <c r="N20" s="180">
        <v>4678548</v>
      </c>
      <c r="O20" s="198">
        <f t="shared" si="5"/>
        <v>17.273059</v>
      </c>
      <c r="P20" s="180">
        <v>17273059</v>
      </c>
      <c r="Q20" s="198">
        <f t="shared" si="23"/>
        <v>4.497986</v>
      </c>
      <c r="R20" s="181">
        <f t="shared" si="25"/>
        <v>4497986</v>
      </c>
      <c r="S20" s="180">
        <v>21771045</v>
      </c>
      <c r="T20" s="180">
        <f t="shared" ref="T20:T22" si="26">S20/1000000</f>
        <v>21.771045000000001</v>
      </c>
      <c r="U20" s="186">
        <f t="shared" si="24"/>
        <v>0.20660404679701871</v>
      </c>
      <c r="V20" s="199" t="s">
        <v>1537</v>
      </c>
      <c r="W20" s="214" t="s">
        <v>1537</v>
      </c>
      <c r="X20" s="212" t="s">
        <v>1537</v>
      </c>
      <c r="Y20" s="195">
        <v>2017</v>
      </c>
      <c r="Z20" s="212"/>
      <c r="AA20" s="202"/>
      <c r="AB20" s="203" t="s">
        <v>1585</v>
      </c>
      <c r="AC20" s="202"/>
    </row>
    <row r="21" spans="1:29">
      <c r="A21" s="176" t="s">
        <v>1586</v>
      </c>
      <c r="B21" s="177">
        <v>36</v>
      </c>
      <c r="C21" s="178">
        <v>45</v>
      </c>
      <c r="D21" s="179">
        <f t="shared" si="0"/>
        <v>40.5</v>
      </c>
      <c r="E21" s="178">
        <v>58</v>
      </c>
      <c r="F21" s="180">
        <v>78</v>
      </c>
      <c r="G21" s="181">
        <f t="shared" si="13"/>
        <v>-20</v>
      </c>
      <c r="H21" s="182">
        <f t="shared" si="14"/>
        <v>68</v>
      </c>
      <c r="I21" s="181">
        <f t="shared" si="15"/>
        <v>-27.5</v>
      </c>
      <c r="J21" s="204" t="s">
        <v>1554</v>
      </c>
      <c r="K21" s="204" t="s">
        <v>1554</v>
      </c>
      <c r="L21" s="183" t="s">
        <v>1541</v>
      </c>
      <c r="M21" s="215">
        <v>0.113</v>
      </c>
      <c r="N21" s="180">
        <v>113708</v>
      </c>
      <c r="O21" s="184">
        <f t="shared" si="5"/>
        <v>3.224126</v>
      </c>
      <c r="P21" s="180">
        <v>3224126</v>
      </c>
      <c r="Q21" s="216">
        <f t="shared" si="23"/>
        <v>16.116412</v>
      </c>
      <c r="R21" s="185">
        <v>16116412</v>
      </c>
      <c r="S21" s="180">
        <v>19340538</v>
      </c>
      <c r="T21" s="185">
        <f t="shared" si="26"/>
        <v>19.340537999999999</v>
      </c>
      <c r="U21" s="186">
        <f t="shared" si="24"/>
        <v>0.83329698480983316</v>
      </c>
      <c r="V21" s="187" t="s">
        <v>1537</v>
      </c>
      <c r="W21" s="188" t="s">
        <v>1537</v>
      </c>
      <c r="X21" s="189" t="s">
        <v>1537</v>
      </c>
      <c r="Y21" s="178">
        <v>2018</v>
      </c>
      <c r="Z21" s="190"/>
      <c r="AA21" s="190"/>
      <c r="AB21" s="191" t="s">
        <v>1587</v>
      </c>
      <c r="AC21" s="190"/>
    </row>
    <row r="22" spans="1:29">
      <c r="A22" s="194" t="s">
        <v>1588</v>
      </c>
      <c r="B22" s="177">
        <v>80</v>
      </c>
      <c r="C22" s="195">
        <v>60</v>
      </c>
      <c r="D22" s="179">
        <f t="shared" si="0"/>
        <v>70</v>
      </c>
      <c r="E22" s="195">
        <v>84</v>
      </c>
      <c r="F22" s="195">
        <v>61</v>
      </c>
      <c r="G22" s="211">
        <f t="shared" si="13"/>
        <v>23</v>
      </c>
      <c r="H22" s="211">
        <f t="shared" si="14"/>
        <v>72.5</v>
      </c>
      <c r="I22" s="181">
        <f t="shared" si="15"/>
        <v>-2.5</v>
      </c>
      <c r="J22" s="196" t="s">
        <v>1572</v>
      </c>
      <c r="K22" s="196" t="s">
        <v>1572</v>
      </c>
      <c r="L22" s="183" t="s">
        <v>1584</v>
      </c>
      <c r="M22" s="198">
        <f t="shared" ref="M22:M28" si="27">N22/1000000</f>
        <v>1.353297</v>
      </c>
      <c r="N22" s="180">
        <v>1353297</v>
      </c>
      <c r="O22" s="198">
        <f t="shared" si="5"/>
        <v>4.6640040000000003</v>
      </c>
      <c r="P22" s="180">
        <v>4664004</v>
      </c>
      <c r="Q22" s="198">
        <f t="shared" si="23"/>
        <v>0</v>
      </c>
      <c r="R22" s="181">
        <f>S22-P22</f>
        <v>0</v>
      </c>
      <c r="S22" s="180">
        <v>4664004</v>
      </c>
      <c r="T22" s="180">
        <f t="shared" si="26"/>
        <v>4.6640040000000003</v>
      </c>
      <c r="U22" s="186">
        <f t="shared" si="24"/>
        <v>0</v>
      </c>
      <c r="V22" s="199" t="s">
        <v>1537</v>
      </c>
      <c r="W22" s="200" t="s">
        <v>1537</v>
      </c>
      <c r="X22" s="201" t="s">
        <v>1537</v>
      </c>
      <c r="Y22" s="195">
        <v>2017</v>
      </c>
      <c r="Z22" s="202"/>
      <c r="AA22" s="202"/>
      <c r="AB22" s="203" t="s">
        <v>1589</v>
      </c>
      <c r="AC22" s="202"/>
    </row>
    <row r="23" spans="1:29">
      <c r="A23" s="176" t="s">
        <v>1590</v>
      </c>
      <c r="B23" s="177">
        <v>49</v>
      </c>
      <c r="C23" s="178">
        <v>44</v>
      </c>
      <c r="D23" s="179">
        <f t="shared" si="0"/>
        <v>46.5</v>
      </c>
      <c r="E23" s="178">
        <v>87</v>
      </c>
      <c r="F23" s="180">
        <v>82</v>
      </c>
      <c r="G23" s="181">
        <f t="shared" si="13"/>
        <v>5</v>
      </c>
      <c r="H23" s="182">
        <f t="shared" si="14"/>
        <v>84.5</v>
      </c>
      <c r="I23" s="181">
        <f t="shared" si="15"/>
        <v>-38</v>
      </c>
      <c r="J23" s="204" t="s">
        <v>1554</v>
      </c>
      <c r="K23" s="204" t="s">
        <v>1554</v>
      </c>
      <c r="L23" s="183" t="s">
        <v>1536</v>
      </c>
      <c r="M23" s="184">
        <f t="shared" si="27"/>
        <v>3.9506519999999998</v>
      </c>
      <c r="N23" s="180">
        <v>3950652</v>
      </c>
      <c r="O23" s="184">
        <f t="shared" si="5"/>
        <v>10.23062</v>
      </c>
      <c r="P23" s="180">
        <v>10230620</v>
      </c>
      <c r="Q23" s="184">
        <v>0</v>
      </c>
      <c r="R23" s="185">
        <v>0</v>
      </c>
      <c r="S23" s="180">
        <v>10230620</v>
      </c>
      <c r="T23" s="185">
        <f t="shared" ref="T23:T27" si="28">S23/100000</f>
        <v>102.3062</v>
      </c>
      <c r="U23" s="182">
        <v>0</v>
      </c>
      <c r="V23" s="187" t="s">
        <v>1537</v>
      </c>
      <c r="W23" s="188" t="s">
        <v>1537</v>
      </c>
      <c r="X23" s="189" t="s">
        <v>1537</v>
      </c>
      <c r="Y23" s="178">
        <v>2018</v>
      </c>
      <c r="Z23" s="190"/>
      <c r="AA23" s="190"/>
      <c r="AB23" s="191" t="s">
        <v>1591</v>
      </c>
      <c r="AC23" s="190"/>
    </row>
    <row r="24" spans="1:29">
      <c r="A24" s="176" t="s">
        <v>1592</v>
      </c>
      <c r="B24" s="177">
        <v>96</v>
      </c>
      <c r="C24" s="178">
        <v>92</v>
      </c>
      <c r="D24" s="179">
        <f t="shared" si="0"/>
        <v>94</v>
      </c>
      <c r="E24" s="178">
        <v>83</v>
      </c>
      <c r="F24" s="180">
        <v>81</v>
      </c>
      <c r="G24" s="181">
        <f t="shared" si="13"/>
        <v>2</v>
      </c>
      <c r="H24" s="182">
        <f t="shared" si="14"/>
        <v>82</v>
      </c>
      <c r="I24" s="181">
        <f t="shared" si="15"/>
        <v>12</v>
      </c>
      <c r="J24" s="204" t="s">
        <v>1554</v>
      </c>
      <c r="K24" s="204" t="s">
        <v>1554</v>
      </c>
      <c r="L24" s="183" t="s">
        <v>1547</v>
      </c>
      <c r="M24" s="184">
        <f t="shared" si="27"/>
        <v>4.2243999999999997E-2</v>
      </c>
      <c r="N24" s="180">
        <v>42244</v>
      </c>
      <c r="O24" s="184">
        <f t="shared" si="5"/>
        <v>2.381014</v>
      </c>
      <c r="P24" s="180">
        <v>2381014</v>
      </c>
      <c r="Q24" s="184">
        <v>0</v>
      </c>
      <c r="R24" s="185">
        <v>0</v>
      </c>
      <c r="S24" s="180">
        <v>2381014</v>
      </c>
      <c r="T24" s="185">
        <f t="shared" si="28"/>
        <v>23.810140000000001</v>
      </c>
      <c r="U24" s="182">
        <v>0</v>
      </c>
      <c r="V24" s="187" t="s">
        <v>1537</v>
      </c>
      <c r="W24" s="188" t="s">
        <v>1537</v>
      </c>
      <c r="X24" s="189" t="s">
        <v>1537</v>
      </c>
      <c r="Y24" s="178">
        <v>2018</v>
      </c>
      <c r="Z24" s="190"/>
      <c r="AA24" s="190"/>
      <c r="AB24" s="191" t="s">
        <v>1593</v>
      </c>
      <c r="AC24" s="190"/>
    </row>
    <row r="25" spans="1:29">
      <c r="A25" s="176" t="s">
        <v>1594</v>
      </c>
      <c r="B25" s="177">
        <v>68</v>
      </c>
      <c r="C25" s="178">
        <v>59</v>
      </c>
      <c r="D25" s="179">
        <f t="shared" si="0"/>
        <v>63.5</v>
      </c>
      <c r="E25" s="178">
        <v>62</v>
      </c>
      <c r="F25" s="180">
        <v>67</v>
      </c>
      <c r="G25" s="181">
        <f t="shared" si="13"/>
        <v>-5</v>
      </c>
      <c r="H25" s="182">
        <f t="shared" si="14"/>
        <v>64.5</v>
      </c>
      <c r="I25" s="181">
        <f t="shared" si="15"/>
        <v>-1</v>
      </c>
      <c r="J25" s="204" t="s">
        <v>1554</v>
      </c>
      <c r="K25" s="204" t="s">
        <v>1554</v>
      </c>
      <c r="L25" s="183" t="s">
        <v>1541</v>
      </c>
      <c r="M25" s="184">
        <f t="shared" si="27"/>
        <v>7.9016000000000003E-2</v>
      </c>
      <c r="N25" s="180">
        <v>79016</v>
      </c>
      <c r="O25" s="184">
        <f t="shared" si="5"/>
        <v>1.2529600000000001</v>
      </c>
      <c r="P25" s="180">
        <v>1252960</v>
      </c>
      <c r="Q25" s="184">
        <f t="shared" ref="Q25:Q26" si="29">R25/1000000</f>
        <v>0</v>
      </c>
      <c r="R25" s="185">
        <v>0</v>
      </c>
      <c r="S25" s="180">
        <v>1252960</v>
      </c>
      <c r="T25" s="185">
        <f t="shared" si="28"/>
        <v>12.5296</v>
      </c>
      <c r="U25" s="182">
        <v>0</v>
      </c>
      <c r="V25" s="187" t="s">
        <v>1537</v>
      </c>
      <c r="W25" s="188" t="s">
        <v>1537</v>
      </c>
      <c r="X25" s="189" t="s">
        <v>1537</v>
      </c>
      <c r="Y25" s="178">
        <v>2018</v>
      </c>
      <c r="Z25" s="190"/>
      <c r="AA25" s="190"/>
      <c r="AB25" s="191" t="s">
        <v>1595</v>
      </c>
      <c r="AC25" s="190"/>
    </row>
    <row r="26" spans="1:29">
      <c r="A26" s="176" t="s">
        <v>1596</v>
      </c>
      <c r="B26" s="177">
        <v>87</v>
      </c>
      <c r="C26" s="178">
        <v>75</v>
      </c>
      <c r="D26" s="179">
        <f t="shared" si="0"/>
        <v>81</v>
      </c>
      <c r="E26" s="178">
        <v>75</v>
      </c>
      <c r="F26" s="180">
        <v>76</v>
      </c>
      <c r="G26" s="181">
        <f t="shared" si="13"/>
        <v>-1</v>
      </c>
      <c r="H26" s="182">
        <f t="shared" si="14"/>
        <v>75.5</v>
      </c>
      <c r="I26" s="181">
        <f t="shared" si="15"/>
        <v>5.5</v>
      </c>
      <c r="J26" s="204" t="s">
        <v>1565</v>
      </c>
      <c r="K26" s="204" t="s">
        <v>1565</v>
      </c>
      <c r="L26" s="183" t="s">
        <v>1547</v>
      </c>
      <c r="M26" s="184">
        <f t="shared" si="27"/>
        <v>3.28261</v>
      </c>
      <c r="N26" s="180">
        <v>3282610</v>
      </c>
      <c r="O26" s="184">
        <f t="shared" si="5"/>
        <v>9.2271300000000007</v>
      </c>
      <c r="P26" s="180">
        <v>9227130</v>
      </c>
      <c r="Q26" s="184">
        <f t="shared" si="29"/>
        <v>6.3270270000000002</v>
      </c>
      <c r="R26" s="185">
        <f>S26-P26</f>
        <v>6327027</v>
      </c>
      <c r="S26" s="180">
        <v>15554157</v>
      </c>
      <c r="T26" s="185">
        <f t="shared" si="28"/>
        <v>155.54157000000001</v>
      </c>
      <c r="U26" s="186">
        <f>(R26/S26)</f>
        <v>0.40677402189009665</v>
      </c>
      <c r="V26" s="187" t="s">
        <v>1537</v>
      </c>
      <c r="W26" s="188" t="s">
        <v>1537</v>
      </c>
      <c r="X26" s="189" t="s">
        <v>1537</v>
      </c>
      <c r="Y26" s="178">
        <v>2018</v>
      </c>
      <c r="Z26" s="190"/>
      <c r="AA26" s="190"/>
      <c r="AB26" s="191" t="s">
        <v>1597</v>
      </c>
      <c r="AC26" s="190"/>
    </row>
    <row r="27" spans="1:29">
      <c r="A27" s="176" t="s">
        <v>1598</v>
      </c>
      <c r="B27" s="177">
        <v>88</v>
      </c>
      <c r="C27" s="178">
        <v>84</v>
      </c>
      <c r="D27" s="179">
        <f t="shared" si="0"/>
        <v>86</v>
      </c>
      <c r="E27" s="178">
        <v>65</v>
      </c>
      <c r="F27" s="180">
        <v>73</v>
      </c>
      <c r="G27" s="181">
        <f t="shared" si="13"/>
        <v>-8</v>
      </c>
      <c r="H27" s="182">
        <f t="shared" si="14"/>
        <v>69</v>
      </c>
      <c r="I27" s="181">
        <f t="shared" si="15"/>
        <v>17</v>
      </c>
      <c r="J27" s="204" t="s">
        <v>1554</v>
      </c>
      <c r="K27" s="204" t="s">
        <v>1554</v>
      </c>
      <c r="L27" s="183" t="s">
        <v>1541</v>
      </c>
      <c r="M27" s="184">
        <f t="shared" si="27"/>
        <v>0.132829</v>
      </c>
      <c r="N27" s="180">
        <v>132829</v>
      </c>
      <c r="O27" s="184">
        <f t="shared" si="5"/>
        <v>2.5236100000000001</v>
      </c>
      <c r="P27" s="180">
        <v>2523610</v>
      </c>
      <c r="Q27" s="184">
        <v>0</v>
      </c>
      <c r="R27" s="185">
        <v>0</v>
      </c>
      <c r="S27" s="180">
        <v>2523610</v>
      </c>
      <c r="T27" s="185">
        <f t="shared" si="28"/>
        <v>25.2361</v>
      </c>
      <c r="U27" s="182">
        <v>0</v>
      </c>
      <c r="V27" s="187" t="s">
        <v>1537</v>
      </c>
      <c r="W27" s="188" t="s">
        <v>1537</v>
      </c>
      <c r="X27" s="189" t="s">
        <v>1537</v>
      </c>
      <c r="Y27" s="178">
        <v>2018</v>
      </c>
      <c r="Z27" s="190"/>
      <c r="AA27" s="190"/>
      <c r="AB27" s="191" t="s">
        <v>1599</v>
      </c>
      <c r="AC27" s="190"/>
    </row>
    <row r="28" spans="1:29">
      <c r="A28" s="194" t="s">
        <v>1600</v>
      </c>
      <c r="B28" s="177">
        <v>97</v>
      </c>
      <c r="C28" s="195">
        <v>79</v>
      </c>
      <c r="D28" s="179">
        <f t="shared" si="0"/>
        <v>88</v>
      </c>
      <c r="E28" s="195">
        <v>94</v>
      </c>
      <c r="F28" s="195">
        <v>90</v>
      </c>
      <c r="G28" s="182">
        <f t="shared" si="13"/>
        <v>4</v>
      </c>
      <c r="H28" s="182">
        <f t="shared" si="14"/>
        <v>92</v>
      </c>
      <c r="I28" s="181">
        <f t="shared" si="15"/>
        <v>-4</v>
      </c>
      <c r="J28" s="196" t="s">
        <v>1601</v>
      </c>
      <c r="K28" s="196" t="s">
        <v>1601</v>
      </c>
      <c r="L28" s="183" t="s">
        <v>1541</v>
      </c>
      <c r="M28" s="198">
        <f t="shared" si="27"/>
        <v>1.8137810000000001</v>
      </c>
      <c r="N28" s="180">
        <v>1813781</v>
      </c>
      <c r="O28" s="198">
        <f t="shared" si="5"/>
        <v>5.0172460000000001</v>
      </c>
      <c r="P28" s="180">
        <v>5017246</v>
      </c>
      <c r="Q28" s="198">
        <f>R28/1000000</f>
        <v>350.281024</v>
      </c>
      <c r="R28" s="181">
        <f>S28-P28</f>
        <v>350281024</v>
      </c>
      <c r="S28" s="180">
        <v>355298270</v>
      </c>
      <c r="T28" s="180">
        <f>S28/1000000</f>
        <v>355.29827</v>
      </c>
      <c r="U28" s="186">
        <f t="shared" ref="U28:U47" si="30">(R28/S28)</f>
        <v>0.9858787772876012</v>
      </c>
      <c r="V28" s="199" t="s">
        <v>1537</v>
      </c>
      <c r="W28" s="200" t="s">
        <v>1537</v>
      </c>
      <c r="X28" s="201" t="s">
        <v>1537</v>
      </c>
      <c r="Y28" s="195">
        <v>2017</v>
      </c>
      <c r="Z28" s="202"/>
      <c r="AA28" s="202"/>
      <c r="AB28" s="203" t="s">
        <v>1602</v>
      </c>
      <c r="AC28" s="202"/>
    </row>
    <row r="29" spans="1:29">
      <c r="A29" s="217" t="s">
        <v>1457</v>
      </c>
      <c r="B29" s="218">
        <v>82</v>
      </c>
      <c r="C29" s="178">
        <v>68</v>
      </c>
      <c r="D29" s="219">
        <f>AVERAGE(B29:C29)</f>
        <v>75</v>
      </c>
      <c r="E29" s="178">
        <v>56</v>
      </c>
      <c r="F29" s="178">
        <v>57</v>
      </c>
      <c r="G29" s="220">
        <f t="shared" si="13"/>
        <v>-1</v>
      </c>
      <c r="H29" s="220">
        <f>AVERAGE(E29:F29)</f>
        <v>56.5</v>
      </c>
      <c r="I29" s="220">
        <f t="shared" si="15"/>
        <v>18.5</v>
      </c>
      <c r="J29" s="213" t="s">
        <v>1402</v>
      </c>
      <c r="K29" s="213" t="s">
        <v>1603</v>
      </c>
      <c r="L29" s="213" t="s">
        <v>1547</v>
      </c>
      <c r="M29" s="221">
        <v>19.600000000000001</v>
      </c>
      <c r="N29" s="222">
        <f>M29*1000000</f>
        <v>19600000</v>
      </c>
      <c r="O29" s="184">
        <v>107.92</v>
      </c>
      <c r="P29" s="222">
        <f>O29*1000000</f>
        <v>107920000</v>
      </c>
      <c r="Q29" s="184">
        <v>85.44</v>
      </c>
      <c r="R29" s="180">
        <f>SUM(Q29*1000000)</f>
        <v>85440000</v>
      </c>
      <c r="S29" s="222">
        <f>T29*1000000</f>
        <v>193360000</v>
      </c>
      <c r="T29" s="222">
        <v>193.36</v>
      </c>
      <c r="U29" s="209">
        <f t="shared" si="30"/>
        <v>0.44187008688456764</v>
      </c>
      <c r="V29" s="187">
        <v>1.4999999999999999E-2</v>
      </c>
      <c r="W29" s="223">
        <f t="shared" ref="W29:W31" si="31">SUM(T29/V29)</f>
        <v>12890.666666666668</v>
      </c>
      <c r="X29" s="223">
        <f>SUM(M29/V29)</f>
        <v>1306.6666666666667</v>
      </c>
      <c r="Y29" s="178">
        <v>2009</v>
      </c>
      <c r="Z29" s="190"/>
      <c r="AA29" s="190"/>
      <c r="AB29" s="224" t="s">
        <v>1604</v>
      </c>
      <c r="AC29" s="189"/>
    </row>
    <row r="30" spans="1:29">
      <c r="A30" s="192" t="s">
        <v>1467</v>
      </c>
      <c r="B30" s="177">
        <v>92</v>
      </c>
      <c r="C30" s="178">
        <v>71</v>
      </c>
      <c r="D30" s="179">
        <f t="shared" ref="D30:D33" si="32">(B30+C30)/2</f>
        <v>81.5</v>
      </c>
      <c r="E30" s="178">
        <v>88</v>
      </c>
      <c r="F30" s="180">
        <v>79</v>
      </c>
      <c r="G30" s="181">
        <f t="shared" si="13"/>
        <v>9</v>
      </c>
      <c r="H30" s="182">
        <f t="shared" ref="H30:H33" si="33">(E30+F30)/2</f>
        <v>83.5</v>
      </c>
      <c r="I30" s="181">
        <f t="shared" si="15"/>
        <v>-2</v>
      </c>
      <c r="J30" s="183" t="s">
        <v>1534</v>
      </c>
      <c r="K30" s="183" t="s">
        <v>1540</v>
      </c>
      <c r="L30" s="183" t="s">
        <v>1547</v>
      </c>
      <c r="M30" s="184">
        <f t="shared" ref="M30:M34" si="34">N30/1000000</f>
        <v>6.0664629999999997</v>
      </c>
      <c r="N30" s="180">
        <v>6066463</v>
      </c>
      <c r="O30" s="184">
        <f t="shared" ref="O30:O34" si="35">P30/1000000</f>
        <v>26.020956999999999</v>
      </c>
      <c r="P30" s="180">
        <v>26020957</v>
      </c>
      <c r="Q30" s="184">
        <f t="shared" ref="Q30:Q34" si="36">R30/1000000</f>
        <v>49.362783999999998</v>
      </c>
      <c r="R30" s="180">
        <v>49362784</v>
      </c>
      <c r="S30" s="180">
        <v>75383741</v>
      </c>
      <c r="T30" s="185">
        <f>S30/100000</f>
        <v>753.83740999999998</v>
      </c>
      <c r="U30" s="186">
        <f t="shared" si="30"/>
        <v>0.65482003606056116</v>
      </c>
      <c r="V30" s="187">
        <v>1</v>
      </c>
      <c r="W30" s="223">
        <f t="shared" si="31"/>
        <v>753.83740999999998</v>
      </c>
      <c r="X30" s="189" t="s">
        <v>1537</v>
      </c>
      <c r="Y30" s="178">
        <v>2018</v>
      </c>
      <c r="Z30" s="190"/>
      <c r="AA30" s="190"/>
      <c r="AB30" s="191" t="s">
        <v>1605</v>
      </c>
      <c r="AC30" s="190"/>
    </row>
    <row r="31" spans="1:29">
      <c r="A31" s="225" t="s">
        <v>1484</v>
      </c>
      <c r="B31" s="206">
        <v>16</v>
      </c>
      <c r="C31" s="189">
        <v>30</v>
      </c>
      <c r="D31" s="226">
        <f t="shared" si="32"/>
        <v>23</v>
      </c>
      <c r="E31" s="195">
        <v>25</v>
      </c>
      <c r="F31" s="189">
        <v>69</v>
      </c>
      <c r="G31" s="195">
        <f t="shared" si="13"/>
        <v>-44</v>
      </c>
      <c r="H31" s="189">
        <f t="shared" si="33"/>
        <v>47</v>
      </c>
      <c r="I31" s="195">
        <f t="shared" si="15"/>
        <v>-24</v>
      </c>
      <c r="J31" s="193" t="s">
        <v>1402</v>
      </c>
      <c r="K31" s="193" t="s">
        <v>1402</v>
      </c>
      <c r="L31" s="193" t="s">
        <v>1547</v>
      </c>
      <c r="M31" s="184">
        <f t="shared" si="34"/>
        <v>9.8084629999999997</v>
      </c>
      <c r="N31" s="185">
        <v>9808463</v>
      </c>
      <c r="O31" s="184">
        <f t="shared" si="35"/>
        <v>22.764410000000002</v>
      </c>
      <c r="P31" s="180">
        <v>22764410</v>
      </c>
      <c r="Q31" s="184">
        <f t="shared" si="36"/>
        <v>15.4</v>
      </c>
      <c r="R31" s="180">
        <v>15400000</v>
      </c>
      <c r="S31" s="185">
        <f>SUM(P31+Q31*1000000)</f>
        <v>38164410</v>
      </c>
      <c r="T31" s="185">
        <f t="shared" ref="T31:T34" si="37">S31/1000000</f>
        <v>38.164409999999997</v>
      </c>
      <c r="U31" s="209">
        <f t="shared" si="30"/>
        <v>0.40351730840330036</v>
      </c>
      <c r="V31" s="227">
        <v>0.1</v>
      </c>
      <c r="W31" s="223">
        <f t="shared" si="31"/>
        <v>381.64409999999992</v>
      </c>
      <c r="X31" s="228">
        <f t="shared" ref="X31:X47" si="38">SUM(M31/V31)</f>
        <v>98.08462999999999</v>
      </c>
      <c r="Y31" s="189">
        <v>2015</v>
      </c>
      <c r="Z31" s="190"/>
      <c r="AA31" s="190"/>
      <c r="AB31" s="224" t="s">
        <v>1606</v>
      </c>
      <c r="AC31" s="189"/>
    </row>
    <row r="32" spans="1:29">
      <c r="A32" s="229" t="s">
        <v>1607</v>
      </c>
      <c r="B32" s="177">
        <v>87</v>
      </c>
      <c r="C32" s="206">
        <v>54</v>
      </c>
      <c r="D32" s="230">
        <f t="shared" si="32"/>
        <v>70.5</v>
      </c>
      <c r="E32" s="177">
        <v>98</v>
      </c>
      <c r="F32" s="177">
        <v>93</v>
      </c>
      <c r="G32" s="177">
        <f t="shared" si="13"/>
        <v>5</v>
      </c>
      <c r="H32" s="177">
        <f t="shared" si="33"/>
        <v>95.5</v>
      </c>
      <c r="I32" s="177">
        <f t="shared" si="15"/>
        <v>-25</v>
      </c>
      <c r="J32" s="204" t="s">
        <v>1608</v>
      </c>
      <c r="K32" s="231" t="s">
        <v>1608</v>
      </c>
      <c r="L32" s="232" t="s">
        <v>1541</v>
      </c>
      <c r="M32" s="216">
        <f t="shared" si="34"/>
        <v>1.015755</v>
      </c>
      <c r="N32" s="233">
        <v>1015755</v>
      </c>
      <c r="O32" s="216">
        <f t="shared" si="35"/>
        <v>3.6955330000000002</v>
      </c>
      <c r="P32" s="180">
        <v>3695533</v>
      </c>
      <c r="Q32" s="216">
        <f t="shared" si="36"/>
        <v>696.85222099999999</v>
      </c>
      <c r="R32" s="233">
        <v>696852221</v>
      </c>
      <c r="S32" s="180">
        <f>P32+R32</f>
        <v>700547754</v>
      </c>
      <c r="T32" s="180">
        <f t="shared" si="37"/>
        <v>700.54775400000005</v>
      </c>
      <c r="U32" s="234">
        <f t="shared" si="30"/>
        <v>0.99472479502089728</v>
      </c>
      <c r="V32" s="227">
        <v>5</v>
      </c>
      <c r="W32" s="235">
        <f>SUM(S32/(V32*1000000))</f>
        <v>140.10955079999999</v>
      </c>
      <c r="X32" s="234">
        <f t="shared" si="38"/>
        <v>0.203151</v>
      </c>
      <c r="Y32" s="177">
        <v>2019</v>
      </c>
      <c r="Z32" s="236"/>
      <c r="AA32" s="236"/>
      <c r="AB32" s="232" t="s">
        <v>1537</v>
      </c>
      <c r="AC32" s="190"/>
    </row>
    <row r="33" spans="1:29">
      <c r="A33" s="225" t="s">
        <v>1455</v>
      </c>
      <c r="B33" s="206">
        <v>46</v>
      </c>
      <c r="C33" s="189">
        <v>38</v>
      </c>
      <c r="D33" s="226">
        <f t="shared" si="32"/>
        <v>42</v>
      </c>
      <c r="E33" s="195">
        <v>67</v>
      </c>
      <c r="F33" s="189">
        <v>65</v>
      </c>
      <c r="G33" s="195">
        <f t="shared" si="13"/>
        <v>2</v>
      </c>
      <c r="H33" s="189">
        <f t="shared" si="33"/>
        <v>66</v>
      </c>
      <c r="I33" s="195">
        <f t="shared" si="15"/>
        <v>-24</v>
      </c>
      <c r="J33" s="193" t="s">
        <v>1609</v>
      </c>
      <c r="K33" s="193" t="s">
        <v>1609</v>
      </c>
      <c r="L33" s="193" t="s">
        <v>1547</v>
      </c>
      <c r="M33" s="184">
        <f t="shared" si="34"/>
        <v>8.1112640000000003</v>
      </c>
      <c r="N33" s="185">
        <v>8111264</v>
      </c>
      <c r="O33" s="184">
        <f t="shared" si="35"/>
        <v>27.203371000000001</v>
      </c>
      <c r="P33" s="180">
        <v>27203371</v>
      </c>
      <c r="Q33" s="184">
        <f t="shared" si="36"/>
        <v>27.13</v>
      </c>
      <c r="R33" s="180">
        <v>27130000</v>
      </c>
      <c r="S33" s="185">
        <f>SUM(P33+Q33*1000000)</f>
        <v>54333371</v>
      </c>
      <c r="T33" s="185">
        <f t="shared" si="37"/>
        <v>54.333371</v>
      </c>
      <c r="U33" s="209">
        <f t="shared" si="30"/>
        <v>0.49932480721654471</v>
      </c>
      <c r="V33" s="227">
        <v>0.45</v>
      </c>
      <c r="W33" s="223">
        <f>SUM(T33/V33)</f>
        <v>120.74082444444444</v>
      </c>
      <c r="X33" s="228">
        <f t="shared" si="38"/>
        <v>18.025031111111112</v>
      </c>
      <c r="Y33" s="189">
        <v>2015</v>
      </c>
      <c r="Z33" s="190"/>
      <c r="AA33" s="190"/>
      <c r="AB33" s="224" t="s">
        <v>1610</v>
      </c>
      <c r="AC33" s="189"/>
    </row>
    <row r="34" spans="1:29">
      <c r="A34" s="217" t="s">
        <v>1481</v>
      </c>
      <c r="B34" s="218">
        <v>6</v>
      </c>
      <c r="C34" s="178">
        <v>18</v>
      </c>
      <c r="D34" s="219">
        <f t="shared" ref="D34:D36" si="39">AVERAGE(B34:C34)</f>
        <v>12</v>
      </c>
      <c r="E34" s="178">
        <v>22</v>
      </c>
      <c r="F34" s="178">
        <v>26</v>
      </c>
      <c r="G34" s="220">
        <f t="shared" si="13"/>
        <v>-4</v>
      </c>
      <c r="H34" s="220">
        <f t="shared" ref="H34:H36" si="40">AVERAGE(E34:F34)</f>
        <v>24</v>
      </c>
      <c r="I34" s="220">
        <f t="shared" si="15"/>
        <v>-12</v>
      </c>
      <c r="J34" s="213" t="s">
        <v>1402</v>
      </c>
      <c r="K34" s="213" t="s">
        <v>1402</v>
      </c>
      <c r="L34" s="196" t="s">
        <v>1547</v>
      </c>
      <c r="M34" s="221">
        <f t="shared" si="34"/>
        <v>33.732514999999999</v>
      </c>
      <c r="N34" s="222">
        <v>33732515</v>
      </c>
      <c r="O34" s="184">
        <f t="shared" si="35"/>
        <v>53.261944</v>
      </c>
      <c r="P34" s="222">
        <v>53261944</v>
      </c>
      <c r="Q34" s="184">
        <f t="shared" si="36"/>
        <v>48.496546000000002</v>
      </c>
      <c r="R34" s="185">
        <v>48496546</v>
      </c>
      <c r="S34" s="222">
        <v>101758490</v>
      </c>
      <c r="T34" s="222">
        <f t="shared" si="37"/>
        <v>101.75848999999999</v>
      </c>
      <c r="U34" s="209">
        <f t="shared" si="30"/>
        <v>0.47658476457345228</v>
      </c>
      <c r="V34" s="187">
        <v>1</v>
      </c>
      <c r="W34" s="223">
        <f>SUM((S34/1000000)/V34)</f>
        <v>101.75848999999999</v>
      </c>
      <c r="X34" s="228">
        <f t="shared" si="38"/>
        <v>33.732514999999999</v>
      </c>
      <c r="Y34" s="182">
        <v>2012</v>
      </c>
      <c r="Z34" s="190"/>
      <c r="AA34" s="190"/>
      <c r="AB34" s="224" t="s">
        <v>1611</v>
      </c>
      <c r="AC34" s="189"/>
    </row>
    <row r="35" spans="1:29">
      <c r="A35" s="217" t="s">
        <v>1426</v>
      </c>
      <c r="B35" s="218">
        <v>40</v>
      </c>
      <c r="C35" s="178">
        <v>28</v>
      </c>
      <c r="D35" s="237">
        <f t="shared" si="39"/>
        <v>34</v>
      </c>
      <c r="E35" s="178">
        <v>51</v>
      </c>
      <c r="F35" s="178">
        <v>66</v>
      </c>
      <c r="G35" s="178">
        <f t="shared" si="13"/>
        <v>-15</v>
      </c>
      <c r="H35" s="178">
        <f t="shared" si="40"/>
        <v>58.5</v>
      </c>
      <c r="I35" s="218">
        <f t="shared" si="15"/>
        <v>-24.5</v>
      </c>
      <c r="J35" s="213" t="s">
        <v>1612</v>
      </c>
      <c r="K35" s="213" t="s">
        <v>1612</v>
      </c>
      <c r="L35" s="213" t="s">
        <v>1547</v>
      </c>
      <c r="M35" s="221">
        <v>6.84</v>
      </c>
      <c r="N35" s="222">
        <f t="shared" ref="N35:N36" si="41">M35*1000000</f>
        <v>6840000</v>
      </c>
      <c r="O35" s="184">
        <v>33.46</v>
      </c>
      <c r="P35" s="222">
        <f t="shared" ref="P35:P36" si="42">O35*1000000</f>
        <v>33460000</v>
      </c>
      <c r="Q35" s="184">
        <v>0.02</v>
      </c>
      <c r="R35" s="180">
        <f t="shared" ref="R35:R36" si="43">SUM(Q35*1000000)</f>
        <v>20000</v>
      </c>
      <c r="S35" s="222">
        <f t="shared" ref="S35:S36" si="44">T35*1000000</f>
        <v>33479999.999999996</v>
      </c>
      <c r="T35" s="222">
        <v>33.479999999999997</v>
      </c>
      <c r="U35" s="209">
        <f t="shared" si="30"/>
        <v>5.9737156511350067E-4</v>
      </c>
      <c r="V35" s="187">
        <v>0.5</v>
      </c>
      <c r="W35" s="223">
        <f t="shared" ref="W35:W36" si="45">SUM(T35/V35)</f>
        <v>66.959999999999994</v>
      </c>
      <c r="X35" s="228">
        <f t="shared" si="38"/>
        <v>13.68</v>
      </c>
      <c r="Y35" s="178">
        <v>2008</v>
      </c>
      <c r="Z35" s="190"/>
      <c r="AA35" s="190"/>
      <c r="AB35" s="224" t="s">
        <v>1613</v>
      </c>
      <c r="AC35" s="189"/>
    </row>
    <row r="36" spans="1:29">
      <c r="A36" s="217" t="s">
        <v>1458</v>
      </c>
      <c r="B36" s="238"/>
      <c r="C36" s="178">
        <v>53</v>
      </c>
      <c r="D36" s="219">
        <f t="shared" si="39"/>
        <v>53</v>
      </c>
      <c r="E36" s="190"/>
      <c r="F36" s="178">
        <v>58</v>
      </c>
      <c r="G36" s="220">
        <f t="shared" si="13"/>
        <v>-58</v>
      </c>
      <c r="H36" s="220">
        <f t="shared" si="40"/>
        <v>58</v>
      </c>
      <c r="I36" s="220">
        <f t="shared" si="15"/>
        <v>-5</v>
      </c>
      <c r="J36" s="213" t="s">
        <v>1402</v>
      </c>
      <c r="K36" s="213" t="s">
        <v>1402</v>
      </c>
      <c r="L36" s="213" t="s">
        <v>1557</v>
      </c>
      <c r="M36" s="221">
        <v>40.67</v>
      </c>
      <c r="N36" s="222">
        <f t="shared" si="41"/>
        <v>40670000</v>
      </c>
      <c r="O36" s="184">
        <v>84.75</v>
      </c>
      <c r="P36" s="222">
        <f t="shared" si="42"/>
        <v>84750000</v>
      </c>
      <c r="Q36" s="184">
        <v>92.76</v>
      </c>
      <c r="R36" s="180">
        <f t="shared" si="43"/>
        <v>92760000</v>
      </c>
      <c r="S36" s="222">
        <f t="shared" si="44"/>
        <v>177510000</v>
      </c>
      <c r="T36" s="222">
        <f>SUM(O36+Q36)</f>
        <v>177.51</v>
      </c>
      <c r="U36" s="209">
        <f t="shared" si="30"/>
        <v>0.52256210917694779</v>
      </c>
      <c r="V36" s="187">
        <v>3</v>
      </c>
      <c r="W36" s="223">
        <f t="shared" si="45"/>
        <v>59.169999999999995</v>
      </c>
      <c r="X36" s="228">
        <f t="shared" si="38"/>
        <v>13.556666666666667</v>
      </c>
      <c r="Y36" s="178">
        <v>2010</v>
      </c>
      <c r="Z36" s="190"/>
      <c r="AA36" s="190"/>
      <c r="AB36" s="224" t="s">
        <v>1614</v>
      </c>
      <c r="AC36" s="189"/>
    </row>
    <row r="37" spans="1:29">
      <c r="A37" s="194" t="s">
        <v>1427</v>
      </c>
      <c r="B37" s="177">
        <v>99</v>
      </c>
      <c r="C37" s="195">
        <v>84</v>
      </c>
      <c r="D37" s="179">
        <f>(B37+C37)/2</f>
        <v>91.5</v>
      </c>
      <c r="E37" s="195">
        <v>87</v>
      </c>
      <c r="F37" s="195">
        <v>75</v>
      </c>
      <c r="G37" s="182">
        <f t="shared" si="13"/>
        <v>12</v>
      </c>
      <c r="H37" s="182">
        <f>(E37+F37)/2</f>
        <v>81</v>
      </c>
      <c r="I37" s="181">
        <f t="shared" si="15"/>
        <v>10.5</v>
      </c>
      <c r="J37" s="196" t="s">
        <v>1402</v>
      </c>
      <c r="K37" s="196" t="s">
        <v>1402</v>
      </c>
      <c r="L37" s="197" t="s">
        <v>1547</v>
      </c>
      <c r="M37" s="198">
        <f>N37/1000000</f>
        <v>33.37706</v>
      </c>
      <c r="N37" s="180">
        <v>33377060</v>
      </c>
      <c r="O37" s="198">
        <f>P37/1000000</f>
        <v>175.48414</v>
      </c>
      <c r="P37" s="180">
        <v>175484140</v>
      </c>
      <c r="Q37" s="198">
        <f>R37/1000000</f>
        <v>78.845376000000002</v>
      </c>
      <c r="R37" s="181">
        <f>S37-P37</f>
        <v>78845376</v>
      </c>
      <c r="S37" s="180">
        <v>254329516</v>
      </c>
      <c r="T37" s="180">
        <f t="shared" ref="T37:T39" si="46">S37/1000000</f>
        <v>254.32951600000001</v>
      </c>
      <c r="U37" s="186">
        <f t="shared" si="30"/>
        <v>0.31001268448920416</v>
      </c>
      <c r="V37" s="227">
        <v>4.5</v>
      </c>
      <c r="W37" s="239">
        <f>SUM(S37/(V37*1000000))</f>
        <v>56.517670222222222</v>
      </c>
      <c r="X37" s="186">
        <f t="shared" si="38"/>
        <v>7.4171244444444442</v>
      </c>
      <c r="Y37" s="195">
        <v>2017</v>
      </c>
      <c r="Z37" s="202" t="s">
        <v>1615</v>
      </c>
      <c r="AA37" s="212" t="s">
        <v>1616</v>
      </c>
      <c r="AB37" s="203" t="s">
        <v>1617</v>
      </c>
      <c r="AC37" s="202"/>
    </row>
    <row r="38" spans="1:29">
      <c r="A38" s="217" t="s">
        <v>1440</v>
      </c>
      <c r="B38" s="206">
        <v>67</v>
      </c>
      <c r="C38" s="189">
        <v>52</v>
      </c>
      <c r="D38" s="237">
        <f t="shared" ref="D38:D45" si="47">AVERAGE(B38:C38)</f>
        <v>59.5</v>
      </c>
      <c r="E38" s="189">
        <v>65</v>
      </c>
      <c r="F38" s="178">
        <v>70</v>
      </c>
      <c r="G38" s="178">
        <f t="shared" si="13"/>
        <v>-5</v>
      </c>
      <c r="H38" s="178">
        <f t="shared" ref="H38:H45" si="48">AVERAGE(E38:F38)</f>
        <v>67.5</v>
      </c>
      <c r="I38" s="218">
        <f t="shared" si="15"/>
        <v>-8</v>
      </c>
      <c r="J38" s="213" t="s">
        <v>1402</v>
      </c>
      <c r="K38" s="213" t="s">
        <v>1618</v>
      </c>
      <c r="L38" s="213" t="s">
        <v>1547</v>
      </c>
      <c r="M38" s="184">
        <v>13.27</v>
      </c>
      <c r="N38" s="222">
        <f>M38*1000000</f>
        <v>13270000</v>
      </c>
      <c r="O38" s="184">
        <v>54.01</v>
      </c>
      <c r="P38" s="222">
        <f>O38*1000000</f>
        <v>54010000</v>
      </c>
      <c r="Q38" s="184">
        <v>43</v>
      </c>
      <c r="R38" s="180">
        <f>SUM(Q38*1000000)</f>
        <v>43000000</v>
      </c>
      <c r="S38" s="185">
        <f>SUM(N38:P38)</f>
        <v>67280054.010000005</v>
      </c>
      <c r="T38" s="180">
        <f t="shared" si="46"/>
        <v>67.280054010000001</v>
      </c>
      <c r="U38" s="209">
        <f t="shared" si="30"/>
        <v>0.63911958206229735</v>
      </c>
      <c r="V38" s="187">
        <v>1.5</v>
      </c>
      <c r="W38" s="223">
        <f>SUM(T38/V38)</f>
        <v>44.85336934</v>
      </c>
      <c r="X38" s="228">
        <f t="shared" si="38"/>
        <v>8.8466666666666658</v>
      </c>
      <c r="Y38" s="178">
        <v>2011</v>
      </c>
      <c r="Z38" s="190"/>
      <c r="AA38" s="190"/>
      <c r="AB38" s="224" t="s">
        <v>1619</v>
      </c>
      <c r="AC38" s="189"/>
    </row>
    <row r="39" spans="1:29">
      <c r="A39" s="240" t="s">
        <v>1405</v>
      </c>
      <c r="B39" s="241">
        <v>29</v>
      </c>
      <c r="C39" s="182">
        <v>37</v>
      </c>
      <c r="D39" s="242">
        <f t="shared" si="47"/>
        <v>33</v>
      </c>
      <c r="E39" s="182">
        <v>38</v>
      </c>
      <c r="F39" s="182">
        <v>53</v>
      </c>
      <c r="G39" s="211">
        <f t="shared" si="13"/>
        <v>-15</v>
      </c>
      <c r="H39" s="211">
        <f t="shared" si="48"/>
        <v>45.5</v>
      </c>
      <c r="I39" s="211">
        <f t="shared" si="15"/>
        <v>-12.5</v>
      </c>
      <c r="J39" s="196" t="s">
        <v>1402</v>
      </c>
      <c r="K39" s="196" t="s">
        <v>1402</v>
      </c>
      <c r="L39" s="196" t="s">
        <v>1557</v>
      </c>
      <c r="M39" s="216">
        <f>N39/1000000</f>
        <v>37.134255000000003</v>
      </c>
      <c r="N39" s="181">
        <v>37134255</v>
      </c>
      <c r="O39" s="216">
        <f>P39/1000000</f>
        <v>84.273813000000004</v>
      </c>
      <c r="P39" s="181">
        <v>84273813</v>
      </c>
      <c r="Q39" s="184">
        <f>R39/1000000</f>
        <v>171</v>
      </c>
      <c r="R39" s="180">
        <v>171000000</v>
      </c>
      <c r="S39" s="181">
        <v>255273813</v>
      </c>
      <c r="T39" s="180">
        <f t="shared" si="46"/>
        <v>255.27381299999999</v>
      </c>
      <c r="U39" s="209">
        <f t="shared" si="30"/>
        <v>0.66986894578175948</v>
      </c>
      <c r="V39" s="227">
        <v>6.5</v>
      </c>
      <c r="W39" s="239">
        <f>SUM(S39/(V39*1000000))</f>
        <v>39.272894307692304</v>
      </c>
      <c r="X39" s="228">
        <f t="shared" si="38"/>
        <v>5.7129623076923082</v>
      </c>
      <c r="Y39" s="182">
        <v>2014</v>
      </c>
      <c r="Z39" s="202"/>
      <c r="AA39" s="190"/>
      <c r="AB39" s="224" t="s">
        <v>1620</v>
      </c>
      <c r="AC39" s="189"/>
    </row>
    <row r="40" spans="1:29">
      <c r="A40" s="217" t="s">
        <v>1488</v>
      </c>
      <c r="B40" s="218">
        <v>73</v>
      </c>
      <c r="C40" s="178">
        <v>63</v>
      </c>
      <c r="D40" s="237">
        <f t="shared" si="47"/>
        <v>68</v>
      </c>
      <c r="E40" s="178">
        <v>32</v>
      </c>
      <c r="F40" s="178">
        <v>61</v>
      </c>
      <c r="G40" s="178">
        <f t="shared" si="13"/>
        <v>-29</v>
      </c>
      <c r="H40" s="178">
        <f t="shared" si="48"/>
        <v>46.5</v>
      </c>
      <c r="I40" s="218">
        <f t="shared" si="15"/>
        <v>21.5</v>
      </c>
      <c r="J40" s="213" t="s">
        <v>1402</v>
      </c>
      <c r="K40" s="213" t="s">
        <v>1618</v>
      </c>
      <c r="L40" s="213" t="s">
        <v>1547</v>
      </c>
      <c r="M40" s="221">
        <v>20.399999999999999</v>
      </c>
      <c r="N40" s="222">
        <f>M40*1000000</f>
        <v>20400000</v>
      </c>
      <c r="O40" s="184">
        <v>41.03</v>
      </c>
      <c r="P40" s="222">
        <f>O40*1000000</f>
        <v>41030000</v>
      </c>
      <c r="Q40" s="184">
        <v>26.7</v>
      </c>
      <c r="R40" s="180">
        <f>SUM(Q40*1000000)</f>
        <v>26700000</v>
      </c>
      <c r="S40" s="222">
        <f>T40*1000000</f>
        <v>67730000</v>
      </c>
      <c r="T40" s="222">
        <f>SUM(O40+Q40)</f>
        <v>67.73</v>
      </c>
      <c r="U40" s="209">
        <f t="shared" si="30"/>
        <v>0.39421231359811015</v>
      </c>
      <c r="V40" s="187">
        <v>1.8</v>
      </c>
      <c r="W40" s="223">
        <f>SUM(T40/V40)</f>
        <v>37.62777777777778</v>
      </c>
      <c r="X40" s="228">
        <f t="shared" si="38"/>
        <v>11.333333333333332</v>
      </c>
      <c r="Y40" s="178">
        <v>2010</v>
      </c>
      <c r="Z40" s="190"/>
      <c r="AA40" s="190"/>
      <c r="AB40" s="224" t="s">
        <v>1621</v>
      </c>
      <c r="AC40" s="189"/>
    </row>
    <row r="41" spans="1:29">
      <c r="A41" s="217" t="s">
        <v>1413</v>
      </c>
      <c r="B41" s="218">
        <v>19</v>
      </c>
      <c r="C41" s="178">
        <v>32</v>
      </c>
      <c r="D41" s="219">
        <f t="shared" si="47"/>
        <v>25.5</v>
      </c>
      <c r="E41" s="178">
        <v>29</v>
      </c>
      <c r="F41" s="178">
        <v>47</v>
      </c>
      <c r="G41" s="220">
        <f t="shared" si="13"/>
        <v>-18</v>
      </c>
      <c r="H41" s="220">
        <f t="shared" si="48"/>
        <v>38</v>
      </c>
      <c r="I41" s="220">
        <f t="shared" si="15"/>
        <v>-12.5</v>
      </c>
      <c r="J41" s="213" t="s">
        <v>1402</v>
      </c>
      <c r="K41" s="213" t="s">
        <v>1618</v>
      </c>
      <c r="L41" s="196" t="s">
        <v>1547</v>
      </c>
      <c r="M41" s="221">
        <f>N41/1000000</f>
        <v>7.9553070000000004</v>
      </c>
      <c r="N41" s="222">
        <v>7955307</v>
      </c>
      <c r="O41" s="184">
        <f>P41/1000000</f>
        <v>18.11964</v>
      </c>
      <c r="P41" s="222">
        <v>18119640</v>
      </c>
      <c r="Q41" s="184">
        <f>R41/1000000</f>
        <v>19.038008000000001</v>
      </c>
      <c r="R41" s="185">
        <v>19038008</v>
      </c>
      <c r="S41" s="222">
        <v>37157648</v>
      </c>
      <c r="T41" s="222">
        <f>S41/1000000</f>
        <v>37.157648000000002</v>
      </c>
      <c r="U41" s="209">
        <f t="shared" si="30"/>
        <v>0.51235772511758548</v>
      </c>
      <c r="V41" s="187">
        <v>1</v>
      </c>
      <c r="W41" s="223">
        <f>SUM((S41/1000000)/V41)</f>
        <v>37.157648000000002</v>
      </c>
      <c r="X41" s="228">
        <f t="shared" si="38"/>
        <v>7.9553070000000004</v>
      </c>
      <c r="Y41" s="182">
        <v>2012</v>
      </c>
      <c r="Z41" s="190"/>
      <c r="AA41" s="190"/>
      <c r="AB41" s="224" t="s">
        <v>1622</v>
      </c>
      <c r="AC41" s="189"/>
    </row>
    <row r="42" spans="1:29">
      <c r="A42" s="217" t="s">
        <v>1502</v>
      </c>
      <c r="B42" s="218">
        <v>15</v>
      </c>
      <c r="C42" s="178">
        <v>25</v>
      </c>
      <c r="D42" s="237">
        <f t="shared" si="47"/>
        <v>20</v>
      </c>
      <c r="E42" s="178">
        <v>44</v>
      </c>
      <c r="F42" s="178">
        <v>47</v>
      </c>
      <c r="G42" s="178">
        <f t="shared" si="13"/>
        <v>-3</v>
      </c>
      <c r="H42" s="178">
        <f t="shared" si="48"/>
        <v>45.5</v>
      </c>
      <c r="I42" s="218">
        <f t="shared" si="15"/>
        <v>-25.5</v>
      </c>
      <c r="J42" s="213" t="s">
        <v>1550</v>
      </c>
      <c r="K42" s="213" t="s">
        <v>1623</v>
      </c>
      <c r="L42" s="213" t="s">
        <v>1547</v>
      </c>
      <c r="M42" s="221">
        <v>12.3</v>
      </c>
      <c r="N42" s="222">
        <f>M42*1000000</f>
        <v>12300000</v>
      </c>
      <c r="O42" s="184">
        <v>32.68</v>
      </c>
      <c r="P42" s="222">
        <f>O42*1000000</f>
        <v>32680000</v>
      </c>
      <c r="Q42" s="184">
        <v>10.36</v>
      </c>
      <c r="R42" s="180">
        <f>SUM(Q42*1000000)</f>
        <v>10360000</v>
      </c>
      <c r="S42" s="222">
        <f>T42*1000000</f>
        <v>43040000</v>
      </c>
      <c r="T42" s="222">
        <f>SUM(O42+Q42)</f>
        <v>43.04</v>
      </c>
      <c r="U42" s="209">
        <f t="shared" si="30"/>
        <v>0.24070631970260223</v>
      </c>
      <c r="V42" s="187">
        <v>1.3</v>
      </c>
      <c r="W42" s="223">
        <f t="shared" ref="W42:W44" si="49">SUM(T42/V42)</f>
        <v>33.107692307692304</v>
      </c>
      <c r="X42" s="228">
        <f t="shared" si="38"/>
        <v>9.4615384615384617</v>
      </c>
      <c r="Y42" s="178">
        <v>2010</v>
      </c>
      <c r="Z42" s="190"/>
      <c r="AA42" s="190"/>
      <c r="AB42" s="224" t="s">
        <v>1624</v>
      </c>
      <c r="AC42" s="189"/>
    </row>
    <row r="43" spans="1:29">
      <c r="A43" s="205" t="s">
        <v>1625</v>
      </c>
      <c r="B43" s="206">
        <v>38</v>
      </c>
      <c r="C43" s="189">
        <v>40</v>
      </c>
      <c r="D43" s="243">
        <f t="shared" si="47"/>
        <v>39</v>
      </c>
      <c r="E43" s="189">
        <v>57</v>
      </c>
      <c r="F43" s="189">
        <v>69</v>
      </c>
      <c r="G43" s="244">
        <f t="shared" si="13"/>
        <v>-12</v>
      </c>
      <c r="H43" s="244">
        <f t="shared" si="48"/>
        <v>63</v>
      </c>
      <c r="I43" s="244">
        <f t="shared" si="15"/>
        <v>-24</v>
      </c>
      <c r="J43" s="183" t="s">
        <v>1534</v>
      </c>
      <c r="K43" s="193" t="s">
        <v>1626</v>
      </c>
      <c r="L43" s="193" t="s">
        <v>1557</v>
      </c>
      <c r="M43" s="184">
        <f>N43/1000000</f>
        <v>40.272103000000001</v>
      </c>
      <c r="N43" s="185">
        <v>40272103</v>
      </c>
      <c r="O43" s="184">
        <f>P43/1000000</f>
        <v>83.586447000000007</v>
      </c>
      <c r="P43" s="185">
        <v>83586447</v>
      </c>
      <c r="Q43" s="184">
        <f>R43/1000000</f>
        <v>78.332870999999997</v>
      </c>
      <c r="R43" s="185">
        <v>78332871</v>
      </c>
      <c r="S43" s="185">
        <v>161919318</v>
      </c>
      <c r="T43" s="185">
        <f t="shared" ref="T43:T51" si="50">S43/1000000</f>
        <v>161.919318</v>
      </c>
      <c r="U43" s="209">
        <f t="shared" si="30"/>
        <v>0.4837771796939016</v>
      </c>
      <c r="V43" s="187">
        <v>5</v>
      </c>
      <c r="W43" s="223">
        <f t="shared" si="49"/>
        <v>32.383863599999998</v>
      </c>
      <c r="X43" s="228">
        <f t="shared" si="38"/>
        <v>8.0544206000000003</v>
      </c>
      <c r="Y43" s="189">
        <v>2013</v>
      </c>
      <c r="Z43" s="190"/>
      <c r="AA43" s="190"/>
      <c r="AB43" s="224" t="s">
        <v>1627</v>
      </c>
      <c r="AC43" s="189"/>
    </row>
    <row r="44" spans="1:29">
      <c r="A44" s="217" t="s">
        <v>1459</v>
      </c>
      <c r="B44" s="206">
        <v>68</v>
      </c>
      <c r="C44" s="189">
        <v>59</v>
      </c>
      <c r="D44" s="219">
        <f t="shared" si="47"/>
        <v>63.5</v>
      </c>
      <c r="E44" s="189">
        <v>58</v>
      </c>
      <c r="F44" s="178">
        <v>60</v>
      </c>
      <c r="G44" s="220">
        <f t="shared" si="13"/>
        <v>-2</v>
      </c>
      <c r="H44" s="220">
        <f t="shared" si="48"/>
        <v>59</v>
      </c>
      <c r="I44" s="220">
        <f t="shared" si="15"/>
        <v>4.5</v>
      </c>
      <c r="J44" s="213" t="s">
        <v>1402</v>
      </c>
      <c r="K44" s="213" t="s">
        <v>1402</v>
      </c>
      <c r="L44" s="213" t="s">
        <v>1557</v>
      </c>
      <c r="M44" s="184">
        <v>52.57</v>
      </c>
      <c r="N44" s="222">
        <f>M44*1000000</f>
        <v>52570000</v>
      </c>
      <c r="O44" s="184">
        <v>104.03</v>
      </c>
      <c r="P44" s="222">
        <f>O44*1000000</f>
        <v>104030000</v>
      </c>
      <c r="Q44" s="184">
        <v>103.01</v>
      </c>
      <c r="R44" s="180">
        <f>SUM(Q44*1000000)</f>
        <v>103010000</v>
      </c>
      <c r="S44" s="185">
        <f>SUM(N44:P44)</f>
        <v>156600104.03</v>
      </c>
      <c r="T44" s="180">
        <f t="shared" si="50"/>
        <v>156.60010403000001</v>
      </c>
      <c r="U44" s="209">
        <f t="shared" si="30"/>
        <v>0.65779011219728367</v>
      </c>
      <c r="V44" s="187">
        <v>5</v>
      </c>
      <c r="W44" s="223">
        <f t="shared" si="49"/>
        <v>31.320020806000002</v>
      </c>
      <c r="X44" s="228">
        <f t="shared" si="38"/>
        <v>10.513999999999999</v>
      </c>
      <c r="Y44" s="178">
        <v>2011</v>
      </c>
      <c r="Z44" s="190"/>
      <c r="AA44" s="190"/>
      <c r="AB44" s="224" t="s">
        <v>1628</v>
      </c>
      <c r="AC44" s="189"/>
    </row>
    <row r="45" spans="1:29">
      <c r="A45" s="240" t="s">
        <v>1429</v>
      </c>
      <c r="B45" s="241">
        <v>16</v>
      </c>
      <c r="C45" s="182">
        <v>16</v>
      </c>
      <c r="D45" s="242">
        <f t="shared" si="47"/>
        <v>16</v>
      </c>
      <c r="E45" s="182">
        <v>79</v>
      </c>
      <c r="F45" s="182">
        <v>35</v>
      </c>
      <c r="G45" s="211">
        <f t="shared" si="13"/>
        <v>44</v>
      </c>
      <c r="H45" s="211">
        <f t="shared" si="48"/>
        <v>57</v>
      </c>
      <c r="I45" s="211">
        <f t="shared" si="15"/>
        <v>-41</v>
      </c>
      <c r="J45" s="196" t="s">
        <v>1572</v>
      </c>
      <c r="K45" s="196" t="s">
        <v>1629</v>
      </c>
      <c r="L45" s="196" t="s">
        <v>1630</v>
      </c>
      <c r="M45" s="216">
        <f t="shared" ref="M45:M46" si="51">N45/1000000</f>
        <v>9.2170129999999997</v>
      </c>
      <c r="N45" s="181">
        <v>9217013</v>
      </c>
      <c r="O45" s="216">
        <f t="shared" ref="O45:O51" si="52">P45/1000000</f>
        <v>60.755732000000002</v>
      </c>
      <c r="P45" s="181">
        <v>60755732</v>
      </c>
      <c r="Q45" s="184">
        <f t="shared" ref="Q45:Q51" si="53">R45/1000000</f>
        <v>1.875</v>
      </c>
      <c r="R45" s="180">
        <v>1875000</v>
      </c>
      <c r="S45" s="181">
        <v>62630732</v>
      </c>
      <c r="T45" s="180">
        <f t="shared" si="50"/>
        <v>62.630732000000002</v>
      </c>
      <c r="U45" s="209">
        <f t="shared" si="30"/>
        <v>2.9937379623792358E-2</v>
      </c>
      <c r="V45" s="227">
        <v>2</v>
      </c>
      <c r="W45" s="239">
        <f t="shared" ref="W45:W46" si="54">SUM(S45/(V45*1000000))</f>
        <v>31.315366000000001</v>
      </c>
      <c r="X45" s="228">
        <f t="shared" si="38"/>
        <v>4.6085064999999998</v>
      </c>
      <c r="Y45" s="182">
        <v>2014</v>
      </c>
      <c r="Z45" s="202"/>
      <c r="AA45" s="190"/>
      <c r="AB45" s="224" t="s">
        <v>1631</v>
      </c>
      <c r="AC45" s="189"/>
    </row>
    <row r="46" spans="1:29">
      <c r="A46" s="194" t="s">
        <v>1473</v>
      </c>
      <c r="B46" s="177">
        <v>74</v>
      </c>
      <c r="C46" s="195">
        <v>62</v>
      </c>
      <c r="D46" s="179">
        <f>(B46+C46)/2</f>
        <v>68</v>
      </c>
      <c r="E46" s="195">
        <v>79</v>
      </c>
      <c r="F46" s="195">
        <v>69</v>
      </c>
      <c r="G46" s="182">
        <f t="shared" si="13"/>
        <v>10</v>
      </c>
      <c r="H46" s="182">
        <f>(E46+F46)/2</f>
        <v>74</v>
      </c>
      <c r="I46" s="181">
        <f t="shared" si="15"/>
        <v>-6</v>
      </c>
      <c r="J46" s="196" t="s">
        <v>1402</v>
      </c>
      <c r="K46" s="196" t="s">
        <v>1618</v>
      </c>
      <c r="L46" s="197" t="s">
        <v>1547</v>
      </c>
      <c r="M46" s="198">
        <f t="shared" si="51"/>
        <v>40.010975000000002</v>
      </c>
      <c r="N46" s="180">
        <v>40010975</v>
      </c>
      <c r="O46" s="198">
        <f t="shared" si="52"/>
        <v>138.14158499999999</v>
      </c>
      <c r="P46" s="180">
        <v>138141585</v>
      </c>
      <c r="Q46" s="198">
        <f t="shared" si="53"/>
        <v>140.162993</v>
      </c>
      <c r="R46" s="181">
        <f>S46-P46</f>
        <v>140162993</v>
      </c>
      <c r="S46" s="180">
        <v>278304578</v>
      </c>
      <c r="T46" s="180">
        <f t="shared" si="50"/>
        <v>278.30457799999999</v>
      </c>
      <c r="U46" s="186">
        <f t="shared" si="30"/>
        <v>0.5036316470510952</v>
      </c>
      <c r="V46" s="227">
        <v>9</v>
      </c>
      <c r="W46" s="239">
        <f t="shared" si="54"/>
        <v>30.922730888888889</v>
      </c>
      <c r="X46" s="186">
        <f t="shared" si="38"/>
        <v>4.4456638888888893</v>
      </c>
      <c r="Y46" s="195">
        <v>2017</v>
      </c>
      <c r="Z46" s="202"/>
      <c r="AA46" s="202"/>
      <c r="AB46" s="203" t="s">
        <v>1632</v>
      </c>
      <c r="AC46" s="202"/>
    </row>
    <row r="47" spans="1:29">
      <c r="A47" s="217" t="s">
        <v>1446</v>
      </c>
      <c r="B47" s="218">
        <v>94</v>
      </c>
      <c r="C47" s="189">
        <v>81</v>
      </c>
      <c r="D47" s="219">
        <f>AVERAGE(B47:C47)</f>
        <v>87.5</v>
      </c>
      <c r="E47" s="195">
        <v>88</v>
      </c>
      <c r="F47" s="189">
        <v>83</v>
      </c>
      <c r="G47" s="220">
        <f t="shared" si="13"/>
        <v>5</v>
      </c>
      <c r="H47" s="220">
        <f>AVERAGE(E47:F47)</f>
        <v>85.5</v>
      </c>
      <c r="I47" s="220">
        <f t="shared" si="15"/>
        <v>2</v>
      </c>
      <c r="J47" s="193" t="s">
        <v>1550</v>
      </c>
      <c r="K47" s="193" t="s">
        <v>1633</v>
      </c>
      <c r="L47" s="213" t="s">
        <v>1547</v>
      </c>
      <c r="M47" s="184">
        <v>0.41386899999999999</v>
      </c>
      <c r="N47" s="180">
        <v>413869</v>
      </c>
      <c r="O47" s="216">
        <f t="shared" si="52"/>
        <v>143.49526499999999</v>
      </c>
      <c r="P47" s="222">
        <v>143495265</v>
      </c>
      <c r="Q47" s="216">
        <f t="shared" si="53"/>
        <v>87.688907999999998</v>
      </c>
      <c r="R47" s="222">
        <v>87688908</v>
      </c>
      <c r="S47" s="222">
        <v>231184173</v>
      </c>
      <c r="T47" s="222">
        <f t="shared" si="50"/>
        <v>231.18417299999999</v>
      </c>
      <c r="U47" s="209">
        <f t="shared" si="30"/>
        <v>0.37930324927563275</v>
      </c>
      <c r="V47" s="187">
        <v>7.5</v>
      </c>
      <c r="W47" s="223">
        <f t="shared" ref="W47:W50" si="55">SUM(T47/V47)</f>
        <v>30.824556399999999</v>
      </c>
      <c r="X47" s="228">
        <f t="shared" si="38"/>
        <v>5.5182533333333332E-2</v>
      </c>
      <c r="Y47" s="178">
        <v>2007</v>
      </c>
      <c r="Z47" s="245" t="s">
        <v>1615</v>
      </c>
      <c r="AA47" s="193" t="s">
        <v>1616</v>
      </c>
      <c r="AB47" s="191" t="s">
        <v>1634</v>
      </c>
      <c r="AC47" s="190"/>
    </row>
    <row r="48" spans="1:29">
      <c r="A48" s="194" t="s">
        <v>1447</v>
      </c>
      <c r="B48" s="177">
        <v>77</v>
      </c>
      <c r="C48" s="195">
        <v>58</v>
      </c>
      <c r="D48" s="207">
        <f>(B48+C48)/2</f>
        <v>67.5</v>
      </c>
      <c r="E48" s="195">
        <v>64</v>
      </c>
      <c r="F48" s="195">
        <v>69</v>
      </c>
      <c r="G48" s="180">
        <f t="shared" si="13"/>
        <v>-5</v>
      </c>
      <c r="H48" s="246">
        <f>(E48+F48)/2</f>
        <v>66.5</v>
      </c>
      <c r="I48" s="208">
        <f t="shared" si="15"/>
        <v>1</v>
      </c>
      <c r="J48" s="204" t="s">
        <v>1432</v>
      </c>
      <c r="K48" s="204" t="s">
        <v>1432</v>
      </c>
      <c r="L48" s="183" t="s">
        <v>1547</v>
      </c>
      <c r="M48" s="184">
        <f t="shared" ref="M48:M51" si="56">N48/1000000</f>
        <v>21.688103000000002</v>
      </c>
      <c r="N48" s="180">
        <v>21688103</v>
      </c>
      <c r="O48" s="216">
        <f t="shared" si="52"/>
        <v>67.268834999999996</v>
      </c>
      <c r="P48" s="180">
        <v>67268835</v>
      </c>
      <c r="Q48" s="184">
        <f t="shared" si="53"/>
        <v>81.5</v>
      </c>
      <c r="R48" s="185">
        <v>81500000</v>
      </c>
      <c r="S48" s="185">
        <f>R48+P48</f>
        <v>148768835</v>
      </c>
      <c r="T48" s="185">
        <f t="shared" si="50"/>
        <v>148.768835</v>
      </c>
      <c r="U48" s="209">
        <f>R48/S48</f>
        <v>0.54782979244275187</v>
      </c>
      <c r="V48" s="187">
        <v>4.9000000000000004</v>
      </c>
      <c r="W48" s="188">
        <f t="shared" si="55"/>
        <v>30.360986734693874</v>
      </c>
      <c r="X48" s="209">
        <f>N48/(V48*1000000)</f>
        <v>4.426143469387755</v>
      </c>
      <c r="Y48" s="195">
        <v>2016</v>
      </c>
      <c r="Z48" s="190"/>
      <c r="AA48" s="190"/>
      <c r="AB48" s="191" t="s">
        <v>1635</v>
      </c>
      <c r="AC48" s="190"/>
    </row>
    <row r="49" spans="1:29">
      <c r="A49" s="205" t="s">
        <v>1490</v>
      </c>
      <c r="B49" s="206">
        <v>38</v>
      </c>
      <c r="C49" s="189">
        <v>41</v>
      </c>
      <c r="D49" s="243">
        <f>AVERAGE(B49:C49)</f>
        <v>39.5</v>
      </c>
      <c r="E49" s="189">
        <v>36</v>
      </c>
      <c r="F49" s="189">
        <v>52</v>
      </c>
      <c r="G49" s="244">
        <f t="shared" si="13"/>
        <v>-16</v>
      </c>
      <c r="H49" s="244">
        <f>AVERAGE(E49:F49)</f>
        <v>44</v>
      </c>
      <c r="I49" s="244">
        <f t="shared" si="15"/>
        <v>-4.5</v>
      </c>
      <c r="J49" s="213" t="s">
        <v>1636</v>
      </c>
      <c r="K49" s="193" t="s">
        <v>1637</v>
      </c>
      <c r="L49" s="193" t="s">
        <v>1547</v>
      </c>
      <c r="M49" s="184">
        <f t="shared" si="56"/>
        <v>34.05836</v>
      </c>
      <c r="N49" s="185">
        <v>34058360</v>
      </c>
      <c r="O49" s="184">
        <f t="shared" si="52"/>
        <v>64.473115000000007</v>
      </c>
      <c r="P49" s="185">
        <v>64473115</v>
      </c>
      <c r="Q49" s="184">
        <f t="shared" si="53"/>
        <v>24.855512000000001</v>
      </c>
      <c r="R49" s="185">
        <v>24855512</v>
      </c>
      <c r="S49" s="185">
        <v>89328627</v>
      </c>
      <c r="T49" s="185">
        <f t="shared" si="50"/>
        <v>89.328626999999997</v>
      </c>
      <c r="U49" s="209">
        <f>(R49/S49)</f>
        <v>0.27824800217739831</v>
      </c>
      <c r="V49" s="187">
        <v>3</v>
      </c>
      <c r="W49" s="223">
        <f t="shared" si="55"/>
        <v>29.776208999999998</v>
      </c>
      <c r="X49" s="228">
        <f>SUM(M49/V49)</f>
        <v>11.352786666666667</v>
      </c>
      <c r="Y49" s="189">
        <v>2013</v>
      </c>
      <c r="Z49" s="190"/>
      <c r="AA49" s="190"/>
      <c r="AB49" s="224" t="s">
        <v>1638</v>
      </c>
      <c r="AC49" s="189"/>
    </row>
    <row r="50" spans="1:29">
      <c r="A50" s="194" t="s">
        <v>1437</v>
      </c>
      <c r="B50" s="177">
        <v>82</v>
      </c>
      <c r="C50" s="195">
        <v>63</v>
      </c>
      <c r="D50" s="207">
        <f>(B50+C50)/2</f>
        <v>72.5</v>
      </c>
      <c r="E50" s="195">
        <v>77</v>
      </c>
      <c r="F50" s="195">
        <v>73</v>
      </c>
      <c r="G50" s="180">
        <f t="shared" si="13"/>
        <v>4</v>
      </c>
      <c r="H50" s="195">
        <f>(E50+F50)/2</f>
        <v>75</v>
      </c>
      <c r="I50" s="208">
        <f t="shared" si="15"/>
        <v>-2.5</v>
      </c>
      <c r="J50" s="204" t="s">
        <v>1554</v>
      </c>
      <c r="K50" s="204" t="s">
        <v>1554</v>
      </c>
      <c r="L50" s="183" t="s">
        <v>1547</v>
      </c>
      <c r="M50" s="184">
        <f t="shared" si="56"/>
        <v>2.3768220000000002</v>
      </c>
      <c r="N50" s="180">
        <v>2376822</v>
      </c>
      <c r="O50" s="216">
        <f t="shared" si="52"/>
        <v>28.751693</v>
      </c>
      <c r="P50" s="180">
        <v>28751693</v>
      </c>
      <c r="Q50" s="184">
        <f t="shared" si="53"/>
        <v>0.21119599999999999</v>
      </c>
      <c r="R50" s="185">
        <v>211196</v>
      </c>
      <c r="S50" s="185">
        <f>R50+P50</f>
        <v>28962889</v>
      </c>
      <c r="T50" s="185">
        <f t="shared" si="50"/>
        <v>28.962889000000001</v>
      </c>
      <c r="U50" s="209">
        <f>R50/S50</f>
        <v>7.2919521253560033E-3</v>
      </c>
      <c r="V50" s="187">
        <v>1</v>
      </c>
      <c r="W50" s="188">
        <f t="shared" si="55"/>
        <v>28.962889000000001</v>
      </c>
      <c r="X50" s="209">
        <f>N50/(V50*1000000)</f>
        <v>2.3768220000000002</v>
      </c>
      <c r="Y50" s="195">
        <v>2016</v>
      </c>
      <c r="Z50" s="190"/>
      <c r="AA50" s="190"/>
      <c r="AB50" s="191" t="s">
        <v>1639</v>
      </c>
      <c r="AC50" s="190"/>
    </row>
    <row r="51" spans="1:29">
      <c r="A51" s="217" t="s">
        <v>1460</v>
      </c>
      <c r="B51" s="218">
        <v>24</v>
      </c>
      <c r="C51" s="178">
        <v>40</v>
      </c>
      <c r="D51" s="219">
        <f t="shared" ref="D51:D52" si="57">AVERAGE(B51:C51)</f>
        <v>32</v>
      </c>
      <c r="E51" s="178">
        <v>36</v>
      </c>
      <c r="F51" s="178">
        <v>45</v>
      </c>
      <c r="G51" s="220">
        <f t="shared" si="13"/>
        <v>-9</v>
      </c>
      <c r="H51" s="220">
        <f t="shared" ref="H51:H52" si="58">AVERAGE(E51:F51)</f>
        <v>40.5</v>
      </c>
      <c r="I51" s="220">
        <f t="shared" si="15"/>
        <v>-8.5</v>
      </c>
      <c r="J51" s="213" t="s">
        <v>1402</v>
      </c>
      <c r="K51" s="213" t="s">
        <v>1402</v>
      </c>
      <c r="L51" s="196" t="s">
        <v>1557</v>
      </c>
      <c r="M51" s="221">
        <f t="shared" si="56"/>
        <v>29.003865999999999</v>
      </c>
      <c r="N51" s="222">
        <v>29003866</v>
      </c>
      <c r="O51" s="184">
        <f t="shared" si="52"/>
        <v>53.921300000000002</v>
      </c>
      <c r="P51" s="222">
        <v>53921300</v>
      </c>
      <c r="Q51" s="184">
        <f t="shared" si="53"/>
        <v>88.917657000000005</v>
      </c>
      <c r="R51" s="185">
        <v>88917657</v>
      </c>
      <c r="S51" s="222">
        <v>142838957</v>
      </c>
      <c r="T51" s="222">
        <f t="shared" si="50"/>
        <v>142.83895699999999</v>
      </c>
      <c r="U51" s="209">
        <f t="shared" ref="U51:U82" si="59">(R51/S51)</f>
        <v>0.62250284423457392</v>
      </c>
      <c r="V51" s="187">
        <v>5</v>
      </c>
      <c r="W51" s="223">
        <f>SUM((S51/1000000)/V51)</f>
        <v>28.567791399999997</v>
      </c>
      <c r="X51" s="228">
        <f t="shared" ref="X51:X73" si="60">SUM(M51/V51)</f>
        <v>5.8007732000000001</v>
      </c>
      <c r="Y51" s="182">
        <v>2012</v>
      </c>
      <c r="Z51" s="190"/>
      <c r="AA51" s="190"/>
      <c r="AB51" s="224" t="s">
        <v>1640</v>
      </c>
      <c r="AC51" s="189"/>
    </row>
    <row r="52" spans="1:29">
      <c r="A52" s="217" t="s">
        <v>1075</v>
      </c>
      <c r="B52" s="218">
        <v>95</v>
      </c>
      <c r="C52" s="178">
        <v>88</v>
      </c>
      <c r="D52" s="219">
        <f t="shared" si="57"/>
        <v>91.5</v>
      </c>
      <c r="E52" s="178">
        <v>93</v>
      </c>
      <c r="F52" s="178">
        <v>83</v>
      </c>
      <c r="G52" s="222">
        <f t="shared" si="13"/>
        <v>10</v>
      </c>
      <c r="H52" s="178">
        <f t="shared" si="58"/>
        <v>88</v>
      </c>
      <c r="I52" s="247">
        <f t="shared" si="15"/>
        <v>3.5</v>
      </c>
      <c r="J52" s="213" t="s">
        <v>1641</v>
      </c>
      <c r="K52" s="213" t="s">
        <v>1642</v>
      </c>
      <c r="L52" s="213" t="s">
        <v>1536</v>
      </c>
      <c r="M52" s="198">
        <v>4.4000000000000004</v>
      </c>
      <c r="N52" s="222">
        <f>M52*1000000</f>
        <v>4400000</v>
      </c>
      <c r="O52" s="184">
        <v>138.79</v>
      </c>
      <c r="P52" s="222">
        <f>O52*1000000</f>
        <v>138790000</v>
      </c>
      <c r="Q52" s="184">
        <v>275.41000000000003</v>
      </c>
      <c r="R52" s="180">
        <f>SUM(Q52*1000000)</f>
        <v>275410000</v>
      </c>
      <c r="S52" s="222">
        <f>T52*1000000</f>
        <v>414200000.00000006</v>
      </c>
      <c r="T52" s="222">
        <f>SUM(O52+Q52)</f>
        <v>414.20000000000005</v>
      </c>
      <c r="U52" s="209">
        <f t="shared" si="59"/>
        <v>0.66492032834379522</v>
      </c>
      <c r="V52" s="187">
        <v>15</v>
      </c>
      <c r="W52" s="223">
        <f>SUM(T52/V52)</f>
        <v>27.613333333333337</v>
      </c>
      <c r="X52" s="228">
        <f t="shared" si="60"/>
        <v>0.29333333333333333</v>
      </c>
      <c r="Y52" s="178">
        <v>2010</v>
      </c>
      <c r="Z52" s="193" t="s">
        <v>1615</v>
      </c>
      <c r="AA52" s="193" t="s">
        <v>1643</v>
      </c>
      <c r="AB52" s="224" t="s">
        <v>1644</v>
      </c>
      <c r="AC52" s="189"/>
    </row>
    <row r="53" spans="1:29">
      <c r="A53" s="176" t="s">
        <v>1496</v>
      </c>
      <c r="B53" s="177">
        <v>14</v>
      </c>
      <c r="C53" s="178">
        <v>35</v>
      </c>
      <c r="D53" s="179">
        <f>(B53+C53)/2</f>
        <v>24.5</v>
      </c>
      <c r="E53" s="178">
        <v>21</v>
      </c>
      <c r="F53" s="180">
        <v>38</v>
      </c>
      <c r="G53" s="181">
        <f t="shared" si="13"/>
        <v>-17</v>
      </c>
      <c r="H53" s="182">
        <f>(E53+F53)/2</f>
        <v>29.5</v>
      </c>
      <c r="I53" s="181">
        <f t="shared" si="15"/>
        <v>-5</v>
      </c>
      <c r="J53" s="183" t="s">
        <v>1534</v>
      </c>
      <c r="K53" s="183" t="s">
        <v>1535</v>
      </c>
      <c r="L53" s="183" t="s">
        <v>1547</v>
      </c>
      <c r="M53" s="184">
        <f t="shared" ref="M53:M57" si="61">N53/1000000</f>
        <v>18.667854999999999</v>
      </c>
      <c r="N53" s="180">
        <v>18667855</v>
      </c>
      <c r="O53" s="184">
        <f t="shared" ref="O53:O57" si="62">P53/1000000</f>
        <v>40.717019999999998</v>
      </c>
      <c r="P53" s="180">
        <v>40717020</v>
      </c>
      <c r="Q53" s="184">
        <f t="shared" ref="Q53:Q54" si="63">R53/1000000</f>
        <v>54.118281000000003</v>
      </c>
      <c r="R53" s="185">
        <f>S53-P53</f>
        <v>54118281</v>
      </c>
      <c r="S53" s="180">
        <v>94835301</v>
      </c>
      <c r="T53" s="185">
        <f>S53/100000</f>
        <v>948.35301000000004</v>
      </c>
      <c r="U53" s="186">
        <f t="shared" si="59"/>
        <v>0.57065544611916186</v>
      </c>
      <c r="V53" s="187">
        <v>3.5</v>
      </c>
      <c r="W53" s="239">
        <f>SUM(S53/(V53*1000000))</f>
        <v>27.095800285714287</v>
      </c>
      <c r="X53" s="186">
        <f t="shared" si="60"/>
        <v>5.3336728571428571</v>
      </c>
      <c r="Y53" s="178">
        <v>2018</v>
      </c>
      <c r="Z53" s="190"/>
      <c r="AA53" s="190"/>
      <c r="AB53" s="191" t="s">
        <v>1645</v>
      </c>
      <c r="AC53" s="190"/>
    </row>
    <row r="54" spans="1:29">
      <c r="A54" s="217" t="s">
        <v>1471</v>
      </c>
      <c r="B54" s="218">
        <v>63</v>
      </c>
      <c r="C54" s="178">
        <v>53</v>
      </c>
      <c r="D54" s="219">
        <f>AVERAGE(B54:C54)</f>
        <v>58</v>
      </c>
      <c r="E54" s="178">
        <v>61</v>
      </c>
      <c r="F54" s="178">
        <v>71</v>
      </c>
      <c r="G54" s="220">
        <f t="shared" si="13"/>
        <v>-10</v>
      </c>
      <c r="H54" s="220">
        <f>AVERAGE(E54:F54)</f>
        <v>66</v>
      </c>
      <c r="I54" s="220">
        <f t="shared" si="15"/>
        <v>-8</v>
      </c>
      <c r="J54" s="213" t="s">
        <v>1402</v>
      </c>
      <c r="K54" s="213" t="s">
        <v>1646</v>
      </c>
      <c r="L54" s="196" t="s">
        <v>1547</v>
      </c>
      <c r="M54" s="221">
        <f t="shared" si="61"/>
        <v>18.007633999999999</v>
      </c>
      <c r="N54" s="222">
        <v>18007634</v>
      </c>
      <c r="O54" s="184">
        <f t="shared" si="62"/>
        <v>48.086903</v>
      </c>
      <c r="P54" s="222">
        <v>48086903</v>
      </c>
      <c r="Q54" s="184">
        <f t="shared" si="63"/>
        <v>29.625536</v>
      </c>
      <c r="R54" s="185">
        <v>29625536</v>
      </c>
      <c r="S54" s="222">
        <v>77712439</v>
      </c>
      <c r="T54" s="222">
        <f t="shared" ref="T54:T57" si="64">S54/1000000</f>
        <v>77.712439000000003</v>
      </c>
      <c r="U54" s="209">
        <f t="shared" si="59"/>
        <v>0.38122000005687634</v>
      </c>
      <c r="V54" s="187">
        <v>3</v>
      </c>
      <c r="W54" s="223">
        <f>SUM((S54/1000000)/V54)</f>
        <v>25.904146333333333</v>
      </c>
      <c r="X54" s="228">
        <f t="shared" si="60"/>
        <v>6.0025446666666662</v>
      </c>
      <c r="Y54" s="182">
        <v>2012</v>
      </c>
      <c r="Z54" s="190"/>
      <c r="AA54" s="190"/>
      <c r="AB54" s="224" t="s">
        <v>1647</v>
      </c>
      <c r="AC54" s="189"/>
    </row>
    <row r="55" spans="1:29">
      <c r="A55" s="225" t="s">
        <v>1418</v>
      </c>
      <c r="B55" s="206">
        <v>87</v>
      </c>
      <c r="C55" s="189">
        <v>72</v>
      </c>
      <c r="D55" s="226">
        <f>(B55+C55)/2</f>
        <v>79.5</v>
      </c>
      <c r="E55" s="195">
        <v>85</v>
      </c>
      <c r="F55" s="189">
        <v>75</v>
      </c>
      <c r="G55" s="195">
        <f t="shared" si="13"/>
        <v>10</v>
      </c>
      <c r="H55" s="189">
        <f>(E55+F55)/2</f>
        <v>80</v>
      </c>
      <c r="I55" s="195">
        <f t="shared" si="15"/>
        <v>-0.5</v>
      </c>
      <c r="J55" s="193" t="s">
        <v>1550</v>
      </c>
      <c r="K55" s="193" t="s">
        <v>1633</v>
      </c>
      <c r="L55" s="193" t="s">
        <v>1547</v>
      </c>
      <c r="M55" s="184">
        <f t="shared" si="61"/>
        <v>6.1000100000000002</v>
      </c>
      <c r="N55" s="185">
        <v>6100010</v>
      </c>
      <c r="O55" s="184">
        <f t="shared" si="62"/>
        <v>17.50647</v>
      </c>
      <c r="P55" s="180">
        <v>17506470</v>
      </c>
      <c r="Q55" s="216">
        <v>0.48</v>
      </c>
      <c r="R55" s="180">
        <f>SUM(Q55*1000000)</f>
        <v>480000</v>
      </c>
      <c r="S55" s="185">
        <f>SUM(P55+Q55*1000000)</f>
        <v>17986470</v>
      </c>
      <c r="T55" s="185">
        <f t="shared" si="64"/>
        <v>17.986470000000001</v>
      </c>
      <c r="U55" s="209">
        <f t="shared" si="59"/>
        <v>2.6686726189185536E-2</v>
      </c>
      <c r="V55" s="227">
        <v>0.7</v>
      </c>
      <c r="W55" s="223">
        <f>SUM(T55/V55)</f>
        <v>25.694957142857145</v>
      </c>
      <c r="X55" s="228">
        <f t="shared" si="60"/>
        <v>8.7143000000000015</v>
      </c>
      <c r="Y55" s="189">
        <v>2015</v>
      </c>
      <c r="Z55" s="190"/>
      <c r="AA55" s="190"/>
      <c r="AB55" s="224" t="s">
        <v>1648</v>
      </c>
      <c r="AC55" s="189"/>
    </row>
    <row r="56" spans="1:29">
      <c r="A56" s="240" t="s">
        <v>1482</v>
      </c>
      <c r="B56" s="241">
        <v>81</v>
      </c>
      <c r="C56" s="182">
        <v>69</v>
      </c>
      <c r="D56" s="242">
        <f>AVERAGE(B56:C56)</f>
        <v>75</v>
      </c>
      <c r="E56" s="182">
        <v>86</v>
      </c>
      <c r="F56" s="182">
        <v>74</v>
      </c>
      <c r="G56" s="211">
        <f t="shared" si="13"/>
        <v>12</v>
      </c>
      <c r="H56" s="211">
        <f>AVERAGE(E56:F56)</f>
        <v>80</v>
      </c>
      <c r="I56" s="211">
        <f t="shared" si="15"/>
        <v>-5</v>
      </c>
      <c r="J56" s="196" t="s">
        <v>1572</v>
      </c>
      <c r="K56" s="196" t="s">
        <v>1649</v>
      </c>
      <c r="L56" s="196" t="s">
        <v>1541</v>
      </c>
      <c r="M56" s="216">
        <f t="shared" si="61"/>
        <v>48.002522999999997</v>
      </c>
      <c r="N56" s="181">
        <v>48002523</v>
      </c>
      <c r="O56" s="216">
        <f t="shared" si="62"/>
        <v>124.87235</v>
      </c>
      <c r="P56" s="181">
        <v>124872350</v>
      </c>
      <c r="Q56" s="184">
        <f t="shared" ref="Q56:Q57" si="65">R56/1000000</f>
        <v>182.36666299999999</v>
      </c>
      <c r="R56" s="180">
        <v>182366663</v>
      </c>
      <c r="S56" s="181">
        <v>307239013</v>
      </c>
      <c r="T56" s="180">
        <f t="shared" si="64"/>
        <v>307.239013</v>
      </c>
      <c r="U56" s="209">
        <f t="shared" si="59"/>
        <v>0.59356610093002737</v>
      </c>
      <c r="V56" s="227">
        <v>12</v>
      </c>
      <c r="W56" s="239">
        <f t="shared" ref="W56:W57" si="66">SUM(S56/(V56*1000000))</f>
        <v>25.603251083333333</v>
      </c>
      <c r="X56" s="228">
        <f t="shared" si="60"/>
        <v>4.0002102499999994</v>
      </c>
      <c r="Y56" s="182">
        <v>2014</v>
      </c>
      <c r="Z56" s="202"/>
      <c r="AA56" s="190"/>
      <c r="AB56" s="224" t="s">
        <v>1650</v>
      </c>
      <c r="AC56" s="189"/>
    </row>
    <row r="57" spans="1:29">
      <c r="A57" s="192" t="s">
        <v>1431</v>
      </c>
      <c r="B57" s="177">
        <v>79</v>
      </c>
      <c r="C57" s="178">
        <v>67</v>
      </c>
      <c r="D57" s="179">
        <f>(B57+C57)/2</f>
        <v>73</v>
      </c>
      <c r="E57" s="178">
        <v>73</v>
      </c>
      <c r="F57" s="180">
        <v>70</v>
      </c>
      <c r="G57" s="181">
        <f t="shared" si="13"/>
        <v>3</v>
      </c>
      <c r="H57" s="182">
        <f>(E57+F57)/2</f>
        <v>71.5</v>
      </c>
      <c r="I57" s="181">
        <f t="shared" si="15"/>
        <v>1.5</v>
      </c>
      <c r="J57" s="183" t="s">
        <v>1432</v>
      </c>
      <c r="K57" s="183" t="s">
        <v>1432</v>
      </c>
      <c r="L57" s="183" t="s">
        <v>1557</v>
      </c>
      <c r="M57" s="184">
        <f t="shared" si="61"/>
        <v>76.221545000000006</v>
      </c>
      <c r="N57" s="180">
        <v>76221545</v>
      </c>
      <c r="O57" s="184">
        <f t="shared" si="62"/>
        <v>159.342015</v>
      </c>
      <c r="P57" s="180">
        <v>159342015</v>
      </c>
      <c r="Q57" s="184">
        <f t="shared" si="65"/>
        <v>94.337909999999994</v>
      </c>
      <c r="R57" s="180">
        <v>94337910</v>
      </c>
      <c r="S57" s="180">
        <v>253679925</v>
      </c>
      <c r="T57" s="185">
        <f t="shared" si="64"/>
        <v>253.679925</v>
      </c>
      <c r="U57" s="186">
        <f t="shared" si="59"/>
        <v>0.37187771164785705</v>
      </c>
      <c r="V57" s="187">
        <v>10</v>
      </c>
      <c r="W57" s="239">
        <f t="shared" si="66"/>
        <v>25.3679925</v>
      </c>
      <c r="X57" s="186">
        <f t="shared" si="60"/>
        <v>7.6221545000000006</v>
      </c>
      <c r="Y57" s="178">
        <v>2018</v>
      </c>
      <c r="Z57" s="190"/>
      <c r="AA57" s="190"/>
      <c r="AB57" s="191" t="s">
        <v>1651</v>
      </c>
      <c r="AC57" s="190"/>
    </row>
    <row r="58" spans="1:29">
      <c r="A58" s="217" t="s">
        <v>1652</v>
      </c>
      <c r="B58" s="218">
        <v>88</v>
      </c>
      <c r="C58" s="178">
        <v>79</v>
      </c>
      <c r="D58" s="237">
        <f t="shared" ref="D58:D61" si="67">AVERAGE(B58:C58)</f>
        <v>83.5</v>
      </c>
      <c r="E58" s="178">
        <v>86</v>
      </c>
      <c r="F58" s="178">
        <v>80</v>
      </c>
      <c r="G58" s="178">
        <f t="shared" si="13"/>
        <v>6</v>
      </c>
      <c r="H58" s="178">
        <f t="shared" ref="H58:H61" si="68">AVERAGE(E58:F58)</f>
        <v>83</v>
      </c>
      <c r="I58" s="218">
        <f t="shared" si="15"/>
        <v>0.5</v>
      </c>
      <c r="J58" s="213" t="s">
        <v>1534</v>
      </c>
      <c r="K58" s="213" t="s">
        <v>1653</v>
      </c>
      <c r="L58" s="213" t="s">
        <v>1547</v>
      </c>
      <c r="M58" s="221">
        <v>8.3800000000000008</v>
      </c>
      <c r="N58" s="222">
        <f t="shared" ref="N58:N59" si="69">M58*1000000</f>
        <v>8380000.0000000009</v>
      </c>
      <c r="O58" s="184">
        <v>106.95</v>
      </c>
      <c r="P58" s="222">
        <f t="shared" ref="P58:P59" si="70">O58*1000000</f>
        <v>106950000</v>
      </c>
      <c r="Q58" s="184">
        <v>222.44</v>
      </c>
      <c r="R58" s="180">
        <f t="shared" ref="R58:R59" si="71">SUM(Q58*1000000)</f>
        <v>222440000</v>
      </c>
      <c r="S58" s="222">
        <f t="shared" ref="S58:S59" si="72">T58*1000000</f>
        <v>329390000</v>
      </c>
      <c r="T58" s="222">
        <f>SUM(O58+Q58)</f>
        <v>329.39</v>
      </c>
      <c r="U58" s="209">
        <f t="shared" si="59"/>
        <v>0.67530890433832236</v>
      </c>
      <c r="V58" s="187">
        <v>13</v>
      </c>
      <c r="W58" s="223">
        <f t="shared" ref="W58:W60" si="73">SUM(T58/V58)</f>
        <v>25.337692307692308</v>
      </c>
      <c r="X58" s="228">
        <f t="shared" si="60"/>
        <v>0.6446153846153847</v>
      </c>
      <c r="Y58" s="178">
        <v>2010</v>
      </c>
      <c r="Z58" s="190"/>
      <c r="AA58" s="193" t="s">
        <v>1654</v>
      </c>
      <c r="AB58" s="224" t="s">
        <v>1655</v>
      </c>
      <c r="AC58" s="189"/>
    </row>
    <row r="59" spans="1:29">
      <c r="A59" s="217" t="s">
        <v>853</v>
      </c>
      <c r="B59" s="218">
        <v>94</v>
      </c>
      <c r="C59" s="178">
        <v>86</v>
      </c>
      <c r="D59" s="237">
        <f t="shared" si="67"/>
        <v>90</v>
      </c>
      <c r="E59" s="178">
        <v>90</v>
      </c>
      <c r="F59" s="178">
        <v>78</v>
      </c>
      <c r="G59" s="178">
        <f t="shared" si="13"/>
        <v>12</v>
      </c>
      <c r="H59" s="178">
        <f t="shared" si="68"/>
        <v>84</v>
      </c>
      <c r="I59" s="218">
        <f t="shared" si="15"/>
        <v>6</v>
      </c>
      <c r="J59" s="213" t="s">
        <v>1572</v>
      </c>
      <c r="K59" s="213" t="s">
        <v>1656</v>
      </c>
      <c r="L59" s="213" t="s">
        <v>1541</v>
      </c>
      <c r="M59" s="221">
        <v>4.3</v>
      </c>
      <c r="N59" s="222">
        <f t="shared" si="69"/>
        <v>4300000</v>
      </c>
      <c r="O59" s="184">
        <v>141.32</v>
      </c>
      <c r="P59" s="222">
        <f t="shared" si="70"/>
        <v>141320000</v>
      </c>
      <c r="Q59" s="184">
        <v>236.59</v>
      </c>
      <c r="R59" s="180">
        <f t="shared" si="71"/>
        <v>236590000</v>
      </c>
      <c r="S59" s="222">
        <f t="shared" si="72"/>
        <v>377910000</v>
      </c>
      <c r="T59" s="222">
        <v>377.91</v>
      </c>
      <c r="U59" s="209">
        <f t="shared" si="59"/>
        <v>0.62604853007329786</v>
      </c>
      <c r="V59" s="187">
        <v>15</v>
      </c>
      <c r="W59" s="223">
        <f t="shared" si="73"/>
        <v>25.194000000000003</v>
      </c>
      <c r="X59" s="228">
        <f t="shared" si="60"/>
        <v>0.28666666666666668</v>
      </c>
      <c r="Y59" s="178">
        <v>2008</v>
      </c>
      <c r="Z59" s="245" t="s">
        <v>1615</v>
      </c>
      <c r="AA59" s="213" t="s">
        <v>1657</v>
      </c>
      <c r="AB59" s="224" t="s">
        <v>1658</v>
      </c>
      <c r="AC59" s="189"/>
    </row>
    <row r="60" spans="1:29">
      <c r="A60" s="205" t="s">
        <v>1404</v>
      </c>
      <c r="B60" s="206">
        <v>10</v>
      </c>
      <c r="C60" s="189">
        <v>20</v>
      </c>
      <c r="D60" s="243">
        <f t="shared" si="67"/>
        <v>15</v>
      </c>
      <c r="E60" s="189">
        <v>51</v>
      </c>
      <c r="F60" s="189">
        <v>51</v>
      </c>
      <c r="G60" s="244">
        <f t="shared" si="13"/>
        <v>0</v>
      </c>
      <c r="H60" s="244">
        <f t="shared" si="68"/>
        <v>51</v>
      </c>
      <c r="I60" s="244">
        <f t="shared" si="15"/>
        <v>-36</v>
      </c>
      <c r="J60" s="193" t="s">
        <v>1432</v>
      </c>
      <c r="K60" s="193" t="s">
        <v>1659</v>
      </c>
      <c r="L60" s="193" t="s">
        <v>1547</v>
      </c>
      <c r="M60" s="184">
        <f t="shared" ref="M60:M62" si="74">N60/1000000</f>
        <v>18.101682</v>
      </c>
      <c r="N60" s="185">
        <v>18101682</v>
      </c>
      <c r="O60" s="184">
        <f t="shared" ref="O60:O62" si="75">P60/1000000</f>
        <v>40.041682999999999</v>
      </c>
      <c r="P60" s="185">
        <v>40041683</v>
      </c>
      <c r="Q60" s="184">
        <f t="shared" ref="Q60:Q62" si="76">R60/1000000</f>
        <v>20.100000000000001</v>
      </c>
      <c r="R60" s="185">
        <v>20100000</v>
      </c>
      <c r="S60" s="185">
        <v>60141683</v>
      </c>
      <c r="T60" s="185">
        <f t="shared" ref="T60:T62" si="77">S60/1000000</f>
        <v>60.141683</v>
      </c>
      <c r="U60" s="209">
        <f t="shared" si="59"/>
        <v>0.33421080018661931</v>
      </c>
      <c r="V60" s="187">
        <v>2.5</v>
      </c>
      <c r="W60" s="223">
        <f t="shared" si="73"/>
        <v>24.056673199999999</v>
      </c>
      <c r="X60" s="228">
        <f t="shared" si="60"/>
        <v>7.2406728000000005</v>
      </c>
      <c r="Y60" s="189">
        <v>2013</v>
      </c>
      <c r="Z60" s="190"/>
      <c r="AA60" s="190"/>
      <c r="AB60" s="224" t="s">
        <v>1660</v>
      </c>
      <c r="AC60" s="189"/>
    </row>
    <row r="61" spans="1:29">
      <c r="A61" s="217" t="s">
        <v>1449</v>
      </c>
      <c r="B61" s="218">
        <v>80</v>
      </c>
      <c r="C61" s="178">
        <v>72</v>
      </c>
      <c r="D61" s="219">
        <f t="shared" si="67"/>
        <v>76</v>
      </c>
      <c r="E61" s="178">
        <v>61</v>
      </c>
      <c r="F61" s="178">
        <v>59</v>
      </c>
      <c r="G61" s="220">
        <f t="shared" si="13"/>
        <v>2</v>
      </c>
      <c r="H61" s="220">
        <f t="shared" si="68"/>
        <v>60</v>
      </c>
      <c r="I61" s="220">
        <f t="shared" si="15"/>
        <v>16</v>
      </c>
      <c r="J61" s="213" t="s">
        <v>1550</v>
      </c>
      <c r="K61" s="213" t="s">
        <v>1550</v>
      </c>
      <c r="L61" s="196" t="s">
        <v>1661</v>
      </c>
      <c r="M61" s="221">
        <f t="shared" si="74"/>
        <v>39.12717</v>
      </c>
      <c r="N61" s="222">
        <v>39127170</v>
      </c>
      <c r="O61" s="184">
        <f t="shared" si="75"/>
        <v>113.721571</v>
      </c>
      <c r="P61" s="222">
        <v>113721571</v>
      </c>
      <c r="Q61" s="184">
        <f t="shared" si="76"/>
        <v>53.5</v>
      </c>
      <c r="R61" s="185">
        <v>53500000</v>
      </c>
      <c r="S61" s="222">
        <v>167221571</v>
      </c>
      <c r="T61" s="222">
        <f t="shared" si="77"/>
        <v>167.22157100000001</v>
      </c>
      <c r="U61" s="209">
        <f t="shared" si="59"/>
        <v>0.31993480075605796</v>
      </c>
      <c r="V61" s="187">
        <v>7</v>
      </c>
      <c r="W61" s="223">
        <f>SUM((S61/1000000)/V61)</f>
        <v>23.88879585714286</v>
      </c>
      <c r="X61" s="228">
        <f t="shared" si="60"/>
        <v>5.5895957142857142</v>
      </c>
      <c r="Y61" s="182">
        <v>2012</v>
      </c>
      <c r="Z61" s="190"/>
      <c r="AA61" s="190"/>
      <c r="AB61" s="224" t="s">
        <v>1662</v>
      </c>
      <c r="AC61" s="189"/>
    </row>
    <row r="62" spans="1:29">
      <c r="A62" s="194" t="s">
        <v>1433</v>
      </c>
      <c r="B62" s="177">
        <v>71</v>
      </c>
      <c r="C62" s="195">
        <v>57</v>
      </c>
      <c r="D62" s="179">
        <f>(B62+C62)/2</f>
        <v>64</v>
      </c>
      <c r="E62" s="195">
        <v>66</v>
      </c>
      <c r="F62" s="195">
        <v>66</v>
      </c>
      <c r="G62" s="182">
        <f t="shared" si="13"/>
        <v>0</v>
      </c>
      <c r="H62" s="182">
        <f>(E62+F62)/2</f>
        <v>66</v>
      </c>
      <c r="I62" s="181">
        <f t="shared" si="15"/>
        <v>-2</v>
      </c>
      <c r="J62" s="196" t="s">
        <v>1402</v>
      </c>
      <c r="K62" s="196" t="s">
        <v>1402</v>
      </c>
      <c r="L62" s="197" t="s">
        <v>1547</v>
      </c>
      <c r="M62" s="198">
        <f t="shared" si="74"/>
        <v>26.039024999999999</v>
      </c>
      <c r="N62" s="180">
        <v>26039025</v>
      </c>
      <c r="O62" s="198">
        <f t="shared" si="75"/>
        <v>55.681004999999999</v>
      </c>
      <c r="P62" s="180">
        <v>55681005</v>
      </c>
      <c r="Q62" s="198">
        <f t="shared" si="76"/>
        <v>56.7</v>
      </c>
      <c r="R62" s="181">
        <f>S62-P62</f>
        <v>56700000</v>
      </c>
      <c r="S62" s="180">
        <v>112381005</v>
      </c>
      <c r="T62" s="180">
        <f t="shared" si="77"/>
        <v>112.381005</v>
      </c>
      <c r="U62" s="186">
        <f t="shared" si="59"/>
        <v>0.50453366207216244</v>
      </c>
      <c r="V62" s="227">
        <v>4.8</v>
      </c>
      <c r="W62" s="239">
        <f>SUM(S62/(V62*1000000))</f>
        <v>23.412709374999999</v>
      </c>
      <c r="X62" s="186">
        <f t="shared" si="60"/>
        <v>5.4247968750000002</v>
      </c>
      <c r="Y62" s="195">
        <v>2017</v>
      </c>
      <c r="Z62" s="202"/>
      <c r="AA62" s="202"/>
      <c r="AB62" s="203" t="s">
        <v>1663</v>
      </c>
      <c r="AC62" s="202"/>
    </row>
    <row r="63" spans="1:29">
      <c r="A63" s="217" t="s">
        <v>1664</v>
      </c>
      <c r="B63" s="218">
        <v>65</v>
      </c>
      <c r="C63" s="178">
        <v>57</v>
      </c>
      <c r="D63" s="237">
        <f>AVERAGE(B63:C63)</f>
        <v>61</v>
      </c>
      <c r="E63" s="178">
        <v>76</v>
      </c>
      <c r="F63" s="178">
        <v>42</v>
      </c>
      <c r="G63" s="178">
        <f t="shared" si="13"/>
        <v>34</v>
      </c>
      <c r="H63" s="178">
        <f>AVERAGE(E63:F63)</f>
        <v>59</v>
      </c>
      <c r="I63" s="218">
        <f t="shared" si="15"/>
        <v>2</v>
      </c>
      <c r="J63" s="213" t="s">
        <v>1550</v>
      </c>
      <c r="K63" s="213" t="s">
        <v>1665</v>
      </c>
      <c r="L63" s="213" t="s">
        <v>1557</v>
      </c>
      <c r="M63" s="221">
        <v>42.03</v>
      </c>
      <c r="N63" s="222">
        <f>M63*1000000</f>
        <v>42030000</v>
      </c>
      <c r="O63" s="184">
        <v>90.56</v>
      </c>
      <c r="P63" s="222">
        <f>O63*1000000</f>
        <v>90560000</v>
      </c>
      <c r="Q63" s="184">
        <v>162.35</v>
      </c>
      <c r="R63" s="180">
        <f>SUM(Q63*1000000)</f>
        <v>162350000</v>
      </c>
      <c r="S63" s="222">
        <f>T63*1000000</f>
        <v>252910000</v>
      </c>
      <c r="T63" s="222">
        <v>252.91</v>
      </c>
      <c r="U63" s="209">
        <f t="shared" si="59"/>
        <v>0.64192795856233442</v>
      </c>
      <c r="V63" s="187">
        <v>11</v>
      </c>
      <c r="W63" s="223">
        <f t="shared" ref="W63:W64" si="78">SUM(T63/V63)</f>
        <v>22.991818181818182</v>
      </c>
      <c r="X63" s="228">
        <f t="shared" si="60"/>
        <v>3.8209090909090908</v>
      </c>
      <c r="Y63" s="178">
        <v>2008</v>
      </c>
      <c r="Z63" s="190"/>
      <c r="AA63" s="190"/>
      <c r="AB63" s="224" t="s">
        <v>1666</v>
      </c>
      <c r="AC63" s="189"/>
    </row>
    <row r="64" spans="1:29">
      <c r="A64" s="225" t="s">
        <v>1501</v>
      </c>
      <c r="B64" s="206">
        <v>37</v>
      </c>
      <c r="C64" s="189">
        <v>26</v>
      </c>
      <c r="D64" s="226">
        <f>(B64+C64)/2</f>
        <v>31.5</v>
      </c>
      <c r="E64" s="195">
        <v>90</v>
      </c>
      <c r="F64" s="189">
        <v>53</v>
      </c>
      <c r="G64" s="195">
        <f t="shared" si="13"/>
        <v>37</v>
      </c>
      <c r="H64" s="189">
        <f>(E64+F64)/2</f>
        <v>71.5</v>
      </c>
      <c r="I64" s="195">
        <f t="shared" si="15"/>
        <v>-40</v>
      </c>
      <c r="J64" s="193" t="s">
        <v>1572</v>
      </c>
      <c r="K64" s="193" t="s">
        <v>1572</v>
      </c>
      <c r="L64" s="193" t="s">
        <v>1547</v>
      </c>
      <c r="M64" s="184">
        <f t="shared" ref="M64:M75" si="79">N64/1000000</f>
        <v>11.351388999999999</v>
      </c>
      <c r="N64" s="185">
        <v>11351389</v>
      </c>
      <c r="O64" s="184">
        <f t="shared" ref="O64:O75" si="80">P64/1000000</f>
        <v>67.217186999999996</v>
      </c>
      <c r="P64" s="180">
        <v>67217187</v>
      </c>
      <c r="Q64" s="216">
        <v>0</v>
      </c>
      <c r="R64" s="180">
        <v>6185122</v>
      </c>
      <c r="S64" s="185">
        <f>SUM(P64+Q64*1000000)</f>
        <v>67217187</v>
      </c>
      <c r="T64" s="185">
        <f t="shared" ref="T64:T73" si="81">S64/1000000</f>
        <v>67.217186999999996</v>
      </c>
      <c r="U64" s="209">
        <f t="shared" si="59"/>
        <v>9.2016971790265481E-2</v>
      </c>
      <c r="V64" s="227">
        <v>3</v>
      </c>
      <c r="W64" s="223">
        <f t="shared" si="78"/>
        <v>22.405728999999997</v>
      </c>
      <c r="X64" s="228">
        <f t="shared" si="60"/>
        <v>3.7837963333333331</v>
      </c>
      <c r="Y64" s="189">
        <v>2015</v>
      </c>
      <c r="Z64" s="190"/>
      <c r="AA64" s="190"/>
      <c r="AB64" s="224" t="s">
        <v>1667</v>
      </c>
      <c r="AC64" s="189"/>
    </row>
    <row r="65" spans="1:29">
      <c r="A65" s="240" t="s">
        <v>1456</v>
      </c>
      <c r="B65" s="241">
        <v>7</v>
      </c>
      <c r="C65" s="182">
        <v>38</v>
      </c>
      <c r="D65" s="242">
        <f>AVERAGE(B65:C65)</f>
        <v>22.5</v>
      </c>
      <c r="E65" s="182">
        <v>26</v>
      </c>
      <c r="F65" s="182">
        <v>63</v>
      </c>
      <c r="G65" s="211">
        <f t="shared" si="13"/>
        <v>-37</v>
      </c>
      <c r="H65" s="211">
        <f>AVERAGE(E65:F65)</f>
        <v>44.5</v>
      </c>
      <c r="I65" s="211">
        <f t="shared" si="15"/>
        <v>-22</v>
      </c>
      <c r="J65" s="196" t="s">
        <v>1609</v>
      </c>
      <c r="K65" s="196" t="s">
        <v>1668</v>
      </c>
      <c r="L65" s="196" t="s">
        <v>1630</v>
      </c>
      <c r="M65" s="216">
        <f t="shared" si="79"/>
        <v>19.875995</v>
      </c>
      <c r="N65" s="181">
        <v>19875995</v>
      </c>
      <c r="O65" s="216">
        <f t="shared" si="80"/>
        <v>50.856009999999998</v>
      </c>
      <c r="P65" s="181">
        <v>50856010</v>
      </c>
      <c r="Q65" s="184">
        <f t="shared" ref="Q65:Q75" si="82">R65/1000000</f>
        <v>51.673769</v>
      </c>
      <c r="R65" s="180">
        <v>51673769</v>
      </c>
      <c r="S65" s="181">
        <v>102529779</v>
      </c>
      <c r="T65" s="180">
        <f t="shared" si="81"/>
        <v>102.529779</v>
      </c>
      <c r="U65" s="209">
        <f t="shared" si="59"/>
        <v>0.50398790969792295</v>
      </c>
      <c r="V65" s="227">
        <v>5</v>
      </c>
      <c r="W65" s="239">
        <f t="shared" ref="W65:W68" si="83">SUM(S65/(V65*1000000))</f>
        <v>20.505955799999999</v>
      </c>
      <c r="X65" s="228">
        <f t="shared" si="60"/>
        <v>3.9751989999999999</v>
      </c>
      <c r="Y65" s="182">
        <v>2014</v>
      </c>
      <c r="Z65" s="202"/>
      <c r="AA65" s="190"/>
      <c r="AB65" s="224" t="s">
        <v>1669</v>
      </c>
      <c r="AC65" s="189"/>
    </row>
    <row r="66" spans="1:29">
      <c r="A66" s="194" t="s">
        <v>1406</v>
      </c>
      <c r="B66" s="177">
        <v>69</v>
      </c>
      <c r="C66" s="195">
        <v>62</v>
      </c>
      <c r="D66" s="179">
        <f t="shared" ref="D66:D71" si="84">(B66+C66)/2</f>
        <v>65.5</v>
      </c>
      <c r="E66" s="195">
        <v>68</v>
      </c>
      <c r="F66" s="195">
        <v>68</v>
      </c>
      <c r="G66" s="211">
        <f t="shared" si="13"/>
        <v>0</v>
      </c>
      <c r="H66" s="211">
        <f t="shared" ref="H66:H71" si="85">(E66+F66)/2</f>
        <v>68</v>
      </c>
      <c r="I66" s="181">
        <f t="shared" si="15"/>
        <v>-2.5</v>
      </c>
      <c r="J66" s="196" t="s">
        <v>1402</v>
      </c>
      <c r="K66" s="196" t="s">
        <v>1402</v>
      </c>
      <c r="L66" s="197" t="s">
        <v>1670</v>
      </c>
      <c r="M66" s="198">
        <f t="shared" si="79"/>
        <v>35.006404000000003</v>
      </c>
      <c r="N66" s="180">
        <v>35006404</v>
      </c>
      <c r="O66" s="198">
        <f t="shared" si="80"/>
        <v>102.092201</v>
      </c>
      <c r="P66" s="180">
        <v>102092201</v>
      </c>
      <c r="Q66" s="198">
        <f t="shared" si="82"/>
        <v>203.7</v>
      </c>
      <c r="R66" s="181">
        <f t="shared" ref="R66:R68" si="86">S66-P66</f>
        <v>203700000</v>
      </c>
      <c r="S66" s="180">
        <v>305792201</v>
      </c>
      <c r="T66" s="180">
        <f t="shared" si="81"/>
        <v>305.79220099999998</v>
      </c>
      <c r="U66" s="186">
        <f t="shared" si="59"/>
        <v>0.66613863706746401</v>
      </c>
      <c r="V66" s="227">
        <v>15</v>
      </c>
      <c r="W66" s="239">
        <f t="shared" si="83"/>
        <v>20.386146733333334</v>
      </c>
      <c r="X66" s="186">
        <f t="shared" si="60"/>
        <v>2.3337602666666668</v>
      </c>
      <c r="Y66" s="195">
        <v>2017</v>
      </c>
      <c r="Z66" s="202"/>
      <c r="AA66" s="202"/>
      <c r="AB66" s="203" t="s">
        <v>1671</v>
      </c>
      <c r="AC66" s="202"/>
    </row>
    <row r="67" spans="1:29">
      <c r="A67" s="194" t="s">
        <v>441</v>
      </c>
      <c r="B67" s="177">
        <v>85</v>
      </c>
      <c r="C67" s="195">
        <v>70</v>
      </c>
      <c r="D67" s="179">
        <f t="shared" si="84"/>
        <v>77.5</v>
      </c>
      <c r="E67" s="195">
        <v>85</v>
      </c>
      <c r="F67" s="195">
        <v>80</v>
      </c>
      <c r="G67" s="211">
        <f t="shared" si="13"/>
        <v>5</v>
      </c>
      <c r="H67" s="211">
        <f t="shared" si="85"/>
        <v>82.5</v>
      </c>
      <c r="I67" s="181">
        <f t="shared" si="15"/>
        <v>-5</v>
      </c>
      <c r="J67" s="196" t="s">
        <v>1402</v>
      </c>
      <c r="K67" s="196" t="s">
        <v>1402</v>
      </c>
      <c r="L67" s="197" t="s">
        <v>1541</v>
      </c>
      <c r="M67" s="198">
        <f t="shared" si="79"/>
        <v>123.403419</v>
      </c>
      <c r="N67" s="180">
        <v>123403419</v>
      </c>
      <c r="O67" s="198">
        <f t="shared" si="80"/>
        <v>327.47536600000001</v>
      </c>
      <c r="P67" s="180">
        <v>327475366</v>
      </c>
      <c r="Q67" s="198">
        <f t="shared" si="82"/>
        <v>368.2</v>
      </c>
      <c r="R67" s="181">
        <f t="shared" si="86"/>
        <v>368200000</v>
      </c>
      <c r="S67" s="180">
        <v>695675366</v>
      </c>
      <c r="T67" s="180">
        <f t="shared" si="81"/>
        <v>695.67536600000005</v>
      </c>
      <c r="U67" s="186">
        <f t="shared" si="59"/>
        <v>0.52926985487078471</v>
      </c>
      <c r="V67" s="227">
        <v>35</v>
      </c>
      <c r="W67" s="239">
        <f t="shared" si="83"/>
        <v>19.876439028571429</v>
      </c>
      <c r="X67" s="186">
        <f t="shared" si="60"/>
        <v>3.5258119714285714</v>
      </c>
      <c r="Y67" s="195">
        <v>2017</v>
      </c>
      <c r="Z67" s="202"/>
      <c r="AA67" s="202"/>
      <c r="AB67" s="203" t="s">
        <v>1672</v>
      </c>
      <c r="AC67" s="202"/>
    </row>
    <row r="68" spans="1:29">
      <c r="A68" s="176" t="s">
        <v>38</v>
      </c>
      <c r="B68" s="177">
        <v>95</v>
      </c>
      <c r="C68" s="178">
        <v>82</v>
      </c>
      <c r="D68" s="179">
        <f t="shared" si="84"/>
        <v>88.5</v>
      </c>
      <c r="E68" s="178">
        <v>83</v>
      </c>
      <c r="F68" s="180">
        <v>75</v>
      </c>
      <c r="G68" s="181">
        <f t="shared" si="13"/>
        <v>8</v>
      </c>
      <c r="H68" s="182">
        <f t="shared" si="85"/>
        <v>79</v>
      </c>
      <c r="I68" s="181">
        <f t="shared" si="15"/>
        <v>9.5</v>
      </c>
      <c r="J68" s="204" t="s">
        <v>1432</v>
      </c>
      <c r="K68" s="204" t="s">
        <v>1432</v>
      </c>
      <c r="L68" s="183" t="s">
        <v>1547</v>
      </c>
      <c r="M68" s="184">
        <f t="shared" si="79"/>
        <v>50.203561999999998</v>
      </c>
      <c r="N68" s="180">
        <v>50203562</v>
      </c>
      <c r="O68" s="184">
        <f t="shared" si="80"/>
        <v>188.024361</v>
      </c>
      <c r="P68" s="180">
        <v>188024361</v>
      </c>
      <c r="Q68" s="184">
        <f t="shared" si="82"/>
        <v>144.55908600000001</v>
      </c>
      <c r="R68" s="185">
        <f t="shared" si="86"/>
        <v>144559086</v>
      </c>
      <c r="S68" s="180">
        <v>332583447</v>
      </c>
      <c r="T68" s="185">
        <f t="shared" si="81"/>
        <v>332.58344699999998</v>
      </c>
      <c r="U68" s="186">
        <f t="shared" si="59"/>
        <v>0.43465508372098866</v>
      </c>
      <c r="V68" s="187">
        <v>17</v>
      </c>
      <c r="W68" s="239">
        <f t="shared" si="83"/>
        <v>19.563732176470587</v>
      </c>
      <c r="X68" s="186">
        <f t="shared" si="60"/>
        <v>2.953150705882353</v>
      </c>
      <c r="Y68" s="178">
        <v>2018</v>
      </c>
      <c r="Z68" s="190"/>
      <c r="AA68" s="190"/>
      <c r="AB68" s="191" t="s">
        <v>1673</v>
      </c>
      <c r="AC68" s="190"/>
    </row>
    <row r="69" spans="1:29">
      <c r="A69" s="225" t="s">
        <v>1489</v>
      </c>
      <c r="B69" s="206">
        <v>14</v>
      </c>
      <c r="C69" s="189">
        <v>31</v>
      </c>
      <c r="D69" s="226">
        <f t="shared" si="84"/>
        <v>22.5</v>
      </c>
      <c r="E69" s="195">
        <v>23</v>
      </c>
      <c r="F69" s="189">
        <v>49</v>
      </c>
      <c r="G69" s="195">
        <f t="shared" si="13"/>
        <v>-26</v>
      </c>
      <c r="H69" s="189">
        <f t="shared" si="85"/>
        <v>36</v>
      </c>
      <c r="I69" s="195">
        <f t="shared" si="15"/>
        <v>-13.5</v>
      </c>
      <c r="J69" s="193" t="s">
        <v>1402</v>
      </c>
      <c r="K69" s="193" t="s">
        <v>1402</v>
      </c>
      <c r="L69" s="193" t="s">
        <v>1547</v>
      </c>
      <c r="M69" s="184">
        <f t="shared" si="79"/>
        <v>10.203436999999999</v>
      </c>
      <c r="N69" s="185">
        <v>10203437</v>
      </c>
      <c r="O69" s="184">
        <f t="shared" si="80"/>
        <v>25.801047000000001</v>
      </c>
      <c r="P69" s="180">
        <v>25801047</v>
      </c>
      <c r="Q69" s="184">
        <f t="shared" si="82"/>
        <v>38.309680999999998</v>
      </c>
      <c r="R69" s="180">
        <v>38309681</v>
      </c>
      <c r="S69" s="185">
        <f>SUM(P69+Q69*1000000)</f>
        <v>64110728</v>
      </c>
      <c r="T69" s="185">
        <f t="shared" si="81"/>
        <v>64.110727999999995</v>
      </c>
      <c r="U69" s="209">
        <f t="shared" si="59"/>
        <v>0.59755492091744766</v>
      </c>
      <c r="V69" s="227">
        <v>3.3</v>
      </c>
      <c r="W69" s="223">
        <f>SUM(T69/V69)</f>
        <v>19.427493333333334</v>
      </c>
      <c r="X69" s="228">
        <f t="shared" si="60"/>
        <v>3.0919506060606059</v>
      </c>
      <c r="Y69" s="189">
        <v>2015</v>
      </c>
      <c r="Z69" s="190"/>
      <c r="AA69" s="190"/>
      <c r="AB69" s="224" t="s">
        <v>1674</v>
      </c>
      <c r="AC69" s="189"/>
    </row>
    <row r="70" spans="1:29">
      <c r="A70" s="229" t="s">
        <v>456</v>
      </c>
      <c r="B70" s="177">
        <v>69</v>
      </c>
      <c r="C70" s="177">
        <v>59</v>
      </c>
      <c r="D70" s="230">
        <f t="shared" si="84"/>
        <v>64</v>
      </c>
      <c r="E70" s="177">
        <v>88</v>
      </c>
      <c r="F70" s="177">
        <v>92</v>
      </c>
      <c r="G70" s="177">
        <f t="shared" si="13"/>
        <v>-4</v>
      </c>
      <c r="H70" s="177">
        <f t="shared" si="85"/>
        <v>90</v>
      </c>
      <c r="I70" s="177">
        <f t="shared" si="15"/>
        <v>-26</v>
      </c>
      <c r="J70" s="183" t="s">
        <v>1534</v>
      </c>
      <c r="K70" s="232" t="s">
        <v>1540</v>
      </c>
      <c r="L70" s="232" t="s">
        <v>1541</v>
      </c>
      <c r="M70" s="216">
        <f t="shared" si="79"/>
        <v>96.202337</v>
      </c>
      <c r="N70" s="233">
        <v>96202337</v>
      </c>
      <c r="O70" s="216">
        <f t="shared" si="80"/>
        <v>330.96483799999999</v>
      </c>
      <c r="P70" s="180">
        <v>330964838</v>
      </c>
      <c r="Q70" s="216">
        <f t="shared" si="82"/>
        <v>722.8</v>
      </c>
      <c r="R70" s="233">
        <v>722800000</v>
      </c>
      <c r="S70" s="180">
        <f>P70+R70</f>
        <v>1053764838</v>
      </c>
      <c r="T70" s="180">
        <f t="shared" si="81"/>
        <v>1053.7648380000001</v>
      </c>
      <c r="U70" s="234">
        <f t="shared" si="59"/>
        <v>0.68592153954561919</v>
      </c>
      <c r="V70" s="227">
        <v>55</v>
      </c>
      <c r="W70" s="235">
        <f>SUM(S70/(V70*1000000))</f>
        <v>19.159360690909089</v>
      </c>
      <c r="X70" s="234">
        <f t="shared" si="60"/>
        <v>1.7491334000000001</v>
      </c>
      <c r="Y70" s="177">
        <v>2019</v>
      </c>
      <c r="Z70" s="236"/>
      <c r="AA70" s="236"/>
      <c r="AB70" s="248" t="s">
        <v>1675</v>
      </c>
      <c r="AC70" s="190"/>
    </row>
    <row r="71" spans="1:29">
      <c r="A71" s="225" t="s">
        <v>1494</v>
      </c>
      <c r="B71" s="206">
        <v>63</v>
      </c>
      <c r="C71" s="189">
        <v>55</v>
      </c>
      <c r="D71" s="226">
        <f t="shared" si="84"/>
        <v>59</v>
      </c>
      <c r="E71" s="195">
        <v>57</v>
      </c>
      <c r="F71" s="189">
        <v>65</v>
      </c>
      <c r="G71" s="195">
        <f t="shared" si="13"/>
        <v>-8</v>
      </c>
      <c r="H71" s="189">
        <f t="shared" si="85"/>
        <v>61</v>
      </c>
      <c r="I71" s="195">
        <f t="shared" si="15"/>
        <v>-2</v>
      </c>
      <c r="J71" s="193" t="s">
        <v>1402</v>
      </c>
      <c r="K71" s="193" t="s">
        <v>1402</v>
      </c>
      <c r="L71" s="193" t="s">
        <v>1547</v>
      </c>
      <c r="M71" s="184">
        <f t="shared" si="79"/>
        <v>25.42756</v>
      </c>
      <c r="N71" s="185">
        <v>25427560</v>
      </c>
      <c r="O71" s="184">
        <f t="shared" si="80"/>
        <v>64.704894999999993</v>
      </c>
      <c r="P71" s="180">
        <v>64704895</v>
      </c>
      <c r="Q71" s="184">
        <f t="shared" si="82"/>
        <v>26.232544000000001</v>
      </c>
      <c r="R71" s="180">
        <v>26232544</v>
      </c>
      <c r="S71" s="185">
        <f>SUM(P71+Q71*1000000)</f>
        <v>90937439</v>
      </c>
      <c r="T71" s="185">
        <f t="shared" si="81"/>
        <v>90.937438999999998</v>
      </c>
      <c r="U71" s="209">
        <f t="shared" si="59"/>
        <v>0.28846803130226706</v>
      </c>
      <c r="V71" s="227">
        <v>5</v>
      </c>
      <c r="W71" s="223">
        <f>SUM(T71/V71)</f>
        <v>18.1874878</v>
      </c>
      <c r="X71" s="228">
        <f t="shared" si="60"/>
        <v>5.0855119999999996</v>
      </c>
      <c r="Y71" s="189">
        <v>2015</v>
      </c>
      <c r="Z71" s="190"/>
      <c r="AA71" s="190"/>
      <c r="AB71" s="224" t="s">
        <v>1676</v>
      </c>
      <c r="AC71" s="189"/>
    </row>
    <row r="72" spans="1:29">
      <c r="A72" s="240" t="s">
        <v>1461</v>
      </c>
      <c r="B72" s="241">
        <v>37</v>
      </c>
      <c r="C72" s="182">
        <v>42</v>
      </c>
      <c r="D72" s="242">
        <f t="shared" ref="D72:D73" si="87">AVERAGE(B72:C72)</f>
        <v>39.5</v>
      </c>
      <c r="E72" s="182">
        <v>35</v>
      </c>
      <c r="F72" s="182">
        <v>50</v>
      </c>
      <c r="G72" s="211">
        <f t="shared" si="13"/>
        <v>-15</v>
      </c>
      <c r="H72" s="211">
        <f t="shared" ref="H72:H73" si="88">AVERAGE(E72:F72)</f>
        <v>42.5</v>
      </c>
      <c r="I72" s="211">
        <f t="shared" si="15"/>
        <v>-3</v>
      </c>
      <c r="J72" s="183" t="s">
        <v>1534</v>
      </c>
      <c r="K72" s="196" t="s">
        <v>1677</v>
      </c>
      <c r="L72" s="196" t="s">
        <v>1557</v>
      </c>
      <c r="M72" s="216">
        <f t="shared" si="79"/>
        <v>18.343610999999999</v>
      </c>
      <c r="N72" s="181">
        <v>18343611</v>
      </c>
      <c r="O72" s="216">
        <f t="shared" si="80"/>
        <v>32.462372000000002</v>
      </c>
      <c r="P72" s="181">
        <v>32462372</v>
      </c>
      <c r="Q72" s="184">
        <f t="shared" si="82"/>
        <v>58.442481999999998</v>
      </c>
      <c r="R72" s="180">
        <v>58442482</v>
      </c>
      <c r="S72" s="181">
        <v>90904854</v>
      </c>
      <c r="T72" s="180">
        <f t="shared" si="81"/>
        <v>90.904854</v>
      </c>
      <c r="U72" s="209">
        <f t="shared" si="59"/>
        <v>0.64289726486992649</v>
      </c>
      <c r="V72" s="227">
        <v>5</v>
      </c>
      <c r="W72" s="239">
        <f>SUM(S72/(V72*1000000))</f>
        <v>18.180970800000001</v>
      </c>
      <c r="X72" s="228">
        <f t="shared" si="60"/>
        <v>3.6687221999999999</v>
      </c>
      <c r="Y72" s="182">
        <v>2014</v>
      </c>
      <c r="Z72" s="202"/>
      <c r="AA72" s="190"/>
      <c r="AB72" s="224" t="s">
        <v>1678</v>
      </c>
      <c r="AC72" s="189"/>
    </row>
    <row r="73" spans="1:29">
      <c r="A73" s="205" t="s">
        <v>1444</v>
      </c>
      <c r="B73" s="206">
        <v>56</v>
      </c>
      <c r="C73" s="189">
        <v>55</v>
      </c>
      <c r="D73" s="243">
        <f t="shared" si="87"/>
        <v>55.5</v>
      </c>
      <c r="E73" s="189">
        <v>89</v>
      </c>
      <c r="F73" s="189">
        <v>77</v>
      </c>
      <c r="G73" s="244">
        <f t="shared" si="13"/>
        <v>12</v>
      </c>
      <c r="H73" s="244">
        <f t="shared" si="88"/>
        <v>83</v>
      </c>
      <c r="I73" s="244">
        <f t="shared" si="15"/>
        <v>-27.5</v>
      </c>
      <c r="J73" s="193" t="s">
        <v>1554</v>
      </c>
      <c r="K73" s="193" t="s">
        <v>1581</v>
      </c>
      <c r="L73" s="193" t="s">
        <v>1547</v>
      </c>
      <c r="M73" s="184">
        <f t="shared" si="79"/>
        <v>7.8464260000000001</v>
      </c>
      <c r="N73" s="185">
        <v>7846426</v>
      </c>
      <c r="O73" s="184">
        <f t="shared" si="80"/>
        <v>44.467207000000002</v>
      </c>
      <c r="P73" s="185">
        <v>44467207</v>
      </c>
      <c r="Q73" s="184">
        <f t="shared" si="82"/>
        <v>54.6</v>
      </c>
      <c r="R73" s="185">
        <v>54600000</v>
      </c>
      <c r="S73" s="185">
        <v>99067206</v>
      </c>
      <c r="T73" s="185">
        <f t="shared" si="81"/>
        <v>99.067205999999999</v>
      </c>
      <c r="U73" s="209">
        <f t="shared" si="59"/>
        <v>0.5511410102753882</v>
      </c>
      <c r="V73" s="187">
        <v>5.5</v>
      </c>
      <c r="W73" s="223">
        <f t="shared" ref="W73:W74" si="89">SUM(T73/V73)</f>
        <v>18.012219272727272</v>
      </c>
      <c r="X73" s="228">
        <f t="shared" si="60"/>
        <v>1.4266229090909091</v>
      </c>
      <c r="Y73" s="189">
        <v>2013</v>
      </c>
      <c r="Z73" s="190"/>
      <c r="AA73" s="190"/>
      <c r="AB73" s="224" t="s">
        <v>1679</v>
      </c>
      <c r="AC73" s="189"/>
    </row>
    <row r="74" spans="1:29">
      <c r="A74" s="192" t="s">
        <v>1680</v>
      </c>
      <c r="B74" s="177">
        <v>94</v>
      </c>
      <c r="C74" s="178">
        <v>90</v>
      </c>
      <c r="D74" s="179">
        <f t="shared" ref="D74:D75" si="90">(B74+C74)/2</f>
        <v>92</v>
      </c>
      <c r="E74" s="178">
        <v>60</v>
      </c>
      <c r="F74" s="180">
        <v>77</v>
      </c>
      <c r="G74" s="181">
        <f t="shared" si="13"/>
        <v>-17</v>
      </c>
      <c r="H74" s="182">
        <f t="shared" ref="H74:H75" si="91">(E74+F74)/2</f>
        <v>68.5</v>
      </c>
      <c r="I74" s="181">
        <f t="shared" si="15"/>
        <v>23.5</v>
      </c>
      <c r="J74" s="183" t="s">
        <v>1554</v>
      </c>
      <c r="K74" s="183" t="s">
        <v>1554</v>
      </c>
      <c r="L74" s="183" t="s">
        <v>1547</v>
      </c>
      <c r="M74" s="184">
        <f t="shared" si="79"/>
        <v>2.0851229999999998</v>
      </c>
      <c r="N74" s="180">
        <v>2085123</v>
      </c>
      <c r="O74" s="184">
        <f t="shared" si="80"/>
        <v>19.369336000000001</v>
      </c>
      <c r="P74" s="180">
        <v>19369336</v>
      </c>
      <c r="Q74" s="184">
        <f t="shared" si="82"/>
        <v>7.4524270000000001</v>
      </c>
      <c r="R74" s="180">
        <v>7452427</v>
      </c>
      <c r="S74" s="180">
        <v>26821763</v>
      </c>
      <c r="T74" s="185">
        <f>S74/100000</f>
        <v>268.21762999999999</v>
      </c>
      <c r="U74" s="186">
        <f t="shared" si="59"/>
        <v>0.27785000560925094</v>
      </c>
      <c r="V74" s="187">
        <v>15</v>
      </c>
      <c r="W74" s="223">
        <f t="shared" si="89"/>
        <v>17.881175333333331</v>
      </c>
      <c r="X74" s="189" t="s">
        <v>1537</v>
      </c>
      <c r="Y74" s="178">
        <v>2018</v>
      </c>
      <c r="Z74" s="190"/>
      <c r="AA74" s="190"/>
      <c r="AB74" s="191" t="s">
        <v>1681</v>
      </c>
      <c r="AC74" s="190"/>
    </row>
    <row r="75" spans="1:29">
      <c r="A75" s="249" t="s">
        <v>1423</v>
      </c>
      <c r="B75" s="177">
        <v>48</v>
      </c>
      <c r="C75" s="177">
        <v>48</v>
      </c>
      <c r="D75" s="230">
        <f t="shared" si="90"/>
        <v>48</v>
      </c>
      <c r="E75" s="177">
        <v>55</v>
      </c>
      <c r="F75" s="177">
        <v>55</v>
      </c>
      <c r="G75" s="177">
        <f t="shared" si="13"/>
        <v>0</v>
      </c>
      <c r="H75" s="177">
        <f t="shared" si="91"/>
        <v>55</v>
      </c>
      <c r="I75" s="177">
        <f t="shared" si="15"/>
        <v>-7</v>
      </c>
      <c r="J75" s="183" t="s">
        <v>1544</v>
      </c>
      <c r="K75" s="232" t="s">
        <v>1682</v>
      </c>
      <c r="L75" s="232" t="s">
        <v>1547</v>
      </c>
      <c r="M75" s="216">
        <f t="shared" si="79"/>
        <v>18.238171999999999</v>
      </c>
      <c r="N75" s="180">
        <v>18238172</v>
      </c>
      <c r="O75" s="216">
        <f t="shared" si="80"/>
        <v>56.884456999999998</v>
      </c>
      <c r="P75" s="180">
        <v>56884457</v>
      </c>
      <c r="Q75" s="216">
        <f t="shared" si="82"/>
        <v>96.526751000000004</v>
      </c>
      <c r="R75" s="180">
        <v>96526751</v>
      </c>
      <c r="S75" s="180">
        <f>P75+R75</f>
        <v>153411208</v>
      </c>
      <c r="T75" s="180">
        <f>S75/1000000</f>
        <v>153.41120799999999</v>
      </c>
      <c r="U75" s="234">
        <f t="shared" si="59"/>
        <v>0.62920273074181121</v>
      </c>
      <c r="V75" s="227">
        <v>9</v>
      </c>
      <c r="W75" s="235">
        <f>SUM(S75/(V75*1000000))</f>
        <v>17.045689777777778</v>
      </c>
      <c r="X75" s="234">
        <f t="shared" ref="X75:X82" si="92">SUM(M75/V75)</f>
        <v>2.0264635555555555</v>
      </c>
      <c r="Y75" s="177">
        <v>2019</v>
      </c>
      <c r="Z75" s="236"/>
      <c r="AA75" s="236"/>
      <c r="AB75" s="231" t="s">
        <v>1683</v>
      </c>
      <c r="AC75" s="190"/>
    </row>
    <row r="76" spans="1:29">
      <c r="A76" s="217" t="s">
        <v>1468</v>
      </c>
      <c r="B76" s="218">
        <v>21</v>
      </c>
      <c r="C76" s="178">
        <v>47</v>
      </c>
      <c r="D76" s="237">
        <f>AVERAGE(B76:C76)</f>
        <v>34</v>
      </c>
      <c r="E76" s="178">
        <v>41</v>
      </c>
      <c r="F76" s="178">
        <v>57</v>
      </c>
      <c r="G76" s="178">
        <f t="shared" si="13"/>
        <v>-16</v>
      </c>
      <c r="H76" s="178">
        <f>AVERAGE(E76:F76)</f>
        <v>49</v>
      </c>
      <c r="I76" s="218">
        <f t="shared" si="15"/>
        <v>-15</v>
      </c>
      <c r="J76" s="213" t="s">
        <v>1550</v>
      </c>
      <c r="K76" s="213" t="s">
        <v>1684</v>
      </c>
      <c r="L76" s="213" t="s">
        <v>1547</v>
      </c>
      <c r="M76" s="221">
        <v>15.08</v>
      </c>
      <c r="N76" s="222">
        <f>M76*1000000</f>
        <v>15080000</v>
      </c>
      <c r="O76" s="184">
        <v>33.479999999999997</v>
      </c>
      <c r="P76" s="222">
        <f>O76*1000000</f>
        <v>33479999.999999996</v>
      </c>
      <c r="Q76" s="184">
        <v>10.41</v>
      </c>
      <c r="R76" s="180">
        <f>SUM(Q76*1000000)</f>
        <v>10410000</v>
      </c>
      <c r="S76" s="222">
        <f>T76*1000000</f>
        <v>43890000</v>
      </c>
      <c r="T76" s="222">
        <v>43.89</v>
      </c>
      <c r="U76" s="209">
        <f t="shared" si="59"/>
        <v>0.23718386876281614</v>
      </c>
      <c r="V76" s="187">
        <v>2.6</v>
      </c>
      <c r="W76" s="223">
        <f>SUM(T76/V76)</f>
        <v>16.880769230769232</v>
      </c>
      <c r="X76" s="228">
        <f t="shared" si="92"/>
        <v>5.8</v>
      </c>
      <c r="Y76" s="178">
        <v>2008</v>
      </c>
      <c r="Z76" s="190"/>
      <c r="AA76" s="190"/>
      <c r="AB76" s="224" t="s">
        <v>1685</v>
      </c>
      <c r="AC76" s="189"/>
    </row>
    <row r="77" spans="1:29">
      <c r="A77" s="176" t="s">
        <v>1442</v>
      </c>
      <c r="B77" s="177">
        <v>33</v>
      </c>
      <c r="C77" s="178">
        <v>49</v>
      </c>
      <c r="D77" s="179">
        <f t="shared" ref="D77:D78" si="93">(B77+C77)/2</f>
        <v>41</v>
      </c>
      <c r="E77" s="178">
        <v>56</v>
      </c>
      <c r="F77" s="180">
        <v>53</v>
      </c>
      <c r="G77" s="181">
        <f t="shared" si="13"/>
        <v>3</v>
      </c>
      <c r="H77" s="182">
        <f t="shared" ref="H77:H78" si="94">(E77+F77)/2</f>
        <v>54.5</v>
      </c>
      <c r="I77" s="181">
        <f t="shared" si="15"/>
        <v>-13.5</v>
      </c>
      <c r="J77" s="204" t="s">
        <v>1432</v>
      </c>
      <c r="K77" s="204" t="s">
        <v>1432</v>
      </c>
      <c r="L77" s="183" t="s">
        <v>1557</v>
      </c>
      <c r="M77" s="184">
        <f t="shared" ref="M77:M86" si="95">N77/1000000</f>
        <v>29.581354999999999</v>
      </c>
      <c r="N77" s="180">
        <v>29581355</v>
      </c>
      <c r="O77" s="184">
        <f t="shared" ref="O77:O86" si="96">P77/1000000</f>
        <v>67.347894999999994</v>
      </c>
      <c r="P77" s="180">
        <v>67347895</v>
      </c>
      <c r="Q77" s="184">
        <f t="shared" ref="Q77:Q86" si="97">R77/1000000</f>
        <v>100.353053</v>
      </c>
      <c r="R77" s="185">
        <f>S77-P77</f>
        <v>100353053</v>
      </c>
      <c r="S77" s="180">
        <v>167700948</v>
      </c>
      <c r="T77" s="185">
        <f t="shared" ref="T77:T86" si="98">S77/1000000</f>
        <v>167.70094800000001</v>
      </c>
      <c r="U77" s="186">
        <f t="shared" si="59"/>
        <v>0.59840480448566102</v>
      </c>
      <c r="V77" s="187">
        <v>10</v>
      </c>
      <c r="W77" s="239">
        <f t="shared" ref="W77:W78" si="99">SUM(S77/(V77*1000000))</f>
        <v>16.770094799999999</v>
      </c>
      <c r="X77" s="186">
        <f t="shared" si="92"/>
        <v>2.9581355</v>
      </c>
      <c r="Y77" s="178">
        <v>2018</v>
      </c>
      <c r="Z77" s="190"/>
      <c r="AA77" s="190"/>
      <c r="AB77" s="191" t="s">
        <v>1686</v>
      </c>
      <c r="AC77" s="190"/>
    </row>
    <row r="78" spans="1:29">
      <c r="A78" s="192" t="s">
        <v>1141</v>
      </c>
      <c r="B78" s="177">
        <v>26</v>
      </c>
      <c r="C78" s="178">
        <v>46</v>
      </c>
      <c r="D78" s="179">
        <f t="shared" si="93"/>
        <v>36</v>
      </c>
      <c r="E78" s="178">
        <v>38</v>
      </c>
      <c r="F78" s="180">
        <v>56</v>
      </c>
      <c r="G78" s="181">
        <f t="shared" si="13"/>
        <v>-18</v>
      </c>
      <c r="H78" s="182">
        <f t="shared" si="94"/>
        <v>47</v>
      </c>
      <c r="I78" s="181">
        <f t="shared" si="15"/>
        <v>-11</v>
      </c>
      <c r="J78" s="183" t="s">
        <v>1432</v>
      </c>
      <c r="K78" s="183" t="s">
        <v>1432</v>
      </c>
      <c r="L78" s="183" t="s">
        <v>1557</v>
      </c>
      <c r="M78" s="184">
        <f t="shared" si="95"/>
        <v>53.807378999999997</v>
      </c>
      <c r="N78" s="180">
        <v>53807379</v>
      </c>
      <c r="O78" s="184">
        <f t="shared" si="96"/>
        <v>117.450119</v>
      </c>
      <c r="P78" s="180">
        <v>117450119</v>
      </c>
      <c r="Q78" s="184">
        <f t="shared" si="97"/>
        <v>248.1</v>
      </c>
      <c r="R78" s="180">
        <v>248100000</v>
      </c>
      <c r="S78" s="180">
        <v>365550119</v>
      </c>
      <c r="T78" s="185">
        <f t="shared" si="98"/>
        <v>365.550119</v>
      </c>
      <c r="U78" s="186">
        <f t="shared" si="59"/>
        <v>0.67870310281584123</v>
      </c>
      <c r="V78" s="187">
        <v>22</v>
      </c>
      <c r="W78" s="239">
        <f t="shared" si="99"/>
        <v>16.615914499999999</v>
      </c>
      <c r="X78" s="186">
        <f t="shared" si="92"/>
        <v>2.4457899545454542</v>
      </c>
      <c r="Y78" s="178">
        <v>2018</v>
      </c>
      <c r="Z78" s="190"/>
      <c r="AA78" s="190"/>
      <c r="AB78" s="191" t="s">
        <v>1687</v>
      </c>
      <c r="AC78" s="190"/>
    </row>
    <row r="79" spans="1:29">
      <c r="A79" s="205" t="s">
        <v>979</v>
      </c>
      <c r="B79" s="206">
        <v>86</v>
      </c>
      <c r="C79" s="189">
        <v>68</v>
      </c>
      <c r="D79" s="243">
        <f>AVERAGE(B79:C79)</f>
        <v>77</v>
      </c>
      <c r="E79" s="189">
        <v>82</v>
      </c>
      <c r="F79" s="189">
        <v>78</v>
      </c>
      <c r="G79" s="244">
        <f t="shared" si="13"/>
        <v>4</v>
      </c>
      <c r="H79" s="244">
        <f>AVERAGE(E79:F79)</f>
        <v>80</v>
      </c>
      <c r="I79" s="244">
        <f t="shared" si="15"/>
        <v>-3</v>
      </c>
      <c r="J79" s="193" t="s">
        <v>1688</v>
      </c>
      <c r="K79" s="193" t="s">
        <v>1689</v>
      </c>
      <c r="L79" s="193" t="s">
        <v>1536</v>
      </c>
      <c r="M79" s="184">
        <f t="shared" si="95"/>
        <v>41.855325999999998</v>
      </c>
      <c r="N79" s="185">
        <v>41855326</v>
      </c>
      <c r="O79" s="184">
        <f t="shared" si="96"/>
        <v>137.40014099999999</v>
      </c>
      <c r="P79" s="185">
        <v>137400141</v>
      </c>
      <c r="Q79" s="184">
        <f t="shared" si="97"/>
        <v>180.6</v>
      </c>
      <c r="R79" s="185">
        <v>180600000</v>
      </c>
      <c r="S79" s="185">
        <v>318000144</v>
      </c>
      <c r="T79" s="185">
        <f t="shared" si="98"/>
        <v>318.00014399999998</v>
      </c>
      <c r="U79" s="209">
        <f t="shared" si="59"/>
        <v>0.56792427112863197</v>
      </c>
      <c r="V79" s="227">
        <v>20</v>
      </c>
      <c r="W79" s="223">
        <f>SUM(T79/V79)</f>
        <v>15.900007199999999</v>
      </c>
      <c r="X79" s="228">
        <f t="shared" si="92"/>
        <v>2.0927663000000001</v>
      </c>
      <c r="Y79" s="189">
        <v>2013</v>
      </c>
      <c r="Z79" s="190"/>
      <c r="AA79" s="190"/>
      <c r="AB79" s="224" t="s">
        <v>1690</v>
      </c>
      <c r="AC79" s="189"/>
    </row>
    <row r="80" spans="1:29">
      <c r="A80" s="194" t="s">
        <v>1472</v>
      </c>
      <c r="B80" s="177">
        <v>73</v>
      </c>
      <c r="C80" s="195">
        <v>62</v>
      </c>
      <c r="D80" s="179">
        <f>(B80+C80)/2</f>
        <v>67.5</v>
      </c>
      <c r="E80" s="195">
        <v>53</v>
      </c>
      <c r="F80" s="195">
        <v>44</v>
      </c>
      <c r="G80" s="182">
        <f t="shared" si="13"/>
        <v>9</v>
      </c>
      <c r="H80" s="182">
        <f>(E80+F80)/2</f>
        <v>48.5</v>
      </c>
      <c r="I80" s="181">
        <f t="shared" si="15"/>
        <v>19</v>
      </c>
      <c r="J80" s="213" t="s">
        <v>1636</v>
      </c>
      <c r="K80" s="196" t="s">
        <v>1691</v>
      </c>
      <c r="L80" s="197" t="s">
        <v>1547</v>
      </c>
      <c r="M80" s="198">
        <f t="shared" si="95"/>
        <v>1.7017850000000001</v>
      </c>
      <c r="N80" s="180">
        <v>1701785</v>
      </c>
      <c r="O80" s="198">
        <f t="shared" si="96"/>
        <v>3.93099</v>
      </c>
      <c r="P80" s="180">
        <v>3930990</v>
      </c>
      <c r="Q80" s="198">
        <f t="shared" si="97"/>
        <v>0</v>
      </c>
      <c r="R80" s="181">
        <f>S80-P80</f>
        <v>0</v>
      </c>
      <c r="S80" s="180">
        <v>3930990</v>
      </c>
      <c r="T80" s="180">
        <f t="shared" si="98"/>
        <v>3.93099</v>
      </c>
      <c r="U80" s="186">
        <f t="shared" si="59"/>
        <v>0</v>
      </c>
      <c r="V80" s="227">
        <v>0.25</v>
      </c>
      <c r="W80" s="239">
        <f t="shared" ref="W80:W81" si="100">SUM(S80/(V80*1000000))</f>
        <v>15.72396</v>
      </c>
      <c r="X80" s="186">
        <f t="shared" si="92"/>
        <v>6.8071400000000004</v>
      </c>
      <c r="Y80" s="195">
        <v>2017</v>
      </c>
      <c r="Z80" s="202"/>
      <c r="AA80" s="202"/>
      <c r="AB80" s="203" t="s">
        <v>1692</v>
      </c>
      <c r="AC80" s="202"/>
    </row>
    <row r="81" spans="1:29">
      <c r="A81" s="240" t="s">
        <v>1486</v>
      </c>
      <c r="B81" s="241">
        <v>89</v>
      </c>
      <c r="C81" s="182">
        <v>73</v>
      </c>
      <c r="D81" s="242">
        <f>AVERAGE(B81:C81)</f>
        <v>81</v>
      </c>
      <c r="E81" s="182">
        <v>92</v>
      </c>
      <c r="F81" s="182">
        <v>82</v>
      </c>
      <c r="G81" s="211">
        <f t="shared" si="13"/>
        <v>10</v>
      </c>
      <c r="H81" s="211">
        <f>AVERAGE(E81:F81)</f>
        <v>87</v>
      </c>
      <c r="I81" s="211">
        <f t="shared" si="15"/>
        <v>-6</v>
      </c>
      <c r="J81" s="196" t="s">
        <v>1641</v>
      </c>
      <c r="K81" s="196" t="s">
        <v>1693</v>
      </c>
      <c r="L81" s="196" t="s">
        <v>1536</v>
      </c>
      <c r="M81" s="216">
        <f t="shared" si="95"/>
        <v>0.479352</v>
      </c>
      <c r="N81" s="181">
        <v>479352</v>
      </c>
      <c r="O81" s="216">
        <f t="shared" si="96"/>
        <v>91.125682999999995</v>
      </c>
      <c r="P81" s="181">
        <v>91125683</v>
      </c>
      <c r="Q81" s="184">
        <f t="shared" si="97"/>
        <v>128.854276</v>
      </c>
      <c r="R81" s="180">
        <v>128854276</v>
      </c>
      <c r="S81" s="181">
        <v>219979959</v>
      </c>
      <c r="T81" s="180">
        <f t="shared" si="98"/>
        <v>219.97995900000001</v>
      </c>
      <c r="U81" s="209">
        <f t="shared" si="59"/>
        <v>0.58575461412828067</v>
      </c>
      <c r="V81" s="227">
        <v>14</v>
      </c>
      <c r="W81" s="239">
        <f t="shared" si="100"/>
        <v>15.712854214285715</v>
      </c>
      <c r="X81" s="228">
        <f t="shared" si="92"/>
        <v>3.4239428571428573E-2</v>
      </c>
      <c r="Y81" s="182">
        <v>2014</v>
      </c>
      <c r="Z81" s="202"/>
      <c r="AA81" s="190"/>
      <c r="AB81" s="224" t="s">
        <v>1694</v>
      </c>
      <c r="AC81" s="189"/>
    </row>
    <row r="82" spans="1:29">
      <c r="A82" s="225" t="s">
        <v>602</v>
      </c>
      <c r="B82" s="206">
        <v>54</v>
      </c>
      <c r="C82" s="189">
        <v>56</v>
      </c>
      <c r="D82" s="243">
        <f t="shared" ref="D82:D83" si="101">(B82+C82)/2</f>
        <v>55</v>
      </c>
      <c r="E82" s="189">
        <v>51</v>
      </c>
      <c r="F82" s="189">
        <v>58</v>
      </c>
      <c r="G82" s="180">
        <f t="shared" si="13"/>
        <v>-7</v>
      </c>
      <c r="H82" s="189">
        <f t="shared" ref="H82:H83" si="102">(E82+F82)/2</f>
        <v>54.5</v>
      </c>
      <c r="I82" s="208">
        <f t="shared" si="15"/>
        <v>0.5</v>
      </c>
      <c r="J82" s="193" t="s">
        <v>1601</v>
      </c>
      <c r="K82" s="193" t="s">
        <v>1601</v>
      </c>
      <c r="L82" s="193" t="s">
        <v>1557</v>
      </c>
      <c r="M82" s="184">
        <f t="shared" si="95"/>
        <v>115.718405</v>
      </c>
      <c r="N82" s="185">
        <v>115718405</v>
      </c>
      <c r="O82" s="184">
        <f t="shared" si="96"/>
        <v>335.24045000000001</v>
      </c>
      <c r="P82" s="180">
        <v>335240450</v>
      </c>
      <c r="Q82" s="184">
        <f t="shared" si="97"/>
        <v>821.22924699999999</v>
      </c>
      <c r="R82" s="180">
        <v>821229247</v>
      </c>
      <c r="S82" s="185">
        <f>SUM(P82+(Q82*1000000))</f>
        <v>1156469697</v>
      </c>
      <c r="T82" s="185">
        <f t="shared" si="98"/>
        <v>1156.469697</v>
      </c>
      <c r="U82" s="209">
        <f t="shared" si="59"/>
        <v>0.71011739359046955</v>
      </c>
      <c r="V82" s="227">
        <v>74</v>
      </c>
      <c r="W82" s="223">
        <f t="shared" ref="W82:W83" si="103">SUM(T82/V82)</f>
        <v>15.627968878378379</v>
      </c>
      <c r="X82" s="228">
        <f t="shared" si="92"/>
        <v>1.5637622297297298</v>
      </c>
      <c r="Y82" s="189">
        <v>2015</v>
      </c>
      <c r="Z82" s="190"/>
      <c r="AA82" s="190"/>
      <c r="AB82" s="224" t="s">
        <v>1695</v>
      </c>
      <c r="AC82" s="189"/>
    </row>
    <row r="83" spans="1:29">
      <c r="A83" s="194" t="s">
        <v>1417</v>
      </c>
      <c r="B83" s="177">
        <v>87</v>
      </c>
      <c r="C83" s="195">
        <v>71</v>
      </c>
      <c r="D83" s="207">
        <f t="shared" si="101"/>
        <v>79</v>
      </c>
      <c r="E83" s="195">
        <v>81</v>
      </c>
      <c r="F83" s="195">
        <v>73</v>
      </c>
      <c r="G83" s="180">
        <f t="shared" si="13"/>
        <v>8</v>
      </c>
      <c r="H83" s="246">
        <f t="shared" si="102"/>
        <v>77</v>
      </c>
      <c r="I83" s="208">
        <f t="shared" si="15"/>
        <v>2</v>
      </c>
      <c r="J83" s="204" t="s">
        <v>1432</v>
      </c>
      <c r="K83" s="204" t="s">
        <v>1432</v>
      </c>
      <c r="L83" s="183" t="s">
        <v>1547</v>
      </c>
      <c r="M83" s="184">
        <f t="shared" si="95"/>
        <v>26.411705999999999</v>
      </c>
      <c r="N83" s="180">
        <v>26411706</v>
      </c>
      <c r="O83" s="216">
        <f t="shared" si="96"/>
        <v>89.049803999999995</v>
      </c>
      <c r="P83" s="180">
        <v>89049804</v>
      </c>
      <c r="Q83" s="184">
        <f t="shared" si="97"/>
        <v>63.647435000000002</v>
      </c>
      <c r="R83" s="185">
        <v>63647435</v>
      </c>
      <c r="S83" s="185">
        <f>R83+P83</f>
        <v>152697239</v>
      </c>
      <c r="T83" s="185">
        <f t="shared" si="98"/>
        <v>152.697239</v>
      </c>
      <c r="U83" s="209">
        <f>R83/S83</f>
        <v>0.41682112536429033</v>
      </c>
      <c r="V83" s="187">
        <v>9.9</v>
      </c>
      <c r="W83" s="188">
        <f t="shared" si="103"/>
        <v>15.423963535353534</v>
      </c>
      <c r="X83" s="209">
        <f>N83/(V83*1000000)</f>
        <v>2.6678490909090908</v>
      </c>
      <c r="Y83" s="195">
        <v>2016</v>
      </c>
      <c r="Z83" s="190"/>
      <c r="AA83" s="190"/>
      <c r="AB83" s="191" t="s">
        <v>1696</v>
      </c>
      <c r="AC83" s="190"/>
    </row>
    <row r="84" spans="1:29">
      <c r="A84" s="240" t="s">
        <v>1454</v>
      </c>
      <c r="B84" s="241">
        <v>73</v>
      </c>
      <c r="C84" s="182">
        <v>68</v>
      </c>
      <c r="D84" s="242">
        <f>AVERAGE(B84:C84)</f>
        <v>70.5</v>
      </c>
      <c r="E84" s="182">
        <v>64</v>
      </c>
      <c r="F84" s="182">
        <v>63</v>
      </c>
      <c r="G84" s="211">
        <f t="shared" si="13"/>
        <v>1</v>
      </c>
      <c r="H84" s="211">
        <f>AVERAGE(E84:F84)</f>
        <v>63.5</v>
      </c>
      <c r="I84" s="211">
        <f t="shared" si="15"/>
        <v>7</v>
      </c>
      <c r="J84" s="196" t="s">
        <v>1550</v>
      </c>
      <c r="K84" s="196" t="s">
        <v>1550</v>
      </c>
      <c r="L84" s="196" t="s">
        <v>1630</v>
      </c>
      <c r="M84" s="216">
        <f t="shared" si="95"/>
        <v>49.033915</v>
      </c>
      <c r="N84" s="181">
        <v>49033915</v>
      </c>
      <c r="O84" s="216">
        <f t="shared" si="96"/>
        <v>150.1574</v>
      </c>
      <c r="P84" s="181">
        <v>150157400</v>
      </c>
      <c r="Q84" s="184">
        <f t="shared" si="97"/>
        <v>118</v>
      </c>
      <c r="R84" s="180">
        <v>118000000</v>
      </c>
      <c r="S84" s="181">
        <v>268157400</v>
      </c>
      <c r="T84" s="180">
        <f t="shared" si="98"/>
        <v>268.1574</v>
      </c>
      <c r="U84" s="209">
        <f t="shared" ref="U84:U92" si="104">(R84/S84)</f>
        <v>0.44004006602092649</v>
      </c>
      <c r="V84" s="227">
        <v>18</v>
      </c>
      <c r="W84" s="239">
        <f t="shared" ref="W84:W85" si="105">SUM(S84/(V84*1000000))</f>
        <v>14.897633333333333</v>
      </c>
      <c r="X84" s="228">
        <f t="shared" ref="X84:X92" si="106">SUM(M84/V84)</f>
        <v>2.724106388888889</v>
      </c>
      <c r="Y84" s="182">
        <v>2014</v>
      </c>
      <c r="Z84" s="202"/>
      <c r="AA84" s="190"/>
      <c r="AB84" s="224" t="s">
        <v>1697</v>
      </c>
      <c r="AC84" s="189"/>
    </row>
    <row r="85" spans="1:29">
      <c r="A85" s="192" t="s">
        <v>147</v>
      </c>
      <c r="B85" s="177">
        <v>62</v>
      </c>
      <c r="C85" s="178">
        <v>49</v>
      </c>
      <c r="D85" s="179">
        <f t="shared" ref="D85:D86" si="107">(B85+C85)/2</f>
        <v>55.5</v>
      </c>
      <c r="E85" s="178">
        <v>90</v>
      </c>
      <c r="F85" s="180">
        <v>82</v>
      </c>
      <c r="G85" s="181">
        <f t="shared" si="13"/>
        <v>8</v>
      </c>
      <c r="H85" s="182">
        <f t="shared" ref="H85:H86" si="108">(E85+F85)/2</f>
        <v>86</v>
      </c>
      <c r="I85" s="181">
        <f t="shared" si="15"/>
        <v>-30.5</v>
      </c>
      <c r="J85" s="183" t="s">
        <v>1554</v>
      </c>
      <c r="K85" s="183" t="s">
        <v>1554</v>
      </c>
      <c r="L85" s="183" t="s">
        <v>1536</v>
      </c>
      <c r="M85" s="184">
        <f t="shared" si="95"/>
        <v>51.061118999999998</v>
      </c>
      <c r="N85" s="180">
        <v>51061119</v>
      </c>
      <c r="O85" s="184">
        <f t="shared" si="96"/>
        <v>193.67382499999999</v>
      </c>
      <c r="P85" s="180">
        <v>193673825</v>
      </c>
      <c r="Q85" s="184">
        <f t="shared" si="97"/>
        <v>550.03228999999999</v>
      </c>
      <c r="R85" s="180">
        <v>550032290</v>
      </c>
      <c r="S85" s="180">
        <v>743706115</v>
      </c>
      <c r="T85" s="185">
        <f t="shared" si="98"/>
        <v>743.70611499999995</v>
      </c>
      <c r="U85" s="186">
        <f t="shared" si="104"/>
        <v>0.73958285256266854</v>
      </c>
      <c r="V85" s="187">
        <v>52</v>
      </c>
      <c r="W85" s="239">
        <f t="shared" si="105"/>
        <v>14.302040673076924</v>
      </c>
      <c r="X85" s="186">
        <f t="shared" si="106"/>
        <v>0.98194459615384611</v>
      </c>
      <c r="Y85" s="178">
        <v>2018</v>
      </c>
      <c r="Z85" s="190"/>
      <c r="AA85" s="190"/>
      <c r="AB85" s="191" t="s">
        <v>1698</v>
      </c>
      <c r="AC85" s="190"/>
    </row>
    <row r="86" spans="1:29">
      <c r="A86" s="225" t="s">
        <v>277</v>
      </c>
      <c r="B86" s="206">
        <v>24</v>
      </c>
      <c r="C86" s="189">
        <v>46</v>
      </c>
      <c r="D86" s="243">
        <f t="shared" si="107"/>
        <v>35</v>
      </c>
      <c r="E86" s="189">
        <v>42</v>
      </c>
      <c r="F86" s="189">
        <v>31</v>
      </c>
      <c r="G86" s="180">
        <f t="shared" si="13"/>
        <v>11</v>
      </c>
      <c r="H86" s="189">
        <f t="shared" si="108"/>
        <v>36.5</v>
      </c>
      <c r="I86" s="208">
        <f t="shared" si="15"/>
        <v>-1.5</v>
      </c>
      <c r="J86" s="193" t="s">
        <v>1612</v>
      </c>
      <c r="K86" s="193" t="s">
        <v>1612</v>
      </c>
      <c r="L86" s="193" t="s">
        <v>1541</v>
      </c>
      <c r="M86" s="184">
        <f t="shared" si="95"/>
        <v>85.171449999999993</v>
      </c>
      <c r="N86" s="185">
        <v>85171450</v>
      </c>
      <c r="O86" s="184">
        <f t="shared" si="96"/>
        <v>166.16722999999999</v>
      </c>
      <c r="P86" s="180">
        <v>166167230</v>
      </c>
      <c r="Q86" s="184">
        <f t="shared" si="97"/>
        <v>403.48423700000001</v>
      </c>
      <c r="R86" s="180">
        <v>403484237</v>
      </c>
      <c r="S86" s="185">
        <f>SUM(P86+Q86*1000000)</f>
        <v>569651467</v>
      </c>
      <c r="T86" s="185">
        <f t="shared" si="98"/>
        <v>569.65146700000003</v>
      </c>
      <c r="U86" s="209">
        <f t="shared" si="104"/>
        <v>0.70830018067872369</v>
      </c>
      <c r="V86" s="187">
        <v>40</v>
      </c>
      <c r="W86" s="223">
        <f t="shared" ref="W86:W87" si="109">SUM(T86/V86)</f>
        <v>14.241286675000001</v>
      </c>
      <c r="X86" s="228">
        <f t="shared" si="106"/>
        <v>2.1292862499999998</v>
      </c>
      <c r="Y86" s="189">
        <v>2015</v>
      </c>
      <c r="Z86" s="190"/>
      <c r="AA86" s="190"/>
      <c r="AB86" s="224" t="s">
        <v>1699</v>
      </c>
      <c r="AC86" s="189"/>
    </row>
    <row r="87" spans="1:29">
      <c r="A87" s="217" t="s">
        <v>1700</v>
      </c>
      <c r="B87" s="218">
        <v>27</v>
      </c>
      <c r="C87" s="178">
        <v>44</v>
      </c>
      <c r="D87" s="219">
        <f>AVERAGE(B87:C87)</f>
        <v>35.5</v>
      </c>
      <c r="E87" s="178">
        <v>78</v>
      </c>
      <c r="F87" s="178">
        <v>37</v>
      </c>
      <c r="G87" s="222">
        <f t="shared" si="13"/>
        <v>41</v>
      </c>
      <c r="H87" s="178">
        <f>AVERAGE(E87:F87)</f>
        <v>57.5</v>
      </c>
      <c r="I87" s="247">
        <f t="shared" si="15"/>
        <v>-22</v>
      </c>
      <c r="J87" s="213" t="s">
        <v>1701</v>
      </c>
      <c r="K87" s="213" t="s">
        <v>1702</v>
      </c>
      <c r="L87" s="213" t="s">
        <v>1557</v>
      </c>
      <c r="M87" s="221">
        <v>142.80000000000001</v>
      </c>
      <c r="N87" s="222">
        <f>M87*1000000</f>
        <v>142800000</v>
      </c>
      <c r="O87" s="184">
        <v>296.62</v>
      </c>
      <c r="P87" s="222">
        <f>O87*1000000</f>
        <v>296620000</v>
      </c>
      <c r="Q87" s="184">
        <v>413.2</v>
      </c>
      <c r="R87" s="180">
        <f>SUM(Q87*1000000)</f>
        <v>413200000</v>
      </c>
      <c r="S87" s="222">
        <f>T87*1000000</f>
        <v>709820000</v>
      </c>
      <c r="T87" s="222">
        <v>709.82</v>
      </c>
      <c r="U87" s="209">
        <f t="shared" si="104"/>
        <v>0.58211941055478855</v>
      </c>
      <c r="V87" s="187">
        <v>50</v>
      </c>
      <c r="W87" s="223">
        <f t="shared" si="109"/>
        <v>14.196400000000001</v>
      </c>
      <c r="X87" s="228">
        <f t="shared" si="106"/>
        <v>2.8560000000000003</v>
      </c>
      <c r="Y87" s="178">
        <v>2009</v>
      </c>
      <c r="Z87" s="190"/>
      <c r="AA87" s="190"/>
      <c r="AB87" s="224" t="s">
        <v>1703</v>
      </c>
      <c r="AC87" s="189"/>
    </row>
    <row r="88" spans="1:29">
      <c r="A88" s="249" t="s">
        <v>1704</v>
      </c>
      <c r="B88" s="177">
        <v>75</v>
      </c>
      <c r="C88" s="177">
        <v>62</v>
      </c>
      <c r="D88" s="230">
        <f>(B88+C88)/2</f>
        <v>68.5</v>
      </c>
      <c r="E88" s="177">
        <v>80</v>
      </c>
      <c r="F88" s="177">
        <v>66</v>
      </c>
      <c r="G88" s="177">
        <f t="shared" si="13"/>
        <v>14</v>
      </c>
      <c r="H88" s="177">
        <f>(E88+F88)/2</f>
        <v>73</v>
      </c>
      <c r="I88" s="177">
        <f t="shared" si="15"/>
        <v>-4.5</v>
      </c>
      <c r="J88" s="213" t="s">
        <v>1636</v>
      </c>
      <c r="K88" s="231" t="s">
        <v>1705</v>
      </c>
      <c r="L88" s="232" t="s">
        <v>1541</v>
      </c>
      <c r="M88" s="216">
        <f>N88/1000000</f>
        <v>1.685287</v>
      </c>
      <c r="N88" s="180">
        <v>1685287</v>
      </c>
      <c r="O88" s="216">
        <f t="shared" ref="O88:O89" si="110">P88/1000000</f>
        <v>5.8745190000000003</v>
      </c>
      <c r="P88" s="180">
        <v>5874519</v>
      </c>
      <c r="Q88" s="216">
        <f t="shared" ref="Q88:Q89" si="111">R88/1000000</f>
        <v>693.88528599999995</v>
      </c>
      <c r="R88" s="180">
        <v>693885286</v>
      </c>
      <c r="S88" s="180">
        <f>P88+R88</f>
        <v>699759805</v>
      </c>
      <c r="T88" s="180">
        <f t="shared" ref="T88:T89" si="112">S88/1000000</f>
        <v>699.75980500000003</v>
      </c>
      <c r="U88" s="234">
        <f t="shared" si="104"/>
        <v>0.99160494935830157</v>
      </c>
      <c r="V88" s="227">
        <v>50</v>
      </c>
      <c r="W88" s="235">
        <f>SUM(S88/(V88*1000000))</f>
        <v>13.995196099999999</v>
      </c>
      <c r="X88" s="234">
        <f t="shared" si="106"/>
        <v>3.3705739999999998E-2</v>
      </c>
      <c r="Y88" s="177">
        <v>2019</v>
      </c>
      <c r="Z88" s="236"/>
      <c r="AA88" s="236"/>
      <c r="AB88" s="232" t="s">
        <v>1537</v>
      </c>
      <c r="AC88" s="190"/>
    </row>
    <row r="89" spans="1:29">
      <c r="A89" s="217" t="s">
        <v>1465</v>
      </c>
      <c r="B89" s="218">
        <v>18</v>
      </c>
      <c r="C89" s="178">
        <v>36</v>
      </c>
      <c r="D89" s="219">
        <f t="shared" ref="D89:D91" si="113">AVERAGE(B89:C89)</f>
        <v>27</v>
      </c>
      <c r="E89" s="178">
        <v>62</v>
      </c>
      <c r="F89" s="178">
        <v>61</v>
      </c>
      <c r="G89" s="220">
        <f t="shared" si="13"/>
        <v>1</v>
      </c>
      <c r="H89" s="220">
        <f t="shared" ref="H89:H91" si="114">AVERAGE(E89:F89)</f>
        <v>61.5</v>
      </c>
      <c r="I89" s="220">
        <f t="shared" si="15"/>
        <v>-34.5</v>
      </c>
      <c r="J89" s="213" t="s">
        <v>1402</v>
      </c>
      <c r="K89" s="213" t="s">
        <v>1402</v>
      </c>
      <c r="L89" s="213" t="s">
        <v>1557</v>
      </c>
      <c r="M89" s="221">
        <v>31.756764</v>
      </c>
      <c r="N89" s="180">
        <v>31756764</v>
      </c>
      <c r="O89" s="216">
        <f t="shared" si="110"/>
        <v>63.300094999999999</v>
      </c>
      <c r="P89" s="222">
        <v>63300095</v>
      </c>
      <c r="Q89" s="216">
        <f t="shared" si="111"/>
        <v>76.052537999999998</v>
      </c>
      <c r="R89" s="222">
        <v>76052538</v>
      </c>
      <c r="S89" s="222">
        <v>139352633</v>
      </c>
      <c r="T89" s="222">
        <f t="shared" si="112"/>
        <v>139.352633</v>
      </c>
      <c r="U89" s="209">
        <f t="shared" si="104"/>
        <v>0.54575601739796331</v>
      </c>
      <c r="V89" s="187">
        <v>10</v>
      </c>
      <c r="W89" s="223">
        <f t="shared" ref="W89:W90" si="115">SUM(T89/V89)</f>
        <v>13.935263299999999</v>
      </c>
      <c r="X89" s="228">
        <f t="shared" si="106"/>
        <v>3.1756764</v>
      </c>
      <c r="Y89" s="178">
        <v>2007</v>
      </c>
      <c r="Z89" s="190"/>
      <c r="AA89" s="190"/>
      <c r="AB89" s="191" t="s">
        <v>1706</v>
      </c>
      <c r="AC89" s="190"/>
    </row>
    <row r="90" spans="1:29">
      <c r="A90" s="217" t="s">
        <v>1498</v>
      </c>
      <c r="B90" s="218">
        <v>72</v>
      </c>
      <c r="C90" s="178">
        <v>59</v>
      </c>
      <c r="D90" s="237">
        <f t="shared" si="113"/>
        <v>65.5</v>
      </c>
      <c r="E90" s="178">
        <v>37</v>
      </c>
      <c r="F90" s="178">
        <v>89</v>
      </c>
      <c r="G90" s="178">
        <f t="shared" si="13"/>
        <v>-52</v>
      </c>
      <c r="H90" s="178">
        <f t="shared" si="114"/>
        <v>63</v>
      </c>
      <c r="I90" s="218">
        <f t="shared" si="15"/>
        <v>2.5</v>
      </c>
      <c r="J90" s="213" t="s">
        <v>1572</v>
      </c>
      <c r="K90" s="213" t="s">
        <v>1572</v>
      </c>
      <c r="L90" s="213" t="s">
        <v>1547</v>
      </c>
      <c r="M90" s="221">
        <v>2.8</v>
      </c>
      <c r="N90" s="222">
        <f>M90*1000000</f>
        <v>2800000</v>
      </c>
      <c r="O90" s="184">
        <v>12.59</v>
      </c>
      <c r="P90" s="222">
        <f>O90*1000000</f>
        <v>12590000</v>
      </c>
      <c r="Q90" s="184">
        <v>10.72</v>
      </c>
      <c r="R90" s="180">
        <f>SUM(Q90*1000000)</f>
        <v>10720000</v>
      </c>
      <c r="S90" s="222">
        <f>T90*1000000</f>
        <v>23310000</v>
      </c>
      <c r="T90" s="222">
        <v>23.31</v>
      </c>
      <c r="U90" s="209">
        <f t="shared" si="104"/>
        <v>0.45988845988845989</v>
      </c>
      <c r="V90" s="187">
        <v>1.7</v>
      </c>
      <c r="W90" s="223">
        <f t="shared" si="115"/>
        <v>13.711764705882352</v>
      </c>
      <c r="X90" s="228">
        <f t="shared" si="106"/>
        <v>1.6470588235294117</v>
      </c>
      <c r="Y90" s="178">
        <v>2008</v>
      </c>
      <c r="Z90" s="190"/>
      <c r="AA90" s="190"/>
      <c r="AB90" s="224" t="s">
        <v>1707</v>
      </c>
      <c r="AC90" s="189"/>
    </row>
    <row r="91" spans="1:29">
      <c r="A91" s="217" t="s">
        <v>1474</v>
      </c>
      <c r="B91" s="218">
        <v>78</v>
      </c>
      <c r="C91" s="178">
        <v>62</v>
      </c>
      <c r="D91" s="219">
        <f t="shared" si="113"/>
        <v>70</v>
      </c>
      <c r="E91" s="178">
        <v>79</v>
      </c>
      <c r="F91" s="178">
        <v>77</v>
      </c>
      <c r="G91" s="220">
        <f t="shared" si="13"/>
        <v>2</v>
      </c>
      <c r="H91" s="220">
        <f t="shared" si="114"/>
        <v>78</v>
      </c>
      <c r="I91" s="220">
        <f t="shared" si="15"/>
        <v>-8</v>
      </c>
      <c r="J91" s="213" t="s">
        <v>1550</v>
      </c>
      <c r="K91" s="213" t="s">
        <v>1550</v>
      </c>
      <c r="L91" s="196" t="s">
        <v>1541</v>
      </c>
      <c r="M91" s="221">
        <f t="shared" ref="M91:M94" si="116">N91/1000000</f>
        <v>0.73705100000000001</v>
      </c>
      <c r="N91" s="222">
        <v>737051</v>
      </c>
      <c r="O91" s="184">
        <f t="shared" ref="O91:O94" si="117">P91/1000000</f>
        <v>46.412041000000002</v>
      </c>
      <c r="P91" s="222">
        <v>46412041</v>
      </c>
      <c r="Q91" s="184">
        <f t="shared" ref="Q91:Q94" si="118">R91/1000000</f>
        <v>90.424115</v>
      </c>
      <c r="R91" s="185">
        <v>90424115</v>
      </c>
      <c r="S91" s="222">
        <v>136836156</v>
      </c>
      <c r="T91" s="222">
        <f t="shared" ref="T91:T94" si="119">S91/1000000</f>
        <v>136.83615599999999</v>
      </c>
      <c r="U91" s="209">
        <f t="shared" si="104"/>
        <v>0.66082033903378579</v>
      </c>
      <c r="V91" s="187">
        <v>10</v>
      </c>
      <c r="W91" s="223">
        <f>SUM((S91/1000000)/V91)</f>
        <v>13.6836156</v>
      </c>
      <c r="X91" s="228">
        <f t="shared" si="106"/>
        <v>7.3705099999999996E-2</v>
      </c>
      <c r="Y91" s="182">
        <v>2012</v>
      </c>
      <c r="Z91" s="190"/>
      <c r="AA91" s="190"/>
      <c r="AB91" s="224" t="s">
        <v>1708</v>
      </c>
      <c r="AC91" s="189"/>
    </row>
    <row r="92" spans="1:29">
      <c r="A92" s="229" t="s">
        <v>1479</v>
      </c>
      <c r="B92" s="177">
        <v>29</v>
      </c>
      <c r="C92" s="177">
        <v>41</v>
      </c>
      <c r="D92" s="230">
        <f t="shared" ref="D92:D94" si="120">(B92+C92)/2</f>
        <v>35</v>
      </c>
      <c r="E92" s="177">
        <v>40</v>
      </c>
      <c r="F92" s="177">
        <v>47</v>
      </c>
      <c r="G92" s="177">
        <f t="shared" si="13"/>
        <v>-7</v>
      </c>
      <c r="H92" s="177">
        <f t="shared" ref="H92:H94" si="121">(E92+F92)/2</f>
        <v>43.5</v>
      </c>
      <c r="I92" s="177">
        <f t="shared" si="15"/>
        <v>-8.5</v>
      </c>
      <c r="J92" s="204" t="s">
        <v>1432</v>
      </c>
      <c r="K92" s="231" t="s">
        <v>1432</v>
      </c>
      <c r="L92" s="232" t="s">
        <v>1547</v>
      </c>
      <c r="M92" s="216">
        <f t="shared" si="116"/>
        <v>26.347631</v>
      </c>
      <c r="N92" s="233">
        <v>26347631</v>
      </c>
      <c r="O92" s="216">
        <f t="shared" si="117"/>
        <v>54.733739</v>
      </c>
      <c r="P92" s="180">
        <v>54733739</v>
      </c>
      <c r="Q92" s="216">
        <f t="shared" si="118"/>
        <v>67.400000000000006</v>
      </c>
      <c r="R92" s="233">
        <v>67400000</v>
      </c>
      <c r="S92" s="180">
        <f>P92+R92</f>
        <v>122133739</v>
      </c>
      <c r="T92" s="180">
        <f t="shared" si="119"/>
        <v>122.13373900000001</v>
      </c>
      <c r="U92" s="234">
        <f t="shared" si="104"/>
        <v>0.55185406220962419</v>
      </c>
      <c r="V92" s="227">
        <v>9</v>
      </c>
      <c r="W92" s="235">
        <f>SUM(S92/(V92*1000000))</f>
        <v>13.570415444444444</v>
      </c>
      <c r="X92" s="234">
        <f t="shared" si="106"/>
        <v>2.9275145555555557</v>
      </c>
      <c r="Y92" s="177">
        <v>2019</v>
      </c>
      <c r="Z92" s="236"/>
      <c r="AA92" s="236"/>
      <c r="AB92" s="248" t="s">
        <v>1709</v>
      </c>
      <c r="AC92" s="190"/>
    </row>
    <row r="93" spans="1:29">
      <c r="A93" s="194" t="s">
        <v>205</v>
      </c>
      <c r="B93" s="177">
        <v>84</v>
      </c>
      <c r="C93" s="195">
        <v>65</v>
      </c>
      <c r="D93" s="207">
        <f t="shared" si="120"/>
        <v>74.5</v>
      </c>
      <c r="E93" s="195">
        <v>90</v>
      </c>
      <c r="F93" s="195">
        <v>81</v>
      </c>
      <c r="G93" s="180">
        <f t="shared" si="13"/>
        <v>9</v>
      </c>
      <c r="H93" s="195">
        <f t="shared" si="121"/>
        <v>85.5</v>
      </c>
      <c r="I93" s="208">
        <f t="shared" si="15"/>
        <v>-11</v>
      </c>
      <c r="J93" s="204" t="s">
        <v>1544</v>
      </c>
      <c r="K93" s="204" t="s">
        <v>1544</v>
      </c>
      <c r="L93" s="183" t="s">
        <v>1541</v>
      </c>
      <c r="M93" s="184">
        <f t="shared" si="116"/>
        <v>132.434639</v>
      </c>
      <c r="N93" s="180">
        <v>132434639</v>
      </c>
      <c r="O93" s="216">
        <f t="shared" si="117"/>
        <v>363.07070900000002</v>
      </c>
      <c r="P93" s="180">
        <v>363070709</v>
      </c>
      <c r="Q93" s="184">
        <f t="shared" si="118"/>
        <v>419.54144600000001</v>
      </c>
      <c r="R93" s="185">
        <v>419541446</v>
      </c>
      <c r="S93" s="185">
        <f t="shared" ref="S93:S94" si="122">R93+P93</f>
        <v>782612155</v>
      </c>
      <c r="T93" s="185">
        <f t="shared" si="119"/>
        <v>782.61215500000003</v>
      </c>
      <c r="U93" s="209">
        <f t="shared" ref="U93:U94" si="123">R93/S93</f>
        <v>0.53607836694026301</v>
      </c>
      <c r="V93" s="187">
        <v>58</v>
      </c>
      <c r="W93" s="188">
        <f t="shared" ref="W93:W95" si="124">SUM(T93/V93)</f>
        <v>13.49331301724138</v>
      </c>
      <c r="X93" s="209">
        <f t="shared" ref="X93:X94" si="125">N93/(V93*1000000)</f>
        <v>2.2833558448275864</v>
      </c>
      <c r="Y93" s="195">
        <v>2016</v>
      </c>
      <c r="Z93" s="190"/>
      <c r="AA93" s="190"/>
      <c r="AB93" s="191" t="s">
        <v>1710</v>
      </c>
      <c r="AC93" s="190"/>
    </row>
    <row r="94" spans="1:29">
      <c r="A94" s="194" t="s">
        <v>1495</v>
      </c>
      <c r="B94" s="177">
        <v>91</v>
      </c>
      <c r="C94" s="195">
        <v>83</v>
      </c>
      <c r="D94" s="207">
        <f t="shared" si="120"/>
        <v>87</v>
      </c>
      <c r="E94" s="195">
        <v>56</v>
      </c>
      <c r="F94" s="195">
        <v>71</v>
      </c>
      <c r="G94" s="180">
        <f t="shared" si="13"/>
        <v>-15</v>
      </c>
      <c r="H94" s="195">
        <f t="shared" si="121"/>
        <v>63.5</v>
      </c>
      <c r="I94" s="208">
        <f t="shared" si="15"/>
        <v>23.5</v>
      </c>
      <c r="J94" s="204" t="s">
        <v>1432</v>
      </c>
      <c r="K94" s="204" t="s">
        <v>1432</v>
      </c>
      <c r="L94" s="183" t="s">
        <v>1547</v>
      </c>
      <c r="M94" s="184">
        <f t="shared" si="116"/>
        <v>8.8002300000000009</v>
      </c>
      <c r="N94" s="180">
        <v>8800230</v>
      </c>
      <c r="O94" s="216">
        <f t="shared" si="117"/>
        <v>25.138705000000002</v>
      </c>
      <c r="P94" s="180">
        <v>25138705</v>
      </c>
      <c r="Q94" s="184">
        <f t="shared" si="118"/>
        <v>15.28524</v>
      </c>
      <c r="R94" s="185">
        <v>15285240</v>
      </c>
      <c r="S94" s="185">
        <f t="shared" si="122"/>
        <v>40423945</v>
      </c>
      <c r="T94" s="185">
        <f t="shared" si="119"/>
        <v>40.423945000000003</v>
      </c>
      <c r="U94" s="209">
        <f t="shared" si="123"/>
        <v>0.37812341175508724</v>
      </c>
      <c r="V94" s="187">
        <v>3</v>
      </c>
      <c r="W94" s="188">
        <f t="shared" si="124"/>
        <v>13.474648333333334</v>
      </c>
      <c r="X94" s="209">
        <f t="shared" si="125"/>
        <v>2.9334099999999999</v>
      </c>
      <c r="Y94" s="195">
        <v>2016</v>
      </c>
      <c r="Z94" s="190"/>
      <c r="AA94" s="190"/>
      <c r="AB94" s="191" t="s">
        <v>1711</v>
      </c>
      <c r="AC94" s="190"/>
    </row>
    <row r="95" spans="1:29">
      <c r="A95" s="217" t="s">
        <v>1712</v>
      </c>
      <c r="B95" s="218">
        <v>79</v>
      </c>
      <c r="C95" s="178">
        <v>73</v>
      </c>
      <c r="D95" s="237">
        <f>AVERAGE(B95:C95)</f>
        <v>76</v>
      </c>
      <c r="E95" s="178">
        <v>87</v>
      </c>
      <c r="F95" s="178">
        <v>74</v>
      </c>
      <c r="G95" s="178">
        <f t="shared" si="13"/>
        <v>13</v>
      </c>
      <c r="H95" s="178">
        <f>AVERAGE(E95:F95)</f>
        <v>80.5</v>
      </c>
      <c r="I95" s="218">
        <f t="shared" si="15"/>
        <v>-4.5</v>
      </c>
      <c r="J95" s="213" t="s">
        <v>1550</v>
      </c>
      <c r="K95" s="213" t="s">
        <v>1550</v>
      </c>
      <c r="L95" s="213" t="s">
        <v>1547</v>
      </c>
      <c r="M95" s="221">
        <v>45</v>
      </c>
      <c r="N95" s="222">
        <f>M95*1000000</f>
        <v>45000000</v>
      </c>
      <c r="O95" s="184">
        <v>277.3</v>
      </c>
      <c r="P95" s="222">
        <f>O95*1000000</f>
        <v>277300000</v>
      </c>
      <c r="Q95" s="184">
        <v>190.16</v>
      </c>
      <c r="R95" s="180">
        <f>SUM(Q95*1000000)</f>
        <v>190160000</v>
      </c>
      <c r="S95" s="222">
        <f>T95*1000000</f>
        <v>467460000</v>
      </c>
      <c r="T95" s="222">
        <v>467.46</v>
      </c>
      <c r="U95" s="209">
        <f t="shared" ref="U95:U102" si="126">(R95/S95)</f>
        <v>0.40679416420656311</v>
      </c>
      <c r="V95" s="187">
        <v>35</v>
      </c>
      <c r="W95" s="223">
        <f t="shared" si="124"/>
        <v>13.356</v>
      </c>
      <c r="X95" s="228">
        <f t="shared" ref="X95:X104" si="127">SUM(M95/V95)</f>
        <v>1.2857142857142858</v>
      </c>
      <c r="Y95" s="178">
        <v>2009</v>
      </c>
      <c r="Z95" s="190"/>
      <c r="AA95" s="190"/>
      <c r="AB95" s="224" t="s">
        <v>1713</v>
      </c>
      <c r="AC95" s="189"/>
    </row>
    <row r="96" spans="1:29">
      <c r="A96" s="194" t="s">
        <v>216</v>
      </c>
      <c r="B96" s="177">
        <v>60</v>
      </c>
      <c r="C96" s="195">
        <v>49</v>
      </c>
      <c r="D96" s="179">
        <f t="shared" ref="D96:D97" si="128">(B96+C96)/2</f>
        <v>54.5</v>
      </c>
      <c r="E96" s="195">
        <v>55</v>
      </c>
      <c r="F96" s="195">
        <v>57</v>
      </c>
      <c r="G96" s="182">
        <f t="shared" si="13"/>
        <v>-2</v>
      </c>
      <c r="H96" s="182">
        <f t="shared" ref="H96:H97" si="129">(E96+F96)/2</f>
        <v>56</v>
      </c>
      <c r="I96" s="181">
        <f t="shared" si="15"/>
        <v>-1.5</v>
      </c>
      <c r="J96" s="196" t="s">
        <v>1601</v>
      </c>
      <c r="K96" s="196" t="s">
        <v>1601</v>
      </c>
      <c r="L96" s="197" t="s">
        <v>1557</v>
      </c>
      <c r="M96" s="198">
        <f t="shared" ref="M96:M100" si="130">N96/1000000</f>
        <v>72.434025000000005</v>
      </c>
      <c r="N96" s="180">
        <v>72434025</v>
      </c>
      <c r="O96" s="198">
        <f t="shared" ref="O96:O100" si="131">P96/1000000</f>
        <v>264.55623500000002</v>
      </c>
      <c r="P96" s="180">
        <v>264556235</v>
      </c>
      <c r="Q96" s="198">
        <f t="shared" ref="Q96:Q102" si="132">R96/1000000</f>
        <v>768.88384699999995</v>
      </c>
      <c r="R96" s="181">
        <f>S96-P96</f>
        <v>768883847</v>
      </c>
      <c r="S96" s="180">
        <v>1033440082</v>
      </c>
      <c r="T96" s="180">
        <f t="shared" ref="T96:T102" si="133">S96/1000000</f>
        <v>1033.4400820000001</v>
      </c>
      <c r="U96" s="186">
        <f t="shared" si="126"/>
        <v>0.74400428277563169</v>
      </c>
      <c r="V96" s="227">
        <v>80</v>
      </c>
      <c r="W96" s="239">
        <f>SUM(S96/(V96*1000000))</f>
        <v>12.918001025000001</v>
      </c>
      <c r="X96" s="186">
        <f t="shared" si="127"/>
        <v>0.90542531250000002</v>
      </c>
      <c r="Y96" s="195">
        <v>2017</v>
      </c>
      <c r="Z96" s="202"/>
      <c r="AA96" s="202"/>
      <c r="AB96" s="203" t="s">
        <v>1714</v>
      </c>
      <c r="AC96" s="202"/>
    </row>
    <row r="97" spans="1:29">
      <c r="A97" s="225" t="s">
        <v>1477</v>
      </c>
      <c r="B97" s="206">
        <v>10</v>
      </c>
      <c r="C97" s="189">
        <v>30</v>
      </c>
      <c r="D97" s="226">
        <f t="shared" si="128"/>
        <v>20</v>
      </c>
      <c r="E97" s="195">
        <v>34</v>
      </c>
      <c r="F97" s="189">
        <v>54</v>
      </c>
      <c r="G97" s="195">
        <f t="shared" si="13"/>
        <v>-20</v>
      </c>
      <c r="H97" s="189">
        <f t="shared" si="129"/>
        <v>44</v>
      </c>
      <c r="I97" s="195">
        <f t="shared" si="15"/>
        <v>-24</v>
      </c>
      <c r="J97" s="183" t="s">
        <v>1534</v>
      </c>
      <c r="K97" s="193" t="s">
        <v>1534</v>
      </c>
      <c r="L97" s="193" t="s">
        <v>1547</v>
      </c>
      <c r="M97" s="184">
        <f t="shared" si="130"/>
        <v>14.910105</v>
      </c>
      <c r="N97" s="185">
        <v>14910105</v>
      </c>
      <c r="O97" s="184">
        <f t="shared" si="131"/>
        <v>35.423380000000002</v>
      </c>
      <c r="P97" s="180">
        <v>35423380</v>
      </c>
      <c r="Q97" s="184">
        <f t="shared" si="132"/>
        <v>14.739723</v>
      </c>
      <c r="R97" s="180">
        <v>14739723</v>
      </c>
      <c r="S97" s="185">
        <f>SUM(P97+Q97*1000000)</f>
        <v>50163103</v>
      </c>
      <c r="T97" s="185">
        <f t="shared" si="133"/>
        <v>50.163103</v>
      </c>
      <c r="U97" s="209">
        <f t="shared" si="126"/>
        <v>0.29383594950256564</v>
      </c>
      <c r="V97" s="227">
        <v>4</v>
      </c>
      <c r="W97" s="223">
        <f t="shared" ref="W97:W98" si="134">SUM(T97/V97)</f>
        <v>12.54077575</v>
      </c>
      <c r="X97" s="228">
        <f t="shared" si="127"/>
        <v>3.7275262499999999</v>
      </c>
      <c r="Y97" s="189">
        <v>2015</v>
      </c>
      <c r="Z97" s="190"/>
      <c r="AA97" s="190"/>
      <c r="AB97" s="224" t="s">
        <v>1715</v>
      </c>
      <c r="AC97" s="189"/>
    </row>
    <row r="98" spans="1:29">
      <c r="A98" s="205" t="s">
        <v>214</v>
      </c>
      <c r="B98" s="206">
        <v>74</v>
      </c>
      <c r="C98" s="189">
        <v>62</v>
      </c>
      <c r="D98" s="243">
        <f>AVERAGE(B98:C98)</f>
        <v>68</v>
      </c>
      <c r="E98" s="189">
        <v>85</v>
      </c>
      <c r="F98" s="189">
        <v>74</v>
      </c>
      <c r="G98" s="244">
        <f t="shared" si="13"/>
        <v>11</v>
      </c>
      <c r="H98" s="244">
        <f>AVERAGE(E98:F98)</f>
        <v>79.5</v>
      </c>
      <c r="I98" s="244">
        <f t="shared" si="15"/>
        <v>-11.5</v>
      </c>
      <c r="J98" s="193" t="s">
        <v>1608</v>
      </c>
      <c r="K98" s="193" t="s">
        <v>1716</v>
      </c>
      <c r="L98" s="193" t="s">
        <v>1557</v>
      </c>
      <c r="M98" s="184">
        <f t="shared" si="130"/>
        <v>83.517314999999996</v>
      </c>
      <c r="N98" s="185">
        <v>83517315</v>
      </c>
      <c r="O98" s="184">
        <f t="shared" si="131"/>
        <v>368.06126499999999</v>
      </c>
      <c r="P98" s="185">
        <v>368061265</v>
      </c>
      <c r="Q98" s="184">
        <f t="shared" si="132"/>
        <v>602.70061999999996</v>
      </c>
      <c r="R98" s="185">
        <v>602700620</v>
      </c>
      <c r="S98" s="185">
        <v>970761885</v>
      </c>
      <c r="T98" s="185">
        <f t="shared" si="133"/>
        <v>970.76188500000001</v>
      </c>
      <c r="U98" s="209">
        <f t="shared" si="126"/>
        <v>0.62085319717718424</v>
      </c>
      <c r="V98" s="187">
        <v>78</v>
      </c>
      <c r="W98" s="223">
        <f t="shared" si="134"/>
        <v>12.445665192307692</v>
      </c>
      <c r="X98" s="228">
        <f t="shared" si="127"/>
        <v>1.0707348076923076</v>
      </c>
      <c r="Y98" s="189">
        <v>2013</v>
      </c>
      <c r="Z98" s="190"/>
      <c r="AA98" s="190"/>
      <c r="AB98" s="224" t="s">
        <v>1717</v>
      </c>
      <c r="AC98" s="189"/>
    </row>
    <row r="99" spans="1:29">
      <c r="A99" s="249" t="s">
        <v>1428</v>
      </c>
      <c r="B99" s="177">
        <v>37</v>
      </c>
      <c r="C99" s="177">
        <v>42</v>
      </c>
      <c r="D99" s="230">
        <f>(B99+C99)/2</f>
        <v>39.5</v>
      </c>
      <c r="E99" s="177">
        <v>73</v>
      </c>
      <c r="F99" s="177">
        <v>68</v>
      </c>
      <c r="G99" s="177">
        <f t="shared" si="13"/>
        <v>5</v>
      </c>
      <c r="H99" s="177">
        <f>(E99+F99)/2</f>
        <v>70.5</v>
      </c>
      <c r="I99" s="177">
        <f t="shared" si="15"/>
        <v>-31</v>
      </c>
      <c r="J99" s="183" t="s">
        <v>1554</v>
      </c>
      <c r="K99" s="232" t="s">
        <v>1718</v>
      </c>
      <c r="L99" s="232" t="s">
        <v>1557</v>
      </c>
      <c r="M99" s="216">
        <f t="shared" si="130"/>
        <v>40.328919999999997</v>
      </c>
      <c r="N99" s="180">
        <v>40328920</v>
      </c>
      <c r="O99" s="216">
        <f t="shared" si="131"/>
        <v>111.035005</v>
      </c>
      <c r="P99" s="180">
        <v>111035005</v>
      </c>
      <c r="Q99" s="216">
        <f t="shared" si="132"/>
        <v>135.873591</v>
      </c>
      <c r="R99" s="180">
        <v>135873591</v>
      </c>
      <c r="S99" s="180">
        <f>P99+R99</f>
        <v>246908596</v>
      </c>
      <c r="T99" s="180">
        <f t="shared" si="133"/>
        <v>246.90859599999999</v>
      </c>
      <c r="U99" s="234">
        <f t="shared" si="126"/>
        <v>0.55029915199874213</v>
      </c>
      <c r="V99" s="227">
        <v>20</v>
      </c>
      <c r="W99" s="235">
        <f t="shared" ref="W99:W100" si="135">SUM(S99/(V99*1000000))</f>
        <v>12.3454298</v>
      </c>
      <c r="X99" s="234">
        <f t="shared" si="127"/>
        <v>2.0164459999999997</v>
      </c>
      <c r="Y99" s="177">
        <v>2019</v>
      </c>
      <c r="Z99" s="236"/>
      <c r="AA99" s="236"/>
      <c r="AB99" s="231" t="s">
        <v>1719</v>
      </c>
      <c r="AC99" s="190"/>
    </row>
    <row r="100" spans="1:29">
      <c r="A100" s="240" t="s">
        <v>1491</v>
      </c>
      <c r="B100" s="241">
        <v>57</v>
      </c>
      <c r="C100" s="182">
        <v>50</v>
      </c>
      <c r="D100" s="242">
        <f t="shared" ref="D100:D101" si="136">AVERAGE(B100:C100)</f>
        <v>53.5</v>
      </c>
      <c r="E100" s="182">
        <v>57</v>
      </c>
      <c r="F100" s="182">
        <v>61</v>
      </c>
      <c r="G100" s="211">
        <f t="shared" si="13"/>
        <v>-4</v>
      </c>
      <c r="H100" s="211">
        <f t="shared" ref="H100:H101" si="137">AVERAGE(E100:F100)</f>
        <v>59</v>
      </c>
      <c r="I100" s="211">
        <f t="shared" si="15"/>
        <v>-5.5</v>
      </c>
      <c r="J100" s="196" t="s">
        <v>1609</v>
      </c>
      <c r="K100" s="196" t="s">
        <v>1720</v>
      </c>
      <c r="L100" s="196" t="s">
        <v>1557</v>
      </c>
      <c r="M100" s="216">
        <f t="shared" si="130"/>
        <v>29.816675</v>
      </c>
      <c r="N100" s="181">
        <v>29816675</v>
      </c>
      <c r="O100" s="216">
        <f t="shared" si="131"/>
        <v>71.962800000000001</v>
      </c>
      <c r="P100" s="181">
        <v>71962800</v>
      </c>
      <c r="Q100" s="184">
        <f t="shared" si="132"/>
        <v>38.640199000000003</v>
      </c>
      <c r="R100" s="180">
        <v>38640199</v>
      </c>
      <c r="S100" s="181">
        <v>110602999</v>
      </c>
      <c r="T100" s="180">
        <f t="shared" si="133"/>
        <v>110.602999</v>
      </c>
      <c r="U100" s="209">
        <f t="shared" si="126"/>
        <v>0.3493594147478768</v>
      </c>
      <c r="V100" s="227">
        <v>9</v>
      </c>
      <c r="W100" s="239">
        <f t="shared" si="135"/>
        <v>12.289222111111112</v>
      </c>
      <c r="X100" s="228">
        <f t="shared" si="127"/>
        <v>3.312963888888889</v>
      </c>
      <c r="Y100" s="182">
        <v>2014</v>
      </c>
      <c r="Z100" s="202"/>
      <c r="AA100" s="190"/>
      <c r="AB100" s="224" t="s">
        <v>1721</v>
      </c>
      <c r="AC100" s="189"/>
    </row>
    <row r="101" spans="1:29">
      <c r="A101" s="217" t="s">
        <v>1722</v>
      </c>
      <c r="B101" s="218">
        <v>83</v>
      </c>
      <c r="C101" s="178">
        <v>83</v>
      </c>
      <c r="D101" s="219">
        <f t="shared" si="136"/>
        <v>83</v>
      </c>
      <c r="E101" s="178">
        <v>92</v>
      </c>
      <c r="F101" s="178">
        <v>75</v>
      </c>
      <c r="G101" s="222">
        <f t="shared" si="13"/>
        <v>17</v>
      </c>
      <c r="H101" s="178">
        <f t="shared" si="137"/>
        <v>83.5</v>
      </c>
      <c r="I101" s="247">
        <f t="shared" si="15"/>
        <v>-0.5</v>
      </c>
      <c r="J101" s="213" t="s">
        <v>1609</v>
      </c>
      <c r="K101" s="213" t="s">
        <v>1723</v>
      </c>
      <c r="L101" s="213" t="s">
        <v>1547</v>
      </c>
      <c r="M101" s="221">
        <v>77</v>
      </c>
      <c r="N101" s="222">
        <f>M101*1000000</f>
        <v>77000000</v>
      </c>
      <c r="O101" s="184">
        <v>760.5</v>
      </c>
      <c r="P101" s="222">
        <f>O101*1000000</f>
        <v>760500000</v>
      </c>
      <c r="Q101" s="184">
        <f t="shared" si="132"/>
        <v>2125.062453</v>
      </c>
      <c r="R101" s="180">
        <v>2125062453</v>
      </c>
      <c r="S101" s="250">
        <v>2910284102</v>
      </c>
      <c r="T101" s="185">
        <f t="shared" si="133"/>
        <v>2910.2841020000001</v>
      </c>
      <c r="U101" s="209">
        <f t="shared" si="126"/>
        <v>0.73019072314610745</v>
      </c>
      <c r="V101" s="187">
        <v>237</v>
      </c>
      <c r="W101" s="223">
        <f>SUM(T101/V101)</f>
        <v>12.279679755274262</v>
      </c>
      <c r="X101" s="228">
        <f t="shared" si="127"/>
        <v>0.32489451476793246</v>
      </c>
      <c r="Y101" s="178">
        <v>2009</v>
      </c>
      <c r="Z101" s="190"/>
      <c r="AA101" s="190"/>
      <c r="AB101" s="224" t="s">
        <v>1724</v>
      </c>
      <c r="AC101" s="189"/>
    </row>
    <row r="102" spans="1:29">
      <c r="A102" s="249" t="s">
        <v>1421</v>
      </c>
      <c r="B102" s="177">
        <v>83</v>
      </c>
      <c r="C102" s="177">
        <v>59</v>
      </c>
      <c r="D102" s="230">
        <f t="shared" ref="D102:D107" si="138">(B102+C102)/2</f>
        <v>71</v>
      </c>
      <c r="E102" s="177">
        <v>93</v>
      </c>
      <c r="F102" s="177">
        <v>77</v>
      </c>
      <c r="G102" s="177">
        <f t="shared" si="13"/>
        <v>16</v>
      </c>
      <c r="H102" s="177">
        <f t="shared" ref="H102:H107" si="139">(E102+F102)/2</f>
        <v>85</v>
      </c>
      <c r="I102" s="177">
        <f t="shared" si="15"/>
        <v>-14</v>
      </c>
      <c r="J102" s="183" t="s">
        <v>1544</v>
      </c>
      <c r="K102" s="232" t="s">
        <v>1725</v>
      </c>
      <c r="L102" s="232" t="s">
        <v>1557</v>
      </c>
      <c r="M102" s="216">
        <f t="shared" ref="M102:M112" si="140">N102/1000000</f>
        <v>9.8161970000000007</v>
      </c>
      <c r="N102" s="180">
        <v>9816197</v>
      </c>
      <c r="O102" s="216">
        <f t="shared" ref="O102:O121" si="141">P102/1000000</f>
        <v>30.712119000000001</v>
      </c>
      <c r="P102" s="180">
        <v>30712119</v>
      </c>
      <c r="Q102" s="216">
        <f t="shared" si="132"/>
        <v>72.915772000000004</v>
      </c>
      <c r="R102" s="180">
        <v>72915772</v>
      </c>
      <c r="S102" s="180">
        <f>P102+R102</f>
        <v>103627891</v>
      </c>
      <c r="T102" s="180">
        <f t="shared" si="133"/>
        <v>103.62789100000001</v>
      </c>
      <c r="U102" s="234">
        <f t="shared" si="126"/>
        <v>0.70363076288023652</v>
      </c>
      <c r="V102" s="227">
        <v>8.5</v>
      </c>
      <c r="W102" s="235">
        <f t="shared" ref="W102:W104" si="142">SUM(S102/(V102*1000000))</f>
        <v>12.191516588235293</v>
      </c>
      <c r="X102" s="234">
        <f t="shared" si="127"/>
        <v>1.1548467058823531</v>
      </c>
      <c r="Y102" s="177">
        <v>2019</v>
      </c>
      <c r="Z102" s="236"/>
      <c r="AA102" s="236"/>
      <c r="AB102" s="251" t="s">
        <v>1726</v>
      </c>
      <c r="AC102" s="190"/>
    </row>
    <row r="103" spans="1:29">
      <c r="A103" s="176" t="s">
        <v>1439</v>
      </c>
      <c r="B103" s="177">
        <v>65</v>
      </c>
      <c r="C103" s="178">
        <v>30</v>
      </c>
      <c r="D103" s="179">
        <f t="shared" si="138"/>
        <v>47.5</v>
      </c>
      <c r="E103" s="178">
        <v>91</v>
      </c>
      <c r="F103" s="180">
        <v>80</v>
      </c>
      <c r="G103" s="181">
        <f t="shared" si="13"/>
        <v>11</v>
      </c>
      <c r="H103" s="182">
        <f t="shared" si="139"/>
        <v>85.5</v>
      </c>
      <c r="I103" s="181">
        <f t="shared" si="15"/>
        <v>-38</v>
      </c>
      <c r="J103" s="204" t="s">
        <v>1554</v>
      </c>
      <c r="K103" s="204" t="s">
        <v>1554</v>
      </c>
      <c r="L103" s="183" t="s">
        <v>1536</v>
      </c>
      <c r="M103" s="184">
        <f t="shared" si="140"/>
        <v>17.108913999999999</v>
      </c>
      <c r="N103" s="180">
        <v>17108914</v>
      </c>
      <c r="O103" s="184">
        <f t="shared" si="141"/>
        <v>83.482352000000006</v>
      </c>
      <c r="P103" s="180">
        <v>83482352</v>
      </c>
      <c r="Q103" s="184">
        <v>0</v>
      </c>
      <c r="R103" s="185">
        <v>0</v>
      </c>
      <c r="S103" s="180">
        <v>83482352</v>
      </c>
      <c r="T103" s="185">
        <f t="shared" ref="T103:T104" si="143">S103/100000</f>
        <v>834.82352000000003</v>
      </c>
      <c r="U103" s="182">
        <v>0</v>
      </c>
      <c r="V103" s="187">
        <v>7</v>
      </c>
      <c r="W103" s="239">
        <f t="shared" si="142"/>
        <v>11.926050285714286</v>
      </c>
      <c r="X103" s="186">
        <f t="shared" si="127"/>
        <v>2.444130571428571</v>
      </c>
      <c r="Y103" s="178">
        <v>2018</v>
      </c>
      <c r="Z103" s="190"/>
      <c r="AA103" s="190"/>
      <c r="AB103" s="191" t="s">
        <v>1727</v>
      </c>
      <c r="AC103" s="190"/>
    </row>
    <row r="104" spans="1:29">
      <c r="A104" s="192" t="s">
        <v>1412</v>
      </c>
      <c r="B104" s="177">
        <v>95</v>
      </c>
      <c r="C104" s="178">
        <v>93</v>
      </c>
      <c r="D104" s="179">
        <f t="shared" si="138"/>
        <v>94</v>
      </c>
      <c r="E104" s="178">
        <v>85</v>
      </c>
      <c r="F104" s="180">
        <v>78</v>
      </c>
      <c r="G104" s="181">
        <f t="shared" si="13"/>
        <v>7</v>
      </c>
      <c r="H104" s="182">
        <f t="shared" si="139"/>
        <v>81.5</v>
      </c>
      <c r="I104" s="181">
        <f t="shared" si="15"/>
        <v>12.5</v>
      </c>
      <c r="J104" s="183" t="s">
        <v>1554</v>
      </c>
      <c r="K104" s="183" t="s">
        <v>1554</v>
      </c>
      <c r="L104" s="183" t="s">
        <v>1728</v>
      </c>
      <c r="M104" s="184">
        <f t="shared" si="140"/>
        <v>1.437889</v>
      </c>
      <c r="N104" s="180">
        <v>1437889</v>
      </c>
      <c r="O104" s="184">
        <f t="shared" si="141"/>
        <v>18.095700999999998</v>
      </c>
      <c r="P104" s="180">
        <v>18095701</v>
      </c>
      <c r="Q104" s="184">
        <f t="shared" ref="Q104:Q108" si="144">R104/1000000</f>
        <v>23.603117000000001</v>
      </c>
      <c r="R104" s="185">
        <f>S104-P104</f>
        <v>23603117</v>
      </c>
      <c r="S104" s="180">
        <v>41698818</v>
      </c>
      <c r="T104" s="185">
        <f t="shared" si="143"/>
        <v>416.98818</v>
      </c>
      <c r="U104" s="186">
        <f>(R104/S104)</f>
        <v>0.56603803493902394</v>
      </c>
      <c r="V104" s="187">
        <v>3.5</v>
      </c>
      <c r="W104" s="239">
        <f t="shared" si="142"/>
        <v>11.913948</v>
      </c>
      <c r="X104" s="186">
        <f t="shared" si="127"/>
        <v>0.41082542857142856</v>
      </c>
      <c r="Y104" s="178">
        <v>2018</v>
      </c>
      <c r="Z104" s="190"/>
      <c r="AA104" s="190"/>
      <c r="AB104" s="191" t="s">
        <v>1729</v>
      </c>
      <c r="AC104" s="190"/>
    </row>
    <row r="105" spans="1:29">
      <c r="A105" s="194" t="s">
        <v>1492</v>
      </c>
      <c r="B105" s="177">
        <v>54</v>
      </c>
      <c r="C105" s="195">
        <v>55</v>
      </c>
      <c r="D105" s="207">
        <f t="shared" si="138"/>
        <v>54.5</v>
      </c>
      <c r="E105" s="195">
        <v>50</v>
      </c>
      <c r="F105" s="195">
        <v>61</v>
      </c>
      <c r="G105" s="180">
        <f t="shared" si="13"/>
        <v>-11</v>
      </c>
      <c r="H105" s="195">
        <f t="shared" si="139"/>
        <v>55.5</v>
      </c>
      <c r="I105" s="208">
        <f t="shared" si="15"/>
        <v>-1</v>
      </c>
      <c r="J105" s="204" t="s">
        <v>1432</v>
      </c>
      <c r="K105" s="204" t="s">
        <v>1432</v>
      </c>
      <c r="L105" s="183" t="s">
        <v>1557</v>
      </c>
      <c r="M105" s="184">
        <f t="shared" si="140"/>
        <v>31.51511</v>
      </c>
      <c r="N105" s="180">
        <v>31515110</v>
      </c>
      <c r="O105" s="216">
        <f t="shared" si="141"/>
        <v>79.042439999999999</v>
      </c>
      <c r="P105" s="180">
        <v>79042440</v>
      </c>
      <c r="Q105" s="184">
        <f t="shared" si="144"/>
        <v>39.374504999999999</v>
      </c>
      <c r="R105" s="185">
        <v>39374505</v>
      </c>
      <c r="S105" s="185">
        <f>R105+P105</f>
        <v>118416945</v>
      </c>
      <c r="T105" s="185">
        <f t="shared" ref="T105:T121" si="145">S105/1000000</f>
        <v>118.416945</v>
      </c>
      <c r="U105" s="209">
        <f>R105/S105</f>
        <v>0.33250735357173755</v>
      </c>
      <c r="V105" s="187">
        <v>10</v>
      </c>
      <c r="W105" s="188">
        <f t="shared" ref="W105:W107" si="146">SUM(T105/V105)</f>
        <v>11.841694499999999</v>
      </c>
      <c r="X105" s="209">
        <f>N105/(V105*1000000)</f>
        <v>3.1515110000000002</v>
      </c>
      <c r="Y105" s="195">
        <v>2016</v>
      </c>
      <c r="Z105" s="190"/>
      <c r="AA105" s="190"/>
      <c r="AB105" s="191" t="s">
        <v>1730</v>
      </c>
      <c r="AC105" s="190"/>
    </row>
    <row r="106" spans="1:29">
      <c r="A106" s="225" t="s">
        <v>1485</v>
      </c>
      <c r="B106" s="206">
        <v>94</v>
      </c>
      <c r="C106" s="189">
        <v>77</v>
      </c>
      <c r="D106" s="226">
        <f t="shared" si="138"/>
        <v>85.5</v>
      </c>
      <c r="E106" s="195">
        <v>78</v>
      </c>
      <c r="F106" s="189">
        <v>84</v>
      </c>
      <c r="G106" s="195">
        <f t="shared" si="13"/>
        <v>-6</v>
      </c>
      <c r="H106" s="189">
        <f t="shared" si="139"/>
        <v>81</v>
      </c>
      <c r="I106" s="195">
        <f t="shared" si="15"/>
        <v>4.5</v>
      </c>
      <c r="J106" s="183" t="s">
        <v>1534</v>
      </c>
      <c r="K106" s="193" t="s">
        <v>1534</v>
      </c>
      <c r="L106" s="193" t="s">
        <v>1547</v>
      </c>
      <c r="M106" s="184">
        <f t="shared" si="140"/>
        <v>11.854272999999999</v>
      </c>
      <c r="N106" s="185">
        <v>11854273</v>
      </c>
      <c r="O106" s="184">
        <f t="shared" si="141"/>
        <v>43.787264999999998</v>
      </c>
      <c r="P106" s="180">
        <v>43787265</v>
      </c>
      <c r="Q106" s="184">
        <f t="shared" si="144"/>
        <v>15.191388</v>
      </c>
      <c r="R106" s="180">
        <v>15191388</v>
      </c>
      <c r="S106" s="185">
        <f>SUM(P106+Q106*1000000)</f>
        <v>58978653</v>
      </c>
      <c r="T106" s="185">
        <f t="shared" si="145"/>
        <v>58.978653000000001</v>
      </c>
      <c r="U106" s="209">
        <f>(R106/S106)</f>
        <v>0.25757434643344601</v>
      </c>
      <c r="V106" s="227">
        <v>5</v>
      </c>
      <c r="W106" s="223">
        <f t="shared" si="146"/>
        <v>11.795730600000001</v>
      </c>
      <c r="X106" s="228">
        <f>SUM(M106/V106)</f>
        <v>2.3708545999999999</v>
      </c>
      <c r="Y106" s="189">
        <v>2015</v>
      </c>
      <c r="Z106" s="190"/>
      <c r="AA106" s="190"/>
      <c r="AB106" s="224" t="s">
        <v>1731</v>
      </c>
      <c r="AC106" s="189"/>
    </row>
    <row r="107" spans="1:29">
      <c r="A107" s="194" t="s">
        <v>1168</v>
      </c>
      <c r="B107" s="177">
        <v>74</v>
      </c>
      <c r="C107" s="195">
        <v>61</v>
      </c>
      <c r="D107" s="207">
        <f t="shared" si="138"/>
        <v>67.5</v>
      </c>
      <c r="E107" s="195">
        <v>64</v>
      </c>
      <c r="F107" s="195">
        <v>60</v>
      </c>
      <c r="G107" s="180">
        <f t="shared" si="13"/>
        <v>4</v>
      </c>
      <c r="H107" s="195">
        <f t="shared" si="139"/>
        <v>62</v>
      </c>
      <c r="I107" s="208">
        <f t="shared" si="15"/>
        <v>5.5</v>
      </c>
      <c r="J107" s="204" t="s">
        <v>1608</v>
      </c>
      <c r="K107" s="204" t="s">
        <v>1608</v>
      </c>
      <c r="L107" s="183" t="s">
        <v>1547</v>
      </c>
      <c r="M107" s="184">
        <f t="shared" si="140"/>
        <v>104.35290500000001</v>
      </c>
      <c r="N107" s="180">
        <v>104352905</v>
      </c>
      <c r="O107" s="216">
        <f t="shared" si="141"/>
        <v>367.226855</v>
      </c>
      <c r="P107" s="180">
        <v>367226855</v>
      </c>
      <c r="Q107" s="184">
        <f t="shared" si="144"/>
        <v>505.525621</v>
      </c>
      <c r="R107" s="185">
        <v>505525621</v>
      </c>
      <c r="S107" s="185">
        <f>R107+P107</f>
        <v>872752476</v>
      </c>
      <c r="T107" s="185">
        <f t="shared" si="145"/>
        <v>872.752476</v>
      </c>
      <c r="U107" s="209">
        <f>R107/S107</f>
        <v>0.57923137991762053</v>
      </c>
      <c r="V107" s="187">
        <v>75</v>
      </c>
      <c r="W107" s="188">
        <f t="shared" si="146"/>
        <v>11.63669968</v>
      </c>
      <c r="X107" s="209">
        <f>N107/(V107*1000000)</f>
        <v>1.3913720666666667</v>
      </c>
      <c r="Y107" s="195">
        <v>2016</v>
      </c>
      <c r="Z107" s="190"/>
      <c r="AA107" s="190"/>
      <c r="AB107" s="191" t="s">
        <v>1732</v>
      </c>
      <c r="AC107" s="190"/>
    </row>
    <row r="108" spans="1:29">
      <c r="A108" s="240" t="s">
        <v>540</v>
      </c>
      <c r="B108" s="241">
        <v>66</v>
      </c>
      <c r="C108" s="182">
        <v>61</v>
      </c>
      <c r="D108" s="242">
        <f>AVERAGE(B108:C108)</f>
        <v>63.5</v>
      </c>
      <c r="E108" s="182">
        <v>47</v>
      </c>
      <c r="F108" s="182">
        <v>60</v>
      </c>
      <c r="G108" s="211">
        <f t="shared" si="13"/>
        <v>-13</v>
      </c>
      <c r="H108" s="211">
        <f>AVERAGE(E108:F108)</f>
        <v>53.5</v>
      </c>
      <c r="I108" s="211">
        <f t="shared" si="15"/>
        <v>10</v>
      </c>
      <c r="J108" s="196" t="s">
        <v>1609</v>
      </c>
      <c r="K108" s="196" t="s">
        <v>1733</v>
      </c>
      <c r="L108" s="196" t="s">
        <v>1630</v>
      </c>
      <c r="M108" s="216">
        <f t="shared" si="140"/>
        <v>43.899340000000002</v>
      </c>
      <c r="N108" s="181">
        <v>43899340</v>
      </c>
      <c r="O108" s="216">
        <f t="shared" si="141"/>
        <v>126.6636</v>
      </c>
      <c r="P108" s="181">
        <v>126663600</v>
      </c>
      <c r="Q108" s="184">
        <f t="shared" si="144"/>
        <v>332.2</v>
      </c>
      <c r="R108" s="180">
        <v>332200000</v>
      </c>
      <c r="S108" s="181">
        <v>458863600</v>
      </c>
      <c r="T108" s="180">
        <f t="shared" si="145"/>
        <v>458.86360000000002</v>
      </c>
      <c r="U108" s="209">
        <f t="shared" ref="U108:U126" si="147">(R108/S108)</f>
        <v>0.72396241497473324</v>
      </c>
      <c r="V108" s="227">
        <v>40</v>
      </c>
      <c r="W108" s="239">
        <f>SUM(S108/(V108*1000000))</f>
        <v>11.471590000000001</v>
      </c>
      <c r="X108" s="228">
        <f t="shared" ref="X108:X126" si="148">SUM(M108/V108)</f>
        <v>1.0974835000000001</v>
      </c>
      <c r="Y108" s="182">
        <v>2014</v>
      </c>
      <c r="Z108" s="202"/>
      <c r="AA108" s="190"/>
      <c r="AB108" s="224" t="s">
        <v>1734</v>
      </c>
      <c r="AC108" s="189"/>
    </row>
    <row r="109" spans="1:29">
      <c r="A109" s="225" t="s">
        <v>1430</v>
      </c>
      <c r="B109" s="206">
        <v>92</v>
      </c>
      <c r="C109" s="189">
        <v>78</v>
      </c>
      <c r="D109" s="226">
        <f>(B109+C109)/2</f>
        <v>85</v>
      </c>
      <c r="E109" s="195">
        <v>71</v>
      </c>
      <c r="F109" s="189">
        <v>71</v>
      </c>
      <c r="G109" s="195">
        <f t="shared" si="13"/>
        <v>0</v>
      </c>
      <c r="H109" s="189">
        <f>(E109+F109)/2</f>
        <v>71</v>
      </c>
      <c r="I109" s="195">
        <f t="shared" si="15"/>
        <v>14</v>
      </c>
      <c r="J109" s="193" t="s">
        <v>1550</v>
      </c>
      <c r="K109" s="193" t="s">
        <v>1550</v>
      </c>
      <c r="L109" s="193" t="s">
        <v>1547</v>
      </c>
      <c r="M109" s="184">
        <f t="shared" si="140"/>
        <v>1.501101</v>
      </c>
      <c r="N109" s="185">
        <v>1501101</v>
      </c>
      <c r="O109" s="184">
        <f t="shared" si="141"/>
        <v>6.7412960000000002</v>
      </c>
      <c r="P109" s="180">
        <v>6741296</v>
      </c>
      <c r="Q109" s="216">
        <v>0.1</v>
      </c>
      <c r="R109" s="180">
        <f>SUM(Q109*1000000)</f>
        <v>100000</v>
      </c>
      <c r="S109" s="185">
        <f>SUM(P109+Q109*1000000)</f>
        <v>6841296</v>
      </c>
      <c r="T109" s="185">
        <f t="shared" si="145"/>
        <v>6.8412959999999998</v>
      </c>
      <c r="U109" s="209">
        <f t="shared" si="147"/>
        <v>1.4617113482591603E-2</v>
      </c>
      <c r="V109" s="227">
        <v>0.6</v>
      </c>
      <c r="W109" s="223">
        <f>SUM(T109/V109)</f>
        <v>11.40216</v>
      </c>
      <c r="X109" s="228">
        <f t="shared" si="148"/>
        <v>2.5018350000000003</v>
      </c>
      <c r="Y109" s="189">
        <v>2015</v>
      </c>
      <c r="Z109" s="190"/>
      <c r="AA109" s="190"/>
      <c r="AB109" s="224" t="s">
        <v>1735</v>
      </c>
      <c r="AC109" s="189"/>
    </row>
    <row r="110" spans="1:29">
      <c r="A110" s="217" t="s">
        <v>1470</v>
      </c>
      <c r="B110" s="218">
        <v>92</v>
      </c>
      <c r="C110" s="178">
        <v>81</v>
      </c>
      <c r="D110" s="219">
        <f t="shared" ref="D110:D111" si="149">AVERAGE(B110:C110)</f>
        <v>86.5</v>
      </c>
      <c r="E110" s="178">
        <v>86</v>
      </c>
      <c r="F110" s="178">
        <v>83</v>
      </c>
      <c r="G110" s="220">
        <f t="shared" si="13"/>
        <v>3</v>
      </c>
      <c r="H110" s="220">
        <f t="shared" ref="H110:H111" si="150">AVERAGE(E110:F110)</f>
        <v>84.5</v>
      </c>
      <c r="I110" s="220">
        <f t="shared" si="15"/>
        <v>2</v>
      </c>
      <c r="J110" s="213" t="s">
        <v>1550</v>
      </c>
      <c r="K110" s="213" t="s">
        <v>1623</v>
      </c>
      <c r="L110" s="196" t="s">
        <v>1541</v>
      </c>
      <c r="M110" s="221">
        <f t="shared" si="140"/>
        <v>0.44300299999999998</v>
      </c>
      <c r="N110" s="222">
        <v>443003</v>
      </c>
      <c r="O110" s="184">
        <f t="shared" si="141"/>
        <v>132.09295800000001</v>
      </c>
      <c r="P110" s="222">
        <v>132092958</v>
      </c>
      <c r="Q110" s="184">
        <f t="shared" ref="Q110:Q121" si="151">R110/1000000</f>
        <v>104.319495</v>
      </c>
      <c r="R110" s="185">
        <v>104319495</v>
      </c>
      <c r="S110" s="222">
        <v>236412453</v>
      </c>
      <c r="T110" s="222">
        <f t="shared" si="145"/>
        <v>236.412453</v>
      </c>
      <c r="U110" s="209">
        <f t="shared" si="147"/>
        <v>0.44126057522020634</v>
      </c>
      <c r="V110" s="187">
        <v>21</v>
      </c>
      <c r="W110" s="223">
        <f>SUM((S110/1000000)/V110)</f>
        <v>11.257735857142857</v>
      </c>
      <c r="X110" s="228">
        <f t="shared" si="148"/>
        <v>2.1095380952380952E-2</v>
      </c>
      <c r="Y110" s="182">
        <v>2012</v>
      </c>
      <c r="Z110" s="245" t="s">
        <v>1615</v>
      </c>
      <c r="AA110" s="213" t="s">
        <v>1654</v>
      </c>
      <c r="AB110" s="224" t="s">
        <v>1736</v>
      </c>
      <c r="AC110" s="189"/>
    </row>
    <row r="111" spans="1:29">
      <c r="A111" s="240" t="s">
        <v>1409</v>
      </c>
      <c r="B111" s="241">
        <v>98</v>
      </c>
      <c r="C111" s="182">
        <v>100</v>
      </c>
      <c r="D111" s="242">
        <f t="shared" si="149"/>
        <v>99</v>
      </c>
      <c r="E111" s="182">
        <v>82</v>
      </c>
      <c r="F111" s="182">
        <v>77</v>
      </c>
      <c r="G111" s="211">
        <f t="shared" si="13"/>
        <v>5</v>
      </c>
      <c r="H111" s="211">
        <f t="shared" si="150"/>
        <v>79.5</v>
      </c>
      <c r="I111" s="211">
        <f t="shared" si="15"/>
        <v>19.5</v>
      </c>
      <c r="J111" s="196" t="s">
        <v>1572</v>
      </c>
      <c r="K111" s="196" t="s">
        <v>1572</v>
      </c>
      <c r="L111" s="196" t="s">
        <v>1630</v>
      </c>
      <c r="M111" s="216">
        <f t="shared" si="140"/>
        <v>0.38761800000000002</v>
      </c>
      <c r="N111" s="181">
        <v>387618</v>
      </c>
      <c r="O111" s="216">
        <f t="shared" si="141"/>
        <v>25.352281000000001</v>
      </c>
      <c r="P111" s="181">
        <v>25352281</v>
      </c>
      <c r="Q111" s="184">
        <f t="shared" si="151"/>
        <v>19.143000000000001</v>
      </c>
      <c r="R111" s="180">
        <v>19143000</v>
      </c>
      <c r="S111" s="181">
        <v>44495281</v>
      </c>
      <c r="T111" s="180">
        <f t="shared" si="145"/>
        <v>44.495280999999999</v>
      </c>
      <c r="U111" s="209">
        <f t="shared" si="147"/>
        <v>0.43022539850911379</v>
      </c>
      <c r="V111" s="227">
        <v>4</v>
      </c>
      <c r="W111" s="239">
        <f>SUM(S111/(V111*1000000))</f>
        <v>11.12382025</v>
      </c>
      <c r="X111" s="228">
        <f t="shared" si="148"/>
        <v>9.6904500000000005E-2</v>
      </c>
      <c r="Y111" s="182">
        <v>2014</v>
      </c>
      <c r="Z111" s="245" t="s">
        <v>1615</v>
      </c>
      <c r="AA111" s="196" t="s">
        <v>1737</v>
      </c>
      <c r="AB111" s="224" t="s">
        <v>1738</v>
      </c>
      <c r="AC111" s="189"/>
    </row>
    <row r="112" spans="1:29">
      <c r="A112" s="225" t="s">
        <v>474</v>
      </c>
      <c r="B112" s="206">
        <v>71</v>
      </c>
      <c r="C112" s="189">
        <v>59</v>
      </c>
      <c r="D112" s="243">
        <f>(B112+C112)/2</f>
        <v>65</v>
      </c>
      <c r="E112" s="189">
        <v>80</v>
      </c>
      <c r="F112" s="189">
        <v>69</v>
      </c>
      <c r="G112" s="180">
        <f t="shared" si="13"/>
        <v>11</v>
      </c>
      <c r="H112" s="189">
        <f>(E112+F112)/2</f>
        <v>74.5</v>
      </c>
      <c r="I112" s="208">
        <f t="shared" si="15"/>
        <v>-9.5</v>
      </c>
      <c r="J112" s="193" t="s">
        <v>1636</v>
      </c>
      <c r="K112" s="193" t="s">
        <v>1739</v>
      </c>
      <c r="L112" s="193" t="s">
        <v>1557</v>
      </c>
      <c r="M112" s="184">
        <f t="shared" si="140"/>
        <v>208.80627000000001</v>
      </c>
      <c r="N112" s="185">
        <v>208806270</v>
      </c>
      <c r="O112" s="184">
        <f t="shared" si="141"/>
        <v>652.05058499999996</v>
      </c>
      <c r="P112" s="180">
        <v>652050585</v>
      </c>
      <c r="Q112" s="184">
        <f t="shared" si="151"/>
        <v>1014</v>
      </c>
      <c r="R112" s="180">
        <v>1014000000</v>
      </c>
      <c r="S112" s="185">
        <f>SUM(P112+(Q112*1000000))</f>
        <v>1666050585</v>
      </c>
      <c r="T112" s="185">
        <f t="shared" si="145"/>
        <v>1666.050585</v>
      </c>
      <c r="U112" s="209">
        <f t="shared" si="147"/>
        <v>0.60862497761435019</v>
      </c>
      <c r="V112" s="227">
        <v>150</v>
      </c>
      <c r="W112" s="223">
        <f t="shared" ref="W112:W113" si="152">SUM(T112/V112)</f>
        <v>11.1070039</v>
      </c>
      <c r="X112" s="228">
        <f t="shared" si="148"/>
        <v>1.3920418000000001</v>
      </c>
      <c r="Y112" s="189">
        <v>2015</v>
      </c>
      <c r="Z112" s="190"/>
      <c r="AA112" s="190"/>
      <c r="AB112" s="224" t="s">
        <v>1740</v>
      </c>
      <c r="AC112" s="189"/>
    </row>
    <row r="113" spans="1:29">
      <c r="A113" s="217" t="s">
        <v>1500</v>
      </c>
      <c r="B113" s="218">
        <v>89</v>
      </c>
      <c r="C113" s="189">
        <v>75</v>
      </c>
      <c r="D113" s="237">
        <f>AVERAGE(B113:C113)</f>
        <v>82</v>
      </c>
      <c r="E113" s="189">
        <v>74</v>
      </c>
      <c r="F113" s="178">
        <v>75</v>
      </c>
      <c r="G113" s="178">
        <f t="shared" si="13"/>
        <v>-1</v>
      </c>
      <c r="H113" s="178">
        <f>AVERAGE(E113:F113)</f>
        <v>74.5</v>
      </c>
      <c r="I113" s="218">
        <f t="shared" si="15"/>
        <v>7.5</v>
      </c>
      <c r="J113" s="213" t="s">
        <v>1612</v>
      </c>
      <c r="K113" s="213" t="s">
        <v>1741</v>
      </c>
      <c r="L113" s="213" t="s">
        <v>1547</v>
      </c>
      <c r="M113" s="184">
        <v>2.0128569999999999</v>
      </c>
      <c r="N113" s="180">
        <v>2012857</v>
      </c>
      <c r="O113" s="216">
        <f t="shared" si="141"/>
        <v>19.0748</v>
      </c>
      <c r="P113" s="222">
        <v>19074800</v>
      </c>
      <c r="Q113" s="216">
        <f t="shared" si="151"/>
        <v>3.1046830000000001</v>
      </c>
      <c r="R113" s="222">
        <v>3104683</v>
      </c>
      <c r="S113" s="222">
        <v>22179483</v>
      </c>
      <c r="T113" s="222">
        <f t="shared" si="145"/>
        <v>22.179483000000001</v>
      </c>
      <c r="U113" s="209">
        <f t="shared" si="147"/>
        <v>0.13997995354535542</v>
      </c>
      <c r="V113" s="187">
        <v>2</v>
      </c>
      <c r="W113" s="223">
        <f t="shared" si="152"/>
        <v>11.089741500000001</v>
      </c>
      <c r="X113" s="228">
        <f t="shared" si="148"/>
        <v>1.0064284999999999</v>
      </c>
      <c r="Y113" s="178">
        <v>2007</v>
      </c>
      <c r="Z113" s="190"/>
      <c r="AA113" s="190"/>
      <c r="AB113" s="191" t="s">
        <v>1742</v>
      </c>
      <c r="AC113" s="190"/>
    </row>
    <row r="114" spans="1:29">
      <c r="A114" s="194" t="s">
        <v>1475</v>
      </c>
      <c r="B114" s="177">
        <v>98</v>
      </c>
      <c r="C114" s="195">
        <v>86</v>
      </c>
      <c r="D114" s="179">
        <f>(B114+C114)/2</f>
        <v>92</v>
      </c>
      <c r="E114" s="195">
        <v>89</v>
      </c>
      <c r="F114" s="195">
        <v>75</v>
      </c>
      <c r="G114" s="182">
        <f t="shared" si="13"/>
        <v>14</v>
      </c>
      <c r="H114" s="182">
        <f>(E114+F114)/2</f>
        <v>82</v>
      </c>
      <c r="I114" s="181">
        <f t="shared" si="15"/>
        <v>10</v>
      </c>
      <c r="J114" s="196" t="s">
        <v>1612</v>
      </c>
      <c r="K114" s="196" t="s">
        <v>1743</v>
      </c>
      <c r="L114" s="197" t="s">
        <v>1536</v>
      </c>
      <c r="M114" s="198">
        <f t="shared" ref="M114:M121" si="153">N114/1000000</f>
        <v>0.42157699999999998</v>
      </c>
      <c r="N114" s="180">
        <v>421577</v>
      </c>
      <c r="O114" s="198">
        <f t="shared" si="141"/>
        <v>42.873126999999997</v>
      </c>
      <c r="P114" s="180">
        <v>42873127</v>
      </c>
      <c r="Q114" s="198">
        <f t="shared" si="151"/>
        <v>12.390522000000001</v>
      </c>
      <c r="R114" s="181">
        <f>S114-P114</f>
        <v>12390522</v>
      </c>
      <c r="S114" s="180">
        <v>55263649</v>
      </c>
      <c r="T114" s="180">
        <f t="shared" si="145"/>
        <v>55.263649000000001</v>
      </c>
      <c r="U114" s="186">
        <f t="shared" si="147"/>
        <v>0.22420745325738442</v>
      </c>
      <c r="V114" s="227">
        <v>5</v>
      </c>
      <c r="W114" s="239">
        <f>SUM(S114/(V114*1000000))</f>
        <v>11.0527298</v>
      </c>
      <c r="X114" s="186">
        <f t="shared" si="148"/>
        <v>8.4315399999999999E-2</v>
      </c>
      <c r="Y114" s="195">
        <v>2017</v>
      </c>
      <c r="Z114" s="202"/>
      <c r="AA114" s="202"/>
      <c r="AB114" s="203" t="s">
        <v>1744</v>
      </c>
      <c r="AC114" s="202"/>
    </row>
    <row r="115" spans="1:29">
      <c r="A115" s="205" t="s">
        <v>1415</v>
      </c>
      <c r="B115" s="206">
        <v>93</v>
      </c>
      <c r="C115" s="189">
        <v>84</v>
      </c>
      <c r="D115" s="243">
        <f t="shared" ref="D115:D116" si="154">AVERAGE(B115:C115)</f>
        <v>88.5</v>
      </c>
      <c r="E115" s="189">
        <v>91</v>
      </c>
      <c r="F115" s="189">
        <v>83</v>
      </c>
      <c r="G115" s="244">
        <f t="shared" si="13"/>
        <v>8</v>
      </c>
      <c r="H115" s="244">
        <f t="shared" ref="H115:H116" si="155">AVERAGE(E115:F115)</f>
        <v>87</v>
      </c>
      <c r="I115" s="244">
        <f t="shared" si="15"/>
        <v>1.5</v>
      </c>
      <c r="J115" s="193" t="s">
        <v>1688</v>
      </c>
      <c r="K115" s="193" t="s">
        <v>1745</v>
      </c>
      <c r="L115" s="193" t="s">
        <v>1536</v>
      </c>
      <c r="M115" s="184">
        <f t="shared" si="153"/>
        <v>0.26086500000000001</v>
      </c>
      <c r="N115" s="185">
        <v>260865</v>
      </c>
      <c r="O115" s="184">
        <f t="shared" si="141"/>
        <v>27.298285</v>
      </c>
      <c r="P115" s="185">
        <v>27298285</v>
      </c>
      <c r="Q115" s="184">
        <f t="shared" si="151"/>
        <v>27.9</v>
      </c>
      <c r="R115" s="185">
        <v>27900000</v>
      </c>
      <c r="S115" s="185">
        <v>55198285</v>
      </c>
      <c r="T115" s="185">
        <f t="shared" si="145"/>
        <v>55.198284999999998</v>
      </c>
      <c r="U115" s="209">
        <f t="shared" si="147"/>
        <v>0.50545048636927759</v>
      </c>
      <c r="V115" s="187">
        <v>5</v>
      </c>
      <c r="W115" s="223">
        <f>SUM(T115/V115)</f>
        <v>11.039657</v>
      </c>
      <c r="X115" s="228">
        <f t="shared" si="148"/>
        <v>5.2173000000000004E-2</v>
      </c>
      <c r="Y115" s="189">
        <v>2013</v>
      </c>
      <c r="Z115" s="245" t="s">
        <v>1615</v>
      </c>
      <c r="AA115" s="193" t="s">
        <v>1746</v>
      </c>
      <c r="AB115" s="224" t="s">
        <v>1747</v>
      </c>
      <c r="AC115" s="189"/>
    </row>
    <row r="116" spans="1:29">
      <c r="A116" s="217" t="s">
        <v>928</v>
      </c>
      <c r="B116" s="218">
        <v>68</v>
      </c>
      <c r="C116" s="178">
        <v>62</v>
      </c>
      <c r="D116" s="219">
        <f t="shared" si="154"/>
        <v>65</v>
      </c>
      <c r="E116" s="178">
        <v>74</v>
      </c>
      <c r="F116" s="178">
        <v>70</v>
      </c>
      <c r="G116" s="220">
        <f t="shared" si="13"/>
        <v>4</v>
      </c>
      <c r="H116" s="220">
        <f t="shared" si="155"/>
        <v>72</v>
      </c>
      <c r="I116" s="220">
        <f t="shared" si="15"/>
        <v>-7</v>
      </c>
      <c r="J116" s="213" t="s">
        <v>1550</v>
      </c>
      <c r="K116" s="213" t="s">
        <v>1748</v>
      </c>
      <c r="L116" s="196" t="s">
        <v>1547</v>
      </c>
      <c r="M116" s="221">
        <f t="shared" si="153"/>
        <v>54.415205</v>
      </c>
      <c r="N116" s="222">
        <v>54415205</v>
      </c>
      <c r="O116" s="184">
        <f t="shared" si="141"/>
        <v>218.81548699999999</v>
      </c>
      <c r="P116" s="222">
        <v>218815487</v>
      </c>
      <c r="Q116" s="184">
        <f t="shared" si="151"/>
        <v>330.55282799999998</v>
      </c>
      <c r="R116" s="185">
        <v>330552828</v>
      </c>
      <c r="S116" s="222">
        <v>549368315</v>
      </c>
      <c r="T116" s="222">
        <f t="shared" si="145"/>
        <v>549.36831500000005</v>
      </c>
      <c r="U116" s="209">
        <f t="shared" si="147"/>
        <v>0.60169620084478292</v>
      </c>
      <c r="V116" s="187">
        <v>50</v>
      </c>
      <c r="W116" s="223">
        <f>SUM((S116/1000000)/V116)</f>
        <v>10.987366300000001</v>
      </c>
      <c r="X116" s="228">
        <f t="shared" si="148"/>
        <v>1.0883041</v>
      </c>
      <c r="Y116" s="182">
        <v>2012</v>
      </c>
      <c r="Z116" s="190"/>
      <c r="AA116" s="190"/>
      <c r="AB116" s="224" t="s">
        <v>1749</v>
      </c>
      <c r="AC116" s="189"/>
    </row>
    <row r="117" spans="1:29">
      <c r="A117" s="225" t="s">
        <v>1750</v>
      </c>
      <c r="B117" s="206">
        <v>60</v>
      </c>
      <c r="C117" s="189">
        <v>52</v>
      </c>
      <c r="D117" s="243">
        <f t="shared" ref="D117:D121" si="156">(B117+C117)/2</f>
        <v>56</v>
      </c>
      <c r="E117" s="195">
        <v>54</v>
      </c>
      <c r="F117" s="189">
        <v>68</v>
      </c>
      <c r="G117" s="246">
        <f t="shared" si="13"/>
        <v>-14</v>
      </c>
      <c r="H117" s="244">
        <f t="shared" ref="H117:H121" si="157">(E117+F117)/2</f>
        <v>61</v>
      </c>
      <c r="I117" s="246">
        <f t="shared" si="15"/>
        <v>-5</v>
      </c>
      <c r="J117" s="193" t="s">
        <v>1402</v>
      </c>
      <c r="K117" s="193" t="s">
        <v>1402</v>
      </c>
      <c r="L117" s="193" t="s">
        <v>1557</v>
      </c>
      <c r="M117" s="184">
        <f t="shared" si="153"/>
        <v>22.692741000000002</v>
      </c>
      <c r="N117" s="185">
        <v>22692741</v>
      </c>
      <c r="O117" s="184">
        <f t="shared" si="141"/>
        <v>52.218558000000002</v>
      </c>
      <c r="P117" s="180">
        <v>52218558</v>
      </c>
      <c r="Q117" s="184">
        <f t="shared" si="151"/>
        <v>57.3</v>
      </c>
      <c r="R117" s="180">
        <v>57300000</v>
      </c>
      <c r="S117" s="185">
        <f>SUM(P117+Q117*1000000)</f>
        <v>109518558</v>
      </c>
      <c r="T117" s="185">
        <f t="shared" si="145"/>
        <v>109.518558</v>
      </c>
      <c r="U117" s="209">
        <f t="shared" si="147"/>
        <v>0.52319899975308293</v>
      </c>
      <c r="V117" s="227">
        <v>10</v>
      </c>
      <c r="W117" s="223">
        <f>SUM(T117/V117)</f>
        <v>10.951855800000001</v>
      </c>
      <c r="X117" s="228">
        <f t="shared" si="148"/>
        <v>2.2692741000000001</v>
      </c>
      <c r="Y117" s="189">
        <v>2015</v>
      </c>
      <c r="Z117" s="190"/>
      <c r="AA117" s="190"/>
      <c r="AB117" s="224" t="s">
        <v>1619</v>
      </c>
      <c r="AC117" s="189"/>
    </row>
    <row r="118" spans="1:29">
      <c r="A118" s="229" t="s">
        <v>1419</v>
      </c>
      <c r="B118" s="177">
        <v>84</v>
      </c>
      <c r="C118" s="177">
        <v>64</v>
      </c>
      <c r="D118" s="230">
        <f t="shared" si="156"/>
        <v>74</v>
      </c>
      <c r="E118" s="177">
        <v>94</v>
      </c>
      <c r="F118" s="177">
        <v>61</v>
      </c>
      <c r="G118" s="177">
        <f t="shared" si="13"/>
        <v>33</v>
      </c>
      <c r="H118" s="177">
        <f t="shared" si="157"/>
        <v>77.5</v>
      </c>
      <c r="I118" s="177">
        <f t="shared" si="15"/>
        <v>-3.5</v>
      </c>
      <c r="J118" s="204" t="s">
        <v>1554</v>
      </c>
      <c r="K118" s="231" t="s">
        <v>1554</v>
      </c>
      <c r="L118" s="232" t="s">
        <v>1541</v>
      </c>
      <c r="M118" s="216">
        <f t="shared" si="153"/>
        <v>31.033664999999999</v>
      </c>
      <c r="N118" s="233">
        <v>31033665</v>
      </c>
      <c r="O118" s="216">
        <f t="shared" si="141"/>
        <v>96.722714999999994</v>
      </c>
      <c r="P118" s="180">
        <v>96722715</v>
      </c>
      <c r="Q118" s="216">
        <f t="shared" si="151"/>
        <v>89.2</v>
      </c>
      <c r="R118" s="233">
        <v>89200000</v>
      </c>
      <c r="S118" s="180">
        <f>P118+R118</f>
        <v>185922715</v>
      </c>
      <c r="T118" s="180">
        <f t="shared" si="145"/>
        <v>185.92271500000001</v>
      </c>
      <c r="U118" s="234">
        <f t="shared" si="147"/>
        <v>0.47976924175187524</v>
      </c>
      <c r="V118" s="227">
        <v>17</v>
      </c>
      <c r="W118" s="235">
        <f t="shared" ref="W118:W121" si="158">SUM(S118/(V118*1000000))</f>
        <v>10.936630294117647</v>
      </c>
      <c r="X118" s="234">
        <f t="shared" si="148"/>
        <v>1.8255097058823528</v>
      </c>
      <c r="Y118" s="177">
        <v>2019</v>
      </c>
      <c r="Z118" s="236"/>
      <c r="AA118" s="236"/>
      <c r="AB118" s="248" t="s">
        <v>1751</v>
      </c>
      <c r="AC118" s="190"/>
    </row>
    <row r="119" spans="1:29">
      <c r="A119" s="192" t="s">
        <v>1752</v>
      </c>
      <c r="B119" s="177">
        <v>90</v>
      </c>
      <c r="C119" s="178">
        <v>88</v>
      </c>
      <c r="D119" s="179">
        <f t="shared" si="156"/>
        <v>89</v>
      </c>
      <c r="E119" s="178">
        <v>81</v>
      </c>
      <c r="F119" s="180">
        <v>86</v>
      </c>
      <c r="G119" s="181">
        <f t="shared" si="13"/>
        <v>-5</v>
      </c>
      <c r="H119" s="182">
        <f t="shared" si="157"/>
        <v>83.5</v>
      </c>
      <c r="I119" s="181">
        <f t="shared" si="15"/>
        <v>5.5</v>
      </c>
      <c r="J119" s="183" t="s">
        <v>1554</v>
      </c>
      <c r="K119" s="183" t="s">
        <v>1554</v>
      </c>
      <c r="L119" s="213" t="s">
        <v>1574</v>
      </c>
      <c r="M119" s="184">
        <f t="shared" si="153"/>
        <v>42.908051</v>
      </c>
      <c r="N119" s="180">
        <v>42908051</v>
      </c>
      <c r="O119" s="184">
        <f t="shared" si="141"/>
        <v>202.11086700000001</v>
      </c>
      <c r="P119" s="180">
        <v>202110867</v>
      </c>
      <c r="Q119" s="184">
        <f t="shared" si="151"/>
        <v>188</v>
      </c>
      <c r="R119" s="180">
        <v>188000000</v>
      </c>
      <c r="S119" s="180">
        <v>390110867</v>
      </c>
      <c r="T119" s="185">
        <f t="shared" si="145"/>
        <v>390.11086699999998</v>
      </c>
      <c r="U119" s="186">
        <f t="shared" si="147"/>
        <v>0.48191428617649862</v>
      </c>
      <c r="V119" s="187">
        <v>36</v>
      </c>
      <c r="W119" s="239">
        <f t="shared" si="158"/>
        <v>10.836412972222222</v>
      </c>
      <c r="X119" s="186">
        <f t="shared" si="148"/>
        <v>1.1918903055555556</v>
      </c>
      <c r="Y119" s="178">
        <v>2018</v>
      </c>
      <c r="Z119" s="190"/>
      <c r="AA119" s="190"/>
      <c r="AB119" s="193" t="s">
        <v>1537</v>
      </c>
      <c r="AC119" s="190"/>
    </row>
    <row r="120" spans="1:29">
      <c r="A120" s="249" t="s">
        <v>1499</v>
      </c>
      <c r="B120" s="177">
        <v>94</v>
      </c>
      <c r="C120" s="177">
        <v>81</v>
      </c>
      <c r="D120" s="230">
        <f t="shared" si="156"/>
        <v>87.5</v>
      </c>
      <c r="E120" s="177">
        <v>68</v>
      </c>
      <c r="F120" s="177">
        <v>67</v>
      </c>
      <c r="G120" s="177">
        <f t="shared" si="13"/>
        <v>1</v>
      </c>
      <c r="H120" s="177">
        <f t="shared" si="157"/>
        <v>67.5</v>
      </c>
      <c r="I120" s="177">
        <f t="shared" si="15"/>
        <v>20</v>
      </c>
      <c r="J120" s="183" t="s">
        <v>1432</v>
      </c>
      <c r="K120" s="232" t="s">
        <v>1753</v>
      </c>
      <c r="L120" s="232" t="s">
        <v>1547</v>
      </c>
      <c r="M120" s="216">
        <f t="shared" si="153"/>
        <v>71.117625000000004</v>
      </c>
      <c r="N120" s="180">
        <v>71117625</v>
      </c>
      <c r="O120" s="216">
        <f t="shared" si="141"/>
        <v>152.38151500000001</v>
      </c>
      <c r="P120" s="180">
        <v>152381515</v>
      </c>
      <c r="Q120" s="216">
        <f t="shared" si="151"/>
        <v>64.2</v>
      </c>
      <c r="R120" s="180">
        <v>64200000</v>
      </c>
      <c r="S120" s="180">
        <f t="shared" ref="S120:S121" si="159">P120+R120</f>
        <v>216581515</v>
      </c>
      <c r="T120" s="180">
        <f t="shared" si="145"/>
        <v>216.581515</v>
      </c>
      <c r="U120" s="234">
        <f t="shared" si="147"/>
        <v>0.296424189294271</v>
      </c>
      <c r="V120" s="227">
        <v>20</v>
      </c>
      <c r="W120" s="235">
        <f t="shared" si="158"/>
        <v>10.829075749999999</v>
      </c>
      <c r="X120" s="234">
        <f t="shared" si="148"/>
        <v>3.5558812500000001</v>
      </c>
      <c r="Y120" s="177">
        <v>2019</v>
      </c>
      <c r="Z120" s="236"/>
      <c r="AA120" s="236"/>
      <c r="AB120" s="231" t="s">
        <v>1754</v>
      </c>
      <c r="AC120" s="190"/>
    </row>
    <row r="121" spans="1:29">
      <c r="A121" s="229" t="s">
        <v>1462</v>
      </c>
      <c r="B121" s="177">
        <v>99</v>
      </c>
      <c r="C121" s="206">
        <v>96</v>
      </c>
      <c r="D121" s="230">
        <f t="shared" si="156"/>
        <v>97.5</v>
      </c>
      <c r="E121" s="177">
        <v>93</v>
      </c>
      <c r="F121" s="177">
        <v>89</v>
      </c>
      <c r="G121" s="177">
        <f t="shared" si="13"/>
        <v>4</v>
      </c>
      <c r="H121" s="177">
        <f t="shared" si="157"/>
        <v>91</v>
      </c>
      <c r="I121" s="177">
        <f t="shared" si="15"/>
        <v>6.5</v>
      </c>
      <c r="J121" s="204" t="s">
        <v>1554</v>
      </c>
      <c r="K121" s="231" t="s">
        <v>1554</v>
      </c>
      <c r="L121" s="232" t="s">
        <v>1547</v>
      </c>
      <c r="M121" s="216">
        <f t="shared" si="153"/>
        <v>0.39321600000000001</v>
      </c>
      <c r="N121" s="233">
        <v>393216</v>
      </c>
      <c r="O121" s="216">
        <f t="shared" si="141"/>
        <v>18.274213</v>
      </c>
      <c r="P121" s="180">
        <v>18274213</v>
      </c>
      <c r="Q121" s="216">
        <f t="shared" si="151"/>
        <v>99.030799000000002</v>
      </c>
      <c r="R121" s="233">
        <v>99030799</v>
      </c>
      <c r="S121" s="180">
        <f t="shared" si="159"/>
        <v>117305012</v>
      </c>
      <c r="T121" s="180">
        <f t="shared" si="145"/>
        <v>117.305012</v>
      </c>
      <c r="U121" s="234">
        <f t="shared" si="147"/>
        <v>0.84421626417803874</v>
      </c>
      <c r="V121" s="227">
        <v>11</v>
      </c>
      <c r="W121" s="235">
        <f t="shared" si="158"/>
        <v>10.664092</v>
      </c>
      <c r="X121" s="234">
        <f t="shared" si="148"/>
        <v>3.5746909090909093E-2</v>
      </c>
      <c r="Y121" s="177">
        <v>2019</v>
      </c>
      <c r="Z121" s="236"/>
      <c r="AA121" s="236"/>
      <c r="AB121" s="232" t="s">
        <v>1537</v>
      </c>
      <c r="AC121" s="190"/>
    </row>
    <row r="122" spans="1:29">
      <c r="A122" s="217" t="s">
        <v>1476</v>
      </c>
      <c r="B122" s="218">
        <v>65</v>
      </c>
      <c r="C122" s="178">
        <v>53</v>
      </c>
      <c r="D122" s="219">
        <f t="shared" ref="D122:D126" si="160">AVERAGE(B122:C122)</f>
        <v>59</v>
      </c>
      <c r="E122" s="178">
        <v>90</v>
      </c>
      <c r="F122" s="178">
        <v>69</v>
      </c>
      <c r="G122" s="220">
        <f t="shared" si="13"/>
        <v>21</v>
      </c>
      <c r="H122" s="220">
        <f t="shared" ref="H122:H126" si="161">AVERAGE(E122:F122)</f>
        <v>79.5</v>
      </c>
      <c r="I122" s="220">
        <f t="shared" si="15"/>
        <v>-20.5</v>
      </c>
      <c r="J122" s="213" t="s">
        <v>1641</v>
      </c>
      <c r="K122" s="213" t="s">
        <v>1755</v>
      </c>
      <c r="L122" s="213" t="s">
        <v>1541</v>
      </c>
      <c r="M122" s="221">
        <v>34.1</v>
      </c>
      <c r="N122" s="222">
        <f t="shared" ref="N122:N123" si="162">M122*1000000</f>
        <v>34100000</v>
      </c>
      <c r="O122" s="184">
        <v>255.96</v>
      </c>
      <c r="P122" s="222">
        <f t="shared" ref="P122:P123" si="163">O122*1000000</f>
        <v>255960000</v>
      </c>
      <c r="Q122" s="184">
        <v>53.24</v>
      </c>
      <c r="R122" s="180">
        <f t="shared" ref="R122:R123" si="164">SUM(Q122*1000000)</f>
        <v>53240000</v>
      </c>
      <c r="S122" s="222">
        <f t="shared" ref="S122:S123" si="165">T122*1000000</f>
        <v>309200000</v>
      </c>
      <c r="T122" s="222">
        <v>309.2</v>
      </c>
      <c r="U122" s="209">
        <f t="shared" si="147"/>
        <v>0.1721862871927555</v>
      </c>
      <c r="V122" s="187">
        <v>29</v>
      </c>
      <c r="W122" s="223">
        <f t="shared" ref="W122:W123" si="166">SUM(T122/V122)</f>
        <v>10.662068965517241</v>
      </c>
      <c r="X122" s="228">
        <f t="shared" si="148"/>
        <v>1.1758620689655173</v>
      </c>
      <c r="Y122" s="178">
        <v>2009</v>
      </c>
      <c r="Z122" s="245" t="s">
        <v>1615</v>
      </c>
      <c r="AA122" s="213" t="s">
        <v>1654</v>
      </c>
      <c r="AB122" s="224" t="s">
        <v>1756</v>
      </c>
      <c r="AC122" s="189"/>
    </row>
    <row r="123" spans="1:29">
      <c r="A123" s="217" t="s">
        <v>1270</v>
      </c>
      <c r="B123" s="218">
        <v>49</v>
      </c>
      <c r="C123" s="178">
        <v>56</v>
      </c>
      <c r="D123" s="237">
        <f t="shared" si="160"/>
        <v>52.5</v>
      </c>
      <c r="E123" s="178">
        <v>82</v>
      </c>
      <c r="F123" s="178">
        <v>49</v>
      </c>
      <c r="G123" s="178">
        <f t="shared" si="13"/>
        <v>33</v>
      </c>
      <c r="H123" s="178">
        <f t="shared" si="161"/>
        <v>65.5</v>
      </c>
      <c r="I123" s="218">
        <f t="shared" si="15"/>
        <v>-13</v>
      </c>
      <c r="J123" s="213" t="s">
        <v>1757</v>
      </c>
      <c r="K123" s="213" t="s">
        <v>1758</v>
      </c>
      <c r="L123" s="213" t="s">
        <v>1541</v>
      </c>
      <c r="M123" s="221">
        <v>69.64</v>
      </c>
      <c r="N123" s="222">
        <f t="shared" si="162"/>
        <v>69640000</v>
      </c>
      <c r="O123" s="184">
        <v>192.77</v>
      </c>
      <c r="P123" s="222">
        <f t="shared" si="163"/>
        <v>192770000</v>
      </c>
      <c r="Q123" s="184">
        <v>199.85</v>
      </c>
      <c r="R123" s="180">
        <f t="shared" si="164"/>
        <v>199850000</v>
      </c>
      <c r="S123" s="222">
        <f t="shared" si="165"/>
        <v>392620000</v>
      </c>
      <c r="T123" s="222">
        <v>392.62</v>
      </c>
      <c r="U123" s="209">
        <f t="shared" si="147"/>
        <v>0.50901635168865567</v>
      </c>
      <c r="V123" s="187">
        <v>37</v>
      </c>
      <c r="W123" s="223">
        <f t="shared" si="166"/>
        <v>10.611351351351351</v>
      </c>
      <c r="X123" s="228">
        <f t="shared" si="148"/>
        <v>1.8821621621621623</v>
      </c>
      <c r="Y123" s="178">
        <v>2008</v>
      </c>
      <c r="Z123" s="190"/>
      <c r="AA123" s="190"/>
      <c r="AB123" s="224" t="s">
        <v>1759</v>
      </c>
      <c r="AC123" s="189"/>
    </row>
    <row r="124" spans="1:29">
      <c r="A124" s="217" t="s">
        <v>1760</v>
      </c>
      <c r="B124" s="218">
        <v>85</v>
      </c>
      <c r="C124" s="178">
        <v>69</v>
      </c>
      <c r="D124" s="219">
        <f t="shared" si="160"/>
        <v>77</v>
      </c>
      <c r="E124" s="178">
        <v>71</v>
      </c>
      <c r="F124" s="178">
        <v>73</v>
      </c>
      <c r="G124" s="220">
        <f t="shared" si="13"/>
        <v>-2</v>
      </c>
      <c r="H124" s="220">
        <f t="shared" si="161"/>
        <v>72</v>
      </c>
      <c r="I124" s="220">
        <f t="shared" si="15"/>
        <v>5</v>
      </c>
      <c r="J124" s="213" t="s">
        <v>1636</v>
      </c>
      <c r="K124" s="213" t="s">
        <v>1761</v>
      </c>
      <c r="L124" s="196" t="s">
        <v>1547</v>
      </c>
      <c r="M124" s="221">
        <f>N124/1000000</f>
        <v>22.004097999999999</v>
      </c>
      <c r="N124" s="222">
        <v>22004098</v>
      </c>
      <c r="O124" s="184">
        <f>P124/1000000</f>
        <v>64.575175000000002</v>
      </c>
      <c r="P124" s="222">
        <v>64575175</v>
      </c>
      <c r="Q124" s="184">
        <f>R124/1000000</f>
        <v>62.060921999999998</v>
      </c>
      <c r="R124" s="185">
        <v>62060922</v>
      </c>
      <c r="S124" s="222">
        <v>126636097</v>
      </c>
      <c r="T124" s="222">
        <f>S124/1000000</f>
        <v>126.63609700000001</v>
      </c>
      <c r="U124" s="209">
        <f t="shared" si="147"/>
        <v>0.49007292130931673</v>
      </c>
      <c r="V124" s="187">
        <v>12</v>
      </c>
      <c r="W124" s="223">
        <f>SUM((S124/1000000)/V124)</f>
        <v>10.553008083333333</v>
      </c>
      <c r="X124" s="228">
        <f t="shared" si="148"/>
        <v>1.8336748333333333</v>
      </c>
      <c r="Y124" s="182">
        <v>2012</v>
      </c>
      <c r="Z124" s="190"/>
      <c r="AA124" s="190"/>
      <c r="AB124" s="224" t="s">
        <v>1762</v>
      </c>
      <c r="AC124" s="189"/>
    </row>
    <row r="125" spans="1:29">
      <c r="A125" s="217" t="s">
        <v>1466</v>
      </c>
      <c r="B125" s="218">
        <v>13</v>
      </c>
      <c r="C125" s="178">
        <v>20</v>
      </c>
      <c r="D125" s="247">
        <f t="shared" si="160"/>
        <v>16.5</v>
      </c>
      <c r="E125" s="178">
        <v>63</v>
      </c>
      <c r="F125" s="178">
        <v>56</v>
      </c>
      <c r="G125" s="220">
        <f t="shared" si="13"/>
        <v>7</v>
      </c>
      <c r="H125" s="220">
        <f t="shared" si="161"/>
        <v>59.5</v>
      </c>
      <c r="I125" s="220">
        <f t="shared" si="15"/>
        <v>-43</v>
      </c>
      <c r="J125" s="213" t="s">
        <v>1402</v>
      </c>
      <c r="K125" s="213" t="s">
        <v>1763</v>
      </c>
      <c r="L125" s="213" t="s">
        <v>1557</v>
      </c>
      <c r="M125" s="221">
        <v>30.1</v>
      </c>
      <c r="N125" s="222">
        <f>M125*1000000</f>
        <v>30100000</v>
      </c>
      <c r="O125" s="184">
        <v>56.75</v>
      </c>
      <c r="P125" s="222">
        <f>O125*1000000</f>
        <v>56750000</v>
      </c>
      <c r="Q125" s="184">
        <v>57.12</v>
      </c>
      <c r="R125" s="180">
        <f>SUM(Q125*1000000)</f>
        <v>57120000</v>
      </c>
      <c r="S125" s="222">
        <f>T125*1000000</f>
        <v>113870000</v>
      </c>
      <c r="T125" s="222">
        <v>113.87</v>
      </c>
      <c r="U125" s="209">
        <f t="shared" si="147"/>
        <v>0.50162465969965753</v>
      </c>
      <c r="V125" s="187">
        <v>10.8</v>
      </c>
      <c r="W125" s="223">
        <f>SUM(T125/V125)</f>
        <v>10.543518518518518</v>
      </c>
      <c r="X125" s="228">
        <f t="shared" si="148"/>
        <v>2.7870370370370372</v>
      </c>
      <c r="Y125" s="178">
        <v>2008</v>
      </c>
      <c r="Z125" s="190"/>
      <c r="AA125" s="190"/>
      <c r="AB125" s="224" t="s">
        <v>1764</v>
      </c>
      <c r="AC125" s="189"/>
    </row>
    <row r="126" spans="1:29">
      <c r="A126" s="217" t="s">
        <v>1478</v>
      </c>
      <c r="B126" s="218">
        <v>65</v>
      </c>
      <c r="C126" s="178">
        <v>50</v>
      </c>
      <c r="D126" s="247">
        <f t="shared" si="160"/>
        <v>57.5</v>
      </c>
      <c r="E126" s="178">
        <v>51</v>
      </c>
      <c r="F126" s="178">
        <v>60</v>
      </c>
      <c r="G126" s="220">
        <f t="shared" si="13"/>
        <v>-9</v>
      </c>
      <c r="H126" s="220">
        <f t="shared" si="161"/>
        <v>55.5</v>
      </c>
      <c r="I126" s="220">
        <f t="shared" si="15"/>
        <v>2</v>
      </c>
      <c r="J126" s="213" t="s">
        <v>1550</v>
      </c>
      <c r="K126" s="213" t="s">
        <v>1550</v>
      </c>
      <c r="L126" s="196" t="s">
        <v>1547</v>
      </c>
      <c r="M126" s="221">
        <f t="shared" ref="M126:M128" si="167">N126/1000000</f>
        <v>26.588460000000001</v>
      </c>
      <c r="N126" s="222">
        <v>26588460</v>
      </c>
      <c r="O126" s="184">
        <f t="shared" ref="O126:O128" si="168">P126/1000000</f>
        <v>86.907746000000003</v>
      </c>
      <c r="P126" s="222">
        <v>86907746</v>
      </c>
      <c r="Q126" s="184">
        <f t="shared" ref="Q126:Q128" si="169">R126/1000000</f>
        <v>18</v>
      </c>
      <c r="R126" s="185">
        <v>18000000</v>
      </c>
      <c r="S126" s="222">
        <v>104907746</v>
      </c>
      <c r="T126" s="222">
        <f t="shared" ref="T126:T128" si="170">S126/1000000</f>
        <v>104.907746</v>
      </c>
      <c r="U126" s="209">
        <f t="shared" si="147"/>
        <v>0.17157932265554537</v>
      </c>
      <c r="V126" s="187">
        <v>10</v>
      </c>
      <c r="W126" s="223">
        <f>SUM((S126/1000000)/V126)</f>
        <v>10.4907746</v>
      </c>
      <c r="X126" s="228">
        <f t="shared" si="148"/>
        <v>2.658846</v>
      </c>
      <c r="Y126" s="182">
        <v>2012</v>
      </c>
      <c r="Z126" s="190"/>
      <c r="AA126" s="190"/>
      <c r="AB126" s="224" t="s">
        <v>1765</v>
      </c>
      <c r="AC126" s="189"/>
    </row>
    <row r="127" spans="1:29">
      <c r="A127" s="194" t="s">
        <v>1450</v>
      </c>
      <c r="B127" s="177">
        <v>58</v>
      </c>
      <c r="C127" s="195">
        <v>51</v>
      </c>
      <c r="D127" s="252">
        <f t="shared" ref="D127:D128" si="171">(B127+C127)/2</f>
        <v>54.5</v>
      </c>
      <c r="E127" s="195">
        <v>73</v>
      </c>
      <c r="F127" s="195">
        <v>66</v>
      </c>
      <c r="G127" s="180">
        <f t="shared" si="13"/>
        <v>7</v>
      </c>
      <c r="H127" s="195">
        <f t="shared" ref="H127:H128" si="172">(E127+F127)/2</f>
        <v>69.5</v>
      </c>
      <c r="I127" s="208">
        <f t="shared" si="15"/>
        <v>-15</v>
      </c>
      <c r="J127" s="204" t="s">
        <v>1554</v>
      </c>
      <c r="K127" s="204" t="s">
        <v>1554</v>
      </c>
      <c r="L127" s="183" t="s">
        <v>1541</v>
      </c>
      <c r="M127" s="184">
        <f t="shared" si="167"/>
        <v>18.723268999999998</v>
      </c>
      <c r="N127" s="180">
        <v>18723269</v>
      </c>
      <c r="O127" s="216">
        <f t="shared" si="168"/>
        <v>56.245075</v>
      </c>
      <c r="P127" s="180">
        <v>56245075</v>
      </c>
      <c r="Q127" s="184">
        <f t="shared" si="169"/>
        <v>151.6</v>
      </c>
      <c r="R127" s="185">
        <v>151600000</v>
      </c>
      <c r="S127" s="185">
        <f>R127+P127</f>
        <v>207845075</v>
      </c>
      <c r="T127" s="185">
        <f t="shared" si="170"/>
        <v>207.84507500000001</v>
      </c>
      <c r="U127" s="209">
        <f>R127/S127</f>
        <v>0.72938942623490122</v>
      </c>
      <c r="V127" s="187">
        <v>20</v>
      </c>
      <c r="W127" s="188">
        <f t="shared" ref="W127:W129" si="173">SUM(T127/V127)</f>
        <v>10.39225375</v>
      </c>
      <c r="X127" s="209">
        <f>N127/(V127*1000000)</f>
        <v>0.93616345000000001</v>
      </c>
      <c r="Y127" s="195">
        <v>2016</v>
      </c>
      <c r="Z127" s="190"/>
      <c r="AA127" s="190"/>
      <c r="AB127" s="191" t="s">
        <v>1766</v>
      </c>
      <c r="AC127" s="190"/>
    </row>
    <row r="128" spans="1:29">
      <c r="A128" s="225" t="s">
        <v>1767</v>
      </c>
      <c r="B128" s="206">
        <v>94</v>
      </c>
      <c r="C128" s="189">
        <v>81</v>
      </c>
      <c r="D128" s="253">
        <f t="shared" si="171"/>
        <v>87.5</v>
      </c>
      <c r="E128" s="189">
        <v>91</v>
      </c>
      <c r="F128" s="189">
        <v>70</v>
      </c>
      <c r="G128" s="180">
        <f t="shared" si="13"/>
        <v>21</v>
      </c>
      <c r="H128" s="189">
        <f t="shared" si="172"/>
        <v>80.5</v>
      </c>
      <c r="I128" s="208">
        <f t="shared" si="15"/>
        <v>7</v>
      </c>
      <c r="J128" s="213" t="s">
        <v>1636</v>
      </c>
      <c r="K128" s="193" t="s">
        <v>1768</v>
      </c>
      <c r="L128" s="193" t="s">
        <v>1557</v>
      </c>
      <c r="M128" s="184">
        <f t="shared" si="167"/>
        <v>247.96667500000001</v>
      </c>
      <c r="N128" s="185">
        <v>247966675</v>
      </c>
      <c r="O128" s="184">
        <f t="shared" si="168"/>
        <v>936.66222500000003</v>
      </c>
      <c r="P128" s="180">
        <v>936662225</v>
      </c>
      <c r="Q128" s="184">
        <f t="shared" si="169"/>
        <v>1131.5613989999999</v>
      </c>
      <c r="R128" s="180">
        <v>1131561399</v>
      </c>
      <c r="S128" s="185">
        <f>SUM(P128+(Q128*1000000))</f>
        <v>2068223624</v>
      </c>
      <c r="T128" s="185">
        <f t="shared" si="170"/>
        <v>2068.2236240000002</v>
      </c>
      <c r="U128" s="209">
        <f t="shared" ref="U128:U148" si="174">(R128/S128)</f>
        <v>0.54711752920195833</v>
      </c>
      <c r="V128" s="227">
        <v>200</v>
      </c>
      <c r="W128" s="223">
        <f t="shared" si="173"/>
        <v>10.341118120000001</v>
      </c>
      <c r="X128" s="228">
        <f t="shared" ref="X128:X148" si="175">SUM(M128/V128)</f>
        <v>1.2398333750000001</v>
      </c>
      <c r="Y128" s="189">
        <v>2015</v>
      </c>
      <c r="Z128" s="190"/>
      <c r="AA128" s="190"/>
      <c r="AB128" s="224" t="s">
        <v>1769</v>
      </c>
      <c r="AC128" s="189"/>
    </row>
    <row r="129" spans="1:29">
      <c r="A129" s="217" t="s">
        <v>1770</v>
      </c>
      <c r="B129" s="218">
        <v>50</v>
      </c>
      <c r="C129" s="178">
        <v>58</v>
      </c>
      <c r="D129" s="247">
        <f>AVERAGE(B129:C129)</f>
        <v>54</v>
      </c>
      <c r="E129" s="178">
        <v>74</v>
      </c>
      <c r="F129" s="178">
        <v>47</v>
      </c>
      <c r="G129" s="222">
        <f t="shared" si="13"/>
        <v>27</v>
      </c>
      <c r="H129" s="178">
        <f>AVERAGE(E129:F129)</f>
        <v>60.5</v>
      </c>
      <c r="I129" s="247">
        <f t="shared" si="15"/>
        <v>-6.5</v>
      </c>
      <c r="J129" s="213" t="s">
        <v>1701</v>
      </c>
      <c r="K129" s="213" t="s">
        <v>1771</v>
      </c>
      <c r="L129" s="213" t="s">
        <v>1557</v>
      </c>
      <c r="M129" s="221">
        <v>64.8</v>
      </c>
      <c r="N129" s="222">
        <f>M129*1000000</f>
        <v>64800000</v>
      </c>
      <c r="O129" s="184">
        <v>300.52999999999997</v>
      </c>
      <c r="P129" s="222">
        <f>O129*1000000</f>
        <v>300530000</v>
      </c>
      <c r="Q129" s="184">
        <v>397.96</v>
      </c>
      <c r="R129" s="180">
        <f>SUM(Q129*1000000)</f>
        <v>397960000</v>
      </c>
      <c r="S129" s="222">
        <f>T129*1000000</f>
        <v>698490000</v>
      </c>
      <c r="T129" s="222">
        <f>SUM(O129+Q129)</f>
        <v>698.49</v>
      </c>
      <c r="U129" s="209">
        <f t="shared" si="174"/>
        <v>0.56974330341164514</v>
      </c>
      <c r="V129" s="187">
        <v>68</v>
      </c>
      <c r="W129" s="223">
        <f t="shared" si="173"/>
        <v>10.271911764705882</v>
      </c>
      <c r="X129" s="228">
        <f t="shared" si="175"/>
        <v>0.95294117647058818</v>
      </c>
      <c r="Y129" s="178">
        <v>2010</v>
      </c>
      <c r="Z129" s="190"/>
      <c r="AA129" s="190"/>
      <c r="AB129" s="224" t="s">
        <v>1772</v>
      </c>
      <c r="AC129" s="189"/>
    </row>
    <row r="130" spans="1:29">
      <c r="A130" s="176" t="s">
        <v>1483</v>
      </c>
      <c r="B130" s="177">
        <v>55</v>
      </c>
      <c r="C130" s="178">
        <v>54</v>
      </c>
      <c r="D130" s="180">
        <f>(B130+C130)/2</f>
        <v>54.5</v>
      </c>
      <c r="E130" s="178">
        <v>33</v>
      </c>
      <c r="F130" s="180">
        <v>47</v>
      </c>
      <c r="G130" s="181">
        <f t="shared" si="13"/>
        <v>-14</v>
      </c>
      <c r="H130" s="182">
        <f>(E130+F130)/2</f>
        <v>40</v>
      </c>
      <c r="I130" s="181">
        <f t="shared" si="15"/>
        <v>14.5</v>
      </c>
      <c r="J130" s="204" t="s">
        <v>1432</v>
      </c>
      <c r="K130" s="204" t="s">
        <v>1432</v>
      </c>
      <c r="L130" s="183" t="s">
        <v>1670</v>
      </c>
      <c r="M130" s="184">
        <f t="shared" ref="M130:M134" si="176">N130/1000000</f>
        <v>17.374279999999999</v>
      </c>
      <c r="N130" s="180">
        <v>17374280</v>
      </c>
      <c r="O130" s="184">
        <f t="shared" ref="O130:O134" si="177">P130/1000000</f>
        <v>68.905654999999996</v>
      </c>
      <c r="P130" s="180">
        <v>68905655</v>
      </c>
      <c r="Q130" s="184">
        <f t="shared" ref="Q130:Q134" si="178">R130/1000000</f>
        <v>64.109409999999997</v>
      </c>
      <c r="R130" s="185">
        <f>S130-P130</f>
        <v>64109410</v>
      </c>
      <c r="S130" s="180">
        <v>133015065</v>
      </c>
      <c r="T130" s="185">
        <f>S130/100000</f>
        <v>1330.15065</v>
      </c>
      <c r="U130" s="186">
        <f t="shared" si="174"/>
        <v>0.48197104591122819</v>
      </c>
      <c r="V130" s="187">
        <v>13</v>
      </c>
      <c r="W130" s="239">
        <f>SUM(S130/(V130*1000000))</f>
        <v>10.231928076923078</v>
      </c>
      <c r="X130" s="186">
        <f t="shared" si="175"/>
        <v>1.3364830769230769</v>
      </c>
      <c r="Y130" s="178">
        <v>2018</v>
      </c>
      <c r="Z130" s="190"/>
      <c r="AA130" s="190"/>
      <c r="AB130" s="191" t="s">
        <v>1773</v>
      </c>
      <c r="AC130" s="190"/>
    </row>
    <row r="131" spans="1:29">
      <c r="A131" s="205" t="s">
        <v>1416</v>
      </c>
      <c r="B131" s="206">
        <v>80</v>
      </c>
      <c r="C131" s="189">
        <v>66</v>
      </c>
      <c r="D131" s="253">
        <f t="shared" ref="D131:D132" si="179">AVERAGE(B131:C131)</f>
        <v>73</v>
      </c>
      <c r="E131" s="189">
        <v>59</v>
      </c>
      <c r="F131" s="189">
        <v>70</v>
      </c>
      <c r="G131" s="244">
        <f t="shared" si="13"/>
        <v>-11</v>
      </c>
      <c r="H131" s="244">
        <f t="shared" ref="H131:H132" si="180">AVERAGE(E131:F131)</f>
        <v>64.5</v>
      </c>
      <c r="I131" s="244">
        <f t="shared" si="15"/>
        <v>8.5</v>
      </c>
      <c r="J131" s="193" t="s">
        <v>1554</v>
      </c>
      <c r="K131" s="193" t="s">
        <v>1774</v>
      </c>
      <c r="L131" s="193" t="s">
        <v>1547</v>
      </c>
      <c r="M131" s="184">
        <f t="shared" si="176"/>
        <v>8.677009</v>
      </c>
      <c r="N131" s="185">
        <v>8677009</v>
      </c>
      <c r="O131" s="184">
        <f t="shared" si="177"/>
        <v>24.477703999999999</v>
      </c>
      <c r="P131" s="185">
        <v>24477704</v>
      </c>
      <c r="Q131" s="184">
        <f t="shared" si="178"/>
        <v>5.973052</v>
      </c>
      <c r="R131" s="185">
        <v>5973052</v>
      </c>
      <c r="S131" s="185">
        <v>30450756</v>
      </c>
      <c r="T131" s="185">
        <f t="shared" ref="T131:T134" si="181">S131/1000000</f>
        <v>30.450755999999998</v>
      </c>
      <c r="U131" s="209">
        <f t="shared" si="174"/>
        <v>0.19615447314345824</v>
      </c>
      <c r="V131" s="187">
        <v>3</v>
      </c>
      <c r="W131" s="223">
        <f t="shared" ref="W131:W132" si="182">SUM(T131/V131)</f>
        <v>10.150252</v>
      </c>
      <c r="X131" s="228">
        <f t="shared" si="175"/>
        <v>2.8923363333333332</v>
      </c>
      <c r="Y131" s="189">
        <v>2013</v>
      </c>
      <c r="Z131" s="190"/>
      <c r="AA131" s="190"/>
      <c r="AB131" s="224" t="s">
        <v>1775</v>
      </c>
      <c r="AC131" s="189"/>
    </row>
    <row r="132" spans="1:29">
      <c r="A132" s="205" t="s">
        <v>1776</v>
      </c>
      <c r="B132" s="206">
        <v>60</v>
      </c>
      <c r="C132" s="189">
        <v>54</v>
      </c>
      <c r="D132" s="253">
        <f t="shared" si="179"/>
        <v>57</v>
      </c>
      <c r="E132" s="189">
        <v>61</v>
      </c>
      <c r="F132" s="189">
        <v>66</v>
      </c>
      <c r="G132" s="244">
        <f t="shared" si="13"/>
        <v>-5</v>
      </c>
      <c r="H132" s="244">
        <f t="shared" si="180"/>
        <v>63.5</v>
      </c>
      <c r="I132" s="244">
        <f t="shared" si="15"/>
        <v>-6.5</v>
      </c>
      <c r="J132" s="193" t="s">
        <v>1565</v>
      </c>
      <c r="K132" s="193" t="s">
        <v>1565</v>
      </c>
      <c r="L132" s="193" t="s">
        <v>1557</v>
      </c>
      <c r="M132" s="184">
        <f t="shared" si="176"/>
        <v>32.055177</v>
      </c>
      <c r="N132" s="185">
        <v>32055177</v>
      </c>
      <c r="O132" s="184">
        <f t="shared" si="177"/>
        <v>102.00301899999999</v>
      </c>
      <c r="P132" s="185">
        <v>102003019</v>
      </c>
      <c r="Q132" s="184">
        <f t="shared" si="178"/>
        <v>49.828518000000003</v>
      </c>
      <c r="R132" s="185">
        <v>49828518</v>
      </c>
      <c r="S132" s="185">
        <v>151831537</v>
      </c>
      <c r="T132" s="185">
        <f t="shared" si="181"/>
        <v>151.831537</v>
      </c>
      <c r="U132" s="209">
        <f t="shared" si="174"/>
        <v>0.32818292552752065</v>
      </c>
      <c r="V132" s="187">
        <v>15</v>
      </c>
      <c r="W132" s="223">
        <f t="shared" si="182"/>
        <v>10.122102466666666</v>
      </c>
      <c r="X132" s="228">
        <f t="shared" si="175"/>
        <v>2.1370118000000002</v>
      </c>
      <c r="Y132" s="189">
        <v>2013</v>
      </c>
      <c r="Z132" s="190"/>
      <c r="AA132" s="190"/>
      <c r="AB132" s="224" t="s">
        <v>1777</v>
      </c>
      <c r="AC132" s="189"/>
    </row>
    <row r="133" spans="1:29">
      <c r="A133" s="194" t="s">
        <v>1445</v>
      </c>
      <c r="B133" s="177">
        <v>34</v>
      </c>
      <c r="C133" s="195">
        <v>39</v>
      </c>
      <c r="D133" s="180">
        <f>(B133+C133)/2</f>
        <v>36.5</v>
      </c>
      <c r="E133" s="195">
        <v>92</v>
      </c>
      <c r="F133" s="195">
        <v>60</v>
      </c>
      <c r="G133" s="211">
        <f t="shared" si="13"/>
        <v>32</v>
      </c>
      <c r="H133" s="211">
        <f>(E133+F133)/2</f>
        <v>76</v>
      </c>
      <c r="I133" s="181">
        <f t="shared" si="15"/>
        <v>-39.5</v>
      </c>
      <c r="J133" s="196" t="s">
        <v>1402</v>
      </c>
      <c r="K133" s="196" t="s">
        <v>1402</v>
      </c>
      <c r="L133" s="197" t="s">
        <v>1557</v>
      </c>
      <c r="M133" s="198">
        <f t="shared" si="176"/>
        <v>16.640452</v>
      </c>
      <c r="N133" s="180">
        <v>16640452</v>
      </c>
      <c r="O133" s="198">
        <f t="shared" si="177"/>
        <v>37.899565000000003</v>
      </c>
      <c r="P133" s="180">
        <v>37899565</v>
      </c>
      <c r="Q133" s="198">
        <f t="shared" si="178"/>
        <v>63.120449000000001</v>
      </c>
      <c r="R133" s="181">
        <f>S133-P133</f>
        <v>63120449</v>
      </c>
      <c r="S133" s="180">
        <v>101020014</v>
      </c>
      <c r="T133" s="180">
        <f t="shared" si="181"/>
        <v>101.020014</v>
      </c>
      <c r="U133" s="186">
        <f t="shared" si="174"/>
        <v>0.6248311250481513</v>
      </c>
      <c r="V133" s="227">
        <v>10</v>
      </c>
      <c r="W133" s="239">
        <f t="shared" ref="W133:W134" si="183">SUM(S133/(V133*1000000))</f>
        <v>10.102001400000001</v>
      </c>
      <c r="X133" s="186">
        <f t="shared" si="175"/>
        <v>1.6640451999999999</v>
      </c>
      <c r="Y133" s="195">
        <v>2017</v>
      </c>
      <c r="Z133" s="202"/>
      <c r="AA133" s="202"/>
      <c r="AB133" s="203" t="s">
        <v>1778</v>
      </c>
      <c r="AC133" s="202"/>
    </row>
    <row r="134" spans="1:29">
      <c r="A134" s="240" t="s">
        <v>1125</v>
      </c>
      <c r="B134" s="241">
        <v>63</v>
      </c>
      <c r="C134" s="182">
        <v>56</v>
      </c>
      <c r="D134" s="254">
        <f t="shared" ref="D134:D135" si="184">AVERAGE(B134:C134)</f>
        <v>59.5</v>
      </c>
      <c r="E134" s="182">
        <v>68</v>
      </c>
      <c r="F134" s="182">
        <v>67</v>
      </c>
      <c r="G134" s="211">
        <f t="shared" si="13"/>
        <v>1</v>
      </c>
      <c r="H134" s="211">
        <f t="shared" ref="H134:H135" si="185">AVERAGE(E134:F134)</f>
        <v>67.5</v>
      </c>
      <c r="I134" s="211">
        <f t="shared" si="15"/>
        <v>-8</v>
      </c>
      <c r="J134" s="196" t="s">
        <v>1609</v>
      </c>
      <c r="K134" s="196" t="s">
        <v>1779</v>
      </c>
      <c r="L134" s="196" t="s">
        <v>1541</v>
      </c>
      <c r="M134" s="216">
        <f t="shared" si="176"/>
        <v>32.512804000000003</v>
      </c>
      <c r="N134" s="181">
        <v>32512804</v>
      </c>
      <c r="O134" s="216">
        <f t="shared" si="177"/>
        <v>102.427862</v>
      </c>
      <c r="P134" s="181">
        <v>102427862</v>
      </c>
      <c r="Q134" s="184">
        <f t="shared" si="178"/>
        <v>238.322778</v>
      </c>
      <c r="R134" s="180">
        <v>238322778</v>
      </c>
      <c r="S134" s="181">
        <v>340750640</v>
      </c>
      <c r="T134" s="180">
        <f t="shared" si="181"/>
        <v>340.75063999999998</v>
      </c>
      <c r="U134" s="209">
        <f t="shared" si="174"/>
        <v>0.69940522488820567</v>
      </c>
      <c r="V134" s="227">
        <v>34</v>
      </c>
      <c r="W134" s="239">
        <f t="shared" si="183"/>
        <v>10.022077647058824</v>
      </c>
      <c r="X134" s="228">
        <f t="shared" si="175"/>
        <v>0.9562589411764707</v>
      </c>
      <c r="Y134" s="182">
        <v>2014</v>
      </c>
      <c r="Z134" s="202"/>
      <c r="AA134" s="190"/>
      <c r="AB134" s="224" t="s">
        <v>1780</v>
      </c>
      <c r="AC134" s="189"/>
    </row>
    <row r="135" spans="1:29">
      <c r="A135" s="217" t="s">
        <v>1781</v>
      </c>
      <c r="B135" s="218">
        <v>45</v>
      </c>
      <c r="C135" s="178">
        <v>50</v>
      </c>
      <c r="D135" s="247">
        <f t="shared" si="184"/>
        <v>47.5</v>
      </c>
      <c r="E135" s="178">
        <v>72</v>
      </c>
      <c r="F135" s="178">
        <v>70</v>
      </c>
      <c r="G135" s="222">
        <f t="shared" si="13"/>
        <v>2</v>
      </c>
      <c r="H135" s="178">
        <f t="shared" si="185"/>
        <v>71</v>
      </c>
      <c r="I135" s="247">
        <f t="shared" si="15"/>
        <v>-23.5</v>
      </c>
      <c r="J135" s="213" t="s">
        <v>1601</v>
      </c>
      <c r="K135" s="213" t="s">
        <v>1782</v>
      </c>
      <c r="L135" s="213" t="s">
        <v>1557</v>
      </c>
      <c r="M135" s="221">
        <v>41.7</v>
      </c>
      <c r="N135" s="222">
        <f>M135*1000000</f>
        <v>41700000</v>
      </c>
      <c r="O135" s="184">
        <v>196.57</v>
      </c>
      <c r="P135" s="222">
        <f>O135*1000000</f>
        <v>196570000</v>
      </c>
      <c r="Q135" s="184">
        <v>690.11</v>
      </c>
      <c r="R135" s="180">
        <f>SUM(Q135*1000000)</f>
        <v>690110000</v>
      </c>
      <c r="S135" s="222">
        <f>T135*1000000</f>
        <v>886680000</v>
      </c>
      <c r="T135" s="222">
        <v>886.68</v>
      </c>
      <c r="U135" s="209">
        <f t="shared" si="174"/>
        <v>0.77830784499481209</v>
      </c>
      <c r="V135" s="187">
        <v>90</v>
      </c>
      <c r="W135" s="223">
        <f t="shared" ref="W135:W136" si="186">SUM(T135/V135)</f>
        <v>9.8520000000000003</v>
      </c>
      <c r="X135" s="228">
        <f t="shared" si="175"/>
        <v>0.46333333333333337</v>
      </c>
      <c r="Y135" s="178">
        <v>2009</v>
      </c>
      <c r="Z135" s="190"/>
      <c r="AA135" s="190"/>
      <c r="AB135" s="224" t="s">
        <v>1783</v>
      </c>
      <c r="AC135" s="189"/>
    </row>
    <row r="136" spans="1:29">
      <c r="A136" s="225" t="s">
        <v>1784</v>
      </c>
      <c r="B136" s="206">
        <v>66</v>
      </c>
      <c r="C136" s="189">
        <v>63</v>
      </c>
      <c r="D136" s="253">
        <f t="shared" ref="D136:D137" si="187">(B136+C136)/2</f>
        <v>64.5</v>
      </c>
      <c r="E136" s="189">
        <v>67</v>
      </c>
      <c r="F136" s="189">
        <v>57</v>
      </c>
      <c r="G136" s="246">
        <f t="shared" si="13"/>
        <v>10</v>
      </c>
      <c r="H136" s="244">
        <f t="shared" ref="H136:H137" si="188">(E136+F136)/2</f>
        <v>62</v>
      </c>
      <c r="I136" s="246">
        <f t="shared" si="15"/>
        <v>2.5</v>
      </c>
      <c r="J136" s="193" t="s">
        <v>1550</v>
      </c>
      <c r="K136" s="193" t="s">
        <v>1550</v>
      </c>
      <c r="L136" s="193" t="s">
        <v>1557</v>
      </c>
      <c r="M136" s="184">
        <f t="shared" ref="M136:M139" si="189">N136/1000000</f>
        <v>69.216890000000006</v>
      </c>
      <c r="N136" s="185">
        <v>69216890</v>
      </c>
      <c r="O136" s="184">
        <f t="shared" ref="O136:O139" si="190">P136/1000000</f>
        <v>183.785415</v>
      </c>
      <c r="P136" s="180">
        <v>183785415</v>
      </c>
      <c r="Q136" s="184">
        <f t="shared" ref="Q136:Q139" si="191">R136/1000000</f>
        <v>101.380369</v>
      </c>
      <c r="R136" s="180">
        <v>101380369</v>
      </c>
      <c r="S136" s="185">
        <f>SUM(P136+Q136*1000000)</f>
        <v>285165784</v>
      </c>
      <c r="T136" s="185">
        <f>S136/1000000</f>
        <v>285.16578399999997</v>
      </c>
      <c r="U136" s="209">
        <f t="shared" si="174"/>
        <v>0.35551379123380383</v>
      </c>
      <c r="V136" s="227">
        <v>29</v>
      </c>
      <c r="W136" s="223">
        <f t="shared" si="186"/>
        <v>9.8333028965517233</v>
      </c>
      <c r="X136" s="228">
        <f t="shared" si="175"/>
        <v>2.3867893103448279</v>
      </c>
      <c r="Y136" s="189">
        <v>2015</v>
      </c>
      <c r="Z136" s="190"/>
      <c r="AA136" s="190"/>
      <c r="AB136" s="224" t="s">
        <v>1785</v>
      </c>
      <c r="AC136" s="189"/>
    </row>
    <row r="137" spans="1:29">
      <c r="A137" s="176" t="s">
        <v>1786</v>
      </c>
      <c r="B137" s="177">
        <v>22</v>
      </c>
      <c r="C137" s="178">
        <v>38</v>
      </c>
      <c r="D137" s="180">
        <f t="shared" si="187"/>
        <v>30</v>
      </c>
      <c r="E137" s="178">
        <v>52</v>
      </c>
      <c r="F137" s="180">
        <v>42</v>
      </c>
      <c r="G137" s="181">
        <f t="shared" si="13"/>
        <v>10</v>
      </c>
      <c r="H137" s="182">
        <f t="shared" si="188"/>
        <v>47</v>
      </c>
      <c r="I137" s="181">
        <f t="shared" si="15"/>
        <v>-17</v>
      </c>
      <c r="J137" s="204" t="s">
        <v>1554</v>
      </c>
      <c r="K137" s="204" t="s">
        <v>1554</v>
      </c>
      <c r="L137" s="213" t="s">
        <v>1574</v>
      </c>
      <c r="M137" s="184">
        <f t="shared" si="189"/>
        <v>4.0039930000000004</v>
      </c>
      <c r="N137" s="180">
        <v>4003993</v>
      </c>
      <c r="O137" s="184">
        <f t="shared" si="190"/>
        <v>9.561064</v>
      </c>
      <c r="P137" s="180">
        <v>9561064</v>
      </c>
      <c r="Q137" s="184">
        <f t="shared" si="191"/>
        <v>17.804403000000001</v>
      </c>
      <c r="R137" s="185">
        <f>S137-P137</f>
        <v>17804403</v>
      </c>
      <c r="S137" s="180">
        <v>27365467</v>
      </c>
      <c r="T137" s="185">
        <f>S137/100000</f>
        <v>273.65467000000001</v>
      </c>
      <c r="U137" s="186">
        <f t="shared" si="174"/>
        <v>0.65061571943939422</v>
      </c>
      <c r="V137" s="187">
        <v>2.8</v>
      </c>
      <c r="W137" s="239">
        <f>SUM(S137/(V137*1000000))</f>
        <v>9.773381071428572</v>
      </c>
      <c r="X137" s="186">
        <f t="shared" si="175"/>
        <v>1.4299975000000003</v>
      </c>
      <c r="Y137" s="178">
        <v>2018</v>
      </c>
      <c r="Z137" s="190"/>
      <c r="AA137" s="190"/>
      <c r="AB137" s="191" t="s">
        <v>1787</v>
      </c>
      <c r="AC137" s="190"/>
    </row>
    <row r="138" spans="1:29">
      <c r="A138" s="205" t="s">
        <v>1788</v>
      </c>
      <c r="B138" s="206">
        <v>65</v>
      </c>
      <c r="C138" s="189">
        <v>57</v>
      </c>
      <c r="D138" s="253">
        <f>AVERAGE(B138:C138)</f>
        <v>61</v>
      </c>
      <c r="E138" s="189">
        <v>56</v>
      </c>
      <c r="F138" s="189">
        <v>69</v>
      </c>
      <c r="G138" s="244">
        <f t="shared" si="13"/>
        <v>-13</v>
      </c>
      <c r="H138" s="244">
        <f>AVERAGE(E138:F138)</f>
        <v>62.5</v>
      </c>
      <c r="I138" s="244">
        <f t="shared" si="15"/>
        <v>-1.5</v>
      </c>
      <c r="J138" s="193" t="s">
        <v>1402</v>
      </c>
      <c r="K138" s="193" t="s">
        <v>1789</v>
      </c>
      <c r="L138" s="193" t="s">
        <v>1541</v>
      </c>
      <c r="M138" s="184">
        <f t="shared" si="189"/>
        <v>28.40231</v>
      </c>
      <c r="N138" s="185">
        <v>28402310</v>
      </c>
      <c r="O138" s="184">
        <f t="shared" si="190"/>
        <v>71.62818</v>
      </c>
      <c r="P138" s="185">
        <v>71628180</v>
      </c>
      <c r="Q138" s="184">
        <f t="shared" si="191"/>
        <v>74.8</v>
      </c>
      <c r="R138" s="185">
        <v>74800000</v>
      </c>
      <c r="S138" s="185">
        <v>146428180</v>
      </c>
      <c r="T138" s="185">
        <f>S138/1000000</f>
        <v>146.42818</v>
      </c>
      <c r="U138" s="209">
        <f t="shared" si="174"/>
        <v>0.51083063383018212</v>
      </c>
      <c r="V138" s="187">
        <v>15</v>
      </c>
      <c r="W138" s="223">
        <f>SUM(T138/V138)</f>
        <v>9.7618786666666661</v>
      </c>
      <c r="X138" s="228">
        <f t="shared" si="175"/>
        <v>1.8934873333333333</v>
      </c>
      <c r="Y138" s="189">
        <v>2013</v>
      </c>
      <c r="Z138" s="190"/>
      <c r="AA138" s="190"/>
      <c r="AB138" s="224" t="s">
        <v>1790</v>
      </c>
      <c r="AC138" s="189"/>
    </row>
    <row r="139" spans="1:29">
      <c r="A139" s="176" t="s">
        <v>1791</v>
      </c>
      <c r="B139" s="177">
        <v>57</v>
      </c>
      <c r="C139" s="178">
        <v>53</v>
      </c>
      <c r="D139" s="180">
        <f>(B139+C139)/2</f>
        <v>55</v>
      </c>
      <c r="E139" s="178">
        <v>44</v>
      </c>
      <c r="F139" s="180">
        <v>37</v>
      </c>
      <c r="G139" s="181">
        <f t="shared" si="13"/>
        <v>7</v>
      </c>
      <c r="H139" s="182">
        <f>(E139+F139)/2</f>
        <v>40.5</v>
      </c>
      <c r="I139" s="181">
        <f t="shared" si="15"/>
        <v>14.5</v>
      </c>
      <c r="J139" s="204" t="s">
        <v>1432</v>
      </c>
      <c r="K139" s="204" t="s">
        <v>1432</v>
      </c>
      <c r="L139" s="183" t="s">
        <v>1557</v>
      </c>
      <c r="M139" s="184">
        <f t="shared" si="189"/>
        <v>3.653035</v>
      </c>
      <c r="N139" s="180">
        <v>3653035</v>
      </c>
      <c r="O139" s="184">
        <f t="shared" si="190"/>
        <v>8.7839849999999995</v>
      </c>
      <c r="P139" s="180">
        <v>8783985</v>
      </c>
      <c r="Q139" s="184">
        <f t="shared" si="191"/>
        <v>0.80686999999999998</v>
      </c>
      <c r="R139" s="185">
        <f>S139-P139</f>
        <v>806870</v>
      </c>
      <c r="S139" s="180">
        <v>9590855</v>
      </c>
      <c r="T139" s="185">
        <f>S139/100000</f>
        <v>95.908550000000005</v>
      </c>
      <c r="U139" s="186">
        <f t="shared" si="174"/>
        <v>8.4129100064592788E-2</v>
      </c>
      <c r="V139" s="187">
        <v>1</v>
      </c>
      <c r="W139" s="239">
        <f>SUM(S139/(V139*1000000))</f>
        <v>9.5908549999999995</v>
      </c>
      <c r="X139" s="186">
        <f t="shared" si="175"/>
        <v>3.653035</v>
      </c>
      <c r="Y139" s="178">
        <v>2018</v>
      </c>
      <c r="Z139" s="190"/>
      <c r="AA139" s="190"/>
      <c r="AB139" s="191" t="s">
        <v>1792</v>
      </c>
      <c r="AC139" s="190"/>
    </row>
    <row r="140" spans="1:29">
      <c r="A140" s="217" t="s">
        <v>1793</v>
      </c>
      <c r="B140" s="218">
        <v>86</v>
      </c>
      <c r="C140" s="178">
        <v>65</v>
      </c>
      <c r="D140" s="218">
        <f>AVERAGE(B140:C140)</f>
        <v>75.5</v>
      </c>
      <c r="E140" s="178">
        <v>63</v>
      </c>
      <c r="F140" s="178">
        <v>72</v>
      </c>
      <c r="G140" s="178">
        <f t="shared" si="13"/>
        <v>-9</v>
      </c>
      <c r="H140" s="178">
        <f>AVERAGE(E140:F140)</f>
        <v>67.5</v>
      </c>
      <c r="I140" s="218">
        <f t="shared" si="15"/>
        <v>8</v>
      </c>
      <c r="J140" s="213" t="s">
        <v>1534</v>
      </c>
      <c r="K140" s="213" t="s">
        <v>1653</v>
      </c>
      <c r="L140" s="213" t="s">
        <v>1547</v>
      </c>
      <c r="M140" s="221">
        <v>0.10299999999999999</v>
      </c>
      <c r="N140" s="222">
        <f>M140*1000000</f>
        <v>103000</v>
      </c>
      <c r="O140" s="184">
        <v>1.04</v>
      </c>
      <c r="P140" s="222">
        <f>O140*1000000</f>
        <v>1040000</v>
      </c>
      <c r="Q140" s="184">
        <v>18.11</v>
      </c>
      <c r="R140" s="180">
        <f>SUM(Q140*1000000)</f>
        <v>18110000</v>
      </c>
      <c r="S140" s="222">
        <f>T140*1000000</f>
        <v>19150000</v>
      </c>
      <c r="T140" s="222">
        <f>SUM(O140+Q140)</f>
        <v>19.149999999999999</v>
      </c>
      <c r="U140" s="209">
        <f t="shared" si="174"/>
        <v>0.94569190600522191</v>
      </c>
      <c r="V140" s="187">
        <v>2</v>
      </c>
      <c r="W140" s="223">
        <f>SUM(T140/V140)</f>
        <v>9.5749999999999993</v>
      </c>
      <c r="X140" s="228">
        <f t="shared" si="175"/>
        <v>5.1499999999999997E-2</v>
      </c>
      <c r="Y140" s="178">
        <v>2010</v>
      </c>
      <c r="Z140" s="190"/>
      <c r="AA140" s="190"/>
      <c r="AB140" s="224" t="s">
        <v>1794</v>
      </c>
      <c r="AC140" s="189"/>
    </row>
    <row r="141" spans="1:29">
      <c r="A141" s="229" t="s">
        <v>1795</v>
      </c>
      <c r="B141" s="177">
        <v>89</v>
      </c>
      <c r="C141" s="206">
        <v>64</v>
      </c>
      <c r="D141" s="177">
        <f t="shared" ref="D141:D142" si="192">(B141+C141)/2</f>
        <v>76.5</v>
      </c>
      <c r="E141" s="177">
        <v>78</v>
      </c>
      <c r="F141" s="177">
        <v>65</v>
      </c>
      <c r="G141" s="177">
        <f t="shared" si="13"/>
        <v>13</v>
      </c>
      <c r="H141" s="177">
        <f t="shared" ref="H141:H142" si="193">(E141+F141)/2</f>
        <v>71.5</v>
      </c>
      <c r="I141" s="177">
        <f t="shared" si="15"/>
        <v>5</v>
      </c>
      <c r="J141" s="255" t="s">
        <v>1565</v>
      </c>
      <c r="K141" s="256" t="s">
        <v>1565</v>
      </c>
      <c r="L141" s="232" t="s">
        <v>1547</v>
      </c>
      <c r="M141" s="216">
        <f t="shared" ref="M141:M143" si="194">N141/1000000</f>
        <v>8.0155899999999995</v>
      </c>
      <c r="N141" s="233">
        <v>8015590</v>
      </c>
      <c r="O141" s="216">
        <f t="shared" ref="O141:O143" si="195">P141/1000000</f>
        <v>28.714231000000002</v>
      </c>
      <c r="P141" s="180">
        <v>28714231</v>
      </c>
      <c r="Q141" s="216">
        <f t="shared" ref="Q141:Q143" si="196">R141/1000000</f>
        <v>28.723219</v>
      </c>
      <c r="R141" s="233">
        <v>28723219</v>
      </c>
      <c r="S141" s="180">
        <f>P141+R141</f>
        <v>57437450</v>
      </c>
      <c r="T141" s="180">
        <f>S141/1000000</f>
        <v>57.437449999999998</v>
      </c>
      <c r="U141" s="234">
        <f t="shared" si="174"/>
        <v>0.50007824163503078</v>
      </c>
      <c r="V141" s="227">
        <v>6</v>
      </c>
      <c r="W141" s="235">
        <f t="shared" ref="W141:W142" si="197">SUM(S141/(V141*1000000))</f>
        <v>9.5729083333333325</v>
      </c>
      <c r="X141" s="234">
        <f t="shared" si="175"/>
        <v>1.3359316666666665</v>
      </c>
      <c r="Y141" s="177">
        <v>2019</v>
      </c>
      <c r="Z141" s="236"/>
      <c r="AA141" s="236"/>
      <c r="AB141" s="248" t="s">
        <v>1796</v>
      </c>
      <c r="AC141" s="190"/>
    </row>
    <row r="142" spans="1:29">
      <c r="A142" s="176" t="s">
        <v>1797</v>
      </c>
      <c r="B142" s="177">
        <v>79</v>
      </c>
      <c r="C142" s="178">
        <v>63</v>
      </c>
      <c r="D142" s="180">
        <f t="shared" si="192"/>
        <v>71</v>
      </c>
      <c r="E142" s="178">
        <v>57</v>
      </c>
      <c r="F142" s="180">
        <v>64</v>
      </c>
      <c r="G142" s="181">
        <f t="shared" si="13"/>
        <v>-7</v>
      </c>
      <c r="H142" s="182">
        <f t="shared" si="193"/>
        <v>60.5</v>
      </c>
      <c r="I142" s="181">
        <f t="shared" si="15"/>
        <v>10.5</v>
      </c>
      <c r="J142" s="183" t="s">
        <v>1534</v>
      </c>
      <c r="K142" s="183" t="s">
        <v>1535</v>
      </c>
      <c r="L142" s="183" t="s">
        <v>1547</v>
      </c>
      <c r="M142" s="184">
        <f t="shared" si="194"/>
        <v>3.7621449999999999</v>
      </c>
      <c r="N142" s="180">
        <v>3762145</v>
      </c>
      <c r="O142" s="184">
        <f t="shared" si="195"/>
        <v>7.6900440000000003</v>
      </c>
      <c r="P142" s="180">
        <v>7690044</v>
      </c>
      <c r="Q142" s="184">
        <f t="shared" si="196"/>
        <v>6.4907579999999996</v>
      </c>
      <c r="R142" s="185">
        <f>S142-P142</f>
        <v>6490758</v>
      </c>
      <c r="S142" s="180">
        <v>14180802</v>
      </c>
      <c r="T142" s="185">
        <f>S142/100000</f>
        <v>141.80802</v>
      </c>
      <c r="U142" s="186">
        <f t="shared" si="174"/>
        <v>0.45771445084699725</v>
      </c>
      <c r="V142" s="187">
        <v>1.5</v>
      </c>
      <c r="W142" s="239">
        <f t="shared" si="197"/>
        <v>9.4538679999999999</v>
      </c>
      <c r="X142" s="186">
        <f t="shared" si="175"/>
        <v>2.5080966666666664</v>
      </c>
      <c r="Y142" s="178">
        <v>2018</v>
      </c>
      <c r="Z142" s="190"/>
      <c r="AA142" s="190"/>
      <c r="AB142" s="191" t="s">
        <v>1798</v>
      </c>
      <c r="AC142" s="190"/>
    </row>
    <row r="143" spans="1:29">
      <c r="A143" s="205" t="s">
        <v>1799</v>
      </c>
      <c r="B143" s="206">
        <v>96</v>
      </c>
      <c r="C143" s="189">
        <v>97</v>
      </c>
      <c r="D143" s="253">
        <f t="shared" ref="D143:D148" si="198">AVERAGE(B143:C143)</f>
        <v>96.5</v>
      </c>
      <c r="E143" s="189">
        <v>90</v>
      </c>
      <c r="F143" s="189">
        <v>80</v>
      </c>
      <c r="G143" s="244">
        <f t="shared" si="13"/>
        <v>10</v>
      </c>
      <c r="H143" s="244">
        <f t="shared" ref="H143:H148" si="199">AVERAGE(E143:F143)</f>
        <v>85</v>
      </c>
      <c r="I143" s="244">
        <f t="shared" si="15"/>
        <v>11.5</v>
      </c>
      <c r="J143" s="193" t="s">
        <v>1688</v>
      </c>
      <c r="K143" s="193" t="s">
        <v>1745</v>
      </c>
      <c r="L143" s="193" t="s">
        <v>1541</v>
      </c>
      <c r="M143" s="184">
        <f t="shared" si="194"/>
        <v>0.92371499999999995</v>
      </c>
      <c r="N143" s="185">
        <v>923715</v>
      </c>
      <c r="O143" s="184">
        <f t="shared" si="195"/>
        <v>56.671993000000001</v>
      </c>
      <c r="P143" s="185">
        <v>56671993</v>
      </c>
      <c r="Q143" s="184">
        <f t="shared" si="196"/>
        <v>131.06120899999999</v>
      </c>
      <c r="R143" s="185">
        <v>131061209</v>
      </c>
      <c r="S143" s="185">
        <v>187733202</v>
      </c>
      <c r="T143" s="185">
        <f>S143/1000000</f>
        <v>187.73320200000001</v>
      </c>
      <c r="U143" s="209">
        <f t="shared" si="174"/>
        <v>0.69812482610295012</v>
      </c>
      <c r="V143" s="227">
        <v>20</v>
      </c>
      <c r="W143" s="223">
        <f t="shared" ref="W143:W145" si="200">SUM(T143/V143)</f>
        <v>9.3866601000000003</v>
      </c>
      <c r="X143" s="228">
        <f t="shared" si="175"/>
        <v>4.6185749999999998E-2</v>
      </c>
      <c r="Y143" s="189">
        <v>2013</v>
      </c>
      <c r="Z143" s="245" t="s">
        <v>1615</v>
      </c>
      <c r="AA143" s="193" t="s">
        <v>1800</v>
      </c>
      <c r="AB143" s="224" t="s">
        <v>1801</v>
      </c>
      <c r="AC143" s="189"/>
    </row>
    <row r="144" spans="1:29">
      <c r="A144" s="217" t="s">
        <v>1802</v>
      </c>
      <c r="B144" s="218">
        <v>85</v>
      </c>
      <c r="C144" s="178">
        <v>72</v>
      </c>
      <c r="D144" s="218">
        <f t="shared" si="198"/>
        <v>78.5</v>
      </c>
      <c r="E144" s="178">
        <v>75</v>
      </c>
      <c r="F144" s="178">
        <v>73</v>
      </c>
      <c r="G144" s="178">
        <f t="shared" si="13"/>
        <v>2</v>
      </c>
      <c r="H144" s="178">
        <f t="shared" si="199"/>
        <v>74</v>
      </c>
      <c r="I144" s="218">
        <f t="shared" si="15"/>
        <v>4.5</v>
      </c>
      <c r="J144" s="213" t="s">
        <v>1550</v>
      </c>
      <c r="K144" s="213" t="s">
        <v>1623</v>
      </c>
      <c r="L144" s="213" t="s">
        <v>1541</v>
      </c>
      <c r="M144" s="221">
        <v>17.7</v>
      </c>
      <c r="N144" s="222">
        <f t="shared" ref="N144:N145" si="201">M144*1000000</f>
        <v>17700000</v>
      </c>
      <c r="O144" s="184">
        <v>58.4</v>
      </c>
      <c r="P144" s="222">
        <f t="shared" ref="P144:P145" si="202">O144*1000000</f>
        <v>58400000</v>
      </c>
      <c r="Q144" s="184">
        <v>16.55</v>
      </c>
      <c r="R144" s="180">
        <f t="shared" ref="R144:R145" si="203">SUM(Q144*1000000)</f>
        <v>16550000</v>
      </c>
      <c r="S144" s="222">
        <f t="shared" ref="S144:S145" si="204">T144*1000000</f>
        <v>74950000</v>
      </c>
      <c r="T144" s="222">
        <f>SUM(O144+Q144)</f>
        <v>74.95</v>
      </c>
      <c r="U144" s="209">
        <f t="shared" si="174"/>
        <v>0.22081387591727819</v>
      </c>
      <c r="V144" s="187">
        <v>8</v>
      </c>
      <c r="W144" s="223">
        <f t="shared" si="200"/>
        <v>9.3687500000000004</v>
      </c>
      <c r="X144" s="228">
        <f t="shared" si="175"/>
        <v>2.2124999999999999</v>
      </c>
      <c r="Y144" s="178">
        <v>2010</v>
      </c>
      <c r="Z144" s="190"/>
      <c r="AA144" s="190"/>
      <c r="AB144" s="224" t="s">
        <v>1803</v>
      </c>
      <c r="AC144" s="189"/>
    </row>
    <row r="145" spans="1:29">
      <c r="A145" s="217" t="s">
        <v>560</v>
      </c>
      <c r="B145" s="218">
        <v>53</v>
      </c>
      <c r="C145" s="178">
        <v>51</v>
      </c>
      <c r="D145" s="247">
        <f t="shared" si="198"/>
        <v>52</v>
      </c>
      <c r="E145" s="178">
        <v>76</v>
      </c>
      <c r="F145" s="178">
        <v>72</v>
      </c>
      <c r="G145" s="222">
        <f t="shared" si="13"/>
        <v>4</v>
      </c>
      <c r="H145" s="178">
        <f t="shared" si="199"/>
        <v>74</v>
      </c>
      <c r="I145" s="247">
        <f t="shared" si="15"/>
        <v>-22</v>
      </c>
      <c r="J145" s="213" t="s">
        <v>1550</v>
      </c>
      <c r="K145" s="213" t="s">
        <v>1804</v>
      </c>
      <c r="L145" s="213" t="s">
        <v>1541</v>
      </c>
      <c r="M145" s="221">
        <v>27.75</v>
      </c>
      <c r="N145" s="222">
        <f t="shared" si="201"/>
        <v>27750000</v>
      </c>
      <c r="O145" s="184">
        <v>144.13</v>
      </c>
      <c r="P145" s="222">
        <f t="shared" si="202"/>
        <v>144130000</v>
      </c>
      <c r="Q145" s="184">
        <v>465.71</v>
      </c>
      <c r="R145" s="180">
        <f t="shared" si="203"/>
        <v>465710000</v>
      </c>
      <c r="S145" s="222">
        <f t="shared" si="204"/>
        <v>609840000</v>
      </c>
      <c r="T145" s="222">
        <v>609.84</v>
      </c>
      <c r="U145" s="209">
        <f t="shared" si="174"/>
        <v>0.76365932047750229</v>
      </c>
      <c r="V145" s="187">
        <v>66</v>
      </c>
      <c r="W145" s="223">
        <f t="shared" si="200"/>
        <v>9.24</v>
      </c>
      <c r="X145" s="228">
        <f t="shared" si="175"/>
        <v>0.42045454545454547</v>
      </c>
      <c r="Y145" s="178">
        <v>2008</v>
      </c>
      <c r="Z145" s="190"/>
      <c r="AA145" s="190"/>
      <c r="AB145" s="224" t="s">
        <v>1805</v>
      </c>
      <c r="AC145" s="189"/>
    </row>
    <row r="146" spans="1:29">
      <c r="A146" s="217" t="s">
        <v>393</v>
      </c>
      <c r="B146" s="218">
        <v>37</v>
      </c>
      <c r="C146" s="178">
        <v>49</v>
      </c>
      <c r="D146" s="247">
        <f t="shared" si="198"/>
        <v>43</v>
      </c>
      <c r="E146" s="178">
        <v>63</v>
      </c>
      <c r="F146" s="178">
        <v>60</v>
      </c>
      <c r="G146" s="220">
        <f t="shared" si="13"/>
        <v>3</v>
      </c>
      <c r="H146" s="220">
        <f t="shared" si="199"/>
        <v>61.5</v>
      </c>
      <c r="I146" s="220">
        <f t="shared" si="15"/>
        <v>-18.5</v>
      </c>
      <c r="J146" s="213" t="s">
        <v>1601</v>
      </c>
      <c r="K146" s="213" t="s">
        <v>1806</v>
      </c>
      <c r="L146" s="196" t="s">
        <v>1557</v>
      </c>
      <c r="M146" s="221">
        <f t="shared" ref="M146:M147" si="205">N146/1000000</f>
        <v>46.629258999999998</v>
      </c>
      <c r="N146" s="222">
        <v>46629259</v>
      </c>
      <c r="O146" s="184">
        <f t="shared" ref="O146:O147" si="206">P146/1000000</f>
        <v>161.321843</v>
      </c>
      <c r="P146" s="222">
        <v>161321843</v>
      </c>
      <c r="Q146" s="184">
        <f t="shared" ref="Q146:Q147" si="207">R146/1000000</f>
        <v>715.92293900000004</v>
      </c>
      <c r="R146" s="185">
        <v>715922939</v>
      </c>
      <c r="S146" s="222">
        <v>877244782</v>
      </c>
      <c r="T146" s="222">
        <f t="shared" ref="T146:T147" si="208">S146/1000000</f>
        <v>877.24478199999999</v>
      </c>
      <c r="U146" s="209">
        <f t="shared" si="174"/>
        <v>0.81610395831342775</v>
      </c>
      <c r="V146" s="187">
        <v>95</v>
      </c>
      <c r="W146" s="223">
        <f>SUM((S146/1000000)/V146)</f>
        <v>9.2341555999999994</v>
      </c>
      <c r="X146" s="228">
        <f t="shared" si="175"/>
        <v>0.49083430526315786</v>
      </c>
      <c r="Y146" s="182">
        <v>2012</v>
      </c>
      <c r="Z146" s="190"/>
      <c r="AA146" s="190"/>
      <c r="AB146" s="224" t="s">
        <v>1807</v>
      </c>
      <c r="AC146" s="189"/>
    </row>
    <row r="147" spans="1:29">
      <c r="A147" s="240" t="s">
        <v>63</v>
      </c>
      <c r="B147" s="241">
        <v>73</v>
      </c>
      <c r="C147" s="182">
        <v>72</v>
      </c>
      <c r="D147" s="254">
        <f t="shared" si="198"/>
        <v>72.5</v>
      </c>
      <c r="E147" s="182">
        <v>86</v>
      </c>
      <c r="F147" s="182">
        <v>66</v>
      </c>
      <c r="G147" s="211">
        <f t="shared" si="13"/>
        <v>20</v>
      </c>
      <c r="H147" s="211">
        <f t="shared" si="199"/>
        <v>76</v>
      </c>
      <c r="I147" s="211">
        <f t="shared" si="15"/>
        <v>-3.5</v>
      </c>
      <c r="J147" s="183" t="s">
        <v>1609</v>
      </c>
      <c r="K147" s="183" t="s">
        <v>1808</v>
      </c>
      <c r="L147" s="196" t="s">
        <v>1661</v>
      </c>
      <c r="M147" s="216">
        <f t="shared" si="205"/>
        <v>89.269065999999995</v>
      </c>
      <c r="N147" s="181">
        <v>89269066</v>
      </c>
      <c r="O147" s="216">
        <f t="shared" si="206"/>
        <v>348.295276</v>
      </c>
      <c r="P147" s="181">
        <v>348295276</v>
      </c>
      <c r="Q147" s="184">
        <f t="shared" si="207"/>
        <v>193.4</v>
      </c>
      <c r="R147" s="180">
        <v>193400000</v>
      </c>
      <c r="S147" s="181">
        <v>541695276</v>
      </c>
      <c r="T147" s="180">
        <f t="shared" si="208"/>
        <v>541.69527600000004</v>
      </c>
      <c r="U147" s="209">
        <f t="shared" si="174"/>
        <v>0.35702729665303562</v>
      </c>
      <c r="V147" s="227">
        <v>59</v>
      </c>
      <c r="W147" s="239">
        <f>SUM(S147/(V147*1000000))</f>
        <v>9.1812758644067802</v>
      </c>
      <c r="X147" s="228">
        <f t="shared" si="175"/>
        <v>1.5130350169491524</v>
      </c>
      <c r="Y147" s="182">
        <v>2014</v>
      </c>
      <c r="Z147" s="245" t="s">
        <v>1615</v>
      </c>
      <c r="AA147" s="202"/>
      <c r="AB147" s="224" t="s">
        <v>1809</v>
      </c>
      <c r="AC147" s="189"/>
    </row>
    <row r="148" spans="1:29">
      <c r="A148" s="217" t="s">
        <v>1810</v>
      </c>
      <c r="B148" s="218">
        <v>44</v>
      </c>
      <c r="C148" s="178">
        <v>47</v>
      </c>
      <c r="D148" s="218">
        <f t="shared" si="198"/>
        <v>45.5</v>
      </c>
      <c r="E148" s="178">
        <v>48</v>
      </c>
      <c r="F148" s="178">
        <v>64</v>
      </c>
      <c r="G148" s="178">
        <f t="shared" si="13"/>
        <v>-16</v>
      </c>
      <c r="H148" s="178">
        <f t="shared" si="199"/>
        <v>56</v>
      </c>
      <c r="I148" s="218">
        <f t="shared" si="15"/>
        <v>-10.5</v>
      </c>
      <c r="J148" s="213" t="s">
        <v>1402</v>
      </c>
      <c r="K148" s="213" t="s">
        <v>1646</v>
      </c>
      <c r="L148" s="213" t="s">
        <v>1547</v>
      </c>
      <c r="M148" s="221">
        <v>20.99</v>
      </c>
      <c r="N148" s="222">
        <f>M148*1000000</f>
        <v>20990000</v>
      </c>
      <c r="O148" s="184">
        <v>52.6</v>
      </c>
      <c r="P148" s="222">
        <f>O148*1000000</f>
        <v>52600000</v>
      </c>
      <c r="Q148" s="184">
        <v>29.79</v>
      </c>
      <c r="R148" s="180">
        <f>SUM(Q148*1000000)</f>
        <v>29790000</v>
      </c>
      <c r="S148" s="222">
        <f>T148*1000000</f>
        <v>82390000</v>
      </c>
      <c r="T148" s="222">
        <v>82.39</v>
      </c>
      <c r="U148" s="209">
        <f t="shared" si="174"/>
        <v>0.36157300643281953</v>
      </c>
      <c r="V148" s="187">
        <v>9</v>
      </c>
      <c r="W148" s="223">
        <f t="shared" ref="W148:W154" si="209">SUM(T148/V148)</f>
        <v>9.1544444444444437</v>
      </c>
      <c r="X148" s="228">
        <f t="shared" si="175"/>
        <v>2.3322222222222222</v>
      </c>
      <c r="Y148" s="178">
        <v>2008</v>
      </c>
      <c r="Z148" s="190"/>
      <c r="AA148" s="190"/>
      <c r="AB148" s="224" t="s">
        <v>1811</v>
      </c>
      <c r="AC148" s="189"/>
    </row>
    <row r="149" spans="1:29">
      <c r="A149" s="194" t="s">
        <v>1812</v>
      </c>
      <c r="B149" s="177">
        <v>13</v>
      </c>
      <c r="C149" s="195">
        <v>26</v>
      </c>
      <c r="D149" s="252">
        <f>(B149+C149)/2</f>
        <v>19.5</v>
      </c>
      <c r="E149" s="195">
        <v>26</v>
      </c>
      <c r="F149" s="195">
        <v>11</v>
      </c>
      <c r="G149" s="180">
        <f t="shared" si="13"/>
        <v>15</v>
      </c>
      <c r="H149" s="195">
        <f>(E149+F149)/2</f>
        <v>18.5</v>
      </c>
      <c r="I149" s="208">
        <f t="shared" si="15"/>
        <v>1</v>
      </c>
      <c r="J149" s="204" t="s">
        <v>1565</v>
      </c>
      <c r="K149" s="204" t="s">
        <v>1565</v>
      </c>
      <c r="L149" s="183" t="s">
        <v>1547</v>
      </c>
      <c r="M149" s="184">
        <f>N149/1000000</f>
        <v>4.0559399999999997</v>
      </c>
      <c r="N149" s="180">
        <v>4055940</v>
      </c>
      <c r="O149" s="216">
        <f>P149/1000000</f>
        <v>9.0970720000000007</v>
      </c>
      <c r="P149" s="180">
        <v>9097072</v>
      </c>
      <c r="Q149" s="184">
        <f>R149/1000000</f>
        <v>0</v>
      </c>
      <c r="R149" s="185">
        <v>0</v>
      </c>
      <c r="S149" s="185">
        <f>R149+P149</f>
        <v>9097072</v>
      </c>
      <c r="T149" s="185">
        <f>S149/1000000</f>
        <v>9.0970720000000007</v>
      </c>
      <c r="U149" s="209">
        <f>R149/S149</f>
        <v>0</v>
      </c>
      <c r="V149" s="187">
        <v>1</v>
      </c>
      <c r="W149" s="188">
        <f t="shared" si="209"/>
        <v>9.0970720000000007</v>
      </c>
      <c r="X149" s="209">
        <f>N149/(V149*1000000)</f>
        <v>4.0559399999999997</v>
      </c>
      <c r="Y149" s="195">
        <v>2016</v>
      </c>
      <c r="Z149" s="190"/>
      <c r="AA149" s="190"/>
      <c r="AB149" s="191" t="s">
        <v>1813</v>
      </c>
      <c r="AC149" s="190"/>
    </row>
    <row r="150" spans="1:29">
      <c r="A150" s="205" t="s">
        <v>1814</v>
      </c>
      <c r="B150" s="206">
        <v>58</v>
      </c>
      <c r="C150" s="189">
        <v>50</v>
      </c>
      <c r="D150" s="253">
        <f>AVERAGE(B150:C150)</f>
        <v>54</v>
      </c>
      <c r="E150" s="189">
        <v>83</v>
      </c>
      <c r="F150" s="189">
        <v>77</v>
      </c>
      <c r="G150" s="244">
        <f t="shared" si="13"/>
        <v>6</v>
      </c>
      <c r="H150" s="244">
        <f>AVERAGE(E150:F150)</f>
        <v>80</v>
      </c>
      <c r="I150" s="244">
        <f t="shared" si="15"/>
        <v>-26</v>
      </c>
      <c r="J150" s="193" t="s">
        <v>1609</v>
      </c>
      <c r="K150" s="193" t="s">
        <v>1815</v>
      </c>
      <c r="L150" s="193" t="s">
        <v>1547</v>
      </c>
      <c r="M150" s="184">
        <v>24.7</v>
      </c>
      <c r="N150" s="222">
        <f>M150*1000000</f>
        <v>24700000</v>
      </c>
      <c r="O150" s="184">
        <v>145</v>
      </c>
      <c r="P150" s="222">
        <f>O150*1000000</f>
        <v>145000000</v>
      </c>
      <c r="Q150" s="184">
        <v>81.8</v>
      </c>
      <c r="R150" s="180">
        <f>SUM(Q150*1000000)</f>
        <v>81800000</v>
      </c>
      <c r="S150" s="222">
        <f>T150*1000000</f>
        <v>226800000</v>
      </c>
      <c r="T150" s="185">
        <v>226.8</v>
      </c>
      <c r="U150" s="209">
        <f>(R150/S150)</f>
        <v>0.36067019400352734</v>
      </c>
      <c r="V150" s="187">
        <v>25</v>
      </c>
      <c r="W150" s="188">
        <f t="shared" si="209"/>
        <v>9.072000000000001</v>
      </c>
      <c r="X150" s="228">
        <f>SUM(M150/V150)</f>
        <v>0.98799999999999999</v>
      </c>
      <c r="Y150" s="178">
        <v>2009</v>
      </c>
      <c r="Z150" s="190"/>
      <c r="AA150" s="190"/>
      <c r="AB150" s="224" t="s">
        <v>1816</v>
      </c>
      <c r="AC150" s="189"/>
    </row>
    <row r="151" spans="1:29">
      <c r="A151" s="194" t="s">
        <v>1817</v>
      </c>
      <c r="B151" s="177">
        <v>98</v>
      </c>
      <c r="C151" s="195">
        <v>81</v>
      </c>
      <c r="D151" s="252">
        <f t="shared" ref="D151:D152" si="210">(B151+C151)/2</f>
        <v>89.5</v>
      </c>
      <c r="E151" s="195">
        <v>91</v>
      </c>
      <c r="F151" s="195">
        <v>77</v>
      </c>
      <c r="G151" s="180">
        <f t="shared" si="13"/>
        <v>14</v>
      </c>
      <c r="H151" s="195">
        <f t="shared" ref="H151:H152" si="211">(E151+F151)/2</f>
        <v>84</v>
      </c>
      <c r="I151" s="208">
        <f t="shared" si="15"/>
        <v>5.5</v>
      </c>
      <c r="J151" s="204" t="s">
        <v>1565</v>
      </c>
      <c r="K151" s="204" t="s">
        <v>1565</v>
      </c>
      <c r="L151" s="183" t="s">
        <v>1541</v>
      </c>
      <c r="M151" s="184">
        <f t="shared" ref="M151:M152" si="212">N151/1000000</f>
        <v>7.8438999999999995E-2</v>
      </c>
      <c r="N151" s="180">
        <v>78439</v>
      </c>
      <c r="O151" s="216">
        <f t="shared" ref="O151:O152" si="213">P151/1000000</f>
        <v>5.2054710000000002</v>
      </c>
      <c r="P151" s="180">
        <v>5205471</v>
      </c>
      <c r="Q151" s="184">
        <f t="shared" ref="Q151:Q152" si="214">R151/1000000</f>
        <v>17.460076999999998</v>
      </c>
      <c r="R151" s="185">
        <v>17460077</v>
      </c>
      <c r="S151" s="185">
        <f t="shared" ref="S151:S152" si="215">R151+P151</f>
        <v>22665548</v>
      </c>
      <c r="T151" s="185">
        <f t="shared" ref="T151:T152" si="216">S151/1000000</f>
        <v>22.665548000000001</v>
      </c>
      <c r="U151" s="209">
        <f t="shared" ref="U151:U152" si="217">R151/S151</f>
        <v>0.77033553303013014</v>
      </c>
      <c r="V151" s="187">
        <v>2.5</v>
      </c>
      <c r="W151" s="188">
        <f t="shared" si="209"/>
        <v>9.0662192000000008</v>
      </c>
      <c r="X151" s="209">
        <f t="shared" ref="X151:X152" si="218">N151/(V151*1000000)</f>
        <v>3.1375599999999997E-2</v>
      </c>
      <c r="Y151" s="195">
        <v>2016</v>
      </c>
      <c r="Z151" s="190"/>
      <c r="AA151" s="190"/>
      <c r="AB151" s="191" t="s">
        <v>1818</v>
      </c>
      <c r="AC151" s="190"/>
    </row>
    <row r="152" spans="1:29">
      <c r="A152" s="194" t="s">
        <v>1819</v>
      </c>
      <c r="B152" s="177">
        <v>36</v>
      </c>
      <c r="C152" s="195">
        <v>47</v>
      </c>
      <c r="D152" s="252">
        <f t="shared" si="210"/>
        <v>41.5</v>
      </c>
      <c r="E152" s="195">
        <v>34</v>
      </c>
      <c r="F152" s="195">
        <v>50</v>
      </c>
      <c r="G152" s="180">
        <f t="shared" si="13"/>
        <v>-16</v>
      </c>
      <c r="H152" s="195">
        <f t="shared" si="211"/>
        <v>42</v>
      </c>
      <c r="I152" s="208">
        <f t="shared" si="15"/>
        <v>-0.5</v>
      </c>
      <c r="J152" s="204" t="s">
        <v>1432</v>
      </c>
      <c r="K152" s="204" t="s">
        <v>1432</v>
      </c>
      <c r="L152" s="183" t="s">
        <v>1557</v>
      </c>
      <c r="M152" s="184">
        <f t="shared" si="212"/>
        <v>9.5760570000000005</v>
      </c>
      <c r="N152" s="180">
        <v>9576057</v>
      </c>
      <c r="O152" s="216">
        <f t="shared" si="213"/>
        <v>20.777061</v>
      </c>
      <c r="P152" s="180">
        <v>20777061</v>
      </c>
      <c r="Q152" s="184">
        <f t="shared" si="214"/>
        <v>24.352789999999999</v>
      </c>
      <c r="R152" s="185">
        <v>24352790</v>
      </c>
      <c r="S152" s="185">
        <f t="shared" si="215"/>
        <v>45129851</v>
      </c>
      <c r="T152" s="185">
        <f t="shared" si="216"/>
        <v>45.129851000000002</v>
      </c>
      <c r="U152" s="209">
        <f t="shared" si="217"/>
        <v>0.53961600715233915</v>
      </c>
      <c r="V152" s="187">
        <v>5</v>
      </c>
      <c r="W152" s="188">
        <f t="shared" si="209"/>
        <v>9.0259701999999997</v>
      </c>
      <c r="X152" s="209">
        <f t="shared" si="218"/>
        <v>1.9152114</v>
      </c>
      <c r="Y152" s="195">
        <v>2016</v>
      </c>
      <c r="Z152" s="190"/>
      <c r="AA152" s="190"/>
      <c r="AB152" s="191" t="s">
        <v>1820</v>
      </c>
      <c r="AC152" s="190"/>
    </row>
    <row r="153" spans="1:29">
      <c r="A153" s="217" t="s">
        <v>1072</v>
      </c>
      <c r="B153" s="218">
        <v>66</v>
      </c>
      <c r="C153" s="178">
        <v>61</v>
      </c>
      <c r="D153" s="218">
        <f>AVERAGE(B153:C153)</f>
        <v>63.5</v>
      </c>
      <c r="E153" s="178">
        <v>75</v>
      </c>
      <c r="F153" s="178">
        <v>68</v>
      </c>
      <c r="G153" s="178">
        <f t="shared" si="13"/>
        <v>7</v>
      </c>
      <c r="H153" s="178">
        <f>AVERAGE(E153:F153)</f>
        <v>71.5</v>
      </c>
      <c r="I153" s="218">
        <f t="shared" si="15"/>
        <v>-8</v>
      </c>
      <c r="J153" s="213" t="s">
        <v>1609</v>
      </c>
      <c r="K153" s="213" t="s">
        <v>1821</v>
      </c>
      <c r="L153" s="213" t="s">
        <v>1574</v>
      </c>
      <c r="M153" s="221">
        <v>55.7</v>
      </c>
      <c r="N153" s="222">
        <f>M153*1000000</f>
        <v>55700000</v>
      </c>
      <c r="O153" s="184">
        <v>176.59</v>
      </c>
      <c r="P153" s="222">
        <f>O153*1000000</f>
        <v>176590000</v>
      </c>
      <c r="Q153" s="184">
        <v>182.53</v>
      </c>
      <c r="R153" s="180">
        <f>SUM(Q153*1000000)</f>
        <v>182530000</v>
      </c>
      <c r="S153" s="222">
        <f>T153*1000000</f>
        <v>359120000</v>
      </c>
      <c r="T153" s="222">
        <f>SUM(O153+Q153)</f>
        <v>359.12</v>
      </c>
      <c r="U153" s="209">
        <f>(R153/S153)</f>
        <v>0.50827021608376033</v>
      </c>
      <c r="V153" s="187">
        <v>40</v>
      </c>
      <c r="W153" s="223">
        <f t="shared" si="209"/>
        <v>8.9779999999999998</v>
      </c>
      <c r="X153" s="228">
        <f>SUM(M153/V153)</f>
        <v>1.3925000000000001</v>
      </c>
      <c r="Y153" s="178">
        <v>2010</v>
      </c>
      <c r="Z153" s="190"/>
      <c r="AA153" s="190"/>
      <c r="AB153" s="224" t="s">
        <v>1822</v>
      </c>
      <c r="AC153" s="189"/>
    </row>
    <row r="154" spans="1:29">
      <c r="A154" s="194" t="s">
        <v>1823</v>
      </c>
      <c r="B154" s="177">
        <v>59</v>
      </c>
      <c r="C154" s="195">
        <v>60</v>
      </c>
      <c r="D154" s="252">
        <f t="shared" ref="D154:D156" si="219">(B154+C154)/2</f>
        <v>59.5</v>
      </c>
      <c r="E154" s="195">
        <v>67</v>
      </c>
      <c r="F154" s="195">
        <v>50</v>
      </c>
      <c r="G154" s="180">
        <f t="shared" si="13"/>
        <v>17</v>
      </c>
      <c r="H154" s="246">
        <f t="shared" ref="H154:H156" si="220">(E154+F154)/2</f>
        <v>58.5</v>
      </c>
      <c r="I154" s="208">
        <f t="shared" si="15"/>
        <v>1</v>
      </c>
      <c r="J154" s="204" t="s">
        <v>1565</v>
      </c>
      <c r="K154" s="204" t="s">
        <v>1565</v>
      </c>
      <c r="L154" s="183" t="s">
        <v>1547</v>
      </c>
      <c r="M154" s="184">
        <f t="shared" ref="M154:M158" si="221">N154/1000000</f>
        <v>23.817340000000002</v>
      </c>
      <c r="N154" s="180">
        <v>23817340</v>
      </c>
      <c r="O154" s="216">
        <f t="shared" ref="O154:O158" si="222">P154/1000000</f>
        <v>113.25729699999999</v>
      </c>
      <c r="P154" s="180">
        <v>113257297</v>
      </c>
      <c r="Q154" s="184">
        <f t="shared" ref="Q154:Q158" si="223">R154/1000000</f>
        <v>66.099999999999994</v>
      </c>
      <c r="R154" s="185">
        <v>66100000</v>
      </c>
      <c r="S154" s="185">
        <f>R154+P154</f>
        <v>179357297</v>
      </c>
      <c r="T154" s="185">
        <f t="shared" ref="T154:T158" si="224">S154/1000000</f>
        <v>179.35729699999999</v>
      </c>
      <c r="U154" s="209">
        <f>R154/S154</f>
        <v>0.36853811417552751</v>
      </c>
      <c r="V154" s="187">
        <v>20</v>
      </c>
      <c r="W154" s="188">
        <f t="shared" si="209"/>
        <v>8.9678648499999998</v>
      </c>
      <c r="X154" s="209">
        <f>N154/(V154*1000000)</f>
        <v>1.1908669999999999</v>
      </c>
      <c r="Y154" s="195">
        <v>2016</v>
      </c>
      <c r="Z154" s="190"/>
      <c r="AA154" s="190"/>
      <c r="AB154" s="191" t="s">
        <v>1824</v>
      </c>
      <c r="AC154" s="190"/>
    </row>
    <row r="155" spans="1:29">
      <c r="A155" s="249" t="s">
        <v>1825</v>
      </c>
      <c r="B155" s="177">
        <v>55</v>
      </c>
      <c r="C155" s="177">
        <v>53</v>
      </c>
      <c r="D155" s="177">
        <f t="shared" si="219"/>
        <v>54</v>
      </c>
      <c r="E155" s="177">
        <v>80</v>
      </c>
      <c r="F155" s="177">
        <v>74</v>
      </c>
      <c r="G155" s="177">
        <f t="shared" si="13"/>
        <v>6</v>
      </c>
      <c r="H155" s="177">
        <f t="shared" si="220"/>
        <v>77</v>
      </c>
      <c r="I155" s="177">
        <f t="shared" si="15"/>
        <v>-23</v>
      </c>
      <c r="J155" s="183" t="s">
        <v>1554</v>
      </c>
      <c r="K155" s="232" t="s">
        <v>1826</v>
      </c>
      <c r="L155" s="232" t="s">
        <v>1541</v>
      </c>
      <c r="M155" s="216">
        <f t="shared" si="221"/>
        <v>13.190286</v>
      </c>
      <c r="N155" s="180">
        <v>13190286</v>
      </c>
      <c r="O155" s="216">
        <f t="shared" si="222"/>
        <v>41.471488999999998</v>
      </c>
      <c r="P155" s="180">
        <v>41471489</v>
      </c>
      <c r="Q155" s="216">
        <f t="shared" si="223"/>
        <v>21</v>
      </c>
      <c r="R155" s="180">
        <v>21000000</v>
      </c>
      <c r="S155" s="180">
        <f>P155+R155</f>
        <v>62471489</v>
      </c>
      <c r="T155" s="180">
        <f t="shared" si="224"/>
        <v>62.471488999999998</v>
      </c>
      <c r="U155" s="234">
        <f t="shared" ref="U155:U157" si="225">(R155/S155)</f>
        <v>0.33615334508834904</v>
      </c>
      <c r="V155" s="227">
        <v>7</v>
      </c>
      <c r="W155" s="235">
        <f t="shared" ref="W155:W156" si="226">SUM(S155/(V155*1000000))</f>
        <v>8.9244984285714288</v>
      </c>
      <c r="X155" s="234">
        <f t="shared" ref="X155:X157" si="227">SUM(M155/V155)</f>
        <v>1.8843265714285715</v>
      </c>
      <c r="Y155" s="177">
        <v>2019</v>
      </c>
      <c r="Z155" s="236"/>
      <c r="AA155" s="236"/>
      <c r="AB155" s="248" t="s">
        <v>1827</v>
      </c>
      <c r="AC155" s="190"/>
    </row>
    <row r="156" spans="1:29">
      <c r="A156" s="194" t="s">
        <v>1828</v>
      </c>
      <c r="B156" s="177">
        <v>33</v>
      </c>
      <c r="C156" s="195">
        <v>43</v>
      </c>
      <c r="D156" s="180">
        <f t="shared" si="219"/>
        <v>38</v>
      </c>
      <c r="E156" s="195">
        <v>73</v>
      </c>
      <c r="F156" s="195">
        <v>59</v>
      </c>
      <c r="G156" s="211">
        <f t="shared" si="13"/>
        <v>14</v>
      </c>
      <c r="H156" s="211">
        <f t="shared" si="220"/>
        <v>66</v>
      </c>
      <c r="I156" s="181">
        <f t="shared" si="15"/>
        <v>-28</v>
      </c>
      <c r="J156" s="196" t="s">
        <v>1550</v>
      </c>
      <c r="K156" s="196" t="s">
        <v>1633</v>
      </c>
      <c r="L156" s="197" t="s">
        <v>1541</v>
      </c>
      <c r="M156" s="198">
        <f t="shared" si="221"/>
        <v>18.222809999999999</v>
      </c>
      <c r="N156" s="180">
        <v>18222810</v>
      </c>
      <c r="O156" s="198">
        <f t="shared" si="222"/>
        <v>64.321889999999996</v>
      </c>
      <c r="P156" s="180">
        <v>64321890</v>
      </c>
      <c r="Q156" s="198">
        <f t="shared" si="223"/>
        <v>131.87823399999999</v>
      </c>
      <c r="R156" s="181">
        <f>S156-P156</f>
        <v>131878234</v>
      </c>
      <c r="S156" s="180">
        <v>196200124</v>
      </c>
      <c r="T156" s="180">
        <f t="shared" si="224"/>
        <v>196.20012399999999</v>
      </c>
      <c r="U156" s="186">
        <f t="shared" si="225"/>
        <v>0.67216182799150526</v>
      </c>
      <c r="V156" s="227">
        <v>22</v>
      </c>
      <c r="W156" s="239">
        <f t="shared" si="226"/>
        <v>8.9181874545454551</v>
      </c>
      <c r="X156" s="186">
        <f t="shared" si="227"/>
        <v>0.82830954545454538</v>
      </c>
      <c r="Y156" s="195">
        <v>2017</v>
      </c>
      <c r="Z156" s="202"/>
      <c r="AA156" s="202"/>
      <c r="AB156" s="203" t="s">
        <v>1829</v>
      </c>
      <c r="AC156" s="202"/>
    </row>
    <row r="157" spans="1:29">
      <c r="A157" s="217" t="s">
        <v>1061</v>
      </c>
      <c r="B157" s="218">
        <v>84</v>
      </c>
      <c r="C157" s="178">
        <v>67</v>
      </c>
      <c r="D157" s="247">
        <f>AVERAGE(B157:C157)</f>
        <v>75.5</v>
      </c>
      <c r="E157" s="178">
        <v>81</v>
      </c>
      <c r="F157" s="178">
        <v>70</v>
      </c>
      <c r="G157" s="220">
        <f t="shared" si="13"/>
        <v>11</v>
      </c>
      <c r="H157" s="220">
        <f>AVERAGE(E157:F157)</f>
        <v>75.5</v>
      </c>
      <c r="I157" s="220">
        <f t="shared" si="15"/>
        <v>0</v>
      </c>
      <c r="J157" s="213" t="s">
        <v>1701</v>
      </c>
      <c r="K157" s="213" t="s">
        <v>1830</v>
      </c>
      <c r="L157" s="196" t="s">
        <v>1541</v>
      </c>
      <c r="M157" s="221">
        <f t="shared" si="221"/>
        <v>152.53574699999999</v>
      </c>
      <c r="N157" s="222">
        <v>152535747</v>
      </c>
      <c r="O157" s="184">
        <f t="shared" si="222"/>
        <v>408.01069200000001</v>
      </c>
      <c r="P157" s="222">
        <v>408010692</v>
      </c>
      <c r="Q157" s="184">
        <f t="shared" si="223"/>
        <v>283.237076</v>
      </c>
      <c r="R157" s="185">
        <v>283237076</v>
      </c>
      <c r="S157" s="222">
        <v>691247768</v>
      </c>
      <c r="T157" s="222">
        <f t="shared" si="224"/>
        <v>691.24776799999995</v>
      </c>
      <c r="U157" s="209">
        <f t="shared" si="225"/>
        <v>0.40974754510889067</v>
      </c>
      <c r="V157" s="187">
        <v>78</v>
      </c>
      <c r="W157" s="223">
        <f>SUM((S157/1000000)/V157)</f>
        <v>8.8621508717948707</v>
      </c>
      <c r="X157" s="228">
        <f t="shared" si="227"/>
        <v>1.9555864999999999</v>
      </c>
      <c r="Y157" s="182">
        <v>2012</v>
      </c>
      <c r="Z157" s="190"/>
      <c r="AA157" s="190"/>
      <c r="AB157" s="224" t="s">
        <v>1831</v>
      </c>
      <c r="AC157" s="189"/>
    </row>
    <row r="158" spans="1:29">
      <c r="A158" s="194" t="s">
        <v>1832</v>
      </c>
      <c r="B158" s="177">
        <v>82</v>
      </c>
      <c r="C158" s="195">
        <v>65</v>
      </c>
      <c r="D158" s="252">
        <f>(B158+C158)/2</f>
        <v>73.5</v>
      </c>
      <c r="E158" s="195">
        <v>61</v>
      </c>
      <c r="F158" s="195">
        <v>74</v>
      </c>
      <c r="G158" s="180">
        <f t="shared" si="13"/>
        <v>-13</v>
      </c>
      <c r="H158" s="195">
        <f>(E158+F158)/2</f>
        <v>67.5</v>
      </c>
      <c r="I158" s="208">
        <f t="shared" si="15"/>
        <v>6</v>
      </c>
      <c r="J158" s="204" t="s">
        <v>1432</v>
      </c>
      <c r="K158" s="204" t="s">
        <v>1432</v>
      </c>
      <c r="L158" s="183" t="s">
        <v>1557</v>
      </c>
      <c r="M158" s="184">
        <f t="shared" si="221"/>
        <v>14.0655</v>
      </c>
      <c r="N158" s="180">
        <v>14065500</v>
      </c>
      <c r="O158" s="216">
        <f t="shared" si="222"/>
        <v>34.336765</v>
      </c>
      <c r="P158" s="180">
        <v>34336765</v>
      </c>
      <c r="Q158" s="184">
        <f t="shared" si="223"/>
        <v>44.591597999999998</v>
      </c>
      <c r="R158" s="185">
        <v>44591598</v>
      </c>
      <c r="S158" s="185">
        <f>R158+P158</f>
        <v>78928363</v>
      </c>
      <c r="T158" s="185">
        <f t="shared" si="224"/>
        <v>78.928363000000004</v>
      </c>
      <c r="U158" s="209">
        <f>R158/S158</f>
        <v>0.5649629145355517</v>
      </c>
      <c r="V158" s="187">
        <v>9</v>
      </c>
      <c r="W158" s="188">
        <f t="shared" ref="W158:W162" si="228">SUM(T158/V158)</f>
        <v>8.7698181111111122</v>
      </c>
      <c r="X158" s="209">
        <f>N158/(V158*1000000)</f>
        <v>1.5628333333333333</v>
      </c>
      <c r="Y158" s="195">
        <v>2016</v>
      </c>
      <c r="Z158" s="190"/>
      <c r="AA158" s="190"/>
      <c r="AB158" s="191" t="s">
        <v>1833</v>
      </c>
      <c r="AC158" s="190"/>
    </row>
    <row r="159" spans="1:29">
      <c r="A159" s="217" t="s">
        <v>1834</v>
      </c>
      <c r="B159" s="218">
        <v>94</v>
      </c>
      <c r="C159" s="178">
        <v>86</v>
      </c>
      <c r="D159" s="218">
        <f t="shared" ref="D159:D160" si="229">AVERAGE(B159:C159)</f>
        <v>90</v>
      </c>
      <c r="E159" s="178">
        <v>72</v>
      </c>
      <c r="F159" s="178">
        <v>73</v>
      </c>
      <c r="G159" s="178">
        <f t="shared" si="13"/>
        <v>-1</v>
      </c>
      <c r="H159" s="178">
        <f t="shared" ref="H159:H160" si="230">AVERAGE(E159:F159)</f>
        <v>72.5</v>
      </c>
      <c r="I159" s="218">
        <f t="shared" si="15"/>
        <v>17.5</v>
      </c>
      <c r="J159" s="213" t="s">
        <v>1550</v>
      </c>
      <c r="K159" s="213" t="s">
        <v>1550</v>
      </c>
      <c r="L159" s="213" t="s">
        <v>1547</v>
      </c>
      <c r="M159" s="221">
        <v>3.5</v>
      </c>
      <c r="N159" s="222">
        <f t="shared" ref="N159:N160" si="231">M159*1000000</f>
        <v>3500000</v>
      </c>
      <c r="O159" s="184">
        <v>20.81</v>
      </c>
      <c r="P159" s="222">
        <f t="shared" ref="P159:P160" si="232">O159*1000000</f>
        <v>20810000</v>
      </c>
      <c r="Q159" s="184">
        <v>13.89</v>
      </c>
      <c r="R159" s="180">
        <f t="shared" ref="R159:R160" si="233">SUM(Q159*1000000)</f>
        <v>13890000</v>
      </c>
      <c r="S159" s="222">
        <f t="shared" ref="S159:S160" si="234">T159*1000000</f>
        <v>34700000</v>
      </c>
      <c r="T159" s="222">
        <f>SUM(O159+Q159)</f>
        <v>34.700000000000003</v>
      </c>
      <c r="U159" s="209">
        <f t="shared" ref="U159:U170" si="235">(R159/S159)</f>
        <v>0.40028818443804037</v>
      </c>
      <c r="V159" s="187">
        <v>4</v>
      </c>
      <c r="W159" s="223">
        <f t="shared" si="228"/>
        <v>8.6750000000000007</v>
      </c>
      <c r="X159" s="228">
        <f t="shared" ref="X159:X170" si="236">SUM(M159/V159)</f>
        <v>0.875</v>
      </c>
      <c r="Y159" s="178">
        <v>2010</v>
      </c>
      <c r="Z159" s="190"/>
      <c r="AA159" s="190"/>
      <c r="AB159" s="224" t="s">
        <v>1835</v>
      </c>
      <c r="AC159" s="189"/>
    </row>
    <row r="160" spans="1:29">
      <c r="A160" s="217" t="s">
        <v>1836</v>
      </c>
      <c r="B160" s="218">
        <v>26</v>
      </c>
      <c r="C160" s="178">
        <v>50</v>
      </c>
      <c r="D160" s="247">
        <f t="shared" si="229"/>
        <v>38</v>
      </c>
      <c r="E160" s="178">
        <v>81</v>
      </c>
      <c r="F160" s="178">
        <v>75</v>
      </c>
      <c r="G160" s="220">
        <f t="shared" si="13"/>
        <v>6</v>
      </c>
      <c r="H160" s="220">
        <f t="shared" si="230"/>
        <v>78</v>
      </c>
      <c r="I160" s="220">
        <f t="shared" si="15"/>
        <v>-40</v>
      </c>
      <c r="J160" s="213" t="s">
        <v>1612</v>
      </c>
      <c r="K160" s="213" t="s">
        <v>1837</v>
      </c>
      <c r="L160" s="213" t="s">
        <v>1557</v>
      </c>
      <c r="M160" s="221">
        <v>18.91</v>
      </c>
      <c r="N160" s="222">
        <f t="shared" si="231"/>
        <v>18910000</v>
      </c>
      <c r="O160" s="184">
        <v>58.02</v>
      </c>
      <c r="P160" s="222">
        <f t="shared" si="232"/>
        <v>58020000</v>
      </c>
      <c r="Q160" s="184">
        <v>92.8</v>
      </c>
      <c r="R160" s="180">
        <f t="shared" si="233"/>
        <v>92800000</v>
      </c>
      <c r="S160" s="222">
        <f t="shared" si="234"/>
        <v>150820000</v>
      </c>
      <c r="T160" s="222">
        <v>150.82</v>
      </c>
      <c r="U160" s="209">
        <f t="shared" si="235"/>
        <v>0.61530301021084732</v>
      </c>
      <c r="V160" s="187">
        <v>17.5</v>
      </c>
      <c r="W160" s="223">
        <f t="shared" si="228"/>
        <v>8.6182857142857134</v>
      </c>
      <c r="X160" s="228">
        <f t="shared" si="236"/>
        <v>1.0805714285714285</v>
      </c>
      <c r="Y160" s="178">
        <v>2008</v>
      </c>
      <c r="Z160" s="190"/>
      <c r="AA160" s="190"/>
      <c r="AB160" s="224" t="s">
        <v>1838</v>
      </c>
      <c r="AC160" s="189"/>
    </row>
    <row r="161" spans="1:29">
      <c r="A161" s="225" t="s">
        <v>1839</v>
      </c>
      <c r="B161" s="206">
        <v>63</v>
      </c>
      <c r="C161" s="189">
        <v>51</v>
      </c>
      <c r="D161" s="253">
        <f>(B161+C161)/2</f>
        <v>57</v>
      </c>
      <c r="E161" s="195">
        <v>62</v>
      </c>
      <c r="F161" s="189">
        <v>61</v>
      </c>
      <c r="G161" s="246">
        <f t="shared" si="13"/>
        <v>1</v>
      </c>
      <c r="H161" s="244">
        <f>(E161+F161)/2</f>
        <v>61.5</v>
      </c>
      <c r="I161" s="246">
        <f t="shared" si="15"/>
        <v>-4.5</v>
      </c>
      <c r="J161" s="193" t="s">
        <v>1550</v>
      </c>
      <c r="K161" s="193" t="s">
        <v>1633</v>
      </c>
      <c r="L161" s="193" t="s">
        <v>1557</v>
      </c>
      <c r="M161" s="184">
        <f>N161/1000000</f>
        <v>8.5403699999999994</v>
      </c>
      <c r="N161" s="185">
        <v>8540370</v>
      </c>
      <c r="O161" s="184">
        <f>P161/1000000</f>
        <v>33.078265999999999</v>
      </c>
      <c r="P161" s="180">
        <v>33078266</v>
      </c>
      <c r="Q161" s="184">
        <f>R161/1000000</f>
        <v>52.9</v>
      </c>
      <c r="R161" s="180">
        <v>52900000</v>
      </c>
      <c r="S161" s="185">
        <f>SUM(P161+Q161*1000000)</f>
        <v>85978266</v>
      </c>
      <c r="T161" s="185">
        <f>S161/1000000</f>
        <v>85.978266000000005</v>
      </c>
      <c r="U161" s="209">
        <f t="shared" si="235"/>
        <v>0.6152717711241118</v>
      </c>
      <c r="V161" s="227">
        <v>10</v>
      </c>
      <c r="W161" s="223">
        <f t="shared" si="228"/>
        <v>8.5978266000000012</v>
      </c>
      <c r="X161" s="228">
        <f t="shared" si="236"/>
        <v>0.85403699999999994</v>
      </c>
      <c r="Y161" s="189">
        <v>2015</v>
      </c>
      <c r="Z161" s="190"/>
      <c r="AA161" s="190"/>
      <c r="AB161" s="224" t="s">
        <v>1840</v>
      </c>
      <c r="AC161" s="189"/>
    </row>
    <row r="162" spans="1:29">
      <c r="A162" s="217" t="s">
        <v>1841</v>
      </c>
      <c r="B162" s="218">
        <v>63</v>
      </c>
      <c r="C162" s="178">
        <v>56</v>
      </c>
      <c r="D162" s="247">
        <f>AVERAGE(B162:C162)</f>
        <v>59.5</v>
      </c>
      <c r="E162" s="178">
        <v>72</v>
      </c>
      <c r="F162" s="178">
        <v>74</v>
      </c>
      <c r="G162" s="220">
        <f t="shared" si="13"/>
        <v>-2</v>
      </c>
      <c r="H162" s="220">
        <f>AVERAGE(E162:F162)</f>
        <v>73</v>
      </c>
      <c r="I162" s="220">
        <f t="shared" si="15"/>
        <v>-13.5</v>
      </c>
      <c r="J162" s="213" t="s">
        <v>1609</v>
      </c>
      <c r="K162" s="213" t="s">
        <v>1842</v>
      </c>
      <c r="L162" s="213" t="s">
        <v>1557</v>
      </c>
      <c r="M162" s="221">
        <v>50.4</v>
      </c>
      <c r="N162" s="222">
        <f>M162*1000000</f>
        <v>50400000</v>
      </c>
      <c r="O162" s="184">
        <v>117.23</v>
      </c>
      <c r="P162" s="222">
        <f>O162*1000000</f>
        <v>117230000</v>
      </c>
      <c r="Q162" s="184">
        <v>54.46</v>
      </c>
      <c r="R162" s="180">
        <f>SUM(Q162*1000000)</f>
        <v>54460000</v>
      </c>
      <c r="S162" s="222">
        <f>T162*1000000</f>
        <v>171690000</v>
      </c>
      <c r="T162" s="222">
        <f>SUM(O162+Q162)</f>
        <v>171.69</v>
      </c>
      <c r="U162" s="209">
        <f t="shared" si="235"/>
        <v>0.31719960393732893</v>
      </c>
      <c r="V162" s="187">
        <v>20</v>
      </c>
      <c r="W162" s="223">
        <f t="shared" si="228"/>
        <v>8.5845000000000002</v>
      </c>
      <c r="X162" s="228">
        <f t="shared" si="236"/>
        <v>2.52</v>
      </c>
      <c r="Y162" s="178">
        <v>2010</v>
      </c>
      <c r="Z162" s="190"/>
      <c r="AA162" s="190"/>
      <c r="AB162" s="224" t="s">
        <v>1843</v>
      </c>
      <c r="AC162" s="189"/>
    </row>
    <row r="163" spans="1:29">
      <c r="A163" s="192" t="s">
        <v>1294</v>
      </c>
      <c r="B163" s="177">
        <v>28</v>
      </c>
      <c r="C163" s="178">
        <v>35</v>
      </c>
      <c r="D163" s="180">
        <f>(B163+C163)/2</f>
        <v>31.5</v>
      </c>
      <c r="E163" s="178">
        <v>84</v>
      </c>
      <c r="F163" s="180">
        <v>63</v>
      </c>
      <c r="G163" s="181">
        <f t="shared" si="13"/>
        <v>21</v>
      </c>
      <c r="H163" s="182">
        <f>(E163+F163)/2</f>
        <v>73.5</v>
      </c>
      <c r="I163" s="181">
        <f t="shared" si="15"/>
        <v>-42</v>
      </c>
      <c r="J163" s="183" t="s">
        <v>1544</v>
      </c>
      <c r="K163" s="183" t="s">
        <v>1544</v>
      </c>
      <c r="L163" s="183" t="s">
        <v>1541</v>
      </c>
      <c r="M163" s="184">
        <f t="shared" ref="M163:M164" si="237">N163/1000000</f>
        <v>80.255756000000005</v>
      </c>
      <c r="N163" s="180">
        <v>80255756</v>
      </c>
      <c r="O163" s="184">
        <f t="shared" ref="O163:O169" si="238">P163/1000000</f>
        <v>213.371003</v>
      </c>
      <c r="P163" s="180">
        <v>213371003</v>
      </c>
      <c r="Q163" s="184">
        <f t="shared" ref="Q163:Q169" si="239">R163/1000000</f>
        <v>642.13273500000003</v>
      </c>
      <c r="R163" s="180">
        <v>642132735</v>
      </c>
      <c r="S163" s="180">
        <f>P163+R163</f>
        <v>855503738</v>
      </c>
      <c r="T163" s="185">
        <f t="shared" ref="T163:T165" si="240">S163/1000000</f>
        <v>855.503738</v>
      </c>
      <c r="U163" s="186">
        <f t="shared" si="235"/>
        <v>0.75059021542229665</v>
      </c>
      <c r="V163" s="187">
        <v>100</v>
      </c>
      <c r="W163" s="239">
        <f>SUM(S163/(V163*1000000))</f>
        <v>8.5550373799999999</v>
      </c>
      <c r="X163" s="186">
        <f t="shared" si="236"/>
        <v>0.80255756</v>
      </c>
      <c r="Y163" s="178">
        <v>2018</v>
      </c>
      <c r="Z163" s="190"/>
      <c r="AA163" s="190"/>
      <c r="AB163" s="191" t="s">
        <v>1844</v>
      </c>
      <c r="AC163" s="190"/>
    </row>
    <row r="164" spans="1:29">
      <c r="A164" s="205" t="s">
        <v>290</v>
      </c>
      <c r="B164" s="206">
        <v>89</v>
      </c>
      <c r="C164" s="189">
        <v>74</v>
      </c>
      <c r="D164" s="253">
        <f t="shared" ref="D164:D165" si="241">AVERAGE(B164:C164)</f>
        <v>81.5</v>
      </c>
      <c r="E164" s="189">
        <v>86</v>
      </c>
      <c r="F164" s="189">
        <v>77</v>
      </c>
      <c r="G164" s="244">
        <f t="shared" si="13"/>
        <v>9</v>
      </c>
      <c r="H164" s="244">
        <f t="shared" ref="H164:H165" si="242">AVERAGE(E164:F164)</f>
        <v>81.5</v>
      </c>
      <c r="I164" s="244">
        <f t="shared" si="15"/>
        <v>0</v>
      </c>
      <c r="J164" s="183" t="s">
        <v>1544</v>
      </c>
      <c r="K164" s="183" t="s">
        <v>1845</v>
      </c>
      <c r="L164" s="193" t="s">
        <v>1541</v>
      </c>
      <c r="M164" s="184">
        <f t="shared" si="237"/>
        <v>0.24339</v>
      </c>
      <c r="N164" s="180">
        <v>243390</v>
      </c>
      <c r="O164" s="184">
        <f t="shared" si="238"/>
        <v>400.73800899999998</v>
      </c>
      <c r="P164" s="185">
        <v>400738009</v>
      </c>
      <c r="Q164" s="184">
        <f t="shared" si="239"/>
        <v>875.74232600000005</v>
      </c>
      <c r="R164" s="185">
        <v>875742326</v>
      </c>
      <c r="S164" s="185">
        <v>1274219009</v>
      </c>
      <c r="T164" s="185">
        <f t="shared" si="240"/>
        <v>1274.2190089999999</v>
      </c>
      <c r="U164" s="209">
        <f t="shared" si="235"/>
        <v>0.6872777127122579</v>
      </c>
      <c r="V164" s="187">
        <v>150</v>
      </c>
      <c r="W164" s="223">
        <f t="shared" ref="W164:W165" si="243">SUM(T164/V164)</f>
        <v>8.4947933933333335</v>
      </c>
      <c r="X164" s="228">
        <f t="shared" si="236"/>
        <v>1.6225999999999999E-3</v>
      </c>
      <c r="Y164" s="189">
        <v>2013</v>
      </c>
      <c r="Z164" s="245" t="s">
        <v>1615</v>
      </c>
      <c r="AA164" s="196" t="s">
        <v>1846</v>
      </c>
      <c r="AB164" s="224" t="s">
        <v>1847</v>
      </c>
      <c r="AC164" s="189"/>
    </row>
    <row r="165" spans="1:29">
      <c r="A165" s="217" t="s">
        <v>1848</v>
      </c>
      <c r="B165" s="218">
        <v>87</v>
      </c>
      <c r="C165" s="189">
        <v>76</v>
      </c>
      <c r="D165" s="247">
        <f t="shared" si="241"/>
        <v>81.5</v>
      </c>
      <c r="E165" s="189">
        <v>87</v>
      </c>
      <c r="F165" s="189">
        <v>80</v>
      </c>
      <c r="G165" s="220">
        <f t="shared" si="13"/>
        <v>7</v>
      </c>
      <c r="H165" s="220">
        <f t="shared" si="242"/>
        <v>83.5</v>
      </c>
      <c r="I165" s="220">
        <f t="shared" si="15"/>
        <v>-2</v>
      </c>
      <c r="J165" s="193" t="s">
        <v>1550</v>
      </c>
      <c r="K165" s="193" t="s">
        <v>1550</v>
      </c>
      <c r="L165" s="213" t="s">
        <v>1547</v>
      </c>
      <c r="M165" s="184">
        <v>33.052410999999999</v>
      </c>
      <c r="N165" s="180">
        <v>33052411</v>
      </c>
      <c r="O165" s="216">
        <f t="shared" si="238"/>
        <v>121.46322600000001</v>
      </c>
      <c r="P165" s="222">
        <v>121463226</v>
      </c>
      <c r="Q165" s="216">
        <f t="shared" si="239"/>
        <v>48.408493</v>
      </c>
      <c r="R165" s="222">
        <v>48408493</v>
      </c>
      <c r="S165" s="222">
        <v>169871719</v>
      </c>
      <c r="T165" s="222">
        <f t="shared" si="240"/>
        <v>169.87171900000001</v>
      </c>
      <c r="U165" s="209">
        <f t="shared" si="235"/>
        <v>0.28497087852510633</v>
      </c>
      <c r="V165" s="187">
        <v>20</v>
      </c>
      <c r="W165" s="223">
        <f t="shared" si="243"/>
        <v>8.4935859499999999</v>
      </c>
      <c r="X165" s="228">
        <f t="shared" si="236"/>
        <v>1.65262055</v>
      </c>
      <c r="Y165" s="178">
        <v>2007</v>
      </c>
      <c r="Z165" s="190"/>
      <c r="AA165" s="190"/>
      <c r="AB165" s="191" t="s">
        <v>1849</v>
      </c>
      <c r="AC165" s="190"/>
    </row>
    <row r="166" spans="1:29">
      <c r="A166" s="176" t="s">
        <v>1850</v>
      </c>
      <c r="B166" s="177">
        <v>27</v>
      </c>
      <c r="C166" s="178">
        <v>42</v>
      </c>
      <c r="D166" s="180">
        <f>(B166+C166)/2</f>
        <v>34.5</v>
      </c>
      <c r="E166" s="178">
        <v>32</v>
      </c>
      <c r="F166" s="180">
        <v>39</v>
      </c>
      <c r="G166" s="181">
        <f t="shared" si="13"/>
        <v>-7</v>
      </c>
      <c r="H166" s="182">
        <f>(E166+F166)/2</f>
        <v>35.5</v>
      </c>
      <c r="I166" s="181">
        <f t="shared" si="15"/>
        <v>-1</v>
      </c>
      <c r="J166" s="183" t="s">
        <v>1534</v>
      </c>
      <c r="K166" s="183" t="s">
        <v>1535</v>
      </c>
      <c r="L166" s="183" t="s">
        <v>1547</v>
      </c>
      <c r="M166" s="184">
        <f t="shared" ref="M166:M169" si="244">N166/1000000</f>
        <v>17.630285000000001</v>
      </c>
      <c r="N166" s="180">
        <v>17630285</v>
      </c>
      <c r="O166" s="184">
        <f t="shared" si="238"/>
        <v>46.383119999999998</v>
      </c>
      <c r="P166" s="180">
        <v>46383120</v>
      </c>
      <c r="Q166" s="184">
        <f t="shared" si="239"/>
        <v>4.5454999999999997</v>
      </c>
      <c r="R166" s="185">
        <f>S166-P166</f>
        <v>4545500</v>
      </c>
      <c r="S166" s="180">
        <v>50928620</v>
      </c>
      <c r="T166" s="185">
        <f>S166/100000</f>
        <v>509.28620000000001</v>
      </c>
      <c r="U166" s="186">
        <f t="shared" si="235"/>
        <v>8.925236929647809E-2</v>
      </c>
      <c r="V166" s="187">
        <v>6</v>
      </c>
      <c r="W166" s="239">
        <f t="shared" ref="W166:W167" si="245">SUM(S166/(V166*1000000))</f>
        <v>8.4881033333333331</v>
      </c>
      <c r="X166" s="186">
        <f t="shared" si="236"/>
        <v>2.9383808333333334</v>
      </c>
      <c r="Y166" s="178">
        <v>2018</v>
      </c>
      <c r="Z166" s="190"/>
      <c r="AA166" s="190"/>
      <c r="AB166" s="191" t="s">
        <v>1851</v>
      </c>
      <c r="AC166" s="190"/>
    </row>
    <row r="167" spans="1:29">
      <c r="A167" s="240" t="s">
        <v>1852</v>
      </c>
      <c r="B167" s="241">
        <v>46</v>
      </c>
      <c r="C167" s="182">
        <v>47</v>
      </c>
      <c r="D167" s="254">
        <f t="shared" ref="D167:D170" si="246">AVERAGE(B167:C167)</f>
        <v>46.5</v>
      </c>
      <c r="E167" s="182">
        <v>67</v>
      </c>
      <c r="F167" s="182">
        <v>45</v>
      </c>
      <c r="G167" s="211">
        <f t="shared" si="13"/>
        <v>22</v>
      </c>
      <c r="H167" s="211">
        <f t="shared" ref="H167:H170" si="247">AVERAGE(E167:F167)</f>
        <v>56</v>
      </c>
      <c r="I167" s="211">
        <f t="shared" si="15"/>
        <v>-9.5</v>
      </c>
      <c r="J167" s="196" t="s">
        <v>1572</v>
      </c>
      <c r="K167" s="196" t="s">
        <v>1572</v>
      </c>
      <c r="L167" s="196" t="s">
        <v>1541</v>
      </c>
      <c r="M167" s="216">
        <f t="shared" si="244"/>
        <v>22.522220999999998</v>
      </c>
      <c r="N167" s="181">
        <v>22522221</v>
      </c>
      <c r="O167" s="216">
        <f t="shared" si="238"/>
        <v>91.443252999999999</v>
      </c>
      <c r="P167" s="181">
        <v>91443253</v>
      </c>
      <c r="Q167" s="184">
        <f t="shared" si="239"/>
        <v>9.8897089999999999</v>
      </c>
      <c r="R167" s="180">
        <v>9889709</v>
      </c>
      <c r="S167" s="181">
        <v>101332962</v>
      </c>
      <c r="T167" s="180">
        <f t="shared" ref="T167:T169" si="248">S167/1000000</f>
        <v>101.33296199999999</v>
      </c>
      <c r="U167" s="209">
        <f t="shared" si="235"/>
        <v>9.7596170138597158E-2</v>
      </c>
      <c r="V167" s="227">
        <v>12</v>
      </c>
      <c r="W167" s="239">
        <f t="shared" si="245"/>
        <v>8.4444134999999996</v>
      </c>
      <c r="X167" s="228">
        <f t="shared" si="236"/>
        <v>1.8768517499999999</v>
      </c>
      <c r="Y167" s="182">
        <v>2014</v>
      </c>
      <c r="Z167" s="202"/>
      <c r="AA167" s="190"/>
      <c r="AB167" s="224" t="s">
        <v>1853</v>
      </c>
      <c r="AC167" s="189"/>
    </row>
    <row r="168" spans="1:29">
      <c r="A168" s="217" t="s">
        <v>916</v>
      </c>
      <c r="B168" s="218">
        <v>21</v>
      </c>
      <c r="C168" s="178">
        <v>45</v>
      </c>
      <c r="D168" s="247">
        <f t="shared" si="246"/>
        <v>33</v>
      </c>
      <c r="E168" s="178">
        <v>54</v>
      </c>
      <c r="F168" s="178">
        <v>56</v>
      </c>
      <c r="G168" s="220">
        <f t="shared" si="13"/>
        <v>-2</v>
      </c>
      <c r="H168" s="220">
        <f t="shared" si="247"/>
        <v>55</v>
      </c>
      <c r="I168" s="220">
        <f t="shared" si="15"/>
        <v>-22</v>
      </c>
      <c r="J168" s="213" t="s">
        <v>1609</v>
      </c>
      <c r="K168" s="213" t="s">
        <v>1815</v>
      </c>
      <c r="L168" s="196" t="s">
        <v>1557</v>
      </c>
      <c r="M168" s="221">
        <f t="shared" si="244"/>
        <v>49.514769000000001</v>
      </c>
      <c r="N168" s="222">
        <v>49514769</v>
      </c>
      <c r="O168" s="184">
        <f t="shared" si="238"/>
        <v>139.854287</v>
      </c>
      <c r="P168" s="222">
        <v>139854287</v>
      </c>
      <c r="Q168" s="184">
        <f t="shared" si="239"/>
        <v>236.28701899999999</v>
      </c>
      <c r="R168" s="185">
        <v>236287019</v>
      </c>
      <c r="S168" s="222">
        <v>376141306</v>
      </c>
      <c r="T168" s="222">
        <f t="shared" si="248"/>
        <v>376.14130599999999</v>
      </c>
      <c r="U168" s="209">
        <f t="shared" si="235"/>
        <v>0.62818684156958826</v>
      </c>
      <c r="V168" s="187">
        <v>45</v>
      </c>
      <c r="W168" s="223">
        <f>SUM((S168/1000000)/V168)</f>
        <v>8.3586956888888881</v>
      </c>
      <c r="X168" s="228">
        <f t="shared" si="236"/>
        <v>1.1003282000000001</v>
      </c>
      <c r="Y168" s="182">
        <v>2012</v>
      </c>
      <c r="Z168" s="190"/>
      <c r="AA168" s="190"/>
      <c r="AB168" s="224" t="s">
        <v>1854</v>
      </c>
      <c r="AC168" s="189"/>
    </row>
    <row r="169" spans="1:29">
      <c r="A169" s="205" t="s">
        <v>1855</v>
      </c>
      <c r="B169" s="206">
        <v>92</v>
      </c>
      <c r="C169" s="189">
        <v>76</v>
      </c>
      <c r="D169" s="253">
        <f t="shared" si="246"/>
        <v>84</v>
      </c>
      <c r="E169" s="189">
        <v>89</v>
      </c>
      <c r="F169" s="189">
        <v>79</v>
      </c>
      <c r="G169" s="244">
        <f t="shared" si="13"/>
        <v>10</v>
      </c>
      <c r="H169" s="244">
        <f t="shared" si="247"/>
        <v>84</v>
      </c>
      <c r="I169" s="244">
        <f t="shared" si="15"/>
        <v>0</v>
      </c>
      <c r="J169" s="193" t="s">
        <v>1554</v>
      </c>
      <c r="K169" s="193" t="s">
        <v>1554</v>
      </c>
      <c r="L169" s="193" t="s">
        <v>1536</v>
      </c>
      <c r="M169" s="184">
        <f t="shared" si="244"/>
        <v>0.12843499999999999</v>
      </c>
      <c r="N169" s="185">
        <v>128435</v>
      </c>
      <c r="O169" s="184">
        <f t="shared" si="238"/>
        <v>37.709978999999997</v>
      </c>
      <c r="P169" s="185">
        <v>37709979</v>
      </c>
      <c r="Q169" s="184">
        <f t="shared" si="239"/>
        <v>62.419893000000002</v>
      </c>
      <c r="R169" s="185">
        <v>62419893</v>
      </c>
      <c r="S169" s="185">
        <v>100129872</v>
      </c>
      <c r="T169" s="185">
        <f t="shared" si="248"/>
        <v>100.12987200000001</v>
      </c>
      <c r="U169" s="209">
        <f t="shared" si="235"/>
        <v>0.62338932181996598</v>
      </c>
      <c r="V169" s="187">
        <v>12</v>
      </c>
      <c r="W169" s="223">
        <f t="shared" ref="W169:W173" si="249">SUM(T169/V169)</f>
        <v>8.3441559999999999</v>
      </c>
      <c r="X169" s="228">
        <f t="shared" si="236"/>
        <v>1.0702916666666666E-2</v>
      </c>
      <c r="Y169" s="189">
        <v>2013</v>
      </c>
      <c r="Z169" s="190"/>
      <c r="AA169" s="190"/>
      <c r="AB169" s="224" t="s">
        <v>1856</v>
      </c>
      <c r="AC169" s="189"/>
    </row>
    <row r="170" spans="1:29">
      <c r="A170" s="217" t="s">
        <v>1857</v>
      </c>
      <c r="B170" s="218">
        <v>80</v>
      </c>
      <c r="C170" s="178">
        <v>72</v>
      </c>
      <c r="D170" s="247">
        <f t="shared" si="246"/>
        <v>76</v>
      </c>
      <c r="E170" s="178">
        <v>90</v>
      </c>
      <c r="F170" s="178">
        <v>85</v>
      </c>
      <c r="G170" s="220">
        <f t="shared" si="13"/>
        <v>5</v>
      </c>
      <c r="H170" s="220">
        <f t="shared" si="247"/>
        <v>87.5</v>
      </c>
      <c r="I170" s="220">
        <f t="shared" si="15"/>
        <v>-11.5</v>
      </c>
      <c r="J170" s="213" t="s">
        <v>1572</v>
      </c>
      <c r="K170" s="213" t="s">
        <v>1572</v>
      </c>
      <c r="L170" s="213" t="s">
        <v>1547</v>
      </c>
      <c r="M170" s="221">
        <v>29.48</v>
      </c>
      <c r="N170" s="222">
        <f>M170*1000000</f>
        <v>29480000</v>
      </c>
      <c r="O170" s="184">
        <v>148.1</v>
      </c>
      <c r="P170" s="222">
        <f>O170*1000000</f>
        <v>148100000</v>
      </c>
      <c r="Q170" s="184">
        <v>121.86</v>
      </c>
      <c r="R170" s="180">
        <f>SUM(Q170*1000000)</f>
        <v>121860000</v>
      </c>
      <c r="S170" s="222">
        <f>T170*1000000</f>
        <v>269960000</v>
      </c>
      <c r="T170" s="222">
        <v>269.95999999999998</v>
      </c>
      <c r="U170" s="209">
        <f t="shared" si="235"/>
        <v>0.45140020743813897</v>
      </c>
      <c r="V170" s="187">
        <v>33</v>
      </c>
      <c r="W170" s="223">
        <f t="shared" si="249"/>
        <v>8.1806060606060598</v>
      </c>
      <c r="X170" s="228">
        <f t="shared" si="236"/>
        <v>0.89333333333333331</v>
      </c>
      <c r="Y170" s="178">
        <v>2008</v>
      </c>
      <c r="Z170" s="190"/>
      <c r="AA170" s="190"/>
      <c r="AB170" s="224" t="s">
        <v>1858</v>
      </c>
      <c r="AC170" s="189"/>
    </row>
    <row r="171" spans="1:29">
      <c r="A171" s="194" t="s">
        <v>1859</v>
      </c>
      <c r="B171" s="177">
        <v>11</v>
      </c>
      <c r="C171" s="195">
        <v>18</v>
      </c>
      <c r="D171" s="252">
        <f t="shared" ref="D171:D172" si="250">(B171+C171)/2</f>
        <v>14.5</v>
      </c>
      <c r="E171" s="195">
        <v>45</v>
      </c>
      <c r="F171" s="195">
        <v>39</v>
      </c>
      <c r="G171" s="180">
        <f t="shared" si="13"/>
        <v>6</v>
      </c>
      <c r="H171" s="246">
        <f t="shared" ref="H171:H172" si="251">(E171+F171)/2</f>
        <v>42</v>
      </c>
      <c r="I171" s="208">
        <f t="shared" si="15"/>
        <v>-27.5</v>
      </c>
      <c r="J171" s="204" t="s">
        <v>1565</v>
      </c>
      <c r="K171" s="204" t="s">
        <v>1565</v>
      </c>
      <c r="L171" s="183" t="s">
        <v>1547</v>
      </c>
      <c r="M171" s="184">
        <f t="shared" ref="M171:M172" si="252">N171/1000000</f>
        <v>11.111875</v>
      </c>
      <c r="N171" s="180">
        <v>11111875</v>
      </c>
      <c r="O171" s="216">
        <f t="shared" ref="O171:O172" si="253">P171/1000000</f>
        <v>35.593113000000002</v>
      </c>
      <c r="P171" s="180">
        <v>35593113</v>
      </c>
      <c r="Q171" s="184">
        <f>R171/1000000</f>
        <v>58.479914999999998</v>
      </c>
      <c r="R171" s="185">
        <v>58479915</v>
      </c>
      <c r="S171" s="185">
        <f>R171+P171</f>
        <v>94073028</v>
      </c>
      <c r="T171" s="185">
        <f t="shared" ref="T171:T172" si="254">S171/1000000</f>
        <v>94.073027999999994</v>
      </c>
      <c r="U171" s="209">
        <f>R171/S171</f>
        <v>0.62164380421559307</v>
      </c>
      <c r="V171" s="187">
        <v>11.5</v>
      </c>
      <c r="W171" s="188">
        <f t="shared" si="249"/>
        <v>8.1802633043478252</v>
      </c>
      <c r="X171" s="209">
        <f>N171/(V171*1000000)</f>
        <v>0.96625000000000005</v>
      </c>
      <c r="Y171" s="195">
        <v>2016</v>
      </c>
      <c r="Z171" s="190"/>
      <c r="AA171" s="190"/>
      <c r="AB171" s="191" t="s">
        <v>1860</v>
      </c>
      <c r="AC171" s="190"/>
    </row>
    <row r="172" spans="1:29">
      <c r="A172" s="225" t="s">
        <v>1861</v>
      </c>
      <c r="B172" s="206">
        <v>96</v>
      </c>
      <c r="C172" s="189">
        <v>83</v>
      </c>
      <c r="D172" s="189">
        <f t="shared" si="250"/>
        <v>89.5</v>
      </c>
      <c r="E172" s="189">
        <v>65</v>
      </c>
      <c r="F172" s="189">
        <v>76</v>
      </c>
      <c r="G172" s="195">
        <f t="shared" si="13"/>
        <v>-11</v>
      </c>
      <c r="H172" s="189">
        <f t="shared" si="251"/>
        <v>70.5</v>
      </c>
      <c r="I172" s="195">
        <f t="shared" si="15"/>
        <v>19</v>
      </c>
      <c r="J172" s="193" t="s">
        <v>1402</v>
      </c>
      <c r="K172" s="193" t="s">
        <v>1402</v>
      </c>
      <c r="L172" s="193" t="s">
        <v>1547</v>
      </c>
      <c r="M172" s="184">
        <f t="shared" si="252"/>
        <v>3.8110520000000001</v>
      </c>
      <c r="N172" s="185">
        <v>3811052</v>
      </c>
      <c r="O172" s="184">
        <f t="shared" si="253"/>
        <v>14.674075999999999</v>
      </c>
      <c r="P172" s="180">
        <v>14674076</v>
      </c>
      <c r="Q172" s="216">
        <v>1.6</v>
      </c>
      <c r="R172" s="180">
        <f t="shared" ref="R172:R173" si="255">SUM(Q172*1000000)</f>
        <v>1600000</v>
      </c>
      <c r="S172" s="185">
        <f>SUM(P172+Q172*1000000)</f>
        <v>16274076</v>
      </c>
      <c r="T172" s="185">
        <f t="shared" si="254"/>
        <v>16.274076000000001</v>
      </c>
      <c r="U172" s="209">
        <f t="shared" ref="U172:U179" si="256">(R172/S172)</f>
        <v>9.8315873663119183E-2</v>
      </c>
      <c r="V172" s="227">
        <v>2</v>
      </c>
      <c r="W172" s="223">
        <f t="shared" si="249"/>
        <v>8.1370380000000004</v>
      </c>
      <c r="X172" s="228">
        <f t="shared" ref="X172:X179" si="257">SUM(M172/V172)</f>
        <v>1.9055260000000001</v>
      </c>
      <c r="Y172" s="189">
        <v>2015</v>
      </c>
      <c r="Z172" s="190"/>
      <c r="AA172" s="190"/>
      <c r="AB172" s="224" t="s">
        <v>1862</v>
      </c>
      <c r="AC172" s="189"/>
    </row>
    <row r="173" spans="1:29">
      <c r="A173" s="217" t="s">
        <v>1863</v>
      </c>
      <c r="B173" s="218">
        <v>87</v>
      </c>
      <c r="C173" s="178">
        <v>76</v>
      </c>
      <c r="D173" s="218">
        <f t="shared" ref="D173:D175" si="258">AVERAGE(B173:C173)</f>
        <v>81.5</v>
      </c>
      <c r="E173" s="178">
        <v>81</v>
      </c>
      <c r="F173" s="178">
        <v>79</v>
      </c>
      <c r="G173" s="178">
        <f t="shared" si="13"/>
        <v>2</v>
      </c>
      <c r="H173" s="178">
        <f t="shared" ref="H173:H175" si="259">AVERAGE(E173:F173)</f>
        <v>80</v>
      </c>
      <c r="I173" s="218">
        <f t="shared" si="15"/>
        <v>1.5</v>
      </c>
      <c r="J173" s="213" t="s">
        <v>1550</v>
      </c>
      <c r="K173" s="213" t="s">
        <v>1623</v>
      </c>
      <c r="L173" s="213" t="s">
        <v>1547</v>
      </c>
      <c r="M173" s="221">
        <v>3.8</v>
      </c>
      <c r="N173" s="222">
        <f>M173*1000000</f>
        <v>3800000</v>
      </c>
      <c r="O173" s="184">
        <v>32.39</v>
      </c>
      <c r="P173" s="222">
        <f>O173*1000000</f>
        <v>32390000</v>
      </c>
      <c r="Q173" s="184">
        <v>28.33</v>
      </c>
      <c r="R173" s="180">
        <f t="shared" si="255"/>
        <v>28330000</v>
      </c>
      <c r="S173" s="222">
        <f>T173*1000000</f>
        <v>60720000</v>
      </c>
      <c r="T173" s="222">
        <v>60.72</v>
      </c>
      <c r="U173" s="209">
        <f t="shared" si="256"/>
        <v>0.46656785243741766</v>
      </c>
      <c r="V173" s="187">
        <v>7.5</v>
      </c>
      <c r="W173" s="223">
        <f t="shared" si="249"/>
        <v>8.0960000000000001</v>
      </c>
      <c r="X173" s="228">
        <f t="shared" si="257"/>
        <v>0.5066666666666666</v>
      </c>
      <c r="Y173" s="178">
        <v>2009</v>
      </c>
      <c r="Z173" s="190"/>
      <c r="AA173" s="190"/>
      <c r="AB173" s="224" t="s">
        <v>1864</v>
      </c>
      <c r="AC173" s="189"/>
    </row>
    <row r="174" spans="1:29">
      <c r="A174" s="240" t="s">
        <v>1865</v>
      </c>
      <c r="B174" s="241">
        <v>18</v>
      </c>
      <c r="C174" s="182">
        <v>30</v>
      </c>
      <c r="D174" s="254">
        <f t="shared" si="258"/>
        <v>24</v>
      </c>
      <c r="E174" s="182">
        <v>53</v>
      </c>
      <c r="F174" s="182">
        <v>65</v>
      </c>
      <c r="G174" s="211">
        <f t="shared" si="13"/>
        <v>-12</v>
      </c>
      <c r="H174" s="211">
        <f t="shared" si="259"/>
        <v>59</v>
      </c>
      <c r="I174" s="211">
        <f t="shared" si="15"/>
        <v>-35</v>
      </c>
      <c r="J174" s="196" t="s">
        <v>1609</v>
      </c>
      <c r="K174" s="196" t="s">
        <v>1842</v>
      </c>
      <c r="L174" s="196" t="s">
        <v>1630</v>
      </c>
      <c r="M174" s="216">
        <f t="shared" ref="M174:M177" si="260">N174/1000000</f>
        <v>17.813721999999999</v>
      </c>
      <c r="N174" s="181">
        <v>17813722</v>
      </c>
      <c r="O174" s="216">
        <f t="shared" ref="O174:O177" si="261">P174/1000000</f>
        <v>82.390773999999993</v>
      </c>
      <c r="P174" s="181">
        <v>82390774</v>
      </c>
      <c r="Q174" s="184">
        <f t="shared" ref="Q174:Q177" si="262">R174/1000000</f>
        <v>55.223280000000003</v>
      </c>
      <c r="R174" s="180">
        <v>55223280</v>
      </c>
      <c r="S174" s="181">
        <v>137614054</v>
      </c>
      <c r="T174" s="180">
        <f t="shared" ref="T174:T177" si="263">S174/1000000</f>
        <v>137.61405400000001</v>
      </c>
      <c r="U174" s="209">
        <f t="shared" si="256"/>
        <v>0.40129099023563392</v>
      </c>
      <c r="V174" s="227">
        <v>17</v>
      </c>
      <c r="W174" s="239">
        <f t="shared" ref="W174:W177" si="264">SUM(S174/(V174*1000000))</f>
        <v>8.0949443529411766</v>
      </c>
      <c r="X174" s="228">
        <f t="shared" si="257"/>
        <v>1.047866</v>
      </c>
      <c r="Y174" s="182">
        <v>2014</v>
      </c>
      <c r="Z174" s="202"/>
      <c r="AA174" s="190"/>
      <c r="AB174" s="224" t="s">
        <v>1866</v>
      </c>
      <c r="AC174" s="189"/>
    </row>
    <row r="175" spans="1:29">
      <c r="A175" s="240" t="s">
        <v>1867</v>
      </c>
      <c r="B175" s="241">
        <v>79</v>
      </c>
      <c r="C175" s="182">
        <v>72</v>
      </c>
      <c r="D175" s="254">
        <f t="shared" si="258"/>
        <v>75.5</v>
      </c>
      <c r="E175" s="182">
        <v>84</v>
      </c>
      <c r="F175" s="182">
        <v>76</v>
      </c>
      <c r="G175" s="211">
        <f t="shared" si="13"/>
        <v>8</v>
      </c>
      <c r="H175" s="211">
        <f t="shared" si="259"/>
        <v>80</v>
      </c>
      <c r="I175" s="211">
        <f t="shared" si="15"/>
        <v>-4.5</v>
      </c>
      <c r="J175" s="196" t="s">
        <v>1641</v>
      </c>
      <c r="K175" s="196" t="s">
        <v>1868</v>
      </c>
      <c r="L175" s="196" t="s">
        <v>1536</v>
      </c>
      <c r="M175" s="216">
        <f t="shared" si="260"/>
        <v>0.208763</v>
      </c>
      <c r="N175" s="181">
        <v>208763</v>
      </c>
      <c r="O175" s="216">
        <f t="shared" si="261"/>
        <v>35.893537000000002</v>
      </c>
      <c r="P175" s="181">
        <v>35893537</v>
      </c>
      <c r="Q175" s="184">
        <f t="shared" si="262"/>
        <v>85.308402999999998</v>
      </c>
      <c r="R175" s="180">
        <v>85308403</v>
      </c>
      <c r="S175" s="181">
        <v>121201940</v>
      </c>
      <c r="T175" s="180">
        <f t="shared" si="263"/>
        <v>121.20193999999999</v>
      </c>
      <c r="U175" s="209">
        <f t="shared" si="256"/>
        <v>0.70385344492010604</v>
      </c>
      <c r="V175" s="227">
        <v>15</v>
      </c>
      <c r="W175" s="239">
        <f t="shared" si="264"/>
        <v>8.0801293333333337</v>
      </c>
      <c r="X175" s="228">
        <f t="shared" si="257"/>
        <v>1.3917533333333334E-2</v>
      </c>
      <c r="Y175" s="182">
        <v>2014</v>
      </c>
      <c r="Z175" s="245" t="s">
        <v>1615</v>
      </c>
      <c r="AA175" s="196" t="s">
        <v>1869</v>
      </c>
      <c r="AB175" s="224" t="s">
        <v>1870</v>
      </c>
      <c r="AC175" s="189"/>
    </row>
    <row r="176" spans="1:29">
      <c r="A176" s="194" t="s">
        <v>1871</v>
      </c>
      <c r="B176" s="177">
        <v>54</v>
      </c>
      <c r="C176" s="195">
        <v>52</v>
      </c>
      <c r="D176" s="180">
        <f t="shared" ref="D176:D177" si="265">(B176+C176)/2</f>
        <v>53</v>
      </c>
      <c r="E176" s="195">
        <v>37</v>
      </c>
      <c r="F176" s="195">
        <v>46</v>
      </c>
      <c r="G176" s="182">
        <f t="shared" si="13"/>
        <v>-9</v>
      </c>
      <c r="H176" s="182">
        <f t="shared" ref="H176:H177" si="266">(E176+F176)/2</f>
        <v>41.5</v>
      </c>
      <c r="I176" s="181">
        <f t="shared" si="15"/>
        <v>11.5</v>
      </c>
      <c r="J176" s="196" t="s">
        <v>1402</v>
      </c>
      <c r="K176" s="196" t="s">
        <v>1618</v>
      </c>
      <c r="L176" s="197" t="s">
        <v>1547</v>
      </c>
      <c r="M176" s="198">
        <f t="shared" si="260"/>
        <v>11.205560999999999</v>
      </c>
      <c r="N176" s="180">
        <v>11205561</v>
      </c>
      <c r="O176" s="198">
        <f t="shared" si="261"/>
        <v>44.307192000000001</v>
      </c>
      <c r="P176" s="180">
        <v>44307192</v>
      </c>
      <c r="Q176" s="198">
        <f t="shared" si="262"/>
        <v>0</v>
      </c>
      <c r="R176" s="181">
        <f t="shared" ref="R176:R177" si="267">S176-P176</f>
        <v>0</v>
      </c>
      <c r="S176" s="180">
        <v>44307192</v>
      </c>
      <c r="T176" s="180">
        <f t="shared" si="263"/>
        <v>44.307192000000001</v>
      </c>
      <c r="U176" s="186">
        <f t="shared" si="256"/>
        <v>0</v>
      </c>
      <c r="V176" s="227">
        <v>5.5</v>
      </c>
      <c r="W176" s="239">
        <f t="shared" si="264"/>
        <v>8.0558530909090909</v>
      </c>
      <c r="X176" s="186">
        <f t="shared" si="257"/>
        <v>2.0373747272727272</v>
      </c>
      <c r="Y176" s="195">
        <v>2017</v>
      </c>
      <c r="Z176" s="202"/>
      <c r="AA176" s="202"/>
      <c r="AB176" s="203" t="s">
        <v>1872</v>
      </c>
      <c r="AC176" s="202"/>
    </row>
    <row r="177" spans="1:29">
      <c r="A177" s="194" t="s">
        <v>1873</v>
      </c>
      <c r="B177" s="177">
        <v>88</v>
      </c>
      <c r="C177" s="195">
        <v>78</v>
      </c>
      <c r="D177" s="180">
        <f t="shared" si="265"/>
        <v>83</v>
      </c>
      <c r="E177" s="195">
        <v>43</v>
      </c>
      <c r="F177" s="195">
        <v>62</v>
      </c>
      <c r="G177" s="211">
        <f t="shared" si="13"/>
        <v>-19</v>
      </c>
      <c r="H177" s="211">
        <f t="shared" si="266"/>
        <v>52.5</v>
      </c>
      <c r="I177" s="181">
        <f t="shared" si="15"/>
        <v>30.5</v>
      </c>
      <c r="J177" s="196" t="s">
        <v>1402</v>
      </c>
      <c r="K177" s="196" t="s">
        <v>1402</v>
      </c>
      <c r="L177" s="197" t="s">
        <v>1547</v>
      </c>
      <c r="M177" s="198">
        <f t="shared" si="260"/>
        <v>5.9883699999999997</v>
      </c>
      <c r="N177" s="180">
        <v>5988370</v>
      </c>
      <c r="O177" s="198">
        <f t="shared" si="261"/>
        <v>13.985117000000001</v>
      </c>
      <c r="P177" s="180">
        <v>13985117</v>
      </c>
      <c r="Q177" s="198">
        <f t="shared" si="262"/>
        <v>5.295814</v>
      </c>
      <c r="R177" s="181">
        <f t="shared" si="267"/>
        <v>5295814</v>
      </c>
      <c r="S177" s="180">
        <v>19280931</v>
      </c>
      <c r="T177" s="180">
        <f t="shared" si="263"/>
        <v>19.280930999999999</v>
      </c>
      <c r="U177" s="186">
        <f t="shared" si="256"/>
        <v>0.27466588620642851</v>
      </c>
      <c r="V177" s="227">
        <v>2.4</v>
      </c>
      <c r="W177" s="239">
        <f t="shared" si="264"/>
        <v>8.0337212499999993</v>
      </c>
      <c r="X177" s="186">
        <f t="shared" si="257"/>
        <v>2.4951541666666666</v>
      </c>
      <c r="Y177" s="195">
        <v>2017</v>
      </c>
      <c r="Z177" s="202"/>
      <c r="AA177" s="202"/>
      <c r="AB177" s="203" t="s">
        <v>1874</v>
      </c>
      <c r="AC177" s="202"/>
    </row>
    <row r="178" spans="1:29">
      <c r="A178" s="217" t="s">
        <v>1875</v>
      </c>
      <c r="B178" s="218">
        <v>19</v>
      </c>
      <c r="C178" s="178">
        <v>35</v>
      </c>
      <c r="D178" s="218">
        <f t="shared" ref="D178:D179" si="268">AVERAGE(B178:C178)</f>
        <v>27</v>
      </c>
      <c r="E178" s="178">
        <v>46</v>
      </c>
      <c r="F178" s="178">
        <v>52</v>
      </c>
      <c r="G178" s="178">
        <f t="shared" si="13"/>
        <v>-6</v>
      </c>
      <c r="H178" s="178">
        <f t="shared" ref="H178:H179" si="269">AVERAGE(E178:F178)</f>
        <v>49</v>
      </c>
      <c r="I178" s="218">
        <f t="shared" si="15"/>
        <v>-22</v>
      </c>
      <c r="J178" s="213" t="s">
        <v>1601</v>
      </c>
      <c r="K178" s="213" t="s">
        <v>1782</v>
      </c>
      <c r="L178" s="213" t="s">
        <v>1547</v>
      </c>
      <c r="M178" s="221">
        <v>14.6</v>
      </c>
      <c r="N178" s="222">
        <f t="shared" ref="N178:N179" si="270">M178*1000000</f>
        <v>14600000</v>
      </c>
      <c r="O178" s="184">
        <v>35.159999999999997</v>
      </c>
      <c r="P178" s="222">
        <f t="shared" ref="P178:P179" si="271">O178*1000000</f>
        <v>35160000</v>
      </c>
      <c r="Q178" s="184">
        <v>33.119999999999997</v>
      </c>
      <c r="R178" s="180">
        <f t="shared" ref="R178:R179" si="272">SUM(Q178*1000000)</f>
        <v>33119999.999999996</v>
      </c>
      <c r="S178" s="222">
        <f t="shared" ref="S178:S179" si="273">T178*1000000</f>
        <v>68280000</v>
      </c>
      <c r="T178" s="222">
        <v>68.28</v>
      </c>
      <c r="U178" s="209">
        <f t="shared" si="256"/>
        <v>0.48506151142355003</v>
      </c>
      <c r="V178" s="187">
        <v>8.5</v>
      </c>
      <c r="W178" s="223">
        <f t="shared" ref="W178:W180" si="274">SUM(T178/V178)</f>
        <v>8.0329411764705885</v>
      </c>
      <c r="X178" s="228">
        <f t="shared" si="257"/>
        <v>1.7176470588235293</v>
      </c>
      <c r="Y178" s="178">
        <v>2008</v>
      </c>
      <c r="Z178" s="190"/>
      <c r="AA178" s="190"/>
      <c r="AB178" s="224" t="s">
        <v>1876</v>
      </c>
      <c r="AC178" s="189"/>
    </row>
    <row r="179" spans="1:29">
      <c r="A179" s="217" t="s">
        <v>1877</v>
      </c>
      <c r="B179" s="218">
        <v>90</v>
      </c>
      <c r="C179" s="178">
        <v>83</v>
      </c>
      <c r="D179" s="247">
        <f t="shared" si="268"/>
        <v>86.5</v>
      </c>
      <c r="E179" s="178">
        <v>76</v>
      </c>
      <c r="F179" s="178">
        <v>74</v>
      </c>
      <c r="G179" s="220">
        <f t="shared" si="13"/>
        <v>2</v>
      </c>
      <c r="H179" s="220">
        <f t="shared" si="269"/>
        <v>75</v>
      </c>
      <c r="I179" s="220">
        <f t="shared" si="15"/>
        <v>11.5</v>
      </c>
      <c r="J179" s="213" t="s">
        <v>1612</v>
      </c>
      <c r="K179" s="213" t="s">
        <v>1612</v>
      </c>
      <c r="L179" s="213" t="s">
        <v>1541</v>
      </c>
      <c r="M179" s="221">
        <v>11.2</v>
      </c>
      <c r="N179" s="222">
        <f t="shared" si="270"/>
        <v>11200000</v>
      </c>
      <c r="O179" s="184">
        <v>83.82</v>
      </c>
      <c r="P179" s="222">
        <f t="shared" si="271"/>
        <v>83820000</v>
      </c>
      <c r="Q179" s="184">
        <v>116.38</v>
      </c>
      <c r="R179" s="180">
        <f t="shared" si="272"/>
        <v>116380000</v>
      </c>
      <c r="S179" s="222">
        <f t="shared" si="273"/>
        <v>200200000</v>
      </c>
      <c r="T179" s="222">
        <v>200.2</v>
      </c>
      <c r="U179" s="209">
        <f t="shared" si="256"/>
        <v>0.58131868131868136</v>
      </c>
      <c r="V179" s="187">
        <v>25</v>
      </c>
      <c r="W179" s="223">
        <f t="shared" si="274"/>
        <v>8.0079999999999991</v>
      </c>
      <c r="X179" s="228">
        <f t="shared" si="257"/>
        <v>0.44799999999999995</v>
      </c>
      <c r="Y179" s="178">
        <v>2009</v>
      </c>
      <c r="Z179" s="190"/>
      <c r="AA179" s="190"/>
      <c r="AB179" s="224" t="s">
        <v>1878</v>
      </c>
      <c r="AC179" s="189"/>
    </row>
    <row r="180" spans="1:29">
      <c r="A180" s="194" t="s">
        <v>1879</v>
      </c>
      <c r="B180" s="177">
        <v>80</v>
      </c>
      <c r="C180" s="195">
        <v>65</v>
      </c>
      <c r="D180" s="252">
        <f t="shared" ref="D180:D183" si="275">(B180+C180)/2</f>
        <v>72.5</v>
      </c>
      <c r="E180" s="195">
        <v>82</v>
      </c>
      <c r="F180" s="195">
        <v>77</v>
      </c>
      <c r="G180" s="180">
        <f t="shared" si="13"/>
        <v>5</v>
      </c>
      <c r="H180" s="195">
        <f t="shared" ref="H180:H183" si="276">(E180+F180)/2</f>
        <v>79.5</v>
      </c>
      <c r="I180" s="208">
        <f t="shared" si="15"/>
        <v>-7</v>
      </c>
      <c r="J180" s="204" t="s">
        <v>1432</v>
      </c>
      <c r="K180" s="204" t="s">
        <v>1432</v>
      </c>
      <c r="L180" s="183" t="s">
        <v>1557</v>
      </c>
      <c r="M180" s="184">
        <f t="shared" ref="M180:M183" si="277">N180/1000000</f>
        <v>40.406314000000002</v>
      </c>
      <c r="N180" s="180">
        <v>40406314</v>
      </c>
      <c r="O180" s="216">
        <f t="shared" ref="O180:O183" si="278">P180/1000000</f>
        <v>102.47000800000001</v>
      </c>
      <c r="P180" s="180">
        <v>102470008</v>
      </c>
      <c r="Q180" s="184">
        <f t="shared" ref="Q180:Q183" si="279">R180/1000000</f>
        <v>217.7</v>
      </c>
      <c r="R180" s="185">
        <v>217700000</v>
      </c>
      <c r="S180" s="185">
        <f>R180+P180</f>
        <v>320170008</v>
      </c>
      <c r="T180" s="185">
        <f t="shared" ref="T180:T182" si="280">S180/1000000</f>
        <v>320.170008</v>
      </c>
      <c r="U180" s="209">
        <f>R180/S180</f>
        <v>0.67995125889493058</v>
      </c>
      <c r="V180" s="187">
        <v>40</v>
      </c>
      <c r="W180" s="188">
        <f t="shared" si="274"/>
        <v>8.0042501999999995</v>
      </c>
      <c r="X180" s="209">
        <f>N180/(V180*1000000)</f>
        <v>1.0101578499999999</v>
      </c>
      <c r="Y180" s="195">
        <v>2016</v>
      </c>
      <c r="Z180" s="190"/>
      <c r="AA180" s="190"/>
      <c r="AB180" s="191" t="s">
        <v>1880</v>
      </c>
      <c r="AC180" s="190"/>
    </row>
    <row r="181" spans="1:29">
      <c r="A181" s="194" t="s">
        <v>1881</v>
      </c>
      <c r="B181" s="177">
        <v>47</v>
      </c>
      <c r="C181" s="195">
        <v>39</v>
      </c>
      <c r="D181" s="180">
        <f t="shared" si="275"/>
        <v>43</v>
      </c>
      <c r="E181" s="195">
        <v>80</v>
      </c>
      <c r="F181" s="195">
        <v>75</v>
      </c>
      <c r="G181" s="182">
        <f t="shared" si="13"/>
        <v>5</v>
      </c>
      <c r="H181" s="182">
        <f t="shared" si="276"/>
        <v>77.5</v>
      </c>
      <c r="I181" s="181">
        <f t="shared" si="15"/>
        <v>-34.5</v>
      </c>
      <c r="J181" s="196" t="s">
        <v>1601</v>
      </c>
      <c r="K181" s="196" t="s">
        <v>1601</v>
      </c>
      <c r="L181" s="197" t="s">
        <v>1541</v>
      </c>
      <c r="M181" s="198">
        <f t="shared" si="277"/>
        <v>8.8858990000000002</v>
      </c>
      <c r="N181" s="180">
        <v>8885899</v>
      </c>
      <c r="O181" s="198">
        <f t="shared" si="278"/>
        <v>21.885107000000001</v>
      </c>
      <c r="P181" s="180">
        <v>21885107</v>
      </c>
      <c r="Q181" s="198">
        <f t="shared" si="279"/>
        <v>30.098977999999999</v>
      </c>
      <c r="R181" s="181">
        <f>S181-P181</f>
        <v>30098978</v>
      </c>
      <c r="S181" s="180">
        <v>51984085</v>
      </c>
      <c r="T181" s="180">
        <f t="shared" si="280"/>
        <v>51.984085</v>
      </c>
      <c r="U181" s="186">
        <f t="shared" ref="U181:U201" si="281">(R181/S181)</f>
        <v>0.57900370853887295</v>
      </c>
      <c r="V181" s="227">
        <v>6.5</v>
      </c>
      <c r="W181" s="239">
        <f>SUM(S181/(V181*1000000))</f>
        <v>7.9975515384615381</v>
      </c>
      <c r="X181" s="186">
        <f t="shared" ref="X181:X201" si="282">SUM(M181/V181)</f>
        <v>1.3670613846153847</v>
      </c>
      <c r="Y181" s="195">
        <v>2017</v>
      </c>
      <c r="Z181" s="202"/>
      <c r="AA181" s="202"/>
      <c r="AB181" s="203" t="s">
        <v>1882</v>
      </c>
      <c r="AC181" s="202"/>
    </row>
    <row r="182" spans="1:29">
      <c r="A182" s="225" t="s">
        <v>294</v>
      </c>
      <c r="B182" s="206">
        <v>81</v>
      </c>
      <c r="C182" s="189">
        <v>67</v>
      </c>
      <c r="D182" s="253">
        <f t="shared" si="275"/>
        <v>74</v>
      </c>
      <c r="E182" s="189">
        <v>84</v>
      </c>
      <c r="F182" s="189">
        <v>68</v>
      </c>
      <c r="G182" s="180">
        <f t="shared" si="13"/>
        <v>16</v>
      </c>
      <c r="H182" s="189">
        <f t="shared" si="276"/>
        <v>76</v>
      </c>
      <c r="I182" s="208">
        <f t="shared" si="15"/>
        <v>-2</v>
      </c>
      <c r="J182" s="193" t="s">
        <v>1609</v>
      </c>
      <c r="K182" s="193" t="s">
        <v>1609</v>
      </c>
      <c r="L182" s="193" t="s">
        <v>1557</v>
      </c>
      <c r="M182" s="184">
        <f t="shared" si="277"/>
        <v>147.18704</v>
      </c>
      <c r="N182" s="185">
        <v>147187040</v>
      </c>
      <c r="O182" s="184">
        <f t="shared" si="278"/>
        <v>352.78683000000001</v>
      </c>
      <c r="P182" s="180">
        <v>352786830</v>
      </c>
      <c r="Q182" s="184">
        <f t="shared" si="279"/>
        <v>1162.040651</v>
      </c>
      <c r="R182" s="180">
        <v>1162040651</v>
      </c>
      <c r="S182" s="185">
        <f>SUM(P182+(Q182*1000000))</f>
        <v>1514827481</v>
      </c>
      <c r="T182" s="185">
        <f t="shared" si="280"/>
        <v>1514.827481</v>
      </c>
      <c r="U182" s="209">
        <f t="shared" si="281"/>
        <v>0.7671108859425293</v>
      </c>
      <c r="V182" s="227">
        <v>190</v>
      </c>
      <c r="W182" s="223">
        <f>SUM(T182/V182)</f>
        <v>7.9727762157894739</v>
      </c>
      <c r="X182" s="228">
        <f t="shared" si="282"/>
        <v>0.77466863157894739</v>
      </c>
      <c r="Y182" s="189">
        <v>2015</v>
      </c>
      <c r="Z182" s="190"/>
      <c r="AA182" s="190"/>
      <c r="AB182" s="224" t="s">
        <v>1883</v>
      </c>
      <c r="AC182" s="189"/>
    </row>
    <row r="183" spans="1:29">
      <c r="A183" s="176" t="s">
        <v>1884</v>
      </c>
      <c r="B183" s="177">
        <v>89</v>
      </c>
      <c r="C183" s="178">
        <v>87</v>
      </c>
      <c r="D183" s="180">
        <f t="shared" si="275"/>
        <v>88</v>
      </c>
      <c r="E183" s="178">
        <v>60</v>
      </c>
      <c r="F183" s="180">
        <v>75</v>
      </c>
      <c r="G183" s="181">
        <f t="shared" si="13"/>
        <v>-15</v>
      </c>
      <c r="H183" s="182">
        <f t="shared" si="276"/>
        <v>67.5</v>
      </c>
      <c r="I183" s="181">
        <f t="shared" si="15"/>
        <v>20.5</v>
      </c>
      <c r="J183" s="204" t="s">
        <v>1432</v>
      </c>
      <c r="K183" s="204" t="s">
        <v>1432</v>
      </c>
      <c r="L183" s="183" t="s">
        <v>1547</v>
      </c>
      <c r="M183" s="184">
        <f t="shared" si="277"/>
        <v>13.575172</v>
      </c>
      <c r="N183" s="180">
        <v>13575172</v>
      </c>
      <c r="O183" s="184">
        <f t="shared" si="278"/>
        <v>44.062717999999997</v>
      </c>
      <c r="P183" s="180">
        <v>44062718</v>
      </c>
      <c r="Q183" s="184">
        <f t="shared" si="279"/>
        <v>35.269917</v>
      </c>
      <c r="R183" s="185">
        <f>S183-P183</f>
        <v>35269917</v>
      </c>
      <c r="S183" s="180">
        <v>79332635</v>
      </c>
      <c r="T183" s="185">
        <f>S183/100000</f>
        <v>793.32635000000005</v>
      </c>
      <c r="U183" s="186">
        <f t="shared" si="281"/>
        <v>0.44458269916283505</v>
      </c>
      <c r="V183" s="187">
        <v>10</v>
      </c>
      <c r="W183" s="239">
        <f>SUM(S183/(V183*1000000))</f>
        <v>7.9332634999999998</v>
      </c>
      <c r="X183" s="186">
        <f t="shared" si="282"/>
        <v>1.3575172</v>
      </c>
      <c r="Y183" s="178">
        <v>2018</v>
      </c>
      <c r="Z183" s="190"/>
      <c r="AA183" s="190"/>
      <c r="AB183" s="191" t="s">
        <v>1885</v>
      </c>
      <c r="AC183" s="190"/>
    </row>
    <row r="184" spans="1:29">
      <c r="A184" s="217" t="s">
        <v>1886</v>
      </c>
      <c r="B184" s="218">
        <v>71</v>
      </c>
      <c r="C184" s="178">
        <v>59</v>
      </c>
      <c r="D184" s="218">
        <f>AVERAGE(B184:C184)</f>
        <v>65</v>
      </c>
      <c r="E184" s="178">
        <v>72</v>
      </c>
      <c r="F184" s="178">
        <v>73</v>
      </c>
      <c r="G184" s="178">
        <f t="shared" si="13"/>
        <v>-1</v>
      </c>
      <c r="H184" s="178">
        <f>AVERAGE(E184:F184)</f>
        <v>72.5</v>
      </c>
      <c r="I184" s="218">
        <f t="shared" si="15"/>
        <v>-7.5</v>
      </c>
      <c r="J184" s="213" t="s">
        <v>1550</v>
      </c>
      <c r="K184" s="213" t="s">
        <v>1623</v>
      </c>
      <c r="L184" s="213" t="s">
        <v>1547</v>
      </c>
      <c r="M184" s="221">
        <v>9.76</v>
      </c>
      <c r="N184" s="222">
        <f>M184*1000000</f>
        <v>9760000</v>
      </c>
      <c r="O184" s="184">
        <v>32.24</v>
      </c>
      <c r="P184" s="222">
        <f>O184*1000000</f>
        <v>32240000.000000004</v>
      </c>
      <c r="Q184" s="184">
        <v>23.21</v>
      </c>
      <c r="R184" s="180">
        <f>SUM(Q184*1000000)</f>
        <v>23210000</v>
      </c>
      <c r="S184" s="222">
        <f>T184*1000000</f>
        <v>55450000</v>
      </c>
      <c r="T184" s="222">
        <v>55.45</v>
      </c>
      <c r="U184" s="209">
        <f t="shared" si="281"/>
        <v>0.41857529305680796</v>
      </c>
      <c r="V184" s="187">
        <v>7</v>
      </c>
      <c r="W184" s="223">
        <f>SUM(T184/V184)</f>
        <v>7.9214285714285717</v>
      </c>
      <c r="X184" s="228">
        <f t="shared" si="282"/>
        <v>1.3942857142857144</v>
      </c>
      <c r="Y184" s="178">
        <v>2008</v>
      </c>
      <c r="Z184" s="190"/>
      <c r="AA184" s="190"/>
      <c r="AB184" s="224" t="s">
        <v>1887</v>
      </c>
      <c r="AC184" s="189"/>
    </row>
    <row r="185" spans="1:29">
      <c r="A185" s="194" t="s">
        <v>125</v>
      </c>
      <c r="B185" s="177">
        <v>71</v>
      </c>
      <c r="C185" s="195">
        <v>65</v>
      </c>
      <c r="D185" s="180">
        <f>(B185+C185)/2</f>
        <v>68</v>
      </c>
      <c r="E185" s="195">
        <v>81</v>
      </c>
      <c r="F185" s="195">
        <v>68</v>
      </c>
      <c r="G185" s="182">
        <f t="shared" si="13"/>
        <v>13</v>
      </c>
      <c r="H185" s="182">
        <f>(E185+F185)/2</f>
        <v>74.5</v>
      </c>
      <c r="I185" s="181">
        <f t="shared" si="15"/>
        <v>-6.5</v>
      </c>
      <c r="J185" s="196" t="s">
        <v>1757</v>
      </c>
      <c r="K185" s="196" t="s">
        <v>1757</v>
      </c>
      <c r="L185" s="197" t="s">
        <v>1541</v>
      </c>
      <c r="M185" s="198">
        <f>N185/1000000</f>
        <v>174.75061600000001</v>
      </c>
      <c r="N185" s="180">
        <v>174750616</v>
      </c>
      <c r="O185" s="198">
        <f>P185/1000000</f>
        <v>504.01416499999999</v>
      </c>
      <c r="P185" s="180">
        <v>504014165</v>
      </c>
      <c r="Q185" s="198">
        <f>R185/1000000</f>
        <v>759.50696100000005</v>
      </c>
      <c r="R185" s="181">
        <f>S185-P185</f>
        <v>759506961</v>
      </c>
      <c r="S185" s="180">
        <v>1263521126</v>
      </c>
      <c r="T185" s="180">
        <f>S185/1000000</f>
        <v>1263.5211260000001</v>
      </c>
      <c r="U185" s="186">
        <f t="shared" si="281"/>
        <v>0.60110349195696788</v>
      </c>
      <c r="V185" s="227">
        <v>160</v>
      </c>
      <c r="W185" s="239">
        <f>SUM(S185/(V185*1000000))</f>
        <v>7.8970070374999999</v>
      </c>
      <c r="X185" s="186">
        <f t="shared" si="282"/>
        <v>1.09219135</v>
      </c>
      <c r="Y185" s="195">
        <v>2017</v>
      </c>
      <c r="Z185" s="202"/>
      <c r="AA185" s="202"/>
      <c r="AB185" s="203" t="s">
        <v>1888</v>
      </c>
      <c r="AC185" s="202"/>
    </row>
    <row r="186" spans="1:29">
      <c r="A186" s="217" t="s">
        <v>212</v>
      </c>
      <c r="B186" s="218">
        <v>81</v>
      </c>
      <c r="C186" s="178">
        <v>72</v>
      </c>
      <c r="D186" s="247">
        <f t="shared" ref="D186:D187" si="283">AVERAGE(B186:C186)</f>
        <v>76.5</v>
      </c>
      <c r="E186" s="178">
        <v>81</v>
      </c>
      <c r="F186" s="178">
        <v>76</v>
      </c>
      <c r="G186" s="222">
        <f t="shared" si="13"/>
        <v>5</v>
      </c>
      <c r="H186" s="178">
        <f t="shared" ref="H186:H187" si="284">AVERAGE(E186:F186)</f>
        <v>78.5</v>
      </c>
      <c r="I186" s="247">
        <f t="shared" si="15"/>
        <v>-2</v>
      </c>
      <c r="J186" s="213" t="s">
        <v>1601</v>
      </c>
      <c r="K186" s="213" t="s">
        <v>1889</v>
      </c>
      <c r="L186" s="213" t="s">
        <v>1547</v>
      </c>
      <c r="M186" s="221">
        <v>56.4</v>
      </c>
      <c r="N186" s="222">
        <f t="shared" ref="N186:N187" si="285">M186*1000000</f>
        <v>56400000</v>
      </c>
      <c r="O186" s="184">
        <v>251.51</v>
      </c>
      <c r="P186" s="222">
        <f t="shared" ref="P186:P187" si="286">O186*1000000</f>
        <v>251510000</v>
      </c>
      <c r="Q186" s="184">
        <v>291.60000000000002</v>
      </c>
      <c r="R186" s="180">
        <f t="shared" ref="R186:R187" si="287">SUM(Q186*1000000)</f>
        <v>291600000</v>
      </c>
      <c r="S186" s="222">
        <f t="shared" ref="S186:S187" si="288">T186*1000000</f>
        <v>543110000</v>
      </c>
      <c r="T186" s="222">
        <f>SUM(O186+Q186)</f>
        <v>543.11</v>
      </c>
      <c r="U186" s="209">
        <f t="shared" si="281"/>
        <v>0.53690780873119626</v>
      </c>
      <c r="V186" s="187">
        <v>69</v>
      </c>
      <c r="W186" s="223">
        <f t="shared" ref="W186:W187" si="289">SUM(T186/V186)</f>
        <v>7.8711594202898549</v>
      </c>
      <c r="X186" s="228">
        <f t="shared" si="282"/>
        <v>0.81739130434782603</v>
      </c>
      <c r="Y186" s="178">
        <v>2010</v>
      </c>
      <c r="Z186" s="190"/>
      <c r="AA186" s="190"/>
      <c r="AB186" s="224" t="s">
        <v>1890</v>
      </c>
      <c r="AC186" s="189"/>
    </row>
    <row r="187" spans="1:29">
      <c r="A187" s="217" t="s">
        <v>1891</v>
      </c>
      <c r="B187" s="218">
        <v>43</v>
      </c>
      <c r="C187" s="178">
        <v>48</v>
      </c>
      <c r="D187" s="218">
        <f t="shared" si="283"/>
        <v>45.5</v>
      </c>
      <c r="E187" s="178">
        <v>74</v>
      </c>
      <c r="F187" s="178">
        <v>67</v>
      </c>
      <c r="G187" s="178">
        <f t="shared" si="13"/>
        <v>7</v>
      </c>
      <c r="H187" s="178">
        <f t="shared" si="284"/>
        <v>70.5</v>
      </c>
      <c r="I187" s="218">
        <f t="shared" si="15"/>
        <v>-25</v>
      </c>
      <c r="J187" s="213" t="s">
        <v>1550</v>
      </c>
      <c r="K187" s="213" t="s">
        <v>1623</v>
      </c>
      <c r="L187" s="213" t="s">
        <v>1547</v>
      </c>
      <c r="M187" s="221">
        <v>33.6</v>
      </c>
      <c r="N187" s="222">
        <f t="shared" si="285"/>
        <v>33600000</v>
      </c>
      <c r="O187" s="184">
        <v>163.96</v>
      </c>
      <c r="P187" s="222">
        <f t="shared" si="286"/>
        <v>163960000</v>
      </c>
      <c r="Q187" s="184">
        <v>153.41999999999999</v>
      </c>
      <c r="R187" s="180">
        <f t="shared" si="287"/>
        <v>153420000</v>
      </c>
      <c r="S187" s="222">
        <f t="shared" si="288"/>
        <v>314700000</v>
      </c>
      <c r="T187" s="222">
        <v>314.7</v>
      </c>
      <c r="U187" s="209">
        <f t="shared" si="281"/>
        <v>0.48751191611058153</v>
      </c>
      <c r="V187" s="187">
        <v>40</v>
      </c>
      <c r="W187" s="223">
        <f t="shared" si="289"/>
        <v>7.8674999999999997</v>
      </c>
      <c r="X187" s="228">
        <f t="shared" si="282"/>
        <v>0.84000000000000008</v>
      </c>
      <c r="Y187" s="178">
        <v>2009</v>
      </c>
      <c r="Z187" s="190"/>
      <c r="AA187" s="190"/>
      <c r="AB187" s="224" t="s">
        <v>1892</v>
      </c>
      <c r="AC187" s="189"/>
    </row>
    <row r="188" spans="1:29">
      <c r="A188" s="229" t="s">
        <v>97</v>
      </c>
      <c r="B188" s="177">
        <v>94</v>
      </c>
      <c r="C188" s="177">
        <v>78</v>
      </c>
      <c r="D188" s="177">
        <f>(B188+C188)/2</f>
        <v>86</v>
      </c>
      <c r="E188" s="177">
        <v>90</v>
      </c>
      <c r="F188" s="177">
        <v>78</v>
      </c>
      <c r="G188" s="177">
        <f t="shared" si="13"/>
        <v>12</v>
      </c>
      <c r="H188" s="177">
        <f>(E188+F188)/2</f>
        <v>84</v>
      </c>
      <c r="I188" s="177">
        <f t="shared" si="15"/>
        <v>2</v>
      </c>
      <c r="J188" s="204" t="s">
        <v>1544</v>
      </c>
      <c r="K188" s="231" t="s">
        <v>1544</v>
      </c>
      <c r="L188" s="232" t="s">
        <v>1541</v>
      </c>
      <c r="M188" s="216">
        <f>N188/1000000</f>
        <v>357.11500699999999</v>
      </c>
      <c r="N188" s="233">
        <v>357115007</v>
      </c>
      <c r="O188" s="216">
        <f>P188/1000000</f>
        <v>858.37300000000005</v>
      </c>
      <c r="P188" s="180">
        <v>858373000</v>
      </c>
      <c r="Q188" s="216">
        <f>R188/1000000</f>
        <v>1939.4275640000001</v>
      </c>
      <c r="R188" s="233">
        <v>1939427564</v>
      </c>
      <c r="S188" s="180">
        <f>P188+R188</f>
        <v>2797800564</v>
      </c>
      <c r="T188" s="185">
        <f t="shared" ref="T188:T192" si="290">S188/1000000</f>
        <v>2797.8005640000001</v>
      </c>
      <c r="U188" s="234">
        <f t="shared" si="281"/>
        <v>0.69319721675486801</v>
      </c>
      <c r="V188" s="227">
        <v>356</v>
      </c>
      <c r="W188" s="235">
        <f>SUM(S188/(V188*1000000))</f>
        <v>7.8589903483146069</v>
      </c>
      <c r="X188" s="234">
        <f t="shared" si="282"/>
        <v>1.0031320421348315</v>
      </c>
      <c r="Y188" s="177">
        <v>2019</v>
      </c>
      <c r="Z188" s="236"/>
      <c r="AA188" s="236"/>
      <c r="AB188" s="248" t="s">
        <v>1893</v>
      </c>
      <c r="AC188" s="190"/>
    </row>
    <row r="189" spans="1:29">
      <c r="A189" s="217" t="s">
        <v>1894</v>
      </c>
      <c r="B189" s="206">
        <v>75</v>
      </c>
      <c r="C189" s="189">
        <v>62</v>
      </c>
      <c r="D189" s="218">
        <f t="shared" ref="D189:D190" si="291">AVERAGE(B189:C189)</f>
        <v>68.5</v>
      </c>
      <c r="E189" s="189">
        <v>91</v>
      </c>
      <c r="F189" s="178">
        <v>78</v>
      </c>
      <c r="G189" s="178">
        <f t="shared" si="13"/>
        <v>13</v>
      </c>
      <c r="H189" s="178">
        <f t="shared" ref="H189:H190" si="292">AVERAGE(E189:F189)</f>
        <v>84.5</v>
      </c>
      <c r="I189" s="218">
        <f t="shared" si="15"/>
        <v>-16</v>
      </c>
      <c r="J189" s="213" t="s">
        <v>1572</v>
      </c>
      <c r="K189" s="213" t="s">
        <v>1572</v>
      </c>
      <c r="L189" s="213" t="s">
        <v>1541</v>
      </c>
      <c r="M189" s="184">
        <v>26.04</v>
      </c>
      <c r="N189" s="222">
        <f>M189*1000000</f>
        <v>26040000</v>
      </c>
      <c r="O189" s="184">
        <v>169.71</v>
      </c>
      <c r="P189" s="222">
        <f>O189*1000000</f>
        <v>169710000</v>
      </c>
      <c r="Q189" s="184">
        <v>46.93</v>
      </c>
      <c r="R189" s="180">
        <f>SUM(Q189*1000000)</f>
        <v>46930000</v>
      </c>
      <c r="S189" s="185">
        <f>SUM(N189:P189)</f>
        <v>195750169.71000001</v>
      </c>
      <c r="T189" s="180">
        <f t="shared" si="290"/>
        <v>195.75016970999999</v>
      </c>
      <c r="U189" s="209">
        <f t="shared" si="281"/>
        <v>0.23974436430643131</v>
      </c>
      <c r="V189" s="187">
        <v>25</v>
      </c>
      <c r="W189" s="223">
        <f>SUM(T189/V189)</f>
        <v>7.8300067883999995</v>
      </c>
      <c r="X189" s="228">
        <f t="shared" si="282"/>
        <v>1.0415999999999999</v>
      </c>
      <c r="Y189" s="178">
        <v>2011</v>
      </c>
      <c r="Z189" s="245" t="s">
        <v>1615</v>
      </c>
      <c r="AA189" s="213" t="s">
        <v>1895</v>
      </c>
      <c r="AB189" s="224" t="s">
        <v>1896</v>
      </c>
      <c r="AC189" s="189"/>
    </row>
    <row r="190" spans="1:29">
      <c r="A190" s="240" t="s">
        <v>1897</v>
      </c>
      <c r="B190" s="241">
        <v>96</v>
      </c>
      <c r="C190" s="182">
        <v>83</v>
      </c>
      <c r="D190" s="254">
        <f t="shared" si="291"/>
        <v>89.5</v>
      </c>
      <c r="E190" s="182">
        <v>87</v>
      </c>
      <c r="F190" s="182">
        <v>82</v>
      </c>
      <c r="G190" s="211">
        <f t="shared" si="13"/>
        <v>5</v>
      </c>
      <c r="H190" s="211">
        <f t="shared" si="292"/>
        <v>84.5</v>
      </c>
      <c r="I190" s="211">
        <f t="shared" si="15"/>
        <v>5</v>
      </c>
      <c r="J190" s="196" t="s">
        <v>1609</v>
      </c>
      <c r="K190" s="196" t="s">
        <v>1898</v>
      </c>
      <c r="L190" s="196" t="s">
        <v>1630</v>
      </c>
      <c r="M190" s="216">
        <f t="shared" ref="M190:M192" si="293">N190/1000000</f>
        <v>69.050279000000003</v>
      </c>
      <c r="N190" s="181">
        <v>69050279</v>
      </c>
      <c r="O190" s="216">
        <f t="shared" ref="O190:O192" si="294">P190/1000000</f>
        <v>257.76069200000001</v>
      </c>
      <c r="P190" s="181">
        <v>257760692</v>
      </c>
      <c r="Q190" s="184">
        <f t="shared" ref="Q190:Q191" si="295">R190/1000000</f>
        <v>211</v>
      </c>
      <c r="R190" s="180">
        <v>211000000</v>
      </c>
      <c r="S190" s="181">
        <v>468760692</v>
      </c>
      <c r="T190" s="180">
        <f t="shared" si="290"/>
        <v>468.76069200000001</v>
      </c>
      <c r="U190" s="209">
        <f t="shared" si="281"/>
        <v>0.45012306620624237</v>
      </c>
      <c r="V190" s="227">
        <v>60</v>
      </c>
      <c r="W190" s="239">
        <f t="shared" ref="W190:W191" si="296">SUM(S190/(V190*1000000))</f>
        <v>7.8126781999999997</v>
      </c>
      <c r="X190" s="228">
        <f t="shared" si="282"/>
        <v>1.1508379833333333</v>
      </c>
      <c r="Y190" s="182">
        <v>2014</v>
      </c>
      <c r="Z190" s="202"/>
      <c r="AA190" s="190"/>
      <c r="AB190" s="224" t="s">
        <v>1899</v>
      </c>
      <c r="AC190" s="189"/>
    </row>
    <row r="191" spans="1:29">
      <c r="A191" s="194" t="s">
        <v>769</v>
      </c>
      <c r="B191" s="177">
        <v>36</v>
      </c>
      <c r="C191" s="195">
        <v>49</v>
      </c>
      <c r="D191" s="180">
        <f t="shared" ref="D191:D192" si="297">(B191+C191)/2</f>
        <v>42.5</v>
      </c>
      <c r="E191" s="195">
        <v>49</v>
      </c>
      <c r="F191" s="195">
        <v>50</v>
      </c>
      <c r="G191" s="211">
        <f t="shared" si="13"/>
        <v>-1</v>
      </c>
      <c r="H191" s="211">
        <f t="shared" ref="H191:H192" si="298">(E191+F191)/2</f>
        <v>49.5</v>
      </c>
      <c r="I191" s="181">
        <f t="shared" si="15"/>
        <v>-7</v>
      </c>
      <c r="J191" s="213" t="s">
        <v>1636</v>
      </c>
      <c r="K191" s="196" t="s">
        <v>1691</v>
      </c>
      <c r="L191" s="197" t="s">
        <v>1900</v>
      </c>
      <c r="M191" s="198">
        <f t="shared" si="293"/>
        <v>13.601682</v>
      </c>
      <c r="N191" s="180">
        <v>13601682</v>
      </c>
      <c r="O191" s="198">
        <f t="shared" si="294"/>
        <v>26.830068000000001</v>
      </c>
      <c r="P191" s="180">
        <v>26830068</v>
      </c>
      <c r="Q191" s="198">
        <f t="shared" si="295"/>
        <v>285.41255799999999</v>
      </c>
      <c r="R191" s="181">
        <f>S191-P191</f>
        <v>285412558</v>
      </c>
      <c r="S191" s="180">
        <v>312242626</v>
      </c>
      <c r="T191" s="180">
        <f t="shared" si="290"/>
        <v>312.24262599999997</v>
      </c>
      <c r="U191" s="186">
        <f t="shared" si="281"/>
        <v>0.91407301320864498</v>
      </c>
      <c r="V191" s="227">
        <v>40</v>
      </c>
      <c r="W191" s="239">
        <f t="shared" si="296"/>
        <v>7.8060656499999999</v>
      </c>
      <c r="X191" s="186">
        <f t="shared" si="282"/>
        <v>0.34004204999999998</v>
      </c>
      <c r="Y191" s="195">
        <v>2017</v>
      </c>
      <c r="Z191" s="202"/>
      <c r="AA191" s="202"/>
      <c r="AB191" s="203" t="s">
        <v>1901</v>
      </c>
      <c r="AC191" s="202"/>
    </row>
    <row r="192" spans="1:29">
      <c r="A192" s="225" t="s">
        <v>1902</v>
      </c>
      <c r="B192" s="206">
        <v>14</v>
      </c>
      <c r="C192" s="189">
        <v>32</v>
      </c>
      <c r="D192" s="189">
        <f t="shared" si="297"/>
        <v>23</v>
      </c>
      <c r="E192" s="195">
        <v>34</v>
      </c>
      <c r="F192" s="189">
        <v>57</v>
      </c>
      <c r="G192" s="195">
        <f t="shared" si="13"/>
        <v>-23</v>
      </c>
      <c r="H192" s="189">
        <f t="shared" si="298"/>
        <v>45.5</v>
      </c>
      <c r="I192" s="195">
        <f t="shared" si="15"/>
        <v>-22.5</v>
      </c>
      <c r="J192" s="193" t="s">
        <v>1402</v>
      </c>
      <c r="K192" s="193" t="s">
        <v>1402</v>
      </c>
      <c r="L192" s="193" t="s">
        <v>1557</v>
      </c>
      <c r="M192" s="184">
        <f t="shared" si="293"/>
        <v>10.542116</v>
      </c>
      <c r="N192" s="185">
        <v>10542116</v>
      </c>
      <c r="O192" s="184">
        <f t="shared" si="294"/>
        <v>27.740955</v>
      </c>
      <c r="P192" s="180">
        <v>27740955</v>
      </c>
      <c r="Q192" s="216">
        <v>50</v>
      </c>
      <c r="R192" s="180">
        <f t="shared" ref="R192:R193" si="299">SUM(Q192*1000000)</f>
        <v>50000000</v>
      </c>
      <c r="S192" s="185">
        <f>SUM(P192+Q192*1000000)</f>
        <v>77740955</v>
      </c>
      <c r="T192" s="185">
        <f t="shared" si="290"/>
        <v>77.740955</v>
      </c>
      <c r="U192" s="209">
        <f t="shared" si="281"/>
        <v>0.64316163854688946</v>
      </c>
      <c r="V192" s="227">
        <v>10</v>
      </c>
      <c r="W192" s="223">
        <f t="shared" ref="W192:W193" si="300">SUM(T192/V192)</f>
        <v>7.7740954999999996</v>
      </c>
      <c r="X192" s="228">
        <f t="shared" si="282"/>
        <v>1.0542115999999999</v>
      </c>
      <c r="Y192" s="189">
        <v>2015</v>
      </c>
      <c r="Z192" s="190"/>
      <c r="AA192" s="190"/>
      <c r="AB192" s="224" t="s">
        <v>1647</v>
      </c>
      <c r="AC192" s="189"/>
    </row>
    <row r="193" spans="1:29">
      <c r="A193" s="240" t="s">
        <v>1903</v>
      </c>
      <c r="B193" s="241">
        <v>79</v>
      </c>
      <c r="C193" s="178">
        <v>65</v>
      </c>
      <c r="D193" s="247">
        <f>AVERAGE(B193:C193)</f>
        <v>72</v>
      </c>
      <c r="E193" s="182">
        <v>87</v>
      </c>
      <c r="F193" s="178">
        <v>75</v>
      </c>
      <c r="G193" s="222">
        <f t="shared" si="13"/>
        <v>12</v>
      </c>
      <c r="H193" s="178">
        <f>AVERAGE(E193:F193)</f>
        <v>81</v>
      </c>
      <c r="I193" s="247">
        <f t="shared" si="15"/>
        <v>-9</v>
      </c>
      <c r="J193" s="213" t="s">
        <v>1701</v>
      </c>
      <c r="K193" s="213" t="s">
        <v>1904</v>
      </c>
      <c r="L193" s="196" t="s">
        <v>1557</v>
      </c>
      <c r="M193" s="198">
        <v>125</v>
      </c>
      <c r="N193" s="222">
        <f>M193*1000000</f>
        <v>125000000</v>
      </c>
      <c r="O193" s="216">
        <v>295</v>
      </c>
      <c r="P193" s="222">
        <f>O193*1000000</f>
        <v>295000000</v>
      </c>
      <c r="Q193" s="216">
        <v>664.3</v>
      </c>
      <c r="R193" s="180">
        <f t="shared" si="299"/>
        <v>664300000</v>
      </c>
      <c r="S193" s="222">
        <f>T193*1000000</f>
        <v>959300000</v>
      </c>
      <c r="T193" s="222">
        <f>SUM(O193+Q193)</f>
        <v>959.3</v>
      </c>
      <c r="U193" s="209">
        <f t="shared" si="281"/>
        <v>0.69248410299176488</v>
      </c>
      <c r="V193" s="227">
        <v>125</v>
      </c>
      <c r="W193" s="223">
        <f t="shared" si="300"/>
        <v>7.6743999999999994</v>
      </c>
      <c r="X193" s="228">
        <f t="shared" si="282"/>
        <v>1</v>
      </c>
      <c r="Y193" s="178">
        <v>2010</v>
      </c>
      <c r="Z193" s="190"/>
      <c r="AA193" s="190"/>
      <c r="AB193" s="224" t="s">
        <v>1905</v>
      </c>
      <c r="AC193" s="189"/>
    </row>
    <row r="194" spans="1:29">
      <c r="A194" s="229" t="s">
        <v>1906</v>
      </c>
      <c r="B194" s="177">
        <v>64</v>
      </c>
      <c r="C194" s="177">
        <v>53</v>
      </c>
      <c r="D194" s="177">
        <f t="shared" ref="D194:D197" si="301">(B194+C194)/2</f>
        <v>58.5</v>
      </c>
      <c r="E194" s="177">
        <v>70</v>
      </c>
      <c r="F194" s="177">
        <v>62</v>
      </c>
      <c r="G194" s="177">
        <f t="shared" si="13"/>
        <v>8</v>
      </c>
      <c r="H194" s="177">
        <f t="shared" ref="H194:H197" si="302">(E194+F194)/2</f>
        <v>66</v>
      </c>
      <c r="I194" s="177">
        <f t="shared" si="15"/>
        <v>-7.5</v>
      </c>
      <c r="J194" s="204" t="s">
        <v>1432</v>
      </c>
      <c r="K194" s="231" t="s">
        <v>1432</v>
      </c>
      <c r="L194" s="232" t="s">
        <v>1557</v>
      </c>
      <c r="M194" s="216">
        <f t="shared" ref="M194:M199" si="303">N194/1000000</f>
        <v>20.269722999999999</v>
      </c>
      <c r="N194" s="233">
        <v>20269723</v>
      </c>
      <c r="O194" s="216">
        <f t="shared" ref="O194:O199" si="304">P194/1000000</f>
        <v>74.152591000000001</v>
      </c>
      <c r="P194" s="180">
        <v>74152591</v>
      </c>
      <c r="Q194" s="216">
        <f t="shared" ref="Q194:Q198" si="305">R194/1000000</f>
        <v>154.4</v>
      </c>
      <c r="R194" s="233">
        <v>154400000</v>
      </c>
      <c r="S194" s="180">
        <f>P194+R194</f>
        <v>228552591</v>
      </c>
      <c r="T194" s="180">
        <f t="shared" ref="T194:T195" si="306">S194/1000000</f>
        <v>228.55259100000001</v>
      </c>
      <c r="U194" s="234">
        <f t="shared" si="281"/>
        <v>0.67555567549877393</v>
      </c>
      <c r="V194" s="227">
        <v>30</v>
      </c>
      <c r="W194" s="235">
        <f t="shared" ref="W194:W197" si="307">SUM(S194/(V194*1000000))</f>
        <v>7.6184196999999996</v>
      </c>
      <c r="X194" s="234">
        <f t="shared" si="282"/>
        <v>0.67565743333333328</v>
      </c>
      <c r="Y194" s="177">
        <v>2019</v>
      </c>
      <c r="Z194" s="236"/>
      <c r="AA194" s="236"/>
      <c r="AB194" s="248" t="s">
        <v>1907</v>
      </c>
      <c r="AC194" s="190"/>
    </row>
    <row r="195" spans="1:29">
      <c r="A195" s="176" t="s">
        <v>480</v>
      </c>
      <c r="B195" s="177">
        <v>50</v>
      </c>
      <c r="C195" s="178">
        <v>51</v>
      </c>
      <c r="D195" s="180">
        <f t="shared" si="301"/>
        <v>50.5</v>
      </c>
      <c r="E195" s="178">
        <v>54</v>
      </c>
      <c r="F195" s="180">
        <v>58</v>
      </c>
      <c r="G195" s="181">
        <f t="shared" si="13"/>
        <v>-4</v>
      </c>
      <c r="H195" s="182">
        <f t="shared" si="302"/>
        <v>56</v>
      </c>
      <c r="I195" s="181">
        <f t="shared" si="15"/>
        <v>-5.5</v>
      </c>
      <c r="J195" s="204" t="s">
        <v>1544</v>
      </c>
      <c r="K195" s="204" t="s">
        <v>1544</v>
      </c>
      <c r="L195" s="183" t="s">
        <v>1557</v>
      </c>
      <c r="M195" s="184">
        <f t="shared" si="303"/>
        <v>148.02461</v>
      </c>
      <c r="N195" s="180">
        <v>148024610</v>
      </c>
      <c r="O195" s="184">
        <f t="shared" si="304"/>
        <v>413.08078</v>
      </c>
      <c r="P195" s="180">
        <v>413080780</v>
      </c>
      <c r="Q195" s="184">
        <f t="shared" si="305"/>
        <v>881.57439699999998</v>
      </c>
      <c r="R195" s="185">
        <f t="shared" ref="R195:R196" si="308">S195-P195</f>
        <v>881574397</v>
      </c>
      <c r="S195" s="180">
        <v>1294655177</v>
      </c>
      <c r="T195" s="185">
        <f t="shared" si="306"/>
        <v>1294.6551770000001</v>
      </c>
      <c r="U195" s="186">
        <f t="shared" si="281"/>
        <v>0.68093374410536189</v>
      </c>
      <c r="V195" s="187">
        <v>170</v>
      </c>
      <c r="W195" s="239">
        <f t="shared" si="307"/>
        <v>7.6156186882352941</v>
      </c>
      <c r="X195" s="186">
        <f t="shared" si="282"/>
        <v>0.87073299999999998</v>
      </c>
      <c r="Y195" s="178">
        <v>2018</v>
      </c>
      <c r="Z195" s="190"/>
      <c r="AA195" s="190"/>
      <c r="AB195" s="191" t="s">
        <v>1908</v>
      </c>
      <c r="AC195" s="190"/>
    </row>
    <row r="196" spans="1:29">
      <c r="A196" s="176" t="s">
        <v>1909</v>
      </c>
      <c r="B196" s="177">
        <v>86</v>
      </c>
      <c r="C196" s="178">
        <v>42</v>
      </c>
      <c r="D196" s="180">
        <f t="shared" si="301"/>
        <v>64</v>
      </c>
      <c r="E196" s="178">
        <v>70</v>
      </c>
      <c r="F196" s="180">
        <v>44</v>
      </c>
      <c r="G196" s="181">
        <f t="shared" si="13"/>
        <v>26</v>
      </c>
      <c r="H196" s="182">
        <f t="shared" si="302"/>
        <v>57</v>
      </c>
      <c r="I196" s="181">
        <f t="shared" si="15"/>
        <v>7</v>
      </c>
      <c r="J196" s="183" t="s">
        <v>1910</v>
      </c>
      <c r="K196" s="183" t="s">
        <v>1911</v>
      </c>
      <c r="L196" s="213" t="s">
        <v>1574</v>
      </c>
      <c r="M196" s="184">
        <f t="shared" si="303"/>
        <v>14.711100999999999</v>
      </c>
      <c r="N196" s="180">
        <v>14711101</v>
      </c>
      <c r="O196" s="184">
        <f t="shared" si="304"/>
        <v>50.316122999999997</v>
      </c>
      <c r="P196" s="180">
        <v>50316123</v>
      </c>
      <c r="Q196" s="184">
        <f t="shared" si="305"/>
        <v>40.928789999999999</v>
      </c>
      <c r="R196" s="185">
        <f t="shared" si="308"/>
        <v>40928790</v>
      </c>
      <c r="S196" s="180">
        <v>91244913</v>
      </c>
      <c r="T196" s="185">
        <f>S196/100000</f>
        <v>912.44912999999997</v>
      </c>
      <c r="U196" s="186">
        <f t="shared" si="281"/>
        <v>0.44855969121259398</v>
      </c>
      <c r="V196" s="187">
        <v>12</v>
      </c>
      <c r="W196" s="239">
        <f t="shared" si="307"/>
        <v>7.6037427500000003</v>
      </c>
      <c r="X196" s="186">
        <f t="shared" si="282"/>
        <v>1.2259250833333333</v>
      </c>
      <c r="Y196" s="178">
        <v>2018</v>
      </c>
      <c r="Z196" s="190"/>
      <c r="AA196" s="190"/>
      <c r="AB196" s="191" t="s">
        <v>1912</v>
      </c>
      <c r="AC196" s="190"/>
    </row>
    <row r="197" spans="1:29">
      <c r="A197" s="229" t="s">
        <v>1913</v>
      </c>
      <c r="B197" s="177">
        <v>88</v>
      </c>
      <c r="C197" s="177">
        <v>79</v>
      </c>
      <c r="D197" s="177">
        <f t="shared" si="301"/>
        <v>83.5</v>
      </c>
      <c r="E197" s="177">
        <v>65</v>
      </c>
      <c r="F197" s="177">
        <v>60</v>
      </c>
      <c r="G197" s="177">
        <f t="shared" si="13"/>
        <v>5</v>
      </c>
      <c r="H197" s="177">
        <f t="shared" si="302"/>
        <v>62.5</v>
      </c>
      <c r="I197" s="177">
        <f t="shared" si="15"/>
        <v>21</v>
      </c>
      <c r="J197" s="255" t="s">
        <v>1565</v>
      </c>
      <c r="K197" s="256" t="s">
        <v>1565</v>
      </c>
      <c r="L197" s="232" t="s">
        <v>1547</v>
      </c>
      <c r="M197" s="216">
        <f t="shared" si="303"/>
        <v>33.181361000000003</v>
      </c>
      <c r="N197" s="233">
        <v>33181361</v>
      </c>
      <c r="O197" s="216">
        <f t="shared" si="304"/>
        <v>104.925146</v>
      </c>
      <c r="P197" s="180">
        <v>104925146</v>
      </c>
      <c r="Q197" s="216">
        <f t="shared" si="305"/>
        <v>45.6</v>
      </c>
      <c r="R197" s="233">
        <v>45600000</v>
      </c>
      <c r="S197" s="180">
        <f>P197+R197</f>
        <v>150525146</v>
      </c>
      <c r="T197" s="180">
        <f t="shared" ref="T197:T199" si="309">S197/1000000</f>
        <v>150.52514600000001</v>
      </c>
      <c r="U197" s="234">
        <f t="shared" si="281"/>
        <v>0.30293941717884132</v>
      </c>
      <c r="V197" s="227">
        <v>20</v>
      </c>
      <c r="W197" s="235">
        <f t="shared" si="307"/>
        <v>7.5262573000000001</v>
      </c>
      <c r="X197" s="234">
        <f t="shared" si="282"/>
        <v>1.6590680500000001</v>
      </c>
      <c r="Y197" s="177">
        <v>2019</v>
      </c>
      <c r="Z197" s="236"/>
      <c r="AA197" s="236"/>
      <c r="AB197" s="248" t="s">
        <v>1914</v>
      </c>
      <c r="AC197" s="190"/>
    </row>
    <row r="198" spans="1:29">
      <c r="A198" s="217" t="s">
        <v>1915</v>
      </c>
      <c r="B198" s="218">
        <v>66</v>
      </c>
      <c r="C198" s="178">
        <v>62</v>
      </c>
      <c r="D198" s="247">
        <f>AVERAGE(B198:C198)</f>
        <v>64</v>
      </c>
      <c r="E198" s="178">
        <v>55</v>
      </c>
      <c r="F198" s="178">
        <v>66</v>
      </c>
      <c r="G198" s="220">
        <f t="shared" si="13"/>
        <v>-11</v>
      </c>
      <c r="H198" s="220">
        <f>AVERAGE(E198:F198)</f>
        <v>60.5</v>
      </c>
      <c r="I198" s="220">
        <f t="shared" si="15"/>
        <v>3.5</v>
      </c>
      <c r="J198" s="213" t="s">
        <v>1402</v>
      </c>
      <c r="K198" s="213" t="s">
        <v>1618</v>
      </c>
      <c r="L198" s="196" t="s">
        <v>1541</v>
      </c>
      <c r="M198" s="221">
        <f t="shared" si="303"/>
        <v>20.874072000000002</v>
      </c>
      <c r="N198" s="222">
        <v>20874072</v>
      </c>
      <c r="O198" s="184">
        <f t="shared" si="304"/>
        <v>54.333289999999998</v>
      </c>
      <c r="P198" s="222">
        <v>54333290</v>
      </c>
      <c r="Q198" s="184">
        <f t="shared" si="305"/>
        <v>73.397446000000002</v>
      </c>
      <c r="R198" s="185">
        <v>73397446</v>
      </c>
      <c r="S198" s="222">
        <v>127730736</v>
      </c>
      <c r="T198" s="222">
        <f t="shared" si="309"/>
        <v>127.73073599999999</v>
      </c>
      <c r="U198" s="209">
        <f t="shared" si="281"/>
        <v>0.57462634522046441</v>
      </c>
      <c r="V198" s="187">
        <v>17</v>
      </c>
      <c r="W198" s="223">
        <f>SUM((S198/1000000)/V198)</f>
        <v>7.5135727058823525</v>
      </c>
      <c r="X198" s="228">
        <f t="shared" si="282"/>
        <v>1.2278865882352943</v>
      </c>
      <c r="Y198" s="182">
        <v>2012</v>
      </c>
      <c r="Z198" s="190"/>
      <c r="AA198" s="190"/>
      <c r="AB198" s="224" t="s">
        <v>1916</v>
      </c>
      <c r="AC198" s="189"/>
    </row>
    <row r="199" spans="1:29">
      <c r="A199" s="225" t="s">
        <v>1917</v>
      </c>
      <c r="B199" s="206">
        <v>18</v>
      </c>
      <c r="C199" s="189">
        <v>22</v>
      </c>
      <c r="D199" s="189">
        <f>(B199+C199)/2</f>
        <v>20</v>
      </c>
      <c r="E199" s="195">
        <v>84</v>
      </c>
      <c r="F199" s="189">
        <v>47</v>
      </c>
      <c r="G199" s="195">
        <f t="shared" si="13"/>
        <v>37</v>
      </c>
      <c r="H199" s="189">
        <f>(E199+F199)/2</f>
        <v>65.5</v>
      </c>
      <c r="I199" s="195">
        <f t="shared" si="15"/>
        <v>-45.5</v>
      </c>
      <c r="J199" s="193" t="s">
        <v>1572</v>
      </c>
      <c r="K199" s="193" t="s">
        <v>1572</v>
      </c>
      <c r="L199" s="193" t="s">
        <v>1547</v>
      </c>
      <c r="M199" s="184">
        <f t="shared" si="303"/>
        <v>3.5912820000000001</v>
      </c>
      <c r="N199" s="185">
        <v>3591282</v>
      </c>
      <c r="O199" s="184">
        <f t="shared" si="304"/>
        <v>12.9856</v>
      </c>
      <c r="P199" s="180">
        <v>12985600</v>
      </c>
      <c r="Q199" s="216">
        <v>2</v>
      </c>
      <c r="R199" s="180">
        <f t="shared" ref="R199:R200" si="310">SUM(Q199*1000000)</f>
        <v>2000000</v>
      </c>
      <c r="S199" s="185">
        <f>SUM(P199+Q199*1000000)</f>
        <v>14985600</v>
      </c>
      <c r="T199" s="185">
        <f t="shared" si="309"/>
        <v>14.9856</v>
      </c>
      <c r="U199" s="209">
        <f t="shared" si="281"/>
        <v>0.13346145633141149</v>
      </c>
      <c r="V199" s="227">
        <v>2</v>
      </c>
      <c r="W199" s="223">
        <f t="shared" ref="W199:W200" si="311">SUM(T199/V199)</f>
        <v>7.4927999999999999</v>
      </c>
      <c r="X199" s="228">
        <f t="shared" si="282"/>
        <v>1.795641</v>
      </c>
      <c r="Y199" s="189">
        <v>2015</v>
      </c>
      <c r="Z199" s="190"/>
      <c r="AA199" s="190"/>
      <c r="AB199" s="224" t="s">
        <v>1918</v>
      </c>
      <c r="AC199" s="189"/>
    </row>
    <row r="200" spans="1:29">
      <c r="A200" s="217" t="s">
        <v>1919</v>
      </c>
      <c r="B200" s="218">
        <v>41</v>
      </c>
      <c r="C200" s="178">
        <v>41</v>
      </c>
      <c r="D200" s="247">
        <f>AVERAGE(B200:C200)</f>
        <v>41</v>
      </c>
      <c r="E200" s="178">
        <v>56</v>
      </c>
      <c r="F200" s="178">
        <v>41</v>
      </c>
      <c r="G200" s="220">
        <f t="shared" si="13"/>
        <v>15</v>
      </c>
      <c r="H200" s="220">
        <f>AVERAGE(E200:F200)</f>
        <v>48.5</v>
      </c>
      <c r="I200" s="220">
        <f t="shared" si="15"/>
        <v>-7.5</v>
      </c>
      <c r="J200" s="213" t="s">
        <v>1701</v>
      </c>
      <c r="K200" s="213" t="s">
        <v>1920</v>
      </c>
      <c r="L200" s="213" t="s">
        <v>1547</v>
      </c>
      <c r="M200" s="221">
        <v>29.3</v>
      </c>
      <c r="N200" s="222">
        <f>M200*1000000</f>
        <v>29300000</v>
      </c>
      <c r="O200" s="184">
        <v>94.51</v>
      </c>
      <c r="P200" s="222">
        <f>O200*1000000</f>
        <v>94510000</v>
      </c>
      <c r="Q200" s="184">
        <v>54.77</v>
      </c>
      <c r="R200" s="180">
        <f t="shared" si="310"/>
        <v>54770000</v>
      </c>
      <c r="S200" s="222">
        <f>T200*1000000</f>
        <v>149280000</v>
      </c>
      <c r="T200" s="222">
        <v>149.28</v>
      </c>
      <c r="U200" s="209">
        <f t="shared" si="281"/>
        <v>0.36689442658092175</v>
      </c>
      <c r="V200" s="187">
        <v>20</v>
      </c>
      <c r="W200" s="223">
        <f t="shared" si="311"/>
        <v>7.4640000000000004</v>
      </c>
      <c r="X200" s="228">
        <f t="shared" si="282"/>
        <v>1.4650000000000001</v>
      </c>
      <c r="Y200" s="178">
        <v>2008</v>
      </c>
      <c r="Z200" s="190"/>
      <c r="AA200" s="190"/>
      <c r="AB200" s="224" t="s">
        <v>1921</v>
      </c>
      <c r="AC200" s="189"/>
    </row>
    <row r="201" spans="1:29">
      <c r="A201" s="229" t="s">
        <v>1922</v>
      </c>
      <c r="B201" s="177">
        <v>50</v>
      </c>
      <c r="C201" s="206">
        <v>17</v>
      </c>
      <c r="D201" s="177">
        <f t="shared" ref="D201:D202" si="312">(B201+C201)/2</f>
        <v>33.5</v>
      </c>
      <c r="E201" s="177">
        <v>98</v>
      </c>
      <c r="F201" s="177">
        <v>67</v>
      </c>
      <c r="G201" s="177">
        <f t="shared" si="13"/>
        <v>31</v>
      </c>
      <c r="H201" s="177">
        <f t="shared" ref="H201:H202" si="313">(E201+F201)/2</f>
        <v>82.5</v>
      </c>
      <c r="I201" s="177">
        <f t="shared" si="15"/>
        <v>-49</v>
      </c>
      <c r="J201" s="204" t="s">
        <v>1554</v>
      </c>
      <c r="K201" s="231" t="s">
        <v>1554</v>
      </c>
      <c r="L201" s="232" t="s">
        <v>1547</v>
      </c>
      <c r="M201" s="216">
        <f t="shared" ref="M201:M206" si="314">N201/1000000</f>
        <v>8.1465329999999998</v>
      </c>
      <c r="N201" s="233">
        <v>8146533</v>
      </c>
      <c r="O201" s="216">
        <f t="shared" ref="O201:O206" si="315">P201/1000000</f>
        <v>34.700142</v>
      </c>
      <c r="P201" s="180">
        <v>34700142</v>
      </c>
      <c r="Q201" s="216">
        <f t="shared" ref="Q201:Q206" si="316">R201/1000000</f>
        <v>2.187497</v>
      </c>
      <c r="R201" s="233">
        <v>2187497</v>
      </c>
      <c r="S201" s="180">
        <f>P201+R201</f>
        <v>36887639</v>
      </c>
      <c r="T201" s="180">
        <f t="shared" ref="T201:T206" si="317">S201/1000000</f>
        <v>36.887639</v>
      </c>
      <c r="U201" s="234">
        <f t="shared" si="281"/>
        <v>5.9301626759034373E-2</v>
      </c>
      <c r="V201" s="227">
        <v>5</v>
      </c>
      <c r="W201" s="235">
        <f>SUM(S201/(V201*1000000))</f>
        <v>7.3775278000000002</v>
      </c>
      <c r="X201" s="234">
        <f t="shared" si="282"/>
        <v>1.6293066</v>
      </c>
      <c r="Y201" s="177">
        <v>2019</v>
      </c>
      <c r="Z201" s="236"/>
      <c r="AA201" s="236"/>
      <c r="AB201" s="248" t="s">
        <v>1923</v>
      </c>
      <c r="AC201" s="190"/>
    </row>
    <row r="202" spans="1:29">
      <c r="A202" s="194" t="s">
        <v>1924</v>
      </c>
      <c r="B202" s="177">
        <v>83</v>
      </c>
      <c r="C202" s="195">
        <v>66</v>
      </c>
      <c r="D202" s="252">
        <f t="shared" si="312"/>
        <v>74.5</v>
      </c>
      <c r="E202" s="195">
        <v>54</v>
      </c>
      <c r="F202" s="195">
        <v>57</v>
      </c>
      <c r="G202" s="180">
        <f t="shared" si="13"/>
        <v>-3</v>
      </c>
      <c r="H202" s="195">
        <f t="shared" si="313"/>
        <v>55.5</v>
      </c>
      <c r="I202" s="208">
        <f t="shared" si="15"/>
        <v>19</v>
      </c>
      <c r="J202" s="204" t="s">
        <v>1565</v>
      </c>
      <c r="K202" s="204" t="s">
        <v>1565</v>
      </c>
      <c r="L202" s="183" t="s">
        <v>1547</v>
      </c>
      <c r="M202" s="184">
        <f t="shared" si="314"/>
        <v>34.263534</v>
      </c>
      <c r="N202" s="180">
        <v>34263534</v>
      </c>
      <c r="O202" s="216">
        <f t="shared" si="315"/>
        <v>97.670357999999993</v>
      </c>
      <c r="P202" s="180">
        <v>97670358</v>
      </c>
      <c r="Q202" s="184">
        <f t="shared" si="316"/>
        <v>42.039467999999999</v>
      </c>
      <c r="R202" s="185">
        <v>42039468</v>
      </c>
      <c r="S202" s="185">
        <f>R202+P202</f>
        <v>139709826</v>
      </c>
      <c r="T202" s="185">
        <f t="shared" si="317"/>
        <v>139.70982599999999</v>
      </c>
      <c r="U202" s="209">
        <f>R202/S202</f>
        <v>0.30090559271042255</v>
      </c>
      <c r="V202" s="187">
        <v>19</v>
      </c>
      <c r="W202" s="188">
        <f t="shared" ref="W202:W203" si="318">SUM(T202/V202)</f>
        <v>7.3531487368421047</v>
      </c>
      <c r="X202" s="209">
        <f>N202/(V202*1000000)</f>
        <v>1.8033438947368421</v>
      </c>
      <c r="Y202" s="195">
        <v>2016</v>
      </c>
      <c r="Z202" s="190"/>
      <c r="AA202" s="190"/>
      <c r="AB202" s="191" t="s">
        <v>1925</v>
      </c>
      <c r="AC202" s="190"/>
    </row>
    <row r="203" spans="1:29">
      <c r="A203" s="205" t="s">
        <v>1926</v>
      </c>
      <c r="B203" s="206">
        <v>47</v>
      </c>
      <c r="C203" s="189">
        <v>44</v>
      </c>
      <c r="D203" s="253">
        <f>AVERAGE(B203:C203)</f>
        <v>45.5</v>
      </c>
      <c r="E203" s="189">
        <v>72</v>
      </c>
      <c r="F203" s="189">
        <v>70</v>
      </c>
      <c r="G203" s="244">
        <f t="shared" si="13"/>
        <v>2</v>
      </c>
      <c r="H203" s="244">
        <f>AVERAGE(E203:F203)</f>
        <v>71</v>
      </c>
      <c r="I203" s="244">
        <f t="shared" si="15"/>
        <v>-25.5</v>
      </c>
      <c r="J203" s="193" t="s">
        <v>1565</v>
      </c>
      <c r="K203" s="193" t="s">
        <v>1927</v>
      </c>
      <c r="L203" s="193" t="s">
        <v>1547</v>
      </c>
      <c r="M203" s="184">
        <f t="shared" si="314"/>
        <v>26.419395999999999</v>
      </c>
      <c r="N203" s="185">
        <v>26419396</v>
      </c>
      <c r="O203" s="184">
        <f t="shared" si="315"/>
        <v>150.39411899999999</v>
      </c>
      <c r="P203" s="185">
        <v>150394119</v>
      </c>
      <c r="Q203" s="184">
        <f t="shared" si="316"/>
        <v>119.6</v>
      </c>
      <c r="R203" s="185">
        <v>119600000</v>
      </c>
      <c r="S203" s="185">
        <v>269994119</v>
      </c>
      <c r="T203" s="185">
        <f t="shared" si="317"/>
        <v>269.99411900000001</v>
      </c>
      <c r="U203" s="209">
        <f t="shared" ref="U203:U207" si="319">(R203/S203)</f>
        <v>0.44297261156269852</v>
      </c>
      <c r="V203" s="187">
        <v>37</v>
      </c>
      <c r="W203" s="223">
        <f t="shared" si="318"/>
        <v>7.2971383513513519</v>
      </c>
      <c r="X203" s="228">
        <f t="shared" ref="X203:X207" si="320">SUM(M203/V203)</f>
        <v>0.71403772972972968</v>
      </c>
      <c r="Y203" s="189">
        <v>2013</v>
      </c>
      <c r="Z203" s="190"/>
      <c r="AA203" s="190"/>
      <c r="AB203" s="224" t="s">
        <v>1928</v>
      </c>
      <c r="AC203" s="189"/>
    </row>
    <row r="204" spans="1:29">
      <c r="A204" s="194" t="s">
        <v>1929</v>
      </c>
      <c r="B204" s="177">
        <v>89</v>
      </c>
      <c r="C204" s="195">
        <v>71</v>
      </c>
      <c r="D204" s="180">
        <f>(B204+C204)/2</f>
        <v>80</v>
      </c>
      <c r="E204" s="195">
        <v>80</v>
      </c>
      <c r="F204" s="195">
        <v>56</v>
      </c>
      <c r="G204" s="211">
        <f t="shared" si="13"/>
        <v>24</v>
      </c>
      <c r="H204" s="211">
        <f>(E204+F204)/2</f>
        <v>68</v>
      </c>
      <c r="I204" s="181">
        <f t="shared" si="15"/>
        <v>12</v>
      </c>
      <c r="J204" s="196" t="s">
        <v>1550</v>
      </c>
      <c r="K204" s="196" t="s">
        <v>1550</v>
      </c>
      <c r="L204" s="197" t="s">
        <v>1547</v>
      </c>
      <c r="M204" s="198">
        <f t="shared" si="314"/>
        <v>31.201920000000001</v>
      </c>
      <c r="N204" s="180">
        <v>31201920</v>
      </c>
      <c r="O204" s="198">
        <f t="shared" si="315"/>
        <v>115.108515</v>
      </c>
      <c r="P204" s="180">
        <v>115108515</v>
      </c>
      <c r="Q204" s="198">
        <f t="shared" si="316"/>
        <v>23.5</v>
      </c>
      <c r="R204" s="181">
        <f>S204-P204</f>
        <v>23500000</v>
      </c>
      <c r="S204" s="180">
        <v>138608515</v>
      </c>
      <c r="T204" s="180">
        <f t="shared" si="317"/>
        <v>138.60851500000001</v>
      </c>
      <c r="U204" s="186">
        <f t="shared" si="319"/>
        <v>0.1695422535909861</v>
      </c>
      <c r="V204" s="227">
        <v>19</v>
      </c>
      <c r="W204" s="239">
        <f>SUM(S204/(V204*1000000))</f>
        <v>7.295185</v>
      </c>
      <c r="X204" s="186">
        <f t="shared" si="320"/>
        <v>1.6422063157894737</v>
      </c>
      <c r="Y204" s="195">
        <v>2017</v>
      </c>
      <c r="Z204" s="202"/>
      <c r="AA204" s="202"/>
      <c r="AB204" s="203" t="s">
        <v>1930</v>
      </c>
      <c r="AC204" s="202"/>
    </row>
    <row r="205" spans="1:29">
      <c r="A205" s="205" t="s">
        <v>1931</v>
      </c>
      <c r="B205" s="206">
        <v>69</v>
      </c>
      <c r="C205" s="189">
        <v>55</v>
      </c>
      <c r="D205" s="253">
        <f t="shared" ref="D205:D207" si="321">AVERAGE(B205:C205)</f>
        <v>62</v>
      </c>
      <c r="E205" s="189">
        <v>81</v>
      </c>
      <c r="F205" s="189">
        <v>82</v>
      </c>
      <c r="G205" s="244">
        <f t="shared" si="13"/>
        <v>-1</v>
      </c>
      <c r="H205" s="244">
        <f t="shared" ref="H205:H207" si="322">AVERAGE(E205:F205)</f>
        <v>81.5</v>
      </c>
      <c r="I205" s="244">
        <f t="shared" si="15"/>
        <v>-19.5</v>
      </c>
      <c r="J205" s="196" t="s">
        <v>1636</v>
      </c>
      <c r="K205" s="193" t="s">
        <v>1932</v>
      </c>
      <c r="L205" s="193" t="s">
        <v>1547</v>
      </c>
      <c r="M205" s="184">
        <f t="shared" si="314"/>
        <v>1.0762499999999999</v>
      </c>
      <c r="N205" s="185">
        <v>1076250</v>
      </c>
      <c r="O205" s="184">
        <f t="shared" si="315"/>
        <v>15.322920999999999</v>
      </c>
      <c r="P205" s="185">
        <v>15322921</v>
      </c>
      <c r="Q205" s="184">
        <f t="shared" si="316"/>
        <v>71.777528000000004</v>
      </c>
      <c r="R205" s="185">
        <v>71777528</v>
      </c>
      <c r="S205" s="185">
        <v>87100449</v>
      </c>
      <c r="T205" s="185">
        <f t="shared" si="317"/>
        <v>87.100448999999998</v>
      </c>
      <c r="U205" s="209">
        <f t="shared" si="319"/>
        <v>0.82407758885376126</v>
      </c>
      <c r="V205" s="187">
        <v>12</v>
      </c>
      <c r="W205" s="223">
        <f>SUM(T205/V205)</f>
        <v>7.2583707500000001</v>
      </c>
      <c r="X205" s="228">
        <f t="shared" si="320"/>
        <v>8.9687499999999989E-2</v>
      </c>
      <c r="Y205" s="189">
        <v>2013</v>
      </c>
      <c r="Z205" s="190"/>
      <c r="AA205" s="190"/>
      <c r="AB205" s="224" t="s">
        <v>1933</v>
      </c>
      <c r="AC205" s="189"/>
    </row>
    <row r="206" spans="1:29">
      <c r="A206" s="217" t="s">
        <v>1934</v>
      </c>
      <c r="B206" s="218">
        <v>70</v>
      </c>
      <c r="C206" s="178">
        <v>63</v>
      </c>
      <c r="D206" s="247">
        <f t="shared" si="321"/>
        <v>66.5</v>
      </c>
      <c r="E206" s="178">
        <v>79</v>
      </c>
      <c r="F206" s="178">
        <v>73</v>
      </c>
      <c r="G206" s="220">
        <f t="shared" si="13"/>
        <v>6</v>
      </c>
      <c r="H206" s="220">
        <f t="shared" si="322"/>
        <v>76</v>
      </c>
      <c r="I206" s="220">
        <f t="shared" si="15"/>
        <v>-9.5</v>
      </c>
      <c r="J206" s="213" t="s">
        <v>1935</v>
      </c>
      <c r="K206" s="213" t="s">
        <v>1936</v>
      </c>
      <c r="L206" s="196" t="s">
        <v>1541</v>
      </c>
      <c r="M206" s="221">
        <f t="shared" si="314"/>
        <v>27.281735000000001</v>
      </c>
      <c r="N206" s="222">
        <v>27281735</v>
      </c>
      <c r="O206" s="184">
        <f t="shared" si="315"/>
        <v>148.80976999999999</v>
      </c>
      <c r="P206" s="222">
        <v>148809770</v>
      </c>
      <c r="Q206" s="184">
        <f t="shared" si="316"/>
        <v>293</v>
      </c>
      <c r="R206" s="185">
        <v>293000000</v>
      </c>
      <c r="S206" s="222">
        <v>441809770</v>
      </c>
      <c r="T206" s="222">
        <f t="shared" si="317"/>
        <v>441.80977000000001</v>
      </c>
      <c r="U206" s="209">
        <f t="shared" si="319"/>
        <v>0.66318135065234074</v>
      </c>
      <c r="V206" s="187">
        <v>61</v>
      </c>
      <c r="W206" s="223">
        <f>SUM((S206/1000000)/V206)</f>
        <v>7.2427831147540989</v>
      </c>
      <c r="X206" s="228">
        <f t="shared" si="320"/>
        <v>0.44724155737704918</v>
      </c>
      <c r="Y206" s="182">
        <v>2012</v>
      </c>
      <c r="Z206" s="190"/>
      <c r="AA206" s="190"/>
      <c r="AB206" s="224" t="s">
        <v>1937</v>
      </c>
      <c r="AC206" s="189"/>
    </row>
    <row r="207" spans="1:29">
      <c r="A207" s="217" t="s">
        <v>811</v>
      </c>
      <c r="B207" s="218">
        <v>49</v>
      </c>
      <c r="C207" s="178">
        <v>53</v>
      </c>
      <c r="D207" s="247">
        <f t="shared" si="321"/>
        <v>51</v>
      </c>
      <c r="E207" s="178">
        <v>81</v>
      </c>
      <c r="F207" s="178">
        <v>63</v>
      </c>
      <c r="G207" s="222">
        <f t="shared" si="13"/>
        <v>18</v>
      </c>
      <c r="H207" s="178">
        <f t="shared" si="322"/>
        <v>72</v>
      </c>
      <c r="I207" s="247">
        <f t="shared" si="15"/>
        <v>-21</v>
      </c>
      <c r="J207" s="213" t="s">
        <v>1550</v>
      </c>
      <c r="K207" s="213" t="s">
        <v>1623</v>
      </c>
      <c r="L207" s="213" t="s">
        <v>1541</v>
      </c>
      <c r="M207" s="221">
        <v>57.04</v>
      </c>
      <c r="N207" s="222">
        <f>M207*1000000</f>
        <v>57040000</v>
      </c>
      <c r="O207" s="184">
        <v>152.65</v>
      </c>
      <c r="P207" s="222">
        <f>O207*1000000</f>
        <v>152650000</v>
      </c>
      <c r="Q207" s="184">
        <v>262.61</v>
      </c>
      <c r="R207" s="180">
        <f>SUM(Q207*1000000)</f>
        <v>262610000</v>
      </c>
      <c r="S207" s="222">
        <f>T207*1000000</f>
        <v>415260000</v>
      </c>
      <c r="T207" s="222">
        <v>415.26</v>
      </c>
      <c r="U207" s="209">
        <f t="shared" si="319"/>
        <v>0.63239897895294517</v>
      </c>
      <c r="V207" s="187">
        <v>57.5</v>
      </c>
      <c r="W207" s="223">
        <f t="shared" ref="W207:W209" si="323">SUM(T207/V207)</f>
        <v>7.2219130434782608</v>
      </c>
      <c r="X207" s="228">
        <f t="shared" si="320"/>
        <v>0.99199999999999999</v>
      </c>
      <c r="Y207" s="178">
        <v>2008</v>
      </c>
      <c r="Z207" s="190"/>
      <c r="AA207" s="190"/>
      <c r="AB207" s="224" t="s">
        <v>1938</v>
      </c>
      <c r="AC207" s="189"/>
    </row>
    <row r="208" spans="1:29">
      <c r="A208" s="194" t="s">
        <v>1939</v>
      </c>
      <c r="B208" s="177">
        <v>90</v>
      </c>
      <c r="C208" s="195">
        <v>76</v>
      </c>
      <c r="D208" s="252">
        <f>(B208+C208)/2</f>
        <v>83</v>
      </c>
      <c r="E208" s="195">
        <v>79</v>
      </c>
      <c r="F208" s="195">
        <v>77</v>
      </c>
      <c r="G208" s="180">
        <f t="shared" si="13"/>
        <v>2</v>
      </c>
      <c r="H208" s="195">
        <f>(E208+F208)/2</f>
        <v>78</v>
      </c>
      <c r="I208" s="208">
        <f t="shared" si="15"/>
        <v>5</v>
      </c>
      <c r="J208" s="183" t="s">
        <v>1534</v>
      </c>
      <c r="K208" s="183" t="s">
        <v>1534</v>
      </c>
      <c r="L208" s="183" t="s">
        <v>1557</v>
      </c>
      <c r="M208" s="184">
        <f>N208/1000000</f>
        <v>24.727436999999998</v>
      </c>
      <c r="N208" s="180">
        <v>24727437</v>
      </c>
      <c r="O208" s="216">
        <f>P208/1000000</f>
        <v>72.082999000000001</v>
      </c>
      <c r="P208" s="180">
        <v>72082999</v>
      </c>
      <c r="Q208" s="184">
        <f>R208/1000000</f>
        <v>36.203423000000001</v>
      </c>
      <c r="R208" s="185">
        <v>36203423</v>
      </c>
      <c r="S208" s="185">
        <f>R208+P208</f>
        <v>108286422</v>
      </c>
      <c r="T208" s="185">
        <f>S208/1000000</f>
        <v>108.286422</v>
      </c>
      <c r="U208" s="209">
        <f>R208/S208</f>
        <v>0.3343302173193976</v>
      </c>
      <c r="V208" s="187">
        <v>15</v>
      </c>
      <c r="W208" s="188">
        <f t="shared" si="323"/>
        <v>7.2190947999999997</v>
      </c>
      <c r="X208" s="209">
        <f>N208/(V208*1000000)</f>
        <v>1.6484958000000001</v>
      </c>
      <c r="Y208" s="195">
        <v>2016</v>
      </c>
      <c r="Z208" s="190"/>
      <c r="AA208" s="190"/>
      <c r="AB208" s="191" t="s">
        <v>1940</v>
      </c>
      <c r="AC208" s="190"/>
    </row>
    <row r="209" spans="1:29">
      <c r="A209" s="217" t="s">
        <v>1941</v>
      </c>
      <c r="B209" s="218">
        <v>57</v>
      </c>
      <c r="C209" s="178">
        <v>51</v>
      </c>
      <c r="D209" s="247">
        <f>AVERAGE(B209:C209)</f>
        <v>54</v>
      </c>
      <c r="E209" s="178">
        <v>48</v>
      </c>
      <c r="F209" s="178">
        <v>73</v>
      </c>
      <c r="G209" s="220">
        <f t="shared" si="13"/>
        <v>-25</v>
      </c>
      <c r="H209" s="220">
        <f>AVERAGE(E209:F209)</f>
        <v>60.5</v>
      </c>
      <c r="I209" s="220">
        <f t="shared" si="15"/>
        <v>-6.5</v>
      </c>
      <c r="J209" s="213" t="s">
        <v>1402</v>
      </c>
      <c r="K209" s="213" t="s">
        <v>1618</v>
      </c>
      <c r="L209" s="213" t="s">
        <v>1574</v>
      </c>
      <c r="M209" s="221">
        <v>21.2</v>
      </c>
      <c r="N209" s="222">
        <f>M209*1000000</f>
        <v>21200000</v>
      </c>
      <c r="O209" s="184">
        <v>51.54</v>
      </c>
      <c r="P209" s="222">
        <f>O209*1000000</f>
        <v>51540000</v>
      </c>
      <c r="Q209" s="184">
        <v>49.19</v>
      </c>
      <c r="R209" s="180">
        <f>SUM(Q209*1000000)</f>
        <v>49190000</v>
      </c>
      <c r="S209" s="222">
        <f>T209*1000000</f>
        <v>100730000</v>
      </c>
      <c r="T209" s="222">
        <v>100.73</v>
      </c>
      <c r="U209" s="209">
        <f>(R209/S209)</f>
        <v>0.48833515338032363</v>
      </c>
      <c r="V209" s="187">
        <v>14</v>
      </c>
      <c r="W209" s="223">
        <f t="shared" si="323"/>
        <v>7.1950000000000003</v>
      </c>
      <c r="X209" s="228">
        <f t="shared" ref="X209:X210" si="324">SUM(M209/V209)</f>
        <v>1.5142857142857142</v>
      </c>
      <c r="Y209" s="178">
        <v>2009</v>
      </c>
      <c r="Z209" s="190"/>
      <c r="AA209" s="190"/>
      <c r="AB209" s="224" t="s">
        <v>1942</v>
      </c>
      <c r="AC209" s="189"/>
    </row>
    <row r="210" spans="1:29">
      <c r="A210" s="176" t="s">
        <v>1943</v>
      </c>
      <c r="B210" s="177">
        <v>14</v>
      </c>
      <c r="C210" s="178">
        <v>28</v>
      </c>
      <c r="D210" s="180">
        <f t="shared" ref="D210:D211" si="325">(B210+C210)/2</f>
        <v>21</v>
      </c>
      <c r="E210" s="178">
        <v>35</v>
      </c>
      <c r="F210" s="180">
        <v>43</v>
      </c>
      <c r="G210" s="181">
        <f t="shared" si="13"/>
        <v>-8</v>
      </c>
      <c r="H210" s="182">
        <f t="shared" ref="H210:H211" si="326">(E210+F210)/2</f>
        <v>39</v>
      </c>
      <c r="I210" s="181">
        <f t="shared" si="15"/>
        <v>-18</v>
      </c>
      <c r="J210" s="183" t="s">
        <v>1534</v>
      </c>
      <c r="K210" s="183" t="s">
        <v>1535</v>
      </c>
      <c r="L210" s="183" t="s">
        <v>1547</v>
      </c>
      <c r="M210" s="184">
        <f t="shared" ref="M210:M212" si="327">N210/1000000</f>
        <v>9.3076260000000008</v>
      </c>
      <c r="N210" s="180">
        <v>9307626</v>
      </c>
      <c r="O210" s="184">
        <f t="shared" ref="O210:O212" si="328">P210/1000000</f>
        <v>25.091816000000001</v>
      </c>
      <c r="P210" s="180">
        <v>25091816</v>
      </c>
      <c r="Q210" s="184">
        <v>0</v>
      </c>
      <c r="R210" s="185">
        <v>0</v>
      </c>
      <c r="S210" s="180">
        <v>25091816</v>
      </c>
      <c r="T210" s="185">
        <f>S210/100000</f>
        <v>250.91816</v>
      </c>
      <c r="U210" s="182">
        <v>0</v>
      </c>
      <c r="V210" s="187">
        <v>3.5</v>
      </c>
      <c r="W210" s="239">
        <f>SUM(S210/(V210*1000000))</f>
        <v>7.1690902857142857</v>
      </c>
      <c r="X210" s="186">
        <f t="shared" si="324"/>
        <v>2.6593217142857144</v>
      </c>
      <c r="Y210" s="178">
        <v>2018</v>
      </c>
      <c r="Z210" s="190"/>
      <c r="AA210" s="190"/>
      <c r="AB210" s="191" t="s">
        <v>1944</v>
      </c>
      <c r="AC210" s="190"/>
    </row>
    <row r="211" spans="1:29">
      <c r="A211" s="194" t="s">
        <v>1945</v>
      </c>
      <c r="B211" s="177">
        <v>49</v>
      </c>
      <c r="C211" s="195">
        <v>51</v>
      </c>
      <c r="D211" s="252">
        <f t="shared" si="325"/>
        <v>50</v>
      </c>
      <c r="E211" s="195">
        <v>55</v>
      </c>
      <c r="F211" s="195">
        <v>80</v>
      </c>
      <c r="G211" s="180">
        <f t="shared" si="13"/>
        <v>-25</v>
      </c>
      <c r="H211" s="195">
        <f t="shared" si="326"/>
        <v>67.5</v>
      </c>
      <c r="I211" s="208">
        <f t="shared" si="15"/>
        <v>-17.5</v>
      </c>
      <c r="J211" s="204" t="s">
        <v>1544</v>
      </c>
      <c r="K211" s="204" t="s">
        <v>1544</v>
      </c>
      <c r="L211" s="183" t="s">
        <v>1547</v>
      </c>
      <c r="M211" s="184">
        <f t="shared" si="327"/>
        <v>5.1076040000000003</v>
      </c>
      <c r="N211" s="180">
        <v>5107604</v>
      </c>
      <c r="O211" s="216">
        <f t="shared" si="328"/>
        <v>9.2520380000000007</v>
      </c>
      <c r="P211" s="180">
        <v>9252038</v>
      </c>
      <c r="Q211" s="184">
        <f t="shared" ref="Q211:Q212" si="329">R211/1000000</f>
        <v>5.0817519999999998</v>
      </c>
      <c r="R211" s="185">
        <v>5081752</v>
      </c>
      <c r="S211" s="185">
        <f>R211+P211</f>
        <v>14333790</v>
      </c>
      <c r="T211" s="185">
        <f t="shared" ref="T211:T212" si="330">S211/1000000</f>
        <v>14.33379</v>
      </c>
      <c r="U211" s="209">
        <f>R211/S211</f>
        <v>0.35452954173320522</v>
      </c>
      <c r="V211" s="187">
        <v>2</v>
      </c>
      <c r="W211" s="188">
        <f t="shared" ref="W211:W214" si="331">SUM(T211/V211)</f>
        <v>7.1668950000000002</v>
      </c>
      <c r="X211" s="209">
        <f>N211/(V211*1000000)</f>
        <v>2.5538020000000001</v>
      </c>
      <c r="Y211" s="195">
        <v>2016</v>
      </c>
      <c r="Z211" s="190"/>
      <c r="AA211" s="190"/>
      <c r="AB211" s="191" t="s">
        <v>1946</v>
      </c>
      <c r="AC211" s="190"/>
    </row>
    <row r="212" spans="1:29">
      <c r="A212" s="205" t="s">
        <v>317</v>
      </c>
      <c r="B212" s="206">
        <v>97</v>
      </c>
      <c r="C212" s="189">
        <v>96</v>
      </c>
      <c r="D212" s="253">
        <f t="shared" ref="D212:D213" si="332">AVERAGE(B212:C212)</f>
        <v>96.5</v>
      </c>
      <c r="E212" s="189">
        <v>80</v>
      </c>
      <c r="F212" s="189">
        <v>78</v>
      </c>
      <c r="G212" s="244">
        <f t="shared" si="13"/>
        <v>2</v>
      </c>
      <c r="H212" s="244">
        <f t="shared" ref="H212:H213" si="333">AVERAGE(E212:F212)</f>
        <v>79</v>
      </c>
      <c r="I212" s="244">
        <f t="shared" si="15"/>
        <v>17.5</v>
      </c>
      <c r="J212" s="213" t="s">
        <v>1636</v>
      </c>
      <c r="K212" s="193" t="s">
        <v>1947</v>
      </c>
      <c r="L212" s="193" t="s">
        <v>1547</v>
      </c>
      <c r="M212" s="184">
        <f t="shared" si="327"/>
        <v>55.785111999999998</v>
      </c>
      <c r="N212" s="185">
        <v>55785112</v>
      </c>
      <c r="O212" s="184">
        <f t="shared" si="328"/>
        <v>274.09270500000002</v>
      </c>
      <c r="P212" s="185">
        <v>274092705</v>
      </c>
      <c r="Q212" s="184">
        <f t="shared" si="329"/>
        <v>449.1</v>
      </c>
      <c r="R212" s="185">
        <v>449100000</v>
      </c>
      <c r="S212" s="185">
        <v>716392705</v>
      </c>
      <c r="T212" s="185">
        <f t="shared" si="330"/>
        <v>716.39270499999998</v>
      </c>
      <c r="U212" s="209">
        <f t="shared" ref="U212:U224" si="334">(R212/S212)</f>
        <v>0.62689080565107091</v>
      </c>
      <c r="V212" s="187">
        <v>100</v>
      </c>
      <c r="W212" s="223">
        <f t="shared" si="331"/>
        <v>7.1639270499999999</v>
      </c>
      <c r="X212" s="228">
        <f t="shared" ref="X212:X224" si="335">SUM(M212/V212)</f>
        <v>0.55785112000000003</v>
      </c>
      <c r="Y212" s="189">
        <v>2013</v>
      </c>
      <c r="Z212" s="245" t="s">
        <v>1615</v>
      </c>
      <c r="AA212" s="193" t="s">
        <v>1948</v>
      </c>
      <c r="AB212" s="224" t="s">
        <v>1949</v>
      </c>
      <c r="AC212" s="189"/>
    </row>
    <row r="213" spans="1:29">
      <c r="A213" s="217" t="s">
        <v>1950</v>
      </c>
      <c r="B213" s="218">
        <v>42</v>
      </c>
      <c r="C213" s="178">
        <v>47</v>
      </c>
      <c r="D213" s="247">
        <f t="shared" si="332"/>
        <v>44.5</v>
      </c>
      <c r="E213" s="178">
        <v>60</v>
      </c>
      <c r="F213" s="178">
        <v>61</v>
      </c>
      <c r="G213" s="220">
        <f t="shared" si="13"/>
        <v>-1</v>
      </c>
      <c r="H213" s="220">
        <f t="shared" si="333"/>
        <v>60.5</v>
      </c>
      <c r="I213" s="220">
        <f t="shared" si="15"/>
        <v>-16</v>
      </c>
      <c r="J213" s="213" t="s">
        <v>1550</v>
      </c>
      <c r="K213" s="213" t="s">
        <v>1623</v>
      </c>
      <c r="L213" s="213" t="s">
        <v>1541</v>
      </c>
      <c r="M213" s="221">
        <v>27.8</v>
      </c>
      <c r="N213" s="222">
        <f>M213*1000000</f>
        <v>27800000</v>
      </c>
      <c r="O213" s="184">
        <v>93.95</v>
      </c>
      <c r="P213" s="222">
        <f>O213*1000000</f>
        <v>93950000</v>
      </c>
      <c r="Q213" s="184">
        <v>84.89</v>
      </c>
      <c r="R213" s="180">
        <f>SUM(Q213*1000000)</f>
        <v>84890000</v>
      </c>
      <c r="S213" s="222">
        <f>T213*1000000</f>
        <v>178840000</v>
      </c>
      <c r="T213" s="222">
        <v>178.84</v>
      </c>
      <c r="U213" s="209">
        <f t="shared" si="334"/>
        <v>0.47467009617535227</v>
      </c>
      <c r="V213" s="187">
        <v>25</v>
      </c>
      <c r="W213" s="223">
        <f t="shared" si="331"/>
        <v>7.1536</v>
      </c>
      <c r="X213" s="228">
        <f t="shared" si="335"/>
        <v>1.1120000000000001</v>
      </c>
      <c r="Y213" s="178">
        <v>2009</v>
      </c>
      <c r="Z213" s="190"/>
      <c r="AA213" s="190"/>
      <c r="AB213" s="224" t="s">
        <v>1951</v>
      </c>
      <c r="AC213" s="189"/>
    </row>
    <row r="214" spans="1:29">
      <c r="A214" s="257" t="s">
        <v>1952</v>
      </c>
      <c r="B214" s="206">
        <v>89</v>
      </c>
      <c r="C214" s="189">
        <v>72</v>
      </c>
      <c r="D214" s="189">
        <f t="shared" ref="D214:D216" si="336">(B214+C214)/2</f>
        <v>80.5</v>
      </c>
      <c r="E214" s="189">
        <v>94</v>
      </c>
      <c r="F214" s="189">
        <v>75</v>
      </c>
      <c r="G214" s="195">
        <f t="shared" si="13"/>
        <v>19</v>
      </c>
      <c r="H214" s="189">
        <f t="shared" ref="H214:H216" si="337">(E214+F214)/2</f>
        <v>84.5</v>
      </c>
      <c r="I214" s="195">
        <f t="shared" si="15"/>
        <v>-4</v>
      </c>
      <c r="J214" s="193" t="s">
        <v>1572</v>
      </c>
      <c r="K214" s="193" t="s">
        <v>1572</v>
      </c>
      <c r="L214" s="193" t="s">
        <v>1536</v>
      </c>
      <c r="M214" s="184">
        <f t="shared" ref="M214:M218" si="338">N214/1000000</f>
        <v>60.200180000000003</v>
      </c>
      <c r="N214" s="185">
        <v>60200180</v>
      </c>
      <c r="O214" s="184">
        <f t="shared" ref="O214:O218" si="339">P214/1000000</f>
        <v>161.05881299999999</v>
      </c>
      <c r="P214" s="180">
        <v>161058813</v>
      </c>
      <c r="Q214" s="184">
        <f t="shared" ref="Q214:Q218" si="340">R214/1000000</f>
        <v>38.854128000000003</v>
      </c>
      <c r="R214" s="180">
        <v>38854128</v>
      </c>
      <c r="S214" s="185">
        <f>SUM(P214+Q214*1000000)</f>
        <v>199912941</v>
      </c>
      <c r="T214" s="185">
        <f t="shared" ref="T214:T218" si="341">S214/1000000</f>
        <v>199.91294099999999</v>
      </c>
      <c r="U214" s="209">
        <f t="shared" si="334"/>
        <v>0.19435524186500763</v>
      </c>
      <c r="V214" s="227">
        <v>28</v>
      </c>
      <c r="W214" s="223">
        <f t="shared" si="331"/>
        <v>7.1397478928571427</v>
      </c>
      <c r="X214" s="228">
        <f t="shared" si="335"/>
        <v>2.1500064285714289</v>
      </c>
      <c r="Y214" s="189">
        <v>2015</v>
      </c>
      <c r="Z214" s="190"/>
      <c r="AA214" s="190"/>
      <c r="AB214" s="224" t="s">
        <v>1953</v>
      </c>
      <c r="AC214" s="189"/>
    </row>
    <row r="215" spans="1:29">
      <c r="A215" s="249" t="s">
        <v>1954</v>
      </c>
      <c r="B215" s="177">
        <v>68</v>
      </c>
      <c r="C215" s="177">
        <v>57</v>
      </c>
      <c r="D215" s="177">
        <f t="shared" si="336"/>
        <v>62.5</v>
      </c>
      <c r="E215" s="177">
        <v>65</v>
      </c>
      <c r="F215" s="177">
        <v>63</v>
      </c>
      <c r="G215" s="177">
        <f t="shared" si="13"/>
        <v>2</v>
      </c>
      <c r="H215" s="177">
        <f t="shared" si="337"/>
        <v>64</v>
      </c>
      <c r="I215" s="177">
        <f t="shared" si="15"/>
        <v>-1.5</v>
      </c>
      <c r="J215" s="213" t="s">
        <v>1636</v>
      </c>
      <c r="K215" s="232" t="s">
        <v>1955</v>
      </c>
      <c r="L215" s="232" t="s">
        <v>1557</v>
      </c>
      <c r="M215" s="216">
        <f t="shared" si="338"/>
        <v>9.4976649999999996</v>
      </c>
      <c r="N215" s="180">
        <v>9497665</v>
      </c>
      <c r="O215" s="216">
        <f t="shared" si="339"/>
        <v>28.051044999999998</v>
      </c>
      <c r="P215" s="180">
        <v>28051045</v>
      </c>
      <c r="Q215" s="216">
        <f t="shared" si="340"/>
        <v>36.200000000000003</v>
      </c>
      <c r="R215" s="180">
        <v>36200000</v>
      </c>
      <c r="S215" s="180">
        <f>P215+R215</f>
        <v>64251045</v>
      </c>
      <c r="T215" s="180">
        <f t="shared" si="341"/>
        <v>64.251045000000005</v>
      </c>
      <c r="U215" s="234">
        <f t="shared" si="334"/>
        <v>0.56341496079947029</v>
      </c>
      <c r="V215" s="227">
        <v>9</v>
      </c>
      <c r="W215" s="235">
        <f>SUM(S215/(V215*1000000))</f>
        <v>7.139005</v>
      </c>
      <c r="X215" s="234">
        <f t="shared" si="335"/>
        <v>1.055296111111111</v>
      </c>
      <c r="Y215" s="177">
        <v>2019</v>
      </c>
      <c r="Z215" s="236"/>
      <c r="AA215" s="236"/>
      <c r="AB215" s="251" t="s">
        <v>1956</v>
      </c>
      <c r="AC215" s="190"/>
    </row>
    <row r="216" spans="1:29">
      <c r="A216" s="225" t="s">
        <v>1957</v>
      </c>
      <c r="B216" s="206">
        <v>56</v>
      </c>
      <c r="C216" s="189">
        <v>56</v>
      </c>
      <c r="D216" s="253">
        <f t="shared" si="336"/>
        <v>56</v>
      </c>
      <c r="E216" s="195">
        <v>52</v>
      </c>
      <c r="F216" s="189">
        <v>64</v>
      </c>
      <c r="G216" s="246">
        <f t="shared" si="13"/>
        <v>-12</v>
      </c>
      <c r="H216" s="244">
        <f t="shared" si="337"/>
        <v>58</v>
      </c>
      <c r="I216" s="246">
        <f t="shared" si="15"/>
        <v>-2</v>
      </c>
      <c r="J216" s="193" t="s">
        <v>1572</v>
      </c>
      <c r="K216" s="193" t="s">
        <v>1572</v>
      </c>
      <c r="L216" s="193" t="s">
        <v>1541</v>
      </c>
      <c r="M216" s="184">
        <f t="shared" si="338"/>
        <v>12.65014</v>
      </c>
      <c r="N216" s="185">
        <v>12650140</v>
      </c>
      <c r="O216" s="184">
        <f t="shared" si="339"/>
        <v>32.000304</v>
      </c>
      <c r="P216" s="180">
        <v>32000304</v>
      </c>
      <c r="Q216" s="184">
        <f t="shared" si="340"/>
        <v>53.511996000000003</v>
      </c>
      <c r="R216" s="180">
        <v>53511996</v>
      </c>
      <c r="S216" s="185">
        <f>SUM(P216+Q216*1000000)</f>
        <v>85512300</v>
      </c>
      <c r="T216" s="185">
        <f t="shared" si="341"/>
        <v>85.512299999999996</v>
      </c>
      <c r="U216" s="209">
        <f t="shared" si="334"/>
        <v>0.62578127357117042</v>
      </c>
      <c r="V216" s="227">
        <v>12</v>
      </c>
      <c r="W216" s="223">
        <f>SUM(T216/V216)</f>
        <v>7.1260249999999994</v>
      </c>
      <c r="X216" s="228">
        <f t="shared" si="335"/>
        <v>1.0541783333333334</v>
      </c>
      <c r="Y216" s="189">
        <v>2015</v>
      </c>
      <c r="Z216" s="190"/>
      <c r="AA216" s="190"/>
      <c r="AB216" s="224" t="s">
        <v>1958</v>
      </c>
      <c r="AC216" s="189"/>
    </row>
    <row r="217" spans="1:29">
      <c r="A217" s="240" t="s">
        <v>1959</v>
      </c>
      <c r="B217" s="241">
        <v>36</v>
      </c>
      <c r="C217" s="182">
        <v>46</v>
      </c>
      <c r="D217" s="254">
        <f>AVERAGE(B217:C217)</f>
        <v>41</v>
      </c>
      <c r="E217" s="182">
        <v>62</v>
      </c>
      <c r="F217" s="182">
        <v>56</v>
      </c>
      <c r="G217" s="211">
        <f t="shared" si="13"/>
        <v>6</v>
      </c>
      <c r="H217" s="211">
        <f>AVERAGE(E217:F217)</f>
        <v>59</v>
      </c>
      <c r="I217" s="211">
        <f t="shared" si="15"/>
        <v>-18</v>
      </c>
      <c r="J217" s="196" t="s">
        <v>1572</v>
      </c>
      <c r="K217" s="196" t="s">
        <v>1960</v>
      </c>
      <c r="L217" s="196" t="s">
        <v>1541</v>
      </c>
      <c r="M217" s="216">
        <f t="shared" si="338"/>
        <v>15.67919</v>
      </c>
      <c r="N217" s="181">
        <v>15679190</v>
      </c>
      <c r="O217" s="216">
        <f t="shared" si="339"/>
        <v>50.474843</v>
      </c>
      <c r="P217" s="181">
        <v>50474843</v>
      </c>
      <c r="Q217" s="184">
        <f t="shared" si="340"/>
        <v>27.8</v>
      </c>
      <c r="R217" s="180">
        <v>27800000</v>
      </c>
      <c r="S217" s="181">
        <v>78274843</v>
      </c>
      <c r="T217" s="180">
        <f t="shared" si="341"/>
        <v>78.274843000000004</v>
      </c>
      <c r="U217" s="209">
        <f t="shared" si="334"/>
        <v>0.35515880881421891</v>
      </c>
      <c r="V217" s="227">
        <v>11</v>
      </c>
      <c r="W217" s="239">
        <f t="shared" ref="W217:W218" si="342">SUM(S217/(V217*1000000))</f>
        <v>7.1158948181818182</v>
      </c>
      <c r="X217" s="228">
        <f t="shared" si="335"/>
        <v>1.4253809090909091</v>
      </c>
      <c r="Y217" s="182">
        <v>2014</v>
      </c>
      <c r="Z217" s="202"/>
      <c r="AA217" s="190"/>
      <c r="AB217" s="224" t="s">
        <v>1961</v>
      </c>
      <c r="AC217" s="189"/>
    </row>
    <row r="218" spans="1:29">
      <c r="A218" s="229" t="s">
        <v>1962</v>
      </c>
      <c r="B218" s="177">
        <v>90</v>
      </c>
      <c r="C218" s="177">
        <v>69</v>
      </c>
      <c r="D218" s="177">
        <f>(B218+C218)/2</f>
        <v>79.5</v>
      </c>
      <c r="E218" s="177">
        <v>95</v>
      </c>
      <c r="F218" s="177">
        <v>76</v>
      </c>
      <c r="G218" s="177">
        <f t="shared" si="13"/>
        <v>19</v>
      </c>
      <c r="H218" s="177">
        <f>(E218+F218)/2</f>
        <v>85.5</v>
      </c>
      <c r="I218" s="177">
        <f t="shared" si="15"/>
        <v>-6</v>
      </c>
      <c r="J218" s="204" t="s">
        <v>1544</v>
      </c>
      <c r="K218" s="231" t="s">
        <v>1544</v>
      </c>
      <c r="L218" s="232" t="s">
        <v>1557</v>
      </c>
      <c r="M218" s="216">
        <f t="shared" si="338"/>
        <v>92.579211999999998</v>
      </c>
      <c r="N218" s="233">
        <v>92579212</v>
      </c>
      <c r="O218" s="216">
        <f t="shared" si="339"/>
        <v>390.532085</v>
      </c>
      <c r="P218" s="180">
        <v>390532085</v>
      </c>
      <c r="Q218" s="216">
        <f t="shared" si="340"/>
        <v>741.39591099999996</v>
      </c>
      <c r="R218" s="233">
        <v>741395911</v>
      </c>
      <c r="S218" s="180">
        <f>P218+R218</f>
        <v>1131927996</v>
      </c>
      <c r="T218" s="180">
        <f t="shared" si="341"/>
        <v>1131.9279959999999</v>
      </c>
      <c r="U218" s="234">
        <f t="shared" si="334"/>
        <v>0.65498504641632704</v>
      </c>
      <c r="V218" s="227">
        <v>160</v>
      </c>
      <c r="W218" s="235">
        <f t="shared" si="342"/>
        <v>7.074549975</v>
      </c>
      <c r="X218" s="234">
        <f t="shared" si="335"/>
        <v>0.57862007500000001</v>
      </c>
      <c r="Y218" s="177">
        <v>2019</v>
      </c>
      <c r="Z218" s="236"/>
      <c r="AA218" s="236"/>
      <c r="AB218" s="248" t="s">
        <v>1963</v>
      </c>
      <c r="AC218" s="190"/>
    </row>
    <row r="219" spans="1:29">
      <c r="A219" s="217" t="s">
        <v>1964</v>
      </c>
      <c r="B219" s="218">
        <v>33</v>
      </c>
      <c r="C219" s="178">
        <v>39</v>
      </c>
      <c r="D219" s="218">
        <f t="shared" ref="D219:D221" si="343">AVERAGE(B219:C219)</f>
        <v>36</v>
      </c>
      <c r="E219" s="178">
        <v>50</v>
      </c>
      <c r="F219" s="178">
        <v>51</v>
      </c>
      <c r="G219" s="178">
        <f t="shared" si="13"/>
        <v>-1</v>
      </c>
      <c r="H219" s="178">
        <f t="shared" ref="H219:H221" si="344">AVERAGE(E219:F219)</f>
        <v>50.5</v>
      </c>
      <c r="I219" s="218">
        <f t="shared" si="15"/>
        <v>-14.5</v>
      </c>
      <c r="J219" s="213" t="s">
        <v>1609</v>
      </c>
      <c r="K219" s="213" t="s">
        <v>1965</v>
      </c>
      <c r="L219" s="213" t="s">
        <v>1547</v>
      </c>
      <c r="M219" s="221">
        <v>31.8</v>
      </c>
      <c r="N219" s="222">
        <f>M219*1000000</f>
        <v>31800000</v>
      </c>
      <c r="O219" s="184">
        <v>146.33000000000001</v>
      </c>
      <c r="P219" s="222">
        <f>O219*1000000</f>
        <v>146330000</v>
      </c>
      <c r="Q219" s="184">
        <v>36.950000000000003</v>
      </c>
      <c r="R219" s="180">
        <f>SUM(Q219*1000000)</f>
        <v>36950000</v>
      </c>
      <c r="S219" s="222">
        <f>T219*1000000</f>
        <v>183280000</v>
      </c>
      <c r="T219" s="222">
        <v>183.28</v>
      </c>
      <c r="U219" s="209">
        <f t="shared" si="334"/>
        <v>0.20160410301178525</v>
      </c>
      <c r="V219" s="187">
        <v>26</v>
      </c>
      <c r="W219" s="223">
        <f t="shared" ref="W219:W221" si="345">SUM(T219/V219)</f>
        <v>7.0492307692307694</v>
      </c>
      <c r="X219" s="228">
        <f t="shared" si="335"/>
        <v>1.2230769230769232</v>
      </c>
      <c r="Y219" s="178">
        <v>2009</v>
      </c>
      <c r="Z219" s="190"/>
      <c r="AA219" s="190"/>
      <c r="AB219" s="224" t="s">
        <v>1966</v>
      </c>
      <c r="AC219" s="189"/>
    </row>
    <row r="220" spans="1:29">
      <c r="A220" s="217" t="s">
        <v>1177</v>
      </c>
      <c r="B220" s="218">
        <v>90</v>
      </c>
      <c r="C220" s="195">
        <v>80</v>
      </c>
      <c r="D220" s="247">
        <f t="shared" si="343"/>
        <v>85</v>
      </c>
      <c r="E220" s="189">
        <v>77</v>
      </c>
      <c r="F220" s="189">
        <v>76</v>
      </c>
      <c r="G220" s="222">
        <f t="shared" si="13"/>
        <v>1</v>
      </c>
      <c r="H220" s="178">
        <f t="shared" si="344"/>
        <v>76.5</v>
      </c>
      <c r="I220" s="247">
        <f t="shared" si="15"/>
        <v>8.5</v>
      </c>
      <c r="J220" s="193" t="s">
        <v>1601</v>
      </c>
      <c r="K220" s="193" t="s">
        <v>1601</v>
      </c>
      <c r="L220" s="213" t="s">
        <v>1541</v>
      </c>
      <c r="M220" s="184">
        <v>74.036787000000004</v>
      </c>
      <c r="N220" s="180">
        <v>74036787</v>
      </c>
      <c r="O220" s="216">
        <f>P220/1000000</f>
        <v>183.13501400000001</v>
      </c>
      <c r="P220" s="222">
        <v>183135014</v>
      </c>
      <c r="Q220" s="216">
        <f>R220/1000000</f>
        <v>343.93272300000001</v>
      </c>
      <c r="R220" s="222">
        <v>343932723</v>
      </c>
      <c r="S220" s="222">
        <v>527067737</v>
      </c>
      <c r="T220" s="222">
        <f>S220/1000000</f>
        <v>527.06773699999997</v>
      </c>
      <c r="U220" s="209">
        <f t="shared" si="334"/>
        <v>0.65253988976373256</v>
      </c>
      <c r="V220" s="187">
        <v>75</v>
      </c>
      <c r="W220" s="223">
        <f t="shared" si="345"/>
        <v>7.0275698266666664</v>
      </c>
      <c r="X220" s="228">
        <f t="shared" si="335"/>
        <v>0.98715716000000009</v>
      </c>
      <c r="Y220" s="178">
        <v>2007</v>
      </c>
      <c r="Z220" s="190"/>
      <c r="AA220" s="190"/>
      <c r="AB220" s="191" t="s">
        <v>1967</v>
      </c>
      <c r="AC220" s="190"/>
    </row>
    <row r="221" spans="1:29">
      <c r="A221" s="217" t="s">
        <v>1968</v>
      </c>
      <c r="B221" s="218">
        <v>91</v>
      </c>
      <c r="C221" s="178">
        <v>81</v>
      </c>
      <c r="D221" s="247">
        <f t="shared" si="343"/>
        <v>86</v>
      </c>
      <c r="E221" s="178">
        <v>81</v>
      </c>
      <c r="F221" s="178">
        <v>80</v>
      </c>
      <c r="G221" s="220">
        <f t="shared" si="13"/>
        <v>1</v>
      </c>
      <c r="H221" s="220">
        <f t="shared" si="344"/>
        <v>80.5</v>
      </c>
      <c r="I221" s="220">
        <f t="shared" si="15"/>
        <v>5.5</v>
      </c>
      <c r="J221" s="213" t="s">
        <v>1609</v>
      </c>
      <c r="K221" s="213" t="s">
        <v>1733</v>
      </c>
      <c r="L221" s="213" t="s">
        <v>1541</v>
      </c>
      <c r="M221" s="221">
        <v>37.4</v>
      </c>
      <c r="N221" s="222">
        <f>M221*1000000</f>
        <v>37400000</v>
      </c>
      <c r="O221" s="184">
        <v>115.6</v>
      </c>
      <c r="P221" s="222">
        <f>O221*1000000</f>
        <v>115600000</v>
      </c>
      <c r="Q221" s="184">
        <v>95.17</v>
      </c>
      <c r="R221" s="180">
        <f>SUM(Q221*1000000)</f>
        <v>95170000</v>
      </c>
      <c r="S221" s="222">
        <f>T221*1000000</f>
        <v>210770000</v>
      </c>
      <c r="T221" s="222">
        <v>210.77</v>
      </c>
      <c r="U221" s="209">
        <f t="shared" si="334"/>
        <v>0.45153484841296199</v>
      </c>
      <c r="V221" s="187">
        <v>30</v>
      </c>
      <c r="W221" s="223">
        <f t="shared" si="345"/>
        <v>7.0256666666666669</v>
      </c>
      <c r="X221" s="228">
        <f t="shared" si="335"/>
        <v>1.2466666666666666</v>
      </c>
      <c r="Y221" s="178">
        <v>2009</v>
      </c>
      <c r="Z221" s="190"/>
      <c r="AA221" s="190"/>
      <c r="AB221" s="224" t="s">
        <v>1969</v>
      </c>
      <c r="AC221" s="189"/>
    </row>
    <row r="222" spans="1:29">
      <c r="A222" s="176" t="s">
        <v>707</v>
      </c>
      <c r="B222" s="177">
        <v>64</v>
      </c>
      <c r="C222" s="178">
        <v>51</v>
      </c>
      <c r="D222" s="180">
        <f>(B222+C222)/2</f>
        <v>57.5</v>
      </c>
      <c r="E222" s="178">
        <v>58</v>
      </c>
      <c r="F222" s="180">
        <v>65</v>
      </c>
      <c r="G222" s="181">
        <f t="shared" si="13"/>
        <v>-7</v>
      </c>
      <c r="H222" s="182">
        <f>(E222+F222)/2</f>
        <v>61.5</v>
      </c>
      <c r="I222" s="181">
        <f t="shared" si="15"/>
        <v>-4</v>
      </c>
      <c r="J222" s="204" t="s">
        <v>1608</v>
      </c>
      <c r="K222" s="204" t="s">
        <v>1608</v>
      </c>
      <c r="L222" s="183" t="s">
        <v>1541</v>
      </c>
      <c r="M222" s="184">
        <f>N222/1000000</f>
        <v>25.010928</v>
      </c>
      <c r="N222" s="180">
        <v>25010928</v>
      </c>
      <c r="O222" s="184">
        <f t="shared" ref="O222:O225" si="346">P222/1000000</f>
        <v>115.234093</v>
      </c>
      <c r="P222" s="180">
        <v>115234093</v>
      </c>
      <c r="Q222" s="184">
        <f t="shared" ref="Q222:Q225" si="347">R222/1000000</f>
        <v>235.98409799999999</v>
      </c>
      <c r="R222" s="185">
        <f>S222-P222</f>
        <v>235984098</v>
      </c>
      <c r="S222" s="180">
        <v>351218191</v>
      </c>
      <c r="T222" s="185">
        <f t="shared" ref="T222:T223" si="348">S222/1000000</f>
        <v>351.21819099999999</v>
      </c>
      <c r="U222" s="186">
        <f t="shared" si="334"/>
        <v>0.6719016954335375</v>
      </c>
      <c r="V222" s="187">
        <v>50</v>
      </c>
      <c r="W222" s="239">
        <f>SUM(S222/(V222*1000000))</f>
        <v>7.0243638199999996</v>
      </c>
      <c r="X222" s="186">
        <f t="shared" si="335"/>
        <v>0.50021855999999998</v>
      </c>
      <c r="Y222" s="178">
        <v>2018</v>
      </c>
      <c r="Z222" s="190"/>
      <c r="AA222" s="190"/>
      <c r="AB222" s="191" t="s">
        <v>1970</v>
      </c>
      <c r="AC222" s="190"/>
    </row>
    <row r="223" spans="1:29">
      <c r="A223" s="217">
        <v>300</v>
      </c>
      <c r="B223" s="218">
        <v>60</v>
      </c>
      <c r="C223" s="178">
        <v>51</v>
      </c>
      <c r="D223" s="247">
        <f>AVERAGE(B223:C223)</f>
        <v>55.5</v>
      </c>
      <c r="E223" s="178">
        <v>89</v>
      </c>
      <c r="F223" s="178">
        <v>71</v>
      </c>
      <c r="G223" s="222">
        <f t="shared" si="13"/>
        <v>18</v>
      </c>
      <c r="H223" s="178">
        <f>AVERAGE(E223:F223)</f>
        <v>80</v>
      </c>
      <c r="I223" s="247">
        <f t="shared" si="15"/>
        <v>-24.5</v>
      </c>
      <c r="J223" s="213" t="s">
        <v>1701</v>
      </c>
      <c r="K223" s="213" t="s">
        <v>1971</v>
      </c>
      <c r="L223" s="213" t="s">
        <v>1541</v>
      </c>
      <c r="M223" s="221">
        <v>70.885300999999998</v>
      </c>
      <c r="N223" s="181">
        <v>70885301</v>
      </c>
      <c r="O223" s="216">
        <f t="shared" si="346"/>
        <v>210.61493899999999</v>
      </c>
      <c r="P223" s="222">
        <v>210614939</v>
      </c>
      <c r="Q223" s="216">
        <f t="shared" si="347"/>
        <v>245.45324199999999</v>
      </c>
      <c r="R223" s="222">
        <v>245453242</v>
      </c>
      <c r="S223" s="222">
        <v>456068181</v>
      </c>
      <c r="T223" s="222">
        <f t="shared" si="348"/>
        <v>456.06818099999998</v>
      </c>
      <c r="U223" s="209">
        <f t="shared" si="334"/>
        <v>0.53819418285618137</v>
      </c>
      <c r="V223" s="187">
        <v>65</v>
      </c>
      <c r="W223" s="223">
        <f>SUM(T223/V223)</f>
        <v>7.016433553846154</v>
      </c>
      <c r="X223" s="228">
        <f t="shared" si="335"/>
        <v>1.0905430923076922</v>
      </c>
      <c r="Y223" s="178">
        <v>2007</v>
      </c>
      <c r="Z223" s="190"/>
      <c r="AA223" s="190"/>
      <c r="AB223" s="191" t="s">
        <v>1972</v>
      </c>
      <c r="AC223" s="190"/>
    </row>
    <row r="224" spans="1:29">
      <c r="A224" s="176" t="s">
        <v>1973</v>
      </c>
      <c r="B224" s="177">
        <v>17</v>
      </c>
      <c r="C224" s="178">
        <v>31</v>
      </c>
      <c r="D224" s="180">
        <f t="shared" ref="D224:D225" si="349">(B224+C224)/2</f>
        <v>24</v>
      </c>
      <c r="E224" s="178">
        <v>25</v>
      </c>
      <c r="F224" s="180">
        <v>13</v>
      </c>
      <c r="G224" s="181">
        <f t="shared" si="13"/>
        <v>12</v>
      </c>
      <c r="H224" s="182">
        <f t="shared" ref="H224:H225" si="350">(E224+F224)/2</f>
        <v>19</v>
      </c>
      <c r="I224" s="181">
        <f t="shared" si="15"/>
        <v>5</v>
      </c>
      <c r="J224" s="204" t="s">
        <v>1565</v>
      </c>
      <c r="K224" s="204" t="s">
        <v>1565</v>
      </c>
      <c r="L224" s="183" t="s">
        <v>1547</v>
      </c>
      <c r="M224" s="184">
        <f t="shared" ref="M224:M225" si="351">N224/1000000</f>
        <v>6.0239719999999997</v>
      </c>
      <c r="N224" s="180">
        <v>6023972</v>
      </c>
      <c r="O224" s="184">
        <f t="shared" si="346"/>
        <v>17.744685</v>
      </c>
      <c r="P224" s="180">
        <v>17744685</v>
      </c>
      <c r="Q224" s="184">
        <f t="shared" si="347"/>
        <v>20.788426999999999</v>
      </c>
      <c r="R224" s="185">
        <f>S224-P224</f>
        <v>20788427</v>
      </c>
      <c r="S224" s="180">
        <v>38533112</v>
      </c>
      <c r="T224" s="185">
        <f>S224/100000</f>
        <v>385.33112</v>
      </c>
      <c r="U224" s="186">
        <f t="shared" si="334"/>
        <v>0.539495149003278</v>
      </c>
      <c r="V224" s="187">
        <v>5.5</v>
      </c>
      <c r="W224" s="239">
        <f>SUM(S224/(V224*1000000))</f>
        <v>7.006020363636364</v>
      </c>
      <c r="X224" s="186">
        <f t="shared" si="335"/>
        <v>1.0952676363636362</v>
      </c>
      <c r="Y224" s="178">
        <v>2018</v>
      </c>
      <c r="Z224" s="190"/>
      <c r="AA224" s="190"/>
      <c r="AB224" s="191" t="s">
        <v>1974</v>
      </c>
      <c r="AC224" s="190"/>
    </row>
    <row r="225" spans="1:29">
      <c r="A225" s="194" t="s">
        <v>1975</v>
      </c>
      <c r="B225" s="177">
        <v>78</v>
      </c>
      <c r="C225" s="195">
        <v>59</v>
      </c>
      <c r="D225" s="252">
        <f t="shared" si="349"/>
        <v>68.5</v>
      </c>
      <c r="E225" s="195">
        <v>60</v>
      </c>
      <c r="F225" s="195">
        <v>65</v>
      </c>
      <c r="G225" s="180">
        <f t="shared" si="13"/>
        <v>-5</v>
      </c>
      <c r="H225" s="246">
        <f t="shared" si="350"/>
        <v>62.5</v>
      </c>
      <c r="I225" s="208">
        <f t="shared" si="15"/>
        <v>6</v>
      </c>
      <c r="J225" s="204" t="s">
        <v>1554</v>
      </c>
      <c r="K225" s="204" t="s">
        <v>1554</v>
      </c>
      <c r="L225" s="183" t="s">
        <v>1547</v>
      </c>
      <c r="M225" s="184">
        <f t="shared" si="351"/>
        <v>16.800868000000001</v>
      </c>
      <c r="N225" s="180">
        <v>16800868</v>
      </c>
      <c r="O225" s="216">
        <f t="shared" si="346"/>
        <v>55.121623</v>
      </c>
      <c r="P225" s="180">
        <v>55121623</v>
      </c>
      <c r="Q225" s="184">
        <f t="shared" si="347"/>
        <v>63.976714999999999</v>
      </c>
      <c r="R225" s="185">
        <v>63976715</v>
      </c>
      <c r="S225" s="185">
        <f>R225+P225</f>
        <v>119098338</v>
      </c>
      <c r="T225" s="185">
        <f t="shared" ref="T225:T227" si="352">S225/1000000</f>
        <v>119.098338</v>
      </c>
      <c r="U225" s="209">
        <f>R225/S225</f>
        <v>0.53717554815920265</v>
      </c>
      <c r="V225" s="187">
        <v>17</v>
      </c>
      <c r="W225" s="188">
        <f t="shared" ref="W225:W226" si="353">SUM(T225/V225)</f>
        <v>7.0057845882352936</v>
      </c>
      <c r="X225" s="209">
        <f>N225/(V225*1000000)</f>
        <v>0.9882863529411765</v>
      </c>
      <c r="Y225" s="195">
        <v>2016</v>
      </c>
      <c r="Z225" s="190"/>
      <c r="AA225" s="190"/>
      <c r="AB225" s="191" t="s">
        <v>1976</v>
      </c>
      <c r="AC225" s="190"/>
    </row>
    <row r="226" spans="1:29">
      <c r="A226" s="217" t="s">
        <v>1977</v>
      </c>
      <c r="B226" s="206">
        <v>63</v>
      </c>
      <c r="C226" s="189">
        <v>66</v>
      </c>
      <c r="D226" s="218">
        <f>AVERAGE(B226:C226)</f>
        <v>64.5</v>
      </c>
      <c r="E226" s="189">
        <v>74</v>
      </c>
      <c r="F226" s="178">
        <v>72</v>
      </c>
      <c r="G226" s="178">
        <f t="shared" si="13"/>
        <v>2</v>
      </c>
      <c r="H226" s="178">
        <f>AVERAGE(E226:F226)</f>
        <v>73</v>
      </c>
      <c r="I226" s="218">
        <f t="shared" si="15"/>
        <v>-8.5</v>
      </c>
      <c r="J226" s="213" t="s">
        <v>1636</v>
      </c>
      <c r="K226" s="213" t="s">
        <v>1978</v>
      </c>
      <c r="L226" s="213" t="s">
        <v>1547</v>
      </c>
      <c r="M226" s="184">
        <v>0.08</v>
      </c>
      <c r="N226" s="222">
        <f>M226*1000000</f>
        <v>80000</v>
      </c>
      <c r="O226" s="184">
        <v>1.32</v>
      </c>
      <c r="P226" s="222">
        <f>O226*1000000</f>
        <v>1320000</v>
      </c>
      <c r="Q226" s="184">
        <v>0.45</v>
      </c>
      <c r="R226" s="180">
        <f>SUM(Q226*1000000)</f>
        <v>450000</v>
      </c>
      <c r="S226" s="185">
        <f>SUM(N226:P226)</f>
        <v>1400001.32</v>
      </c>
      <c r="T226" s="180">
        <f t="shared" si="352"/>
        <v>1.4000013200000001</v>
      </c>
      <c r="U226" s="209">
        <f t="shared" ref="U226:U232" si="354">(R226/S226)</f>
        <v>0.32142826836763266</v>
      </c>
      <c r="V226" s="187">
        <v>0.2</v>
      </c>
      <c r="W226" s="223">
        <f t="shared" si="353"/>
        <v>7.0000065999999999</v>
      </c>
      <c r="X226" s="228">
        <f t="shared" ref="X226:X235" si="355">SUM(M226/V226)</f>
        <v>0.39999999999999997</v>
      </c>
      <c r="Y226" s="178">
        <v>2011</v>
      </c>
      <c r="Z226" s="190"/>
      <c r="AA226" s="190"/>
      <c r="AB226" s="224" t="s">
        <v>1979</v>
      </c>
      <c r="AC226" s="189"/>
    </row>
    <row r="227" spans="1:29">
      <c r="A227" s="194" t="s">
        <v>273</v>
      </c>
      <c r="B227" s="177">
        <v>10</v>
      </c>
      <c r="C227" s="195">
        <v>33</v>
      </c>
      <c r="D227" s="180">
        <f>(B227+C227)/2</f>
        <v>21.5</v>
      </c>
      <c r="E227" s="195">
        <v>49</v>
      </c>
      <c r="F227" s="195">
        <v>30</v>
      </c>
      <c r="G227" s="182">
        <f t="shared" si="13"/>
        <v>19</v>
      </c>
      <c r="H227" s="182">
        <f>(E227+F227)/2</f>
        <v>39.5</v>
      </c>
      <c r="I227" s="181">
        <f t="shared" si="15"/>
        <v>-18</v>
      </c>
      <c r="J227" s="196" t="s">
        <v>1612</v>
      </c>
      <c r="K227" s="196" t="s">
        <v>1612</v>
      </c>
      <c r="L227" s="197" t="s">
        <v>1900</v>
      </c>
      <c r="M227" s="198">
        <f>N227/1000000</f>
        <v>46.607250000000001</v>
      </c>
      <c r="N227" s="180">
        <v>46607250</v>
      </c>
      <c r="O227" s="198">
        <f>P227/1000000</f>
        <v>114.43401</v>
      </c>
      <c r="P227" s="180">
        <v>114434010</v>
      </c>
      <c r="Q227" s="198">
        <f>R227/1000000</f>
        <v>266.54753299999999</v>
      </c>
      <c r="R227" s="181">
        <f>S227-P227</f>
        <v>266547533</v>
      </c>
      <c r="S227" s="180">
        <v>380981543</v>
      </c>
      <c r="T227" s="180">
        <f t="shared" si="352"/>
        <v>380.98154299999999</v>
      </c>
      <c r="U227" s="186">
        <f t="shared" si="354"/>
        <v>0.69963371690160858</v>
      </c>
      <c r="V227" s="227">
        <v>55</v>
      </c>
      <c r="W227" s="239">
        <f>SUM(S227/(V227*1000000))</f>
        <v>6.9269371454545459</v>
      </c>
      <c r="X227" s="186">
        <f t="shared" si="355"/>
        <v>0.84740454545454547</v>
      </c>
      <c r="Y227" s="195">
        <v>2017</v>
      </c>
      <c r="Z227" s="202"/>
      <c r="AA227" s="202"/>
      <c r="AB227" s="203" t="s">
        <v>1980</v>
      </c>
      <c r="AC227" s="202"/>
    </row>
    <row r="228" spans="1:29">
      <c r="A228" s="217" t="s">
        <v>1981</v>
      </c>
      <c r="B228" s="218">
        <v>94</v>
      </c>
      <c r="C228" s="178">
        <v>90</v>
      </c>
      <c r="D228" s="218">
        <f t="shared" ref="D228:D231" si="356">AVERAGE(B228:C228)</f>
        <v>92</v>
      </c>
      <c r="E228" s="178">
        <v>73</v>
      </c>
      <c r="F228" s="178">
        <v>73</v>
      </c>
      <c r="G228" s="178">
        <f t="shared" si="13"/>
        <v>0</v>
      </c>
      <c r="H228" s="178">
        <f t="shared" ref="H228:H231" si="357">AVERAGE(E228:F228)</f>
        <v>73</v>
      </c>
      <c r="I228" s="218">
        <f t="shared" si="15"/>
        <v>19</v>
      </c>
      <c r="J228" s="213" t="s">
        <v>1572</v>
      </c>
      <c r="K228" s="213" t="s">
        <v>1572</v>
      </c>
      <c r="L228" s="213" t="s">
        <v>1541</v>
      </c>
      <c r="M228" s="221">
        <v>0.8</v>
      </c>
      <c r="N228" s="222">
        <f>M228*1000000</f>
        <v>800000</v>
      </c>
      <c r="O228" s="184">
        <v>6.53</v>
      </c>
      <c r="P228" s="222">
        <f>O228*1000000</f>
        <v>6530000</v>
      </c>
      <c r="Q228" s="184">
        <v>7.3</v>
      </c>
      <c r="R228" s="180">
        <f>SUM(Q228*1000000)</f>
        <v>7300000</v>
      </c>
      <c r="S228" s="222">
        <f>T228*1000000</f>
        <v>13830000</v>
      </c>
      <c r="T228" s="222">
        <f>SUM(O228+Q228)</f>
        <v>13.83</v>
      </c>
      <c r="U228" s="209">
        <f t="shared" si="354"/>
        <v>0.52783803326102674</v>
      </c>
      <c r="V228" s="187">
        <v>2</v>
      </c>
      <c r="W228" s="223">
        <f>SUM(T228/V228)</f>
        <v>6.915</v>
      </c>
      <c r="X228" s="228">
        <f t="shared" si="355"/>
        <v>0.4</v>
      </c>
      <c r="Y228" s="178">
        <v>2010</v>
      </c>
      <c r="Z228" s="190"/>
      <c r="AA228" s="190"/>
      <c r="AB228" s="224" t="s">
        <v>1982</v>
      </c>
      <c r="AC228" s="189"/>
    </row>
    <row r="229" spans="1:29">
      <c r="A229" s="217" t="s">
        <v>1983</v>
      </c>
      <c r="B229" s="218">
        <v>48</v>
      </c>
      <c r="C229" s="178">
        <v>52</v>
      </c>
      <c r="D229" s="247">
        <f t="shared" si="356"/>
        <v>50</v>
      </c>
      <c r="E229" s="178">
        <v>71</v>
      </c>
      <c r="F229" s="178">
        <v>42</v>
      </c>
      <c r="G229" s="220">
        <f t="shared" si="13"/>
        <v>29</v>
      </c>
      <c r="H229" s="220">
        <f t="shared" si="357"/>
        <v>56.5</v>
      </c>
      <c r="I229" s="220">
        <f t="shared" si="15"/>
        <v>-6.5</v>
      </c>
      <c r="J229" s="213" t="s">
        <v>1701</v>
      </c>
      <c r="K229" s="213" t="s">
        <v>1984</v>
      </c>
      <c r="L229" s="196" t="s">
        <v>1557</v>
      </c>
      <c r="M229" s="221">
        <f t="shared" ref="M229:M233" si="358">N229/1000000</f>
        <v>141.067634</v>
      </c>
      <c r="N229" s="222">
        <v>141067634</v>
      </c>
      <c r="O229" s="184">
        <f t="shared" ref="O229:O233" si="359">P229/1000000</f>
        <v>292.32473700000003</v>
      </c>
      <c r="P229" s="222">
        <v>292324737</v>
      </c>
      <c r="Q229" s="184">
        <f t="shared" ref="Q229:Q232" si="360">R229/1000000</f>
        <v>537.36063999999999</v>
      </c>
      <c r="R229" s="185">
        <v>537360640</v>
      </c>
      <c r="S229" s="222">
        <v>829685377</v>
      </c>
      <c r="T229" s="222">
        <f t="shared" ref="T229:T232" si="361">S229/1000000</f>
        <v>829.68537700000002</v>
      </c>
      <c r="U229" s="209">
        <f t="shared" si="354"/>
        <v>0.64766796534730298</v>
      </c>
      <c r="V229" s="187">
        <v>120</v>
      </c>
      <c r="W229" s="223">
        <f t="shared" ref="W229:W231" si="362">SUM((S229/1000000)/V229)</f>
        <v>6.9140448083333332</v>
      </c>
      <c r="X229" s="228">
        <f t="shared" si="355"/>
        <v>1.1755636166666668</v>
      </c>
      <c r="Y229" s="182">
        <v>2012</v>
      </c>
      <c r="Z229" s="190"/>
      <c r="AA229" s="190"/>
      <c r="AB229" s="224" t="s">
        <v>1985</v>
      </c>
      <c r="AC229" s="189"/>
    </row>
    <row r="230" spans="1:29">
      <c r="A230" s="217" t="s">
        <v>1986</v>
      </c>
      <c r="B230" s="218">
        <v>92</v>
      </c>
      <c r="C230" s="178">
        <v>69</v>
      </c>
      <c r="D230" s="247">
        <f t="shared" si="356"/>
        <v>80.5</v>
      </c>
      <c r="E230" s="178">
        <v>91</v>
      </c>
      <c r="F230" s="178">
        <v>79</v>
      </c>
      <c r="G230" s="220">
        <f t="shared" si="13"/>
        <v>12</v>
      </c>
      <c r="H230" s="220">
        <f t="shared" si="357"/>
        <v>85</v>
      </c>
      <c r="I230" s="220">
        <f t="shared" si="15"/>
        <v>-4.5</v>
      </c>
      <c r="J230" s="213" t="s">
        <v>1609</v>
      </c>
      <c r="K230" s="213" t="s">
        <v>1987</v>
      </c>
      <c r="L230" s="196" t="s">
        <v>1541</v>
      </c>
      <c r="M230" s="221">
        <f t="shared" si="358"/>
        <v>207.43870799999999</v>
      </c>
      <c r="N230" s="222">
        <v>207438708</v>
      </c>
      <c r="O230" s="184">
        <f t="shared" si="359"/>
        <v>623.35790999999995</v>
      </c>
      <c r="P230" s="222">
        <v>623357910</v>
      </c>
      <c r="Q230" s="184">
        <f t="shared" si="360"/>
        <v>895.23699999999997</v>
      </c>
      <c r="R230" s="185">
        <v>895237000</v>
      </c>
      <c r="S230" s="222">
        <v>1518594910</v>
      </c>
      <c r="T230" s="185">
        <f t="shared" si="361"/>
        <v>1518.59491</v>
      </c>
      <c r="U230" s="209">
        <f t="shared" si="354"/>
        <v>0.58951666050296458</v>
      </c>
      <c r="V230" s="187">
        <v>220</v>
      </c>
      <c r="W230" s="223">
        <f t="shared" si="362"/>
        <v>6.9027041363636368</v>
      </c>
      <c r="X230" s="228">
        <f t="shared" si="355"/>
        <v>0.9429032181818181</v>
      </c>
      <c r="Y230" s="182">
        <v>2012</v>
      </c>
      <c r="Z230" s="190"/>
      <c r="AA230" s="190"/>
      <c r="AB230" s="224" t="s">
        <v>1988</v>
      </c>
      <c r="AC230" s="189"/>
    </row>
    <row r="231" spans="1:29">
      <c r="A231" s="217" t="s">
        <v>1989</v>
      </c>
      <c r="B231" s="218">
        <v>85</v>
      </c>
      <c r="C231" s="178">
        <v>68</v>
      </c>
      <c r="D231" s="247">
        <f t="shared" si="356"/>
        <v>76.5</v>
      </c>
      <c r="E231" s="178">
        <v>86</v>
      </c>
      <c r="F231" s="178">
        <v>77</v>
      </c>
      <c r="G231" s="220">
        <f t="shared" si="13"/>
        <v>9</v>
      </c>
      <c r="H231" s="220">
        <f t="shared" si="357"/>
        <v>81.5</v>
      </c>
      <c r="I231" s="220">
        <f t="shared" si="15"/>
        <v>-5</v>
      </c>
      <c r="J231" s="213" t="s">
        <v>1990</v>
      </c>
      <c r="K231" s="213" t="s">
        <v>1991</v>
      </c>
      <c r="L231" s="196" t="s">
        <v>1547</v>
      </c>
      <c r="M231" s="221">
        <f t="shared" si="358"/>
        <v>13.152683</v>
      </c>
      <c r="N231" s="222">
        <v>13152683</v>
      </c>
      <c r="O231" s="184">
        <f t="shared" si="359"/>
        <v>41.003371000000001</v>
      </c>
      <c r="P231" s="222">
        <v>41003371</v>
      </c>
      <c r="Q231" s="184">
        <f t="shared" si="360"/>
        <v>7.1230130000000003</v>
      </c>
      <c r="R231" s="185">
        <v>7123013</v>
      </c>
      <c r="S231" s="222">
        <v>48126384</v>
      </c>
      <c r="T231" s="222">
        <f t="shared" si="361"/>
        <v>48.126384000000002</v>
      </c>
      <c r="U231" s="209">
        <f t="shared" si="354"/>
        <v>0.14800640330675996</v>
      </c>
      <c r="V231" s="187">
        <v>7</v>
      </c>
      <c r="W231" s="223">
        <f t="shared" si="362"/>
        <v>6.8751977142857141</v>
      </c>
      <c r="X231" s="228">
        <f t="shared" si="355"/>
        <v>1.8789547142857141</v>
      </c>
      <c r="Y231" s="182">
        <v>2012</v>
      </c>
      <c r="Z231" s="190"/>
      <c r="AA231" s="190"/>
      <c r="AB231" s="224" t="s">
        <v>1992</v>
      </c>
      <c r="AC231" s="189"/>
    </row>
    <row r="232" spans="1:29">
      <c r="A232" s="194" t="s">
        <v>1993</v>
      </c>
      <c r="B232" s="177">
        <v>55</v>
      </c>
      <c r="C232" s="195">
        <v>57</v>
      </c>
      <c r="D232" s="180">
        <f t="shared" ref="D232:D233" si="363">(B232+C232)/2</f>
        <v>56</v>
      </c>
      <c r="E232" s="195">
        <v>63</v>
      </c>
      <c r="F232" s="195" t="s">
        <v>1537</v>
      </c>
      <c r="G232" s="211" t="s">
        <v>1537</v>
      </c>
      <c r="H232" s="211" t="s">
        <v>1537</v>
      </c>
      <c r="I232" s="211" t="s">
        <v>1537</v>
      </c>
      <c r="J232" s="196" t="s">
        <v>1572</v>
      </c>
      <c r="K232" s="196" t="s">
        <v>1572</v>
      </c>
      <c r="L232" s="197" t="s">
        <v>1547</v>
      </c>
      <c r="M232" s="198">
        <f t="shared" si="358"/>
        <v>2.4038849999999998</v>
      </c>
      <c r="N232" s="180">
        <v>2403885</v>
      </c>
      <c r="O232" s="198">
        <f t="shared" si="359"/>
        <v>6.1799549999999996</v>
      </c>
      <c r="P232" s="180">
        <v>6179955</v>
      </c>
      <c r="Q232" s="198">
        <f t="shared" si="360"/>
        <v>0</v>
      </c>
      <c r="R232" s="181">
        <f>S232-P232</f>
        <v>0</v>
      </c>
      <c r="S232" s="180">
        <v>6179955</v>
      </c>
      <c r="T232" s="180">
        <f t="shared" si="361"/>
        <v>6.1799549999999996</v>
      </c>
      <c r="U232" s="186">
        <f t="shared" si="354"/>
        <v>0</v>
      </c>
      <c r="V232" s="227">
        <v>0.9</v>
      </c>
      <c r="W232" s="239">
        <f t="shared" ref="W232:W233" si="364">SUM(S232/(V232*1000000))</f>
        <v>6.8666166666666664</v>
      </c>
      <c r="X232" s="186">
        <f t="shared" si="355"/>
        <v>2.670983333333333</v>
      </c>
      <c r="Y232" s="195">
        <v>2017</v>
      </c>
      <c r="Z232" s="202"/>
      <c r="AA232" s="202"/>
      <c r="AB232" s="203" t="s">
        <v>1994</v>
      </c>
      <c r="AC232" s="202"/>
    </row>
    <row r="233" spans="1:29">
      <c r="A233" s="176" t="s">
        <v>1995</v>
      </c>
      <c r="B233" s="177">
        <v>53</v>
      </c>
      <c r="C233" s="178">
        <v>53</v>
      </c>
      <c r="D233" s="180">
        <f t="shared" si="363"/>
        <v>53</v>
      </c>
      <c r="E233" s="178">
        <v>57</v>
      </c>
      <c r="F233" s="180">
        <v>48</v>
      </c>
      <c r="G233" s="181">
        <f t="shared" ref="G233:G302" si="365">SUM(E233-F233)</f>
        <v>9</v>
      </c>
      <c r="H233" s="182">
        <f>(E233+F233)/2</f>
        <v>52.5</v>
      </c>
      <c r="I233" s="181">
        <f t="shared" ref="I233:I302" si="366">SUM(D233-H233)</f>
        <v>0.5</v>
      </c>
      <c r="J233" s="204" t="s">
        <v>1565</v>
      </c>
      <c r="K233" s="204" t="s">
        <v>1565</v>
      </c>
      <c r="L233" s="183" t="s">
        <v>1547</v>
      </c>
      <c r="M233" s="184">
        <f t="shared" si="358"/>
        <v>13.582231</v>
      </c>
      <c r="N233" s="180">
        <v>13582231</v>
      </c>
      <c r="O233" s="184">
        <f t="shared" si="359"/>
        <v>68.566295999999994</v>
      </c>
      <c r="P233" s="180">
        <v>68566296</v>
      </c>
      <c r="Q233" s="184">
        <v>0</v>
      </c>
      <c r="R233" s="185">
        <v>0</v>
      </c>
      <c r="S233" s="180">
        <v>68566296</v>
      </c>
      <c r="T233" s="185">
        <f>S233/100000</f>
        <v>685.66296</v>
      </c>
      <c r="U233" s="182">
        <v>0</v>
      </c>
      <c r="V233" s="187">
        <v>10</v>
      </c>
      <c r="W233" s="239">
        <f t="shared" si="364"/>
        <v>6.8566295999999998</v>
      </c>
      <c r="X233" s="186">
        <f t="shared" si="355"/>
        <v>1.3582231</v>
      </c>
      <c r="Y233" s="178">
        <v>2018</v>
      </c>
      <c r="Z233" s="190"/>
      <c r="AA233" s="190"/>
      <c r="AB233" s="191" t="s">
        <v>1996</v>
      </c>
      <c r="AC233" s="190"/>
    </row>
    <row r="234" spans="1:29">
      <c r="A234" s="217" t="s">
        <v>1997</v>
      </c>
      <c r="B234" s="218">
        <v>77</v>
      </c>
      <c r="C234" s="178">
        <v>64</v>
      </c>
      <c r="D234" s="247">
        <f>AVERAGE(B234:C234)</f>
        <v>70.5</v>
      </c>
      <c r="E234" s="178">
        <v>67</v>
      </c>
      <c r="F234" s="178">
        <v>61</v>
      </c>
      <c r="G234" s="220">
        <f t="shared" si="365"/>
        <v>6</v>
      </c>
      <c r="H234" s="220">
        <f>AVERAGE(E234:F234)</f>
        <v>64</v>
      </c>
      <c r="I234" s="220">
        <f t="shared" si="366"/>
        <v>6.5</v>
      </c>
      <c r="J234" s="213" t="s">
        <v>1609</v>
      </c>
      <c r="K234" s="213" t="s">
        <v>1733</v>
      </c>
      <c r="L234" s="213" t="s">
        <v>1547</v>
      </c>
      <c r="M234" s="221">
        <v>40.1</v>
      </c>
      <c r="N234" s="222">
        <f>M234*1000000</f>
        <v>40100000</v>
      </c>
      <c r="O234" s="184">
        <v>80.05</v>
      </c>
      <c r="P234" s="222">
        <f>O234*1000000</f>
        <v>80050000</v>
      </c>
      <c r="Q234" s="184">
        <v>90.72</v>
      </c>
      <c r="R234" s="180">
        <f>SUM(Q234*1000000)</f>
        <v>90720000</v>
      </c>
      <c r="S234" s="222">
        <f>T234*1000000</f>
        <v>170770000</v>
      </c>
      <c r="T234" s="222">
        <v>170.77</v>
      </c>
      <c r="U234" s="209">
        <f t="shared" ref="U234:U235" si="367">(R234/S234)</f>
        <v>0.53124085026644019</v>
      </c>
      <c r="V234" s="187">
        <v>25</v>
      </c>
      <c r="W234" s="223">
        <f>SUM(T234/V234)</f>
        <v>6.8308</v>
      </c>
      <c r="X234" s="228">
        <f t="shared" si="355"/>
        <v>1.6040000000000001</v>
      </c>
      <c r="Y234" s="178">
        <v>2008</v>
      </c>
      <c r="Z234" s="190"/>
      <c r="AA234" s="190"/>
      <c r="AB234" s="224" t="s">
        <v>1998</v>
      </c>
      <c r="AC234" s="189"/>
    </row>
    <row r="235" spans="1:29">
      <c r="A235" s="249" t="s">
        <v>165</v>
      </c>
      <c r="B235" s="177">
        <v>78</v>
      </c>
      <c r="C235" s="177">
        <v>64</v>
      </c>
      <c r="D235" s="177">
        <f t="shared" ref="D235:D236" si="368">(B235+C235)/2</f>
        <v>71</v>
      </c>
      <c r="E235" s="177">
        <v>58</v>
      </c>
      <c r="F235" s="177">
        <v>36</v>
      </c>
      <c r="G235" s="177">
        <f t="shared" si="365"/>
        <v>22</v>
      </c>
      <c r="H235" s="177">
        <f t="shared" ref="H235:H236" si="369">(E235+F235)/2</f>
        <v>47</v>
      </c>
      <c r="I235" s="177">
        <f t="shared" si="366"/>
        <v>24</v>
      </c>
      <c r="J235" s="183" t="s">
        <v>1544</v>
      </c>
      <c r="K235" s="232" t="s">
        <v>1999</v>
      </c>
      <c r="L235" s="232" t="s">
        <v>1541</v>
      </c>
      <c r="M235" s="216">
        <f t="shared" ref="M235:M236" si="370">N235/1000000</f>
        <v>153.433423</v>
      </c>
      <c r="N235" s="180">
        <v>153433423</v>
      </c>
      <c r="O235" s="216">
        <f t="shared" ref="O235:O236" si="371">P235/1000000</f>
        <v>373.88036599999998</v>
      </c>
      <c r="P235" s="180">
        <v>373880366</v>
      </c>
      <c r="Q235" s="216">
        <f t="shared" ref="Q235:Q236" si="372">R235/1000000</f>
        <v>664.09989599999994</v>
      </c>
      <c r="R235" s="180">
        <v>664099896</v>
      </c>
      <c r="S235" s="180">
        <f>P235+R235</f>
        <v>1037980262</v>
      </c>
      <c r="T235" s="180">
        <f t="shared" ref="T235:T236" si="373">S235/1000000</f>
        <v>1037.980262</v>
      </c>
      <c r="U235" s="234">
        <f t="shared" si="367"/>
        <v>0.63980011982154628</v>
      </c>
      <c r="V235" s="227">
        <v>152</v>
      </c>
      <c r="W235" s="235">
        <f>SUM(S235/(V235*1000000))</f>
        <v>6.8288175131578948</v>
      </c>
      <c r="X235" s="234">
        <f t="shared" si="355"/>
        <v>1.0094304144736843</v>
      </c>
      <c r="Y235" s="177">
        <v>2019</v>
      </c>
      <c r="Z235" s="236"/>
      <c r="AA235" s="236"/>
      <c r="AB235" s="231" t="s">
        <v>2000</v>
      </c>
      <c r="AC235" s="190"/>
    </row>
    <row r="236" spans="1:29">
      <c r="A236" s="194" t="s">
        <v>1351</v>
      </c>
      <c r="B236" s="177">
        <v>98</v>
      </c>
      <c r="C236" s="195">
        <v>78</v>
      </c>
      <c r="D236" s="252">
        <f t="shared" si="368"/>
        <v>88</v>
      </c>
      <c r="E236" s="195">
        <v>93</v>
      </c>
      <c r="F236" s="195">
        <v>88</v>
      </c>
      <c r="G236" s="180">
        <f t="shared" si="365"/>
        <v>5</v>
      </c>
      <c r="H236" s="195">
        <f t="shared" si="369"/>
        <v>90.5</v>
      </c>
      <c r="I236" s="208">
        <f t="shared" si="366"/>
        <v>-2.5</v>
      </c>
      <c r="J236" s="183" t="s">
        <v>1608</v>
      </c>
      <c r="K236" s="183" t="s">
        <v>1608</v>
      </c>
      <c r="L236" s="183" t="s">
        <v>1547</v>
      </c>
      <c r="M236" s="184">
        <f t="shared" si="370"/>
        <v>75.063400999999999</v>
      </c>
      <c r="N236" s="180">
        <v>75063401</v>
      </c>
      <c r="O236" s="216">
        <f t="shared" si="371"/>
        <v>341.26824800000003</v>
      </c>
      <c r="P236" s="180">
        <v>341268248</v>
      </c>
      <c r="Q236" s="184">
        <f t="shared" si="372"/>
        <v>682.48625400000003</v>
      </c>
      <c r="R236" s="185">
        <v>682486254</v>
      </c>
      <c r="S236" s="185">
        <f>R236+P236</f>
        <v>1023754502</v>
      </c>
      <c r="T236" s="185">
        <f t="shared" si="373"/>
        <v>1023.754502</v>
      </c>
      <c r="U236" s="209">
        <f>R236/S236</f>
        <v>0.66665030792704638</v>
      </c>
      <c r="V236" s="187">
        <v>150</v>
      </c>
      <c r="W236" s="188">
        <f t="shared" ref="W236:W238" si="374">SUM(T236/V236)</f>
        <v>6.8250300133333335</v>
      </c>
      <c r="X236" s="209">
        <f>N236/(V236*1000000)</f>
        <v>0.50042267333333335</v>
      </c>
      <c r="Y236" s="195">
        <v>2016</v>
      </c>
      <c r="Z236" s="190"/>
      <c r="AA236" s="190"/>
      <c r="AB236" s="191" t="s">
        <v>2001</v>
      </c>
      <c r="AC236" s="190"/>
    </row>
    <row r="237" spans="1:29">
      <c r="A237" s="217" t="s">
        <v>2002</v>
      </c>
      <c r="B237" s="218">
        <v>55</v>
      </c>
      <c r="C237" s="178">
        <v>48</v>
      </c>
      <c r="D237" s="247">
        <f t="shared" ref="D237:D238" si="375">AVERAGE(B237:C237)</f>
        <v>51.5</v>
      </c>
      <c r="E237" s="178">
        <v>70</v>
      </c>
      <c r="F237" s="178">
        <v>60</v>
      </c>
      <c r="G237" s="220">
        <f t="shared" si="365"/>
        <v>10</v>
      </c>
      <c r="H237" s="220">
        <f t="shared" ref="H237:H238" si="376">AVERAGE(E237:F237)</f>
        <v>65</v>
      </c>
      <c r="I237" s="220">
        <f t="shared" si="366"/>
        <v>-13.5</v>
      </c>
      <c r="J237" s="213" t="s">
        <v>1550</v>
      </c>
      <c r="K237" s="213" t="s">
        <v>1623</v>
      </c>
      <c r="L237" s="213" t="s">
        <v>1547</v>
      </c>
      <c r="M237" s="221">
        <v>23.7</v>
      </c>
      <c r="N237" s="222">
        <f t="shared" ref="N237:N238" si="377">M237*1000000</f>
        <v>23700000</v>
      </c>
      <c r="O237" s="184">
        <v>64.2</v>
      </c>
      <c r="P237" s="222">
        <f t="shared" ref="P237:P238" si="378">O237*1000000</f>
        <v>64200000</v>
      </c>
      <c r="Q237" s="184">
        <v>72.099999999999994</v>
      </c>
      <c r="R237" s="180">
        <f t="shared" ref="R237:R238" si="379">SUM(Q237*1000000)</f>
        <v>72100000</v>
      </c>
      <c r="S237" s="222">
        <f t="shared" ref="S237:S238" si="380">T237*1000000</f>
        <v>136300000</v>
      </c>
      <c r="T237" s="222">
        <v>136.30000000000001</v>
      </c>
      <c r="U237" s="209">
        <f t="shared" ref="U237:U255" si="381">(R237/S237)</f>
        <v>0.52898019075568603</v>
      </c>
      <c r="V237" s="187">
        <v>20</v>
      </c>
      <c r="W237" s="223">
        <f t="shared" si="374"/>
        <v>6.8150000000000004</v>
      </c>
      <c r="X237" s="228">
        <f t="shared" ref="X237:X255" si="382">SUM(M237/V237)</f>
        <v>1.1850000000000001</v>
      </c>
      <c r="Y237" s="178">
        <v>2009</v>
      </c>
      <c r="Z237" s="190"/>
      <c r="AA237" s="190"/>
      <c r="AB237" s="224" t="s">
        <v>2003</v>
      </c>
      <c r="AC237" s="189"/>
    </row>
    <row r="238" spans="1:29">
      <c r="A238" s="217" t="s">
        <v>2004</v>
      </c>
      <c r="B238" s="218">
        <v>10</v>
      </c>
      <c r="C238" s="178">
        <v>24</v>
      </c>
      <c r="D238" s="247">
        <f t="shared" si="375"/>
        <v>17</v>
      </c>
      <c r="E238" s="178">
        <v>47</v>
      </c>
      <c r="F238" s="178">
        <v>54</v>
      </c>
      <c r="G238" s="220">
        <f t="shared" si="365"/>
        <v>-7</v>
      </c>
      <c r="H238" s="220">
        <f t="shared" si="376"/>
        <v>50.5</v>
      </c>
      <c r="I238" s="220">
        <f t="shared" si="366"/>
        <v>-33.5</v>
      </c>
      <c r="J238" s="213" t="s">
        <v>1402</v>
      </c>
      <c r="K238" s="213" t="s">
        <v>2005</v>
      </c>
      <c r="L238" s="213" t="s">
        <v>1557</v>
      </c>
      <c r="M238" s="221">
        <v>22.53</v>
      </c>
      <c r="N238" s="222">
        <f t="shared" si="377"/>
        <v>22530000</v>
      </c>
      <c r="O238" s="184">
        <v>45.71</v>
      </c>
      <c r="P238" s="222">
        <f t="shared" si="378"/>
        <v>45710000</v>
      </c>
      <c r="Q238" s="184">
        <v>90.44</v>
      </c>
      <c r="R238" s="180">
        <f t="shared" si="379"/>
        <v>90440000</v>
      </c>
      <c r="S238" s="222">
        <f t="shared" si="380"/>
        <v>136150000</v>
      </c>
      <c r="T238" s="222">
        <f>SUM(O238+Q238)</f>
        <v>136.15</v>
      </c>
      <c r="U238" s="209">
        <f t="shared" si="381"/>
        <v>0.66426735218508992</v>
      </c>
      <c r="V238" s="187">
        <v>20</v>
      </c>
      <c r="W238" s="223">
        <f t="shared" si="374"/>
        <v>6.8075000000000001</v>
      </c>
      <c r="X238" s="228">
        <f t="shared" si="382"/>
        <v>1.1265000000000001</v>
      </c>
      <c r="Y238" s="178">
        <v>2010</v>
      </c>
      <c r="Z238" s="190"/>
      <c r="AA238" s="190"/>
      <c r="AB238" s="224" t="s">
        <v>2006</v>
      </c>
      <c r="AC238" s="189"/>
    </row>
    <row r="239" spans="1:29">
      <c r="A239" s="229" t="s">
        <v>2007</v>
      </c>
      <c r="B239" s="177">
        <v>83</v>
      </c>
      <c r="C239" s="206">
        <v>60</v>
      </c>
      <c r="D239" s="177">
        <f t="shared" ref="D239:D240" si="383">(B239+C239)/2</f>
        <v>71.5</v>
      </c>
      <c r="E239" s="177">
        <v>75</v>
      </c>
      <c r="F239" s="177">
        <v>61</v>
      </c>
      <c r="G239" s="177">
        <f t="shared" si="365"/>
        <v>14</v>
      </c>
      <c r="H239" s="177">
        <f t="shared" ref="H239:H240" si="384">(E239+F239)/2</f>
        <v>68</v>
      </c>
      <c r="I239" s="177">
        <f t="shared" si="366"/>
        <v>3.5</v>
      </c>
      <c r="J239" s="204" t="s">
        <v>1432</v>
      </c>
      <c r="K239" s="231" t="s">
        <v>1432</v>
      </c>
      <c r="L239" s="232" t="s">
        <v>1547</v>
      </c>
      <c r="M239" s="216">
        <f t="shared" ref="M239:M240" si="385">N239/1000000</f>
        <v>12.00521</v>
      </c>
      <c r="N239" s="233">
        <v>12005210</v>
      </c>
      <c r="O239" s="216">
        <f t="shared" ref="O239:O242" si="386">P239/1000000</f>
        <v>39.014192999999999</v>
      </c>
      <c r="P239" s="180">
        <v>39014193</v>
      </c>
      <c r="Q239" s="216">
        <f t="shared" ref="Q239:Q242" si="387">R239/1000000</f>
        <v>52.502454999999998</v>
      </c>
      <c r="R239" s="233">
        <v>52502455</v>
      </c>
      <c r="S239" s="180">
        <f>P239+R239</f>
        <v>91516648</v>
      </c>
      <c r="T239" s="180">
        <f t="shared" ref="T239:T242" si="388">S239/1000000</f>
        <v>91.516648000000004</v>
      </c>
      <c r="U239" s="234">
        <f t="shared" si="381"/>
        <v>0.57369294163833451</v>
      </c>
      <c r="V239" s="227">
        <v>13.5</v>
      </c>
      <c r="W239" s="235">
        <f t="shared" ref="W239:W240" si="389">SUM(S239/(V239*1000000))</f>
        <v>6.7790109629629631</v>
      </c>
      <c r="X239" s="234">
        <f t="shared" si="382"/>
        <v>0.88927481481481485</v>
      </c>
      <c r="Y239" s="177">
        <v>2019</v>
      </c>
      <c r="Z239" s="236"/>
      <c r="AA239" s="236"/>
      <c r="AB239" s="248" t="s">
        <v>2008</v>
      </c>
      <c r="AC239" s="190"/>
    </row>
    <row r="240" spans="1:29">
      <c r="A240" s="176" t="s">
        <v>275</v>
      </c>
      <c r="B240" s="177">
        <v>12</v>
      </c>
      <c r="C240" s="178">
        <v>31</v>
      </c>
      <c r="D240" s="180">
        <f t="shared" si="383"/>
        <v>21.5</v>
      </c>
      <c r="E240" s="178">
        <v>39</v>
      </c>
      <c r="F240" s="180">
        <v>35</v>
      </c>
      <c r="G240" s="181">
        <f t="shared" si="365"/>
        <v>4</v>
      </c>
      <c r="H240" s="182">
        <f t="shared" si="384"/>
        <v>37</v>
      </c>
      <c r="I240" s="181">
        <f t="shared" si="366"/>
        <v>-15.5</v>
      </c>
      <c r="J240" s="204" t="s">
        <v>1554</v>
      </c>
      <c r="K240" s="204" t="s">
        <v>1554</v>
      </c>
      <c r="L240" s="183" t="s">
        <v>1728</v>
      </c>
      <c r="M240" s="184">
        <f t="shared" si="385"/>
        <v>38.560195</v>
      </c>
      <c r="N240" s="180">
        <v>38560195</v>
      </c>
      <c r="O240" s="184">
        <f t="shared" si="386"/>
        <v>100.40776</v>
      </c>
      <c r="P240" s="180">
        <v>100407760</v>
      </c>
      <c r="Q240" s="184">
        <f t="shared" si="387"/>
        <v>270.741918</v>
      </c>
      <c r="R240" s="185">
        <f>S240-P240</f>
        <v>270741918</v>
      </c>
      <c r="S240" s="180">
        <v>371149678</v>
      </c>
      <c r="T240" s="185">
        <f t="shared" si="388"/>
        <v>371.14967799999999</v>
      </c>
      <c r="U240" s="186">
        <f t="shared" si="381"/>
        <v>0.72946828206597558</v>
      </c>
      <c r="V240" s="187">
        <v>55</v>
      </c>
      <c r="W240" s="239">
        <f t="shared" si="389"/>
        <v>6.7481759636363634</v>
      </c>
      <c r="X240" s="186">
        <f t="shared" si="382"/>
        <v>0.7010944545454546</v>
      </c>
      <c r="Y240" s="178">
        <v>2018</v>
      </c>
      <c r="Z240" s="190"/>
      <c r="AA240" s="190"/>
      <c r="AB240" s="191" t="s">
        <v>2009</v>
      </c>
      <c r="AC240" s="190"/>
    </row>
    <row r="241" spans="1:29">
      <c r="A241" s="217" t="s">
        <v>2010</v>
      </c>
      <c r="B241" s="218">
        <v>27</v>
      </c>
      <c r="C241" s="189">
        <v>44</v>
      </c>
      <c r="D241" s="247">
        <f>AVERAGE(B241:C241)</f>
        <v>35.5</v>
      </c>
      <c r="E241" s="189">
        <v>69</v>
      </c>
      <c r="F241" s="189">
        <v>62</v>
      </c>
      <c r="G241" s="220">
        <f t="shared" si="365"/>
        <v>7</v>
      </c>
      <c r="H241" s="220">
        <f>AVERAGE(E241:F241)</f>
        <v>65.5</v>
      </c>
      <c r="I241" s="220">
        <f t="shared" si="366"/>
        <v>-30</v>
      </c>
      <c r="J241" s="193" t="s">
        <v>2011</v>
      </c>
      <c r="K241" s="193" t="s">
        <v>2012</v>
      </c>
      <c r="L241" s="213" t="s">
        <v>1547</v>
      </c>
      <c r="M241" s="184">
        <v>22.950970999999999</v>
      </c>
      <c r="N241" s="180">
        <v>22950971</v>
      </c>
      <c r="O241" s="216">
        <f t="shared" si="386"/>
        <v>90.636983000000001</v>
      </c>
      <c r="P241" s="222">
        <v>90636983</v>
      </c>
      <c r="Q241" s="216">
        <f t="shared" si="387"/>
        <v>57.232340999999998</v>
      </c>
      <c r="R241" s="222">
        <v>57232341</v>
      </c>
      <c r="S241" s="222">
        <v>147869324</v>
      </c>
      <c r="T241" s="222">
        <f t="shared" si="388"/>
        <v>147.86932400000001</v>
      </c>
      <c r="U241" s="209">
        <f t="shared" si="381"/>
        <v>0.3870467481138955</v>
      </c>
      <c r="V241" s="187">
        <v>22</v>
      </c>
      <c r="W241" s="223">
        <f t="shared" ref="W241:W243" si="390">SUM(T241/V241)</f>
        <v>6.7213329090909095</v>
      </c>
      <c r="X241" s="228">
        <f t="shared" si="382"/>
        <v>1.0432259545454545</v>
      </c>
      <c r="Y241" s="178">
        <v>2007</v>
      </c>
      <c r="Z241" s="190"/>
      <c r="AA241" s="190"/>
      <c r="AB241" s="191" t="s">
        <v>2013</v>
      </c>
      <c r="AC241" s="190"/>
    </row>
    <row r="242" spans="1:29">
      <c r="A242" s="225" t="s">
        <v>2014</v>
      </c>
      <c r="B242" s="206">
        <v>11</v>
      </c>
      <c r="C242" s="189">
        <v>30</v>
      </c>
      <c r="D242" s="253">
        <f>(B242+C242)/2</f>
        <v>20.5</v>
      </c>
      <c r="E242" s="195">
        <v>33</v>
      </c>
      <c r="F242" s="189">
        <v>37</v>
      </c>
      <c r="G242" s="246">
        <f t="shared" si="365"/>
        <v>-4</v>
      </c>
      <c r="H242" s="244">
        <f>(E242+F242)/2</f>
        <v>35</v>
      </c>
      <c r="I242" s="246">
        <f t="shared" si="366"/>
        <v>-14.5</v>
      </c>
      <c r="J242" s="193" t="s">
        <v>1402</v>
      </c>
      <c r="K242" s="193" t="s">
        <v>1402</v>
      </c>
      <c r="L242" s="193" t="s">
        <v>1557</v>
      </c>
      <c r="M242" s="184">
        <f>N242/1000000</f>
        <v>8.0704930000000008</v>
      </c>
      <c r="N242" s="185">
        <v>8070493</v>
      </c>
      <c r="O242" s="184">
        <f t="shared" si="386"/>
        <v>16.281378</v>
      </c>
      <c r="P242" s="180">
        <v>16281378</v>
      </c>
      <c r="Q242" s="184">
        <f t="shared" si="387"/>
        <v>50.8</v>
      </c>
      <c r="R242" s="180">
        <v>50800000</v>
      </c>
      <c r="S242" s="185">
        <f>SUM(P242+Q242*1000000)</f>
        <v>67081378</v>
      </c>
      <c r="T242" s="185">
        <f t="shared" si="388"/>
        <v>67.081378000000001</v>
      </c>
      <c r="U242" s="209">
        <f t="shared" si="381"/>
        <v>0.7572891540779022</v>
      </c>
      <c r="V242" s="227">
        <v>10</v>
      </c>
      <c r="W242" s="223">
        <f t="shared" si="390"/>
        <v>6.7081378000000003</v>
      </c>
      <c r="X242" s="228">
        <f t="shared" si="382"/>
        <v>0.80704930000000008</v>
      </c>
      <c r="Y242" s="189">
        <v>2015</v>
      </c>
      <c r="Z242" s="190"/>
      <c r="AA242" s="190"/>
      <c r="AB242" s="224" t="s">
        <v>2015</v>
      </c>
      <c r="AC242" s="189"/>
    </row>
    <row r="243" spans="1:29">
      <c r="A243" s="217" t="s">
        <v>2016</v>
      </c>
      <c r="B243" s="218">
        <v>16</v>
      </c>
      <c r="C243" s="178">
        <v>26</v>
      </c>
      <c r="D243" s="218">
        <f>AVERAGE(B243:C243)</f>
        <v>21</v>
      </c>
      <c r="E243" s="178">
        <v>19</v>
      </c>
      <c r="F243" s="178">
        <v>34</v>
      </c>
      <c r="G243" s="178">
        <f t="shared" si="365"/>
        <v>-15</v>
      </c>
      <c r="H243" s="178">
        <f>AVERAGE(E243:F243)</f>
        <v>26.5</v>
      </c>
      <c r="I243" s="218">
        <f t="shared" si="366"/>
        <v>-5.5</v>
      </c>
      <c r="J243" s="213" t="s">
        <v>1609</v>
      </c>
      <c r="K243" s="213" t="s">
        <v>1733</v>
      </c>
      <c r="L243" s="213" t="s">
        <v>1547</v>
      </c>
      <c r="M243" s="221">
        <v>11.69</v>
      </c>
      <c r="N243" s="222">
        <f>M243*1000000</f>
        <v>11690000</v>
      </c>
      <c r="O243" s="184">
        <v>21.39</v>
      </c>
      <c r="P243" s="222">
        <f>O243*1000000</f>
        <v>21390000</v>
      </c>
      <c r="Q243" s="184">
        <v>45.43</v>
      </c>
      <c r="R243" s="180">
        <f>SUM(Q243*1000000)</f>
        <v>45430000</v>
      </c>
      <c r="S243" s="222">
        <f>T243*1000000</f>
        <v>66819999.999999993</v>
      </c>
      <c r="T243" s="222">
        <f>SUM(O243+Q243)</f>
        <v>66.819999999999993</v>
      </c>
      <c r="U243" s="209">
        <f t="shared" si="381"/>
        <v>0.67988626159832388</v>
      </c>
      <c r="V243" s="187">
        <v>10</v>
      </c>
      <c r="W243" s="223">
        <f t="shared" si="390"/>
        <v>6.6819999999999995</v>
      </c>
      <c r="X243" s="228">
        <f t="shared" si="382"/>
        <v>1.169</v>
      </c>
      <c r="Y243" s="178">
        <v>2010</v>
      </c>
      <c r="Z243" s="190"/>
      <c r="AA243" s="190"/>
      <c r="AB243" s="224" t="s">
        <v>2017</v>
      </c>
      <c r="AC243" s="189"/>
    </row>
    <row r="244" spans="1:29">
      <c r="A244" s="194" t="s">
        <v>2018</v>
      </c>
      <c r="B244" s="177">
        <v>93</v>
      </c>
      <c r="C244" s="195">
        <v>86</v>
      </c>
      <c r="D244" s="180">
        <f t="shared" ref="D244:D245" si="391">(B244+C244)/2</f>
        <v>89.5</v>
      </c>
      <c r="E244" s="195">
        <v>86</v>
      </c>
      <c r="F244" s="195">
        <v>79</v>
      </c>
      <c r="G244" s="182">
        <f t="shared" si="365"/>
        <v>7</v>
      </c>
      <c r="H244" s="182">
        <f t="shared" ref="H244:H245" si="392">(E244+F244)/2</f>
        <v>82.5</v>
      </c>
      <c r="I244" s="181">
        <f t="shared" si="366"/>
        <v>7</v>
      </c>
      <c r="J244" s="196" t="s">
        <v>1609</v>
      </c>
      <c r="K244" s="196" t="s">
        <v>2019</v>
      </c>
      <c r="L244" s="197" t="s">
        <v>1547</v>
      </c>
      <c r="M244" s="198">
        <f t="shared" ref="M244:M248" si="393">N244/1000000</f>
        <v>20.553319999999999</v>
      </c>
      <c r="N244" s="180">
        <v>20553320</v>
      </c>
      <c r="O244" s="198">
        <f t="shared" ref="O244:O248" si="394">P244/1000000</f>
        <v>107.825862</v>
      </c>
      <c r="P244" s="180">
        <v>107825862</v>
      </c>
      <c r="Q244" s="198">
        <f t="shared" ref="Q244:Q248" si="395">R244/1000000</f>
        <v>119.119225</v>
      </c>
      <c r="R244" s="181">
        <f t="shared" ref="R244:R245" si="396">S244-P244</f>
        <v>119119225</v>
      </c>
      <c r="S244" s="180">
        <v>226945087</v>
      </c>
      <c r="T244" s="180">
        <f t="shared" ref="T244:T248" si="397">S244/1000000</f>
        <v>226.945087</v>
      </c>
      <c r="U244" s="186">
        <f t="shared" si="381"/>
        <v>0.52488126786371014</v>
      </c>
      <c r="V244" s="227">
        <v>34</v>
      </c>
      <c r="W244" s="239">
        <f t="shared" ref="W244:W245" si="398">SUM(S244/(V244*1000000))</f>
        <v>6.6748554999999996</v>
      </c>
      <c r="X244" s="186">
        <f t="shared" si="382"/>
        <v>0.60450941176470585</v>
      </c>
      <c r="Y244" s="195">
        <v>2017</v>
      </c>
      <c r="Z244" s="202"/>
      <c r="AA244" s="202"/>
      <c r="AB244" s="203" t="s">
        <v>2020</v>
      </c>
      <c r="AC244" s="202"/>
    </row>
    <row r="245" spans="1:29">
      <c r="A245" s="176" t="s">
        <v>207</v>
      </c>
      <c r="B245" s="177">
        <v>82</v>
      </c>
      <c r="C245" s="178">
        <v>66</v>
      </c>
      <c r="D245" s="180">
        <f t="shared" si="391"/>
        <v>74</v>
      </c>
      <c r="E245" s="178">
        <v>86</v>
      </c>
      <c r="F245" s="180">
        <v>78</v>
      </c>
      <c r="G245" s="181">
        <f t="shared" si="365"/>
        <v>8</v>
      </c>
      <c r="H245" s="182">
        <f t="shared" si="392"/>
        <v>82</v>
      </c>
      <c r="I245" s="181">
        <f t="shared" si="366"/>
        <v>-8</v>
      </c>
      <c r="J245" s="204" t="s">
        <v>1544</v>
      </c>
      <c r="K245" s="204" t="s">
        <v>1544</v>
      </c>
      <c r="L245" s="183" t="s">
        <v>1557</v>
      </c>
      <c r="M245" s="184">
        <f t="shared" si="393"/>
        <v>125.507153</v>
      </c>
      <c r="N245" s="180">
        <v>125507153</v>
      </c>
      <c r="O245" s="184">
        <f t="shared" si="394"/>
        <v>318.40262300000001</v>
      </c>
      <c r="P245" s="180">
        <v>318402623</v>
      </c>
      <c r="Q245" s="184">
        <f t="shared" si="395"/>
        <v>415.64141599999999</v>
      </c>
      <c r="R245" s="185">
        <f t="shared" si="396"/>
        <v>415641416</v>
      </c>
      <c r="S245" s="180">
        <v>734044039</v>
      </c>
      <c r="T245" s="185">
        <f t="shared" si="397"/>
        <v>734.044039</v>
      </c>
      <c r="U245" s="186">
        <f t="shared" si="381"/>
        <v>0.5662349858003547</v>
      </c>
      <c r="V245" s="187">
        <v>110</v>
      </c>
      <c r="W245" s="239">
        <f t="shared" si="398"/>
        <v>6.6731276272727271</v>
      </c>
      <c r="X245" s="186">
        <f t="shared" si="382"/>
        <v>1.1409741181818183</v>
      </c>
      <c r="Y245" s="178">
        <v>2018</v>
      </c>
      <c r="Z245" s="190"/>
      <c r="AA245" s="190"/>
      <c r="AB245" s="191" t="s">
        <v>2021</v>
      </c>
      <c r="AC245" s="190"/>
    </row>
    <row r="246" spans="1:29">
      <c r="A246" s="205" t="s">
        <v>1064</v>
      </c>
      <c r="B246" s="206">
        <v>89</v>
      </c>
      <c r="C246" s="189">
        <v>75</v>
      </c>
      <c r="D246" s="253">
        <f t="shared" ref="D246:D247" si="399">AVERAGE(B246:C246)</f>
        <v>82</v>
      </c>
      <c r="E246" s="189">
        <v>90</v>
      </c>
      <c r="F246" s="189">
        <v>79</v>
      </c>
      <c r="G246" s="244">
        <f t="shared" si="365"/>
        <v>11</v>
      </c>
      <c r="H246" s="244">
        <f t="shared" ref="H246:H247" si="400">AVERAGE(E246:F246)</f>
        <v>84.5</v>
      </c>
      <c r="I246" s="244">
        <f t="shared" si="366"/>
        <v>-2.5</v>
      </c>
      <c r="J246" s="193" t="s">
        <v>1544</v>
      </c>
      <c r="K246" s="193" t="s">
        <v>2022</v>
      </c>
      <c r="L246" s="193" t="s">
        <v>1557</v>
      </c>
      <c r="M246" s="184">
        <f t="shared" si="393"/>
        <v>158.074286</v>
      </c>
      <c r="N246" s="180">
        <v>158074286</v>
      </c>
      <c r="O246" s="184">
        <f t="shared" si="394"/>
        <v>424.668047</v>
      </c>
      <c r="P246" s="185">
        <v>424668047</v>
      </c>
      <c r="Q246" s="184">
        <f t="shared" si="395"/>
        <v>440.34369900000002</v>
      </c>
      <c r="R246" s="185">
        <v>440343699</v>
      </c>
      <c r="S246" s="185">
        <v>864912963</v>
      </c>
      <c r="T246" s="185">
        <f t="shared" si="397"/>
        <v>864.91296299999999</v>
      </c>
      <c r="U246" s="209">
        <f t="shared" si="381"/>
        <v>0.50911908809025441</v>
      </c>
      <c r="V246" s="187">
        <v>130</v>
      </c>
      <c r="W246" s="223">
        <f>SUM(T246/V246)</f>
        <v>6.6531766384615381</v>
      </c>
      <c r="X246" s="228">
        <f t="shared" si="382"/>
        <v>1.2159560461538461</v>
      </c>
      <c r="Y246" s="189">
        <v>2013</v>
      </c>
      <c r="Z246" s="190"/>
      <c r="AA246" s="190"/>
      <c r="AB246" s="224" t="s">
        <v>2023</v>
      </c>
      <c r="AC246" s="189"/>
    </row>
    <row r="247" spans="1:29">
      <c r="A247" s="217" t="s">
        <v>2024</v>
      </c>
      <c r="B247" s="218">
        <v>81</v>
      </c>
      <c r="C247" s="178">
        <v>66</v>
      </c>
      <c r="D247" s="247">
        <f t="shared" si="399"/>
        <v>73.5</v>
      </c>
      <c r="E247" s="178">
        <v>83</v>
      </c>
      <c r="F247" s="178">
        <v>78</v>
      </c>
      <c r="G247" s="220">
        <f t="shared" si="365"/>
        <v>5</v>
      </c>
      <c r="H247" s="220">
        <f t="shared" si="400"/>
        <v>80.5</v>
      </c>
      <c r="I247" s="220">
        <f t="shared" si="366"/>
        <v>-7</v>
      </c>
      <c r="J247" s="213" t="s">
        <v>1550</v>
      </c>
      <c r="K247" s="213" t="s">
        <v>2025</v>
      </c>
      <c r="L247" s="196" t="s">
        <v>1541</v>
      </c>
      <c r="M247" s="221">
        <f t="shared" si="393"/>
        <v>5.1494330000000001</v>
      </c>
      <c r="N247" s="222">
        <v>5149433</v>
      </c>
      <c r="O247" s="184">
        <f t="shared" si="394"/>
        <v>65.001092999999997</v>
      </c>
      <c r="P247" s="222">
        <v>65001093</v>
      </c>
      <c r="Q247" s="184">
        <f t="shared" si="395"/>
        <v>48.040982</v>
      </c>
      <c r="R247" s="185">
        <v>48040982</v>
      </c>
      <c r="S247" s="222">
        <v>113042075</v>
      </c>
      <c r="T247" s="222">
        <f t="shared" si="397"/>
        <v>113.042075</v>
      </c>
      <c r="U247" s="209">
        <f t="shared" si="381"/>
        <v>0.42498319320483102</v>
      </c>
      <c r="V247" s="187">
        <v>17</v>
      </c>
      <c r="W247" s="223">
        <f>SUM((S247/1000000)/V247)</f>
        <v>6.6495338235294117</v>
      </c>
      <c r="X247" s="228">
        <f t="shared" si="382"/>
        <v>0.30290782352941176</v>
      </c>
      <c r="Y247" s="182">
        <v>2012</v>
      </c>
      <c r="Z247" s="190"/>
      <c r="AA247" s="190"/>
      <c r="AB247" s="224" t="s">
        <v>1785</v>
      </c>
      <c r="AC247" s="189"/>
    </row>
    <row r="248" spans="1:29">
      <c r="A248" s="192" t="s">
        <v>2026</v>
      </c>
      <c r="B248" s="177">
        <v>58</v>
      </c>
      <c r="C248" s="178">
        <v>51</v>
      </c>
      <c r="D248" s="180">
        <f>(B248+C248)/2</f>
        <v>54.5</v>
      </c>
      <c r="E248" s="178">
        <v>55</v>
      </c>
      <c r="F248" s="180">
        <v>65</v>
      </c>
      <c r="G248" s="181">
        <f t="shared" si="365"/>
        <v>-10</v>
      </c>
      <c r="H248" s="182">
        <f>(E248+F248)/2</f>
        <v>60</v>
      </c>
      <c r="I248" s="181">
        <f t="shared" si="366"/>
        <v>-5.5</v>
      </c>
      <c r="J248" s="183" t="s">
        <v>1579</v>
      </c>
      <c r="K248" s="183" t="s">
        <v>1579</v>
      </c>
      <c r="L248" s="183" t="s">
        <v>1541</v>
      </c>
      <c r="M248" s="184">
        <f t="shared" si="393"/>
        <v>67.572855000000004</v>
      </c>
      <c r="N248" s="180">
        <v>67572855</v>
      </c>
      <c r="O248" s="184">
        <f t="shared" si="394"/>
        <v>269.61273499999999</v>
      </c>
      <c r="P248" s="180">
        <v>269612735</v>
      </c>
      <c r="Q248" s="184">
        <f t="shared" si="395"/>
        <v>228.7</v>
      </c>
      <c r="R248" s="180">
        <v>228700000</v>
      </c>
      <c r="S248" s="180">
        <f>P248+R248</f>
        <v>498312735</v>
      </c>
      <c r="T248" s="185">
        <f t="shared" si="397"/>
        <v>498.31273499999998</v>
      </c>
      <c r="U248" s="186">
        <f t="shared" si="381"/>
        <v>0.45894873627903571</v>
      </c>
      <c r="V248" s="187">
        <v>75</v>
      </c>
      <c r="W248" s="239">
        <f>SUM(S248/(V248*1000000))</f>
        <v>6.6441698000000002</v>
      </c>
      <c r="X248" s="186">
        <f t="shared" si="382"/>
        <v>0.90097140000000009</v>
      </c>
      <c r="Y248" s="178">
        <v>2018</v>
      </c>
      <c r="Z248" s="190"/>
      <c r="AA248" s="190"/>
      <c r="AB248" s="191" t="s">
        <v>2027</v>
      </c>
      <c r="AC248" s="190"/>
    </row>
    <row r="249" spans="1:29">
      <c r="A249" s="240" t="s">
        <v>2028</v>
      </c>
      <c r="B249" s="241">
        <v>96</v>
      </c>
      <c r="C249" s="178">
        <v>80</v>
      </c>
      <c r="D249" s="247">
        <f t="shared" ref="D249:D251" si="401">AVERAGE(B249:C249)</f>
        <v>88</v>
      </c>
      <c r="E249" s="182">
        <v>86</v>
      </c>
      <c r="F249" s="178">
        <v>78</v>
      </c>
      <c r="G249" s="220">
        <f t="shared" si="365"/>
        <v>8</v>
      </c>
      <c r="H249" s="220">
        <f t="shared" ref="H249:H251" si="402">AVERAGE(E249:F249)</f>
        <v>82</v>
      </c>
      <c r="I249" s="220">
        <f t="shared" si="366"/>
        <v>6</v>
      </c>
      <c r="J249" s="213" t="s">
        <v>1701</v>
      </c>
      <c r="K249" s="213" t="s">
        <v>2029</v>
      </c>
      <c r="L249" s="196" t="s">
        <v>1541</v>
      </c>
      <c r="M249" s="198">
        <v>24</v>
      </c>
      <c r="N249" s="222">
        <f>M249*1000000</f>
        <v>24000000</v>
      </c>
      <c r="O249" s="216">
        <v>171.24</v>
      </c>
      <c r="P249" s="222">
        <f>O249*1000000</f>
        <v>171240000</v>
      </c>
      <c r="Q249" s="216">
        <v>81.03</v>
      </c>
      <c r="R249" s="180">
        <f>SUM(Q249*1000000)</f>
        <v>81030000</v>
      </c>
      <c r="S249" s="222">
        <f>T249*1000000</f>
        <v>252270000</v>
      </c>
      <c r="T249" s="222">
        <f>SUM(O249+Q249)</f>
        <v>252.27</v>
      </c>
      <c r="U249" s="209">
        <f t="shared" si="381"/>
        <v>0.32120347246997266</v>
      </c>
      <c r="V249" s="227">
        <v>38</v>
      </c>
      <c r="W249" s="223">
        <f t="shared" ref="W249:W250" si="403">SUM(T249/V249)</f>
        <v>6.638684210526316</v>
      </c>
      <c r="X249" s="228">
        <f t="shared" si="382"/>
        <v>0.63157894736842102</v>
      </c>
      <c r="Y249" s="178">
        <v>2010</v>
      </c>
      <c r="Z249" s="190"/>
      <c r="AA249" s="190"/>
      <c r="AB249" s="224" t="s">
        <v>2030</v>
      </c>
      <c r="AC249" s="189"/>
    </row>
    <row r="250" spans="1:29">
      <c r="A250" s="217" t="s">
        <v>2031</v>
      </c>
      <c r="B250" s="218">
        <v>91</v>
      </c>
      <c r="C250" s="178">
        <v>85</v>
      </c>
      <c r="D250" s="247">
        <f t="shared" si="401"/>
        <v>88</v>
      </c>
      <c r="E250" s="178">
        <v>83</v>
      </c>
      <c r="F250" s="178">
        <v>67</v>
      </c>
      <c r="G250" s="220">
        <f t="shared" si="365"/>
        <v>16</v>
      </c>
      <c r="H250" s="220">
        <f t="shared" si="402"/>
        <v>75</v>
      </c>
      <c r="I250" s="220">
        <f t="shared" si="366"/>
        <v>13</v>
      </c>
      <c r="J250" s="213" t="s">
        <v>1612</v>
      </c>
      <c r="K250" s="213" t="s">
        <v>1741</v>
      </c>
      <c r="L250" s="213" t="s">
        <v>1547</v>
      </c>
      <c r="M250" s="221">
        <v>30.690989999999999</v>
      </c>
      <c r="N250" s="180">
        <v>30690990</v>
      </c>
      <c r="O250" s="216">
        <f t="shared" ref="O250:O253" si="404">P250/1000000</f>
        <v>148.76891699999999</v>
      </c>
      <c r="P250" s="222">
        <v>148768917</v>
      </c>
      <c r="Q250" s="216">
        <f t="shared" ref="Q250:Q253" si="405">R250/1000000</f>
        <v>70.232343999999998</v>
      </c>
      <c r="R250" s="222">
        <v>70232344</v>
      </c>
      <c r="S250" s="222">
        <v>219001261</v>
      </c>
      <c r="T250" s="222">
        <f t="shared" ref="T250:T258" si="406">S250/1000000</f>
        <v>219.001261</v>
      </c>
      <c r="U250" s="209">
        <f t="shared" si="381"/>
        <v>0.3206937881512929</v>
      </c>
      <c r="V250" s="187">
        <v>33</v>
      </c>
      <c r="W250" s="223">
        <f t="shared" si="403"/>
        <v>6.6364018484848488</v>
      </c>
      <c r="X250" s="228">
        <f t="shared" si="382"/>
        <v>0.93003000000000002</v>
      </c>
      <c r="Y250" s="178">
        <v>2007</v>
      </c>
      <c r="Z250" s="190"/>
      <c r="AA250" s="190"/>
      <c r="AB250" s="191" t="s">
        <v>2032</v>
      </c>
      <c r="AC250" s="190"/>
    </row>
    <row r="251" spans="1:29">
      <c r="A251" s="240" t="s">
        <v>26</v>
      </c>
      <c r="B251" s="241">
        <v>85</v>
      </c>
      <c r="C251" s="182">
        <v>71</v>
      </c>
      <c r="D251" s="254">
        <f t="shared" si="401"/>
        <v>78</v>
      </c>
      <c r="E251" s="182">
        <v>78</v>
      </c>
      <c r="F251" s="182">
        <v>74</v>
      </c>
      <c r="G251" s="211">
        <f t="shared" si="365"/>
        <v>4</v>
      </c>
      <c r="H251" s="211">
        <f t="shared" si="402"/>
        <v>76</v>
      </c>
      <c r="I251" s="211">
        <f t="shared" si="366"/>
        <v>2</v>
      </c>
      <c r="J251" s="196" t="s">
        <v>1609</v>
      </c>
      <c r="K251" s="196" t="s">
        <v>1965</v>
      </c>
      <c r="L251" s="196" t="s">
        <v>1541</v>
      </c>
      <c r="M251" s="216">
        <f t="shared" ref="M251:M253" si="407">N251/1000000</f>
        <v>57.071444999999997</v>
      </c>
      <c r="N251" s="181">
        <v>57071445</v>
      </c>
      <c r="O251" s="216">
        <f t="shared" si="404"/>
        <v>191.719337</v>
      </c>
      <c r="P251" s="181">
        <v>191719337</v>
      </c>
      <c r="Q251" s="184">
        <f t="shared" si="405"/>
        <v>139.61453900000001</v>
      </c>
      <c r="R251" s="180">
        <v>139614539</v>
      </c>
      <c r="S251" s="181">
        <v>331333876</v>
      </c>
      <c r="T251" s="180">
        <f t="shared" si="406"/>
        <v>331.33387599999998</v>
      </c>
      <c r="U251" s="209">
        <f t="shared" si="381"/>
        <v>0.4213711579554878</v>
      </c>
      <c r="V251" s="227">
        <v>50</v>
      </c>
      <c r="W251" s="239">
        <f>SUM(S251/(V251*1000000))</f>
        <v>6.6266775200000003</v>
      </c>
      <c r="X251" s="228">
        <f t="shared" si="382"/>
        <v>1.1414289</v>
      </c>
      <c r="Y251" s="182">
        <v>2014</v>
      </c>
      <c r="Z251" s="202"/>
      <c r="AA251" s="190"/>
      <c r="AB251" s="224" t="s">
        <v>2033</v>
      </c>
      <c r="AC251" s="189"/>
    </row>
    <row r="252" spans="1:29">
      <c r="A252" s="225" t="s">
        <v>2034</v>
      </c>
      <c r="B252" s="206">
        <v>62</v>
      </c>
      <c r="C252" s="189">
        <v>60</v>
      </c>
      <c r="D252" s="253">
        <f t="shared" ref="D252:D253" si="408">(B252+C252)/2</f>
        <v>61</v>
      </c>
      <c r="E252" s="195">
        <v>61</v>
      </c>
      <c r="F252" s="189">
        <v>55</v>
      </c>
      <c r="G252" s="246">
        <f t="shared" si="365"/>
        <v>6</v>
      </c>
      <c r="H252" s="244">
        <f t="shared" ref="H252:H253" si="409">(E252+F252)/2</f>
        <v>58</v>
      </c>
      <c r="I252" s="246">
        <f t="shared" si="366"/>
        <v>3</v>
      </c>
      <c r="J252" s="193" t="s">
        <v>1550</v>
      </c>
      <c r="K252" s="193" t="s">
        <v>1633</v>
      </c>
      <c r="L252" s="193" t="s">
        <v>1557</v>
      </c>
      <c r="M252" s="184">
        <f t="shared" si="407"/>
        <v>12.857184</v>
      </c>
      <c r="N252" s="185">
        <v>12857184</v>
      </c>
      <c r="O252" s="184">
        <f t="shared" si="404"/>
        <v>66.013057000000003</v>
      </c>
      <c r="P252" s="180">
        <v>66013057</v>
      </c>
      <c r="Q252" s="184">
        <f t="shared" si="405"/>
        <v>51.8</v>
      </c>
      <c r="R252" s="180">
        <v>51800000</v>
      </c>
      <c r="S252" s="185">
        <f>SUM(P252+Q252*1000000)</f>
        <v>117813057</v>
      </c>
      <c r="T252" s="185">
        <f t="shared" si="406"/>
        <v>117.813057</v>
      </c>
      <c r="U252" s="209">
        <f t="shared" si="381"/>
        <v>0.43967961887280455</v>
      </c>
      <c r="V252" s="227">
        <v>17.8</v>
      </c>
      <c r="W252" s="223">
        <f>SUM(T252/V252)</f>
        <v>6.6187110674157301</v>
      </c>
      <c r="X252" s="228">
        <f t="shared" si="382"/>
        <v>0.72231370786516857</v>
      </c>
      <c r="Y252" s="189">
        <v>2015</v>
      </c>
      <c r="Z252" s="190"/>
      <c r="AA252" s="190"/>
      <c r="AB252" s="224" t="s">
        <v>2035</v>
      </c>
      <c r="AC252" s="189"/>
    </row>
    <row r="253" spans="1:29">
      <c r="A253" s="194" t="s">
        <v>2036</v>
      </c>
      <c r="B253" s="177">
        <v>85</v>
      </c>
      <c r="C253" s="195">
        <v>66</v>
      </c>
      <c r="D253" s="180">
        <f t="shared" si="408"/>
        <v>75.5</v>
      </c>
      <c r="E253" s="195">
        <v>91</v>
      </c>
      <c r="F253" s="195">
        <v>77</v>
      </c>
      <c r="G253" s="182">
        <f t="shared" si="365"/>
        <v>14</v>
      </c>
      <c r="H253" s="182">
        <f t="shared" si="409"/>
        <v>84</v>
      </c>
      <c r="I253" s="181">
        <f t="shared" si="366"/>
        <v>-8.5</v>
      </c>
      <c r="J253" s="196" t="s">
        <v>1572</v>
      </c>
      <c r="K253" s="196" t="s">
        <v>1572</v>
      </c>
      <c r="L253" s="197" t="s">
        <v>1541</v>
      </c>
      <c r="M253" s="198">
        <f t="shared" si="407"/>
        <v>27.547865999999999</v>
      </c>
      <c r="N253" s="180">
        <v>27547866</v>
      </c>
      <c r="O253" s="198">
        <f t="shared" si="404"/>
        <v>103.02489199999999</v>
      </c>
      <c r="P253" s="180">
        <v>103024892</v>
      </c>
      <c r="Q253" s="198">
        <f t="shared" si="405"/>
        <v>29.335819999999998</v>
      </c>
      <c r="R253" s="181">
        <f>S253-P253</f>
        <v>29335820</v>
      </c>
      <c r="S253" s="180">
        <v>132360712</v>
      </c>
      <c r="T253" s="180">
        <f t="shared" si="406"/>
        <v>132.36071200000001</v>
      </c>
      <c r="U253" s="186">
        <f t="shared" si="381"/>
        <v>0.2216354049228747</v>
      </c>
      <c r="V253" s="227">
        <v>20</v>
      </c>
      <c r="W253" s="239">
        <f>SUM(S253/(V253*1000000))</f>
        <v>6.6180355999999998</v>
      </c>
      <c r="X253" s="186">
        <f t="shared" si="382"/>
        <v>1.3773933</v>
      </c>
      <c r="Y253" s="195">
        <v>2017</v>
      </c>
      <c r="Z253" s="202"/>
      <c r="AA253" s="202"/>
      <c r="AB253" s="203" t="s">
        <v>2037</v>
      </c>
      <c r="AC253" s="202"/>
    </row>
    <row r="254" spans="1:29">
      <c r="A254" s="217" t="s">
        <v>2038</v>
      </c>
      <c r="B254" s="206">
        <v>44</v>
      </c>
      <c r="C254" s="189">
        <v>47</v>
      </c>
      <c r="D254" s="247">
        <f>AVERAGE(B254:C254)</f>
        <v>45.5</v>
      </c>
      <c r="E254" s="189">
        <v>38</v>
      </c>
      <c r="F254" s="178">
        <v>51</v>
      </c>
      <c r="G254" s="220">
        <f t="shared" si="365"/>
        <v>-13</v>
      </c>
      <c r="H254" s="220">
        <f>AVERAGE(E254:F254)</f>
        <v>44.5</v>
      </c>
      <c r="I254" s="220">
        <f t="shared" si="366"/>
        <v>1</v>
      </c>
      <c r="J254" s="213" t="s">
        <v>1550</v>
      </c>
      <c r="K254" s="213" t="s">
        <v>1550</v>
      </c>
      <c r="L254" s="213" t="s">
        <v>1547</v>
      </c>
      <c r="M254" s="184">
        <v>31.6</v>
      </c>
      <c r="N254" s="222">
        <f>M254*1000000</f>
        <v>31600000</v>
      </c>
      <c r="O254" s="184">
        <v>100.29</v>
      </c>
      <c r="P254" s="222">
        <f>O254*1000000</f>
        <v>100290000</v>
      </c>
      <c r="Q254" s="184">
        <v>115.9</v>
      </c>
      <c r="R254" s="180">
        <f>SUM(Q254*1000000)</f>
        <v>115900000</v>
      </c>
      <c r="S254" s="185">
        <f>SUM(N254:P254)</f>
        <v>131890100.28999999</v>
      </c>
      <c r="T254" s="180">
        <f t="shared" si="406"/>
        <v>131.89010028999999</v>
      </c>
      <c r="U254" s="209">
        <f t="shared" si="381"/>
        <v>0.87876193698510385</v>
      </c>
      <c r="V254" s="187">
        <v>20</v>
      </c>
      <c r="W254" s="223">
        <f>SUM(T254/V254)</f>
        <v>6.5945050144999993</v>
      </c>
      <c r="X254" s="228">
        <f t="shared" si="382"/>
        <v>1.58</v>
      </c>
      <c r="Y254" s="178">
        <v>2011</v>
      </c>
      <c r="Z254" s="190"/>
      <c r="AA254" s="190"/>
      <c r="AB254" s="224" t="s">
        <v>2039</v>
      </c>
      <c r="AC254" s="189"/>
    </row>
    <row r="255" spans="1:29">
      <c r="A255" s="176" t="s">
        <v>137</v>
      </c>
      <c r="B255" s="177">
        <v>97</v>
      </c>
      <c r="C255" s="178">
        <v>88</v>
      </c>
      <c r="D255" s="180">
        <f t="shared" ref="D255:D256" si="410">(B255+C255)/2</f>
        <v>92.5</v>
      </c>
      <c r="E255" s="178">
        <v>79</v>
      </c>
      <c r="F255" s="180">
        <v>67</v>
      </c>
      <c r="G255" s="181">
        <f t="shared" si="365"/>
        <v>12</v>
      </c>
      <c r="H255" s="182">
        <f t="shared" ref="H255:H256" si="411">(E255+F255)/2</f>
        <v>73</v>
      </c>
      <c r="I255" s="181">
        <f t="shared" si="366"/>
        <v>19.5</v>
      </c>
      <c r="J255" s="204" t="s">
        <v>1544</v>
      </c>
      <c r="K255" s="204" t="s">
        <v>1544</v>
      </c>
      <c r="L255" s="183" t="s">
        <v>1547</v>
      </c>
      <c r="M255" s="184">
        <f t="shared" ref="M255:M258" si="412">N255/1000000</f>
        <v>202.003951</v>
      </c>
      <c r="N255" s="180">
        <v>202003951</v>
      </c>
      <c r="O255" s="184">
        <f t="shared" ref="O255:O258" si="413">P255/1000000</f>
        <v>785.22164899999996</v>
      </c>
      <c r="P255" s="180">
        <v>785221649</v>
      </c>
      <c r="Q255" s="184">
        <f t="shared" ref="Q255:Q258" si="414">R255/1000000</f>
        <v>561.62238500000001</v>
      </c>
      <c r="R255" s="185">
        <f>S255-P255</f>
        <v>561622385</v>
      </c>
      <c r="S255" s="180">
        <v>1346844034</v>
      </c>
      <c r="T255" s="185">
        <f t="shared" si="406"/>
        <v>1346.844034</v>
      </c>
      <c r="U255" s="186">
        <f t="shared" si="381"/>
        <v>0.41699140421778041</v>
      </c>
      <c r="V255" s="187">
        <v>205</v>
      </c>
      <c r="W255" s="239">
        <f>SUM(S255/(V255*1000000))</f>
        <v>6.5699708975609754</v>
      </c>
      <c r="X255" s="186">
        <f t="shared" si="382"/>
        <v>0.98538512682926827</v>
      </c>
      <c r="Y255" s="178">
        <v>2018</v>
      </c>
      <c r="Z255" s="190"/>
      <c r="AA255" s="190"/>
      <c r="AB255" s="191" t="s">
        <v>2040</v>
      </c>
      <c r="AC255" s="190"/>
    </row>
    <row r="256" spans="1:29">
      <c r="A256" s="194" t="s">
        <v>2041</v>
      </c>
      <c r="B256" s="177">
        <v>98</v>
      </c>
      <c r="C256" s="195">
        <v>87</v>
      </c>
      <c r="D256" s="252">
        <f t="shared" si="410"/>
        <v>92.5</v>
      </c>
      <c r="E256" s="195">
        <v>62</v>
      </c>
      <c r="F256" s="195">
        <v>69</v>
      </c>
      <c r="G256" s="180">
        <f t="shared" si="365"/>
        <v>-7</v>
      </c>
      <c r="H256" s="195">
        <f t="shared" si="411"/>
        <v>65.5</v>
      </c>
      <c r="I256" s="208">
        <f t="shared" si="366"/>
        <v>27</v>
      </c>
      <c r="J256" s="204" t="s">
        <v>1554</v>
      </c>
      <c r="K256" s="204" t="s">
        <v>1554</v>
      </c>
      <c r="L256" s="183" t="s">
        <v>1541</v>
      </c>
      <c r="M256" s="184">
        <f t="shared" si="412"/>
        <v>0.13351299999999999</v>
      </c>
      <c r="N256" s="180">
        <v>133513</v>
      </c>
      <c r="O256" s="216">
        <f t="shared" si="413"/>
        <v>14.016567999999999</v>
      </c>
      <c r="P256" s="180">
        <v>14016568</v>
      </c>
      <c r="Q256" s="184">
        <f t="shared" si="414"/>
        <v>5.6335660000000001</v>
      </c>
      <c r="R256" s="185">
        <v>5633566</v>
      </c>
      <c r="S256" s="185">
        <f>R256+P256</f>
        <v>19650134</v>
      </c>
      <c r="T256" s="185">
        <f t="shared" si="406"/>
        <v>19.650134000000001</v>
      </c>
      <c r="U256" s="209">
        <f>R256/S256</f>
        <v>0.2866935156778066</v>
      </c>
      <c r="V256" s="187">
        <v>3</v>
      </c>
      <c r="W256" s="188">
        <f>SUM(T256/V256)</f>
        <v>6.5500446666666674</v>
      </c>
      <c r="X256" s="209">
        <f>N256/(V256*1000000)</f>
        <v>4.4504333333333333E-2</v>
      </c>
      <c r="Y256" s="195">
        <v>2016</v>
      </c>
      <c r="Z256" s="190"/>
      <c r="AA256" s="190"/>
      <c r="AB256" s="191" t="s">
        <v>2042</v>
      </c>
      <c r="AC256" s="190"/>
    </row>
    <row r="257" spans="1:29">
      <c r="A257" s="217" t="s">
        <v>2043</v>
      </c>
      <c r="B257" s="218">
        <v>29</v>
      </c>
      <c r="C257" s="178">
        <v>43</v>
      </c>
      <c r="D257" s="247">
        <f>AVERAGE(B257:C257)</f>
        <v>36</v>
      </c>
      <c r="E257" s="178">
        <v>63</v>
      </c>
      <c r="F257" s="178">
        <v>60</v>
      </c>
      <c r="G257" s="220">
        <f t="shared" si="365"/>
        <v>3</v>
      </c>
      <c r="H257" s="220">
        <f>AVERAGE(E257:F257)</f>
        <v>61.5</v>
      </c>
      <c r="I257" s="220">
        <f t="shared" si="366"/>
        <v>-25.5</v>
      </c>
      <c r="J257" s="213" t="s">
        <v>1612</v>
      </c>
      <c r="K257" s="213" t="s">
        <v>1612</v>
      </c>
      <c r="L257" s="196" t="s">
        <v>1661</v>
      </c>
      <c r="M257" s="221">
        <f t="shared" si="412"/>
        <v>41.202458</v>
      </c>
      <c r="N257" s="222">
        <v>41202458</v>
      </c>
      <c r="O257" s="184">
        <f t="shared" si="413"/>
        <v>125.01403000000001</v>
      </c>
      <c r="P257" s="222">
        <v>125014030</v>
      </c>
      <c r="Q257" s="184">
        <f t="shared" si="414"/>
        <v>71.100539999999995</v>
      </c>
      <c r="R257" s="185">
        <v>71100540</v>
      </c>
      <c r="S257" s="222">
        <v>196114570</v>
      </c>
      <c r="T257" s="222">
        <f t="shared" si="406"/>
        <v>196.11456999999999</v>
      </c>
      <c r="U257" s="209">
        <f t="shared" ref="U257:U260" si="415">(R257/S257)</f>
        <v>0.36254593424649684</v>
      </c>
      <c r="V257" s="187">
        <v>30</v>
      </c>
      <c r="W257" s="223">
        <f>SUM((S257/1000000)/V257)</f>
        <v>6.5371523333333332</v>
      </c>
      <c r="X257" s="228">
        <f t="shared" ref="X257:X260" si="416">SUM(M257/V257)</f>
        <v>1.3734152666666666</v>
      </c>
      <c r="Y257" s="182">
        <v>2012</v>
      </c>
      <c r="Z257" s="190"/>
      <c r="AA257" s="190"/>
      <c r="AB257" s="224" t="s">
        <v>2044</v>
      </c>
      <c r="AC257" s="189"/>
    </row>
    <row r="258" spans="1:29">
      <c r="A258" s="229" t="s">
        <v>2045</v>
      </c>
      <c r="B258" s="177">
        <v>99</v>
      </c>
      <c r="C258" s="206">
        <v>89</v>
      </c>
      <c r="D258" s="177">
        <f>(B258+C258)/2</f>
        <v>94</v>
      </c>
      <c r="E258" s="177">
        <v>87</v>
      </c>
      <c r="F258" s="177">
        <v>89</v>
      </c>
      <c r="G258" s="177">
        <f t="shared" si="365"/>
        <v>-2</v>
      </c>
      <c r="H258" s="177">
        <f>(E258+F258)/2</f>
        <v>88</v>
      </c>
      <c r="I258" s="177">
        <f t="shared" si="366"/>
        <v>6</v>
      </c>
      <c r="J258" s="204" t="s">
        <v>1565</v>
      </c>
      <c r="K258" s="231" t="s">
        <v>1565</v>
      </c>
      <c r="L258" s="232" t="s">
        <v>1536</v>
      </c>
      <c r="M258" s="216">
        <f t="shared" si="412"/>
        <v>0.35566199999999998</v>
      </c>
      <c r="N258" s="233">
        <v>355662</v>
      </c>
      <c r="O258" s="216">
        <f t="shared" si="413"/>
        <v>17.700478</v>
      </c>
      <c r="P258" s="180">
        <v>17700478</v>
      </c>
      <c r="Q258" s="216">
        <f t="shared" si="414"/>
        <v>1.9062829999999999</v>
      </c>
      <c r="R258" s="233">
        <v>1906283</v>
      </c>
      <c r="S258" s="180">
        <f>P258+R258</f>
        <v>19606761</v>
      </c>
      <c r="T258" s="180">
        <f t="shared" si="406"/>
        <v>19.606760999999999</v>
      </c>
      <c r="U258" s="234">
        <f t="shared" si="415"/>
        <v>9.7225798794609672E-2</v>
      </c>
      <c r="V258" s="227">
        <v>3</v>
      </c>
      <c r="W258" s="235">
        <f>SUM(S258/(V258*1000000))</f>
        <v>6.5355869999999996</v>
      </c>
      <c r="X258" s="234">
        <f t="shared" si="416"/>
        <v>0.11855399999999999</v>
      </c>
      <c r="Y258" s="177">
        <v>2019</v>
      </c>
      <c r="Z258" s="236"/>
      <c r="AA258" s="236"/>
      <c r="AB258" s="248" t="s">
        <v>2046</v>
      </c>
      <c r="AC258" s="190"/>
    </row>
    <row r="259" spans="1:29">
      <c r="A259" s="217" t="s">
        <v>2047</v>
      </c>
      <c r="B259" s="218">
        <v>14</v>
      </c>
      <c r="C259" s="178">
        <v>30</v>
      </c>
      <c r="D259" s="218">
        <f t="shared" ref="D259:D260" si="417">AVERAGE(B259:C259)</f>
        <v>22</v>
      </c>
      <c r="E259" s="178">
        <v>29</v>
      </c>
      <c r="F259" s="178">
        <v>50</v>
      </c>
      <c r="G259" s="178">
        <f t="shared" si="365"/>
        <v>-21</v>
      </c>
      <c r="H259" s="178">
        <f t="shared" ref="H259:H260" si="418">AVERAGE(E259:F259)</f>
        <v>39.5</v>
      </c>
      <c r="I259" s="218">
        <f t="shared" si="366"/>
        <v>-17.5</v>
      </c>
      <c r="J259" s="213" t="s">
        <v>1609</v>
      </c>
      <c r="K259" s="213" t="s">
        <v>1965</v>
      </c>
      <c r="L259" s="213" t="s">
        <v>1541</v>
      </c>
      <c r="M259" s="221">
        <v>6.5</v>
      </c>
      <c r="N259" s="222">
        <f>M259*1000000</f>
        <v>6500000</v>
      </c>
      <c r="O259" s="184">
        <v>19.809999999999999</v>
      </c>
      <c r="P259" s="222">
        <f>O259*1000000</f>
        <v>19810000</v>
      </c>
      <c r="Q259" s="184">
        <v>19.23</v>
      </c>
      <c r="R259" s="180">
        <f>SUM(Q259*1000000)</f>
        <v>19230000</v>
      </c>
      <c r="S259" s="222">
        <f>T259*1000000</f>
        <v>39040000</v>
      </c>
      <c r="T259" s="222">
        <v>39.04</v>
      </c>
      <c r="U259" s="209">
        <f t="shared" si="415"/>
        <v>0.49257172131147542</v>
      </c>
      <c r="V259" s="187">
        <v>6</v>
      </c>
      <c r="W259" s="223">
        <f t="shared" ref="W259:W261" si="419">SUM(T259/V259)</f>
        <v>6.5066666666666668</v>
      </c>
      <c r="X259" s="228">
        <f t="shared" si="416"/>
        <v>1.0833333333333333</v>
      </c>
      <c r="Y259" s="178">
        <v>2008</v>
      </c>
      <c r="Z259" s="190"/>
      <c r="AA259" s="190"/>
      <c r="AB259" s="224" t="s">
        <v>2048</v>
      </c>
      <c r="AC259" s="189"/>
    </row>
    <row r="260" spans="1:29">
      <c r="A260" s="217" t="s">
        <v>2049</v>
      </c>
      <c r="B260" s="218">
        <v>95</v>
      </c>
      <c r="C260" s="178">
        <v>91</v>
      </c>
      <c r="D260" s="247">
        <f t="shared" si="417"/>
        <v>93</v>
      </c>
      <c r="E260" s="178">
        <v>86</v>
      </c>
      <c r="F260" s="178">
        <v>76</v>
      </c>
      <c r="G260" s="220">
        <f t="shared" si="365"/>
        <v>10</v>
      </c>
      <c r="H260" s="220">
        <f t="shared" si="418"/>
        <v>81</v>
      </c>
      <c r="I260" s="220">
        <f t="shared" si="366"/>
        <v>12</v>
      </c>
      <c r="J260" s="213" t="s">
        <v>1990</v>
      </c>
      <c r="K260" s="213" t="s">
        <v>2050</v>
      </c>
      <c r="L260" s="213" t="s">
        <v>1541</v>
      </c>
      <c r="M260" s="221">
        <v>1.2263329999999999</v>
      </c>
      <c r="N260" s="180">
        <v>1226333</v>
      </c>
      <c r="O260" s="216">
        <f t="shared" ref="O260:O264" si="420">P260/1000000</f>
        <v>74.283625000000001</v>
      </c>
      <c r="P260" s="222">
        <v>74283625</v>
      </c>
      <c r="Q260" s="216">
        <f t="shared" ref="Q260:Q264" si="421">R260/1000000</f>
        <v>86.715832000000006</v>
      </c>
      <c r="R260" s="222">
        <v>86715832</v>
      </c>
      <c r="S260" s="222">
        <v>160999457</v>
      </c>
      <c r="T260" s="222">
        <f t="shared" ref="T260:T267" si="422">S260/1000000</f>
        <v>160.99945700000001</v>
      </c>
      <c r="U260" s="209">
        <f t="shared" si="415"/>
        <v>0.53860946872634485</v>
      </c>
      <c r="V260" s="187">
        <v>25</v>
      </c>
      <c r="W260" s="223">
        <f t="shared" si="419"/>
        <v>6.4399782800000001</v>
      </c>
      <c r="X260" s="228">
        <f t="shared" si="416"/>
        <v>4.9053319999999997E-2</v>
      </c>
      <c r="Y260" s="178">
        <v>2007</v>
      </c>
      <c r="Z260" s="245" t="s">
        <v>1615</v>
      </c>
      <c r="AA260" s="193" t="s">
        <v>2051</v>
      </c>
      <c r="AB260" s="191" t="s">
        <v>2052</v>
      </c>
      <c r="AC260" s="190"/>
    </row>
    <row r="261" spans="1:29">
      <c r="A261" s="194" t="s">
        <v>2053</v>
      </c>
      <c r="B261" s="177">
        <v>27</v>
      </c>
      <c r="C261" s="195">
        <v>42</v>
      </c>
      <c r="D261" s="252">
        <f>(B261+C261)/2</f>
        <v>34.5</v>
      </c>
      <c r="E261" s="195">
        <v>39</v>
      </c>
      <c r="F261" s="195">
        <v>67</v>
      </c>
      <c r="G261" s="180">
        <f t="shared" si="365"/>
        <v>-28</v>
      </c>
      <c r="H261" s="195">
        <f>(E261+F261)/2</f>
        <v>53</v>
      </c>
      <c r="I261" s="208">
        <f t="shared" si="366"/>
        <v>-18.5</v>
      </c>
      <c r="J261" s="204" t="s">
        <v>1432</v>
      </c>
      <c r="K261" s="204" t="s">
        <v>1432</v>
      </c>
      <c r="L261" s="183" t="s">
        <v>1547</v>
      </c>
      <c r="M261" s="184">
        <f t="shared" ref="M261:M264" si="423">N261/1000000</f>
        <v>10.778392</v>
      </c>
      <c r="N261" s="180">
        <v>10778392</v>
      </c>
      <c r="O261" s="216">
        <f t="shared" si="420"/>
        <v>35.819555999999999</v>
      </c>
      <c r="P261" s="180">
        <v>35819556</v>
      </c>
      <c r="Q261" s="184">
        <f t="shared" si="421"/>
        <v>28.368811000000001</v>
      </c>
      <c r="R261" s="185">
        <v>28368811</v>
      </c>
      <c r="S261" s="185">
        <f>R261+P261</f>
        <v>64188367</v>
      </c>
      <c r="T261" s="185">
        <f t="shared" si="422"/>
        <v>64.188367</v>
      </c>
      <c r="U261" s="209">
        <f>R261/S261</f>
        <v>0.44196187449355112</v>
      </c>
      <c r="V261" s="187">
        <v>10</v>
      </c>
      <c r="W261" s="188">
        <f t="shared" si="419"/>
        <v>6.4188367</v>
      </c>
      <c r="X261" s="209">
        <f>N261/(V261*1000000)</f>
        <v>1.0778392000000001</v>
      </c>
      <c r="Y261" s="195">
        <v>2016</v>
      </c>
      <c r="Z261" s="190"/>
      <c r="AA261" s="190"/>
      <c r="AB261" s="191" t="s">
        <v>2054</v>
      </c>
      <c r="AC261" s="190"/>
    </row>
    <row r="262" spans="1:29">
      <c r="A262" s="217" t="s">
        <v>2055</v>
      </c>
      <c r="B262" s="218">
        <v>86</v>
      </c>
      <c r="C262" s="178">
        <v>86</v>
      </c>
      <c r="D262" s="247">
        <f>AVERAGE(B262:C262)</f>
        <v>86</v>
      </c>
      <c r="E262" s="178">
        <v>76</v>
      </c>
      <c r="F262" s="178">
        <v>74</v>
      </c>
      <c r="G262" s="220">
        <f t="shared" si="365"/>
        <v>2</v>
      </c>
      <c r="H262" s="220">
        <f>AVERAGE(E262:F262)</f>
        <v>75</v>
      </c>
      <c r="I262" s="220">
        <f t="shared" si="366"/>
        <v>11</v>
      </c>
      <c r="J262" s="213" t="s">
        <v>1757</v>
      </c>
      <c r="K262" s="213" t="s">
        <v>1757</v>
      </c>
      <c r="L262" s="196" t="s">
        <v>1541</v>
      </c>
      <c r="M262" s="221">
        <f t="shared" si="423"/>
        <v>0.16970199999999999</v>
      </c>
      <c r="N262" s="222">
        <v>169702</v>
      </c>
      <c r="O262" s="184">
        <f t="shared" si="420"/>
        <v>12.795745999999999</v>
      </c>
      <c r="P262" s="222">
        <v>12795746</v>
      </c>
      <c r="Q262" s="184">
        <f t="shared" si="421"/>
        <v>9</v>
      </c>
      <c r="R262" s="185">
        <v>9000000</v>
      </c>
      <c r="S262" s="185">
        <f>SUM(P262+Q262)</f>
        <v>12795755</v>
      </c>
      <c r="T262" s="222">
        <f t="shared" si="422"/>
        <v>12.795755</v>
      </c>
      <c r="U262" s="209">
        <f t="shared" ref="U262:U300" si="424">(R262/S262)</f>
        <v>0.70335826217366615</v>
      </c>
      <c r="V262" s="187">
        <v>2</v>
      </c>
      <c r="W262" s="223">
        <f>SUM((S262/1000000)/V262)</f>
        <v>6.3978774999999999</v>
      </c>
      <c r="X262" s="228">
        <f t="shared" ref="X262:X300" si="425">SUM(M262/V262)</f>
        <v>8.4850999999999996E-2</v>
      </c>
      <c r="Y262" s="182">
        <v>2012</v>
      </c>
      <c r="Z262" s="190"/>
      <c r="AA262" s="190"/>
      <c r="AB262" s="224" t="s">
        <v>2056</v>
      </c>
      <c r="AC262" s="189"/>
    </row>
    <row r="263" spans="1:29">
      <c r="A263" s="229" t="s">
        <v>1096</v>
      </c>
      <c r="B263" s="177">
        <v>53</v>
      </c>
      <c r="C263" s="177">
        <v>55</v>
      </c>
      <c r="D263" s="177">
        <f t="shared" ref="D263:D264" si="426">(B263+C263)/2</f>
        <v>54</v>
      </c>
      <c r="E263" s="177">
        <v>88</v>
      </c>
      <c r="F263" s="177">
        <v>67</v>
      </c>
      <c r="G263" s="177">
        <f t="shared" si="365"/>
        <v>21</v>
      </c>
      <c r="H263" s="177">
        <f t="shared" ref="H263:H264" si="427">(E263+F263)/2</f>
        <v>77.5</v>
      </c>
      <c r="I263" s="177">
        <f t="shared" si="366"/>
        <v>-23.5</v>
      </c>
      <c r="J263" s="204" t="s">
        <v>1608</v>
      </c>
      <c r="K263" s="231" t="s">
        <v>1608</v>
      </c>
      <c r="L263" s="213" t="s">
        <v>1574</v>
      </c>
      <c r="M263" s="216">
        <f t="shared" si="423"/>
        <v>191.770759</v>
      </c>
      <c r="N263" s="233">
        <v>191770759</v>
      </c>
      <c r="O263" s="216">
        <f t="shared" si="420"/>
        <v>543.637114</v>
      </c>
      <c r="P263" s="180">
        <v>543637114</v>
      </c>
      <c r="Q263" s="216">
        <f t="shared" si="421"/>
        <v>1112.675054</v>
      </c>
      <c r="R263" s="233">
        <v>1112675054</v>
      </c>
      <c r="S263" s="180">
        <f>P263+R263</f>
        <v>1656312168</v>
      </c>
      <c r="T263" s="185">
        <f t="shared" si="422"/>
        <v>1656.3121679999999</v>
      </c>
      <c r="U263" s="234">
        <f t="shared" si="424"/>
        <v>0.67177859071310042</v>
      </c>
      <c r="V263" s="227">
        <v>260</v>
      </c>
      <c r="W263" s="235">
        <f t="shared" ref="W263:W264" si="428">SUM(S263/(V263*1000000))</f>
        <v>6.3704314153846155</v>
      </c>
      <c r="X263" s="234">
        <f t="shared" si="425"/>
        <v>0.73757984230769225</v>
      </c>
      <c r="Y263" s="177">
        <v>2019</v>
      </c>
      <c r="Z263" s="236"/>
      <c r="AA263" s="236"/>
      <c r="AB263" s="248" t="s">
        <v>2057</v>
      </c>
      <c r="AC263" s="190"/>
    </row>
    <row r="264" spans="1:29">
      <c r="A264" s="176" t="s">
        <v>99</v>
      </c>
      <c r="B264" s="177">
        <v>83</v>
      </c>
      <c r="C264" s="178">
        <v>68</v>
      </c>
      <c r="D264" s="180">
        <f t="shared" si="426"/>
        <v>75.5</v>
      </c>
      <c r="E264" s="178">
        <v>91</v>
      </c>
      <c r="F264" s="180">
        <v>85</v>
      </c>
      <c r="G264" s="181">
        <f t="shared" si="365"/>
        <v>6</v>
      </c>
      <c r="H264" s="182">
        <f t="shared" si="427"/>
        <v>88</v>
      </c>
      <c r="I264" s="181">
        <f t="shared" si="366"/>
        <v>-12.5</v>
      </c>
      <c r="J264" s="204" t="s">
        <v>1544</v>
      </c>
      <c r="K264" s="204" t="s">
        <v>1544</v>
      </c>
      <c r="L264" s="183" t="s">
        <v>1557</v>
      </c>
      <c r="M264" s="184">
        <f t="shared" si="423"/>
        <v>257.69818299999997</v>
      </c>
      <c r="N264" s="180">
        <v>257698183</v>
      </c>
      <c r="O264" s="184">
        <f t="shared" si="420"/>
        <v>678.69053599999995</v>
      </c>
      <c r="P264" s="180">
        <v>678690536</v>
      </c>
      <c r="Q264" s="184">
        <f t="shared" si="421"/>
        <v>1367.467024</v>
      </c>
      <c r="R264" s="185">
        <f>S264-P264</f>
        <v>1367467024</v>
      </c>
      <c r="S264" s="180">
        <v>2046157560</v>
      </c>
      <c r="T264" s="185">
        <f t="shared" si="422"/>
        <v>2046.1575600000001</v>
      </c>
      <c r="U264" s="186">
        <f t="shared" si="424"/>
        <v>0.66830973857164744</v>
      </c>
      <c r="V264" s="187">
        <v>321.2</v>
      </c>
      <c r="W264" s="239">
        <f t="shared" si="428"/>
        <v>6.3703535491905354</v>
      </c>
      <c r="X264" s="186">
        <f t="shared" si="425"/>
        <v>0.80229820361145698</v>
      </c>
      <c r="Y264" s="178">
        <v>2018</v>
      </c>
      <c r="Z264" s="190"/>
      <c r="AA264" s="190"/>
      <c r="AB264" s="191" t="s">
        <v>2058</v>
      </c>
      <c r="AC264" s="190"/>
    </row>
    <row r="265" spans="1:29">
      <c r="A265" s="217" t="s">
        <v>2059</v>
      </c>
      <c r="B265" s="206">
        <v>68</v>
      </c>
      <c r="C265" s="189">
        <v>60</v>
      </c>
      <c r="D265" s="218">
        <f>AVERAGE(B265:C265)</f>
        <v>64</v>
      </c>
      <c r="E265" s="189">
        <v>79</v>
      </c>
      <c r="F265" s="178">
        <v>65</v>
      </c>
      <c r="G265" s="178">
        <f t="shared" si="365"/>
        <v>14</v>
      </c>
      <c r="H265" s="178">
        <f>AVERAGE(E265:F265)</f>
        <v>72</v>
      </c>
      <c r="I265" s="218">
        <f t="shared" si="366"/>
        <v>-8</v>
      </c>
      <c r="J265" s="213" t="s">
        <v>1550</v>
      </c>
      <c r="K265" s="213" t="s">
        <v>1550</v>
      </c>
      <c r="L265" s="213" t="s">
        <v>1547</v>
      </c>
      <c r="M265" s="184">
        <v>7.01</v>
      </c>
      <c r="N265" s="222">
        <f>M265*1000000</f>
        <v>7010000</v>
      </c>
      <c r="O265" s="184">
        <v>24.82</v>
      </c>
      <c r="P265" s="222">
        <f>O265*1000000</f>
        <v>24820000</v>
      </c>
      <c r="Q265" s="184">
        <v>1</v>
      </c>
      <c r="R265" s="180">
        <f>SUM(Q265*1000000)</f>
        <v>1000000</v>
      </c>
      <c r="S265" s="185">
        <f>SUM(N265:P265)</f>
        <v>31830024.82</v>
      </c>
      <c r="T265" s="180">
        <f t="shared" si="422"/>
        <v>31.830024820000002</v>
      </c>
      <c r="U265" s="209">
        <f t="shared" si="424"/>
        <v>3.1416877795573145E-2</v>
      </c>
      <c r="V265" s="187">
        <v>5</v>
      </c>
      <c r="W265" s="223">
        <f>SUM(T265/V265)</f>
        <v>6.366004964</v>
      </c>
      <c r="X265" s="228">
        <f t="shared" si="425"/>
        <v>1.4019999999999999</v>
      </c>
      <c r="Y265" s="178">
        <v>2011</v>
      </c>
      <c r="Z265" s="190"/>
      <c r="AA265" s="190"/>
      <c r="AB265" s="224" t="s">
        <v>2060</v>
      </c>
      <c r="AC265" s="189"/>
    </row>
    <row r="266" spans="1:29">
      <c r="A266" s="194" t="s">
        <v>528</v>
      </c>
      <c r="B266" s="177">
        <v>93</v>
      </c>
      <c r="C266" s="195">
        <v>77</v>
      </c>
      <c r="D266" s="180">
        <f>(B266+C266)/2</f>
        <v>85</v>
      </c>
      <c r="E266" s="195">
        <v>90</v>
      </c>
      <c r="F266" s="195">
        <v>87</v>
      </c>
      <c r="G266" s="211">
        <f t="shared" si="365"/>
        <v>3</v>
      </c>
      <c r="H266" s="211">
        <f>(E266+F266)/2</f>
        <v>88.5</v>
      </c>
      <c r="I266" s="181">
        <f t="shared" si="366"/>
        <v>-3.5</v>
      </c>
      <c r="J266" s="196" t="s">
        <v>1609</v>
      </c>
      <c r="K266" s="196" t="s">
        <v>2061</v>
      </c>
      <c r="L266" s="197" t="s">
        <v>1541</v>
      </c>
      <c r="M266" s="198">
        <f t="shared" ref="M266:M267" si="429">N266/1000000</f>
        <v>88.411916000000005</v>
      </c>
      <c r="N266" s="180">
        <v>88411916</v>
      </c>
      <c r="O266" s="198">
        <f t="shared" ref="O266:O267" si="430">P266/1000000</f>
        <v>226.27706800000001</v>
      </c>
      <c r="P266" s="180">
        <v>226277068</v>
      </c>
      <c r="Q266" s="198">
        <f t="shared" ref="Q266:Q267" si="431">R266/1000000</f>
        <v>390.51853199999999</v>
      </c>
      <c r="R266" s="181">
        <f>S266-P266</f>
        <v>390518532</v>
      </c>
      <c r="S266" s="180">
        <v>616795600</v>
      </c>
      <c r="T266" s="180">
        <f t="shared" si="422"/>
        <v>616.79560000000004</v>
      </c>
      <c r="U266" s="186">
        <f t="shared" si="424"/>
        <v>0.63314091734765943</v>
      </c>
      <c r="V266" s="227">
        <v>97</v>
      </c>
      <c r="W266" s="239">
        <f>SUM(S266/(V266*1000000))</f>
        <v>6.358717525773196</v>
      </c>
      <c r="X266" s="186">
        <f t="shared" si="425"/>
        <v>0.91146305154639184</v>
      </c>
      <c r="Y266" s="195">
        <v>2017</v>
      </c>
      <c r="Z266" s="202"/>
      <c r="AA266" s="202"/>
      <c r="AB266" s="203" t="s">
        <v>2062</v>
      </c>
      <c r="AC266" s="202"/>
    </row>
    <row r="267" spans="1:29">
      <c r="A267" s="205" t="s">
        <v>2063</v>
      </c>
      <c r="B267" s="206">
        <v>93</v>
      </c>
      <c r="C267" s="189">
        <v>90</v>
      </c>
      <c r="D267" s="253">
        <f t="shared" ref="D267:D270" si="432">AVERAGE(B267:C267)</f>
        <v>91.5</v>
      </c>
      <c r="E267" s="189">
        <v>74</v>
      </c>
      <c r="F267" s="189">
        <v>75</v>
      </c>
      <c r="G267" s="244">
        <f t="shared" si="365"/>
        <v>-1</v>
      </c>
      <c r="H267" s="244">
        <f t="shared" ref="H267:H270" si="433">AVERAGE(E267:F267)</f>
        <v>74.5</v>
      </c>
      <c r="I267" s="244">
        <f t="shared" si="366"/>
        <v>17</v>
      </c>
      <c r="J267" s="193" t="s">
        <v>1554</v>
      </c>
      <c r="K267" s="193" t="s">
        <v>2064</v>
      </c>
      <c r="L267" s="193" t="s">
        <v>1536</v>
      </c>
      <c r="M267" s="184">
        <f t="shared" si="429"/>
        <v>0.74045499999999997</v>
      </c>
      <c r="N267" s="185">
        <v>740455</v>
      </c>
      <c r="O267" s="184">
        <f t="shared" si="430"/>
        <v>150.117807</v>
      </c>
      <c r="P267" s="185">
        <v>150117807</v>
      </c>
      <c r="Q267" s="184">
        <f t="shared" si="431"/>
        <v>101.054</v>
      </c>
      <c r="R267" s="185">
        <v>101054000</v>
      </c>
      <c r="S267" s="185">
        <v>251171807</v>
      </c>
      <c r="T267" s="185">
        <f t="shared" si="422"/>
        <v>251.171807</v>
      </c>
      <c r="U267" s="209">
        <f t="shared" si="424"/>
        <v>0.40233018668373077</v>
      </c>
      <c r="V267" s="187">
        <v>40</v>
      </c>
      <c r="W267" s="223">
        <f t="shared" ref="W267:W270" si="434">SUM(T267/V267)</f>
        <v>6.2792951749999997</v>
      </c>
      <c r="X267" s="228">
        <f t="shared" si="425"/>
        <v>1.8511375E-2</v>
      </c>
      <c r="Y267" s="189">
        <v>2013</v>
      </c>
      <c r="Z267" s="190"/>
      <c r="AA267" s="190"/>
      <c r="AB267" s="224" t="str">
        <f>HYPERLINK("http://www.amazon.com/gp/product/B00J2PEZAU/?tag=titb-20","http://www.amazon.com/gp/product/B00J2PEZAU/?tag=titb-20")</f>
        <v>http://www.amazon.com/gp/product/B00J2PEZAU/?tag=titb-20</v>
      </c>
      <c r="AC267" s="189"/>
    </row>
    <row r="268" spans="1:29">
      <c r="A268" s="217" t="s">
        <v>2065</v>
      </c>
      <c r="B268" s="218">
        <v>52</v>
      </c>
      <c r="C268" s="178">
        <v>44</v>
      </c>
      <c r="D268" s="218">
        <f t="shared" si="432"/>
        <v>48</v>
      </c>
      <c r="E268" s="178">
        <v>45</v>
      </c>
      <c r="F268" s="178">
        <v>63</v>
      </c>
      <c r="G268" s="178">
        <f t="shared" si="365"/>
        <v>-18</v>
      </c>
      <c r="H268" s="178">
        <f t="shared" si="433"/>
        <v>54</v>
      </c>
      <c r="I268" s="218">
        <f t="shared" si="366"/>
        <v>-6</v>
      </c>
      <c r="J268" s="213" t="s">
        <v>1402</v>
      </c>
      <c r="K268" s="213" t="s">
        <v>1646</v>
      </c>
      <c r="L268" s="213" t="s">
        <v>1547</v>
      </c>
      <c r="M268" s="221">
        <v>12.3</v>
      </c>
      <c r="N268" s="222">
        <f t="shared" ref="N268:N270" si="435">M268*1000000</f>
        <v>12300000</v>
      </c>
      <c r="O268" s="184">
        <v>33.6</v>
      </c>
      <c r="P268" s="222">
        <f t="shared" ref="P268:P270" si="436">O268*1000000</f>
        <v>33600000</v>
      </c>
      <c r="Q268" s="184">
        <v>29.09</v>
      </c>
      <c r="R268" s="180">
        <f t="shared" ref="R268:R270" si="437">SUM(Q268*1000000)</f>
        <v>29090000</v>
      </c>
      <c r="S268" s="222">
        <f t="shared" ref="S268:S270" si="438">T268*1000000</f>
        <v>62690000</v>
      </c>
      <c r="T268" s="222">
        <f>SUM(O268+Q268)</f>
        <v>62.69</v>
      </c>
      <c r="U268" s="209">
        <f t="shared" si="424"/>
        <v>0.4640293507736481</v>
      </c>
      <c r="V268" s="187">
        <v>10</v>
      </c>
      <c r="W268" s="223">
        <f t="shared" si="434"/>
        <v>6.2690000000000001</v>
      </c>
      <c r="X268" s="228">
        <f t="shared" si="425"/>
        <v>1.23</v>
      </c>
      <c r="Y268" s="178">
        <v>2010</v>
      </c>
      <c r="Z268" s="190"/>
      <c r="AA268" s="190"/>
      <c r="AB268" s="224" t="s">
        <v>2066</v>
      </c>
      <c r="AC268" s="189"/>
    </row>
    <row r="269" spans="1:29">
      <c r="A269" s="217" t="s">
        <v>2067</v>
      </c>
      <c r="B269" s="218">
        <v>28</v>
      </c>
      <c r="C269" s="178">
        <v>36</v>
      </c>
      <c r="D269" s="218">
        <f t="shared" si="432"/>
        <v>32</v>
      </c>
      <c r="E269" s="178">
        <v>72</v>
      </c>
      <c r="F269" s="178">
        <v>58</v>
      </c>
      <c r="G269" s="178">
        <f t="shared" si="365"/>
        <v>14</v>
      </c>
      <c r="H269" s="178">
        <f t="shared" si="433"/>
        <v>65</v>
      </c>
      <c r="I269" s="218">
        <f t="shared" si="366"/>
        <v>-33</v>
      </c>
      <c r="J269" s="213" t="s">
        <v>1550</v>
      </c>
      <c r="K269" s="213" t="s">
        <v>1623</v>
      </c>
      <c r="L269" s="213" t="s">
        <v>1547</v>
      </c>
      <c r="M269" s="221">
        <v>20.170000000000002</v>
      </c>
      <c r="N269" s="222">
        <f t="shared" si="435"/>
        <v>20170000</v>
      </c>
      <c r="O269" s="184">
        <v>80.28</v>
      </c>
      <c r="P269" s="222">
        <f t="shared" si="436"/>
        <v>80280000</v>
      </c>
      <c r="Q269" s="184">
        <v>139.1</v>
      </c>
      <c r="R269" s="180">
        <f t="shared" si="437"/>
        <v>139100000</v>
      </c>
      <c r="S269" s="222">
        <f t="shared" si="438"/>
        <v>219380000</v>
      </c>
      <c r="T269" s="222">
        <v>219.38</v>
      </c>
      <c r="U269" s="209">
        <f t="shared" si="424"/>
        <v>0.63405962257270487</v>
      </c>
      <c r="V269" s="187">
        <v>35</v>
      </c>
      <c r="W269" s="223">
        <f t="shared" si="434"/>
        <v>6.2679999999999998</v>
      </c>
      <c r="X269" s="228">
        <f t="shared" si="425"/>
        <v>0.57628571428571429</v>
      </c>
      <c r="Y269" s="178">
        <v>2008</v>
      </c>
      <c r="Z269" s="190"/>
      <c r="AA269" s="190"/>
      <c r="AB269" s="224" t="s">
        <v>2068</v>
      </c>
      <c r="AC269" s="189"/>
    </row>
    <row r="270" spans="1:29">
      <c r="A270" s="217" t="s">
        <v>2069</v>
      </c>
      <c r="B270" s="218">
        <v>40</v>
      </c>
      <c r="C270" s="178">
        <v>30</v>
      </c>
      <c r="D270" s="218">
        <f t="shared" si="432"/>
        <v>35</v>
      </c>
      <c r="E270" s="178">
        <v>67</v>
      </c>
      <c r="F270" s="178">
        <v>64</v>
      </c>
      <c r="G270" s="178">
        <f t="shared" si="365"/>
        <v>3</v>
      </c>
      <c r="H270" s="178">
        <f t="shared" si="433"/>
        <v>65.5</v>
      </c>
      <c r="I270" s="218">
        <f t="shared" si="366"/>
        <v>-30.5</v>
      </c>
      <c r="J270" s="213" t="s">
        <v>1402</v>
      </c>
      <c r="K270" s="213" t="s">
        <v>1603</v>
      </c>
      <c r="L270" s="213" t="s">
        <v>1557</v>
      </c>
      <c r="M270" s="221">
        <v>14.1</v>
      </c>
      <c r="N270" s="222">
        <f t="shared" si="435"/>
        <v>14100000</v>
      </c>
      <c r="O270" s="184">
        <v>27.69</v>
      </c>
      <c r="P270" s="222">
        <f t="shared" si="436"/>
        <v>27690000</v>
      </c>
      <c r="Q270" s="184">
        <v>40.5</v>
      </c>
      <c r="R270" s="180">
        <f t="shared" si="437"/>
        <v>40500000</v>
      </c>
      <c r="S270" s="222">
        <f t="shared" si="438"/>
        <v>68190000</v>
      </c>
      <c r="T270" s="222">
        <v>68.19</v>
      </c>
      <c r="U270" s="209">
        <f t="shared" si="424"/>
        <v>0.59392872855257373</v>
      </c>
      <c r="V270" s="187">
        <v>11</v>
      </c>
      <c r="W270" s="223">
        <f t="shared" si="434"/>
        <v>6.1990909090909092</v>
      </c>
      <c r="X270" s="228">
        <f t="shared" si="425"/>
        <v>1.2818181818181817</v>
      </c>
      <c r="Y270" s="178">
        <v>2009</v>
      </c>
      <c r="Z270" s="190"/>
      <c r="AA270" s="190"/>
      <c r="AB270" s="224" t="s">
        <v>2070</v>
      </c>
      <c r="AC270" s="189"/>
    </row>
    <row r="271" spans="1:29">
      <c r="A271" s="194" t="s">
        <v>2071</v>
      </c>
      <c r="B271" s="177">
        <v>38</v>
      </c>
      <c r="C271" s="195">
        <v>54</v>
      </c>
      <c r="D271" s="180">
        <f t="shared" ref="D271:D272" si="439">(B271+C271)/2</f>
        <v>46</v>
      </c>
      <c r="E271" s="195">
        <v>62</v>
      </c>
      <c r="F271" s="195">
        <v>54</v>
      </c>
      <c r="G271" s="211">
        <f t="shared" si="365"/>
        <v>8</v>
      </c>
      <c r="H271" s="211">
        <f t="shared" ref="H271:H272" si="440">(E271+F271)/2</f>
        <v>58</v>
      </c>
      <c r="I271" s="181">
        <f t="shared" si="366"/>
        <v>-12</v>
      </c>
      <c r="J271" s="196" t="s">
        <v>1550</v>
      </c>
      <c r="K271" s="196" t="s">
        <v>1550</v>
      </c>
      <c r="L271" s="197" t="s">
        <v>1547</v>
      </c>
      <c r="M271" s="198">
        <f t="shared" ref="M271:M277" si="441">N271/1000000</f>
        <v>12.252439000000001</v>
      </c>
      <c r="N271" s="180">
        <v>12252439</v>
      </c>
      <c r="O271" s="198">
        <f t="shared" ref="O271:O277" si="442">P271/1000000</f>
        <v>32.149403999999997</v>
      </c>
      <c r="P271" s="180">
        <v>32149404</v>
      </c>
      <c r="Q271" s="198">
        <f t="shared" ref="Q271:Q277" si="443">R271/1000000</f>
        <v>29.731967999999998</v>
      </c>
      <c r="R271" s="181">
        <f t="shared" ref="R271:R272" si="444">S271-P271</f>
        <v>29731968</v>
      </c>
      <c r="S271" s="180">
        <v>61881372</v>
      </c>
      <c r="T271" s="180">
        <f t="shared" ref="T271:T277" si="445">S271/1000000</f>
        <v>61.881371999999999</v>
      </c>
      <c r="U271" s="186">
        <f t="shared" si="424"/>
        <v>0.48046717516217968</v>
      </c>
      <c r="V271" s="227">
        <v>10</v>
      </c>
      <c r="W271" s="239">
        <f t="shared" ref="W271:W273" si="446">SUM(S271/(V271*1000000))</f>
        <v>6.1881371999999999</v>
      </c>
      <c r="X271" s="186">
        <f t="shared" si="425"/>
        <v>1.2252439000000002</v>
      </c>
      <c r="Y271" s="195">
        <v>2017</v>
      </c>
      <c r="Z271" s="202"/>
      <c r="AA271" s="202"/>
      <c r="AB271" s="203" t="s">
        <v>2072</v>
      </c>
      <c r="AC271" s="202"/>
    </row>
    <row r="272" spans="1:29">
      <c r="A272" s="194" t="s">
        <v>2073</v>
      </c>
      <c r="B272" s="177">
        <v>46</v>
      </c>
      <c r="C272" s="195">
        <v>52</v>
      </c>
      <c r="D272" s="180">
        <f t="shared" si="439"/>
        <v>49</v>
      </c>
      <c r="E272" s="195">
        <v>62</v>
      </c>
      <c r="F272" s="195">
        <v>48</v>
      </c>
      <c r="G272" s="182">
        <f t="shared" si="365"/>
        <v>14</v>
      </c>
      <c r="H272" s="182">
        <f t="shared" si="440"/>
        <v>55</v>
      </c>
      <c r="I272" s="181">
        <f t="shared" si="366"/>
        <v>-6</v>
      </c>
      <c r="J272" s="196" t="s">
        <v>1572</v>
      </c>
      <c r="K272" s="196" t="s">
        <v>1572</v>
      </c>
      <c r="L272" s="197" t="s">
        <v>1541</v>
      </c>
      <c r="M272" s="198">
        <f t="shared" si="441"/>
        <v>11.72739</v>
      </c>
      <c r="N272" s="180">
        <v>11727390</v>
      </c>
      <c r="O272" s="198">
        <f t="shared" si="442"/>
        <v>34.121139999999997</v>
      </c>
      <c r="P272" s="180">
        <v>34121140</v>
      </c>
      <c r="Q272" s="198">
        <f t="shared" si="443"/>
        <v>27.5</v>
      </c>
      <c r="R272" s="181">
        <f t="shared" si="444"/>
        <v>27500000</v>
      </c>
      <c r="S272" s="180">
        <v>61621140</v>
      </c>
      <c r="T272" s="180">
        <f t="shared" si="445"/>
        <v>61.621139999999997</v>
      </c>
      <c r="U272" s="186">
        <f t="shared" si="424"/>
        <v>0.44627541781927438</v>
      </c>
      <c r="V272" s="227">
        <v>10</v>
      </c>
      <c r="W272" s="239">
        <f t="shared" si="446"/>
        <v>6.1621139999999999</v>
      </c>
      <c r="X272" s="186">
        <f t="shared" si="425"/>
        <v>1.172739</v>
      </c>
      <c r="Y272" s="195">
        <v>2017</v>
      </c>
      <c r="Z272" s="202"/>
      <c r="AA272" s="202"/>
      <c r="AB272" s="203" t="s">
        <v>2074</v>
      </c>
      <c r="AC272" s="202"/>
    </row>
    <row r="273" spans="1:29">
      <c r="A273" s="240" t="s">
        <v>2075</v>
      </c>
      <c r="B273" s="241">
        <v>18</v>
      </c>
      <c r="C273" s="182">
        <v>41</v>
      </c>
      <c r="D273" s="254">
        <f t="shared" ref="D273:D275" si="447">AVERAGE(B273:C273)</f>
        <v>29.5</v>
      </c>
      <c r="E273" s="182">
        <v>59</v>
      </c>
      <c r="F273" s="182">
        <v>55</v>
      </c>
      <c r="G273" s="211">
        <f t="shared" si="365"/>
        <v>4</v>
      </c>
      <c r="H273" s="211">
        <f t="shared" ref="H273:H275" si="448">AVERAGE(E273:F273)</f>
        <v>57</v>
      </c>
      <c r="I273" s="211">
        <f t="shared" si="366"/>
        <v>-27.5</v>
      </c>
      <c r="J273" s="196" t="s">
        <v>1609</v>
      </c>
      <c r="K273" s="196" t="s">
        <v>2076</v>
      </c>
      <c r="L273" s="196" t="s">
        <v>1630</v>
      </c>
      <c r="M273" s="216">
        <f t="shared" si="441"/>
        <v>41.516170000000002</v>
      </c>
      <c r="N273" s="181">
        <v>41516170</v>
      </c>
      <c r="O273" s="216">
        <f t="shared" si="442"/>
        <v>134.93819999999999</v>
      </c>
      <c r="P273" s="181">
        <v>134938200</v>
      </c>
      <c r="Q273" s="184">
        <f t="shared" si="443"/>
        <v>19.059619000000001</v>
      </c>
      <c r="R273" s="180">
        <v>19059619</v>
      </c>
      <c r="S273" s="181">
        <v>153997819</v>
      </c>
      <c r="T273" s="180">
        <f t="shared" si="445"/>
        <v>153.99781899999999</v>
      </c>
      <c r="U273" s="209">
        <f t="shared" si="424"/>
        <v>0.12376551254923941</v>
      </c>
      <c r="V273" s="227">
        <v>25</v>
      </c>
      <c r="W273" s="239">
        <f t="shared" si="446"/>
        <v>6.1599127600000001</v>
      </c>
      <c r="X273" s="228">
        <f t="shared" si="425"/>
        <v>1.6606468000000001</v>
      </c>
      <c r="Y273" s="182">
        <v>2014</v>
      </c>
      <c r="Z273" s="202"/>
      <c r="AA273" s="190"/>
      <c r="AB273" s="224" t="s">
        <v>2077</v>
      </c>
      <c r="AC273" s="189"/>
    </row>
    <row r="274" spans="1:29">
      <c r="A274" s="217" t="s">
        <v>2078</v>
      </c>
      <c r="B274" s="218">
        <v>40</v>
      </c>
      <c r="C274" s="178">
        <v>45</v>
      </c>
      <c r="D274" s="247">
        <f t="shared" si="447"/>
        <v>42.5</v>
      </c>
      <c r="E274" s="178">
        <v>49</v>
      </c>
      <c r="F274" s="178">
        <v>54</v>
      </c>
      <c r="G274" s="220">
        <f t="shared" si="365"/>
        <v>-5</v>
      </c>
      <c r="H274" s="220">
        <f t="shared" si="448"/>
        <v>51.5</v>
      </c>
      <c r="I274" s="220">
        <f t="shared" si="366"/>
        <v>-9</v>
      </c>
      <c r="J274" s="213" t="s">
        <v>1402</v>
      </c>
      <c r="K274" s="213" t="s">
        <v>1618</v>
      </c>
      <c r="L274" s="196" t="s">
        <v>1547</v>
      </c>
      <c r="M274" s="221">
        <f t="shared" si="441"/>
        <v>17.732479999999999</v>
      </c>
      <c r="N274" s="222">
        <v>17732480</v>
      </c>
      <c r="O274" s="184">
        <f t="shared" si="442"/>
        <v>49.130153999999997</v>
      </c>
      <c r="P274" s="222">
        <v>49130154</v>
      </c>
      <c r="Q274" s="184">
        <f t="shared" si="443"/>
        <v>36.315921000000003</v>
      </c>
      <c r="R274" s="185">
        <v>36315921</v>
      </c>
      <c r="S274" s="222">
        <v>85446075</v>
      </c>
      <c r="T274" s="222">
        <f t="shared" si="445"/>
        <v>85.446074999999993</v>
      </c>
      <c r="U274" s="209">
        <f t="shared" si="424"/>
        <v>0.42501567216516384</v>
      </c>
      <c r="V274" s="187">
        <v>14</v>
      </c>
      <c r="W274" s="223">
        <f>SUM((S274/1000000)/V274)</f>
        <v>6.1032910714285711</v>
      </c>
      <c r="X274" s="228">
        <f t="shared" si="425"/>
        <v>1.2666057142857141</v>
      </c>
      <c r="Y274" s="182">
        <v>2012</v>
      </c>
      <c r="Z274" s="190"/>
      <c r="AA274" s="190"/>
      <c r="AB274" s="224" t="s">
        <v>2079</v>
      </c>
      <c r="AC274" s="189"/>
    </row>
    <row r="275" spans="1:29">
      <c r="A275" s="205" t="s">
        <v>438</v>
      </c>
      <c r="B275" s="206">
        <v>79</v>
      </c>
      <c r="C275" s="189">
        <v>62</v>
      </c>
      <c r="D275" s="253">
        <f t="shared" si="447"/>
        <v>70.5</v>
      </c>
      <c r="E275" s="189">
        <v>79</v>
      </c>
      <c r="F275" s="189">
        <v>64</v>
      </c>
      <c r="G275" s="244">
        <f t="shared" si="365"/>
        <v>15</v>
      </c>
      <c r="H275" s="244">
        <f t="shared" si="448"/>
        <v>71.5</v>
      </c>
      <c r="I275" s="244">
        <f t="shared" si="366"/>
        <v>-1</v>
      </c>
      <c r="J275" s="193" t="s">
        <v>1544</v>
      </c>
      <c r="K275" s="193" t="s">
        <v>2080</v>
      </c>
      <c r="L275" s="193" t="s">
        <v>1557</v>
      </c>
      <c r="M275" s="184">
        <f t="shared" si="441"/>
        <v>174.14458500000001</v>
      </c>
      <c r="N275" s="180">
        <v>174144585</v>
      </c>
      <c r="O275" s="184">
        <f t="shared" si="442"/>
        <v>409.01399400000003</v>
      </c>
      <c r="P275" s="185">
        <v>409013994</v>
      </c>
      <c r="Q275" s="184">
        <f t="shared" si="443"/>
        <v>805.79725800000006</v>
      </c>
      <c r="R275" s="185">
        <v>805797258</v>
      </c>
      <c r="S275" s="185">
        <v>1215439994</v>
      </c>
      <c r="T275" s="185">
        <f t="shared" si="445"/>
        <v>1215.4399940000001</v>
      </c>
      <c r="U275" s="209">
        <f t="shared" si="424"/>
        <v>0.66296753601807179</v>
      </c>
      <c r="V275" s="187">
        <v>200</v>
      </c>
      <c r="W275" s="223">
        <f>SUM(T275/V275)</f>
        <v>6.0771999700000006</v>
      </c>
      <c r="X275" s="228">
        <f t="shared" si="425"/>
        <v>0.87072292500000004</v>
      </c>
      <c r="Y275" s="189">
        <v>2013</v>
      </c>
      <c r="Z275" s="190"/>
      <c r="AA275" s="190"/>
      <c r="AB275" s="224" t="s">
        <v>2081</v>
      </c>
      <c r="AC275" s="189"/>
    </row>
    <row r="276" spans="1:29">
      <c r="A276" s="194" t="s">
        <v>2082</v>
      </c>
      <c r="B276" s="177">
        <v>73</v>
      </c>
      <c r="C276" s="195">
        <v>60</v>
      </c>
      <c r="D276" s="180">
        <f>(B276+C276)/2</f>
        <v>66.5</v>
      </c>
      <c r="E276" s="195">
        <v>85</v>
      </c>
      <c r="F276" s="195">
        <v>76</v>
      </c>
      <c r="G276" s="182">
        <f t="shared" si="365"/>
        <v>9</v>
      </c>
      <c r="H276" s="182">
        <f>(E276+F276)/2</f>
        <v>80.5</v>
      </c>
      <c r="I276" s="181">
        <f t="shared" si="366"/>
        <v>-14</v>
      </c>
      <c r="J276" s="196" t="s">
        <v>1572</v>
      </c>
      <c r="K276" s="196" t="s">
        <v>1572</v>
      </c>
      <c r="L276" s="197" t="s">
        <v>1547</v>
      </c>
      <c r="M276" s="198">
        <f t="shared" si="441"/>
        <v>0.44638</v>
      </c>
      <c r="N276" s="180">
        <v>446380</v>
      </c>
      <c r="O276" s="198">
        <f t="shared" si="442"/>
        <v>24.801212</v>
      </c>
      <c r="P276" s="180">
        <v>24801212</v>
      </c>
      <c r="Q276" s="198">
        <f t="shared" si="443"/>
        <v>17.634981</v>
      </c>
      <c r="R276" s="181">
        <f>S276-P276</f>
        <v>17634981</v>
      </c>
      <c r="S276" s="180">
        <v>42436193</v>
      </c>
      <c r="T276" s="180">
        <f t="shared" si="445"/>
        <v>42.436193000000003</v>
      </c>
      <c r="U276" s="186">
        <f t="shared" si="424"/>
        <v>0.4155646337078352</v>
      </c>
      <c r="V276" s="227">
        <v>7</v>
      </c>
      <c r="W276" s="239">
        <f t="shared" ref="W276:W277" si="449">SUM(S276/(V276*1000000))</f>
        <v>6.0623132857142856</v>
      </c>
      <c r="X276" s="186">
        <f t="shared" si="425"/>
        <v>6.3768571428571424E-2</v>
      </c>
      <c r="Y276" s="195">
        <v>2017</v>
      </c>
      <c r="Z276" s="202"/>
      <c r="AA276" s="202"/>
      <c r="AB276" s="203" t="s">
        <v>2083</v>
      </c>
      <c r="AC276" s="202"/>
    </row>
    <row r="277" spans="1:29">
      <c r="A277" s="240" t="s">
        <v>315</v>
      </c>
      <c r="B277" s="241">
        <v>88</v>
      </c>
      <c r="C277" s="182">
        <v>79</v>
      </c>
      <c r="D277" s="254">
        <f t="shared" ref="D277:D282" si="450">AVERAGE(B277:C277)</f>
        <v>83.5</v>
      </c>
      <c r="E277" s="182">
        <v>88</v>
      </c>
      <c r="F277" s="182">
        <v>81</v>
      </c>
      <c r="G277" s="211">
        <f t="shared" si="365"/>
        <v>7</v>
      </c>
      <c r="H277" s="211">
        <f t="shared" ref="H277:H282" si="451">AVERAGE(E277:F277)</f>
        <v>84.5</v>
      </c>
      <c r="I277" s="211">
        <f t="shared" si="366"/>
        <v>-1</v>
      </c>
      <c r="J277" s="196" t="s">
        <v>1572</v>
      </c>
      <c r="K277" s="196" t="s">
        <v>2084</v>
      </c>
      <c r="L277" s="196" t="s">
        <v>1541</v>
      </c>
      <c r="M277" s="216">
        <f t="shared" si="441"/>
        <v>37.513109</v>
      </c>
      <c r="N277" s="181">
        <v>37513109</v>
      </c>
      <c r="O277" s="216">
        <f t="shared" si="442"/>
        <v>167.767189</v>
      </c>
      <c r="P277" s="181">
        <v>167767189</v>
      </c>
      <c r="Q277" s="184">
        <f t="shared" si="443"/>
        <v>200.29472200000001</v>
      </c>
      <c r="R277" s="180">
        <v>200294722</v>
      </c>
      <c r="S277" s="181">
        <v>368061911</v>
      </c>
      <c r="T277" s="180">
        <f t="shared" si="445"/>
        <v>368.06191100000001</v>
      </c>
      <c r="U277" s="209">
        <f t="shared" si="424"/>
        <v>0.54418758370246034</v>
      </c>
      <c r="V277" s="227">
        <v>61</v>
      </c>
      <c r="W277" s="239">
        <f t="shared" si="449"/>
        <v>6.0338018196721315</v>
      </c>
      <c r="X277" s="228">
        <f t="shared" si="425"/>
        <v>0.61496899999999999</v>
      </c>
      <c r="Y277" s="182">
        <v>2014</v>
      </c>
      <c r="Z277" s="202"/>
      <c r="AA277" s="190"/>
      <c r="AB277" s="224" t="s">
        <v>2085</v>
      </c>
      <c r="AC277" s="189"/>
    </row>
    <row r="278" spans="1:29">
      <c r="A278" s="217" t="s">
        <v>2086</v>
      </c>
      <c r="B278" s="218">
        <v>82</v>
      </c>
      <c r="C278" s="178">
        <v>70</v>
      </c>
      <c r="D278" s="247">
        <f t="shared" si="450"/>
        <v>76</v>
      </c>
      <c r="E278" s="178">
        <v>73</v>
      </c>
      <c r="F278" s="178">
        <v>69</v>
      </c>
      <c r="G278" s="220">
        <f t="shared" si="365"/>
        <v>4</v>
      </c>
      <c r="H278" s="220">
        <f t="shared" si="451"/>
        <v>71</v>
      </c>
      <c r="I278" s="220">
        <f t="shared" si="366"/>
        <v>5</v>
      </c>
      <c r="J278" s="213" t="s">
        <v>1612</v>
      </c>
      <c r="K278" s="213" t="s">
        <v>1612</v>
      </c>
      <c r="L278" s="213" t="s">
        <v>1547</v>
      </c>
      <c r="M278" s="221">
        <v>3.76</v>
      </c>
      <c r="N278" s="222">
        <f>M278*1000000</f>
        <v>3760000</v>
      </c>
      <c r="O278" s="184">
        <v>23.22</v>
      </c>
      <c r="P278" s="222">
        <f>O278*1000000</f>
        <v>23220000</v>
      </c>
      <c r="Q278" s="184">
        <v>73.19</v>
      </c>
      <c r="R278" s="180">
        <f>SUM(Q278*1000000)</f>
        <v>73190000</v>
      </c>
      <c r="S278" s="222">
        <f>T278*1000000</f>
        <v>96410000</v>
      </c>
      <c r="T278" s="222">
        <v>96.41</v>
      </c>
      <c r="U278" s="209">
        <f t="shared" si="424"/>
        <v>0.75915361477025201</v>
      </c>
      <c r="V278" s="187">
        <v>16</v>
      </c>
      <c r="W278" s="223">
        <f>SUM(T278/V278)</f>
        <v>6.0256249999999998</v>
      </c>
      <c r="X278" s="228">
        <f t="shared" si="425"/>
        <v>0.23499999999999999</v>
      </c>
      <c r="Y278" s="178">
        <v>2008</v>
      </c>
      <c r="Z278" s="190"/>
      <c r="AA278" s="190"/>
      <c r="AB278" s="224" t="s">
        <v>2087</v>
      </c>
      <c r="AC278" s="189"/>
    </row>
    <row r="279" spans="1:29">
      <c r="A279" s="240" t="s">
        <v>2088</v>
      </c>
      <c r="B279" s="241">
        <v>65</v>
      </c>
      <c r="C279" s="182">
        <v>64</v>
      </c>
      <c r="D279" s="254">
        <f t="shared" si="450"/>
        <v>64.5</v>
      </c>
      <c r="E279" s="182">
        <v>73</v>
      </c>
      <c r="F279" s="182">
        <v>63</v>
      </c>
      <c r="G279" s="211">
        <f t="shared" si="365"/>
        <v>10</v>
      </c>
      <c r="H279" s="211">
        <f t="shared" si="451"/>
        <v>68</v>
      </c>
      <c r="I279" s="211">
        <f t="shared" si="366"/>
        <v>-3.5</v>
      </c>
      <c r="J279" s="196" t="s">
        <v>1609</v>
      </c>
      <c r="K279" s="196" t="s">
        <v>2089</v>
      </c>
      <c r="L279" s="196" t="s">
        <v>1541</v>
      </c>
      <c r="M279" s="216">
        <f>N279/1000000</f>
        <v>121.897634</v>
      </c>
      <c r="N279" s="181">
        <v>121897634</v>
      </c>
      <c r="O279" s="216">
        <f>P279/1000000</f>
        <v>337.13588499999997</v>
      </c>
      <c r="P279" s="181">
        <v>337135885</v>
      </c>
      <c r="Q279" s="184">
        <f>R279/1000000</f>
        <v>414.96434399999998</v>
      </c>
      <c r="R279" s="180">
        <v>414964344</v>
      </c>
      <c r="S279" s="181">
        <v>752100229</v>
      </c>
      <c r="T279" s="180">
        <f t="shared" ref="T279:T281" si="452">S279/1000000</f>
        <v>752.10022900000001</v>
      </c>
      <c r="U279" s="209">
        <f t="shared" si="424"/>
        <v>0.55174074943673501</v>
      </c>
      <c r="V279" s="227">
        <v>125</v>
      </c>
      <c r="W279" s="239">
        <f>SUM(S279/(V279*1000000))</f>
        <v>6.0168018319999996</v>
      </c>
      <c r="X279" s="228">
        <f t="shared" si="425"/>
        <v>0.97518107199999993</v>
      </c>
      <c r="Y279" s="182">
        <v>2014</v>
      </c>
      <c r="Z279" s="202"/>
      <c r="AA279" s="190"/>
      <c r="AB279" s="224" t="s">
        <v>2090</v>
      </c>
      <c r="AC279" s="189"/>
    </row>
    <row r="280" spans="1:29">
      <c r="A280" s="217" t="s">
        <v>2091</v>
      </c>
      <c r="B280" s="206">
        <v>90</v>
      </c>
      <c r="C280" s="189">
        <v>75</v>
      </c>
      <c r="D280" s="247">
        <f t="shared" si="450"/>
        <v>82.5</v>
      </c>
      <c r="E280" s="189">
        <v>77</v>
      </c>
      <c r="F280" s="178">
        <v>72</v>
      </c>
      <c r="G280" s="220">
        <f t="shared" si="365"/>
        <v>5</v>
      </c>
      <c r="H280" s="220">
        <f t="shared" si="451"/>
        <v>74.5</v>
      </c>
      <c r="I280" s="220">
        <f t="shared" si="366"/>
        <v>8</v>
      </c>
      <c r="J280" s="213" t="s">
        <v>1550</v>
      </c>
      <c r="K280" s="213" t="s">
        <v>1623</v>
      </c>
      <c r="L280" s="213" t="s">
        <v>1547</v>
      </c>
      <c r="M280" s="184">
        <v>26.25</v>
      </c>
      <c r="N280" s="222">
        <f>M280*1000000</f>
        <v>26250000</v>
      </c>
      <c r="O280" s="184">
        <v>169.11</v>
      </c>
      <c r="P280" s="222">
        <f>O280*1000000</f>
        <v>169110000</v>
      </c>
      <c r="Q280" s="184">
        <v>119.28</v>
      </c>
      <c r="R280" s="180">
        <f>SUM(Q280*1000000)</f>
        <v>119280000</v>
      </c>
      <c r="S280" s="185">
        <f>SUM(N280:P280)</f>
        <v>195360169.11000001</v>
      </c>
      <c r="T280" s="180">
        <f t="shared" si="452"/>
        <v>195.36016911000002</v>
      </c>
      <c r="U280" s="209">
        <f t="shared" si="424"/>
        <v>0.61056458204045616</v>
      </c>
      <c r="V280" s="187">
        <v>32.5</v>
      </c>
      <c r="W280" s="223">
        <f>SUM(T280/V280)</f>
        <v>6.0110821264615391</v>
      </c>
      <c r="X280" s="228">
        <f t="shared" si="425"/>
        <v>0.80769230769230771</v>
      </c>
      <c r="Y280" s="178">
        <v>2011</v>
      </c>
      <c r="Z280" s="190"/>
      <c r="AA280" s="190"/>
      <c r="AB280" s="224" t="s">
        <v>2092</v>
      </c>
      <c r="AC280" s="189"/>
    </row>
    <row r="281" spans="1:29">
      <c r="A281" s="217" t="s">
        <v>2093</v>
      </c>
      <c r="B281" s="218">
        <v>81</v>
      </c>
      <c r="C281" s="178">
        <v>73</v>
      </c>
      <c r="D281" s="247">
        <f t="shared" si="450"/>
        <v>77</v>
      </c>
      <c r="E281" s="178">
        <v>85</v>
      </c>
      <c r="F281" s="178">
        <v>80</v>
      </c>
      <c r="G281" s="220">
        <f t="shared" si="365"/>
        <v>5</v>
      </c>
      <c r="H281" s="220">
        <f t="shared" si="451"/>
        <v>82.5</v>
      </c>
      <c r="I281" s="220">
        <f t="shared" si="366"/>
        <v>-5.5</v>
      </c>
      <c r="J281" s="183" t="s">
        <v>1534</v>
      </c>
      <c r="K281" s="213" t="s">
        <v>2094</v>
      </c>
      <c r="L281" s="196" t="s">
        <v>1661</v>
      </c>
      <c r="M281" s="221">
        <f>N281/1000000</f>
        <v>0.143818</v>
      </c>
      <c r="N281" s="222">
        <v>143818</v>
      </c>
      <c r="O281" s="184">
        <f>P281/1000000</f>
        <v>19.019881999999999</v>
      </c>
      <c r="P281" s="222">
        <v>19019882</v>
      </c>
      <c r="Q281" s="184">
        <f>R281/1000000</f>
        <v>161.25424100000001</v>
      </c>
      <c r="R281" s="185">
        <v>161254241</v>
      </c>
      <c r="S281" s="222">
        <v>180274123</v>
      </c>
      <c r="T281" s="222">
        <f t="shared" si="452"/>
        <v>180.274123</v>
      </c>
      <c r="U281" s="209">
        <f t="shared" si="424"/>
        <v>0.89449466355190643</v>
      </c>
      <c r="V281" s="187">
        <v>30</v>
      </c>
      <c r="W281" s="223">
        <f>SUM((S281/1000000)/V281)</f>
        <v>6.0091374333333336</v>
      </c>
      <c r="X281" s="228">
        <f t="shared" si="425"/>
        <v>4.7939333333333334E-3</v>
      </c>
      <c r="Y281" s="182">
        <v>2012</v>
      </c>
      <c r="Z281" s="190"/>
      <c r="AA281" s="190"/>
      <c r="AB281" s="224" t="s">
        <v>2095</v>
      </c>
      <c r="AC281" s="189"/>
    </row>
    <row r="282" spans="1:29">
      <c r="A282" s="217" t="s">
        <v>2096</v>
      </c>
      <c r="B282" s="218">
        <v>7</v>
      </c>
      <c r="C282" s="178">
        <v>37</v>
      </c>
      <c r="D282" s="218">
        <f t="shared" si="450"/>
        <v>22</v>
      </c>
      <c r="E282" s="178">
        <v>40</v>
      </c>
      <c r="F282" s="178">
        <v>59</v>
      </c>
      <c r="G282" s="178">
        <f t="shared" si="365"/>
        <v>-19</v>
      </c>
      <c r="H282" s="178">
        <f t="shared" si="451"/>
        <v>49.5</v>
      </c>
      <c r="I282" s="218">
        <f t="shared" si="366"/>
        <v>-27.5</v>
      </c>
      <c r="J282" s="213" t="s">
        <v>1402</v>
      </c>
      <c r="K282" s="213" t="s">
        <v>1646</v>
      </c>
      <c r="L282" s="213" t="s">
        <v>1574</v>
      </c>
      <c r="M282" s="221">
        <v>10.5</v>
      </c>
      <c r="N282" s="222">
        <f>M282*1000000</f>
        <v>10500000</v>
      </c>
      <c r="O282" s="184">
        <v>25.93</v>
      </c>
      <c r="P282" s="222">
        <f>O282*1000000</f>
        <v>25930000</v>
      </c>
      <c r="Q282" s="184">
        <v>21.95</v>
      </c>
      <c r="R282" s="180">
        <f>SUM(Q282*1000000)</f>
        <v>21950000</v>
      </c>
      <c r="S282" s="222">
        <f>T282*1000000</f>
        <v>47880000</v>
      </c>
      <c r="T282" s="222">
        <v>47.88</v>
      </c>
      <c r="U282" s="209">
        <f t="shared" si="424"/>
        <v>0.45843776106934003</v>
      </c>
      <c r="V282" s="187">
        <v>8</v>
      </c>
      <c r="W282" s="223">
        <f>SUM(T282/V282)</f>
        <v>5.9850000000000003</v>
      </c>
      <c r="X282" s="228">
        <f t="shared" si="425"/>
        <v>1.3125</v>
      </c>
      <c r="Y282" s="178">
        <v>2008</v>
      </c>
      <c r="Z282" s="190"/>
      <c r="AA282" s="190"/>
      <c r="AB282" s="224" t="s">
        <v>2097</v>
      </c>
      <c r="AC282" s="189"/>
    </row>
    <row r="283" spans="1:29">
      <c r="A283" s="229" t="s">
        <v>2098</v>
      </c>
      <c r="B283" s="177">
        <v>62</v>
      </c>
      <c r="C283" s="177">
        <v>58</v>
      </c>
      <c r="D283" s="177">
        <f>(B283+C283)/2</f>
        <v>60</v>
      </c>
      <c r="E283" s="177">
        <v>78</v>
      </c>
      <c r="F283" s="177">
        <v>65</v>
      </c>
      <c r="G283" s="177">
        <f t="shared" si="365"/>
        <v>13</v>
      </c>
      <c r="H283" s="177">
        <f>(E283+F283)/2</f>
        <v>71.5</v>
      </c>
      <c r="I283" s="177">
        <f t="shared" si="366"/>
        <v>-11.5</v>
      </c>
      <c r="J283" s="204" t="s">
        <v>1432</v>
      </c>
      <c r="K283" s="231" t="s">
        <v>1432</v>
      </c>
      <c r="L283" s="232" t="s">
        <v>1557</v>
      </c>
      <c r="M283" s="216">
        <f>N283/1000000</f>
        <v>91.062151999999998</v>
      </c>
      <c r="N283" s="233">
        <v>91062152</v>
      </c>
      <c r="O283" s="216">
        <f t="shared" ref="O283:O289" si="453">P283/1000000</f>
        <v>211.591984</v>
      </c>
      <c r="P283" s="180">
        <v>211591984</v>
      </c>
      <c r="Q283" s="216">
        <f t="shared" ref="Q283:Q289" si="454">R283/1000000</f>
        <v>258.89999999999998</v>
      </c>
      <c r="R283" s="233">
        <v>258900000</v>
      </c>
      <c r="S283" s="180">
        <f>P283+R283</f>
        <v>470491984</v>
      </c>
      <c r="T283" s="180">
        <f t="shared" ref="T283:T289" si="455">S283/1000000</f>
        <v>470.491984</v>
      </c>
      <c r="U283" s="234">
        <f t="shared" si="424"/>
        <v>0.55027504995706789</v>
      </c>
      <c r="V283" s="227">
        <v>79</v>
      </c>
      <c r="W283" s="235">
        <f>SUM(S283/(V283*1000000))</f>
        <v>5.9555947341772155</v>
      </c>
      <c r="X283" s="234">
        <f t="shared" si="425"/>
        <v>1.1526854683544303</v>
      </c>
      <c r="Y283" s="177">
        <v>2019</v>
      </c>
      <c r="Z283" s="236"/>
      <c r="AA283" s="236"/>
      <c r="AB283" s="248" t="s">
        <v>2099</v>
      </c>
      <c r="AC283" s="190"/>
    </row>
    <row r="284" spans="1:29">
      <c r="A284" s="217" t="s">
        <v>2100</v>
      </c>
      <c r="B284" s="218">
        <v>67</v>
      </c>
      <c r="C284" s="178">
        <v>62</v>
      </c>
      <c r="D284" s="218">
        <f t="shared" ref="D284:D285" si="456">AVERAGE(B284:C284)</f>
        <v>64.5</v>
      </c>
      <c r="E284" s="178">
        <v>77</v>
      </c>
      <c r="F284" s="178">
        <v>81</v>
      </c>
      <c r="G284" s="178">
        <f t="shared" si="365"/>
        <v>-4</v>
      </c>
      <c r="H284" s="178">
        <f t="shared" ref="H284:H285" si="457">AVERAGE(E284:F284)</f>
        <v>79</v>
      </c>
      <c r="I284" s="218">
        <f t="shared" si="366"/>
        <v>-14.5</v>
      </c>
      <c r="J284" s="213" t="s">
        <v>1572</v>
      </c>
      <c r="K284" s="213" t="s">
        <v>2101</v>
      </c>
      <c r="L284" s="213" t="s">
        <v>1541</v>
      </c>
      <c r="M284" s="221">
        <v>22.224982000000001</v>
      </c>
      <c r="N284" s="181">
        <v>22224982</v>
      </c>
      <c r="O284" s="216">
        <f t="shared" si="453"/>
        <v>80.209692000000004</v>
      </c>
      <c r="P284" s="222">
        <v>80209692</v>
      </c>
      <c r="Q284" s="216">
        <f t="shared" si="454"/>
        <v>37.550441999999997</v>
      </c>
      <c r="R284" s="222">
        <v>37550442</v>
      </c>
      <c r="S284" s="222">
        <v>117760134</v>
      </c>
      <c r="T284" s="222">
        <f t="shared" si="455"/>
        <v>117.76013399999999</v>
      </c>
      <c r="U284" s="209">
        <f t="shared" si="424"/>
        <v>0.31887227641911481</v>
      </c>
      <c r="V284" s="187">
        <v>20</v>
      </c>
      <c r="W284" s="223">
        <f t="shared" ref="W284:W285" si="458">SUM(T284/V284)</f>
        <v>5.8880067</v>
      </c>
      <c r="X284" s="228">
        <f t="shared" si="425"/>
        <v>1.1112491</v>
      </c>
      <c r="Y284" s="178">
        <v>2007</v>
      </c>
      <c r="Z284" s="190"/>
      <c r="AA284" s="190"/>
      <c r="AB284" s="191" t="s">
        <v>2102</v>
      </c>
      <c r="AC284" s="190"/>
    </row>
    <row r="285" spans="1:29">
      <c r="A285" s="205" t="s">
        <v>2103</v>
      </c>
      <c r="B285" s="206">
        <v>72</v>
      </c>
      <c r="C285" s="189">
        <v>66</v>
      </c>
      <c r="D285" s="253">
        <f t="shared" si="456"/>
        <v>69</v>
      </c>
      <c r="E285" s="189">
        <v>78</v>
      </c>
      <c r="F285" s="189">
        <v>67</v>
      </c>
      <c r="G285" s="244">
        <f t="shared" si="365"/>
        <v>11</v>
      </c>
      <c r="H285" s="244">
        <f t="shared" si="457"/>
        <v>72.5</v>
      </c>
      <c r="I285" s="244">
        <f t="shared" si="366"/>
        <v>-3.5</v>
      </c>
      <c r="J285" s="193" t="s">
        <v>1688</v>
      </c>
      <c r="K285" s="193" t="s">
        <v>1745</v>
      </c>
      <c r="L285" s="193" t="s">
        <v>1536</v>
      </c>
      <c r="M285" s="184">
        <f t="shared" ref="M285:M289" si="459">N285/1000000</f>
        <v>24.637312000000001</v>
      </c>
      <c r="N285" s="185">
        <v>24637312</v>
      </c>
      <c r="O285" s="184">
        <f t="shared" si="453"/>
        <v>116.63209500000001</v>
      </c>
      <c r="P285" s="185">
        <v>116632095</v>
      </c>
      <c r="Q285" s="184">
        <f t="shared" si="454"/>
        <v>59.966813000000002</v>
      </c>
      <c r="R285" s="185">
        <v>59966813</v>
      </c>
      <c r="S285" s="185">
        <v>176598908</v>
      </c>
      <c r="T285" s="185">
        <f t="shared" si="455"/>
        <v>176.59890799999999</v>
      </c>
      <c r="U285" s="209">
        <f t="shared" si="424"/>
        <v>0.33956502720843551</v>
      </c>
      <c r="V285" s="227">
        <v>30</v>
      </c>
      <c r="W285" s="223">
        <f t="shared" si="458"/>
        <v>5.8866302666666668</v>
      </c>
      <c r="X285" s="228">
        <f t="shared" si="425"/>
        <v>0.82124373333333334</v>
      </c>
      <c r="Y285" s="189">
        <v>2013</v>
      </c>
      <c r="Z285" s="190"/>
      <c r="AA285" s="190"/>
      <c r="AB285" s="224" t="s">
        <v>2104</v>
      </c>
      <c r="AC285" s="189"/>
    </row>
    <row r="286" spans="1:29">
      <c r="A286" s="194" t="s">
        <v>2105</v>
      </c>
      <c r="B286" s="177">
        <v>40</v>
      </c>
      <c r="C286" s="195">
        <v>47</v>
      </c>
      <c r="D286" s="180">
        <f>(B286+C286)/2</f>
        <v>43.5</v>
      </c>
      <c r="E286" s="195">
        <v>69</v>
      </c>
      <c r="F286" s="195">
        <v>64</v>
      </c>
      <c r="G286" s="182">
        <f t="shared" si="365"/>
        <v>5</v>
      </c>
      <c r="H286" s="182">
        <f>(E286+F286)/2</f>
        <v>66.5</v>
      </c>
      <c r="I286" s="181">
        <f t="shared" si="366"/>
        <v>-23</v>
      </c>
      <c r="J286" s="196" t="s">
        <v>1609</v>
      </c>
      <c r="K286" s="196" t="s">
        <v>1842</v>
      </c>
      <c r="L286" s="197" t="s">
        <v>1547</v>
      </c>
      <c r="M286" s="198">
        <f t="shared" si="459"/>
        <v>21.384504</v>
      </c>
      <c r="N286" s="180">
        <v>21384504</v>
      </c>
      <c r="O286" s="198">
        <f t="shared" si="453"/>
        <v>75.468582999999995</v>
      </c>
      <c r="P286" s="180">
        <v>75468583</v>
      </c>
      <c r="Q286" s="198">
        <f t="shared" si="454"/>
        <v>101.118118</v>
      </c>
      <c r="R286" s="181">
        <f>S286-P286</f>
        <v>101118118</v>
      </c>
      <c r="S286" s="180">
        <v>176586701</v>
      </c>
      <c r="T286" s="180">
        <f t="shared" si="455"/>
        <v>176.58670100000001</v>
      </c>
      <c r="U286" s="186">
        <f t="shared" si="424"/>
        <v>0.57262589666930808</v>
      </c>
      <c r="V286" s="227">
        <v>30</v>
      </c>
      <c r="W286" s="239">
        <f>SUM(S286/(V286*1000000))</f>
        <v>5.886223366666667</v>
      </c>
      <c r="X286" s="186">
        <f t="shared" si="425"/>
        <v>0.71281680000000003</v>
      </c>
      <c r="Y286" s="195">
        <v>2017</v>
      </c>
      <c r="Z286" s="202"/>
      <c r="AA286" s="202"/>
      <c r="AB286" s="203" t="s">
        <v>2106</v>
      </c>
      <c r="AC286" s="202"/>
    </row>
    <row r="287" spans="1:29">
      <c r="A287" s="217" t="s">
        <v>2107</v>
      </c>
      <c r="B287" s="218">
        <v>93</v>
      </c>
      <c r="C287" s="178">
        <v>84</v>
      </c>
      <c r="D287" s="247">
        <f>AVERAGE(B287:C287)</f>
        <v>88.5</v>
      </c>
      <c r="E287" s="178">
        <v>82</v>
      </c>
      <c r="F287" s="178">
        <v>77</v>
      </c>
      <c r="G287" s="220">
        <f t="shared" si="365"/>
        <v>5</v>
      </c>
      <c r="H287" s="220">
        <f>AVERAGE(E287:F287)</f>
        <v>79.5</v>
      </c>
      <c r="I287" s="220">
        <f t="shared" si="366"/>
        <v>9</v>
      </c>
      <c r="J287" s="213" t="s">
        <v>1609</v>
      </c>
      <c r="K287" s="213" t="s">
        <v>2108</v>
      </c>
      <c r="L287" s="196" t="s">
        <v>1547</v>
      </c>
      <c r="M287" s="221">
        <f t="shared" si="459"/>
        <v>20.801521999999999</v>
      </c>
      <c r="N287" s="222">
        <v>20801522</v>
      </c>
      <c r="O287" s="184">
        <f t="shared" si="453"/>
        <v>66.486204999999998</v>
      </c>
      <c r="P287" s="222">
        <v>66486205</v>
      </c>
      <c r="Q287" s="184">
        <f t="shared" si="454"/>
        <v>110.02061399999999</v>
      </c>
      <c r="R287" s="185">
        <v>110020614</v>
      </c>
      <c r="S287" s="222">
        <v>176506819</v>
      </c>
      <c r="T287" s="222">
        <f t="shared" si="455"/>
        <v>176.50681900000001</v>
      </c>
      <c r="U287" s="209">
        <f t="shared" si="424"/>
        <v>0.62332217317904304</v>
      </c>
      <c r="V287" s="187">
        <v>30</v>
      </c>
      <c r="W287" s="223">
        <f>SUM((S287/1000000)/V287)</f>
        <v>5.8835606333333335</v>
      </c>
      <c r="X287" s="228">
        <f t="shared" si="425"/>
        <v>0.69338406666666663</v>
      </c>
      <c r="Y287" s="182">
        <v>2012</v>
      </c>
      <c r="Z287" s="190"/>
      <c r="AA287" s="190"/>
      <c r="AB287" s="224" t="s">
        <v>2109</v>
      </c>
      <c r="AC287" s="189"/>
    </row>
    <row r="288" spans="1:29">
      <c r="A288" s="229" t="s">
        <v>292</v>
      </c>
      <c r="B288" s="177">
        <v>78</v>
      </c>
      <c r="C288" s="177">
        <v>65</v>
      </c>
      <c r="D288" s="177">
        <f t="shared" ref="D288:D289" si="460">(B288+C288)/2</f>
        <v>71.5</v>
      </c>
      <c r="E288" s="177">
        <v>92</v>
      </c>
      <c r="F288" s="177">
        <v>69</v>
      </c>
      <c r="G288" s="177">
        <f t="shared" si="365"/>
        <v>23</v>
      </c>
      <c r="H288" s="177">
        <f t="shared" ref="H288:H289" si="461">(E288+F288)/2</f>
        <v>80.5</v>
      </c>
      <c r="I288" s="177">
        <f t="shared" si="366"/>
        <v>-9</v>
      </c>
      <c r="J288" s="204" t="s">
        <v>1608</v>
      </c>
      <c r="K288" s="231" t="s">
        <v>1608</v>
      </c>
      <c r="L288" s="232" t="s">
        <v>1557</v>
      </c>
      <c r="M288" s="216">
        <f t="shared" si="459"/>
        <v>130.26335800000001</v>
      </c>
      <c r="N288" s="233">
        <v>130263358</v>
      </c>
      <c r="O288" s="216">
        <f t="shared" si="453"/>
        <v>300.19449500000002</v>
      </c>
      <c r="P288" s="180">
        <v>300194495</v>
      </c>
      <c r="Q288" s="216">
        <f t="shared" si="454"/>
        <v>582.1</v>
      </c>
      <c r="R288" s="233">
        <v>582100000</v>
      </c>
      <c r="S288" s="180">
        <f>P288+R288</f>
        <v>882294495</v>
      </c>
      <c r="T288" s="180">
        <f t="shared" si="455"/>
        <v>882.29449499999998</v>
      </c>
      <c r="U288" s="234">
        <f t="shared" si="424"/>
        <v>0.65975703497957339</v>
      </c>
      <c r="V288" s="227">
        <v>150</v>
      </c>
      <c r="W288" s="235">
        <f t="shared" ref="W288:W289" si="462">SUM(S288/(V288*1000000))</f>
        <v>5.8819632999999998</v>
      </c>
      <c r="X288" s="234">
        <f t="shared" si="425"/>
        <v>0.86842238666666671</v>
      </c>
      <c r="Y288" s="177">
        <v>2019</v>
      </c>
      <c r="Z288" s="236"/>
      <c r="AA288" s="236"/>
      <c r="AB288" s="232" t="s">
        <v>1537</v>
      </c>
      <c r="AC288" s="190"/>
    </row>
    <row r="289" spans="1:29">
      <c r="A289" s="194" t="s">
        <v>2110</v>
      </c>
      <c r="B289" s="177">
        <v>55</v>
      </c>
      <c r="C289" s="195">
        <v>50</v>
      </c>
      <c r="D289" s="180">
        <f t="shared" si="460"/>
        <v>52.5</v>
      </c>
      <c r="E289" s="195">
        <v>80</v>
      </c>
      <c r="F289" s="195">
        <v>70</v>
      </c>
      <c r="G289" s="182">
        <f t="shared" si="365"/>
        <v>10</v>
      </c>
      <c r="H289" s="182">
        <f t="shared" si="461"/>
        <v>75</v>
      </c>
      <c r="I289" s="181">
        <f t="shared" si="366"/>
        <v>-22.5</v>
      </c>
      <c r="J289" s="196" t="s">
        <v>1572</v>
      </c>
      <c r="K289" s="196" t="s">
        <v>1572</v>
      </c>
      <c r="L289" s="197" t="s">
        <v>1584</v>
      </c>
      <c r="M289" s="198">
        <f t="shared" si="459"/>
        <v>3.9678849999999999</v>
      </c>
      <c r="N289" s="180">
        <v>3967885</v>
      </c>
      <c r="O289" s="198">
        <f t="shared" si="453"/>
        <v>14.682684</v>
      </c>
      <c r="P289" s="180">
        <v>14682684</v>
      </c>
      <c r="Q289" s="198">
        <f t="shared" si="454"/>
        <v>2.9618120000000001</v>
      </c>
      <c r="R289" s="181">
        <f>S289-P289</f>
        <v>2961812</v>
      </c>
      <c r="S289" s="180">
        <v>17644496</v>
      </c>
      <c r="T289" s="180">
        <f t="shared" si="455"/>
        <v>17.644496</v>
      </c>
      <c r="U289" s="186">
        <f t="shared" si="424"/>
        <v>0.16786039113840373</v>
      </c>
      <c r="V289" s="227">
        <v>3</v>
      </c>
      <c r="W289" s="239">
        <f t="shared" si="462"/>
        <v>5.8814986666666664</v>
      </c>
      <c r="X289" s="186">
        <f t="shared" si="425"/>
        <v>1.3226283333333333</v>
      </c>
      <c r="Y289" s="195">
        <v>2017</v>
      </c>
      <c r="Z289" s="202"/>
      <c r="AA289" s="202"/>
      <c r="AB289" s="203" t="s">
        <v>2111</v>
      </c>
      <c r="AC289" s="202"/>
    </row>
    <row r="290" spans="1:29">
      <c r="A290" s="217" t="s">
        <v>2112</v>
      </c>
      <c r="B290" s="218">
        <v>21</v>
      </c>
      <c r="C290" s="178">
        <v>41</v>
      </c>
      <c r="D290" s="218">
        <f>AVERAGE(B290:C290)</f>
        <v>31</v>
      </c>
      <c r="E290" s="178">
        <v>59</v>
      </c>
      <c r="F290" s="178">
        <v>45</v>
      </c>
      <c r="G290" s="178">
        <f t="shared" si="365"/>
        <v>14</v>
      </c>
      <c r="H290" s="178">
        <f>AVERAGE(E290:F290)</f>
        <v>52</v>
      </c>
      <c r="I290" s="218">
        <f t="shared" si="366"/>
        <v>-21</v>
      </c>
      <c r="J290" s="213" t="s">
        <v>1601</v>
      </c>
      <c r="K290" s="213" t="s">
        <v>2113</v>
      </c>
      <c r="L290" s="213" t="s">
        <v>1557</v>
      </c>
      <c r="M290" s="221">
        <v>48.8</v>
      </c>
      <c r="N290" s="222">
        <f>M290*1000000</f>
        <v>48800000</v>
      </c>
      <c r="O290" s="184">
        <v>219.5</v>
      </c>
      <c r="P290" s="222">
        <f>O290*1000000</f>
        <v>219500000</v>
      </c>
      <c r="Q290" s="184">
        <v>223</v>
      </c>
      <c r="R290" s="180">
        <f>SUM(Q290*1000000)</f>
        <v>223000000</v>
      </c>
      <c r="S290" s="222">
        <f>T290*1000000</f>
        <v>440700000</v>
      </c>
      <c r="T290" s="222">
        <v>440.7</v>
      </c>
      <c r="U290" s="209">
        <f t="shared" si="424"/>
        <v>0.50601316088041748</v>
      </c>
      <c r="V290" s="187">
        <v>75</v>
      </c>
      <c r="W290" s="223">
        <f t="shared" ref="W290:W292" si="463">SUM(T290/V290)</f>
        <v>5.8759999999999994</v>
      </c>
      <c r="X290" s="228">
        <f t="shared" si="425"/>
        <v>0.65066666666666662</v>
      </c>
      <c r="Y290" s="178">
        <v>2009</v>
      </c>
      <c r="Z290" s="190"/>
      <c r="AA290" s="190"/>
      <c r="AB290" s="224" t="s">
        <v>2114</v>
      </c>
      <c r="AC290" s="189"/>
    </row>
    <row r="291" spans="1:29">
      <c r="A291" s="225" t="s">
        <v>2115</v>
      </c>
      <c r="B291" s="206">
        <v>95</v>
      </c>
      <c r="C291" s="189">
        <v>85</v>
      </c>
      <c r="D291" s="189">
        <f>(B291+C291)/2</f>
        <v>90</v>
      </c>
      <c r="E291" s="195">
        <v>80</v>
      </c>
      <c r="F291" s="189">
        <v>73</v>
      </c>
      <c r="G291" s="195">
        <f t="shared" si="365"/>
        <v>7</v>
      </c>
      <c r="H291" s="189">
        <f>(E291+F291)/2</f>
        <v>76.5</v>
      </c>
      <c r="I291" s="195">
        <f t="shared" si="366"/>
        <v>13.5</v>
      </c>
      <c r="J291" s="193" t="s">
        <v>1550</v>
      </c>
      <c r="K291" s="193" t="s">
        <v>1633</v>
      </c>
      <c r="L291" s="193" t="s">
        <v>1547</v>
      </c>
      <c r="M291" s="184">
        <f>N291/1000000</f>
        <v>6.0683000000000001E-2</v>
      </c>
      <c r="N291" s="185">
        <v>60683</v>
      </c>
      <c r="O291" s="184">
        <f>P291/1000000</f>
        <v>0.70235400000000003</v>
      </c>
      <c r="P291" s="180">
        <v>702354</v>
      </c>
      <c r="Q291" s="216">
        <v>0</v>
      </c>
      <c r="R291" s="180">
        <v>198116</v>
      </c>
      <c r="S291" s="185">
        <f>SUM(P291+Q291*1000000)</f>
        <v>702354</v>
      </c>
      <c r="T291" s="185">
        <f>S291/1000000</f>
        <v>0.70235400000000003</v>
      </c>
      <c r="U291" s="209">
        <f t="shared" si="424"/>
        <v>0.28207428163006121</v>
      </c>
      <c r="V291" s="227">
        <v>0.12</v>
      </c>
      <c r="W291" s="223">
        <f t="shared" si="463"/>
        <v>5.8529500000000008</v>
      </c>
      <c r="X291" s="228">
        <f t="shared" si="425"/>
        <v>0.50569166666666665</v>
      </c>
      <c r="Y291" s="189">
        <v>2015</v>
      </c>
      <c r="Z291" s="190"/>
      <c r="AA291" s="190"/>
      <c r="AB291" s="224" t="s">
        <v>2116</v>
      </c>
      <c r="AC291" s="189"/>
    </row>
    <row r="292" spans="1:29">
      <c r="A292" s="217" t="s">
        <v>2117</v>
      </c>
      <c r="B292" s="218">
        <v>70</v>
      </c>
      <c r="C292" s="178">
        <v>57</v>
      </c>
      <c r="D292" s="247">
        <f t="shared" ref="D292:D293" si="464">AVERAGE(B292:C292)</f>
        <v>63.5</v>
      </c>
      <c r="E292" s="178">
        <v>81</v>
      </c>
      <c r="F292" s="178">
        <v>73</v>
      </c>
      <c r="G292" s="222">
        <f t="shared" si="365"/>
        <v>8</v>
      </c>
      <c r="H292" s="178">
        <f t="shared" ref="H292:H293" si="465">AVERAGE(E292:F292)</f>
        <v>77</v>
      </c>
      <c r="I292" s="247">
        <f t="shared" si="366"/>
        <v>-13.5</v>
      </c>
      <c r="J292" s="213" t="s">
        <v>1609</v>
      </c>
      <c r="K292" s="213" t="s">
        <v>2118</v>
      </c>
      <c r="L292" s="213" t="s">
        <v>1541</v>
      </c>
      <c r="M292" s="221">
        <v>62.3</v>
      </c>
      <c r="N292" s="222">
        <f>M292*1000000</f>
        <v>62300000</v>
      </c>
      <c r="O292" s="184">
        <v>209.02</v>
      </c>
      <c r="P292" s="222">
        <f>O292*1000000</f>
        <v>209020000</v>
      </c>
      <c r="Q292" s="184">
        <v>315</v>
      </c>
      <c r="R292" s="180">
        <f>SUM(Q292*1000000)</f>
        <v>315000000</v>
      </c>
      <c r="S292" s="222">
        <f>T292*1000000</f>
        <v>524020000</v>
      </c>
      <c r="T292" s="222">
        <v>524.02</v>
      </c>
      <c r="U292" s="209">
        <f t="shared" si="424"/>
        <v>0.60112209457654286</v>
      </c>
      <c r="V292" s="187">
        <v>90</v>
      </c>
      <c r="W292" s="223">
        <f t="shared" si="463"/>
        <v>5.8224444444444439</v>
      </c>
      <c r="X292" s="228">
        <f t="shared" si="425"/>
        <v>0.69222222222222218</v>
      </c>
      <c r="Y292" s="178">
        <v>2009</v>
      </c>
      <c r="Z292" s="190"/>
      <c r="AA292" s="190"/>
      <c r="AB292" s="224" t="s">
        <v>2119</v>
      </c>
      <c r="AC292" s="189"/>
    </row>
    <row r="293" spans="1:29">
      <c r="A293" s="240" t="s">
        <v>2120</v>
      </c>
      <c r="B293" s="241">
        <v>92</v>
      </c>
      <c r="C293" s="182">
        <v>88</v>
      </c>
      <c r="D293" s="254">
        <f t="shared" si="464"/>
        <v>90</v>
      </c>
      <c r="E293" s="182">
        <v>86</v>
      </c>
      <c r="F293" s="182">
        <v>83</v>
      </c>
      <c r="G293" s="211">
        <f t="shared" si="365"/>
        <v>3</v>
      </c>
      <c r="H293" s="211">
        <f t="shared" si="465"/>
        <v>84.5</v>
      </c>
      <c r="I293" s="211">
        <f t="shared" si="366"/>
        <v>5.5</v>
      </c>
      <c r="J293" s="196" t="s">
        <v>1572</v>
      </c>
      <c r="K293" s="196" t="s">
        <v>2121</v>
      </c>
      <c r="L293" s="196" t="s">
        <v>1541</v>
      </c>
      <c r="M293" s="216">
        <f t="shared" ref="M293:M310" si="466">N293/1000000</f>
        <v>0.81116600000000005</v>
      </c>
      <c r="N293" s="181">
        <v>811166</v>
      </c>
      <c r="O293" s="216">
        <f t="shared" ref="O293:O310" si="467">P293/1000000</f>
        <v>59.100318000000001</v>
      </c>
      <c r="P293" s="181">
        <v>59100318</v>
      </c>
      <c r="Q293" s="184">
        <f t="shared" ref="Q293:Q310" si="468">R293/1000000</f>
        <v>115.5</v>
      </c>
      <c r="R293" s="180">
        <v>115500000</v>
      </c>
      <c r="S293" s="181">
        <v>174600318</v>
      </c>
      <c r="T293" s="180">
        <f t="shared" ref="T293:T312" si="469">S293/1000000</f>
        <v>174.60031799999999</v>
      </c>
      <c r="U293" s="209">
        <f t="shared" si="424"/>
        <v>0.66151082267788308</v>
      </c>
      <c r="V293" s="227">
        <v>30</v>
      </c>
      <c r="W293" s="239">
        <f t="shared" ref="W293:W296" si="470">SUM(S293/(V293*1000000))</f>
        <v>5.8200105999999998</v>
      </c>
      <c r="X293" s="228">
        <f t="shared" si="425"/>
        <v>2.7038866666666668E-2</v>
      </c>
      <c r="Y293" s="182">
        <v>2014</v>
      </c>
      <c r="Z293" s="245" t="s">
        <v>1615</v>
      </c>
      <c r="AA293" s="202"/>
      <c r="AB293" s="224" t="s">
        <v>2122</v>
      </c>
      <c r="AC293" s="189"/>
    </row>
    <row r="294" spans="1:29">
      <c r="A294" s="229" t="s">
        <v>2123</v>
      </c>
      <c r="B294" s="177">
        <v>63</v>
      </c>
      <c r="C294" s="177">
        <v>56</v>
      </c>
      <c r="D294" s="177">
        <f t="shared" ref="D294:D296" si="471">(B294+C294)/2</f>
        <v>59.5</v>
      </c>
      <c r="E294" s="177">
        <v>89</v>
      </c>
      <c r="F294" s="177">
        <v>63</v>
      </c>
      <c r="G294" s="177">
        <f t="shared" si="365"/>
        <v>26</v>
      </c>
      <c r="H294" s="177">
        <f t="shared" ref="H294:H296" si="472">(E294+F294)/2</f>
        <v>76</v>
      </c>
      <c r="I294" s="177">
        <f t="shared" si="366"/>
        <v>-16.5</v>
      </c>
      <c r="J294" s="204" t="s">
        <v>1554</v>
      </c>
      <c r="K294" s="231" t="s">
        <v>1554</v>
      </c>
      <c r="L294" s="232" t="s">
        <v>1547</v>
      </c>
      <c r="M294" s="216">
        <f t="shared" si="466"/>
        <v>17.01005</v>
      </c>
      <c r="N294" s="233">
        <v>17010050</v>
      </c>
      <c r="O294" s="216">
        <f t="shared" si="467"/>
        <v>73.286649999999995</v>
      </c>
      <c r="P294" s="180">
        <v>73286650</v>
      </c>
      <c r="Q294" s="216">
        <f t="shared" si="468"/>
        <v>78</v>
      </c>
      <c r="R294" s="233">
        <v>78000000</v>
      </c>
      <c r="S294" s="180">
        <f>P294+R294</f>
        <v>151286650</v>
      </c>
      <c r="T294" s="180">
        <f t="shared" si="469"/>
        <v>151.28665000000001</v>
      </c>
      <c r="U294" s="234">
        <f t="shared" si="424"/>
        <v>0.51557754765539454</v>
      </c>
      <c r="V294" s="227">
        <v>26</v>
      </c>
      <c r="W294" s="235">
        <f t="shared" si="470"/>
        <v>5.8187173076923075</v>
      </c>
      <c r="X294" s="234">
        <f t="shared" si="425"/>
        <v>0.65423269230769232</v>
      </c>
      <c r="Y294" s="177">
        <v>2019</v>
      </c>
      <c r="Z294" s="236"/>
      <c r="AA294" s="236"/>
      <c r="AB294" s="248" t="s">
        <v>2124</v>
      </c>
      <c r="AC294" s="190"/>
    </row>
    <row r="295" spans="1:29">
      <c r="A295" s="176" t="s">
        <v>370</v>
      </c>
      <c r="B295" s="177">
        <v>59</v>
      </c>
      <c r="C295" s="178">
        <v>54</v>
      </c>
      <c r="D295" s="180">
        <f t="shared" si="471"/>
        <v>56.5</v>
      </c>
      <c r="E295" s="178">
        <v>52</v>
      </c>
      <c r="F295" s="180">
        <v>61</v>
      </c>
      <c r="G295" s="181">
        <f t="shared" si="365"/>
        <v>-9</v>
      </c>
      <c r="H295" s="182">
        <f t="shared" si="472"/>
        <v>56.5</v>
      </c>
      <c r="I295" s="181">
        <f t="shared" si="366"/>
        <v>0</v>
      </c>
      <c r="J295" s="204" t="s">
        <v>1608</v>
      </c>
      <c r="K295" s="204" t="s">
        <v>1608</v>
      </c>
      <c r="L295" s="183" t="s">
        <v>1557</v>
      </c>
      <c r="M295" s="184">
        <f t="shared" si="466"/>
        <v>44.076225000000001</v>
      </c>
      <c r="N295" s="180">
        <v>44076225</v>
      </c>
      <c r="O295" s="184">
        <f t="shared" si="467"/>
        <v>158.94659999999999</v>
      </c>
      <c r="P295" s="180">
        <v>158946600</v>
      </c>
      <c r="Q295" s="184">
        <f t="shared" si="468"/>
        <v>303.66632800000002</v>
      </c>
      <c r="R295" s="185">
        <f>S295-P295</f>
        <v>303666328</v>
      </c>
      <c r="S295" s="180">
        <v>462612928</v>
      </c>
      <c r="T295" s="185">
        <f t="shared" si="469"/>
        <v>462.61292800000001</v>
      </c>
      <c r="U295" s="186">
        <f t="shared" si="424"/>
        <v>0.65641556822207958</v>
      </c>
      <c r="V295" s="187">
        <v>80</v>
      </c>
      <c r="W295" s="239">
        <f t="shared" si="470"/>
        <v>5.7826616</v>
      </c>
      <c r="X295" s="186">
        <f t="shared" si="425"/>
        <v>0.55095281250000006</v>
      </c>
      <c r="Y295" s="178">
        <v>2018</v>
      </c>
      <c r="Z295" s="190"/>
      <c r="AA295" s="190"/>
      <c r="AB295" s="191" t="s">
        <v>2125</v>
      </c>
      <c r="AC295" s="190"/>
    </row>
    <row r="296" spans="1:29">
      <c r="A296" s="229" t="s">
        <v>45</v>
      </c>
      <c r="B296" s="177">
        <v>57</v>
      </c>
      <c r="C296" s="177">
        <v>53</v>
      </c>
      <c r="D296" s="177">
        <f t="shared" si="471"/>
        <v>55</v>
      </c>
      <c r="E296" s="177">
        <v>94</v>
      </c>
      <c r="F296" s="177">
        <v>67</v>
      </c>
      <c r="G296" s="177">
        <f t="shared" si="365"/>
        <v>27</v>
      </c>
      <c r="H296" s="177">
        <f t="shared" si="472"/>
        <v>80.5</v>
      </c>
      <c r="I296" s="177">
        <f t="shared" si="366"/>
        <v>-25.5</v>
      </c>
      <c r="J296" s="204" t="s">
        <v>1608</v>
      </c>
      <c r="K296" s="231" t="s">
        <v>1608</v>
      </c>
      <c r="L296" s="213" t="s">
        <v>1574</v>
      </c>
      <c r="M296" s="216">
        <f t="shared" si="466"/>
        <v>91.500928999999999</v>
      </c>
      <c r="N296" s="233">
        <v>91500929</v>
      </c>
      <c r="O296" s="216">
        <f t="shared" si="467"/>
        <v>355.55921599999999</v>
      </c>
      <c r="P296" s="180">
        <v>355559216</v>
      </c>
      <c r="Q296" s="216">
        <f t="shared" si="468"/>
        <v>695.13473699999997</v>
      </c>
      <c r="R296" s="233">
        <v>695134737</v>
      </c>
      <c r="S296" s="180">
        <f>P296+R296</f>
        <v>1050693953</v>
      </c>
      <c r="T296" s="180">
        <f t="shared" si="469"/>
        <v>1050.693953</v>
      </c>
      <c r="U296" s="234">
        <f t="shared" si="424"/>
        <v>0.6615958291329388</v>
      </c>
      <c r="V296" s="227">
        <v>183</v>
      </c>
      <c r="W296" s="235">
        <f t="shared" si="470"/>
        <v>5.7414970109289616</v>
      </c>
      <c r="X296" s="234">
        <f t="shared" si="425"/>
        <v>0.50000507650273218</v>
      </c>
      <c r="Y296" s="177">
        <v>2019</v>
      </c>
      <c r="Z296" s="236"/>
      <c r="AA296" s="236"/>
      <c r="AB296" s="248" t="s">
        <v>2126</v>
      </c>
      <c r="AC296" s="190"/>
    </row>
    <row r="297" spans="1:29">
      <c r="A297" s="205" t="s">
        <v>2127</v>
      </c>
      <c r="B297" s="206">
        <v>62</v>
      </c>
      <c r="C297" s="189">
        <v>57</v>
      </c>
      <c r="D297" s="253">
        <f t="shared" ref="D297:D298" si="473">AVERAGE(B297:C297)</f>
        <v>59.5</v>
      </c>
      <c r="E297" s="189">
        <v>63</v>
      </c>
      <c r="F297" s="189">
        <v>74</v>
      </c>
      <c r="G297" s="244">
        <f t="shared" si="365"/>
        <v>-11</v>
      </c>
      <c r="H297" s="244">
        <f t="shared" ref="H297:H298" si="474">AVERAGE(E297:F297)</f>
        <v>68.5</v>
      </c>
      <c r="I297" s="244">
        <f t="shared" si="366"/>
        <v>-9</v>
      </c>
      <c r="J297" s="183" t="s">
        <v>1534</v>
      </c>
      <c r="K297" s="193" t="s">
        <v>1626</v>
      </c>
      <c r="L297" s="193" t="s">
        <v>1547</v>
      </c>
      <c r="M297" s="184">
        <f t="shared" si="466"/>
        <v>25.775846999999999</v>
      </c>
      <c r="N297" s="185">
        <v>25775847</v>
      </c>
      <c r="O297" s="184">
        <f t="shared" si="467"/>
        <v>54.239856000000003</v>
      </c>
      <c r="P297" s="185">
        <v>54239856</v>
      </c>
      <c r="Q297" s="184">
        <f t="shared" si="468"/>
        <v>43.303095999999996</v>
      </c>
      <c r="R297" s="185">
        <v>43303096</v>
      </c>
      <c r="S297" s="185">
        <v>97542952</v>
      </c>
      <c r="T297" s="185">
        <f t="shared" si="469"/>
        <v>97.542952</v>
      </c>
      <c r="U297" s="209">
        <f t="shared" si="424"/>
        <v>0.44393874813220746</v>
      </c>
      <c r="V297" s="187">
        <v>17</v>
      </c>
      <c r="W297" s="223">
        <f>SUM(T297/V297)</f>
        <v>5.7378207058823527</v>
      </c>
      <c r="X297" s="228">
        <f t="shared" si="425"/>
        <v>1.516226294117647</v>
      </c>
      <c r="Y297" s="189">
        <v>2013</v>
      </c>
      <c r="Z297" s="190"/>
      <c r="AA297" s="190"/>
      <c r="AB297" s="224" t="s">
        <v>2128</v>
      </c>
      <c r="AC297" s="189"/>
    </row>
    <row r="298" spans="1:29">
      <c r="A298" s="240" t="s">
        <v>2129</v>
      </c>
      <c r="B298" s="241">
        <v>93</v>
      </c>
      <c r="C298" s="182">
        <v>88</v>
      </c>
      <c r="D298" s="254">
        <f t="shared" si="473"/>
        <v>90.5</v>
      </c>
      <c r="E298" s="182">
        <v>79</v>
      </c>
      <c r="F298" s="182">
        <v>79</v>
      </c>
      <c r="G298" s="211">
        <f t="shared" si="365"/>
        <v>0</v>
      </c>
      <c r="H298" s="211">
        <f t="shared" si="474"/>
        <v>79</v>
      </c>
      <c r="I298" s="211">
        <f t="shared" si="366"/>
        <v>11.5</v>
      </c>
      <c r="J298" s="196" t="s">
        <v>1572</v>
      </c>
      <c r="K298" s="196" t="s">
        <v>2121</v>
      </c>
      <c r="L298" s="196" t="s">
        <v>1630</v>
      </c>
      <c r="M298" s="216">
        <f t="shared" si="466"/>
        <v>0.42439700000000002</v>
      </c>
      <c r="N298" s="181">
        <v>424397</v>
      </c>
      <c r="O298" s="216">
        <f t="shared" si="467"/>
        <v>42.340598</v>
      </c>
      <c r="P298" s="181">
        <v>42340598</v>
      </c>
      <c r="Q298" s="184">
        <f t="shared" si="468"/>
        <v>60.874496000000001</v>
      </c>
      <c r="R298" s="180">
        <v>60874496</v>
      </c>
      <c r="S298" s="181">
        <v>103215094</v>
      </c>
      <c r="T298" s="180">
        <f t="shared" si="469"/>
        <v>103.21509399999999</v>
      </c>
      <c r="U298" s="209">
        <f t="shared" si="424"/>
        <v>0.58978288582481941</v>
      </c>
      <c r="V298" s="227">
        <v>18</v>
      </c>
      <c r="W298" s="239">
        <f t="shared" ref="W298:W299" si="475">SUM(S298/(V298*1000000))</f>
        <v>5.7341718888888886</v>
      </c>
      <c r="X298" s="228">
        <f t="shared" si="425"/>
        <v>2.3577611111111112E-2</v>
      </c>
      <c r="Y298" s="182">
        <v>2014</v>
      </c>
      <c r="Z298" s="245" t="s">
        <v>1615</v>
      </c>
      <c r="AA298" s="196" t="s">
        <v>2130</v>
      </c>
      <c r="AB298" s="224" t="s">
        <v>2131</v>
      </c>
      <c r="AC298" s="189"/>
    </row>
    <row r="299" spans="1:29">
      <c r="A299" s="176" t="s">
        <v>405</v>
      </c>
      <c r="B299" s="177">
        <v>93</v>
      </c>
      <c r="C299" s="178">
        <v>80</v>
      </c>
      <c r="D299" s="180">
        <f t="shared" ref="D299:D306" si="476">(B299+C299)/2</f>
        <v>86.5</v>
      </c>
      <c r="E299" s="178">
        <v>87</v>
      </c>
      <c r="F299" s="180">
        <v>82</v>
      </c>
      <c r="G299" s="181">
        <f t="shared" si="365"/>
        <v>5</v>
      </c>
      <c r="H299" s="182">
        <f t="shared" ref="H299:H302" si="477">(E299+F299)/2</f>
        <v>84.5</v>
      </c>
      <c r="I299" s="181">
        <f t="shared" si="366"/>
        <v>2</v>
      </c>
      <c r="J299" s="204" t="s">
        <v>1608</v>
      </c>
      <c r="K299" s="204" t="s">
        <v>1608</v>
      </c>
      <c r="L299" s="183" t="s">
        <v>1557</v>
      </c>
      <c r="M299" s="184">
        <f t="shared" si="466"/>
        <v>182.687905</v>
      </c>
      <c r="N299" s="180">
        <v>182687905</v>
      </c>
      <c r="O299" s="184">
        <f t="shared" si="467"/>
        <v>597.24767099999997</v>
      </c>
      <c r="P299" s="180">
        <v>597247671</v>
      </c>
      <c r="Q299" s="184">
        <f t="shared" si="468"/>
        <v>545.34043799999995</v>
      </c>
      <c r="R299" s="185">
        <f>S299-P299</f>
        <v>545340438</v>
      </c>
      <c r="S299" s="180">
        <v>1142588109</v>
      </c>
      <c r="T299" s="185">
        <f t="shared" si="469"/>
        <v>1142.588109</v>
      </c>
      <c r="U299" s="186">
        <f t="shared" si="424"/>
        <v>0.4772852384025642</v>
      </c>
      <c r="V299" s="187">
        <v>200</v>
      </c>
      <c r="W299" s="239">
        <f t="shared" si="475"/>
        <v>5.7129405450000004</v>
      </c>
      <c r="X299" s="186">
        <f t="shared" si="425"/>
        <v>0.91343952500000003</v>
      </c>
      <c r="Y299" s="178">
        <v>2018</v>
      </c>
      <c r="Z299" s="190"/>
      <c r="AA299" s="190"/>
      <c r="AB299" s="191" t="s">
        <v>2132</v>
      </c>
      <c r="AC299" s="190"/>
    </row>
    <row r="300" spans="1:29">
      <c r="A300" s="225" t="s">
        <v>189</v>
      </c>
      <c r="B300" s="206">
        <v>85</v>
      </c>
      <c r="C300" s="189">
        <v>67</v>
      </c>
      <c r="D300" s="253">
        <f t="shared" si="476"/>
        <v>76</v>
      </c>
      <c r="E300" s="189">
        <v>79</v>
      </c>
      <c r="F300" s="189">
        <v>76</v>
      </c>
      <c r="G300" s="180">
        <f t="shared" si="365"/>
        <v>3</v>
      </c>
      <c r="H300" s="189">
        <f t="shared" si="477"/>
        <v>77.5</v>
      </c>
      <c r="I300" s="208">
        <f t="shared" si="366"/>
        <v>-1.5</v>
      </c>
      <c r="J300" s="193" t="s">
        <v>1757</v>
      </c>
      <c r="K300" s="193" t="s">
        <v>1757</v>
      </c>
      <c r="L300" s="193" t="s">
        <v>1541</v>
      </c>
      <c r="M300" s="184">
        <f t="shared" si="466"/>
        <v>67.877360999999993</v>
      </c>
      <c r="N300" s="185">
        <v>67877361</v>
      </c>
      <c r="O300" s="184">
        <f t="shared" si="467"/>
        <v>201.151353</v>
      </c>
      <c r="P300" s="180">
        <v>201151353</v>
      </c>
      <c r="Q300" s="184">
        <f t="shared" si="468"/>
        <v>341.2</v>
      </c>
      <c r="R300" s="180">
        <v>341200000</v>
      </c>
      <c r="S300" s="185">
        <f>SUM(P300+(Q300*1000000))</f>
        <v>542351353</v>
      </c>
      <c r="T300" s="185">
        <f t="shared" si="469"/>
        <v>542.35135300000002</v>
      </c>
      <c r="U300" s="209">
        <f t="shared" si="424"/>
        <v>0.62911247130234416</v>
      </c>
      <c r="V300" s="227">
        <v>95</v>
      </c>
      <c r="W300" s="223">
        <f t="shared" ref="W300:W301" si="478">SUM(T300/V300)</f>
        <v>5.7089616105263161</v>
      </c>
      <c r="X300" s="228">
        <f t="shared" si="425"/>
        <v>0.71449853684210518</v>
      </c>
      <c r="Y300" s="189">
        <v>2015</v>
      </c>
      <c r="Z300" s="190"/>
      <c r="AA300" s="190"/>
      <c r="AB300" s="224" t="s">
        <v>2133</v>
      </c>
      <c r="AC300" s="189"/>
    </row>
    <row r="301" spans="1:29">
      <c r="A301" s="194" t="s">
        <v>2134</v>
      </c>
      <c r="B301" s="177">
        <v>44</v>
      </c>
      <c r="C301" s="195">
        <v>44</v>
      </c>
      <c r="D301" s="252">
        <f t="shared" si="476"/>
        <v>44</v>
      </c>
      <c r="E301" s="195">
        <v>82</v>
      </c>
      <c r="F301" s="195">
        <v>59</v>
      </c>
      <c r="G301" s="180">
        <f t="shared" si="365"/>
        <v>23</v>
      </c>
      <c r="H301" s="195">
        <f t="shared" si="477"/>
        <v>70.5</v>
      </c>
      <c r="I301" s="208">
        <f t="shared" si="366"/>
        <v>-26.5</v>
      </c>
      <c r="J301" s="204" t="s">
        <v>1554</v>
      </c>
      <c r="K301" s="204" t="s">
        <v>1554</v>
      </c>
      <c r="L301" s="183" t="s">
        <v>1536</v>
      </c>
      <c r="M301" s="184">
        <f t="shared" si="466"/>
        <v>14.178326</v>
      </c>
      <c r="N301" s="180">
        <v>14178326</v>
      </c>
      <c r="O301" s="216">
        <f t="shared" si="467"/>
        <v>61.705123</v>
      </c>
      <c r="P301" s="180">
        <v>61705123</v>
      </c>
      <c r="Q301" s="184">
        <f t="shared" si="468"/>
        <v>12.178236</v>
      </c>
      <c r="R301" s="185">
        <v>12178236</v>
      </c>
      <c r="S301" s="185">
        <f>R301+P301</f>
        <v>73883359</v>
      </c>
      <c r="T301" s="185">
        <f t="shared" si="469"/>
        <v>73.883358999999999</v>
      </c>
      <c r="U301" s="209">
        <f>R301/S301</f>
        <v>0.16483056759777259</v>
      </c>
      <c r="V301" s="187">
        <v>13</v>
      </c>
      <c r="W301" s="188">
        <f t="shared" si="478"/>
        <v>5.6833353076923077</v>
      </c>
      <c r="X301" s="209">
        <f>N301/(V301*1000000)</f>
        <v>1.0906404615384615</v>
      </c>
      <c r="Y301" s="195">
        <v>2016</v>
      </c>
      <c r="Z301" s="190"/>
      <c r="AA301" s="190"/>
      <c r="AB301" s="191" t="s">
        <v>2135</v>
      </c>
      <c r="AC301" s="190"/>
    </row>
    <row r="302" spans="1:29">
      <c r="A302" s="176" t="s">
        <v>2136</v>
      </c>
      <c r="B302" s="177">
        <v>100</v>
      </c>
      <c r="C302" s="178">
        <v>88</v>
      </c>
      <c r="D302" s="180">
        <f t="shared" si="476"/>
        <v>94</v>
      </c>
      <c r="E302" s="178">
        <v>88</v>
      </c>
      <c r="F302" s="180">
        <v>82</v>
      </c>
      <c r="G302" s="181">
        <f t="shared" si="365"/>
        <v>6</v>
      </c>
      <c r="H302" s="182">
        <f t="shared" si="477"/>
        <v>85</v>
      </c>
      <c r="I302" s="181">
        <f t="shared" si="366"/>
        <v>9</v>
      </c>
      <c r="J302" s="204" t="s">
        <v>1608</v>
      </c>
      <c r="K302" s="204" t="s">
        <v>1608</v>
      </c>
      <c r="L302" s="183" t="s">
        <v>1557</v>
      </c>
      <c r="M302" s="184">
        <f t="shared" si="466"/>
        <v>11.001961</v>
      </c>
      <c r="N302" s="180">
        <v>11001961</v>
      </c>
      <c r="O302" s="184">
        <f t="shared" si="467"/>
        <v>40.442051999999997</v>
      </c>
      <c r="P302" s="180">
        <v>40442052</v>
      </c>
      <c r="Q302" s="184">
        <f t="shared" si="468"/>
        <v>186.43524400000001</v>
      </c>
      <c r="R302" s="185">
        <f>S302-P302</f>
        <v>186435244</v>
      </c>
      <c r="S302" s="180">
        <v>226877296</v>
      </c>
      <c r="T302" s="185">
        <f t="shared" si="469"/>
        <v>226.877296</v>
      </c>
      <c r="U302" s="186">
        <f>(R302/S302)</f>
        <v>0.82174482544961225</v>
      </c>
      <c r="V302" s="187">
        <v>40</v>
      </c>
      <c r="W302" s="239">
        <f>SUM(S302/(V302*1000000))</f>
        <v>5.6719324000000002</v>
      </c>
      <c r="X302" s="186">
        <f>SUM(M302/V302)</f>
        <v>0.275049025</v>
      </c>
      <c r="Y302" s="178">
        <v>2018</v>
      </c>
      <c r="Z302" s="190"/>
      <c r="AA302" s="190"/>
      <c r="AB302" s="191" t="s">
        <v>2137</v>
      </c>
      <c r="AC302" s="190"/>
    </row>
    <row r="303" spans="1:29">
      <c r="A303" s="194" t="s">
        <v>2138</v>
      </c>
      <c r="B303" s="177">
        <v>97</v>
      </c>
      <c r="C303" s="195">
        <v>87</v>
      </c>
      <c r="D303" s="252">
        <f t="shared" si="476"/>
        <v>92</v>
      </c>
      <c r="E303" s="195">
        <v>87</v>
      </c>
      <c r="F303" s="195">
        <v>80</v>
      </c>
      <c r="G303" s="180">
        <f>(E303+F303)/2</f>
        <v>83.5</v>
      </c>
      <c r="H303" s="180">
        <f>SUM(E303-F303)</f>
        <v>7</v>
      </c>
      <c r="I303" s="208">
        <f>SUM(D303-G303)</f>
        <v>8.5</v>
      </c>
      <c r="J303" s="204" t="s">
        <v>1554</v>
      </c>
      <c r="K303" s="204" t="s">
        <v>1554</v>
      </c>
      <c r="L303" s="183" t="s">
        <v>1541</v>
      </c>
      <c r="M303" s="184">
        <f t="shared" si="466"/>
        <v>3.9466670000000001</v>
      </c>
      <c r="N303" s="180">
        <v>3946667</v>
      </c>
      <c r="O303" s="216">
        <f t="shared" si="467"/>
        <v>38.322743000000003</v>
      </c>
      <c r="P303" s="180">
        <v>38322743</v>
      </c>
      <c r="Q303" s="184">
        <f t="shared" si="468"/>
        <v>23.753398000000001</v>
      </c>
      <c r="R303" s="185">
        <v>23753398</v>
      </c>
      <c r="S303" s="185">
        <f>R303+P303</f>
        <v>62076141</v>
      </c>
      <c r="T303" s="185">
        <f t="shared" si="469"/>
        <v>62.076141</v>
      </c>
      <c r="U303" s="209">
        <f>R303/S303</f>
        <v>0.3826493982607585</v>
      </c>
      <c r="V303" s="187">
        <v>11</v>
      </c>
      <c r="W303" s="188">
        <f t="shared" ref="W303:W304" si="479">SUM(T303/V303)</f>
        <v>5.6432855454545452</v>
      </c>
      <c r="X303" s="209">
        <f>N303/(V303*1000000)</f>
        <v>0.35878790909090907</v>
      </c>
      <c r="Y303" s="195">
        <v>2015</v>
      </c>
      <c r="Z303" s="190"/>
      <c r="AA303" s="190"/>
      <c r="AB303" s="191" t="s">
        <v>2139</v>
      </c>
      <c r="AC303" s="190"/>
    </row>
    <row r="304" spans="1:29">
      <c r="A304" s="225" t="s">
        <v>95</v>
      </c>
      <c r="B304" s="206">
        <v>74</v>
      </c>
      <c r="C304" s="189">
        <v>66</v>
      </c>
      <c r="D304" s="253">
        <f t="shared" si="476"/>
        <v>70</v>
      </c>
      <c r="E304" s="189">
        <v>85</v>
      </c>
      <c r="F304" s="189">
        <v>70</v>
      </c>
      <c r="G304" s="180">
        <f t="shared" ref="G304:G666" si="480">SUM(E304-F304)</f>
        <v>15</v>
      </c>
      <c r="H304" s="189">
        <f t="shared" ref="H304:H306" si="481">(E304+F304)/2</f>
        <v>77.5</v>
      </c>
      <c r="I304" s="208">
        <f t="shared" ref="I304:I666" si="482">SUM(D304-H304)</f>
        <v>-7.5</v>
      </c>
      <c r="J304" s="193" t="s">
        <v>1609</v>
      </c>
      <c r="K304" s="193" t="s">
        <v>2061</v>
      </c>
      <c r="L304" s="193" t="s">
        <v>1900</v>
      </c>
      <c r="M304" s="184">
        <f t="shared" si="466"/>
        <v>191.271109</v>
      </c>
      <c r="N304" s="185">
        <v>191271109</v>
      </c>
      <c r="O304" s="184">
        <f t="shared" si="467"/>
        <v>459.00586800000002</v>
      </c>
      <c r="P304" s="180">
        <v>459005868</v>
      </c>
      <c r="Q304" s="184">
        <f t="shared" si="468"/>
        <v>943.8</v>
      </c>
      <c r="R304" s="180">
        <v>943800000</v>
      </c>
      <c r="S304" s="185">
        <f>SUM(P304+(Q304*1000000))</f>
        <v>1402805868</v>
      </c>
      <c r="T304" s="185">
        <f t="shared" si="469"/>
        <v>1402.8058679999999</v>
      </c>
      <c r="U304" s="209">
        <f t="shared" ref="U304:U307" si="483">(R304/S304)</f>
        <v>0.67279444827643109</v>
      </c>
      <c r="V304" s="227">
        <v>250</v>
      </c>
      <c r="W304" s="223">
        <f t="shared" si="479"/>
        <v>5.6112234719999998</v>
      </c>
      <c r="X304" s="228">
        <f t="shared" ref="X304:X307" si="484">SUM(M304/V304)</f>
        <v>0.76508443599999998</v>
      </c>
      <c r="Y304" s="189">
        <v>2015</v>
      </c>
      <c r="Z304" s="190"/>
      <c r="AA304" s="190"/>
      <c r="AB304" s="224" t="s">
        <v>2140</v>
      </c>
      <c r="AC304" s="189"/>
    </row>
    <row r="305" spans="1:29">
      <c r="A305" s="229" t="s">
        <v>2141</v>
      </c>
      <c r="B305" s="177">
        <v>80</v>
      </c>
      <c r="C305" s="206">
        <v>70</v>
      </c>
      <c r="D305" s="177">
        <f t="shared" si="476"/>
        <v>75</v>
      </c>
      <c r="E305" s="177">
        <v>77</v>
      </c>
      <c r="F305" s="177">
        <v>59</v>
      </c>
      <c r="G305" s="177">
        <f t="shared" si="480"/>
        <v>18</v>
      </c>
      <c r="H305" s="177">
        <f t="shared" si="481"/>
        <v>68</v>
      </c>
      <c r="I305" s="177">
        <f t="shared" si="482"/>
        <v>7</v>
      </c>
      <c r="J305" s="204" t="s">
        <v>1565</v>
      </c>
      <c r="K305" s="231" t="s">
        <v>1565</v>
      </c>
      <c r="L305" s="232" t="s">
        <v>1547</v>
      </c>
      <c r="M305" s="216">
        <f t="shared" si="466"/>
        <v>0.246305</v>
      </c>
      <c r="N305" s="233">
        <v>246305</v>
      </c>
      <c r="O305" s="216">
        <f t="shared" si="467"/>
        <v>15.500045</v>
      </c>
      <c r="P305" s="180">
        <v>15500045</v>
      </c>
      <c r="Q305" s="216">
        <f t="shared" si="468"/>
        <v>6.8870120000000004</v>
      </c>
      <c r="R305" s="233">
        <v>6887012</v>
      </c>
      <c r="S305" s="180">
        <f t="shared" ref="S305:S306" si="485">P305+R305</f>
        <v>22387057</v>
      </c>
      <c r="T305" s="180">
        <f t="shared" si="469"/>
        <v>22.387056999999999</v>
      </c>
      <c r="U305" s="234">
        <f t="shared" si="483"/>
        <v>0.30763364742404509</v>
      </c>
      <c r="V305" s="227">
        <v>4</v>
      </c>
      <c r="W305" s="235">
        <f t="shared" ref="W305:W306" si="486">SUM(S305/(V305*1000000))</f>
        <v>5.5967642499999997</v>
      </c>
      <c r="X305" s="234">
        <f t="shared" si="484"/>
        <v>6.1576249999999999E-2</v>
      </c>
      <c r="Y305" s="177">
        <v>2019</v>
      </c>
      <c r="Z305" s="236"/>
      <c r="AA305" s="236"/>
      <c r="AB305" s="248" t="s">
        <v>2142</v>
      </c>
      <c r="AC305" s="190"/>
    </row>
    <row r="306" spans="1:29">
      <c r="A306" s="229" t="s">
        <v>2143</v>
      </c>
      <c r="B306" s="177">
        <v>80</v>
      </c>
      <c r="C306" s="177">
        <v>60</v>
      </c>
      <c r="D306" s="177">
        <f t="shared" si="476"/>
        <v>70</v>
      </c>
      <c r="E306" s="177">
        <v>86</v>
      </c>
      <c r="F306" s="177">
        <v>61</v>
      </c>
      <c r="G306" s="177">
        <f t="shared" si="480"/>
        <v>25</v>
      </c>
      <c r="H306" s="177">
        <f t="shared" si="481"/>
        <v>73.5</v>
      </c>
      <c r="I306" s="177">
        <f t="shared" si="482"/>
        <v>-3.5</v>
      </c>
      <c r="J306" s="204" t="s">
        <v>1565</v>
      </c>
      <c r="K306" s="231" t="s">
        <v>1565</v>
      </c>
      <c r="L306" s="232" t="s">
        <v>1547</v>
      </c>
      <c r="M306" s="216">
        <f t="shared" si="466"/>
        <v>21.402605000000001</v>
      </c>
      <c r="N306" s="233">
        <v>21402605</v>
      </c>
      <c r="O306" s="216">
        <f t="shared" si="467"/>
        <v>83.083070000000006</v>
      </c>
      <c r="P306" s="180">
        <v>83083070</v>
      </c>
      <c r="Q306" s="216">
        <f t="shared" si="468"/>
        <v>27.8</v>
      </c>
      <c r="R306" s="233">
        <v>27800000</v>
      </c>
      <c r="S306" s="180">
        <f t="shared" si="485"/>
        <v>110883070</v>
      </c>
      <c r="T306" s="180">
        <f t="shared" si="469"/>
        <v>110.88307</v>
      </c>
      <c r="U306" s="234">
        <f t="shared" si="483"/>
        <v>0.25071455903953599</v>
      </c>
      <c r="V306" s="227">
        <v>20</v>
      </c>
      <c r="W306" s="235">
        <f t="shared" si="486"/>
        <v>5.5441535000000002</v>
      </c>
      <c r="X306" s="234">
        <f t="shared" si="484"/>
        <v>1.0701302500000001</v>
      </c>
      <c r="Y306" s="177">
        <v>2019</v>
      </c>
      <c r="Z306" s="236"/>
      <c r="AA306" s="236"/>
      <c r="AB306" s="248" t="s">
        <v>2144</v>
      </c>
      <c r="AC306" s="190"/>
    </row>
    <row r="307" spans="1:29">
      <c r="A307" s="217" t="s">
        <v>850</v>
      </c>
      <c r="B307" s="218">
        <v>92</v>
      </c>
      <c r="C307" s="178">
        <v>81</v>
      </c>
      <c r="D307" s="247">
        <f>AVERAGE(B307:C307)</f>
        <v>86.5</v>
      </c>
      <c r="E307" s="178">
        <v>86</v>
      </c>
      <c r="F307" s="178">
        <v>75</v>
      </c>
      <c r="G307" s="220">
        <f t="shared" si="480"/>
        <v>11</v>
      </c>
      <c r="H307" s="220">
        <f>AVERAGE(E307:F307)</f>
        <v>80.5</v>
      </c>
      <c r="I307" s="220">
        <f t="shared" si="482"/>
        <v>6</v>
      </c>
      <c r="J307" s="213" t="s">
        <v>1609</v>
      </c>
      <c r="K307" s="213" t="s">
        <v>2145</v>
      </c>
      <c r="L307" s="196" t="s">
        <v>1547</v>
      </c>
      <c r="M307" s="221">
        <f t="shared" si="466"/>
        <v>88.364714000000006</v>
      </c>
      <c r="N307" s="222">
        <v>88364714</v>
      </c>
      <c r="O307" s="184">
        <f t="shared" si="467"/>
        <v>304.360277</v>
      </c>
      <c r="P307" s="222">
        <v>304360277</v>
      </c>
      <c r="Q307" s="184">
        <f t="shared" si="468"/>
        <v>804.20073600000001</v>
      </c>
      <c r="R307" s="185">
        <v>804200736</v>
      </c>
      <c r="S307" s="222">
        <v>1108561013</v>
      </c>
      <c r="T307" s="222">
        <f t="shared" si="469"/>
        <v>1108.561013</v>
      </c>
      <c r="U307" s="209">
        <f t="shared" si="483"/>
        <v>0.72544562416430569</v>
      </c>
      <c r="V307" s="187">
        <v>200</v>
      </c>
      <c r="W307" s="223">
        <f>SUM((S307/1000000)/V307)</f>
        <v>5.5428050649999996</v>
      </c>
      <c r="X307" s="228">
        <f t="shared" si="484"/>
        <v>0.44182357000000005</v>
      </c>
      <c r="Y307" s="182">
        <v>2012</v>
      </c>
      <c r="Z307" s="190"/>
      <c r="AA307" s="190"/>
      <c r="AB307" s="224" t="s">
        <v>2146</v>
      </c>
      <c r="AC307" s="189"/>
    </row>
    <row r="308" spans="1:29">
      <c r="A308" s="194" t="s">
        <v>2147</v>
      </c>
      <c r="B308" s="177">
        <v>94</v>
      </c>
      <c r="C308" s="195">
        <v>77</v>
      </c>
      <c r="D308" s="252">
        <f t="shared" ref="D308:D310" si="487">(B308+C308)/2</f>
        <v>85.5</v>
      </c>
      <c r="E308" s="195">
        <v>87</v>
      </c>
      <c r="F308" s="195">
        <v>75</v>
      </c>
      <c r="G308" s="180">
        <f t="shared" si="480"/>
        <v>12</v>
      </c>
      <c r="H308" s="195">
        <f t="shared" ref="H308:H310" si="488">(E308+F308)/2</f>
        <v>81</v>
      </c>
      <c r="I308" s="208">
        <f t="shared" si="482"/>
        <v>4.5</v>
      </c>
      <c r="J308" s="204" t="s">
        <v>1608</v>
      </c>
      <c r="K308" s="204" t="s">
        <v>1608</v>
      </c>
      <c r="L308" s="183" t="s">
        <v>1541</v>
      </c>
      <c r="M308" s="184">
        <f t="shared" si="466"/>
        <v>103.261464</v>
      </c>
      <c r="N308" s="180">
        <v>103261464</v>
      </c>
      <c r="O308" s="216">
        <f t="shared" si="467"/>
        <v>364.00112300000001</v>
      </c>
      <c r="P308" s="180">
        <v>364001123</v>
      </c>
      <c r="Q308" s="184">
        <f t="shared" si="468"/>
        <v>602.52106500000002</v>
      </c>
      <c r="R308" s="185">
        <v>602521065</v>
      </c>
      <c r="S308" s="185">
        <f>R308+P308</f>
        <v>966522188</v>
      </c>
      <c r="T308" s="185">
        <f t="shared" si="469"/>
        <v>966.52218800000003</v>
      </c>
      <c r="U308" s="209">
        <f>R308/S308</f>
        <v>0.62339082587103523</v>
      </c>
      <c r="V308" s="187">
        <v>175</v>
      </c>
      <c r="W308" s="188">
        <f>SUM(T308/V308)</f>
        <v>5.5229839314285716</v>
      </c>
      <c r="X308" s="209">
        <f>N308/(V308*1000000)</f>
        <v>0.59006550857142859</v>
      </c>
      <c r="Y308" s="195">
        <v>2016</v>
      </c>
      <c r="Z308" s="190"/>
      <c r="AA308" s="190"/>
      <c r="AB308" s="191" t="s">
        <v>2148</v>
      </c>
      <c r="AC308" s="190"/>
    </row>
    <row r="309" spans="1:29">
      <c r="A309" s="194" t="s">
        <v>1321</v>
      </c>
      <c r="B309" s="177">
        <v>92</v>
      </c>
      <c r="C309" s="195">
        <v>76</v>
      </c>
      <c r="D309" s="180">
        <f t="shared" si="487"/>
        <v>84</v>
      </c>
      <c r="E309" s="195">
        <v>89</v>
      </c>
      <c r="F309" s="195">
        <v>78</v>
      </c>
      <c r="G309" s="182">
        <f t="shared" si="480"/>
        <v>11</v>
      </c>
      <c r="H309" s="182">
        <f t="shared" si="488"/>
        <v>83.5</v>
      </c>
      <c r="I309" s="181">
        <f t="shared" si="482"/>
        <v>0.5</v>
      </c>
      <c r="J309" s="196" t="s">
        <v>1609</v>
      </c>
      <c r="K309" s="196" t="s">
        <v>2061</v>
      </c>
      <c r="L309" s="197" t="s">
        <v>1541</v>
      </c>
      <c r="M309" s="198">
        <f t="shared" si="466"/>
        <v>103.251471</v>
      </c>
      <c r="N309" s="180">
        <v>103251471</v>
      </c>
      <c r="O309" s="198">
        <f t="shared" si="467"/>
        <v>412.56340799999998</v>
      </c>
      <c r="P309" s="180">
        <v>412563408</v>
      </c>
      <c r="Q309" s="198">
        <f t="shared" si="468"/>
        <v>409.2</v>
      </c>
      <c r="R309" s="181">
        <f>S309-P309</f>
        <v>409200000</v>
      </c>
      <c r="S309" s="180">
        <v>821763408</v>
      </c>
      <c r="T309" s="180">
        <f t="shared" si="469"/>
        <v>821.76340800000003</v>
      </c>
      <c r="U309" s="186">
        <f t="shared" ref="U309:U327" si="489">(R309/S309)</f>
        <v>0.4979535423655661</v>
      </c>
      <c r="V309" s="227">
        <v>149</v>
      </c>
      <c r="W309" s="239">
        <f t="shared" ref="W309:W310" si="490">SUM(S309/(V309*1000000))</f>
        <v>5.5151906577181204</v>
      </c>
      <c r="X309" s="186">
        <f t="shared" ref="X309:X327" si="491">SUM(M309/V309)</f>
        <v>0.69296289261744959</v>
      </c>
      <c r="Y309" s="195">
        <v>2017</v>
      </c>
      <c r="Z309" s="202"/>
      <c r="AA309" s="202"/>
      <c r="AB309" s="203" t="s">
        <v>2149</v>
      </c>
      <c r="AC309" s="202"/>
    </row>
    <row r="310" spans="1:29">
      <c r="A310" s="229" t="s">
        <v>2150</v>
      </c>
      <c r="B310" s="177">
        <v>57</v>
      </c>
      <c r="C310" s="206">
        <v>44</v>
      </c>
      <c r="D310" s="177">
        <f t="shared" si="487"/>
        <v>50.5</v>
      </c>
      <c r="E310" s="177">
        <v>67</v>
      </c>
      <c r="F310" s="177">
        <v>64</v>
      </c>
      <c r="G310" s="177">
        <f t="shared" si="480"/>
        <v>3</v>
      </c>
      <c r="H310" s="177">
        <f t="shared" si="488"/>
        <v>65.5</v>
      </c>
      <c r="I310" s="177">
        <f t="shared" si="482"/>
        <v>-15</v>
      </c>
      <c r="J310" s="204" t="s">
        <v>1432</v>
      </c>
      <c r="K310" s="231" t="s">
        <v>1432</v>
      </c>
      <c r="L310" s="232" t="s">
        <v>1547</v>
      </c>
      <c r="M310" s="216">
        <f t="shared" si="466"/>
        <v>7.8456580000000002</v>
      </c>
      <c r="N310" s="233">
        <v>7845658</v>
      </c>
      <c r="O310" s="216">
        <f t="shared" si="467"/>
        <v>17.259426999999999</v>
      </c>
      <c r="P310" s="180">
        <v>17259427</v>
      </c>
      <c r="Q310" s="216">
        <f t="shared" si="468"/>
        <v>15.592981999999999</v>
      </c>
      <c r="R310" s="233">
        <v>15592982</v>
      </c>
      <c r="S310" s="180">
        <f>P310+R310</f>
        <v>32852409</v>
      </c>
      <c r="T310" s="180">
        <f t="shared" si="469"/>
        <v>32.852409000000002</v>
      </c>
      <c r="U310" s="234">
        <f t="shared" si="489"/>
        <v>0.47463740025883644</v>
      </c>
      <c r="V310" s="227">
        <v>6</v>
      </c>
      <c r="W310" s="235">
        <f t="shared" si="490"/>
        <v>5.4754015000000003</v>
      </c>
      <c r="X310" s="234">
        <f t="shared" si="491"/>
        <v>1.3076096666666668</v>
      </c>
      <c r="Y310" s="177">
        <v>2019</v>
      </c>
      <c r="Z310" s="236"/>
      <c r="AA310" s="236"/>
      <c r="AB310" s="248" t="s">
        <v>2151</v>
      </c>
      <c r="AC310" s="190"/>
    </row>
    <row r="311" spans="1:29">
      <c r="A311" s="217" t="s">
        <v>2152</v>
      </c>
      <c r="B311" s="206">
        <v>93</v>
      </c>
      <c r="C311" s="189">
        <v>72</v>
      </c>
      <c r="D311" s="218">
        <f>AVERAGE(B311:C311)</f>
        <v>82.5</v>
      </c>
      <c r="E311" s="189">
        <v>93</v>
      </c>
      <c r="F311" s="178">
        <v>81</v>
      </c>
      <c r="G311" s="178">
        <f t="shared" si="480"/>
        <v>12</v>
      </c>
      <c r="H311" s="178">
        <f>AVERAGE(E311:F311)</f>
        <v>87</v>
      </c>
      <c r="I311" s="218">
        <f t="shared" si="482"/>
        <v>-4.5</v>
      </c>
      <c r="J311" s="213" t="s">
        <v>1550</v>
      </c>
      <c r="K311" s="213" t="s">
        <v>1550</v>
      </c>
      <c r="L311" s="213" t="s">
        <v>1536</v>
      </c>
      <c r="M311" s="184">
        <v>8.64</v>
      </c>
      <c r="N311" s="222">
        <f>M311*1000000</f>
        <v>8640000</v>
      </c>
      <c r="O311" s="184">
        <v>35.01</v>
      </c>
      <c r="P311" s="222">
        <f>O311*1000000</f>
        <v>35010000</v>
      </c>
      <c r="Q311" s="184">
        <v>4.17</v>
      </c>
      <c r="R311" s="180">
        <f>SUM(Q311*1000000)</f>
        <v>4170000</v>
      </c>
      <c r="S311" s="185">
        <f>SUM(N311:P311)</f>
        <v>43650035.009999998</v>
      </c>
      <c r="T311" s="180">
        <f t="shared" si="469"/>
        <v>43.650035009999996</v>
      </c>
      <c r="U311" s="209">
        <f t="shared" si="489"/>
        <v>9.5532569425080066E-2</v>
      </c>
      <c r="V311" s="187">
        <v>8</v>
      </c>
      <c r="W311" s="223">
        <f>SUM(T311/V311)</f>
        <v>5.4562543762499995</v>
      </c>
      <c r="X311" s="228">
        <f t="shared" si="491"/>
        <v>1.08</v>
      </c>
      <c r="Y311" s="178">
        <v>2011</v>
      </c>
      <c r="Z311" s="190"/>
      <c r="AA311" s="190"/>
      <c r="AB311" s="224" t="s">
        <v>2153</v>
      </c>
      <c r="AC311" s="189"/>
    </row>
    <row r="312" spans="1:29">
      <c r="A312" s="229" t="s">
        <v>2154</v>
      </c>
      <c r="B312" s="177">
        <v>25</v>
      </c>
      <c r="C312" s="206">
        <v>31</v>
      </c>
      <c r="D312" s="177">
        <f>(B312+C312)/2</f>
        <v>28</v>
      </c>
      <c r="E312" s="177">
        <v>72</v>
      </c>
      <c r="F312" s="177">
        <v>32</v>
      </c>
      <c r="G312" s="177">
        <f t="shared" si="480"/>
        <v>40</v>
      </c>
      <c r="H312" s="177">
        <f>(E312+F312)/2</f>
        <v>52</v>
      </c>
      <c r="I312" s="177">
        <f t="shared" si="482"/>
        <v>-24</v>
      </c>
      <c r="J312" s="204" t="s">
        <v>1432</v>
      </c>
      <c r="K312" s="231" t="s">
        <v>1432</v>
      </c>
      <c r="L312" s="232" t="s">
        <v>1547</v>
      </c>
      <c r="M312" s="216">
        <f>N312/1000000</f>
        <v>8.8650819999999992</v>
      </c>
      <c r="N312" s="233">
        <v>8865082</v>
      </c>
      <c r="O312" s="216">
        <f>P312/1000000</f>
        <v>25.324261</v>
      </c>
      <c r="P312" s="180">
        <v>25324261</v>
      </c>
      <c r="Q312" s="216">
        <f>R312/1000000</f>
        <v>10</v>
      </c>
      <c r="R312" s="233">
        <v>10000000</v>
      </c>
      <c r="S312" s="180">
        <f>P312+R312</f>
        <v>35324261</v>
      </c>
      <c r="T312" s="180">
        <f t="shared" si="469"/>
        <v>35.324261</v>
      </c>
      <c r="U312" s="234">
        <f t="shared" si="489"/>
        <v>0.28309155568746364</v>
      </c>
      <c r="V312" s="227">
        <v>6.5</v>
      </c>
      <c r="W312" s="235">
        <f>SUM(S312/(V312*1000000))</f>
        <v>5.4345016923076921</v>
      </c>
      <c r="X312" s="234">
        <f t="shared" si="491"/>
        <v>1.3638587692307691</v>
      </c>
      <c r="Y312" s="177">
        <v>2019</v>
      </c>
      <c r="Z312" s="236"/>
      <c r="AA312" s="236"/>
      <c r="AB312" s="248" t="s">
        <v>2155</v>
      </c>
      <c r="AC312" s="190"/>
    </row>
    <row r="313" spans="1:29">
      <c r="A313" s="217" t="s">
        <v>995</v>
      </c>
      <c r="B313" s="218">
        <v>94</v>
      </c>
      <c r="C313" s="178">
        <v>82</v>
      </c>
      <c r="D313" s="247">
        <f t="shared" ref="D313:D314" si="492">AVERAGE(B313:C313)</f>
        <v>88</v>
      </c>
      <c r="E313" s="178">
        <v>96</v>
      </c>
      <c r="F313" s="178">
        <v>90</v>
      </c>
      <c r="G313" s="222">
        <f t="shared" si="480"/>
        <v>6</v>
      </c>
      <c r="H313" s="178">
        <f t="shared" ref="H313:H314" si="493">AVERAGE(E313:F313)</f>
        <v>93</v>
      </c>
      <c r="I313" s="247">
        <f t="shared" si="482"/>
        <v>-5</v>
      </c>
      <c r="J313" s="213" t="s">
        <v>1609</v>
      </c>
      <c r="K313" s="213" t="s">
        <v>1815</v>
      </c>
      <c r="L313" s="213" t="s">
        <v>1541</v>
      </c>
      <c r="M313" s="221">
        <v>158.4</v>
      </c>
      <c r="N313" s="222">
        <f>M313*1000000</f>
        <v>158400000</v>
      </c>
      <c r="O313" s="184">
        <v>534.86</v>
      </c>
      <c r="P313" s="222">
        <f>O313*1000000</f>
        <v>534860000</v>
      </c>
      <c r="Q313" s="184">
        <v>469.7</v>
      </c>
      <c r="R313" s="180">
        <f>SUM(Q313*1000000)</f>
        <v>469700000</v>
      </c>
      <c r="S313" s="222">
        <f>T313*1000000</f>
        <v>1004560000</v>
      </c>
      <c r="T313" s="222">
        <v>1004.56</v>
      </c>
      <c r="U313" s="209">
        <f t="shared" si="489"/>
        <v>0.46756789041968622</v>
      </c>
      <c r="V313" s="187">
        <v>185</v>
      </c>
      <c r="W313" s="223">
        <f t="shared" ref="W313:W319" si="494">SUM(T313/V313)</f>
        <v>5.4300540540540538</v>
      </c>
      <c r="X313" s="228">
        <f t="shared" si="491"/>
        <v>0.85621621621621624</v>
      </c>
      <c r="Y313" s="178">
        <v>2008</v>
      </c>
      <c r="Z313" s="190"/>
      <c r="AA313" s="190"/>
      <c r="AB313" s="224" t="s">
        <v>2156</v>
      </c>
      <c r="AC313" s="189"/>
    </row>
    <row r="314" spans="1:29">
      <c r="A314" s="205" t="s">
        <v>2157</v>
      </c>
      <c r="B314" s="206">
        <v>91</v>
      </c>
      <c r="C314" s="189">
        <v>78</v>
      </c>
      <c r="D314" s="253">
        <f t="shared" si="492"/>
        <v>84.5</v>
      </c>
      <c r="E314" s="189">
        <v>77</v>
      </c>
      <c r="F314" s="189">
        <v>76</v>
      </c>
      <c r="G314" s="244">
        <f t="shared" si="480"/>
        <v>1</v>
      </c>
      <c r="H314" s="244">
        <f t="shared" si="493"/>
        <v>76.5</v>
      </c>
      <c r="I314" s="244">
        <f t="shared" si="482"/>
        <v>8</v>
      </c>
      <c r="J314" s="193" t="s">
        <v>1554</v>
      </c>
      <c r="K314" s="193" t="s">
        <v>1581</v>
      </c>
      <c r="L314" s="193" t="s">
        <v>1547</v>
      </c>
      <c r="M314" s="184">
        <f t="shared" ref="M314:M316" si="495">N314/1000000</f>
        <v>0.61206400000000005</v>
      </c>
      <c r="N314" s="185">
        <v>612064</v>
      </c>
      <c r="O314" s="184">
        <f t="shared" ref="O314:O316" si="496">P314/1000000</f>
        <v>33.405481000000002</v>
      </c>
      <c r="P314" s="185">
        <v>33405481</v>
      </c>
      <c r="Q314" s="184">
        <f t="shared" ref="Q314:Q316" si="497">R314/1000000</f>
        <v>64.099999999999994</v>
      </c>
      <c r="R314" s="185">
        <v>64100000</v>
      </c>
      <c r="S314" s="185">
        <v>97505481</v>
      </c>
      <c r="T314" s="185">
        <f t="shared" ref="T314:T316" si="498">S314/1000000</f>
        <v>97.505481000000003</v>
      </c>
      <c r="U314" s="209">
        <f t="shared" si="489"/>
        <v>0.6573989415015552</v>
      </c>
      <c r="V314" s="187">
        <v>18</v>
      </c>
      <c r="W314" s="223">
        <f t="shared" si="494"/>
        <v>5.4169711666666664</v>
      </c>
      <c r="X314" s="228">
        <f t="shared" si="491"/>
        <v>3.4003555555555558E-2</v>
      </c>
      <c r="Y314" s="189">
        <v>2013</v>
      </c>
      <c r="Z314" s="245" t="s">
        <v>1615</v>
      </c>
      <c r="AA314" s="193" t="s">
        <v>2158</v>
      </c>
      <c r="AB314" s="224" t="s">
        <v>2159</v>
      </c>
      <c r="AC314" s="189"/>
    </row>
    <row r="315" spans="1:29">
      <c r="A315" s="225" t="s">
        <v>2160</v>
      </c>
      <c r="B315" s="206">
        <v>52</v>
      </c>
      <c r="C315" s="189">
        <v>51</v>
      </c>
      <c r="D315" s="189">
        <f>(B315+C315)/2</f>
        <v>51.5</v>
      </c>
      <c r="E315" s="195">
        <v>81</v>
      </c>
      <c r="F315" s="189">
        <v>71</v>
      </c>
      <c r="G315" s="195">
        <f t="shared" si="480"/>
        <v>10</v>
      </c>
      <c r="H315" s="189">
        <f>(E315+F315)/2</f>
        <v>76</v>
      </c>
      <c r="I315" s="195">
        <f t="shared" si="482"/>
        <v>-24.5</v>
      </c>
      <c r="J315" s="193" t="s">
        <v>1572</v>
      </c>
      <c r="K315" s="193" t="s">
        <v>1572</v>
      </c>
      <c r="L315" s="193" t="s">
        <v>1536</v>
      </c>
      <c r="M315" s="184">
        <f t="shared" si="495"/>
        <v>2.0915509999999999</v>
      </c>
      <c r="N315" s="185">
        <v>2091551</v>
      </c>
      <c r="O315" s="184">
        <f t="shared" si="496"/>
        <v>33.307195</v>
      </c>
      <c r="P315" s="180">
        <v>33307195</v>
      </c>
      <c r="Q315" s="184">
        <f t="shared" si="497"/>
        <v>26.185890000000001</v>
      </c>
      <c r="R315" s="180">
        <v>26185890</v>
      </c>
      <c r="S315" s="185">
        <f>SUM(P315+Q315*1000000)</f>
        <v>59493085</v>
      </c>
      <c r="T315" s="185">
        <f t="shared" si="498"/>
        <v>59.493085000000001</v>
      </c>
      <c r="U315" s="209">
        <f t="shared" si="489"/>
        <v>0.44015014518073825</v>
      </c>
      <c r="V315" s="227">
        <v>11</v>
      </c>
      <c r="W315" s="223">
        <f t="shared" si="494"/>
        <v>5.4084622727272729</v>
      </c>
      <c r="X315" s="228">
        <f t="shared" si="491"/>
        <v>0.190141</v>
      </c>
      <c r="Y315" s="189">
        <v>2015</v>
      </c>
      <c r="Z315" s="190"/>
      <c r="AA315" s="190"/>
      <c r="AB315" s="224" t="s">
        <v>2161</v>
      </c>
      <c r="AC315" s="189"/>
    </row>
    <row r="316" spans="1:29">
      <c r="A316" s="205" t="s">
        <v>2162</v>
      </c>
      <c r="B316" s="206">
        <v>4</v>
      </c>
      <c r="C316" s="189">
        <v>18</v>
      </c>
      <c r="D316" s="253">
        <f t="shared" ref="D316:D319" si="499">AVERAGE(B316:C316)</f>
        <v>11</v>
      </c>
      <c r="E316" s="189">
        <v>24</v>
      </c>
      <c r="F316" s="189">
        <v>30</v>
      </c>
      <c r="G316" s="244">
        <f t="shared" si="480"/>
        <v>-6</v>
      </c>
      <c r="H316" s="244">
        <f t="shared" ref="H316:H319" si="500">AVERAGE(E316:F316)</f>
        <v>27</v>
      </c>
      <c r="I316" s="244">
        <f t="shared" si="482"/>
        <v>-16</v>
      </c>
      <c r="J316" s="193" t="s">
        <v>1565</v>
      </c>
      <c r="K316" s="193" t="s">
        <v>1565</v>
      </c>
      <c r="L316" s="193" t="s">
        <v>1547</v>
      </c>
      <c r="M316" s="184">
        <f t="shared" si="495"/>
        <v>4.8058779999999999</v>
      </c>
      <c r="N316" s="185">
        <v>4805878</v>
      </c>
      <c r="O316" s="184">
        <f t="shared" si="496"/>
        <v>8.8404530000000001</v>
      </c>
      <c r="P316" s="185">
        <v>8840453</v>
      </c>
      <c r="Q316" s="184">
        <f t="shared" si="497"/>
        <v>23.598534999999998</v>
      </c>
      <c r="R316" s="185">
        <v>23598535</v>
      </c>
      <c r="S316" s="185">
        <v>32438988</v>
      </c>
      <c r="T316" s="185">
        <f t="shared" si="498"/>
        <v>32.438988000000002</v>
      </c>
      <c r="U316" s="209">
        <f t="shared" si="489"/>
        <v>0.72747445142246736</v>
      </c>
      <c r="V316" s="187">
        <v>6</v>
      </c>
      <c r="W316" s="223">
        <f t="shared" si="494"/>
        <v>5.406498</v>
      </c>
      <c r="X316" s="228">
        <f t="shared" si="491"/>
        <v>0.80097966666666665</v>
      </c>
      <c r="Y316" s="189">
        <v>2013</v>
      </c>
      <c r="Z316" s="190"/>
      <c r="AA316" s="190"/>
      <c r="AB316" s="224" t="s">
        <v>2163</v>
      </c>
      <c r="AC316" s="189"/>
    </row>
    <row r="317" spans="1:29">
      <c r="A317" s="217" t="s">
        <v>2164</v>
      </c>
      <c r="B317" s="218">
        <v>14</v>
      </c>
      <c r="C317" s="178">
        <v>28</v>
      </c>
      <c r="D317" s="247">
        <f t="shared" si="499"/>
        <v>21</v>
      </c>
      <c r="E317" s="178">
        <v>68</v>
      </c>
      <c r="F317" s="178">
        <v>50</v>
      </c>
      <c r="G317" s="220">
        <f t="shared" si="480"/>
        <v>18</v>
      </c>
      <c r="H317" s="220">
        <f t="shared" si="500"/>
        <v>59</v>
      </c>
      <c r="I317" s="220">
        <f t="shared" si="482"/>
        <v>-38</v>
      </c>
      <c r="J317" s="213" t="s">
        <v>1550</v>
      </c>
      <c r="K317" s="213" t="s">
        <v>1623</v>
      </c>
      <c r="L317" s="213" t="s">
        <v>1547</v>
      </c>
      <c r="M317" s="221">
        <v>27.6</v>
      </c>
      <c r="N317" s="222">
        <f>M317*1000000</f>
        <v>27600000</v>
      </c>
      <c r="O317" s="184">
        <v>88.9</v>
      </c>
      <c r="P317" s="222">
        <f>O317*1000000</f>
        <v>88900000</v>
      </c>
      <c r="Q317" s="184">
        <v>116.38</v>
      </c>
      <c r="R317" s="180">
        <f>SUM(Q317*1000000)</f>
        <v>116380000</v>
      </c>
      <c r="S317" s="222">
        <f>T317*1000000</f>
        <v>205280000</v>
      </c>
      <c r="T317" s="222">
        <v>205.28</v>
      </c>
      <c r="U317" s="209">
        <f t="shared" si="489"/>
        <v>0.56693296960249417</v>
      </c>
      <c r="V317" s="187">
        <v>38</v>
      </c>
      <c r="W317" s="223">
        <f t="shared" si="494"/>
        <v>5.4021052631578952</v>
      </c>
      <c r="X317" s="228">
        <f t="shared" si="491"/>
        <v>0.72631578947368425</v>
      </c>
      <c r="Y317" s="178">
        <v>2009</v>
      </c>
      <c r="Z317" s="190"/>
      <c r="AA317" s="190"/>
      <c r="AB317" s="224" t="s">
        <v>2165</v>
      </c>
      <c r="AC317" s="189"/>
    </row>
    <row r="318" spans="1:29">
      <c r="A318" s="217" t="s">
        <v>2166</v>
      </c>
      <c r="B318" s="218">
        <v>27</v>
      </c>
      <c r="C318" s="182">
        <v>44</v>
      </c>
      <c r="D318" s="218">
        <f t="shared" si="499"/>
        <v>35.5</v>
      </c>
      <c r="E318" s="182">
        <v>81</v>
      </c>
      <c r="F318" s="182">
        <v>70</v>
      </c>
      <c r="G318" s="178">
        <f t="shared" si="480"/>
        <v>11</v>
      </c>
      <c r="H318" s="178">
        <f t="shared" si="500"/>
        <v>75.5</v>
      </c>
      <c r="I318" s="218">
        <f t="shared" si="482"/>
        <v>-40</v>
      </c>
      <c r="J318" s="196" t="s">
        <v>1572</v>
      </c>
      <c r="K318" s="196" t="s">
        <v>2167</v>
      </c>
      <c r="L318" s="213" t="s">
        <v>1547</v>
      </c>
      <c r="M318" s="216">
        <v>21.833311999999999</v>
      </c>
      <c r="N318" s="180">
        <v>21833312</v>
      </c>
      <c r="O318" s="216">
        <f>P318/1000000</f>
        <v>61.356220999999998</v>
      </c>
      <c r="P318" s="222">
        <v>61356221</v>
      </c>
      <c r="Q318" s="216">
        <f>R318/1000000</f>
        <v>14.154902</v>
      </c>
      <c r="R318" s="222">
        <v>14154902</v>
      </c>
      <c r="S318" s="222">
        <v>75511123</v>
      </c>
      <c r="T318" s="222">
        <f>S318/1000000</f>
        <v>75.511122999999998</v>
      </c>
      <c r="U318" s="209">
        <f t="shared" si="489"/>
        <v>0.1874545290499785</v>
      </c>
      <c r="V318" s="187">
        <v>14</v>
      </c>
      <c r="W318" s="223">
        <f t="shared" si="494"/>
        <v>5.3936516428571428</v>
      </c>
      <c r="X318" s="228">
        <f t="shared" si="491"/>
        <v>1.5595222857142856</v>
      </c>
      <c r="Y318" s="178">
        <v>2007</v>
      </c>
      <c r="Z318" s="202"/>
      <c r="AA318" s="190"/>
      <c r="AB318" s="191" t="s">
        <v>2168</v>
      </c>
      <c r="AC318" s="190"/>
    </row>
    <row r="319" spans="1:29">
      <c r="A319" s="217" t="s">
        <v>2169</v>
      </c>
      <c r="B319" s="218">
        <v>61</v>
      </c>
      <c r="C319" s="178">
        <v>57</v>
      </c>
      <c r="D319" s="218">
        <f t="shared" si="499"/>
        <v>59</v>
      </c>
      <c r="E319" s="178">
        <v>55</v>
      </c>
      <c r="F319" s="178">
        <v>49</v>
      </c>
      <c r="G319" s="178">
        <f t="shared" si="480"/>
        <v>6</v>
      </c>
      <c r="H319" s="178">
        <f t="shared" si="500"/>
        <v>52</v>
      </c>
      <c r="I319" s="218">
        <f t="shared" si="482"/>
        <v>7</v>
      </c>
      <c r="J319" s="213" t="s">
        <v>1609</v>
      </c>
      <c r="K319" s="213" t="s">
        <v>2170</v>
      </c>
      <c r="L319" s="213" t="s">
        <v>1547</v>
      </c>
      <c r="M319" s="221">
        <v>21</v>
      </c>
      <c r="N319" s="222">
        <f>M319*1000000</f>
        <v>21000000</v>
      </c>
      <c r="O319" s="184">
        <v>101.7</v>
      </c>
      <c r="P319" s="222">
        <f>O319*1000000</f>
        <v>101700000</v>
      </c>
      <c r="Q319" s="184">
        <v>140.29</v>
      </c>
      <c r="R319" s="180">
        <f>SUM(Q319*1000000)</f>
        <v>140290000</v>
      </c>
      <c r="S319" s="222">
        <f>T319*1000000</f>
        <v>241990000</v>
      </c>
      <c r="T319" s="222">
        <v>241.99</v>
      </c>
      <c r="U319" s="209">
        <f t="shared" si="489"/>
        <v>0.57973469978098269</v>
      </c>
      <c r="V319" s="187">
        <v>45</v>
      </c>
      <c r="W319" s="223">
        <f t="shared" si="494"/>
        <v>5.3775555555555554</v>
      </c>
      <c r="X319" s="228">
        <f t="shared" si="491"/>
        <v>0.46666666666666667</v>
      </c>
      <c r="Y319" s="178">
        <v>2008</v>
      </c>
      <c r="Z319" s="190"/>
      <c r="AA319" s="190"/>
      <c r="AB319" s="224" t="s">
        <v>2171</v>
      </c>
      <c r="AC319" s="189"/>
    </row>
    <row r="320" spans="1:29">
      <c r="A320" s="229" t="s">
        <v>1171</v>
      </c>
      <c r="B320" s="177">
        <v>59</v>
      </c>
      <c r="C320" s="177">
        <v>55</v>
      </c>
      <c r="D320" s="177">
        <f t="shared" ref="D320:D321" si="501">(B320+C320)/2</f>
        <v>57</v>
      </c>
      <c r="E320" s="177">
        <v>90</v>
      </c>
      <c r="F320" s="177">
        <v>61</v>
      </c>
      <c r="G320" s="177">
        <f t="shared" si="480"/>
        <v>29</v>
      </c>
      <c r="H320" s="177">
        <f t="shared" ref="H320:H321" si="502">(E320+F320)/2</f>
        <v>75.5</v>
      </c>
      <c r="I320" s="177">
        <f t="shared" si="482"/>
        <v>-18.5</v>
      </c>
      <c r="J320" s="204" t="s">
        <v>1608</v>
      </c>
      <c r="K320" s="231" t="s">
        <v>1608</v>
      </c>
      <c r="L320" s="232" t="s">
        <v>1557</v>
      </c>
      <c r="M320" s="216">
        <f t="shared" ref="M320:M322" si="503">N320/1000000</f>
        <v>46.652679999999997</v>
      </c>
      <c r="N320" s="233">
        <v>46652680</v>
      </c>
      <c r="O320" s="216">
        <f t="shared" ref="O320:O322" si="504">P320/1000000</f>
        <v>158.25726499999999</v>
      </c>
      <c r="P320" s="180">
        <v>158257265</v>
      </c>
      <c r="Q320" s="216">
        <f t="shared" ref="Q320:Q322" si="505">R320/1000000</f>
        <v>271.17689799999999</v>
      </c>
      <c r="R320" s="233">
        <v>271176898</v>
      </c>
      <c r="S320" s="180">
        <f t="shared" ref="S320:S321" si="506">P320+R320</f>
        <v>429434163</v>
      </c>
      <c r="T320" s="180">
        <f t="shared" ref="T320:T322" si="507">S320/1000000</f>
        <v>429.43416300000001</v>
      </c>
      <c r="U320" s="234">
        <f t="shared" si="489"/>
        <v>0.63147490666689221</v>
      </c>
      <c r="V320" s="227">
        <v>80</v>
      </c>
      <c r="W320" s="235">
        <f t="shared" ref="W320:W321" si="508">SUM(S320/(V320*1000000))</f>
        <v>5.3679270375000003</v>
      </c>
      <c r="X320" s="234">
        <f t="shared" si="491"/>
        <v>0.58315849999999991</v>
      </c>
      <c r="Y320" s="177">
        <v>2019</v>
      </c>
      <c r="Z320" s="236"/>
      <c r="AA320" s="236"/>
      <c r="AB320" s="248" t="s">
        <v>2172</v>
      </c>
      <c r="AC320" s="190"/>
    </row>
    <row r="321" spans="1:29">
      <c r="A321" s="229" t="s">
        <v>1240</v>
      </c>
      <c r="B321" s="177">
        <v>97</v>
      </c>
      <c r="C321" s="177">
        <v>84</v>
      </c>
      <c r="D321" s="177">
        <f t="shared" si="501"/>
        <v>90.5</v>
      </c>
      <c r="E321" s="177">
        <v>94</v>
      </c>
      <c r="F321" s="177">
        <v>80</v>
      </c>
      <c r="G321" s="177">
        <f t="shared" si="480"/>
        <v>14</v>
      </c>
      <c r="H321" s="177">
        <f t="shared" si="502"/>
        <v>87</v>
      </c>
      <c r="I321" s="177">
        <f t="shared" si="482"/>
        <v>3.5</v>
      </c>
      <c r="J321" s="204" t="s">
        <v>1608</v>
      </c>
      <c r="K321" s="231" t="s">
        <v>1608</v>
      </c>
      <c r="L321" s="232" t="s">
        <v>1557</v>
      </c>
      <c r="M321" s="216">
        <f t="shared" si="503"/>
        <v>120.90806499999999</v>
      </c>
      <c r="N321" s="233">
        <v>120908065</v>
      </c>
      <c r="O321" s="216">
        <f t="shared" si="504"/>
        <v>434.037417</v>
      </c>
      <c r="P321" s="180">
        <v>434037417</v>
      </c>
      <c r="Q321" s="216">
        <f t="shared" si="505"/>
        <v>639.356585</v>
      </c>
      <c r="R321" s="233">
        <v>639356585</v>
      </c>
      <c r="S321" s="180">
        <f t="shared" si="506"/>
        <v>1073394002</v>
      </c>
      <c r="T321" s="180">
        <f t="shared" si="507"/>
        <v>1073.394002</v>
      </c>
      <c r="U321" s="234">
        <f t="shared" si="489"/>
        <v>0.59564016922837248</v>
      </c>
      <c r="V321" s="227">
        <v>200</v>
      </c>
      <c r="W321" s="235">
        <f t="shared" si="508"/>
        <v>5.3669700100000002</v>
      </c>
      <c r="X321" s="234">
        <f t="shared" si="491"/>
        <v>0.60454032499999999</v>
      </c>
      <c r="Y321" s="177">
        <v>2019</v>
      </c>
      <c r="Z321" s="236"/>
      <c r="AA321" s="236"/>
      <c r="AB321" s="248" t="s">
        <v>2173</v>
      </c>
      <c r="AC321" s="190"/>
    </row>
    <row r="322" spans="1:29">
      <c r="A322" s="205" t="s">
        <v>2174</v>
      </c>
      <c r="B322" s="206">
        <v>65</v>
      </c>
      <c r="C322" s="189">
        <v>60</v>
      </c>
      <c r="D322" s="253">
        <f t="shared" ref="D322:D327" si="509">AVERAGE(B322:C322)</f>
        <v>62.5</v>
      </c>
      <c r="E322" s="189">
        <v>72</v>
      </c>
      <c r="F322" s="189">
        <v>65</v>
      </c>
      <c r="G322" s="244">
        <f t="shared" si="480"/>
        <v>7</v>
      </c>
      <c r="H322" s="244">
        <f t="shared" ref="H322:H327" si="510">AVERAGE(E322:F322)</f>
        <v>68.5</v>
      </c>
      <c r="I322" s="244">
        <f t="shared" si="482"/>
        <v>-6</v>
      </c>
      <c r="J322" s="193" t="s">
        <v>1544</v>
      </c>
      <c r="K322" s="193" t="s">
        <v>2175</v>
      </c>
      <c r="L322" s="193" t="s">
        <v>1547</v>
      </c>
      <c r="M322" s="184">
        <f t="shared" si="503"/>
        <v>39.115043</v>
      </c>
      <c r="N322" s="185">
        <v>39115043</v>
      </c>
      <c r="O322" s="184">
        <f t="shared" si="504"/>
        <v>159.582188</v>
      </c>
      <c r="P322" s="185">
        <v>159582188</v>
      </c>
      <c r="Q322" s="184">
        <f t="shared" si="505"/>
        <v>70.348583000000005</v>
      </c>
      <c r="R322" s="185">
        <v>70348583</v>
      </c>
      <c r="S322" s="185">
        <v>229727774</v>
      </c>
      <c r="T322" s="185">
        <f t="shared" si="507"/>
        <v>229.72777400000001</v>
      </c>
      <c r="U322" s="209">
        <f t="shared" si="489"/>
        <v>0.30622585060176483</v>
      </c>
      <c r="V322" s="187">
        <v>43</v>
      </c>
      <c r="W322" s="223">
        <f t="shared" ref="W322:W328" si="511">SUM(T322/V322)</f>
        <v>5.3425063720930233</v>
      </c>
      <c r="X322" s="228">
        <f t="shared" si="491"/>
        <v>0.90965216279069772</v>
      </c>
      <c r="Y322" s="189">
        <v>2013</v>
      </c>
      <c r="Z322" s="190"/>
      <c r="AA322" s="190"/>
      <c r="AB322" s="224" t="s">
        <v>2176</v>
      </c>
      <c r="AC322" s="189"/>
    </row>
    <row r="323" spans="1:29">
      <c r="A323" s="217" t="s">
        <v>2177</v>
      </c>
      <c r="B323" s="218">
        <v>40</v>
      </c>
      <c r="C323" s="178">
        <v>47</v>
      </c>
      <c r="D323" s="247">
        <f t="shared" si="509"/>
        <v>43.5</v>
      </c>
      <c r="E323" s="178">
        <v>71</v>
      </c>
      <c r="F323" s="178">
        <v>58</v>
      </c>
      <c r="G323" s="220">
        <f t="shared" si="480"/>
        <v>13</v>
      </c>
      <c r="H323" s="220">
        <f t="shared" si="510"/>
        <v>64.5</v>
      </c>
      <c r="I323" s="220">
        <f t="shared" si="482"/>
        <v>-21</v>
      </c>
      <c r="J323" s="213" t="s">
        <v>1550</v>
      </c>
      <c r="K323" s="213" t="s">
        <v>1623</v>
      </c>
      <c r="L323" s="213" t="s">
        <v>1557</v>
      </c>
      <c r="M323" s="221">
        <v>23.01</v>
      </c>
      <c r="N323" s="222">
        <f t="shared" ref="N323:N326" si="512">M323*1000000</f>
        <v>23010000</v>
      </c>
      <c r="O323" s="184">
        <v>76.81</v>
      </c>
      <c r="P323" s="222">
        <f t="shared" ref="P323:P326" si="513">O323*1000000</f>
        <v>76810000</v>
      </c>
      <c r="Q323" s="184">
        <v>83.45</v>
      </c>
      <c r="R323" s="180">
        <f t="shared" ref="R323:R326" si="514">SUM(Q323*1000000)</f>
        <v>83450000</v>
      </c>
      <c r="S323" s="222">
        <f t="shared" ref="S323:S325" si="515">T323*1000000</f>
        <v>160260000</v>
      </c>
      <c r="T323" s="222">
        <v>160.26</v>
      </c>
      <c r="U323" s="209">
        <f t="shared" si="489"/>
        <v>0.52071633595407463</v>
      </c>
      <c r="V323" s="187">
        <v>30</v>
      </c>
      <c r="W323" s="223">
        <f t="shared" si="511"/>
        <v>5.3419999999999996</v>
      </c>
      <c r="X323" s="228">
        <f t="shared" si="491"/>
        <v>0.76700000000000002</v>
      </c>
      <c r="Y323" s="178">
        <v>2008</v>
      </c>
      <c r="Z323" s="190"/>
      <c r="AA323" s="190"/>
      <c r="AB323" s="224" t="s">
        <v>2178</v>
      </c>
      <c r="AC323" s="189"/>
    </row>
    <row r="324" spans="1:29">
      <c r="A324" s="217" t="s">
        <v>1237</v>
      </c>
      <c r="B324" s="218">
        <v>99</v>
      </c>
      <c r="C324" s="178">
        <v>92</v>
      </c>
      <c r="D324" s="247">
        <f t="shared" si="509"/>
        <v>95.5</v>
      </c>
      <c r="E324" s="178">
        <v>91</v>
      </c>
      <c r="F324" s="178">
        <v>91</v>
      </c>
      <c r="G324" s="178">
        <f t="shared" si="480"/>
        <v>0</v>
      </c>
      <c r="H324" s="178">
        <f t="shared" si="510"/>
        <v>91</v>
      </c>
      <c r="I324" s="247">
        <f t="shared" si="482"/>
        <v>4.5</v>
      </c>
      <c r="J324" s="213" t="s">
        <v>1601</v>
      </c>
      <c r="K324" s="213" t="s">
        <v>1806</v>
      </c>
      <c r="L324" s="213" t="s">
        <v>1557</v>
      </c>
      <c r="M324" s="221">
        <v>110.3</v>
      </c>
      <c r="N324" s="222">
        <f t="shared" si="512"/>
        <v>110300000</v>
      </c>
      <c r="O324" s="184">
        <v>415</v>
      </c>
      <c r="P324" s="222">
        <f t="shared" si="513"/>
        <v>415000000</v>
      </c>
      <c r="Q324" s="184">
        <v>648.16</v>
      </c>
      <c r="R324" s="180">
        <f t="shared" si="514"/>
        <v>648160000</v>
      </c>
      <c r="S324" s="222">
        <f t="shared" si="515"/>
        <v>1063159999.9999999</v>
      </c>
      <c r="T324" s="222">
        <f t="shared" ref="T324:T325" si="516">SUM(O324+Q324)</f>
        <v>1063.1599999999999</v>
      </c>
      <c r="U324" s="209">
        <f t="shared" si="489"/>
        <v>0.60965423830843901</v>
      </c>
      <c r="V324" s="187">
        <v>200</v>
      </c>
      <c r="W324" s="223">
        <f t="shared" si="511"/>
        <v>5.3157999999999994</v>
      </c>
      <c r="X324" s="228">
        <f t="shared" si="491"/>
        <v>0.55149999999999999</v>
      </c>
      <c r="Y324" s="178">
        <v>2010</v>
      </c>
      <c r="Z324" s="193" t="s">
        <v>1615</v>
      </c>
      <c r="AA324" s="193" t="s">
        <v>1846</v>
      </c>
      <c r="AB324" s="224" t="s">
        <v>2179</v>
      </c>
      <c r="AC324" s="189"/>
    </row>
    <row r="325" spans="1:29">
      <c r="A325" s="217" t="s">
        <v>2180</v>
      </c>
      <c r="B325" s="218">
        <v>46</v>
      </c>
      <c r="C325" s="178">
        <v>45</v>
      </c>
      <c r="D325" s="247">
        <f t="shared" si="509"/>
        <v>45.5</v>
      </c>
      <c r="E325" s="178">
        <v>67</v>
      </c>
      <c r="F325" s="178">
        <v>61</v>
      </c>
      <c r="G325" s="220">
        <f t="shared" si="480"/>
        <v>6</v>
      </c>
      <c r="H325" s="220">
        <f t="shared" si="510"/>
        <v>64</v>
      </c>
      <c r="I325" s="220">
        <f t="shared" si="482"/>
        <v>-18.5</v>
      </c>
      <c r="J325" s="213" t="s">
        <v>1612</v>
      </c>
      <c r="K325" s="213" t="s">
        <v>1837</v>
      </c>
      <c r="L325" s="213" t="s">
        <v>1557</v>
      </c>
      <c r="M325" s="221">
        <v>15.8</v>
      </c>
      <c r="N325" s="222">
        <f t="shared" si="512"/>
        <v>15800000</v>
      </c>
      <c r="O325" s="184">
        <v>42.4</v>
      </c>
      <c r="P325" s="222">
        <f t="shared" si="513"/>
        <v>42400000</v>
      </c>
      <c r="Q325" s="184">
        <v>116.89</v>
      </c>
      <c r="R325" s="180">
        <f t="shared" si="514"/>
        <v>116890000</v>
      </c>
      <c r="S325" s="222">
        <f t="shared" si="515"/>
        <v>159290000</v>
      </c>
      <c r="T325" s="222">
        <f t="shared" si="516"/>
        <v>159.29</v>
      </c>
      <c r="U325" s="209">
        <f t="shared" si="489"/>
        <v>0.73381882101826856</v>
      </c>
      <c r="V325" s="187">
        <v>30</v>
      </c>
      <c r="W325" s="223">
        <f t="shared" si="511"/>
        <v>5.3096666666666668</v>
      </c>
      <c r="X325" s="228">
        <f t="shared" si="491"/>
        <v>0.52666666666666673</v>
      </c>
      <c r="Y325" s="178">
        <v>2010</v>
      </c>
      <c r="Z325" s="190"/>
      <c r="AA325" s="190"/>
      <c r="AB325" s="224" t="s">
        <v>2181</v>
      </c>
      <c r="AC325" s="189"/>
    </row>
    <row r="326" spans="1:29">
      <c r="A326" s="217" t="s">
        <v>2182</v>
      </c>
      <c r="B326" s="206">
        <v>23</v>
      </c>
      <c r="C326" s="189">
        <v>24</v>
      </c>
      <c r="D326" s="218">
        <f t="shared" si="509"/>
        <v>23.5</v>
      </c>
      <c r="E326" s="189">
        <v>31</v>
      </c>
      <c r="F326" s="178">
        <v>47</v>
      </c>
      <c r="G326" s="178">
        <f t="shared" si="480"/>
        <v>-16</v>
      </c>
      <c r="H326" s="178">
        <f t="shared" si="510"/>
        <v>39</v>
      </c>
      <c r="I326" s="218">
        <f t="shared" si="482"/>
        <v>-15.5</v>
      </c>
      <c r="J326" s="213" t="s">
        <v>1402</v>
      </c>
      <c r="K326" s="213" t="s">
        <v>2183</v>
      </c>
      <c r="L326" s="213" t="s">
        <v>1547</v>
      </c>
      <c r="M326" s="184">
        <v>8.6999999999999993</v>
      </c>
      <c r="N326" s="222">
        <f t="shared" si="512"/>
        <v>8700000</v>
      </c>
      <c r="O326" s="184">
        <v>17.690000000000001</v>
      </c>
      <c r="P326" s="222">
        <f t="shared" si="513"/>
        <v>17690000</v>
      </c>
      <c r="Q326" s="184">
        <v>7.88</v>
      </c>
      <c r="R326" s="180">
        <f t="shared" si="514"/>
        <v>7880000</v>
      </c>
      <c r="S326" s="185">
        <f>SUM(N326:P326)</f>
        <v>26390017.689999998</v>
      </c>
      <c r="T326" s="180">
        <f t="shared" ref="T326:T331" si="517">S326/1000000</f>
        <v>26.390017689999997</v>
      </c>
      <c r="U326" s="209">
        <f t="shared" si="489"/>
        <v>0.29859775361143387</v>
      </c>
      <c r="V326" s="187">
        <v>5</v>
      </c>
      <c r="W326" s="223">
        <f t="shared" si="511"/>
        <v>5.2780035379999992</v>
      </c>
      <c r="X326" s="228">
        <f t="shared" si="491"/>
        <v>1.7399999999999998</v>
      </c>
      <c r="Y326" s="178">
        <v>2011</v>
      </c>
      <c r="Z326" s="190"/>
      <c r="AA326" s="190"/>
      <c r="AB326" s="224" t="s">
        <v>2184</v>
      </c>
      <c r="AC326" s="189"/>
    </row>
    <row r="327" spans="1:29">
      <c r="A327" s="205" t="s">
        <v>2185</v>
      </c>
      <c r="B327" s="206">
        <v>43</v>
      </c>
      <c r="C327" s="195">
        <v>51</v>
      </c>
      <c r="D327" s="253">
        <f t="shared" si="509"/>
        <v>47</v>
      </c>
      <c r="E327" s="189">
        <v>65</v>
      </c>
      <c r="F327" s="189">
        <v>65</v>
      </c>
      <c r="G327" s="244">
        <f t="shared" si="480"/>
        <v>0</v>
      </c>
      <c r="H327" s="244">
        <f t="shared" si="510"/>
        <v>65</v>
      </c>
      <c r="I327" s="244">
        <f t="shared" si="482"/>
        <v>-18</v>
      </c>
      <c r="J327" s="183" t="s">
        <v>1534</v>
      </c>
      <c r="K327" s="193" t="s">
        <v>1540</v>
      </c>
      <c r="L327" s="193" t="s">
        <v>1547</v>
      </c>
      <c r="M327" s="184">
        <f t="shared" ref="M327:M332" si="518">N327/1000000</f>
        <v>17.118745000000001</v>
      </c>
      <c r="N327" s="185">
        <v>17118745</v>
      </c>
      <c r="O327" s="184">
        <f t="shared" ref="O327:O332" si="519">P327/1000000</f>
        <v>51.872377999999998</v>
      </c>
      <c r="P327" s="185">
        <v>51872378</v>
      </c>
      <c r="Q327" s="184">
        <f t="shared" ref="Q327:Q331" si="520">R327/1000000</f>
        <v>16.7</v>
      </c>
      <c r="R327" s="185">
        <v>16700000</v>
      </c>
      <c r="S327" s="185">
        <v>68572378</v>
      </c>
      <c r="T327" s="185">
        <f t="shared" si="517"/>
        <v>68.572378</v>
      </c>
      <c r="U327" s="209">
        <f t="shared" si="489"/>
        <v>0.24353829467602831</v>
      </c>
      <c r="V327" s="187">
        <v>13</v>
      </c>
      <c r="W327" s="223">
        <f t="shared" si="511"/>
        <v>5.2747983076923077</v>
      </c>
      <c r="X327" s="228">
        <f t="shared" si="491"/>
        <v>1.3168265384615385</v>
      </c>
      <c r="Y327" s="189">
        <v>2013</v>
      </c>
      <c r="Z327" s="190"/>
      <c r="AA327" s="190"/>
      <c r="AB327" s="224" t="s">
        <v>2186</v>
      </c>
      <c r="AC327" s="189"/>
    </row>
    <row r="328" spans="1:29">
      <c r="A328" s="194" t="s">
        <v>2187</v>
      </c>
      <c r="B328" s="177">
        <v>77</v>
      </c>
      <c r="C328" s="195">
        <v>59</v>
      </c>
      <c r="D328" s="252">
        <f t="shared" ref="D328:D329" si="521">(B328+C328)/2</f>
        <v>68</v>
      </c>
      <c r="E328" s="195">
        <v>75</v>
      </c>
      <c r="F328" s="195">
        <v>72</v>
      </c>
      <c r="G328" s="180">
        <f t="shared" si="480"/>
        <v>3</v>
      </c>
      <c r="H328" s="195">
        <f t="shared" ref="H328:H329" si="522">(E328+F328)/2</f>
        <v>73.5</v>
      </c>
      <c r="I328" s="208">
        <f t="shared" si="482"/>
        <v>-5.5</v>
      </c>
      <c r="J328" s="193" t="s">
        <v>1612</v>
      </c>
      <c r="K328" s="193" t="s">
        <v>1743</v>
      </c>
      <c r="L328" s="183" t="s">
        <v>1557</v>
      </c>
      <c r="M328" s="184">
        <f t="shared" si="518"/>
        <v>8.5717850000000002</v>
      </c>
      <c r="N328" s="180">
        <v>8571785</v>
      </c>
      <c r="O328" s="216">
        <f t="shared" si="519"/>
        <v>24.139804999999999</v>
      </c>
      <c r="P328" s="180">
        <v>24139805</v>
      </c>
      <c r="Q328" s="184">
        <f t="shared" si="520"/>
        <v>160.015368</v>
      </c>
      <c r="R328" s="185">
        <v>160015368</v>
      </c>
      <c r="S328" s="185">
        <f>R328+P328</f>
        <v>184155173</v>
      </c>
      <c r="T328" s="185">
        <f t="shared" si="517"/>
        <v>184.15517299999999</v>
      </c>
      <c r="U328" s="209">
        <f>R328/S328</f>
        <v>0.86891595491591211</v>
      </c>
      <c r="V328" s="187">
        <v>35</v>
      </c>
      <c r="W328" s="188">
        <f t="shared" si="511"/>
        <v>5.2615763714285713</v>
      </c>
      <c r="X328" s="209">
        <f>N328/(V328*1000000)</f>
        <v>0.24490814285714285</v>
      </c>
      <c r="Y328" s="195">
        <v>2016</v>
      </c>
      <c r="Z328" s="190"/>
      <c r="AA328" s="190"/>
      <c r="AB328" s="191" t="s">
        <v>2188</v>
      </c>
      <c r="AC328" s="190"/>
    </row>
    <row r="329" spans="1:29">
      <c r="A329" s="194" t="s">
        <v>239</v>
      </c>
      <c r="B329" s="177">
        <v>92</v>
      </c>
      <c r="C329" s="195">
        <v>94</v>
      </c>
      <c r="D329" s="180">
        <f t="shared" si="521"/>
        <v>93</v>
      </c>
      <c r="E329" s="195">
        <v>82</v>
      </c>
      <c r="F329" s="195">
        <v>84</v>
      </c>
      <c r="G329" s="182">
        <f t="shared" si="480"/>
        <v>-2</v>
      </c>
      <c r="H329" s="182">
        <f t="shared" si="522"/>
        <v>83</v>
      </c>
      <c r="I329" s="181">
        <f t="shared" si="482"/>
        <v>10</v>
      </c>
      <c r="J329" s="196" t="s">
        <v>1609</v>
      </c>
      <c r="K329" s="196" t="s">
        <v>2189</v>
      </c>
      <c r="L329" s="197" t="s">
        <v>1547</v>
      </c>
      <c r="M329" s="198">
        <f t="shared" si="518"/>
        <v>50.513488000000002</v>
      </c>
      <c r="N329" s="180">
        <v>50513488</v>
      </c>
      <c r="O329" s="198">
        <f t="shared" si="519"/>
        <v>188.045546</v>
      </c>
      <c r="P329" s="180">
        <v>188045546</v>
      </c>
      <c r="Q329" s="198">
        <f t="shared" si="520"/>
        <v>337</v>
      </c>
      <c r="R329" s="181">
        <f>S329-P329</f>
        <v>337000000</v>
      </c>
      <c r="S329" s="180">
        <v>525045546</v>
      </c>
      <c r="T329" s="180">
        <f t="shared" si="517"/>
        <v>525.04554599999994</v>
      </c>
      <c r="U329" s="186">
        <f t="shared" ref="U329:U331" si="523">(R329/S329)</f>
        <v>0.64184907874639885</v>
      </c>
      <c r="V329" s="227">
        <v>100</v>
      </c>
      <c r="W329" s="239">
        <f>SUM(S329/(V329*1000000))</f>
        <v>5.2504554600000004</v>
      </c>
      <c r="X329" s="186">
        <f t="shared" ref="X329:X340" si="524">SUM(M329/V329)</f>
        <v>0.50513488000000006</v>
      </c>
      <c r="Y329" s="195">
        <v>2017</v>
      </c>
      <c r="Z329" s="202" t="s">
        <v>1615</v>
      </c>
      <c r="AA329" s="212" t="s">
        <v>2190</v>
      </c>
      <c r="AB329" s="203" t="s">
        <v>2191</v>
      </c>
      <c r="AC329" s="202"/>
    </row>
    <row r="330" spans="1:29">
      <c r="A330" s="217" t="s">
        <v>2192</v>
      </c>
      <c r="B330" s="218">
        <v>78</v>
      </c>
      <c r="C330" s="178">
        <v>76</v>
      </c>
      <c r="D330" s="247">
        <f t="shared" ref="D330:D331" si="525">AVERAGE(B330:C330)</f>
        <v>77</v>
      </c>
      <c r="E330" s="178">
        <v>75</v>
      </c>
      <c r="F330" s="178">
        <v>72</v>
      </c>
      <c r="G330" s="220">
        <f t="shared" si="480"/>
        <v>3</v>
      </c>
      <c r="H330" s="220">
        <f t="shared" ref="H330:H331" si="526">AVERAGE(E330:F330)</f>
        <v>73.5</v>
      </c>
      <c r="I330" s="220">
        <f t="shared" si="482"/>
        <v>3.5</v>
      </c>
      <c r="J330" s="183" t="s">
        <v>1534</v>
      </c>
      <c r="K330" s="213" t="s">
        <v>1534</v>
      </c>
      <c r="L330" s="196" t="s">
        <v>1547</v>
      </c>
      <c r="M330" s="221">
        <f t="shared" si="518"/>
        <v>24.900566000000001</v>
      </c>
      <c r="N330" s="222">
        <v>24900566</v>
      </c>
      <c r="O330" s="184">
        <f t="shared" si="519"/>
        <v>93.772374999999997</v>
      </c>
      <c r="P330" s="222">
        <v>93772375</v>
      </c>
      <c r="Q330" s="184">
        <f t="shared" si="520"/>
        <v>68</v>
      </c>
      <c r="R330" s="185">
        <v>68000000</v>
      </c>
      <c r="S330" s="222">
        <v>161772375</v>
      </c>
      <c r="T330" s="222">
        <f t="shared" si="517"/>
        <v>161.77237500000001</v>
      </c>
      <c r="U330" s="209">
        <f t="shared" si="523"/>
        <v>0.42034370825055883</v>
      </c>
      <c r="V330" s="187">
        <v>31</v>
      </c>
      <c r="W330" s="223">
        <f>SUM((S330/1000000)/V330)</f>
        <v>5.2184637096774198</v>
      </c>
      <c r="X330" s="228">
        <f t="shared" si="524"/>
        <v>0.80324406451612906</v>
      </c>
      <c r="Y330" s="182">
        <v>2012</v>
      </c>
      <c r="Z330" s="190"/>
      <c r="AA330" s="190"/>
      <c r="AB330" s="224" t="s">
        <v>2193</v>
      </c>
      <c r="AC330" s="189"/>
    </row>
    <row r="331" spans="1:29">
      <c r="A331" s="240" t="s">
        <v>1246</v>
      </c>
      <c r="B331" s="241">
        <v>18</v>
      </c>
      <c r="C331" s="182">
        <v>32</v>
      </c>
      <c r="D331" s="254">
        <f t="shared" si="525"/>
        <v>25</v>
      </c>
      <c r="E331" s="182">
        <v>52</v>
      </c>
      <c r="F331" s="182">
        <v>46</v>
      </c>
      <c r="G331" s="211">
        <f t="shared" si="480"/>
        <v>6</v>
      </c>
      <c r="H331" s="211">
        <f t="shared" si="526"/>
        <v>49</v>
      </c>
      <c r="I331" s="211">
        <f t="shared" si="482"/>
        <v>-24</v>
      </c>
      <c r="J331" s="196" t="s">
        <v>1609</v>
      </c>
      <c r="K331" s="196" t="s">
        <v>2194</v>
      </c>
      <c r="L331" s="196" t="s">
        <v>1557</v>
      </c>
      <c r="M331" s="216">
        <f t="shared" si="518"/>
        <v>100.03839000000001</v>
      </c>
      <c r="N331" s="181">
        <v>100038390</v>
      </c>
      <c r="O331" s="216">
        <f t="shared" si="519"/>
        <v>45.439076</v>
      </c>
      <c r="P331" s="181">
        <v>45439076</v>
      </c>
      <c r="Q331" s="184">
        <f t="shared" si="520"/>
        <v>845.96602099999996</v>
      </c>
      <c r="R331" s="180">
        <v>845966021</v>
      </c>
      <c r="S331" s="181">
        <v>1091405097</v>
      </c>
      <c r="T331" s="180">
        <f t="shared" si="517"/>
        <v>1091.4050970000001</v>
      </c>
      <c r="U331" s="209">
        <f t="shared" si="523"/>
        <v>0.7751164286527058</v>
      </c>
      <c r="V331" s="227">
        <v>210</v>
      </c>
      <c r="W331" s="239">
        <f t="shared" ref="W331:W332" si="527">SUM(S331/(V331*1000000))</f>
        <v>5.1971671285714285</v>
      </c>
      <c r="X331" s="228">
        <f t="shared" si="524"/>
        <v>0.47637328571428572</v>
      </c>
      <c r="Y331" s="182">
        <v>2014</v>
      </c>
      <c r="Z331" s="202"/>
      <c r="AA331" s="190"/>
      <c r="AB331" s="224" t="s">
        <v>2195</v>
      </c>
      <c r="AC331" s="189"/>
    </row>
    <row r="332" spans="1:29">
      <c r="A332" s="176" t="s">
        <v>2196</v>
      </c>
      <c r="B332" s="177">
        <v>94</v>
      </c>
      <c r="C332" s="178">
        <v>81</v>
      </c>
      <c r="D332" s="180">
        <f>(B332+C332)/2</f>
        <v>87.5</v>
      </c>
      <c r="E332" s="178">
        <v>63</v>
      </c>
      <c r="F332" s="180">
        <v>70</v>
      </c>
      <c r="G332" s="181">
        <f t="shared" si="480"/>
        <v>-7</v>
      </c>
      <c r="H332" s="182">
        <f>(E332+F332)/2</f>
        <v>66.5</v>
      </c>
      <c r="I332" s="181">
        <f t="shared" si="482"/>
        <v>21</v>
      </c>
      <c r="J332" s="204" t="s">
        <v>1565</v>
      </c>
      <c r="K332" s="204" t="s">
        <v>1565</v>
      </c>
      <c r="L332" s="183" t="s">
        <v>1547</v>
      </c>
      <c r="M332" s="184">
        <f t="shared" si="518"/>
        <v>0.72726599999999997</v>
      </c>
      <c r="N332" s="180">
        <v>727266</v>
      </c>
      <c r="O332" s="184">
        <f t="shared" si="519"/>
        <v>16.623284000000002</v>
      </c>
      <c r="P332" s="180">
        <v>16623284</v>
      </c>
      <c r="Q332" s="184">
        <v>0</v>
      </c>
      <c r="R332" s="185">
        <v>0</v>
      </c>
      <c r="S332" s="180">
        <v>16623284</v>
      </c>
      <c r="T332" s="185">
        <f>S332/100000</f>
        <v>166.23284000000001</v>
      </c>
      <c r="U332" s="182">
        <v>0</v>
      </c>
      <c r="V332" s="187">
        <v>3.2</v>
      </c>
      <c r="W332" s="239">
        <f t="shared" si="527"/>
        <v>5.1947762500000003</v>
      </c>
      <c r="X332" s="186">
        <f t="shared" si="524"/>
        <v>0.22727062499999998</v>
      </c>
      <c r="Y332" s="178">
        <v>2018</v>
      </c>
      <c r="Z332" s="190"/>
      <c r="AA332" s="190"/>
      <c r="AB332" s="191" t="s">
        <v>2197</v>
      </c>
      <c r="AC332" s="190"/>
    </row>
    <row r="333" spans="1:29">
      <c r="A333" s="217" t="s">
        <v>2198</v>
      </c>
      <c r="B333" s="218">
        <v>91</v>
      </c>
      <c r="C333" s="178">
        <v>79</v>
      </c>
      <c r="D333" s="218">
        <f t="shared" ref="D333:D334" si="528">AVERAGE(B333:C333)</f>
        <v>85</v>
      </c>
      <c r="E333" s="178">
        <v>88</v>
      </c>
      <c r="F333" s="178">
        <v>81</v>
      </c>
      <c r="G333" s="178">
        <f t="shared" si="480"/>
        <v>7</v>
      </c>
      <c r="H333" s="178">
        <f t="shared" ref="H333:H334" si="529">AVERAGE(E333:F333)</f>
        <v>84.5</v>
      </c>
      <c r="I333" s="218">
        <f t="shared" si="482"/>
        <v>0.5</v>
      </c>
      <c r="J333" s="213" t="s">
        <v>1641</v>
      </c>
      <c r="K333" s="213" t="s">
        <v>1755</v>
      </c>
      <c r="L333" s="213" t="s">
        <v>1536</v>
      </c>
      <c r="M333" s="221">
        <v>12</v>
      </c>
      <c r="N333" s="222">
        <f>M333*1000000</f>
        <v>12000000</v>
      </c>
      <c r="O333" s="184">
        <v>93.62</v>
      </c>
      <c r="P333" s="222">
        <f>O333*1000000</f>
        <v>93620000</v>
      </c>
      <c r="Q333" s="184">
        <v>35.54</v>
      </c>
      <c r="R333" s="180">
        <f>SUM(Q333*1000000)</f>
        <v>35540000</v>
      </c>
      <c r="S333" s="222">
        <f>T333*1000000</f>
        <v>129160000</v>
      </c>
      <c r="T333" s="222">
        <f>SUM(O333+Q333)</f>
        <v>129.16</v>
      </c>
      <c r="U333" s="209">
        <f t="shared" ref="U333:U340" si="530">(R333/S333)</f>
        <v>0.27516258903685353</v>
      </c>
      <c r="V333" s="187">
        <v>25</v>
      </c>
      <c r="W333" s="223">
        <f>SUM(T333/V333)</f>
        <v>5.1663999999999994</v>
      </c>
      <c r="X333" s="228">
        <f t="shared" si="524"/>
        <v>0.48</v>
      </c>
      <c r="Y333" s="178">
        <v>2010</v>
      </c>
      <c r="Z333" s="190"/>
      <c r="AA333" s="190"/>
      <c r="AB333" s="224" t="s">
        <v>2199</v>
      </c>
      <c r="AC333" s="189"/>
    </row>
    <row r="334" spans="1:29">
      <c r="A334" s="217" t="s">
        <v>2200</v>
      </c>
      <c r="B334" s="218">
        <v>96</v>
      </c>
      <c r="C334" s="178">
        <v>86</v>
      </c>
      <c r="D334" s="247">
        <f t="shared" si="528"/>
        <v>91</v>
      </c>
      <c r="E334" s="178">
        <v>90</v>
      </c>
      <c r="F334" s="178">
        <v>79</v>
      </c>
      <c r="G334" s="220">
        <f t="shared" si="480"/>
        <v>11</v>
      </c>
      <c r="H334" s="220">
        <f t="shared" si="529"/>
        <v>84.5</v>
      </c>
      <c r="I334" s="220">
        <f t="shared" si="482"/>
        <v>6.5</v>
      </c>
      <c r="J334" s="213" t="s">
        <v>1641</v>
      </c>
      <c r="K334" s="213" t="s">
        <v>1642</v>
      </c>
      <c r="L334" s="196" t="s">
        <v>1536</v>
      </c>
      <c r="M334" s="221">
        <f t="shared" ref="M334:M335" si="531">N334/1000000</f>
        <v>19.458109</v>
      </c>
      <c r="N334" s="222">
        <v>19458109</v>
      </c>
      <c r="O334" s="184">
        <f t="shared" ref="O334:O335" si="532">P334/1000000</f>
        <v>136.02550299999999</v>
      </c>
      <c r="P334" s="222">
        <v>136025503</v>
      </c>
      <c r="Q334" s="184">
        <f t="shared" ref="Q334:Q335" si="533">R334/1000000</f>
        <v>96.3</v>
      </c>
      <c r="R334" s="185">
        <v>96300000</v>
      </c>
      <c r="S334" s="222">
        <v>232325503</v>
      </c>
      <c r="T334" s="222">
        <f t="shared" ref="T334:T335" si="534">S334/1000000</f>
        <v>232.325503</v>
      </c>
      <c r="U334" s="209">
        <f t="shared" si="530"/>
        <v>0.41450464437388951</v>
      </c>
      <c r="V334" s="187">
        <v>45</v>
      </c>
      <c r="W334" s="223">
        <f>SUM((S334/1000000)/V334)</f>
        <v>5.1627889555555555</v>
      </c>
      <c r="X334" s="228">
        <f t="shared" si="524"/>
        <v>0.43240242222222225</v>
      </c>
      <c r="Y334" s="182">
        <v>2012</v>
      </c>
      <c r="Z334" s="245" t="s">
        <v>1615</v>
      </c>
      <c r="AA334" s="213" t="s">
        <v>1800</v>
      </c>
      <c r="AB334" s="224" t="s">
        <v>2201</v>
      </c>
      <c r="AC334" s="189"/>
    </row>
    <row r="335" spans="1:29">
      <c r="A335" s="225" t="s">
        <v>2202</v>
      </c>
      <c r="B335" s="206">
        <v>60</v>
      </c>
      <c r="C335" s="189">
        <v>51</v>
      </c>
      <c r="D335" s="253">
        <f>(B335+C335)/2</f>
        <v>55.5</v>
      </c>
      <c r="E335" s="195">
        <v>78</v>
      </c>
      <c r="F335" s="189">
        <v>64</v>
      </c>
      <c r="G335" s="246">
        <f t="shared" si="480"/>
        <v>14</v>
      </c>
      <c r="H335" s="244">
        <f>(E335+F335)/2</f>
        <v>71</v>
      </c>
      <c r="I335" s="246">
        <f t="shared" si="482"/>
        <v>-15.5</v>
      </c>
      <c r="J335" s="193" t="s">
        <v>1550</v>
      </c>
      <c r="K335" s="193" t="s">
        <v>1550</v>
      </c>
      <c r="L335" s="193" t="s">
        <v>1547</v>
      </c>
      <c r="M335" s="184">
        <f t="shared" si="531"/>
        <v>17.728313</v>
      </c>
      <c r="N335" s="185">
        <v>17728313</v>
      </c>
      <c r="O335" s="184">
        <f t="shared" si="532"/>
        <v>71.334552000000002</v>
      </c>
      <c r="P335" s="180">
        <v>71334552</v>
      </c>
      <c r="Q335" s="184">
        <f t="shared" si="533"/>
        <v>109.3</v>
      </c>
      <c r="R335" s="180">
        <v>109300000</v>
      </c>
      <c r="S335" s="185">
        <f>SUM(P335+Q335*1000000)</f>
        <v>180634552</v>
      </c>
      <c r="T335" s="185">
        <f t="shared" si="534"/>
        <v>180.63455200000001</v>
      </c>
      <c r="U335" s="209">
        <f t="shared" si="530"/>
        <v>0.60508910831190255</v>
      </c>
      <c r="V335" s="187">
        <v>35</v>
      </c>
      <c r="W335" s="223">
        <f t="shared" ref="W335:W336" si="535">SUM(T335/V335)</f>
        <v>5.1609872000000001</v>
      </c>
      <c r="X335" s="228">
        <f t="shared" si="524"/>
        <v>0.50652322857142862</v>
      </c>
      <c r="Y335" s="189">
        <v>2015</v>
      </c>
      <c r="Z335" s="190"/>
      <c r="AA335" s="190"/>
      <c r="AB335" s="224" t="s">
        <v>2203</v>
      </c>
      <c r="AC335" s="189"/>
    </row>
    <row r="336" spans="1:29">
      <c r="A336" s="217" t="s">
        <v>402</v>
      </c>
      <c r="B336" s="218">
        <v>86</v>
      </c>
      <c r="C336" s="178">
        <v>74</v>
      </c>
      <c r="D336" s="247">
        <f t="shared" ref="D336:D338" si="536">AVERAGE(B336:C336)</f>
        <v>80</v>
      </c>
      <c r="E336" s="178">
        <v>93</v>
      </c>
      <c r="F336" s="178">
        <v>86</v>
      </c>
      <c r="G336" s="222">
        <f t="shared" si="480"/>
        <v>7</v>
      </c>
      <c r="H336" s="178">
        <f t="shared" ref="H336:H338" si="537">AVERAGE(E336:F336)</f>
        <v>89.5</v>
      </c>
      <c r="I336" s="247">
        <f t="shared" si="482"/>
        <v>-9.5</v>
      </c>
      <c r="J336" s="213" t="s">
        <v>1609</v>
      </c>
      <c r="K336" s="213" t="s">
        <v>2204</v>
      </c>
      <c r="L336" s="213" t="s">
        <v>1547</v>
      </c>
      <c r="M336" s="221">
        <v>62.8</v>
      </c>
      <c r="N336" s="222">
        <f>M336*1000000</f>
        <v>62800000</v>
      </c>
      <c r="O336" s="184">
        <v>292.58</v>
      </c>
      <c r="P336" s="222">
        <f>O336*1000000</f>
        <v>292580000</v>
      </c>
      <c r="Q336" s="184">
        <v>532.96</v>
      </c>
      <c r="R336" s="180">
        <f>SUM(Q336*1000000)</f>
        <v>532960000.00000006</v>
      </c>
      <c r="S336" s="222">
        <f>T336*1000000</f>
        <v>825540000</v>
      </c>
      <c r="T336" s="222">
        <f>SUM(O336+Q336)</f>
        <v>825.54</v>
      </c>
      <c r="U336" s="209">
        <f t="shared" si="530"/>
        <v>0.64558955350437297</v>
      </c>
      <c r="V336" s="187">
        <v>160</v>
      </c>
      <c r="W336" s="223">
        <f t="shared" si="535"/>
        <v>5.1596250000000001</v>
      </c>
      <c r="X336" s="228">
        <f t="shared" si="524"/>
        <v>0.39249999999999996</v>
      </c>
      <c r="Y336" s="178">
        <v>2010</v>
      </c>
      <c r="Z336" s="190"/>
      <c r="AA336" s="190"/>
      <c r="AB336" s="224" t="s">
        <v>2205</v>
      </c>
      <c r="AC336" s="189"/>
    </row>
    <row r="337" spans="1:29">
      <c r="A337" s="217" t="s">
        <v>549</v>
      </c>
      <c r="B337" s="218">
        <v>79</v>
      </c>
      <c r="C337" s="178">
        <v>60</v>
      </c>
      <c r="D337" s="247">
        <f t="shared" si="536"/>
        <v>69.5</v>
      </c>
      <c r="E337" s="178">
        <v>73</v>
      </c>
      <c r="F337" s="178">
        <v>66</v>
      </c>
      <c r="G337" s="220">
        <f t="shared" si="480"/>
        <v>7</v>
      </c>
      <c r="H337" s="220">
        <f t="shared" si="537"/>
        <v>69.5</v>
      </c>
      <c r="I337" s="220">
        <f t="shared" si="482"/>
        <v>0</v>
      </c>
      <c r="J337" s="213" t="s">
        <v>1601</v>
      </c>
      <c r="K337" s="213" t="s">
        <v>1806</v>
      </c>
      <c r="L337" s="196" t="s">
        <v>1557</v>
      </c>
      <c r="M337" s="221">
        <f>N337/1000000</f>
        <v>60.316738000000001</v>
      </c>
      <c r="N337" s="222">
        <v>60316738</v>
      </c>
      <c r="O337" s="184">
        <f t="shared" ref="O337:O339" si="538">P337/1000000</f>
        <v>216.391482</v>
      </c>
      <c r="P337" s="222">
        <v>216391482</v>
      </c>
      <c r="Q337" s="184">
        <f t="shared" ref="Q337:Q339" si="539">R337/1000000</f>
        <v>530.52979200000004</v>
      </c>
      <c r="R337" s="185">
        <v>530529792</v>
      </c>
      <c r="S337" s="222">
        <v>746921274</v>
      </c>
      <c r="T337" s="222">
        <f t="shared" ref="T337:T339" si="540">S337/1000000</f>
        <v>746.92127400000004</v>
      </c>
      <c r="U337" s="209">
        <f t="shared" si="530"/>
        <v>0.71028876866613389</v>
      </c>
      <c r="V337" s="187">
        <v>145</v>
      </c>
      <c r="W337" s="223">
        <f>SUM((S337/1000000)/V337)</f>
        <v>5.1511811999999999</v>
      </c>
      <c r="X337" s="228">
        <f t="shared" si="524"/>
        <v>0.41597750344827589</v>
      </c>
      <c r="Y337" s="182">
        <v>2012</v>
      </c>
      <c r="Z337" s="190"/>
      <c r="AA337" s="190"/>
      <c r="AB337" s="224" t="s">
        <v>2206</v>
      </c>
      <c r="AC337" s="189"/>
    </row>
    <row r="338" spans="1:29">
      <c r="A338" s="217" t="s">
        <v>55</v>
      </c>
      <c r="B338" s="218">
        <v>26</v>
      </c>
      <c r="C338" s="189">
        <v>39</v>
      </c>
      <c r="D338" s="218">
        <f t="shared" si="536"/>
        <v>32.5</v>
      </c>
      <c r="E338" s="189">
        <v>65</v>
      </c>
      <c r="F338" s="189">
        <v>55</v>
      </c>
      <c r="G338" s="178">
        <f t="shared" si="480"/>
        <v>10</v>
      </c>
      <c r="H338" s="178">
        <f t="shared" si="537"/>
        <v>60</v>
      </c>
      <c r="I338" s="218">
        <f t="shared" si="482"/>
        <v>-27.5</v>
      </c>
      <c r="J338" s="183" t="s">
        <v>2011</v>
      </c>
      <c r="K338" s="183" t="s">
        <v>2012</v>
      </c>
      <c r="L338" s="213" t="s">
        <v>1541</v>
      </c>
      <c r="M338" s="184">
        <v>44.307417000000001</v>
      </c>
      <c r="N338" s="180">
        <v>44307417</v>
      </c>
      <c r="O338" s="216">
        <f t="shared" si="538"/>
        <v>217.32697400000001</v>
      </c>
      <c r="P338" s="222">
        <v>217326974</v>
      </c>
      <c r="Q338" s="216">
        <f t="shared" si="539"/>
        <v>143.138914</v>
      </c>
      <c r="R338" s="222">
        <v>143138914</v>
      </c>
      <c r="S338" s="222">
        <v>360465888</v>
      </c>
      <c r="T338" s="222">
        <f t="shared" si="540"/>
        <v>360.46588800000001</v>
      </c>
      <c r="U338" s="209">
        <f t="shared" si="530"/>
        <v>0.3970942016016783</v>
      </c>
      <c r="V338" s="187">
        <v>70</v>
      </c>
      <c r="W338" s="223">
        <f>SUM(T338/V338)</f>
        <v>5.1495126857142859</v>
      </c>
      <c r="X338" s="228">
        <f t="shared" si="524"/>
        <v>0.6329631</v>
      </c>
      <c r="Y338" s="178">
        <v>2007</v>
      </c>
      <c r="Z338" s="190"/>
      <c r="AA338" s="190"/>
      <c r="AB338" s="191" t="s">
        <v>2207</v>
      </c>
      <c r="AC338" s="190"/>
    </row>
    <row r="339" spans="1:29">
      <c r="A339" s="229" t="s">
        <v>2208</v>
      </c>
      <c r="B339" s="177">
        <v>83</v>
      </c>
      <c r="C339" s="206">
        <v>72</v>
      </c>
      <c r="D339" s="177">
        <f>(B339+C339)/2</f>
        <v>77.5</v>
      </c>
      <c r="E339" s="177">
        <v>63</v>
      </c>
      <c r="F339" s="177">
        <v>64</v>
      </c>
      <c r="G339" s="177">
        <f t="shared" si="480"/>
        <v>-1</v>
      </c>
      <c r="H339" s="177">
        <f>(E339+F339)/2</f>
        <v>63.5</v>
      </c>
      <c r="I339" s="177">
        <f t="shared" si="482"/>
        <v>14</v>
      </c>
      <c r="J339" s="204" t="s">
        <v>1432</v>
      </c>
      <c r="K339" s="231" t="s">
        <v>1432</v>
      </c>
      <c r="L339" s="232" t="s">
        <v>1547</v>
      </c>
      <c r="M339" s="216">
        <f>N339/1000000</f>
        <v>6.5600300000000002</v>
      </c>
      <c r="N339" s="233">
        <v>6560030</v>
      </c>
      <c r="O339" s="216">
        <f t="shared" si="538"/>
        <v>27.426362999999998</v>
      </c>
      <c r="P339" s="180">
        <v>27426363</v>
      </c>
      <c r="Q339" s="216">
        <f t="shared" si="539"/>
        <v>13.697409</v>
      </c>
      <c r="R339" s="233">
        <v>13697409</v>
      </c>
      <c r="S339" s="180">
        <f>P339+R339</f>
        <v>41123772</v>
      </c>
      <c r="T339" s="180">
        <f t="shared" si="540"/>
        <v>41.123772000000002</v>
      </c>
      <c r="U339" s="234">
        <f t="shared" si="530"/>
        <v>0.33307764180776023</v>
      </c>
      <c r="V339" s="227">
        <v>8</v>
      </c>
      <c r="W339" s="235">
        <f>SUM(S339/(V339*1000000))</f>
        <v>5.1404715000000003</v>
      </c>
      <c r="X339" s="234">
        <f t="shared" si="524"/>
        <v>0.82000375000000003</v>
      </c>
      <c r="Y339" s="177">
        <v>2019</v>
      </c>
      <c r="Z339" s="236"/>
      <c r="AA339" s="236"/>
      <c r="AB339" s="248" t="s">
        <v>2209</v>
      </c>
      <c r="AC339" s="190"/>
    </row>
    <row r="340" spans="1:29">
      <c r="A340" s="217" t="s">
        <v>49</v>
      </c>
      <c r="B340" s="218">
        <v>52</v>
      </c>
      <c r="C340" s="178">
        <v>53</v>
      </c>
      <c r="D340" s="247">
        <f>AVERAGE(B340:C340)</f>
        <v>52.5</v>
      </c>
      <c r="E340" s="178">
        <v>72</v>
      </c>
      <c r="F340" s="178">
        <v>55</v>
      </c>
      <c r="G340" s="222">
        <f t="shared" si="480"/>
        <v>17</v>
      </c>
      <c r="H340" s="178">
        <f>AVERAGE(E340:F340)</f>
        <v>63.5</v>
      </c>
      <c r="I340" s="247">
        <f t="shared" si="482"/>
        <v>-11</v>
      </c>
      <c r="J340" s="213" t="s">
        <v>1701</v>
      </c>
      <c r="K340" s="213" t="s">
        <v>1904</v>
      </c>
      <c r="L340" s="213" t="s">
        <v>1541</v>
      </c>
      <c r="M340" s="221">
        <v>116.1</v>
      </c>
      <c r="N340" s="222">
        <f>M340*1000000</f>
        <v>116100000</v>
      </c>
      <c r="O340" s="184">
        <v>334.19</v>
      </c>
      <c r="P340" s="222">
        <f>O340*1000000</f>
        <v>334190000</v>
      </c>
      <c r="Q340" s="184">
        <v>691.28</v>
      </c>
      <c r="R340" s="180">
        <f>SUM(Q340*1000000)</f>
        <v>691280000</v>
      </c>
      <c r="S340" s="222">
        <f>T340*1000000</f>
        <v>1025470000</v>
      </c>
      <c r="T340" s="222">
        <f>SUM(O340+Q340)</f>
        <v>1025.47</v>
      </c>
      <c r="U340" s="209">
        <f t="shared" si="530"/>
        <v>0.67411040791051913</v>
      </c>
      <c r="V340" s="187">
        <v>200</v>
      </c>
      <c r="W340" s="223">
        <f t="shared" ref="W340:W343" si="541">SUM(T340/V340)</f>
        <v>5.1273499999999999</v>
      </c>
      <c r="X340" s="228">
        <f t="shared" si="524"/>
        <v>0.58050000000000002</v>
      </c>
      <c r="Y340" s="178">
        <v>2010</v>
      </c>
      <c r="Z340" s="190"/>
      <c r="AA340" s="190"/>
      <c r="AB340" s="224" t="s">
        <v>2210</v>
      </c>
      <c r="AC340" s="189"/>
    </row>
    <row r="341" spans="1:29">
      <c r="A341" s="194" t="s">
        <v>279</v>
      </c>
      <c r="B341" s="177">
        <v>94</v>
      </c>
      <c r="C341" s="258">
        <v>77</v>
      </c>
      <c r="D341" s="252">
        <f t="shared" ref="D341:D342" si="542">(B341+C341)/2</f>
        <v>85.5</v>
      </c>
      <c r="E341" s="258">
        <v>86</v>
      </c>
      <c r="F341" s="195">
        <v>74</v>
      </c>
      <c r="G341" s="180">
        <f t="shared" si="480"/>
        <v>12</v>
      </c>
      <c r="H341" s="195">
        <f t="shared" ref="H341:H342" si="543">(E341+F341)/2</f>
        <v>80</v>
      </c>
      <c r="I341" s="208">
        <f t="shared" si="482"/>
        <v>5.5</v>
      </c>
      <c r="J341" s="204" t="s">
        <v>1608</v>
      </c>
      <c r="K341" s="204" t="s">
        <v>1608</v>
      </c>
      <c r="L341" s="183" t="s">
        <v>1557</v>
      </c>
      <c r="M341" s="184">
        <f t="shared" ref="M341:M342" si="544">N341/1000000</f>
        <v>135.060273</v>
      </c>
      <c r="N341" s="180">
        <v>135060273</v>
      </c>
      <c r="O341" s="216">
        <f t="shared" ref="O341:O347" si="545">P341/1000000</f>
        <v>486.088707</v>
      </c>
      <c r="P341" s="180">
        <v>486088707</v>
      </c>
      <c r="Q341" s="184">
        <f t="shared" ref="Q341:Q347" si="546">R341/1000000</f>
        <v>539.34211600000003</v>
      </c>
      <c r="R341" s="185">
        <v>539342116</v>
      </c>
      <c r="S341" s="185">
        <f>R341+P341</f>
        <v>1025430823</v>
      </c>
      <c r="T341" s="185">
        <f t="shared" ref="T341:T347" si="547">S341/1000000</f>
        <v>1025.4308229999999</v>
      </c>
      <c r="U341" s="209">
        <f>R341/S341</f>
        <v>0.52596635862973273</v>
      </c>
      <c r="V341" s="187">
        <v>200</v>
      </c>
      <c r="W341" s="188">
        <f t="shared" si="541"/>
        <v>5.1271541149999997</v>
      </c>
      <c r="X341" s="209">
        <f>N341/(V341*1000000)</f>
        <v>0.67530136500000004</v>
      </c>
      <c r="Y341" s="195">
        <v>2016</v>
      </c>
      <c r="Z341" s="190"/>
      <c r="AA341" s="190"/>
      <c r="AB341" s="191" t="s">
        <v>2211</v>
      </c>
      <c r="AC341" s="190"/>
    </row>
    <row r="342" spans="1:29">
      <c r="A342" s="225" t="s">
        <v>2212</v>
      </c>
      <c r="B342" s="206">
        <v>71</v>
      </c>
      <c r="C342" s="189">
        <v>56</v>
      </c>
      <c r="D342" s="189">
        <f t="shared" si="542"/>
        <v>63.5</v>
      </c>
      <c r="E342" s="195">
        <v>67</v>
      </c>
      <c r="F342" s="189">
        <v>67</v>
      </c>
      <c r="G342" s="195">
        <f t="shared" si="480"/>
        <v>0</v>
      </c>
      <c r="H342" s="189">
        <f t="shared" si="543"/>
        <v>67</v>
      </c>
      <c r="I342" s="195">
        <f t="shared" si="482"/>
        <v>-3.5</v>
      </c>
      <c r="J342" s="193" t="s">
        <v>1550</v>
      </c>
      <c r="K342" s="193" t="s">
        <v>1550</v>
      </c>
      <c r="L342" s="193" t="s">
        <v>1541</v>
      </c>
      <c r="M342" s="184">
        <f t="shared" si="544"/>
        <v>10.809149</v>
      </c>
      <c r="N342" s="185">
        <v>10809149</v>
      </c>
      <c r="O342" s="184">
        <f t="shared" si="545"/>
        <v>34.030343000000002</v>
      </c>
      <c r="P342" s="180">
        <v>34030343</v>
      </c>
      <c r="Q342" s="184">
        <f t="shared" si="546"/>
        <v>9.498291</v>
      </c>
      <c r="R342" s="180">
        <v>9498291</v>
      </c>
      <c r="S342" s="185">
        <f>SUM(P342+Q342*1000000)</f>
        <v>43528634</v>
      </c>
      <c r="T342" s="185">
        <f t="shared" si="547"/>
        <v>43.528633999999997</v>
      </c>
      <c r="U342" s="209">
        <f t="shared" ref="U342:U351" si="548">(R342/S342)</f>
        <v>0.2182078812764949</v>
      </c>
      <c r="V342" s="187">
        <v>8.5</v>
      </c>
      <c r="W342" s="223">
        <f t="shared" si="541"/>
        <v>5.1210157647058816</v>
      </c>
      <c r="X342" s="228">
        <f t="shared" ref="X342:X351" si="549">SUM(M342/V342)</f>
        <v>1.2716645882352942</v>
      </c>
      <c r="Y342" s="189">
        <v>2015</v>
      </c>
      <c r="Z342" s="190"/>
      <c r="AA342" s="190"/>
      <c r="AB342" s="224" t="s">
        <v>2213</v>
      </c>
      <c r="AC342" s="189"/>
    </row>
    <row r="343" spans="1:29">
      <c r="A343" s="217" t="s">
        <v>2214</v>
      </c>
      <c r="B343" s="218">
        <v>21</v>
      </c>
      <c r="C343" s="178">
        <v>39</v>
      </c>
      <c r="D343" s="247">
        <f>AVERAGE(B343:C343)</f>
        <v>30</v>
      </c>
      <c r="E343" s="178">
        <v>80</v>
      </c>
      <c r="F343" s="178">
        <v>68</v>
      </c>
      <c r="G343" s="220">
        <f t="shared" si="480"/>
        <v>12</v>
      </c>
      <c r="H343" s="220">
        <f>AVERAGE(E343:F343)</f>
        <v>74</v>
      </c>
      <c r="I343" s="220">
        <f t="shared" si="482"/>
        <v>-44</v>
      </c>
      <c r="J343" s="213" t="s">
        <v>1612</v>
      </c>
      <c r="K343" s="213" t="s">
        <v>1612</v>
      </c>
      <c r="L343" s="213" t="s">
        <v>1541</v>
      </c>
      <c r="M343" s="221">
        <v>6.4812209999999997</v>
      </c>
      <c r="N343" s="181">
        <v>6481221</v>
      </c>
      <c r="O343" s="216">
        <f t="shared" si="545"/>
        <v>53.695808</v>
      </c>
      <c r="P343" s="222">
        <v>53695808</v>
      </c>
      <c r="Q343" s="216">
        <f t="shared" si="546"/>
        <v>99.397696999999994</v>
      </c>
      <c r="R343" s="222">
        <v>99397697</v>
      </c>
      <c r="S343" s="222">
        <v>153093505</v>
      </c>
      <c r="T343" s="222">
        <f t="shared" si="547"/>
        <v>153.09350499999999</v>
      </c>
      <c r="U343" s="209">
        <f t="shared" si="548"/>
        <v>0.64926135827904652</v>
      </c>
      <c r="V343" s="187">
        <v>30</v>
      </c>
      <c r="W343" s="223">
        <f t="shared" si="541"/>
        <v>5.103116833333333</v>
      </c>
      <c r="X343" s="228">
        <f t="shared" si="549"/>
        <v>0.2160407</v>
      </c>
      <c r="Y343" s="178">
        <v>2007</v>
      </c>
      <c r="Z343" s="190"/>
      <c r="AA343" s="190"/>
      <c r="AB343" s="191" t="s">
        <v>2215</v>
      </c>
      <c r="AC343" s="190"/>
    </row>
    <row r="344" spans="1:29">
      <c r="A344" s="194" t="s">
        <v>644</v>
      </c>
      <c r="B344" s="177">
        <v>58</v>
      </c>
      <c r="C344" s="195">
        <v>52</v>
      </c>
      <c r="D344" s="180">
        <f>(B344+C344)/2</f>
        <v>55</v>
      </c>
      <c r="E344" s="195">
        <v>58</v>
      </c>
      <c r="F344" s="195">
        <v>63</v>
      </c>
      <c r="G344" s="211">
        <f t="shared" si="480"/>
        <v>-5</v>
      </c>
      <c r="H344" s="211">
        <f>(E344+F344)/2</f>
        <v>60.5</v>
      </c>
      <c r="I344" s="181">
        <f t="shared" si="482"/>
        <v>-5.5</v>
      </c>
      <c r="J344" s="183" t="s">
        <v>1534</v>
      </c>
      <c r="K344" s="196" t="s">
        <v>1534</v>
      </c>
      <c r="L344" s="197" t="s">
        <v>1541</v>
      </c>
      <c r="M344" s="198">
        <f t="shared" ref="M344:M347" si="550">N344/1000000</f>
        <v>28.681471999999999</v>
      </c>
      <c r="N344" s="180">
        <v>28681472</v>
      </c>
      <c r="O344" s="198">
        <f t="shared" si="545"/>
        <v>94.440669</v>
      </c>
      <c r="P344" s="180">
        <v>94440669</v>
      </c>
      <c r="Q344" s="198">
        <f t="shared" si="546"/>
        <v>185.564854</v>
      </c>
      <c r="R344" s="181">
        <f>S344-P344</f>
        <v>185564854</v>
      </c>
      <c r="S344" s="180">
        <v>280005523</v>
      </c>
      <c r="T344" s="180">
        <f t="shared" si="547"/>
        <v>280.00552299999998</v>
      </c>
      <c r="U344" s="186">
        <f t="shared" si="548"/>
        <v>0.66271854930518637</v>
      </c>
      <c r="V344" s="227">
        <v>55</v>
      </c>
      <c r="W344" s="239">
        <f>SUM(S344/(V344*1000000))</f>
        <v>5.0910095090909087</v>
      </c>
      <c r="X344" s="186">
        <f t="shared" si="549"/>
        <v>0.52148130909090906</v>
      </c>
      <c r="Y344" s="195">
        <v>2017</v>
      </c>
      <c r="Z344" s="202"/>
      <c r="AA344" s="202"/>
      <c r="AB344" s="203" t="s">
        <v>2216</v>
      </c>
      <c r="AC344" s="202"/>
    </row>
    <row r="345" spans="1:29">
      <c r="A345" s="217" t="s">
        <v>1049</v>
      </c>
      <c r="B345" s="218">
        <v>65</v>
      </c>
      <c r="C345" s="178">
        <v>58</v>
      </c>
      <c r="D345" s="247">
        <f t="shared" ref="D345:D348" si="551">AVERAGE(B345:C345)</f>
        <v>61.5</v>
      </c>
      <c r="E345" s="178">
        <v>83</v>
      </c>
      <c r="F345" s="178">
        <v>81</v>
      </c>
      <c r="G345" s="220">
        <f t="shared" si="480"/>
        <v>2</v>
      </c>
      <c r="H345" s="220">
        <f t="shared" ref="H345:H348" si="552">AVERAGE(E345:F345)</f>
        <v>82</v>
      </c>
      <c r="I345" s="220">
        <f t="shared" si="482"/>
        <v>-20.5</v>
      </c>
      <c r="J345" s="213" t="s">
        <v>1701</v>
      </c>
      <c r="K345" s="213" t="s">
        <v>1984</v>
      </c>
      <c r="L345" s="196" t="s">
        <v>1541</v>
      </c>
      <c r="M345" s="221">
        <f t="shared" si="550"/>
        <v>84.617303000000007</v>
      </c>
      <c r="N345" s="222">
        <v>84617303</v>
      </c>
      <c r="O345" s="184">
        <f t="shared" si="545"/>
        <v>303.00356799999997</v>
      </c>
      <c r="P345" s="222">
        <v>303003568</v>
      </c>
      <c r="Q345" s="184">
        <f t="shared" si="546"/>
        <v>714</v>
      </c>
      <c r="R345" s="185">
        <v>714000000</v>
      </c>
      <c r="S345" s="222">
        <v>1017003568</v>
      </c>
      <c r="T345" s="222">
        <f t="shared" si="547"/>
        <v>1017.003568</v>
      </c>
      <c r="U345" s="209">
        <f t="shared" si="548"/>
        <v>0.70206243366886589</v>
      </c>
      <c r="V345" s="187">
        <v>200</v>
      </c>
      <c r="W345" s="223">
        <f t="shared" ref="W345:W346" si="553">SUM((S345/1000000)/V345)</f>
        <v>5.0850178399999999</v>
      </c>
      <c r="X345" s="228">
        <f t="shared" si="549"/>
        <v>0.42308651500000005</v>
      </c>
      <c r="Y345" s="182">
        <v>2012</v>
      </c>
      <c r="Z345" s="190"/>
      <c r="AA345" s="190"/>
      <c r="AB345" s="224" t="s">
        <v>2217</v>
      </c>
      <c r="AC345" s="189"/>
    </row>
    <row r="346" spans="1:29">
      <c r="A346" s="217" t="s">
        <v>519</v>
      </c>
      <c r="B346" s="218">
        <v>87</v>
      </c>
      <c r="C346" s="178">
        <v>79</v>
      </c>
      <c r="D346" s="247">
        <f t="shared" si="551"/>
        <v>83</v>
      </c>
      <c r="E346" s="178">
        <v>85</v>
      </c>
      <c r="F346" s="178">
        <v>78</v>
      </c>
      <c r="G346" s="220">
        <f t="shared" si="480"/>
        <v>7</v>
      </c>
      <c r="H346" s="220">
        <f t="shared" si="552"/>
        <v>81.5</v>
      </c>
      <c r="I346" s="220">
        <f t="shared" si="482"/>
        <v>1.5</v>
      </c>
      <c r="J346" s="213" t="s">
        <v>1701</v>
      </c>
      <c r="K346" s="213" t="s">
        <v>1984</v>
      </c>
      <c r="L346" s="196" t="s">
        <v>1541</v>
      </c>
      <c r="M346" s="221">
        <f t="shared" si="550"/>
        <v>22.451514</v>
      </c>
      <c r="N346" s="222">
        <v>22451514</v>
      </c>
      <c r="O346" s="184">
        <f t="shared" si="545"/>
        <v>124.98702299999999</v>
      </c>
      <c r="P346" s="222">
        <v>124987023</v>
      </c>
      <c r="Q346" s="184">
        <f t="shared" si="546"/>
        <v>484.02954199999999</v>
      </c>
      <c r="R346" s="185">
        <v>484029542</v>
      </c>
      <c r="S346" s="222">
        <v>609016565</v>
      </c>
      <c r="T346" s="222">
        <f t="shared" si="547"/>
        <v>609.01656500000001</v>
      </c>
      <c r="U346" s="209">
        <f t="shared" si="548"/>
        <v>0.79477237536223666</v>
      </c>
      <c r="V346" s="187">
        <v>120</v>
      </c>
      <c r="W346" s="223">
        <f t="shared" si="553"/>
        <v>5.0751380416666665</v>
      </c>
      <c r="X346" s="228">
        <f t="shared" si="549"/>
        <v>0.18709594999999998</v>
      </c>
      <c r="Y346" s="182">
        <v>2012</v>
      </c>
      <c r="Z346" s="245" t="s">
        <v>1615</v>
      </c>
      <c r="AA346" s="213" t="s">
        <v>1948</v>
      </c>
      <c r="AB346" s="224" t="s">
        <v>2218</v>
      </c>
      <c r="AC346" s="189"/>
    </row>
    <row r="347" spans="1:29">
      <c r="A347" s="240" t="s">
        <v>2219</v>
      </c>
      <c r="B347" s="241">
        <v>23</v>
      </c>
      <c r="C347" s="182">
        <v>36</v>
      </c>
      <c r="D347" s="254">
        <f t="shared" si="551"/>
        <v>29.5</v>
      </c>
      <c r="E347" s="182">
        <v>47</v>
      </c>
      <c r="F347" s="182">
        <v>53</v>
      </c>
      <c r="G347" s="211">
        <f t="shared" si="480"/>
        <v>-6</v>
      </c>
      <c r="H347" s="211">
        <f t="shared" si="552"/>
        <v>50</v>
      </c>
      <c r="I347" s="211">
        <f t="shared" si="482"/>
        <v>-20.5</v>
      </c>
      <c r="J347" s="196" t="s">
        <v>1550</v>
      </c>
      <c r="K347" s="196" t="s">
        <v>1623</v>
      </c>
      <c r="L347" s="196" t="s">
        <v>1630</v>
      </c>
      <c r="M347" s="216">
        <f t="shared" si="550"/>
        <v>8.7421089999999992</v>
      </c>
      <c r="N347" s="181">
        <v>8742109</v>
      </c>
      <c r="O347" s="216">
        <f t="shared" si="545"/>
        <v>26.068954999999999</v>
      </c>
      <c r="P347" s="181">
        <v>26068955</v>
      </c>
      <c r="Q347" s="184">
        <f t="shared" si="546"/>
        <v>14.4</v>
      </c>
      <c r="R347" s="180">
        <v>14400000</v>
      </c>
      <c r="S347" s="181">
        <v>40468955</v>
      </c>
      <c r="T347" s="180">
        <f t="shared" si="547"/>
        <v>40.468955000000001</v>
      </c>
      <c r="U347" s="209">
        <f t="shared" si="548"/>
        <v>0.35582831333302278</v>
      </c>
      <c r="V347" s="227">
        <v>8</v>
      </c>
      <c r="W347" s="239">
        <f>SUM(S347/(V347*1000000))</f>
        <v>5.0586193750000001</v>
      </c>
      <c r="X347" s="228">
        <f t="shared" si="549"/>
        <v>1.0927636249999999</v>
      </c>
      <c r="Y347" s="182">
        <v>2014</v>
      </c>
      <c r="Z347" s="202"/>
      <c r="AA347" s="190"/>
      <c r="AB347" s="224" t="s">
        <v>2220</v>
      </c>
      <c r="AC347" s="189"/>
    </row>
    <row r="348" spans="1:29">
      <c r="A348" s="217" t="s">
        <v>2221</v>
      </c>
      <c r="B348" s="218">
        <v>53</v>
      </c>
      <c r="C348" s="178">
        <v>56</v>
      </c>
      <c r="D348" s="218">
        <f t="shared" si="551"/>
        <v>54.5</v>
      </c>
      <c r="E348" s="178">
        <v>49</v>
      </c>
      <c r="F348" s="178">
        <v>66</v>
      </c>
      <c r="G348" s="178">
        <f t="shared" si="480"/>
        <v>-17</v>
      </c>
      <c r="H348" s="178">
        <f t="shared" si="552"/>
        <v>57.5</v>
      </c>
      <c r="I348" s="218">
        <f t="shared" si="482"/>
        <v>-3</v>
      </c>
      <c r="J348" s="213" t="s">
        <v>1550</v>
      </c>
      <c r="K348" s="213" t="s">
        <v>2222</v>
      </c>
      <c r="L348" s="213" t="s">
        <v>1541</v>
      </c>
      <c r="M348" s="221">
        <v>22.1</v>
      </c>
      <c r="N348" s="222">
        <f>M348*1000000</f>
        <v>22100000</v>
      </c>
      <c r="O348" s="184">
        <v>64</v>
      </c>
      <c r="P348" s="222">
        <f>O348*1000000</f>
        <v>64000000</v>
      </c>
      <c r="Q348" s="184">
        <v>11.7</v>
      </c>
      <c r="R348" s="180">
        <f>SUM(Q348*1000000)</f>
        <v>11700000</v>
      </c>
      <c r="S348" s="222">
        <f>T348*1000000</f>
        <v>75700000</v>
      </c>
      <c r="T348" s="222">
        <f>SUM(O348+Q348)</f>
        <v>75.7</v>
      </c>
      <c r="U348" s="209">
        <f t="shared" si="548"/>
        <v>0.15455746367239101</v>
      </c>
      <c r="V348" s="187">
        <v>15</v>
      </c>
      <c r="W348" s="223">
        <f>SUM(T348/V348)</f>
        <v>5.0466666666666669</v>
      </c>
      <c r="X348" s="228">
        <f t="shared" si="549"/>
        <v>1.4733333333333334</v>
      </c>
      <c r="Y348" s="178">
        <v>2010</v>
      </c>
      <c r="Z348" s="190"/>
      <c r="AA348" s="190"/>
      <c r="AB348" s="224" t="s">
        <v>2223</v>
      </c>
      <c r="AC348" s="189"/>
    </row>
    <row r="349" spans="1:29">
      <c r="A349" s="194" t="s">
        <v>886</v>
      </c>
      <c r="B349" s="177">
        <v>92</v>
      </c>
      <c r="C349" s="195">
        <v>73</v>
      </c>
      <c r="D349" s="180">
        <f>(B349+C349)/2</f>
        <v>82.5</v>
      </c>
      <c r="E349" s="195">
        <v>88</v>
      </c>
      <c r="F349" s="195">
        <v>80</v>
      </c>
      <c r="G349" s="211">
        <f t="shared" si="480"/>
        <v>8</v>
      </c>
      <c r="H349" s="211">
        <f>(E349+F349)/2</f>
        <v>84</v>
      </c>
      <c r="I349" s="181">
        <f t="shared" si="482"/>
        <v>-1.5</v>
      </c>
      <c r="J349" s="196" t="s">
        <v>1609</v>
      </c>
      <c r="K349" s="196" t="s">
        <v>2061</v>
      </c>
      <c r="L349" s="197" t="s">
        <v>1900</v>
      </c>
      <c r="M349" s="198">
        <f t="shared" ref="M349:M350" si="554">N349/1000000</f>
        <v>117.027503</v>
      </c>
      <c r="N349" s="180">
        <v>117027503</v>
      </c>
      <c r="O349" s="198">
        <f t="shared" ref="O349:O350" si="555">P349/1000000</f>
        <v>334.20114000000001</v>
      </c>
      <c r="P349" s="180">
        <v>334201140</v>
      </c>
      <c r="Q349" s="198">
        <f t="shared" ref="Q349:Q350" si="556">R349/1000000</f>
        <v>545.96578399999999</v>
      </c>
      <c r="R349" s="181">
        <f>S349-P349</f>
        <v>545965784</v>
      </c>
      <c r="S349" s="180">
        <v>880166924</v>
      </c>
      <c r="T349" s="180">
        <f t="shared" ref="T349:T350" si="557">S349/1000000</f>
        <v>880.16692399999999</v>
      </c>
      <c r="U349" s="186">
        <f t="shared" si="548"/>
        <v>0.620298001564076</v>
      </c>
      <c r="V349" s="227">
        <v>175</v>
      </c>
      <c r="W349" s="239">
        <f t="shared" ref="W349:W350" si="558">SUM(S349/(V349*1000000))</f>
        <v>5.0295252799999997</v>
      </c>
      <c r="X349" s="186">
        <f t="shared" si="549"/>
        <v>0.66872858857142858</v>
      </c>
      <c r="Y349" s="195">
        <v>2017</v>
      </c>
      <c r="Z349" s="202"/>
      <c r="AA349" s="202"/>
      <c r="AB349" s="203" t="s">
        <v>2224</v>
      </c>
      <c r="AC349" s="202"/>
    </row>
    <row r="350" spans="1:29">
      <c r="A350" s="240" t="s">
        <v>2225</v>
      </c>
      <c r="B350" s="241">
        <v>23</v>
      </c>
      <c r="C350" s="182">
        <v>39</v>
      </c>
      <c r="D350" s="254">
        <f t="shared" ref="D350:D351" si="559">AVERAGE(B350:C350)</f>
        <v>31</v>
      </c>
      <c r="E350" s="182">
        <v>37</v>
      </c>
      <c r="F350" s="182">
        <v>30</v>
      </c>
      <c r="G350" s="211">
        <f t="shared" si="480"/>
        <v>7</v>
      </c>
      <c r="H350" s="211">
        <f t="shared" ref="H350:H351" si="560">AVERAGE(E350:F350)</f>
        <v>33.5</v>
      </c>
      <c r="I350" s="211">
        <f t="shared" si="482"/>
        <v>-2.5</v>
      </c>
      <c r="J350" s="196" t="s">
        <v>1550</v>
      </c>
      <c r="K350" s="196" t="s">
        <v>1550</v>
      </c>
      <c r="L350" s="196" t="s">
        <v>1630</v>
      </c>
      <c r="M350" s="216">
        <f t="shared" si="554"/>
        <v>21.577048999999999</v>
      </c>
      <c r="N350" s="181">
        <v>21577049</v>
      </c>
      <c r="O350" s="216">
        <f t="shared" si="555"/>
        <v>84.525431999999995</v>
      </c>
      <c r="P350" s="181">
        <v>84525432</v>
      </c>
      <c r="Q350" s="184">
        <f t="shared" si="556"/>
        <v>15.85</v>
      </c>
      <c r="R350" s="180">
        <v>15850000</v>
      </c>
      <c r="S350" s="181">
        <v>100375432</v>
      </c>
      <c r="T350" s="180">
        <f t="shared" si="557"/>
        <v>100.375432</v>
      </c>
      <c r="U350" s="209">
        <f t="shared" si="548"/>
        <v>0.15790716596866053</v>
      </c>
      <c r="V350" s="227">
        <v>20</v>
      </c>
      <c r="W350" s="239">
        <f t="shared" si="558"/>
        <v>5.0187716</v>
      </c>
      <c r="X350" s="228">
        <f t="shared" si="549"/>
        <v>1.0788524499999999</v>
      </c>
      <c r="Y350" s="182">
        <v>2014</v>
      </c>
      <c r="Z350" s="202"/>
      <c r="AA350" s="190"/>
      <c r="AB350" s="224" t="s">
        <v>2226</v>
      </c>
      <c r="AC350" s="189"/>
    </row>
    <row r="351" spans="1:29">
      <c r="A351" s="217" t="s">
        <v>268</v>
      </c>
      <c r="B351" s="206">
        <v>78</v>
      </c>
      <c r="C351" s="189">
        <v>67</v>
      </c>
      <c r="D351" s="247">
        <f t="shared" si="559"/>
        <v>72.5</v>
      </c>
      <c r="E351" s="189">
        <v>83</v>
      </c>
      <c r="F351" s="178">
        <v>74</v>
      </c>
      <c r="G351" s="222">
        <f t="shared" si="480"/>
        <v>9</v>
      </c>
      <c r="H351" s="178">
        <f t="shared" si="560"/>
        <v>78.5</v>
      </c>
      <c r="I351" s="247">
        <f t="shared" si="482"/>
        <v>-6</v>
      </c>
      <c r="J351" s="213" t="s">
        <v>1609</v>
      </c>
      <c r="K351" s="213" t="s">
        <v>1815</v>
      </c>
      <c r="L351" s="213" t="s">
        <v>1557</v>
      </c>
      <c r="M351" s="184">
        <v>86.19</v>
      </c>
      <c r="N351" s="222">
        <f>M351*1000000</f>
        <v>86190000</v>
      </c>
      <c r="O351" s="184">
        <v>209.4</v>
      </c>
      <c r="P351" s="222">
        <f>O351*1000000</f>
        <v>209400000</v>
      </c>
      <c r="Q351" s="184">
        <v>416.3</v>
      </c>
      <c r="R351" s="180">
        <f>SUM(Q351*1000000)</f>
        <v>416300000</v>
      </c>
      <c r="S351" s="222">
        <f>T351*1000000</f>
        <v>626130000</v>
      </c>
      <c r="T351" s="185">
        <v>626.13</v>
      </c>
      <c r="U351" s="209">
        <f t="shared" si="548"/>
        <v>0.66487790075543418</v>
      </c>
      <c r="V351" s="187">
        <v>125</v>
      </c>
      <c r="W351" s="223">
        <f t="shared" ref="W351:W353" si="561">SUM(T351/V351)</f>
        <v>5.0090399999999997</v>
      </c>
      <c r="X351" s="228">
        <f t="shared" si="549"/>
        <v>0.68952000000000002</v>
      </c>
      <c r="Y351" s="178">
        <v>2011</v>
      </c>
      <c r="Z351" s="190"/>
      <c r="AA351" s="190"/>
      <c r="AB351" s="224" t="s">
        <v>2227</v>
      </c>
      <c r="AC351" s="189"/>
    </row>
    <row r="352" spans="1:29">
      <c r="A352" s="194" t="s">
        <v>2228</v>
      </c>
      <c r="B352" s="177">
        <v>61</v>
      </c>
      <c r="C352" s="195">
        <v>56</v>
      </c>
      <c r="D352" s="252">
        <f>(B352+C352)/2</f>
        <v>58.5</v>
      </c>
      <c r="E352" s="195">
        <v>78</v>
      </c>
      <c r="F352" s="195">
        <v>65</v>
      </c>
      <c r="G352" s="180">
        <f t="shared" si="480"/>
        <v>13</v>
      </c>
      <c r="H352" s="195">
        <f>(E352+F352)/2</f>
        <v>71.5</v>
      </c>
      <c r="I352" s="208">
        <f t="shared" si="482"/>
        <v>-13</v>
      </c>
      <c r="J352" s="204" t="s">
        <v>1554</v>
      </c>
      <c r="K352" s="204" t="s">
        <v>1554</v>
      </c>
      <c r="L352" s="183" t="s">
        <v>1536</v>
      </c>
      <c r="M352" s="184">
        <f>N352/1000000</f>
        <v>7.3539219999999998</v>
      </c>
      <c r="N352" s="180">
        <v>7353922</v>
      </c>
      <c r="O352" s="216">
        <f t="shared" ref="O352:O358" si="562">P352/1000000</f>
        <v>19.115190999999999</v>
      </c>
      <c r="P352" s="180">
        <v>19115191</v>
      </c>
      <c r="Q352" s="184">
        <f t="shared" ref="Q352:Q358" si="563">R352/1000000</f>
        <v>5.8640540000000003</v>
      </c>
      <c r="R352" s="185">
        <v>5864054</v>
      </c>
      <c r="S352" s="185">
        <f>R352+P352</f>
        <v>24979245</v>
      </c>
      <c r="T352" s="185">
        <f t="shared" ref="T352:T355" si="564">S352/1000000</f>
        <v>24.979244999999999</v>
      </c>
      <c r="U352" s="209">
        <f>R352/S352</f>
        <v>0.23475705530731614</v>
      </c>
      <c r="V352" s="187">
        <v>5</v>
      </c>
      <c r="W352" s="188">
        <f t="shared" si="561"/>
        <v>4.9958489999999998</v>
      </c>
      <c r="X352" s="209">
        <f>N352/(V352*1000000)</f>
        <v>1.4707844000000001</v>
      </c>
      <c r="Y352" s="195">
        <v>2016</v>
      </c>
      <c r="Z352" s="190"/>
      <c r="AA352" s="190"/>
      <c r="AB352" s="191" t="s">
        <v>2229</v>
      </c>
      <c r="AC352" s="190"/>
    </row>
    <row r="353" spans="1:29">
      <c r="A353" s="217" t="s">
        <v>838</v>
      </c>
      <c r="B353" s="218">
        <v>42</v>
      </c>
      <c r="C353" s="189">
        <v>58</v>
      </c>
      <c r="D353" s="247">
        <f t="shared" ref="D353:D355" si="565">AVERAGE(B353:C353)</f>
        <v>50</v>
      </c>
      <c r="E353" s="189">
        <v>52</v>
      </c>
      <c r="F353" s="178">
        <v>66</v>
      </c>
      <c r="G353" s="222">
        <f t="shared" si="480"/>
        <v>-14</v>
      </c>
      <c r="H353" s="178">
        <f t="shared" ref="H353:H355" si="566">AVERAGE(E353:F353)</f>
        <v>59</v>
      </c>
      <c r="I353" s="247">
        <f t="shared" si="482"/>
        <v>-9</v>
      </c>
      <c r="J353" s="213" t="s">
        <v>1601</v>
      </c>
      <c r="K353" s="213" t="s">
        <v>1601</v>
      </c>
      <c r="L353" s="213" t="s">
        <v>1557</v>
      </c>
      <c r="M353" s="184">
        <v>121.62927000000001</v>
      </c>
      <c r="N353" s="181">
        <v>121629270</v>
      </c>
      <c r="O353" s="216">
        <f t="shared" si="562"/>
        <v>322.719944</v>
      </c>
      <c r="P353" s="222">
        <v>322719944</v>
      </c>
      <c r="Q353" s="216">
        <f t="shared" si="563"/>
        <v>476.23822100000001</v>
      </c>
      <c r="R353" s="222">
        <v>476238221</v>
      </c>
      <c r="S353" s="222">
        <v>798958165</v>
      </c>
      <c r="T353" s="222">
        <f t="shared" si="564"/>
        <v>798.95816500000001</v>
      </c>
      <c r="U353" s="209">
        <f t="shared" ref="U353:U357" si="567">(R353/S353)</f>
        <v>0.59607403974649908</v>
      </c>
      <c r="V353" s="187">
        <v>160</v>
      </c>
      <c r="W353" s="223">
        <f t="shared" si="561"/>
        <v>4.9934885312499997</v>
      </c>
      <c r="X353" s="228">
        <f t="shared" ref="X353:X355" si="568">SUM(M353/V353)</f>
        <v>0.76018293749999999</v>
      </c>
      <c r="Y353" s="178">
        <v>2007</v>
      </c>
      <c r="Z353" s="190"/>
      <c r="AA353" s="190"/>
      <c r="AB353" s="191" t="s">
        <v>2230</v>
      </c>
      <c r="AC353" s="190"/>
    </row>
    <row r="354" spans="1:29">
      <c r="A354" s="217" t="s">
        <v>2231</v>
      </c>
      <c r="B354" s="218">
        <v>54</v>
      </c>
      <c r="C354" s="178">
        <v>46</v>
      </c>
      <c r="D354" s="247">
        <f t="shared" si="565"/>
        <v>50</v>
      </c>
      <c r="E354" s="178">
        <v>64</v>
      </c>
      <c r="F354" s="178">
        <v>65</v>
      </c>
      <c r="G354" s="220">
        <f t="shared" si="480"/>
        <v>-1</v>
      </c>
      <c r="H354" s="220">
        <f t="shared" si="566"/>
        <v>64.5</v>
      </c>
      <c r="I354" s="220">
        <f t="shared" si="482"/>
        <v>-14.5</v>
      </c>
      <c r="J354" s="213" t="s">
        <v>1601</v>
      </c>
      <c r="K354" s="213" t="s">
        <v>2113</v>
      </c>
      <c r="L354" s="196" t="s">
        <v>1541</v>
      </c>
      <c r="M354" s="221">
        <f t="shared" ref="M354:M358" si="569">N354/1000000</f>
        <v>70.217070000000007</v>
      </c>
      <c r="N354" s="222">
        <v>70217070</v>
      </c>
      <c r="O354" s="184">
        <f t="shared" si="562"/>
        <v>214.03049999999999</v>
      </c>
      <c r="P354" s="222">
        <v>214030500</v>
      </c>
      <c r="Q354" s="184">
        <f t="shared" si="563"/>
        <v>134.80981600000001</v>
      </c>
      <c r="R354" s="185">
        <v>134809816</v>
      </c>
      <c r="S354" s="222">
        <v>348840316</v>
      </c>
      <c r="T354" s="222">
        <f t="shared" si="564"/>
        <v>348.84031599999997</v>
      </c>
      <c r="U354" s="209">
        <f t="shared" si="567"/>
        <v>0.3864513641823441</v>
      </c>
      <c r="V354" s="187">
        <v>70</v>
      </c>
      <c r="W354" s="223">
        <f>SUM((S354/1000000)/V354)</f>
        <v>4.9834330857142852</v>
      </c>
      <c r="X354" s="228">
        <f t="shared" si="568"/>
        <v>1.003101</v>
      </c>
      <c r="Y354" s="182">
        <v>2012</v>
      </c>
      <c r="Z354" s="190"/>
      <c r="AA354" s="190"/>
      <c r="AB354" s="224" t="s">
        <v>2232</v>
      </c>
      <c r="AC354" s="189"/>
    </row>
    <row r="355" spans="1:29">
      <c r="A355" s="205" t="s">
        <v>2233</v>
      </c>
      <c r="B355" s="206">
        <v>19</v>
      </c>
      <c r="C355" s="189">
        <v>35</v>
      </c>
      <c r="D355" s="253">
        <f t="shared" si="565"/>
        <v>27</v>
      </c>
      <c r="E355" s="189">
        <v>54</v>
      </c>
      <c r="F355" s="189">
        <v>49</v>
      </c>
      <c r="G355" s="244">
        <f t="shared" si="480"/>
        <v>5</v>
      </c>
      <c r="H355" s="244">
        <f t="shared" si="566"/>
        <v>51.5</v>
      </c>
      <c r="I355" s="244">
        <f t="shared" si="482"/>
        <v>-24.5</v>
      </c>
      <c r="J355" s="193" t="s">
        <v>1565</v>
      </c>
      <c r="K355" s="193" t="s">
        <v>1927</v>
      </c>
      <c r="L355" s="193" t="s">
        <v>1547</v>
      </c>
      <c r="M355" s="184">
        <f t="shared" si="569"/>
        <v>34.551025000000003</v>
      </c>
      <c r="N355" s="185">
        <v>34551025</v>
      </c>
      <c r="O355" s="184">
        <f t="shared" si="562"/>
        <v>134.50692000000001</v>
      </c>
      <c r="P355" s="185">
        <v>134506920</v>
      </c>
      <c r="Q355" s="184">
        <f t="shared" si="563"/>
        <v>39.458089999999999</v>
      </c>
      <c r="R355" s="185">
        <f>S355-P355</f>
        <v>39458090</v>
      </c>
      <c r="S355" s="185">
        <v>173965010</v>
      </c>
      <c r="T355" s="185">
        <f t="shared" si="564"/>
        <v>173.96501000000001</v>
      </c>
      <c r="U355" s="209">
        <f t="shared" si="567"/>
        <v>0.22681624310543827</v>
      </c>
      <c r="V355" s="187">
        <v>35</v>
      </c>
      <c r="W355" s="223">
        <f t="shared" ref="W355:W356" si="570">SUM(T355/V355)</f>
        <v>4.9704288571428572</v>
      </c>
      <c r="X355" s="228">
        <f t="shared" si="568"/>
        <v>0.98717214285714294</v>
      </c>
      <c r="Y355" s="189">
        <v>2013</v>
      </c>
      <c r="Z355" s="190"/>
      <c r="AA355" s="190"/>
      <c r="AB355" s="224" t="s">
        <v>2234</v>
      </c>
      <c r="AC355" s="189"/>
    </row>
    <row r="356" spans="1:29">
      <c r="A356" s="192" t="s">
        <v>2235</v>
      </c>
      <c r="B356" s="177">
        <v>62</v>
      </c>
      <c r="C356" s="178">
        <v>61</v>
      </c>
      <c r="D356" s="180">
        <f t="shared" ref="D356:D358" si="571">(B356+C356)/2</f>
        <v>61.5</v>
      </c>
      <c r="E356" s="178">
        <v>54</v>
      </c>
      <c r="F356" s="180">
        <v>62</v>
      </c>
      <c r="G356" s="181">
        <f t="shared" si="480"/>
        <v>-8</v>
      </c>
      <c r="H356" s="182">
        <f t="shared" ref="H356:H358" si="572">(E356+F356)/2</f>
        <v>58</v>
      </c>
      <c r="I356" s="181">
        <f t="shared" si="482"/>
        <v>3.5</v>
      </c>
      <c r="J356" s="183" t="s">
        <v>1554</v>
      </c>
      <c r="K356" s="183" t="s">
        <v>1554</v>
      </c>
      <c r="L356" s="183" t="s">
        <v>1536</v>
      </c>
      <c r="M356" s="184">
        <f t="shared" si="569"/>
        <v>7.7683710000000001</v>
      </c>
      <c r="N356" s="180">
        <v>7768371</v>
      </c>
      <c r="O356" s="184">
        <f t="shared" si="562"/>
        <v>29.796476999999999</v>
      </c>
      <c r="P356" s="180">
        <v>29796477</v>
      </c>
      <c r="Q356" s="184">
        <f t="shared" si="563"/>
        <v>0</v>
      </c>
      <c r="R356" s="185">
        <v>0</v>
      </c>
      <c r="S356" s="180">
        <v>29796477</v>
      </c>
      <c r="T356" s="185">
        <f>S356/100000</f>
        <v>297.96476999999999</v>
      </c>
      <c r="U356" s="186">
        <f t="shared" si="567"/>
        <v>0</v>
      </c>
      <c r="V356" s="187">
        <v>60</v>
      </c>
      <c r="W356" s="223">
        <f t="shared" si="570"/>
        <v>4.9660795000000002</v>
      </c>
      <c r="X356" s="189" t="s">
        <v>1537</v>
      </c>
      <c r="Y356" s="178">
        <v>2018</v>
      </c>
      <c r="Z356" s="190"/>
      <c r="AA356" s="190"/>
      <c r="AB356" s="191" t="s">
        <v>2236</v>
      </c>
      <c r="AC356" s="190"/>
    </row>
    <row r="357" spans="1:29">
      <c r="A357" s="194" t="s">
        <v>1013</v>
      </c>
      <c r="B357" s="177">
        <v>67</v>
      </c>
      <c r="C357" s="195">
        <v>56</v>
      </c>
      <c r="D357" s="180">
        <f t="shared" si="571"/>
        <v>61.5</v>
      </c>
      <c r="E357" s="195">
        <v>73</v>
      </c>
      <c r="F357" s="195">
        <v>70</v>
      </c>
      <c r="G357" s="182">
        <f t="shared" si="480"/>
        <v>3</v>
      </c>
      <c r="H357" s="182">
        <f t="shared" si="572"/>
        <v>71.5</v>
      </c>
      <c r="I357" s="181">
        <f t="shared" si="482"/>
        <v>-10</v>
      </c>
      <c r="J357" s="196" t="s">
        <v>1609</v>
      </c>
      <c r="K357" s="196" t="s">
        <v>1609</v>
      </c>
      <c r="L357" s="197" t="s">
        <v>1557</v>
      </c>
      <c r="M357" s="198">
        <f t="shared" si="569"/>
        <v>98.786704999999998</v>
      </c>
      <c r="N357" s="180">
        <v>98786705</v>
      </c>
      <c r="O357" s="198">
        <f t="shared" si="562"/>
        <v>225.76476500000001</v>
      </c>
      <c r="P357" s="180">
        <v>225764765</v>
      </c>
      <c r="Q357" s="198">
        <f t="shared" si="563"/>
        <v>1009.9967329999999</v>
      </c>
      <c r="R357" s="181">
        <f>S357-P357</f>
        <v>1009996733</v>
      </c>
      <c r="S357" s="180">
        <v>1235761498</v>
      </c>
      <c r="T357" s="180">
        <f t="shared" ref="T357:T358" si="573">S357/1000000</f>
        <v>1235.7614980000001</v>
      </c>
      <c r="U357" s="186">
        <f t="shared" si="567"/>
        <v>0.81730717022225918</v>
      </c>
      <c r="V357" s="227">
        <v>250</v>
      </c>
      <c r="W357" s="239">
        <f>SUM(S357/(V357*1000000))</f>
        <v>4.9430459920000001</v>
      </c>
      <c r="X357" s="186">
        <f>SUM(M357/V357)</f>
        <v>0.39514682000000001</v>
      </c>
      <c r="Y357" s="195">
        <v>2017</v>
      </c>
      <c r="Z357" s="202"/>
      <c r="AA357" s="202"/>
      <c r="AB357" s="203" t="s">
        <v>2237</v>
      </c>
      <c r="AC357" s="202"/>
    </row>
    <row r="358" spans="1:29">
      <c r="A358" s="194" t="s">
        <v>2238</v>
      </c>
      <c r="B358" s="177">
        <v>29</v>
      </c>
      <c r="C358" s="195">
        <v>37</v>
      </c>
      <c r="D358" s="252">
        <f t="shared" si="571"/>
        <v>33</v>
      </c>
      <c r="E358" s="195">
        <v>55</v>
      </c>
      <c r="F358" s="195">
        <v>54</v>
      </c>
      <c r="G358" s="180">
        <f t="shared" si="480"/>
        <v>1</v>
      </c>
      <c r="H358" s="195">
        <f t="shared" si="572"/>
        <v>54.5</v>
      </c>
      <c r="I358" s="208">
        <f t="shared" si="482"/>
        <v>-21.5</v>
      </c>
      <c r="J358" s="204" t="s">
        <v>1565</v>
      </c>
      <c r="K358" s="204" t="s">
        <v>1565</v>
      </c>
      <c r="L358" s="183" t="s">
        <v>1557</v>
      </c>
      <c r="M358" s="184">
        <f t="shared" si="569"/>
        <v>17.86195</v>
      </c>
      <c r="N358" s="180">
        <v>17861950</v>
      </c>
      <c r="O358" s="216">
        <f t="shared" si="562"/>
        <v>59.689605</v>
      </c>
      <c r="P358" s="180">
        <v>59689605</v>
      </c>
      <c r="Q358" s="184">
        <f t="shared" si="563"/>
        <v>29.233646</v>
      </c>
      <c r="R358" s="185">
        <v>29233646</v>
      </c>
      <c r="S358" s="185">
        <f>R358+P358</f>
        <v>88923251</v>
      </c>
      <c r="T358" s="185">
        <f t="shared" si="573"/>
        <v>88.923250999999993</v>
      </c>
      <c r="U358" s="209">
        <f>R358/S358</f>
        <v>0.32875143082656749</v>
      </c>
      <c r="V358" s="187">
        <v>18</v>
      </c>
      <c r="W358" s="188">
        <f t="shared" ref="W358:W360" si="574">SUM(T358/V358)</f>
        <v>4.9401806111111108</v>
      </c>
      <c r="X358" s="209">
        <f>N358/(V358*1000000)</f>
        <v>0.9923305555555556</v>
      </c>
      <c r="Y358" s="195">
        <v>2016</v>
      </c>
      <c r="Z358" s="190"/>
      <c r="AA358" s="190"/>
      <c r="AB358" s="191" t="s">
        <v>2239</v>
      </c>
      <c r="AC358" s="190"/>
    </row>
    <row r="359" spans="1:29">
      <c r="A359" s="217" t="s">
        <v>2240</v>
      </c>
      <c r="B359" s="218">
        <v>24</v>
      </c>
      <c r="C359" s="178">
        <v>37</v>
      </c>
      <c r="D359" s="218">
        <f t="shared" ref="D359:D361" si="575">AVERAGE(B359:C359)</f>
        <v>30.5</v>
      </c>
      <c r="E359" s="178">
        <v>53</v>
      </c>
      <c r="F359" s="178">
        <v>54</v>
      </c>
      <c r="G359" s="178">
        <f t="shared" si="480"/>
        <v>-1</v>
      </c>
      <c r="H359" s="178">
        <f t="shared" ref="H359:H361" si="576">AVERAGE(E359:F359)</f>
        <v>53.5</v>
      </c>
      <c r="I359" s="218">
        <f t="shared" si="482"/>
        <v>-23</v>
      </c>
      <c r="J359" s="213" t="s">
        <v>1609</v>
      </c>
      <c r="K359" s="213" t="s">
        <v>2241</v>
      </c>
      <c r="L359" s="213" t="s">
        <v>1557</v>
      </c>
      <c r="M359" s="221">
        <v>26.7</v>
      </c>
      <c r="N359" s="222">
        <f>M359*1000000</f>
        <v>26700000</v>
      </c>
      <c r="O359" s="184">
        <v>60.13</v>
      </c>
      <c r="P359" s="222">
        <f>O359*1000000</f>
        <v>60130000</v>
      </c>
      <c r="Q359" s="184">
        <v>236.09</v>
      </c>
      <c r="R359" s="180">
        <f>SUM(Q359*1000000)</f>
        <v>236090000</v>
      </c>
      <c r="S359" s="222">
        <f>T359*1000000</f>
        <v>296220000</v>
      </c>
      <c r="T359" s="222">
        <f>SUM(O359+Q359)</f>
        <v>296.22000000000003</v>
      </c>
      <c r="U359" s="209">
        <f t="shared" ref="U359:U374" si="577">(R359/S359)</f>
        <v>0.79700897981230168</v>
      </c>
      <c r="V359" s="187">
        <v>60</v>
      </c>
      <c r="W359" s="223">
        <f t="shared" si="574"/>
        <v>4.9370000000000003</v>
      </c>
      <c r="X359" s="228">
        <f t="shared" ref="X359:X374" si="578">SUM(M359/V359)</f>
        <v>0.44500000000000001</v>
      </c>
      <c r="Y359" s="178">
        <v>2010</v>
      </c>
      <c r="Z359" s="190"/>
      <c r="AA359" s="190"/>
      <c r="AB359" s="224" t="s">
        <v>2242</v>
      </c>
      <c r="AC359" s="189"/>
    </row>
    <row r="360" spans="1:29">
      <c r="A360" s="205" t="s">
        <v>264</v>
      </c>
      <c r="B360" s="206">
        <v>69</v>
      </c>
      <c r="C360" s="189">
        <v>61</v>
      </c>
      <c r="D360" s="253">
        <f t="shared" si="575"/>
        <v>65</v>
      </c>
      <c r="E360" s="189">
        <v>84</v>
      </c>
      <c r="F360" s="189">
        <v>71</v>
      </c>
      <c r="G360" s="244">
        <f t="shared" si="480"/>
        <v>13</v>
      </c>
      <c r="H360" s="244">
        <f t="shared" si="576"/>
        <v>77.5</v>
      </c>
      <c r="I360" s="244">
        <f t="shared" si="482"/>
        <v>-12.5</v>
      </c>
      <c r="J360" s="193" t="s">
        <v>1544</v>
      </c>
      <c r="K360" s="193" t="s">
        <v>2243</v>
      </c>
      <c r="L360" s="193" t="s">
        <v>1557</v>
      </c>
      <c r="M360" s="184">
        <f t="shared" ref="M360:M369" si="579">N360/1000000</f>
        <v>97.375245000000007</v>
      </c>
      <c r="N360" s="185">
        <v>97375245</v>
      </c>
      <c r="O360" s="184">
        <f t="shared" ref="O360:O369" si="580">P360/1000000</f>
        <v>238.67984999999999</v>
      </c>
      <c r="P360" s="185">
        <v>238679850</v>
      </c>
      <c r="Q360" s="184">
        <f t="shared" ref="Q360:Q369" si="581">R360/1000000</f>
        <v>550</v>
      </c>
      <c r="R360" s="185">
        <v>550000000</v>
      </c>
      <c r="S360" s="185">
        <v>788679850</v>
      </c>
      <c r="T360" s="185">
        <f t="shared" ref="T360:T361" si="582">S360/1000000</f>
        <v>788.67984999999999</v>
      </c>
      <c r="U360" s="209">
        <f t="shared" si="577"/>
        <v>0.69736788634830726</v>
      </c>
      <c r="V360" s="187">
        <v>160</v>
      </c>
      <c r="W360" s="223">
        <f t="shared" si="574"/>
        <v>4.9292490625000003</v>
      </c>
      <c r="X360" s="228">
        <f t="shared" si="578"/>
        <v>0.60859528125000006</v>
      </c>
      <c r="Y360" s="189">
        <v>2013</v>
      </c>
      <c r="Z360" s="190"/>
      <c r="AA360" s="190"/>
      <c r="AB360" s="224" t="s">
        <v>2244</v>
      </c>
      <c r="AC360" s="189"/>
    </row>
    <row r="361" spans="1:29">
      <c r="A361" s="240" t="s">
        <v>2245</v>
      </c>
      <c r="B361" s="241">
        <v>23</v>
      </c>
      <c r="C361" s="182">
        <v>39</v>
      </c>
      <c r="D361" s="254">
        <f t="shared" si="575"/>
        <v>31</v>
      </c>
      <c r="E361" s="182">
        <v>57</v>
      </c>
      <c r="F361" s="182">
        <v>51</v>
      </c>
      <c r="G361" s="211">
        <f t="shared" si="480"/>
        <v>6</v>
      </c>
      <c r="H361" s="211">
        <f t="shared" si="576"/>
        <v>54</v>
      </c>
      <c r="I361" s="211">
        <f t="shared" si="482"/>
        <v>-23</v>
      </c>
      <c r="J361" s="196" t="s">
        <v>1550</v>
      </c>
      <c r="K361" s="196" t="s">
        <v>1623</v>
      </c>
      <c r="L361" s="196" t="s">
        <v>1630</v>
      </c>
      <c r="M361" s="216">
        <f t="shared" si="579"/>
        <v>24.763752</v>
      </c>
      <c r="N361" s="181">
        <v>24763752</v>
      </c>
      <c r="O361" s="216">
        <f t="shared" si="580"/>
        <v>83.911192999999997</v>
      </c>
      <c r="P361" s="181">
        <v>83911193</v>
      </c>
      <c r="Q361" s="184">
        <f t="shared" si="581"/>
        <v>112.87</v>
      </c>
      <c r="R361" s="180">
        <v>112870000</v>
      </c>
      <c r="S361" s="181">
        <v>196781193</v>
      </c>
      <c r="T361" s="180">
        <f t="shared" si="582"/>
        <v>196.781193</v>
      </c>
      <c r="U361" s="209">
        <f t="shared" si="577"/>
        <v>0.57358123649550186</v>
      </c>
      <c r="V361" s="227">
        <v>40</v>
      </c>
      <c r="W361" s="239">
        <f t="shared" ref="W361:W362" si="583">SUM(S361/(V361*1000000))</f>
        <v>4.9195298249999997</v>
      </c>
      <c r="X361" s="228">
        <f t="shared" si="578"/>
        <v>0.61909380000000003</v>
      </c>
      <c r="Y361" s="182">
        <v>2014</v>
      </c>
      <c r="Z361" s="202"/>
      <c r="AA361" s="190"/>
      <c r="AB361" s="224" t="s">
        <v>2246</v>
      </c>
      <c r="AC361" s="189"/>
    </row>
    <row r="362" spans="1:29">
      <c r="A362" s="176" t="s">
        <v>2247</v>
      </c>
      <c r="B362" s="177">
        <v>38</v>
      </c>
      <c r="C362" s="178">
        <v>48</v>
      </c>
      <c r="D362" s="180">
        <f t="shared" ref="D362:D366" si="584">(B362+C362)/2</f>
        <v>43</v>
      </c>
      <c r="E362" s="178">
        <v>36</v>
      </c>
      <c r="F362" s="180">
        <v>54</v>
      </c>
      <c r="G362" s="181">
        <f t="shared" si="480"/>
        <v>-18</v>
      </c>
      <c r="H362" s="182">
        <f t="shared" ref="H362:H366" si="585">(E362+F362)/2</f>
        <v>45</v>
      </c>
      <c r="I362" s="181">
        <f t="shared" si="482"/>
        <v>-2</v>
      </c>
      <c r="J362" s="204" t="s">
        <v>1432</v>
      </c>
      <c r="K362" s="204" t="s">
        <v>1432</v>
      </c>
      <c r="L362" s="183" t="s">
        <v>1557</v>
      </c>
      <c r="M362" s="184">
        <f t="shared" si="579"/>
        <v>10.402271000000001</v>
      </c>
      <c r="N362" s="180">
        <v>10402271</v>
      </c>
      <c r="O362" s="184">
        <f t="shared" si="580"/>
        <v>24.431471999999999</v>
      </c>
      <c r="P362" s="180">
        <v>24431472</v>
      </c>
      <c r="Q362" s="184">
        <f t="shared" si="581"/>
        <v>0.15523600000000001</v>
      </c>
      <c r="R362" s="185">
        <f>S362-P362</f>
        <v>155236</v>
      </c>
      <c r="S362" s="180">
        <v>24586708</v>
      </c>
      <c r="T362" s="185">
        <f>S362/100000</f>
        <v>245.86707999999999</v>
      </c>
      <c r="U362" s="186">
        <f t="shared" si="577"/>
        <v>6.3138180190694905E-3</v>
      </c>
      <c r="V362" s="187">
        <v>5</v>
      </c>
      <c r="W362" s="239">
        <f t="shared" si="583"/>
        <v>4.9173416000000003</v>
      </c>
      <c r="X362" s="186">
        <f t="shared" si="578"/>
        <v>2.0804542000000001</v>
      </c>
      <c r="Y362" s="178">
        <v>2018</v>
      </c>
      <c r="Z362" s="190"/>
      <c r="AA362" s="190"/>
      <c r="AB362" s="191" t="s">
        <v>2248</v>
      </c>
      <c r="AC362" s="190"/>
    </row>
    <row r="363" spans="1:29">
      <c r="A363" s="225" t="s">
        <v>2249</v>
      </c>
      <c r="B363" s="206">
        <v>19</v>
      </c>
      <c r="C363" s="189">
        <v>36</v>
      </c>
      <c r="D363" s="189">
        <f t="shared" si="584"/>
        <v>27.5</v>
      </c>
      <c r="E363" s="195">
        <v>54</v>
      </c>
      <c r="F363" s="189">
        <v>29</v>
      </c>
      <c r="G363" s="195">
        <f t="shared" si="480"/>
        <v>25</v>
      </c>
      <c r="H363" s="189">
        <f t="shared" si="585"/>
        <v>41.5</v>
      </c>
      <c r="I363" s="195">
        <f t="shared" si="482"/>
        <v>-14</v>
      </c>
      <c r="J363" s="183" t="s">
        <v>1534</v>
      </c>
      <c r="K363" s="193" t="s">
        <v>1534</v>
      </c>
      <c r="L363" s="193" t="s">
        <v>1547</v>
      </c>
      <c r="M363" s="184">
        <f t="shared" si="579"/>
        <v>25.888154</v>
      </c>
      <c r="N363" s="185">
        <v>25888154</v>
      </c>
      <c r="O363" s="184">
        <f t="shared" si="580"/>
        <v>56.667921</v>
      </c>
      <c r="P363" s="180">
        <v>56667921</v>
      </c>
      <c r="Q363" s="184">
        <f t="shared" si="581"/>
        <v>2.308735</v>
      </c>
      <c r="R363" s="180">
        <v>2308735</v>
      </c>
      <c r="S363" s="185">
        <f t="shared" ref="S363:S364" si="586">SUM(P363+Q363*1000000)</f>
        <v>58976656</v>
      </c>
      <c r="T363" s="185">
        <f t="shared" ref="T363:T369" si="587">S363/1000000</f>
        <v>58.976655999999998</v>
      </c>
      <c r="U363" s="209">
        <f t="shared" si="577"/>
        <v>3.914659047471257E-2</v>
      </c>
      <c r="V363" s="227">
        <v>12</v>
      </c>
      <c r="W363" s="223">
        <f t="shared" ref="W363:W364" si="588">SUM(T363/V363)</f>
        <v>4.9147213333333335</v>
      </c>
      <c r="X363" s="228">
        <f t="shared" si="578"/>
        <v>2.1573461666666667</v>
      </c>
      <c r="Y363" s="189">
        <v>2015</v>
      </c>
      <c r="Z363" s="190"/>
      <c r="AA363" s="190"/>
      <c r="AB363" s="224" t="s">
        <v>2250</v>
      </c>
      <c r="AC363" s="189"/>
    </row>
    <row r="364" spans="1:29">
      <c r="A364" s="225" t="s">
        <v>572</v>
      </c>
      <c r="B364" s="206">
        <v>49</v>
      </c>
      <c r="C364" s="189">
        <v>43</v>
      </c>
      <c r="D364" s="189">
        <f t="shared" si="584"/>
        <v>46</v>
      </c>
      <c r="E364" s="195">
        <v>63</v>
      </c>
      <c r="F364" s="189">
        <v>65</v>
      </c>
      <c r="G364" s="195">
        <f t="shared" si="480"/>
        <v>-2</v>
      </c>
      <c r="H364" s="189">
        <f t="shared" si="585"/>
        <v>64</v>
      </c>
      <c r="I364" s="195">
        <f t="shared" si="482"/>
        <v>-18</v>
      </c>
      <c r="J364" s="193" t="s">
        <v>1609</v>
      </c>
      <c r="K364" s="193" t="s">
        <v>2061</v>
      </c>
      <c r="L364" s="193" t="s">
        <v>1557</v>
      </c>
      <c r="M364" s="184">
        <f t="shared" si="579"/>
        <v>30.316510000000001</v>
      </c>
      <c r="N364" s="185">
        <v>30316510</v>
      </c>
      <c r="O364" s="184">
        <f t="shared" si="580"/>
        <v>79.809642999999994</v>
      </c>
      <c r="P364" s="180">
        <v>79809643</v>
      </c>
      <c r="Q364" s="184">
        <f t="shared" si="581"/>
        <v>218.64432300000001</v>
      </c>
      <c r="R364" s="180">
        <v>218644323</v>
      </c>
      <c r="S364" s="185">
        <f t="shared" si="586"/>
        <v>298453966</v>
      </c>
      <c r="T364" s="185">
        <f t="shared" si="587"/>
        <v>298.45396599999998</v>
      </c>
      <c r="U364" s="209">
        <f t="shared" si="577"/>
        <v>0.73258977232019762</v>
      </c>
      <c r="V364" s="227">
        <v>61</v>
      </c>
      <c r="W364" s="223">
        <f t="shared" si="588"/>
        <v>4.8926879672131145</v>
      </c>
      <c r="X364" s="228">
        <f t="shared" si="578"/>
        <v>0.49699196721311478</v>
      </c>
      <c r="Y364" s="189">
        <v>2015</v>
      </c>
      <c r="Z364" s="190"/>
      <c r="AA364" s="190"/>
      <c r="AB364" s="224" t="s">
        <v>2251</v>
      </c>
      <c r="AC364" s="189"/>
    </row>
    <row r="365" spans="1:29">
      <c r="A365" s="229" t="s">
        <v>2252</v>
      </c>
      <c r="B365" s="177">
        <v>89</v>
      </c>
      <c r="C365" s="177">
        <v>69</v>
      </c>
      <c r="D365" s="177">
        <f t="shared" si="584"/>
        <v>79</v>
      </c>
      <c r="E365" s="177">
        <v>88</v>
      </c>
      <c r="F365" s="177">
        <v>74</v>
      </c>
      <c r="G365" s="177">
        <f t="shared" si="480"/>
        <v>14</v>
      </c>
      <c r="H365" s="177">
        <f t="shared" si="585"/>
        <v>81</v>
      </c>
      <c r="I365" s="177">
        <f t="shared" si="482"/>
        <v>-2</v>
      </c>
      <c r="J365" s="204" t="s">
        <v>1554</v>
      </c>
      <c r="K365" s="231" t="s">
        <v>1554</v>
      </c>
      <c r="L365" s="232" t="s">
        <v>1536</v>
      </c>
      <c r="M365" s="216">
        <f t="shared" si="579"/>
        <v>25.725722000000001</v>
      </c>
      <c r="N365" s="233">
        <v>25725722</v>
      </c>
      <c r="O365" s="216">
        <f t="shared" si="580"/>
        <v>96.368160000000003</v>
      </c>
      <c r="P365" s="180">
        <v>96368160</v>
      </c>
      <c r="Q365" s="216">
        <f t="shared" si="581"/>
        <v>98.811138999999997</v>
      </c>
      <c r="R365" s="233">
        <v>98811139</v>
      </c>
      <c r="S365" s="180">
        <f t="shared" ref="S365:S366" si="589">P365+R365</f>
        <v>195179299</v>
      </c>
      <c r="T365" s="180">
        <f t="shared" si="587"/>
        <v>195.17929899999999</v>
      </c>
      <c r="U365" s="234">
        <f t="shared" si="577"/>
        <v>0.50625829432864189</v>
      </c>
      <c r="V365" s="227">
        <v>40</v>
      </c>
      <c r="W365" s="235">
        <f t="shared" ref="W365:W368" si="590">SUM(S365/(V365*1000000))</f>
        <v>4.8794824749999997</v>
      </c>
      <c r="X365" s="234">
        <f t="shared" si="578"/>
        <v>0.64314305000000005</v>
      </c>
      <c r="Y365" s="177">
        <v>2019</v>
      </c>
      <c r="Z365" s="236"/>
      <c r="AA365" s="236"/>
      <c r="AB365" s="248" t="s">
        <v>2253</v>
      </c>
      <c r="AC365" s="190"/>
    </row>
    <row r="366" spans="1:29">
      <c r="A366" s="229" t="s">
        <v>2254</v>
      </c>
      <c r="B366" s="177">
        <v>43</v>
      </c>
      <c r="C366" s="177">
        <v>46</v>
      </c>
      <c r="D366" s="177">
        <f t="shared" si="584"/>
        <v>44.5</v>
      </c>
      <c r="E366" s="177">
        <v>69</v>
      </c>
      <c r="F366" s="177">
        <v>43</v>
      </c>
      <c r="G366" s="177">
        <f t="shared" si="480"/>
        <v>26</v>
      </c>
      <c r="H366" s="177">
        <f t="shared" si="585"/>
        <v>56</v>
      </c>
      <c r="I366" s="177">
        <f t="shared" si="482"/>
        <v>-11.5</v>
      </c>
      <c r="J366" s="204" t="s">
        <v>1608</v>
      </c>
      <c r="K366" s="231" t="s">
        <v>1608</v>
      </c>
      <c r="L366" s="213" t="s">
        <v>1574</v>
      </c>
      <c r="M366" s="216">
        <f t="shared" si="579"/>
        <v>30.300007000000001</v>
      </c>
      <c r="N366" s="233">
        <v>30300007</v>
      </c>
      <c r="O366" s="216">
        <f t="shared" si="580"/>
        <v>96.477373</v>
      </c>
      <c r="P366" s="180">
        <v>96477373</v>
      </c>
      <c r="Q366" s="216">
        <f t="shared" si="581"/>
        <v>88.6</v>
      </c>
      <c r="R366" s="233">
        <v>88600000</v>
      </c>
      <c r="S366" s="180">
        <f t="shared" si="589"/>
        <v>185077373</v>
      </c>
      <c r="T366" s="180">
        <f t="shared" si="587"/>
        <v>185.07737299999999</v>
      </c>
      <c r="U366" s="234">
        <f t="shared" si="577"/>
        <v>0.47871870323121563</v>
      </c>
      <c r="V366" s="227">
        <v>38</v>
      </c>
      <c r="W366" s="235">
        <f t="shared" si="590"/>
        <v>4.870457184210526</v>
      </c>
      <c r="X366" s="234">
        <f t="shared" si="578"/>
        <v>0.79736860526315789</v>
      </c>
      <c r="Y366" s="177">
        <v>2019</v>
      </c>
      <c r="Z366" s="236"/>
      <c r="AA366" s="236"/>
      <c r="AB366" s="248" t="s">
        <v>2255</v>
      </c>
      <c r="AC366" s="190"/>
    </row>
    <row r="367" spans="1:29">
      <c r="A367" s="240" t="s">
        <v>781</v>
      </c>
      <c r="B367" s="241">
        <v>48</v>
      </c>
      <c r="C367" s="182">
        <v>49</v>
      </c>
      <c r="D367" s="254">
        <f>AVERAGE(B367:C367)</f>
        <v>48.5</v>
      </c>
      <c r="E367" s="182">
        <v>59</v>
      </c>
      <c r="F367" s="182">
        <v>62</v>
      </c>
      <c r="G367" s="211">
        <f t="shared" si="480"/>
        <v>-3</v>
      </c>
      <c r="H367" s="211">
        <f>AVERAGE(E367:F367)</f>
        <v>60.5</v>
      </c>
      <c r="I367" s="211">
        <f t="shared" si="482"/>
        <v>-12</v>
      </c>
      <c r="J367" s="196" t="s">
        <v>1701</v>
      </c>
      <c r="K367" s="196" t="s">
        <v>2256</v>
      </c>
      <c r="L367" s="196" t="s">
        <v>1557</v>
      </c>
      <c r="M367" s="216">
        <f t="shared" si="579"/>
        <v>39.327869</v>
      </c>
      <c r="N367" s="181">
        <v>39327869</v>
      </c>
      <c r="O367" s="216">
        <f t="shared" si="580"/>
        <v>131.53843499999999</v>
      </c>
      <c r="P367" s="181">
        <v>131538435</v>
      </c>
      <c r="Q367" s="184">
        <f t="shared" si="581"/>
        <v>368.65</v>
      </c>
      <c r="R367" s="180">
        <v>368650000</v>
      </c>
      <c r="S367" s="181">
        <v>500188435</v>
      </c>
      <c r="T367" s="180">
        <f t="shared" si="587"/>
        <v>500.18843500000003</v>
      </c>
      <c r="U367" s="209">
        <f t="shared" si="577"/>
        <v>0.73702223842900327</v>
      </c>
      <c r="V367" s="227">
        <v>103</v>
      </c>
      <c r="W367" s="239">
        <f t="shared" si="590"/>
        <v>4.8561983980582522</v>
      </c>
      <c r="X367" s="228">
        <f t="shared" si="578"/>
        <v>0.38182397087378639</v>
      </c>
      <c r="Y367" s="182">
        <v>2014</v>
      </c>
      <c r="Z367" s="202"/>
      <c r="AA367" s="190"/>
      <c r="AB367" s="224" t="str">
        <f>HYPERLINK("http://www.amazon.com/gp/product/B00JM6W5RE/?tag=titb-20","http://www.amazon.com/gp/product/B00JM6W5RE/?tag=titb-20")</f>
        <v>http://www.amazon.com/gp/product/B00JM6W5RE/?tag=titb-20</v>
      </c>
      <c r="AC367" s="189"/>
    </row>
    <row r="368" spans="1:29">
      <c r="A368" s="194" t="s">
        <v>2257</v>
      </c>
      <c r="B368" s="177">
        <v>20</v>
      </c>
      <c r="C368" s="195">
        <v>32</v>
      </c>
      <c r="D368" s="180">
        <f t="shared" ref="D368:D369" si="591">(B368+C368)/2</f>
        <v>26</v>
      </c>
      <c r="E368" s="195">
        <v>78</v>
      </c>
      <c r="F368" s="195">
        <v>52</v>
      </c>
      <c r="G368" s="211">
        <f t="shared" si="480"/>
        <v>26</v>
      </c>
      <c r="H368" s="211">
        <f t="shared" ref="H368:H369" si="592">(E368+F368)/2</f>
        <v>65</v>
      </c>
      <c r="I368" s="181">
        <f t="shared" si="482"/>
        <v>-39</v>
      </c>
      <c r="J368" s="196" t="s">
        <v>1572</v>
      </c>
      <c r="K368" s="196" t="s">
        <v>1572</v>
      </c>
      <c r="L368" s="197" t="s">
        <v>1541</v>
      </c>
      <c r="M368" s="198">
        <f t="shared" si="579"/>
        <v>16.172118999999999</v>
      </c>
      <c r="N368" s="180">
        <v>16172119</v>
      </c>
      <c r="O368" s="198">
        <f t="shared" si="580"/>
        <v>57.386417999999999</v>
      </c>
      <c r="P368" s="180">
        <v>57386418</v>
      </c>
      <c r="Q368" s="198">
        <f t="shared" si="581"/>
        <v>39.555697000000002</v>
      </c>
      <c r="R368" s="181">
        <f>S368-P368</f>
        <v>39555697</v>
      </c>
      <c r="S368" s="180">
        <v>96942115</v>
      </c>
      <c r="T368" s="180">
        <f t="shared" si="587"/>
        <v>96.942115000000001</v>
      </c>
      <c r="U368" s="186">
        <f t="shared" si="577"/>
        <v>0.40803418617388326</v>
      </c>
      <c r="V368" s="227">
        <v>20</v>
      </c>
      <c r="W368" s="239">
        <f t="shared" si="590"/>
        <v>4.8471057499999999</v>
      </c>
      <c r="X368" s="186">
        <f t="shared" si="578"/>
        <v>0.80860594999999991</v>
      </c>
      <c r="Y368" s="195">
        <v>2017</v>
      </c>
      <c r="Z368" s="202"/>
      <c r="AA368" s="202"/>
      <c r="AB368" s="203" t="s">
        <v>2258</v>
      </c>
      <c r="AC368" s="202"/>
    </row>
    <row r="369" spans="1:29">
      <c r="A369" s="225" t="s">
        <v>426</v>
      </c>
      <c r="B369" s="206">
        <v>98</v>
      </c>
      <c r="C369" s="189">
        <v>94</v>
      </c>
      <c r="D369" s="253">
        <f t="shared" si="591"/>
        <v>96</v>
      </c>
      <c r="E369" s="189">
        <v>90</v>
      </c>
      <c r="F369" s="189">
        <v>88</v>
      </c>
      <c r="G369" s="180">
        <f t="shared" si="480"/>
        <v>2</v>
      </c>
      <c r="H369" s="189">
        <f t="shared" si="592"/>
        <v>89</v>
      </c>
      <c r="I369" s="208">
        <f t="shared" si="482"/>
        <v>7</v>
      </c>
      <c r="J369" s="193" t="s">
        <v>1601</v>
      </c>
      <c r="K369" s="193" t="s">
        <v>1601</v>
      </c>
      <c r="L369" s="193" t="s">
        <v>1547</v>
      </c>
      <c r="M369" s="184">
        <f t="shared" si="579"/>
        <v>90.440271999999993</v>
      </c>
      <c r="N369" s="185">
        <v>90440272</v>
      </c>
      <c r="O369" s="184">
        <f t="shared" si="580"/>
        <v>355.59785699999998</v>
      </c>
      <c r="P369" s="180">
        <v>355597857</v>
      </c>
      <c r="Q369" s="184">
        <f t="shared" si="581"/>
        <v>486.9</v>
      </c>
      <c r="R369" s="180">
        <v>486900000</v>
      </c>
      <c r="S369" s="185">
        <f>SUM(P369+(Q369*1000000))</f>
        <v>842497857</v>
      </c>
      <c r="T369" s="185">
        <f t="shared" si="587"/>
        <v>842.49785699999995</v>
      </c>
      <c r="U369" s="209">
        <f t="shared" si="577"/>
        <v>0.57792431868464678</v>
      </c>
      <c r="V369" s="227">
        <v>175</v>
      </c>
      <c r="W369" s="223">
        <f t="shared" ref="W369:W372" si="593">SUM(T369/V369)</f>
        <v>4.8142734685714279</v>
      </c>
      <c r="X369" s="228">
        <f t="shared" si="578"/>
        <v>0.51680155428571428</v>
      </c>
      <c r="Y369" s="189">
        <v>2015</v>
      </c>
      <c r="Z369" s="193" t="s">
        <v>1615</v>
      </c>
      <c r="AA369" s="193" t="s">
        <v>2259</v>
      </c>
      <c r="AB369" s="224" t="s">
        <v>2260</v>
      </c>
      <c r="AC369" s="189"/>
    </row>
    <row r="370" spans="1:29">
      <c r="A370" s="217" t="s">
        <v>2261</v>
      </c>
      <c r="B370" s="218">
        <v>25</v>
      </c>
      <c r="C370" s="178">
        <v>34</v>
      </c>
      <c r="D370" s="218">
        <f>AVERAGE(B370:C370)</f>
        <v>29.5</v>
      </c>
      <c r="E370" s="178">
        <v>52</v>
      </c>
      <c r="F370" s="178">
        <v>62</v>
      </c>
      <c r="G370" s="178">
        <f t="shared" si="480"/>
        <v>-10</v>
      </c>
      <c r="H370" s="178">
        <f>AVERAGE(E370:F370)</f>
        <v>57</v>
      </c>
      <c r="I370" s="218">
        <f t="shared" si="482"/>
        <v>-27.5</v>
      </c>
      <c r="J370" s="213" t="s">
        <v>1402</v>
      </c>
      <c r="K370" s="213" t="s">
        <v>1402</v>
      </c>
      <c r="L370" s="213" t="s">
        <v>1574</v>
      </c>
      <c r="M370" s="221">
        <v>40.6</v>
      </c>
      <c r="N370" s="222">
        <f>M370*1000000</f>
        <v>40600000</v>
      </c>
      <c r="O370" s="184">
        <v>65</v>
      </c>
      <c r="P370" s="222">
        <f>O370*1000000</f>
        <v>65000000</v>
      </c>
      <c r="Q370" s="184">
        <v>26.4</v>
      </c>
      <c r="R370" s="180">
        <f>SUM(Q370*1000000)</f>
        <v>26400000</v>
      </c>
      <c r="S370" s="222">
        <f>T370*1000000</f>
        <v>91400000</v>
      </c>
      <c r="T370" s="222">
        <v>91.4</v>
      </c>
      <c r="U370" s="209">
        <f t="shared" si="577"/>
        <v>0.28884026258205692</v>
      </c>
      <c r="V370" s="187">
        <v>19</v>
      </c>
      <c r="W370" s="223">
        <f t="shared" si="593"/>
        <v>4.810526315789474</v>
      </c>
      <c r="X370" s="228">
        <f t="shared" si="578"/>
        <v>2.1368421052631579</v>
      </c>
      <c r="Y370" s="178">
        <v>2009</v>
      </c>
      <c r="Z370" s="190"/>
      <c r="AA370" s="190"/>
      <c r="AB370" s="224" t="s">
        <v>2262</v>
      </c>
      <c r="AC370" s="189"/>
    </row>
    <row r="371" spans="1:29">
      <c r="A371" s="225" t="s">
        <v>2263</v>
      </c>
      <c r="B371" s="206">
        <v>30</v>
      </c>
      <c r="C371" s="189">
        <v>42</v>
      </c>
      <c r="D371" s="253">
        <f>(B371+C371)/2</f>
        <v>36</v>
      </c>
      <c r="E371" s="189">
        <v>64</v>
      </c>
      <c r="F371" s="189">
        <v>60</v>
      </c>
      <c r="G371" s="246">
        <f t="shared" si="480"/>
        <v>4</v>
      </c>
      <c r="H371" s="244">
        <f>(E371+F371)/2</f>
        <v>62</v>
      </c>
      <c r="I371" s="246">
        <f t="shared" si="482"/>
        <v>-26</v>
      </c>
      <c r="J371" s="193" t="s">
        <v>1550</v>
      </c>
      <c r="K371" s="193" t="s">
        <v>1550</v>
      </c>
      <c r="L371" s="193" t="s">
        <v>1547</v>
      </c>
      <c r="M371" s="184">
        <f t="shared" ref="M371:M376" si="594">N371/1000000</f>
        <v>38.740203000000001</v>
      </c>
      <c r="N371" s="185">
        <v>38740203</v>
      </c>
      <c r="O371" s="184">
        <f t="shared" ref="O371:O376" si="595">P371/1000000</f>
        <v>150.35713699999999</v>
      </c>
      <c r="P371" s="180">
        <v>150357137</v>
      </c>
      <c r="Q371" s="184">
        <f t="shared" ref="Q371:Q376" si="596">R371/1000000</f>
        <v>90.003254999999996</v>
      </c>
      <c r="R371" s="180">
        <v>90003255</v>
      </c>
      <c r="S371" s="185">
        <f>SUM(P371+Q371*1000000)</f>
        <v>240360392</v>
      </c>
      <c r="T371" s="185">
        <f t="shared" ref="T371:T376" si="597">S371/1000000</f>
        <v>240.36039199999999</v>
      </c>
      <c r="U371" s="209">
        <f t="shared" si="577"/>
        <v>0.37445127398527456</v>
      </c>
      <c r="V371" s="187">
        <v>50</v>
      </c>
      <c r="W371" s="188">
        <f t="shared" si="593"/>
        <v>4.8072078400000002</v>
      </c>
      <c r="X371" s="210">
        <f t="shared" si="578"/>
        <v>0.77480406000000002</v>
      </c>
      <c r="Y371" s="189">
        <v>2015</v>
      </c>
      <c r="Z371" s="190"/>
      <c r="AA371" s="190"/>
      <c r="AB371" s="191" t="s">
        <v>2264</v>
      </c>
      <c r="AC371" s="189"/>
    </row>
    <row r="372" spans="1:29">
      <c r="A372" s="205" t="s">
        <v>2265</v>
      </c>
      <c r="B372" s="206">
        <v>46</v>
      </c>
      <c r="C372" s="189">
        <v>48</v>
      </c>
      <c r="D372" s="253">
        <f t="shared" ref="D372:D374" si="598">AVERAGE(B372:C372)</f>
        <v>47</v>
      </c>
      <c r="E372" s="189">
        <v>60</v>
      </c>
      <c r="F372" s="189">
        <v>70</v>
      </c>
      <c r="G372" s="244">
        <f t="shared" si="480"/>
        <v>-10</v>
      </c>
      <c r="H372" s="244">
        <f t="shared" ref="H372:H374" si="599">AVERAGE(E372:F372)</f>
        <v>65</v>
      </c>
      <c r="I372" s="244">
        <f t="shared" si="482"/>
        <v>-18</v>
      </c>
      <c r="J372" s="193" t="s">
        <v>1565</v>
      </c>
      <c r="K372" s="193" t="s">
        <v>1565</v>
      </c>
      <c r="L372" s="193" t="s">
        <v>1547</v>
      </c>
      <c r="M372" s="184">
        <f t="shared" si="594"/>
        <v>16.334565999999999</v>
      </c>
      <c r="N372" s="185">
        <v>16334566</v>
      </c>
      <c r="O372" s="184">
        <f t="shared" si="595"/>
        <v>63.914166999999999</v>
      </c>
      <c r="P372" s="185">
        <v>63914167</v>
      </c>
      <c r="Q372" s="184">
        <f t="shared" si="596"/>
        <v>70.488282999999996</v>
      </c>
      <c r="R372" s="185">
        <v>70488283</v>
      </c>
      <c r="S372" s="185">
        <v>134402450</v>
      </c>
      <c r="T372" s="185">
        <f t="shared" si="597"/>
        <v>134.40244999999999</v>
      </c>
      <c r="U372" s="209">
        <f t="shared" si="577"/>
        <v>0.52445683095806661</v>
      </c>
      <c r="V372" s="187">
        <v>28</v>
      </c>
      <c r="W372" s="223">
        <f t="shared" si="593"/>
        <v>4.8000874999999992</v>
      </c>
      <c r="X372" s="228">
        <f t="shared" si="578"/>
        <v>0.5833773571428571</v>
      </c>
      <c r="Y372" s="189">
        <v>2013</v>
      </c>
      <c r="Z372" s="190"/>
      <c r="AA372" s="190"/>
      <c r="AB372" s="224" t="s">
        <v>2266</v>
      </c>
      <c r="AC372" s="189"/>
    </row>
    <row r="373" spans="1:29">
      <c r="A373" s="217" t="s">
        <v>2267</v>
      </c>
      <c r="B373" s="218">
        <v>85</v>
      </c>
      <c r="C373" s="178">
        <v>69</v>
      </c>
      <c r="D373" s="247">
        <f t="shared" si="598"/>
        <v>77</v>
      </c>
      <c r="E373" s="178">
        <v>82</v>
      </c>
      <c r="F373" s="178">
        <v>75</v>
      </c>
      <c r="G373" s="220">
        <f t="shared" si="480"/>
        <v>7</v>
      </c>
      <c r="H373" s="220">
        <f t="shared" si="599"/>
        <v>78.5</v>
      </c>
      <c r="I373" s="220">
        <f t="shared" si="482"/>
        <v>-1.5</v>
      </c>
      <c r="J373" s="213" t="s">
        <v>1609</v>
      </c>
      <c r="K373" s="213" t="s">
        <v>1965</v>
      </c>
      <c r="L373" s="196" t="s">
        <v>1541</v>
      </c>
      <c r="M373" s="221">
        <f t="shared" si="594"/>
        <v>36.302612000000003</v>
      </c>
      <c r="N373" s="222">
        <v>36302612</v>
      </c>
      <c r="O373" s="184">
        <f t="shared" si="595"/>
        <v>138.447667</v>
      </c>
      <c r="P373" s="222">
        <v>138447667</v>
      </c>
      <c r="Q373" s="184">
        <f t="shared" si="596"/>
        <v>63.137661000000001</v>
      </c>
      <c r="R373" s="185">
        <v>63137661</v>
      </c>
      <c r="S373" s="222">
        <v>201585328</v>
      </c>
      <c r="T373" s="222">
        <f t="shared" si="597"/>
        <v>201.585328</v>
      </c>
      <c r="U373" s="209">
        <f t="shared" si="577"/>
        <v>0.31320563667212925</v>
      </c>
      <c r="V373" s="187">
        <v>42</v>
      </c>
      <c r="W373" s="223">
        <f t="shared" ref="W373:W374" si="600">SUM((S373/1000000)/V373)</f>
        <v>4.7996506666666665</v>
      </c>
      <c r="X373" s="228">
        <f t="shared" si="578"/>
        <v>0.86434790476190482</v>
      </c>
      <c r="Y373" s="182">
        <v>2012</v>
      </c>
      <c r="Z373" s="190"/>
      <c r="AA373" s="190"/>
      <c r="AB373" s="224" t="s">
        <v>2268</v>
      </c>
      <c r="AC373" s="189"/>
    </row>
    <row r="374" spans="1:29">
      <c r="A374" s="217" t="s">
        <v>2269</v>
      </c>
      <c r="B374" s="218">
        <v>18</v>
      </c>
      <c r="C374" s="178">
        <v>36</v>
      </c>
      <c r="D374" s="247">
        <f t="shared" si="598"/>
        <v>27</v>
      </c>
      <c r="E374" s="178">
        <v>61</v>
      </c>
      <c r="F374" s="178">
        <v>49</v>
      </c>
      <c r="G374" s="220">
        <f t="shared" si="480"/>
        <v>12</v>
      </c>
      <c r="H374" s="220">
        <f t="shared" si="599"/>
        <v>55</v>
      </c>
      <c r="I374" s="220">
        <f t="shared" si="482"/>
        <v>-28</v>
      </c>
      <c r="J374" s="213" t="s">
        <v>1550</v>
      </c>
      <c r="K374" s="213" t="s">
        <v>1550</v>
      </c>
      <c r="L374" s="196" t="s">
        <v>1547</v>
      </c>
      <c r="M374" s="221">
        <f t="shared" si="594"/>
        <v>14.554053</v>
      </c>
      <c r="N374" s="222">
        <v>14554053</v>
      </c>
      <c r="O374" s="184">
        <f t="shared" si="595"/>
        <v>77.267296000000002</v>
      </c>
      <c r="P374" s="222">
        <v>77267296</v>
      </c>
      <c r="Q374" s="184">
        <f t="shared" si="596"/>
        <v>42.504936000000001</v>
      </c>
      <c r="R374" s="185">
        <v>42504936</v>
      </c>
      <c r="S374" s="222">
        <v>119772232</v>
      </c>
      <c r="T374" s="222">
        <f t="shared" si="597"/>
        <v>119.772232</v>
      </c>
      <c r="U374" s="209">
        <f t="shared" si="577"/>
        <v>0.35488138853419715</v>
      </c>
      <c r="V374" s="187">
        <v>25</v>
      </c>
      <c r="W374" s="223">
        <f t="shared" si="600"/>
        <v>4.79088928</v>
      </c>
      <c r="X374" s="228">
        <f t="shared" si="578"/>
        <v>0.58216212000000001</v>
      </c>
      <c r="Y374" s="182">
        <v>2012</v>
      </c>
      <c r="Z374" s="190"/>
      <c r="AA374" s="190"/>
      <c r="AB374" s="224" t="s">
        <v>2270</v>
      </c>
      <c r="AC374" s="189"/>
    </row>
    <row r="375" spans="1:29">
      <c r="A375" s="194" t="s">
        <v>958</v>
      </c>
      <c r="B375" s="177">
        <v>43</v>
      </c>
      <c r="C375" s="195">
        <v>43</v>
      </c>
      <c r="D375" s="252">
        <f>(B375+C375)/2</f>
        <v>43</v>
      </c>
      <c r="E375" s="195">
        <v>48</v>
      </c>
      <c r="F375" s="195">
        <v>64</v>
      </c>
      <c r="G375" s="180">
        <f t="shared" si="480"/>
        <v>-16</v>
      </c>
      <c r="H375" s="195">
        <f>(E375+F375)/2</f>
        <v>56</v>
      </c>
      <c r="I375" s="208">
        <f t="shared" si="482"/>
        <v>-13</v>
      </c>
      <c r="J375" s="204" t="s">
        <v>1608</v>
      </c>
      <c r="K375" s="204" t="s">
        <v>1608</v>
      </c>
      <c r="L375" s="183" t="s">
        <v>1541</v>
      </c>
      <c r="M375" s="184">
        <f t="shared" si="594"/>
        <v>38.155177000000002</v>
      </c>
      <c r="N375" s="180">
        <v>38155177</v>
      </c>
      <c r="O375" s="216">
        <f t="shared" si="595"/>
        <v>107.509366</v>
      </c>
      <c r="P375" s="180">
        <v>107509366</v>
      </c>
      <c r="Q375" s="184">
        <f t="shared" si="596"/>
        <v>242.20993899999999</v>
      </c>
      <c r="R375" s="185">
        <v>242209939</v>
      </c>
      <c r="S375" s="185">
        <f>R375+P375</f>
        <v>349719305</v>
      </c>
      <c r="T375" s="185">
        <f t="shared" si="597"/>
        <v>349.71930500000002</v>
      </c>
      <c r="U375" s="209">
        <f>R375/S375</f>
        <v>0.69258383948807167</v>
      </c>
      <c r="V375" s="187">
        <v>73</v>
      </c>
      <c r="W375" s="188">
        <f t="shared" ref="W375:W380" si="601">SUM(T375/V375)</f>
        <v>4.7906754109589045</v>
      </c>
      <c r="X375" s="209">
        <f>N375/(V375*1000000)</f>
        <v>0.52267365753424655</v>
      </c>
      <c r="Y375" s="195">
        <v>2016</v>
      </c>
      <c r="Z375" s="190"/>
      <c r="AA375" s="190"/>
      <c r="AB375" s="191" t="s">
        <v>2271</v>
      </c>
      <c r="AC375" s="190"/>
    </row>
    <row r="376" spans="1:29">
      <c r="A376" s="205" t="s">
        <v>2272</v>
      </c>
      <c r="B376" s="206">
        <v>26</v>
      </c>
      <c r="C376" s="189">
        <v>39</v>
      </c>
      <c r="D376" s="253">
        <f t="shared" ref="D376:D382" si="602">AVERAGE(B376:C376)</f>
        <v>32.5</v>
      </c>
      <c r="E376" s="189">
        <v>50</v>
      </c>
      <c r="F376" s="189">
        <v>34</v>
      </c>
      <c r="G376" s="244">
        <f t="shared" si="480"/>
        <v>16</v>
      </c>
      <c r="H376" s="244">
        <f t="shared" ref="H376:H382" si="603">AVERAGE(E376:F376)</f>
        <v>42</v>
      </c>
      <c r="I376" s="244">
        <f t="shared" si="482"/>
        <v>-9.5</v>
      </c>
      <c r="J376" s="193" t="s">
        <v>1608</v>
      </c>
      <c r="K376" s="193" t="s">
        <v>2273</v>
      </c>
      <c r="L376" s="193" t="s">
        <v>1547</v>
      </c>
      <c r="M376" s="184">
        <f t="shared" si="594"/>
        <v>22.232291</v>
      </c>
      <c r="N376" s="185">
        <v>22232291</v>
      </c>
      <c r="O376" s="184">
        <f t="shared" si="595"/>
        <v>90.288712000000004</v>
      </c>
      <c r="P376" s="185">
        <v>90288712</v>
      </c>
      <c r="Q376" s="184">
        <f t="shared" si="596"/>
        <v>148.97</v>
      </c>
      <c r="R376" s="185">
        <v>148970000</v>
      </c>
      <c r="S376" s="185">
        <v>239258712</v>
      </c>
      <c r="T376" s="185">
        <f t="shared" si="597"/>
        <v>239.258712</v>
      </c>
      <c r="U376" s="209">
        <f t="shared" ref="U376:U382" si="604">(R376/S376)</f>
        <v>0.62263145510872764</v>
      </c>
      <c r="V376" s="187">
        <v>50</v>
      </c>
      <c r="W376" s="223">
        <f t="shared" si="601"/>
        <v>4.7851742399999999</v>
      </c>
      <c r="X376" s="228">
        <f t="shared" ref="X376:X389" si="605">SUM(M376/V376)</f>
        <v>0.44464582000000002</v>
      </c>
      <c r="Y376" s="189">
        <v>2013</v>
      </c>
      <c r="Z376" s="190"/>
      <c r="AA376" s="190"/>
      <c r="AB376" s="224" t="s">
        <v>2274</v>
      </c>
      <c r="AC376" s="189"/>
    </row>
    <row r="377" spans="1:29">
      <c r="A377" s="217" t="s">
        <v>2275</v>
      </c>
      <c r="B377" s="218">
        <v>11</v>
      </c>
      <c r="C377" s="178">
        <v>30</v>
      </c>
      <c r="D377" s="218">
        <f t="shared" si="602"/>
        <v>20.5</v>
      </c>
      <c r="E377" s="178">
        <v>39</v>
      </c>
      <c r="F377" s="178">
        <v>52</v>
      </c>
      <c r="G377" s="178">
        <f t="shared" si="480"/>
        <v>-13</v>
      </c>
      <c r="H377" s="178">
        <f t="shared" si="603"/>
        <v>45.5</v>
      </c>
      <c r="I377" s="218">
        <f t="shared" si="482"/>
        <v>-25</v>
      </c>
      <c r="J377" s="213" t="s">
        <v>1402</v>
      </c>
      <c r="K377" s="213" t="s">
        <v>1646</v>
      </c>
      <c r="L377" s="213" t="s">
        <v>1547</v>
      </c>
      <c r="M377" s="221">
        <v>19.8</v>
      </c>
      <c r="N377" s="222">
        <f t="shared" ref="N377:N379" si="606">M377*1000000</f>
        <v>19800000</v>
      </c>
      <c r="O377" s="184">
        <v>42.67</v>
      </c>
      <c r="P377" s="222">
        <f t="shared" ref="P377:P379" si="607">O377*1000000</f>
        <v>42670000</v>
      </c>
      <c r="Q377" s="184">
        <v>33.840000000000003</v>
      </c>
      <c r="R377" s="180">
        <f t="shared" ref="R377:R379" si="608">SUM(Q377*1000000)</f>
        <v>33840000</v>
      </c>
      <c r="S377" s="222">
        <f t="shared" ref="S377:S379" si="609">T377*1000000</f>
        <v>76510000</v>
      </c>
      <c r="T377" s="222">
        <v>76.510000000000005</v>
      </c>
      <c r="U377" s="209">
        <f t="shared" si="604"/>
        <v>0.44229512482028494</v>
      </c>
      <c r="V377" s="187">
        <v>16</v>
      </c>
      <c r="W377" s="223">
        <f t="shared" si="601"/>
        <v>4.7818750000000003</v>
      </c>
      <c r="X377" s="228">
        <f t="shared" si="605"/>
        <v>1.2375</v>
      </c>
      <c r="Y377" s="178">
        <v>2009</v>
      </c>
      <c r="Z377" s="190"/>
      <c r="AA377" s="190"/>
      <c r="AB377" s="224" t="s">
        <v>2276</v>
      </c>
      <c r="AC377" s="189"/>
    </row>
    <row r="378" spans="1:29">
      <c r="A378" s="217" t="s">
        <v>2277</v>
      </c>
      <c r="B378" s="218">
        <v>18</v>
      </c>
      <c r="C378" s="178">
        <v>34</v>
      </c>
      <c r="D378" s="218">
        <f t="shared" si="602"/>
        <v>26</v>
      </c>
      <c r="E378" s="178">
        <v>44</v>
      </c>
      <c r="F378" s="178">
        <v>57</v>
      </c>
      <c r="G378" s="178">
        <f t="shared" si="480"/>
        <v>-13</v>
      </c>
      <c r="H378" s="178">
        <f t="shared" si="603"/>
        <v>50.5</v>
      </c>
      <c r="I378" s="218">
        <f t="shared" si="482"/>
        <v>-24.5</v>
      </c>
      <c r="J378" s="213" t="s">
        <v>1636</v>
      </c>
      <c r="K378" s="213" t="s">
        <v>2278</v>
      </c>
      <c r="L378" s="213" t="s">
        <v>1536</v>
      </c>
      <c r="M378" s="221">
        <v>12.2</v>
      </c>
      <c r="N378" s="222">
        <f t="shared" si="606"/>
        <v>12200000</v>
      </c>
      <c r="O378" s="184">
        <v>25.48</v>
      </c>
      <c r="P378" s="222">
        <f t="shared" si="607"/>
        <v>25480000</v>
      </c>
      <c r="Q378" s="184">
        <v>22.22</v>
      </c>
      <c r="R378" s="180">
        <f t="shared" si="608"/>
        <v>22220000</v>
      </c>
      <c r="S378" s="222">
        <f t="shared" si="609"/>
        <v>47700000</v>
      </c>
      <c r="T378" s="222">
        <v>47.7</v>
      </c>
      <c r="U378" s="209">
        <f t="shared" si="604"/>
        <v>0.46582809224318661</v>
      </c>
      <c r="V378" s="187">
        <v>10</v>
      </c>
      <c r="W378" s="223">
        <f t="shared" si="601"/>
        <v>4.7700000000000005</v>
      </c>
      <c r="X378" s="228">
        <f t="shared" si="605"/>
        <v>1.22</v>
      </c>
      <c r="Y378" s="178">
        <v>2009</v>
      </c>
      <c r="Z378" s="190"/>
      <c r="AA378" s="190"/>
      <c r="AB378" s="224" t="s">
        <v>2279</v>
      </c>
      <c r="AC378" s="189"/>
    </row>
    <row r="379" spans="1:29">
      <c r="A379" s="217" t="s">
        <v>2280</v>
      </c>
      <c r="B379" s="218">
        <v>22</v>
      </c>
      <c r="C379" s="178">
        <v>36</v>
      </c>
      <c r="D379" s="218">
        <f t="shared" si="602"/>
        <v>29</v>
      </c>
      <c r="E379" s="178">
        <v>51</v>
      </c>
      <c r="F379" s="178">
        <v>67</v>
      </c>
      <c r="G379" s="178">
        <f t="shared" si="480"/>
        <v>-16</v>
      </c>
      <c r="H379" s="178">
        <f t="shared" si="603"/>
        <v>59</v>
      </c>
      <c r="I379" s="218">
        <f t="shared" si="482"/>
        <v>-30</v>
      </c>
      <c r="J379" s="213" t="s">
        <v>1572</v>
      </c>
      <c r="K379" s="213" t="s">
        <v>2281</v>
      </c>
      <c r="L379" s="213" t="s">
        <v>1574</v>
      </c>
      <c r="M379" s="221">
        <v>12.4</v>
      </c>
      <c r="N379" s="222">
        <f t="shared" si="606"/>
        <v>12400000</v>
      </c>
      <c r="O379" s="184">
        <v>31.42</v>
      </c>
      <c r="P379" s="222">
        <f t="shared" si="607"/>
        <v>31420000</v>
      </c>
      <c r="Q379" s="184">
        <v>25.55</v>
      </c>
      <c r="R379" s="180">
        <f t="shared" si="608"/>
        <v>25550000</v>
      </c>
      <c r="S379" s="222">
        <f t="shared" si="609"/>
        <v>56970000</v>
      </c>
      <c r="T379" s="222">
        <v>56.97</v>
      </c>
      <c r="U379" s="209">
        <f t="shared" si="604"/>
        <v>0.44848165701246268</v>
      </c>
      <c r="V379" s="187">
        <v>12</v>
      </c>
      <c r="W379" s="223">
        <f t="shared" si="601"/>
        <v>4.7474999999999996</v>
      </c>
      <c r="X379" s="228">
        <f t="shared" si="605"/>
        <v>1.0333333333333334</v>
      </c>
      <c r="Y379" s="178">
        <v>2008</v>
      </c>
      <c r="Z379" s="190"/>
      <c r="AA379" s="190"/>
      <c r="AB379" s="224" t="s">
        <v>2282</v>
      </c>
      <c r="AC379" s="189"/>
    </row>
    <row r="380" spans="1:29">
      <c r="A380" s="217" t="s">
        <v>1243</v>
      </c>
      <c r="B380" s="218">
        <v>57</v>
      </c>
      <c r="C380" s="189">
        <v>61</v>
      </c>
      <c r="D380" s="247">
        <f t="shared" si="602"/>
        <v>59</v>
      </c>
      <c r="E380" s="195">
        <v>86</v>
      </c>
      <c r="F380" s="189">
        <v>69</v>
      </c>
      <c r="G380" s="222">
        <f t="shared" si="480"/>
        <v>17</v>
      </c>
      <c r="H380" s="178">
        <f t="shared" si="603"/>
        <v>77.5</v>
      </c>
      <c r="I380" s="247">
        <f t="shared" si="482"/>
        <v>-18.5</v>
      </c>
      <c r="J380" s="213" t="s">
        <v>1636</v>
      </c>
      <c r="K380" s="193" t="s">
        <v>1691</v>
      </c>
      <c r="L380" s="213" t="s">
        <v>1541</v>
      </c>
      <c r="M380" s="184">
        <v>70.502384000000006</v>
      </c>
      <c r="N380" s="180">
        <v>70502384</v>
      </c>
      <c r="O380" s="216">
        <f t="shared" ref="O380:O385" si="610">P380/1000000</f>
        <v>319.24619300000001</v>
      </c>
      <c r="P380" s="222">
        <v>319246193</v>
      </c>
      <c r="Q380" s="216">
        <f t="shared" ref="Q380:Q382" si="611">R380/1000000</f>
        <v>389.026388</v>
      </c>
      <c r="R380" s="222">
        <v>389026388</v>
      </c>
      <c r="S380" s="222">
        <v>708272581</v>
      </c>
      <c r="T380" s="222">
        <f t="shared" ref="T380:T382" si="612">S380/1000000</f>
        <v>708.27258099999995</v>
      </c>
      <c r="U380" s="209">
        <f t="shared" si="604"/>
        <v>0.54926083323843933</v>
      </c>
      <c r="V380" s="187">
        <v>150</v>
      </c>
      <c r="W380" s="223">
        <f t="shared" si="601"/>
        <v>4.7218172066666666</v>
      </c>
      <c r="X380" s="228">
        <f t="shared" si="605"/>
        <v>0.47001589333333338</v>
      </c>
      <c r="Y380" s="178">
        <v>2007</v>
      </c>
      <c r="Z380" s="190"/>
      <c r="AA380" s="190"/>
      <c r="AB380" s="191" t="s">
        <v>2283</v>
      </c>
      <c r="AC380" s="190"/>
    </row>
    <row r="381" spans="1:29">
      <c r="A381" s="217" t="s">
        <v>2284</v>
      </c>
      <c r="B381" s="218">
        <v>44</v>
      </c>
      <c r="C381" s="178">
        <v>49</v>
      </c>
      <c r="D381" s="247">
        <f t="shared" si="602"/>
        <v>46.5</v>
      </c>
      <c r="E381" s="178">
        <v>63</v>
      </c>
      <c r="F381" s="178">
        <v>69</v>
      </c>
      <c r="G381" s="220">
        <f t="shared" si="480"/>
        <v>-6</v>
      </c>
      <c r="H381" s="220">
        <f t="shared" si="603"/>
        <v>66</v>
      </c>
      <c r="I381" s="220">
        <f t="shared" si="482"/>
        <v>-19.5</v>
      </c>
      <c r="J381" s="213" t="s">
        <v>1550</v>
      </c>
      <c r="K381" s="213" t="s">
        <v>1550</v>
      </c>
      <c r="L381" s="196" t="s">
        <v>1557</v>
      </c>
      <c r="M381" s="221">
        <f t="shared" ref="M381:M385" si="613">N381/1000000</f>
        <v>21.51408</v>
      </c>
      <c r="N381" s="222">
        <v>21514080</v>
      </c>
      <c r="O381" s="184">
        <f t="shared" si="610"/>
        <v>57.011521000000002</v>
      </c>
      <c r="P381" s="222">
        <v>57011521</v>
      </c>
      <c r="Q381" s="184">
        <f t="shared" si="611"/>
        <v>177.97806299999999</v>
      </c>
      <c r="R381" s="185">
        <v>177978063</v>
      </c>
      <c r="S381" s="222">
        <v>234989584</v>
      </c>
      <c r="T381" s="222">
        <f t="shared" si="612"/>
        <v>234.98958400000001</v>
      </c>
      <c r="U381" s="209">
        <f t="shared" si="604"/>
        <v>0.75738702954595638</v>
      </c>
      <c r="V381" s="187">
        <v>50</v>
      </c>
      <c r="W381" s="223">
        <f>SUM((S381/1000000)/V381)</f>
        <v>4.6997916800000006</v>
      </c>
      <c r="X381" s="228">
        <f t="shared" si="605"/>
        <v>0.43028159999999999</v>
      </c>
      <c r="Y381" s="182">
        <v>2012</v>
      </c>
      <c r="Z381" s="190"/>
      <c r="AA381" s="190"/>
      <c r="AB381" s="224" t="s">
        <v>2285</v>
      </c>
      <c r="AC381" s="189"/>
    </row>
    <row r="382" spans="1:29">
      <c r="A382" s="205" t="s">
        <v>674</v>
      </c>
      <c r="B382" s="206">
        <v>50</v>
      </c>
      <c r="C382" s="189">
        <v>50</v>
      </c>
      <c r="D382" s="253">
        <f t="shared" si="602"/>
        <v>50</v>
      </c>
      <c r="E382" s="189">
        <v>71</v>
      </c>
      <c r="F382" s="189">
        <v>69</v>
      </c>
      <c r="G382" s="244">
        <f t="shared" si="480"/>
        <v>2</v>
      </c>
      <c r="H382" s="244">
        <f t="shared" si="603"/>
        <v>70</v>
      </c>
      <c r="I382" s="244">
        <f t="shared" si="482"/>
        <v>-20</v>
      </c>
      <c r="J382" s="193" t="s">
        <v>1534</v>
      </c>
      <c r="K382" s="193" t="s">
        <v>2286</v>
      </c>
      <c r="L382" s="193" t="s">
        <v>1547</v>
      </c>
      <c r="M382" s="184">
        <f t="shared" si="613"/>
        <v>29.350389</v>
      </c>
      <c r="N382" s="185">
        <v>29350389</v>
      </c>
      <c r="O382" s="184">
        <f t="shared" si="610"/>
        <v>117.723989</v>
      </c>
      <c r="P382" s="185">
        <v>117723989</v>
      </c>
      <c r="Q382" s="184">
        <f t="shared" si="611"/>
        <v>234</v>
      </c>
      <c r="R382" s="185">
        <v>234000000</v>
      </c>
      <c r="S382" s="185">
        <v>351723989</v>
      </c>
      <c r="T382" s="185">
        <f t="shared" si="612"/>
        <v>351.72398900000002</v>
      </c>
      <c r="U382" s="209">
        <f t="shared" si="604"/>
        <v>0.66529439935357948</v>
      </c>
      <c r="V382" s="187">
        <v>75</v>
      </c>
      <c r="W382" s="223">
        <f>SUM(T382/V382)</f>
        <v>4.6896531866666669</v>
      </c>
      <c r="X382" s="228">
        <f t="shared" si="605"/>
        <v>0.39133852000000002</v>
      </c>
      <c r="Y382" s="189">
        <v>2013</v>
      </c>
      <c r="Z382" s="190"/>
      <c r="AA382" s="190"/>
      <c r="AB382" s="224" t="s">
        <v>2287</v>
      </c>
      <c r="AC382" s="189"/>
    </row>
    <row r="383" spans="1:29">
      <c r="A383" s="176" t="s">
        <v>2288</v>
      </c>
      <c r="B383" s="177">
        <v>24</v>
      </c>
      <c r="C383" s="178">
        <v>36</v>
      </c>
      <c r="D383" s="180">
        <f t="shared" ref="D383:D385" si="614">(B383+C383)/2</f>
        <v>30</v>
      </c>
      <c r="E383" s="178">
        <v>84</v>
      </c>
      <c r="F383" s="180">
        <v>59</v>
      </c>
      <c r="G383" s="181">
        <f t="shared" si="480"/>
        <v>25</v>
      </c>
      <c r="H383" s="182">
        <f t="shared" ref="H383:H385" si="615">(E383+F383)/2</f>
        <v>71.5</v>
      </c>
      <c r="I383" s="181">
        <f t="shared" si="482"/>
        <v>-41.5</v>
      </c>
      <c r="J383" s="204" t="s">
        <v>1554</v>
      </c>
      <c r="K383" s="204" t="s">
        <v>1554</v>
      </c>
      <c r="L383" s="183" t="s">
        <v>1541</v>
      </c>
      <c r="M383" s="184">
        <f t="shared" si="613"/>
        <v>4.2456300000000002</v>
      </c>
      <c r="N383" s="180">
        <v>4245630</v>
      </c>
      <c r="O383" s="184">
        <f t="shared" si="610"/>
        <v>16.376066000000002</v>
      </c>
      <c r="P383" s="180">
        <v>16376066</v>
      </c>
      <c r="Q383" s="184">
        <v>0</v>
      </c>
      <c r="R383" s="185">
        <v>0</v>
      </c>
      <c r="S383" s="180">
        <v>16376066</v>
      </c>
      <c r="T383" s="185">
        <f>S383/100000</f>
        <v>163.76066</v>
      </c>
      <c r="U383" s="182">
        <v>0</v>
      </c>
      <c r="V383" s="187">
        <v>3.5</v>
      </c>
      <c r="W383" s="239">
        <f>SUM(S383/(V383*1000000))</f>
        <v>4.6788759999999998</v>
      </c>
      <c r="X383" s="186">
        <f t="shared" si="605"/>
        <v>1.2130371428571429</v>
      </c>
      <c r="Y383" s="178">
        <v>2018</v>
      </c>
      <c r="Z383" s="190"/>
      <c r="AA383" s="190"/>
      <c r="AB383" s="191" t="s">
        <v>2289</v>
      </c>
      <c r="AC383" s="190"/>
    </row>
    <row r="384" spans="1:29">
      <c r="A384" s="259" t="s">
        <v>368</v>
      </c>
      <c r="B384" s="206">
        <v>51</v>
      </c>
      <c r="C384" s="189">
        <v>44</v>
      </c>
      <c r="D384" s="189">
        <f t="shared" si="614"/>
        <v>47.5</v>
      </c>
      <c r="E384" s="189">
        <v>71</v>
      </c>
      <c r="F384" s="189">
        <v>74</v>
      </c>
      <c r="G384" s="195">
        <f t="shared" si="480"/>
        <v>-3</v>
      </c>
      <c r="H384" s="189">
        <f t="shared" si="615"/>
        <v>72.5</v>
      </c>
      <c r="I384" s="195">
        <f t="shared" si="482"/>
        <v>-25</v>
      </c>
      <c r="J384" s="193" t="s">
        <v>1601</v>
      </c>
      <c r="K384" s="193" t="s">
        <v>1601</v>
      </c>
      <c r="L384" s="193" t="s">
        <v>1557</v>
      </c>
      <c r="M384" s="184">
        <f t="shared" si="613"/>
        <v>48.464322000000003</v>
      </c>
      <c r="N384" s="185">
        <v>48464322</v>
      </c>
      <c r="O384" s="184">
        <f t="shared" si="610"/>
        <v>156.46140299999999</v>
      </c>
      <c r="P384" s="180">
        <v>156461403</v>
      </c>
      <c r="Q384" s="184">
        <f t="shared" ref="Q384:Q385" si="616">R384/1000000</f>
        <v>217.6</v>
      </c>
      <c r="R384" s="180">
        <v>217600000</v>
      </c>
      <c r="S384" s="185">
        <f>SUM(P384+(Q384*1000000))</f>
        <v>374061403</v>
      </c>
      <c r="T384" s="185">
        <f t="shared" ref="T384:T385" si="617">S384/1000000</f>
        <v>374.06140299999998</v>
      </c>
      <c r="U384" s="209">
        <f t="shared" ref="U384:U389" si="618">(R384/S384)</f>
        <v>0.58172267508711661</v>
      </c>
      <c r="V384" s="227">
        <v>80</v>
      </c>
      <c r="W384" s="223">
        <f>SUM(T384/V384)</f>
        <v>4.6757675374999996</v>
      </c>
      <c r="X384" s="228">
        <f t="shared" si="605"/>
        <v>0.60580402500000008</v>
      </c>
      <c r="Y384" s="189">
        <v>2015</v>
      </c>
      <c r="Z384" s="190"/>
      <c r="AA384" s="190"/>
      <c r="AB384" s="224" t="s">
        <v>2290</v>
      </c>
      <c r="AC384" s="189"/>
    </row>
    <row r="385" spans="1:29">
      <c r="A385" s="176" t="s">
        <v>2291</v>
      </c>
      <c r="B385" s="177">
        <v>80</v>
      </c>
      <c r="C385" s="178">
        <v>60</v>
      </c>
      <c r="D385" s="180">
        <f t="shared" si="614"/>
        <v>70</v>
      </c>
      <c r="E385" s="178">
        <v>74</v>
      </c>
      <c r="F385" s="180">
        <v>68</v>
      </c>
      <c r="G385" s="181">
        <f t="shared" si="480"/>
        <v>6</v>
      </c>
      <c r="H385" s="182">
        <f t="shared" si="615"/>
        <v>71</v>
      </c>
      <c r="I385" s="181">
        <f t="shared" si="482"/>
        <v>-1</v>
      </c>
      <c r="J385" s="204" t="s">
        <v>2292</v>
      </c>
      <c r="K385" s="204" t="s">
        <v>2292</v>
      </c>
      <c r="L385" s="183" t="s">
        <v>1557</v>
      </c>
      <c r="M385" s="184">
        <f t="shared" si="613"/>
        <v>34.952179999999998</v>
      </c>
      <c r="N385" s="180">
        <v>34952180</v>
      </c>
      <c r="O385" s="184">
        <f t="shared" si="610"/>
        <v>115.620025</v>
      </c>
      <c r="P385" s="180">
        <v>115620025</v>
      </c>
      <c r="Q385" s="184">
        <f t="shared" si="616"/>
        <v>234.951977</v>
      </c>
      <c r="R385" s="185">
        <f>S385-P385</f>
        <v>234951977</v>
      </c>
      <c r="S385" s="180">
        <v>350572002</v>
      </c>
      <c r="T385" s="185">
        <f t="shared" si="617"/>
        <v>350.572002</v>
      </c>
      <c r="U385" s="186">
        <f t="shared" si="618"/>
        <v>0.67019606716910607</v>
      </c>
      <c r="V385" s="187">
        <v>75</v>
      </c>
      <c r="W385" s="239">
        <f>SUM(S385/(V385*1000000))</f>
        <v>4.6742933600000001</v>
      </c>
      <c r="X385" s="186">
        <f t="shared" si="605"/>
        <v>0.46602906666666666</v>
      </c>
      <c r="Y385" s="178">
        <v>2018</v>
      </c>
      <c r="Z385" s="190"/>
      <c r="AA385" s="190"/>
      <c r="AB385" s="191" t="s">
        <v>2293</v>
      </c>
      <c r="AC385" s="190"/>
    </row>
    <row r="386" spans="1:29">
      <c r="A386" s="217" t="s">
        <v>2294</v>
      </c>
      <c r="B386" s="218">
        <v>29</v>
      </c>
      <c r="C386" s="178">
        <v>30</v>
      </c>
      <c r="D386" s="247">
        <f>AVERAGE(B386:C386)</f>
        <v>29.5</v>
      </c>
      <c r="E386" s="178">
        <v>52</v>
      </c>
      <c r="F386" s="178">
        <v>48</v>
      </c>
      <c r="G386" s="220">
        <f t="shared" si="480"/>
        <v>4</v>
      </c>
      <c r="H386" s="220">
        <f>AVERAGE(E386:F386)</f>
        <v>50</v>
      </c>
      <c r="I386" s="220">
        <f t="shared" si="482"/>
        <v>-20.5</v>
      </c>
      <c r="J386" s="213" t="s">
        <v>1402</v>
      </c>
      <c r="K386" s="213" t="s">
        <v>1618</v>
      </c>
      <c r="L386" s="213" t="s">
        <v>1557</v>
      </c>
      <c r="M386" s="221">
        <v>27.4</v>
      </c>
      <c r="N386" s="222">
        <f>M386*1000000</f>
        <v>27400000</v>
      </c>
      <c r="O386" s="184">
        <v>66.5</v>
      </c>
      <c r="P386" s="222">
        <f>O386*1000000</f>
        <v>66500000</v>
      </c>
      <c r="Q386" s="184">
        <v>119.69</v>
      </c>
      <c r="R386" s="180">
        <f>SUM(Q386*1000000)</f>
        <v>119690000</v>
      </c>
      <c r="S386" s="222">
        <f>T386*1000000</f>
        <v>186190000</v>
      </c>
      <c r="T386" s="222">
        <v>186.19</v>
      </c>
      <c r="U386" s="209">
        <f t="shared" si="618"/>
        <v>0.64283796122240722</v>
      </c>
      <c r="V386" s="187">
        <v>40</v>
      </c>
      <c r="W386" s="223">
        <f>SUM(T386/V386)</f>
        <v>4.6547499999999999</v>
      </c>
      <c r="X386" s="228">
        <f t="shared" si="605"/>
        <v>0.68499999999999994</v>
      </c>
      <c r="Y386" s="178">
        <v>2009</v>
      </c>
      <c r="Z386" s="190"/>
      <c r="AA386" s="190"/>
      <c r="AB386" s="224" t="s">
        <v>2295</v>
      </c>
      <c r="AC386" s="189"/>
    </row>
    <row r="387" spans="1:29">
      <c r="A387" s="176" t="s">
        <v>2296</v>
      </c>
      <c r="B387" s="177">
        <v>42</v>
      </c>
      <c r="C387" s="178">
        <v>51</v>
      </c>
      <c r="D387" s="180">
        <f t="shared" ref="D387:D388" si="619">(B387+C387)/2</f>
        <v>46.5</v>
      </c>
      <c r="E387" s="178">
        <v>60</v>
      </c>
      <c r="F387" s="180">
        <v>65</v>
      </c>
      <c r="G387" s="181">
        <f t="shared" si="480"/>
        <v>-5</v>
      </c>
      <c r="H387" s="182">
        <f t="shared" ref="H387:H388" si="620">(E387+F387)/2</f>
        <v>62.5</v>
      </c>
      <c r="I387" s="181">
        <f t="shared" si="482"/>
        <v>-16</v>
      </c>
      <c r="J387" s="183" t="s">
        <v>1534</v>
      </c>
      <c r="K387" s="183" t="s">
        <v>1535</v>
      </c>
      <c r="L387" s="183" t="s">
        <v>1557</v>
      </c>
      <c r="M387" s="184">
        <f t="shared" ref="M387:M390" si="621">N387/1000000</f>
        <v>24.167010999999999</v>
      </c>
      <c r="N387" s="180">
        <v>24167011</v>
      </c>
      <c r="O387" s="184">
        <f t="shared" ref="O387:O390" si="622">P387/1000000</f>
        <v>58.032443000000001</v>
      </c>
      <c r="P387" s="180">
        <v>58032443</v>
      </c>
      <c r="Q387" s="184">
        <f t="shared" ref="Q387:Q390" si="623">R387/1000000</f>
        <v>230.229298</v>
      </c>
      <c r="R387" s="185">
        <f t="shared" ref="R387:R388" si="624">S387-P387</f>
        <v>230229298</v>
      </c>
      <c r="S387" s="180">
        <v>288261741</v>
      </c>
      <c r="T387" s="185">
        <f t="shared" ref="T387:T390" si="625">S387/1000000</f>
        <v>288.26174099999997</v>
      </c>
      <c r="U387" s="186">
        <f t="shared" si="618"/>
        <v>0.79868142474030224</v>
      </c>
      <c r="V387" s="187">
        <v>62</v>
      </c>
      <c r="W387" s="239">
        <f t="shared" ref="W387:W388" si="626">SUM(S387/(V387*1000000))</f>
        <v>4.6493829193548386</v>
      </c>
      <c r="X387" s="186">
        <f t="shared" si="605"/>
        <v>0.38979049999999998</v>
      </c>
      <c r="Y387" s="178">
        <v>2018</v>
      </c>
      <c r="Z387" s="190"/>
      <c r="AA387" s="190"/>
      <c r="AB387" s="191" t="s">
        <v>2297</v>
      </c>
      <c r="AC387" s="190"/>
    </row>
    <row r="388" spans="1:29">
      <c r="A388" s="194" t="s">
        <v>1213</v>
      </c>
      <c r="B388" s="177">
        <v>92</v>
      </c>
      <c r="C388" s="195">
        <v>73</v>
      </c>
      <c r="D388" s="180">
        <f t="shared" si="619"/>
        <v>82.5</v>
      </c>
      <c r="E388" s="195">
        <v>88</v>
      </c>
      <c r="F388" s="195">
        <v>80</v>
      </c>
      <c r="G388" s="182">
        <f t="shared" si="480"/>
        <v>8</v>
      </c>
      <c r="H388" s="182">
        <f t="shared" si="620"/>
        <v>84</v>
      </c>
      <c r="I388" s="181">
        <f t="shared" si="482"/>
        <v>-1.5</v>
      </c>
      <c r="J388" s="196" t="s">
        <v>1609</v>
      </c>
      <c r="K388" s="196" t="s">
        <v>2061</v>
      </c>
      <c r="L388" s="197" t="s">
        <v>1541</v>
      </c>
      <c r="M388" s="198">
        <f t="shared" si="621"/>
        <v>122.744989</v>
      </c>
      <c r="N388" s="180">
        <v>122744989</v>
      </c>
      <c r="O388" s="198">
        <f t="shared" si="622"/>
        <v>302.95022699999998</v>
      </c>
      <c r="P388" s="180">
        <v>302950227</v>
      </c>
      <c r="Q388" s="198">
        <f t="shared" si="623"/>
        <v>532.56759</v>
      </c>
      <c r="R388" s="181">
        <f t="shared" si="624"/>
        <v>532567590</v>
      </c>
      <c r="S388" s="180">
        <v>835517817</v>
      </c>
      <c r="T388" s="180">
        <f t="shared" si="625"/>
        <v>835.51781700000004</v>
      </c>
      <c r="U388" s="186">
        <f t="shared" si="618"/>
        <v>0.63741021335993842</v>
      </c>
      <c r="V388" s="227">
        <v>180</v>
      </c>
      <c r="W388" s="239">
        <f t="shared" si="626"/>
        <v>4.64176565</v>
      </c>
      <c r="X388" s="186">
        <f t="shared" si="605"/>
        <v>0.68191660555555556</v>
      </c>
      <c r="Y388" s="195">
        <v>2017</v>
      </c>
      <c r="Z388" s="202"/>
      <c r="AA388" s="202"/>
      <c r="AB388" s="203" t="s">
        <v>2298</v>
      </c>
      <c r="AC388" s="202"/>
    </row>
    <row r="389" spans="1:29">
      <c r="A389" s="205" t="s">
        <v>2299</v>
      </c>
      <c r="B389" s="206">
        <v>85</v>
      </c>
      <c r="C389" s="189">
        <v>68</v>
      </c>
      <c r="D389" s="253">
        <f>AVERAGE(B389:C389)</f>
        <v>76.5</v>
      </c>
      <c r="E389" s="189">
        <v>84</v>
      </c>
      <c r="F389" s="189">
        <v>79</v>
      </c>
      <c r="G389" s="244">
        <f t="shared" si="480"/>
        <v>5</v>
      </c>
      <c r="H389" s="244">
        <f>AVERAGE(E389:F389)</f>
        <v>81.5</v>
      </c>
      <c r="I389" s="244">
        <f t="shared" si="482"/>
        <v>-5</v>
      </c>
      <c r="J389" s="193" t="s">
        <v>1554</v>
      </c>
      <c r="K389" s="193" t="s">
        <v>1581</v>
      </c>
      <c r="L389" s="193" t="s">
        <v>1547</v>
      </c>
      <c r="M389" s="184">
        <f t="shared" si="621"/>
        <v>0.55278799999999995</v>
      </c>
      <c r="N389" s="185">
        <v>552788</v>
      </c>
      <c r="O389" s="184">
        <f t="shared" si="622"/>
        <v>21.506546</v>
      </c>
      <c r="P389" s="185">
        <v>21506546</v>
      </c>
      <c r="Q389" s="184">
        <f t="shared" si="623"/>
        <v>1.6921060000000001</v>
      </c>
      <c r="R389" s="185">
        <v>1692106</v>
      </c>
      <c r="S389" s="185">
        <v>23198652</v>
      </c>
      <c r="T389" s="185">
        <f t="shared" si="625"/>
        <v>23.198651999999999</v>
      </c>
      <c r="U389" s="209">
        <f t="shared" si="618"/>
        <v>7.2939841504583977E-2</v>
      </c>
      <c r="V389" s="187">
        <v>5</v>
      </c>
      <c r="W389" s="223">
        <f t="shared" ref="W389:W393" si="627">SUM(T389/V389)</f>
        <v>4.6397303999999995</v>
      </c>
      <c r="X389" s="228">
        <f t="shared" si="605"/>
        <v>0.11055759999999999</v>
      </c>
      <c r="Y389" s="189">
        <v>2013</v>
      </c>
      <c r="Z389" s="190"/>
      <c r="AA389" s="190"/>
      <c r="AB389" s="224" t="s">
        <v>2300</v>
      </c>
      <c r="AC389" s="189"/>
    </row>
    <row r="390" spans="1:29">
      <c r="A390" s="194" t="s">
        <v>159</v>
      </c>
      <c r="B390" s="177">
        <v>90</v>
      </c>
      <c r="C390" s="195">
        <v>75</v>
      </c>
      <c r="D390" s="252">
        <f>(B390+C390)/2</f>
        <v>82.5</v>
      </c>
      <c r="E390" s="195">
        <v>89</v>
      </c>
      <c r="F390" s="189">
        <v>83</v>
      </c>
      <c r="G390" s="180">
        <f t="shared" si="480"/>
        <v>6</v>
      </c>
      <c r="H390" s="195">
        <f>(E390+F390)/2</f>
        <v>86</v>
      </c>
      <c r="I390" s="208">
        <f t="shared" si="482"/>
        <v>-3.5</v>
      </c>
      <c r="J390" s="204" t="s">
        <v>1544</v>
      </c>
      <c r="K390" s="204" t="s">
        <v>1544</v>
      </c>
      <c r="L390" s="183" t="s">
        <v>1557</v>
      </c>
      <c r="M390" s="184">
        <f t="shared" si="621"/>
        <v>179.13914199999999</v>
      </c>
      <c r="N390" s="180">
        <v>179139142</v>
      </c>
      <c r="O390" s="216">
        <f t="shared" si="622"/>
        <v>408.08434899999997</v>
      </c>
      <c r="P390" s="180">
        <v>408084349</v>
      </c>
      <c r="Q390" s="184">
        <f t="shared" si="623"/>
        <v>745.220146</v>
      </c>
      <c r="R390" s="185">
        <v>745220146</v>
      </c>
      <c r="S390" s="185">
        <f>R390+P390</f>
        <v>1153304495</v>
      </c>
      <c r="T390" s="185">
        <f t="shared" si="625"/>
        <v>1153.3044950000001</v>
      </c>
      <c r="U390" s="209">
        <f>R390/S390</f>
        <v>0.6461607920811927</v>
      </c>
      <c r="V390" s="187">
        <v>250</v>
      </c>
      <c r="W390" s="188">
        <f t="shared" si="627"/>
        <v>4.6132179799999999</v>
      </c>
      <c r="X390" s="209">
        <f>N390/(V390*1000000)</f>
        <v>0.716556568</v>
      </c>
      <c r="Y390" s="195">
        <v>2016</v>
      </c>
      <c r="Z390" s="190"/>
      <c r="AA390" s="190"/>
      <c r="AB390" s="191" t="s">
        <v>2301</v>
      </c>
      <c r="AC390" s="190"/>
    </row>
    <row r="391" spans="1:29">
      <c r="A391" s="217" t="s">
        <v>2302</v>
      </c>
      <c r="B391" s="218">
        <v>29</v>
      </c>
      <c r="C391" s="178">
        <v>43</v>
      </c>
      <c r="D391" s="218">
        <f t="shared" ref="D391:D396" si="628">AVERAGE(B391:C391)</f>
        <v>36</v>
      </c>
      <c r="E391" s="178">
        <v>66</v>
      </c>
      <c r="F391" s="178">
        <v>59</v>
      </c>
      <c r="G391" s="178">
        <f t="shared" si="480"/>
        <v>7</v>
      </c>
      <c r="H391" s="178">
        <f t="shared" ref="H391:H396" si="629">AVERAGE(E391:F391)</f>
        <v>62.5</v>
      </c>
      <c r="I391" s="218">
        <f t="shared" si="482"/>
        <v>-26.5</v>
      </c>
      <c r="J391" s="213" t="s">
        <v>1612</v>
      </c>
      <c r="K391" s="213" t="s">
        <v>2303</v>
      </c>
      <c r="L391" s="213" t="s">
        <v>1541</v>
      </c>
      <c r="M391" s="221">
        <v>30.4</v>
      </c>
      <c r="N391" s="222">
        <f t="shared" ref="N391:N393" si="630">M391*1000000</f>
        <v>30400000</v>
      </c>
      <c r="O391" s="184">
        <v>80.010000000000005</v>
      </c>
      <c r="P391" s="222">
        <f t="shared" ref="P391:P393" si="631">O391*1000000</f>
        <v>80010000</v>
      </c>
      <c r="Q391" s="184">
        <v>34.96</v>
      </c>
      <c r="R391" s="180">
        <f t="shared" ref="R391:R393" si="632">SUM(Q391*1000000)</f>
        <v>34960000</v>
      </c>
      <c r="S391" s="222">
        <f t="shared" ref="S391:S393" si="633">T391*1000000</f>
        <v>114970000</v>
      </c>
      <c r="T391" s="222">
        <f>SUM(O391+Q391)</f>
        <v>114.97</v>
      </c>
      <c r="U391" s="209">
        <f t="shared" ref="U391:U415" si="634">(R391/S391)</f>
        <v>0.30407932504131513</v>
      </c>
      <c r="V391" s="187">
        <v>25</v>
      </c>
      <c r="W391" s="223">
        <f t="shared" si="627"/>
        <v>4.5987999999999998</v>
      </c>
      <c r="X391" s="228">
        <f t="shared" ref="X391:X415" si="635">SUM(M391/V391)</f>
        <v>1.216</v>
      </c>
      <c r="Y391" s="178">
        <v>2010</v>
      </c>
      <c r="Z391" s="190"/>
      <c r="AA391" s="190"/>
      <c r="AB391" s="224" t="s">
        <v>2304</v>
      </c>
      <c r="AC391" s="189"/>
    </row>
    <row r="392" spans="1:29">
      <c r="A392" s="217" t="s">
        <v>2305</v>
      </c>
      <c r="B392" s="218">
        <v>88</v>
      </c>
      <c r="C392" s="178">
        <v>69</v>
      </c>
      <c r="D392" s="218">
        <f t="shared" si="628"/>
        <v>78.5</v>
      </c>
      <c r="E392" s="178">
        <v>87</v>
      </c>
      <c r="F392" s="178">
        <v>78</v>
      </c>
      <c r="G392" s="178">
        <f t="shared" si="480"/>
        <v>9</v>
      </c>
      <c r="H392" s="178">
        <f t="shared" si="629"/>
        <v>82.5</v>
      </c>
      <c r="I392" s="218">
        <f t="shared" si="482"/>
        <v>-4</v>
      </c>
      <c r="J392" s="213" t="s">
        <v>1701</v>
      </c>
      <c r="K392" s="213" t="s">
        <v>2306</v>
      </c>
      <c r="L392" s="213" t="s">
        <v>1547</v>
      </c>
      <c r="M392" s="221">
        <v>38</v>
      </c>
      <c r="N392" s="222">
        <f t="shared" si="630"/>
        <v>38000000</v>
      </c>
      <c r="O392" s="184">
        <v>120.5</v>
      </c>
      <c r="P392" s="222">
        <f t="shared" si="631"/>
        <v>120500000</v>
      </c>
      <c r="Q392" s="184">
        <v>200.91</v>
      </c>
      <c r="R392" s="180">
        <f t="shared" si="632"/>
        <v>200910000</v>
      </c>
      <c r="S392" s="222">
        <f t="shared" si="633"/>
        <v>321410000</v>
      </c>
      <c r="T392" s="222">
        <v>321.41000000000003</v>
      </c>
      <c r="U392" s="209">
        <f t="shared" si="634"/>
        <v>0.62508944961264423</v>
      </c>
      <c r="V392" s="187">
        <v>70</v>
      </c>
      <c r="W392" s="223">
        <f t="shared" si="627"/>
        <v>4.5915714285714291</v>
      </c>
      <c r="X392" s="228">
        <f t="shared" si="635"/>
        <v>0.54285714285714282</v>
      </c>
      <c r="Y392" s="178">
        <v>2009</v>
      </c>
      <c r="Z392" s="190"/>
      <c r="AA392" s="190"/>
      <c r="AB392" s="224" t="s">
        <v>2307</v>
      </c>
      <c r="AC392" s="189"/>
    </row>
    <row r="393" spans="1:29">
      <c r="A393" s="217" t="s">
        <v>835</v>
      </c>
      <c r="B393" s="218">
        <v>57</v>
      </c>
      <c r="C393" s="178">
        <v>58</v>
      </c>
      <c r="D393" s="247">
        <f t="shared" si="628"/>
        <v>57.5</v>
      </c>
      <c r="E393" s="178">
        <v>64</v>
      </c>
      <c r="F393" s="178">
        <v>64</v>
      </c>
      <c r="G393" s="222">
        <f t="shared" si="480"/>
        <v>0</v>
      </c>
      <c r="H393" s="178">
        <f t="shared" si="629"/>
        <v>64</v>
      </c>
      <c r="I393" s="247">
        <f t="shared" si="482"/>
        <v>-6.5</v>
      </c>
      <c r="J393" s="213" t="s">
        <v>1601</v>
      </c>
      <c r="K393" s="213" t="s">
        <v>1806</v>
      </c>
      <c r="L393" s="213" t="s">
        <v>1557</v>
      </c>
      <c r="M393" s="221">
        <v>70.8</v>
      </c>
      <c r="N393" s="222">
        <f t="shared" si="630"/>
        <v>70800000</v>
      </c>
      <c r="O393" s="184">
        <v>238.74</v>
      </c>
      <c r="P393" s="222">
        <f t="shared" si="631"/>
        <v>238740000</v>
      </c>
      <c r="Q393" s="184">
        <v>513.86</v>
      </c>
      <c r="R393" s="180">
        <f t="shared" si="632"/>
        <v>513860000</v>
      </c>
      <c r="S393" s="222">
        <f t="shared" si="633"/>
        <v>752600000</v>
      </c>
      <c r="T393" s="222">
        <f>SUM(O393+Q393)</f>
        <v>752.6</v>
      </c>
      <c r="U393" s="209">
        <f t="shared" si="634"/>
        <v>0.6827796970502259</v>
      </c>
      <c r="V393" s="187">
        <v>165</v>
      </c>
      <c r="W393" s="223">
        <f t="shared" si="627"/>
        <v>4.5612121212121215</v>
      </c>
      <c r="X393" s="228">
        <f t="shared" si="635"/>
        <v>0.42909090909090908</v>
      </c>
      <c r="Y393" s="178">
        <v>2010</v>
      </c>
      <c r="Z393" s="190"/>
      <c r="AA393" s="190"/>
      <c r="AB393" s="224" t="s">
        <v>2308</v>
      </c>
      <c r="AC393" s="189"/>
    </row>
    <row r="394" spans="1:29">
      <c r="A394" s="240" t="s">
        <v>325</v>
      </c>
      <c r="B394" s="241">
        <v>91</v>
      </c>
      <c r="C394" s="182">
        <v>76</v>
      </c>
      <c r="D394" s="254">
        <f t="shared" si="628"/>
        <v>83.5</v>
      </c>
      <c r="E394" s="182">
        <v>93</v>
      </c>
      <c r="F394" s="182">
        <v>85</v>
      </c>
      <c r="G394" s="211">
        <f t="shared" si="480"/>
        <v>8</v>
      </c>
      <c r="H394" s="211">
        <f t="shared" si="629"/>
        <v>89</v>
      </c>
      <c r="I394" s="211">
        <f t="shared" si="482"/>
        <v>-5.5</v>
      </c>
      <c r="J394" s="196" t="s">
        <v>1609</v>
      </c>
      <c r="K394" s="196" t="s">
        <v>2194</v>
      </c>
      <c r="L394" s="196" t="s">
        <v>1541</v>
      </c>
      <c r="M394" s="216">
        <f t="shared" ref="M394:M395" si="636">N394/1000000</f>
        <v>94.320882999999995</v>
      </c>
      <c r="N394" s="181">
        <v>94320883</v>
      </c>
      <c r="O394" s="216">
        <f t="shared" ref="O394:O395" si="637">P394/1000000</f>
        <v>333.17660000000001</v>
      </c>
      <c r="P394" s="181">
        <v>333176600</v>
      </c>
      <c r="Q394" s="184">
        <f t="shared" ref="Q394:Q395" si="638">R394/1000000</f>
        <v>441</v>
      </c>
      <c r="R394" s="180">
        <v>441000000</v>
      </c>
      <c r="S394" s="181">
        <v>774176600</v>
      </c>
      <c r="T394" s="180">
        <f t="shared" ref="T394:T395" si="639">S394/1000000</f>
        <v>774.17660000000001</v>
      </c>
      <c r="U394" s="209">
        <f t="shared" si="634"/>
        <v>0.569637470313621</v>
      </c>
      <c r="V394" s="227">
        <v>170</v>
      </c>
      <c r="W394" s="239">
        <f t="shared" ref="W394:W395" si="640">SUM(S394/(V394*1000000))</f>
        <v>4.5539800000000001</v>
      </c>
      <c r="X394" s="228">
        <f t="shared" si="635"/>
        <v>0.5548287235294117</v>
      </c>
      <c r="Y394" s="182">
        <v>2014</v>
      </c>
      <c r="Z394" s="202"/>
      <c r="AA394" s="190"/>
      <c r="AB394" s="224" t="s">
        <v>2309</v>
      </c>
      <c r="AC394" s="189"/>
    </row>
    <row r="395" spans="1:29">
      <c r="A395" s="240" t="s">
        <v>2310</v>
      </c>
      <c r="B395" s="241">
        <v>95</v>
      </c>
      <c r="C395" s="182">
        <v>76</v>
      </c>
      <c r="D395" s="254">
        <f t="shared" si="628"/>
        <v>85.5</v>
      </c>
      <c r="E395" s="182">
        <v>86</v>
      </c>
      <c r="F395" s="182">
        <v>84</v>
      </c>
      <c r="G395" s="211">
        <f t="shared" si="480"/>
        <v>2</v>
      </c>
      <c r="H395" s="211">
        <f t="shared" si="629"/>
        <v>85</v>
      </c>
      <c r="I395" s="211">
        <f t="shared" si="482"/>
        <v>0.5</v>
      </c>
      <c r="J395" s="196" t="s">
        <v>1572</v>
      </c>
      <c r="K395" s="196" t="s">
        <v>2311</v>
      </c>
      <c r="L395" s="196" t="s">
        <v>1630</v>
      </c>
      <c r="M395" s="216">
        <f t="shared" si="636"/>
        <v>10.441000000000001</v>
      </c>
      <c r="N395" s="181">
        <v>10441000</v>
      </c>
      <c r="O395" s="216">
        <f t="shared" si="637"/>
        <v>32.381216999999999</v>
      </c>
      <c r="P395" s="181">
        <v>32381217</v>
      </c>
      <c r="Q395" s="184">
        <f t="shared" si="638"/>
        <v>6.3159999999999998</v>
      </c>
      <c r="R395" s="180">
        <v>6316000</v>
      </c>
      <c r="S395" s="181">
        <v>38697217</v>
      </c>
      <c r="T395" s="180">
        <f t="shared" si="639"/>
        <v>38.697217000000002</v>
      </c>
      <c r="U395" s="209">
        <f t="shared" si="634"/>
        <v>0.16321587157029924</v>
      </c>
      <c r="V395" s="227">
        <v>8.5</v>
      </c>
      <c r="W395" s="239">
        <f t="shared" si="640"/>
        <v>4.5526137647058826</v>
      </c>
      <c r="X395" s="228">
        <f t="shared" si="635"/>
        <v>1.2283529411764706</v>
      </c>
      <c r="Y395" s="182">
        <v>2014</v>
      </c>
      <c r="Z395" s="202"/>
      <c r="AA395" s="190"/>
      <c r="AB395" s="224" t="s">
        <v>2312</v>
      </c>
      <c r="AC395" s="189"/>
    </row>
    <row r="396" spans="1:29">
      <c r="A396" s="217" t="s">
        <v>1303</v>
      </c>
      <c r="B396" s="218">
        <v>73</v>
      </c>
      <c r="C396" s="178">
        <v>64</v>
      </c>
      <c r="D396" s="218">
        <f t="shared" si="628"/>
        <v>68.5</v>
      </c>
      <c r="E396" s="178">
        <v>72</v>
      </c>
      <c r="F396" s="178">
        <v>66</v>
      </c>
      <c r="G396" s="178">
        <f t="shared" si="480"/>
        <v>6</v>
      </c>
      <c r="H396" s="178">
        <f t="shared" si="629"/>
        <v>69</v>
      </c>
      <c r="I396" s="218">
        <f t="shared" si="482"/>
        <v>-0.5</v>
      </c>
      <c r="J396" s="213" t="s">
        <v>1609</v>
      </c>
      <c r="K396" s="213" t="s">
        <v>1815</v>
      </c>
      <c r="L396" s="213" t="s">
        <v>1541</v>
      </c>
      <c r="M396" s="221">
        <v>50.93</v>
      </c>
      <c r="N396" s="222">
        <f>M396*1000000</f>
        <v>50930000</v>
      </c>
      <c r="O396" s="184">
        <v>134.51</v>
      </c>
      <c r="P396" s="222">
        <f>O396*1000000</f>
        <v>134510000</v>
      </c>
      <c r="Q396" s="184">
        <v>206.92</v>
      </c>
      <c r="R396" s="180">
        <f>SUM(Q396*1000000)</f>
        <v>206920000</v>
      </c>
      <c r="S396" s="222">
        <f>T396*1000000</f>
        <v>341430000</v>
      </c>
      <c r="T396" s="222">
        <v>341.43</v>
      </c>
      <c r="U396" s="209">
        <f t="shared" si="634"/>
        <v>0.60603930527487337</v>
      </c>
      <c r="V396" s="187">
        <v>75</v>
      </c>
      <c r="W396" s="223">
        <f t="shared" ref="W396:W398" si="641">SUM(T396/V396)</f>
        <v>4.5524000000000004</v>
      </c>
      <c r="X396" s="228">
        <f t="shared" si="635"/>
        <v>0.67906666666666671</v>
      </c>
      <c r="Y396" s="178">
        <v>2008</v>
      </c>
      <c r="Z396" s="190"/>
      <c r="AA396" s="190"/>
      <c r="AB396" s="224" t="s">
        <v>2313</v>
      </c>
      <c r="AC396" s="189"/>
    </row>
    <row r="397" spans="1:29">
      <c r="A397" s="225" t="s">
        <v>1453</v>
      </c>
      <c r="B397" s="206">
        <v>92</v>
      </c>
      <c r="C397" s="189">
        <v>75</v>
      </c>
      <c r="D397" s="253">
        <f>(B397+C397)/2</f>
        <v>83.5</v>
      </c>
      <c r="E397" s="189">
        <v>89</v>
      </c>
      <c r="F397" s="189">
        <v>79</v>
      </c>
      <c r="G397" s="180">
        <f t="shared" si="480"/>
        <v>10</v>
      </c>
      <c r="H397" s="189">
        <f>(E397+F397)/2</f>
        <v>84</v>
      </c>
      <c r="I397" s="208">
        <f t="shared" si="482"/>
        <v>-0.5</v>
      </c>
      <c r="J397" s="193" t="s">
        <v>1609</v>
      </c>
      <c r="K397" s="193" t="s">
        <v>1609</v>
      </c>
      <c r="L397" s="193" t="s">
        <v>1557</v>
      </c>
      <c r="M397" s="184">
        <f t="shared" ref="M397:M399" si="642">N397/1000000</f>
        <v>55.520088999999999</v>
      </c>
      <c r="N397" s="185">
        <v>55520089</v>
      </c>
      <c r="O397" s="184">
        <f t="shared" ref="O397:O399" si="643">P397/1000000</f>
        <v>195.04237699999999</v>
      </c>
      <c r="P397" s="180">
        <v>195042377</v>
      </c>
      <c r="Q397" s="184">
        <f t="shared" ref="Q397:Q399" si="644">R397/1000000</f>
        <v>487.1</v>
      </c>
      <c r="R397" s="180">
        <v>487100000</v>
      </c>
      <c r="S397" s="185">
        <f>SUM(P397+(Q397*1000000))</f>
        <v>682142377</v>
      </c>
      <c r="T397" s="185">
        <f t="shared" ref="T397:T399" si="645">S397/1000000</f>
        <v>682.14237700000001</v>
      </c>
      <c r="U397" s="209">
        <f t="shared" si="634"/>
        <v>0.71407380104754881</v>
      </c>
      <c r="V397" s="227">
        <v>150</v>
      </c>
      <c r="W397" s="223">
        <f t="shared" si="641"/>
        <v>4.547615846666667</v>
      </c>
      <c r="X397" s="228">
        <f t="shared" si="635"/>
        <v>0.37013392666666667</v>
      </c>
      <c r="Y397" s="189">
        <v>2015</v>
      </c>
      <c r="Z397" s="190"/>
      <c r="AA397" s="190"/>
      <c r="AB397" s="224" t="s">
        <v>2314</v>
      </c>
      <c r="AC397" s="189"/>
    </row>
    <row r="398" spans="1:29">
      <c r="A398" s="205" t="s">
        <v>2315</v>
      </c>
      <c r="B398" s="206">
        <v>15</v>
      </c>
      <c r="C398" s="195">
        <v>21</v>
      </c>
      <c r="D398" s="253">
        <f>AVERAGE(B398:C398)</f>
        <v>18</v>
      </c>
      <c r="E398" s="189">
        <v>52</v>
      </c>
      <c r="F398" s="189">
        <v>57</v>
      </c>
      <c r="G398" s="244">
        <f t="shared" si="480"/>
        <v>-5</v>
      </c>
      <c r="H398" s="244">
        <f>AVERAGE(E398:F398)</f>
        <v>54.5</v>
      </c>
      <c r="I398" s="244">
        <f t="shared" si="482"/>
        <v>-36.5</v>
      </c>
      <c r="J398" s="193" t="s">
        <v>1544</v>
      </c>
      <c r="K398" s="193" t="s">
        <v>2316</v>
      </c>
      <c r="L398" s="193" t="s">
        <v>1541</v>
      </c>
      <c r="M398" s="184">
        <f t="shared" si="642"/>
        <v>19.690956</v>
      </c>
      <c r="N398" s="185">
        <v>19690956</v>
      </c>
      <c r="O398" s="184">
        <f t="shared" si="643"/>
        <v>55.703474999999997</v>
      </c>
      <c r="P398" s="185">
        <v>55703475</v>
      </c>
      <c r="Q398" s="184">
        <f t="shared" si="644"/>
        <v>170.64627400000001</v>
      </c>
      <c r="R398" s="185">
        <v>170646274</v>
      </c>
      <c r="S398" s="185">
        <v>226349749</v>
      </c>
      <c r="T398" s="185">
        <f t="shared" si="645"/>
        <v>226.349749</v>
      </c>
      <c r="U398" s="209">
        <f t="shared" si="634"/>
        <v>0.75390529370545045</v>
      </c>
      <c r="V398" s="187">
        <v>50</v>
      </c>
      <c r="W398" s="223">
        <f t="shared" si="641"/>
        <v>4.5269949800000004</v>
      </c>
      <c r="X398" s="228">
        <f t="shared" si="635"/>
        <v>0.39381912000000002</v>
      </c>
      <c r="Y398" s="189">
        <v>2013</v>
      </c>
      <c r="Z398" s="190"/>
      <c r="AA398" s="190"/>
      <c r="AB398" s="224" t="s">
        <v>2317</v>
      </c>
      <c r="AC398" s="189"/>
    </row>
    <row r="399" spans="1:29">
      <c r="A399" s="229" t="s">
        <v>2318</v>
      </c>
      <c r="B399" s="177">
        <v>14</v>
      </c>
      <c r="C399" s="206">
        <v>35</v>
      </c>
      <c r="D399" s="177">
        <f>(B399+C399)/2</f>
        <v>24.5</v>
      </c>
      <c r="E399" s="177">
        <v>45</v>
      </c>
      <c r="F399" s="177">
        <v>35</v>
      </c>
      <c r="G399" s="177">
        <f t="shared" si="480"/>
        <v>10</v>
      </c>
      <c r="H399" s="177">
        <f>(E399+F399)/2</f>
        <v>40</v>
      </c>
      <c r="I399" s="177">
        <f t="shared" si="482"/>
        <v>-15.5</v>
      </c>
      <c r="J399" s="204" t="s">
        <v>1565</v>
      </c>
      <c r="K399" s="231" t="s">
        <v>1565</v>
      </c>
      <c r="L399" s="213" t="s">
        <v>1574</v>
      </c>
      <c r="M399" s="216">
        <f t="shared" si="642"/>
        <v>13.007709</v>
      </c>
      <c r="N399" s="233">
        <v>13007709</v>
      </c>
      <c r="O399" s="216">
        <f t="shared" si="643"/>
        <v>35.417037999999998</v>
      </c>
      <c r="P399" s="180">
        <v>35417038</v>
      </c>
      <c r="Q399" s="216">
        <f t="shared" si="644"/>
        <v>59.6</v>
      </c>
      <c r="R399" s="233">
        <v>59600000</v>
      </c>
      <c r="S399" s="180">
        <f>P399+R399</f>
        <v>95017038</v>
      </c>
      <c r="T399" s="180">
        <f t="shared" si="645"/>
        <v>95.017037999999999</v>
      </c>
      <c r="U399" s="234">
        <f t="shared" si="634"/>
        <v>0.62725592435327227</v>
      </c>
      <c r="V399" s="227">
        <v>21</v>
      </c>
      <c r="W399" s="235">
        <f>SUM(S399/(V399*1000000))</f>
        <v>4.5246208571428568</v>
      </c>
      <c r="X399" s="234">
        <f t="shared" si="635"/>
        <v>0.61941471428571426</v>
      </c>
      <c r="Y399" s="177">
        <v>2019</v>
      </c>
      <c r="Z399" s="236"/>
      <c r="AA399" s="236"/>
      <c r="AB399" s="248" t="s">
        <v>2319</v>
      </c>
      <c r="AC399" s="190"/>
    </row>
    <row r="400" spans="1:29">
      <c r="A400" s="217" t="s">
        <v>2320</v>
      </c>
      <c r="B400" s="218">
        <v>92</v>
      </c>
      <c r="C400" s="178">
        <v>79</v>
      </c>
      <c r="D400" s="218">
        <f t="shared" ref="D400:D401" si="646">AVERAGE(B400:C400)</f>
        <v>85.5</v>
      </c>
      <c r="E400" s="178">
        <v>83</v>
      </c>
      <c r="F400" s="178">
        <v>80</v>
      </c>
      <c r="G400" s="178">
        <f t="shared" si="480"/>
        <v>3</v>
      </c>
      <c r="H400" s="178">
        <f t="shared" ref="H400:H401" si="647">AVERAGE(E400:F400)</f>
        <v>81.5</v>
      </c>
      <c r="I400" s="218">
        <f t="shared" si="482"/>
        <v>4</v>
      </c>
      <c r="J400" s="213" t="s">
        <v>1990</v>
      </c>
      <c r="K400" s="213" t="s">
        <v>2321</v>
      </c>
      <c r="L400" s="213" t="s">
        <v>1547</v>
      </c>
      <c r="M400" s="221">
        <v>0.09</v>
      </c>
      <c r="N400" s="222">
        <f t="shared" ref="N400:N401" si="648">M400*1000000</f>
        <v>90000</v>
      </c>
      <c r="O400" s="184">
        <v>9.43</v>
      </c>
      <c r="P400" s="222">
        <f t="shared" ref="P400:P401" si="649">O400*1000000</f>
        <v>9430000</v>
      </c>
      <c r="Q400" s="184">
        <v>8.65</v>
      </c>
      <c r="R400" s="180">
        <f t="shared" ref="R400:R401" si="650">SUM(Q400*1000000)</f>
        <v>8650000</v>
      </c>
      <c r="S400" s="222">
        <f t="shared" ref="S400:S401" si="651">T400*1000000</f>
        <v>18080000</v>
      </c>
      <c r="T400" s="222">
        <v>18.079999999999998</v>
      </c>
      <c r="U400" s="209">
        <f t="shared" si="634"/>
        <v>0.47842920353982299</v>
      </c>
      <c r="V400" s="187">
        <v>4</v>
      </c>
      <c r="W400" s="223">
        <f t="shared" ref="W400:W401" si="652">SUM(T400/V400)</f>
        <v>4.5199999999999996</v>
      </c>
      <c r="X400" s="228">
        <f t="shared" si="635"/>
        <v>2.2499999999999999E-2</v>
      </c>
      <c r="Y400" s="178">
        <v>2008</v>
      </c>
      <c r="Z400" s="190"/>
      <c r="AA400" s="190"/>
      <c r="AB400" s="224" t="s">
        <v>2322</v>
      </c>
      <c r="AC400" s="189"/>
    </row>
    <row r="401" spans="1:29">
      <c r="A401" s="217">
        <v>21</v>
      </c>
      <c r="B401" s="218">
        <v>35</v>
      </c>
      <c r="C401" s="178">
        <v>48</v>
      </c>
      <c r="D401" s="247">
        <f t="shared" si="646"/>
        <v>41.5</v>
      </c>
      <c r="E401" s="178">
        <v>73</v>
      </c>
      <c r="F401" s="178">
        <v>62</v>
      </c>
      <c r="G401" s="220">
        <f t="shared" si="480"/>
        <v>11</v>
      </c>
      <c r="H401" s="220">
        <f t="shared" si="647"/>
        <v>67.5</v>
      </c>
      <c r="I401" s="220">
        <f t="shared" si="482"/>
        <v>-26</v>
      </c>
      <c r="J401" s="213" t="s">
        <v>1990</v>
      </c>
      <c r="K401" s="213" t="s">
        <v>1991</v>
      </c>
      <c r="L401" s="213" t="s">
        <v>1541</v>
      </c>
      <c r="M401" s="221">
        <v>24.1</v>
      </c>
      <c r="N401" s="222">
        <f t="shared" si="648"/>
        <v>24100000</v>
      </c>
      <c r="O401" s="184">
        <v>81.16</v>
      </c>
      <c r="P401" s="222">
        <f t="shared" si="649"/>
        <v>81160000</v>
      </c>
      <c r="Q401" s="184">
        <v>76.77</v>
      </c>
      <c r="R401" s="180">
        <f t="shared" si="650"/>
        <v>76770000</v>
      </c>
      <c r="S401" s="222">
        <f t="shared" si="651"/>
        <v>157930000</v>
      </c>
      <c r="T401" s="222">
        <v>157.93</v>
      </c>
      <c r="U401" s="209">
        <f t="shared" si="634"/>
        <v>0.48610143734565947</v>
      </c>
      <c r="V401" s="187">
        <v>35</v>
      </c>
      <c r="W401" s="223">
        <f t="shared" si="652"/>
        <v>4.5122857142857145</v>
      </c>
      <c r="X401" s="228">
        <f t="shared" si="635"/>
        <v>0.68857142857142861</v>
      </c>
      <c r="Y401" s="178">
        <v>2008</v>
      </c>
      <c r="Z401" s="190"/>
      <c r="AA401" s="190"/>
      <c r="AB401" s="224" t="s">
        <v>2323</v>
      </c>
      <c r="AC401" s="189"/>
    </row>
    <row r="402" spans="1:29">
      <c r="A402" s="176" t="s">
        <v>2324</v>
      </c>
      <c r="B402" s="177">
        <v>47</v>
      </c>
      <c r="C402" s="178">
        <v>52</v>
      </c>
      <c r="D402" s="180">
        <f>(B402+C402)/2</f>
        <v>49.5</v>
      </c>
      <c r="E402" s="178">
        <v>81</v>
      </c>
      <c r="F402" s="180">
        <v>75</v>
      </c>
      <c r="G402" s="181">
        <f t="shared" si="480"/>
        <v>6</v>
      </c>
      <c r="H402" s="182">
        <f>(E402+F402)/2</f>
        <v>78</v>
      </c>
      <c r="I402" s="181">
        <f t="shared" si="482"/>
        <v>-28.5</v>
      </c>
      <c r="J402" s="204" t="s">
        <v>1554</v>
      </c>
      <c r="K402" s="204" t="s">
        <v>1554</v>
      </c>
      <c r="L402" s="183" t="s">
        <v>1547</v>
      </c>
      <c r="M402" s="184">
        <f>N402/1000000</f>
        <v>5.1725849999999998</v>
      </c>
      <c r="N402" s="180">
        <v>5172585</v>
      </c>
      <c r="O402" s="184">
        <f>P402/1000000</f>
        <v>17.547999000000001</v>
      </c>
      <c r="P402" s="180">
        <v>17547999</v>
      </c>
      <c r="Q402" s="184">
        <f>R402/1000000</f>
        <v>5.0088710000000001</v>
      </c>
      <c r="R402" s="185">
        <f>S402-P402</f>
        <v>5008871</v>
      </c>
      <c r="S402" s="180">
        <v>22556870</v>
      </c>
      <c r="T402" s="185">
        <f>S402/100000</f>
        <v>225.56870000000001</v>
      </c>
      <c r="U402" s="186">
        <f t="shared" si="634"/>
        <v>0.22205523195372406</v>
      </c>
      <c r="V402" s="187">
        <v>5</v>
      </c>
      <c r="W402" s="239">
        <f>SUM(S402/(V402*1000000))</f>
        <v>4.511374</v>
      </c>
      <c r="X402" s="186">
        <f t="shared" si="635"/>
        <v>1.0345169999999999</v>
      </c>
      <c r="Y402" s="178">
        <v>2018</v>
      </c>
      <c r="Z402" s="190"/>
      <c r="AA402" s="190"/>
      <c r="AB402" s="191" t="s">
        <v>2325</v>
      </c>
      <c r="AC402" s="190"/>
    </row>
    <row r="403" spans="1:29">
      <c r="A403" s="217" t="s">
        <v>2326</v>
      </c>
      <c r="B403" s="218">
        <v>96</v>
      </c>
      <c r="C403" s="178">
        <v>95</v>
      </c>
      <c r="D403" s="247">
        <f>AVERAGE(B403:C403)</f>
        <v>95.5</v>
      </c>
      <c r="E403" s="178">
        <v>89</v>
      </c>
      <c r="F403" s="178">
        <v>82</v>
      </c>
      <c r="G403" s="220">
        <f t="shared" si="480"/>
        <v>7</v>
      </c>
      <c r="H403" s="220">
        <f>AVERAGE(E403:F403)</f>
        <v>85.5</v>
      </c>
      <c r="I403" s="220">
        <f t="shared" si="482"/>
        <v>10</v>
      </c>
      <c r="J403" s="213" t="s">
        <v>1641</v>
      </c>
      <c r="K403" s="213" t="s">
        <v>2327</v>
      </c>
      <c r="L403" s="213" t="s">
        <v>1536</v>
      </c>
      <c r="M403" s="221">
        <v>22.4</v>
      </c>
      <c r="N403" s="222">
        <f>M403*1000000</f>
        <v>22400000</v>
      </c>
      <c r="O403" s="184">
        <v>96.96</v>
      </c>
      <c r="P403" s="222">
        <f>O403*1000000</f>
        <v>96960000</v>
      </c>
      <c r="Q403" s="184">
        <v>127.96</v>
      </c>
      <c r="R403" s="180">
        <f>SUM(Q403*1000000)</f>
        <v>127960000</v>
      </c>
      <c r="S403" s="222">
        <f>T403*1000000</f>
        <v>224920000</v>
      </c>
      <c r="T403" s="222">
        <f>SUM(O403+Q403)</f>
        <v>224.92</v>
      </c>
      <c r="U403" s="209">
        <f t="shared" si="634"/>
        <v>0.5689133914280633</v>
      </c>
      <c r="V403" s="187">
        <v>50</v>
      </c>
      <c r="W403" s="223">
        <f>SUM(T403/V403)</f>
        <v>4.4984000000000002</v>
      </c>
      <c r="X403" s="228">
        <f t="shared" si="635"/>
        <v>0.44799999999999995</v>
      </c>
      <c r="Y403" s="178">
        <v>2010</v>
      </c>
      <c r="Z403" s="190"/>
      <c r="AA403" s="190"/>
      <c r="AB403" s="224" t="s">
        <v>2328</v>
      </c>
      <c r="AC403" s="189"/>
    </row>
    <row r="404" spans="1:29">
      <c r="A404" s="229" t="s">
        <v>2329</v>
      </c>
      <c r="B404" s="177">
        <v>63</v>
      </c>
      <c r="C404" s="177">
        <v>48</v>
      </c>
      <c r="D404" s="177">
        <f>(B404+C404)/2</f>
        <v>55.5</v>
      </c>
      <c r="E404" s="177">
        <v>57</v>
      </c>
      <c r="F404" s="177">
        <v>62</v>
      </c>
      <c r="G404" s="177">
        <f t="shared" si="480"/>
        <v>-5</v>
      </c>
      <c r="H404" s="177">
        <f>(E404+F404)/2</f>
        <v>59.5</v>
      </c>
      <c r="I404" s="177">
        <f t="shared" si="482"/>
        <v>-4</v>
      </c>
      <c r="J404" s="204" t="s">
        <v>1432</v>
      </c>
      <c r="K404" s="231" t="s">
        <v>1432</v>
      </c>
      <c r="L404" s="213" t="s">
        <v>1574</v>
      </c>
      <c r="M404" s="216">
        <f>N404/1000000</f>
        <v>14.094594000000001</v>
      </c>
      <c r="N404" s="233">
        <v>14094594</v>
      </c>
      <c r="O404" s="216">
        <f>P404/1000000</f>
        <v>29.208403000000001</v>
      </c>
      <c r="P404" s="180">
        <v>29208403</v>
      </c>
      <c r="Q404" s="216">
        <f>R404/1000000</f>
        <v>15.693834000000001</v>
      </c>
      <c r="R404" s="233">
        <v>15693834</v>
      </c>
      <c r="S404" s="180">
        <f>P404+R404</f>
        <v>44902237</v>
      </c>
      <c r="T404" s="180">
        <f>S404/1000000</f>
        <v>44.902237</v>
      </c>
      <c r="U404" s="234">
        <f t="shared" si="634"/>
        <v>0.34951118359648764</v>
      </c>
      <c r="V404" s="227">
        <v>10</v>
      </c>
      <c r="W404" s="235">
        <f>SUM(S404/(V404*1000000))</f>
        <v>4.4902236999999996</v>
      </c>
      <c r="X404" s="234">
        <f t="shared" si="635"/>
        <v>1.4094594</v>
      </c>
      <c r="Y404" s="177">
        <v>2019</v>
      </c>
      <c r="Z404" s="236"/>
      <c r="AA404" s="236"/>
      <c r="AB404" s="248" t="s">
        <v>2330</v>
      </c>
      <c r="AC404" s="190"/>
    </row>
    <row r="405" spans="1:29">
      <c r="A405" s="217" t="s">
        <v>2331</v>
      </c>
      <c r="B405" s="218">
        <v>89</v>
      </c>
      <c r="C405" s="178">
        <v>79</v>
      </c>
      <c r="D405" s="218">
        <f>AVERAGE(B405:C405)</f>
        <v>84</v>
      </c>
      <c r="E405" s="178">
        <v>64</v>
      </c>
      <c r="F405" s="178">
        <v>66</v>
      </c>
      <c r="G405" s="178">
        <f t="shared" si="480"/>
        <v>-2</v>
      </c>
      <c r="H405" s="178">
        <f>AVERAGE(E405:F405)</f>
        <v>65</v>
      </c>
      <c r="I405" s="218">
        <f t="shared" si="482"/>
        <v>19</v>
      </c>
      <c r="J405" s="213" t="s">
        <v>1550</v>
      </c>
      <c r="K405" s="213" t="s">
        <v>1550</v>
      </c>
      <c r="L405" s="213" t="s">
        <v>1547</v>
      </c>
      <c r="M405" s="221">
        <v>0.25</v>
      </c>
      <c r="N405" s="222">
        <f>M405*1000000</f>
        <v>250000</v>
      </c>
      <c r="O405" s="184">
        <v>9.23</v>
      </c>
      <c r="P405" s="222">
        <f>O405*1000000</f>
        <v>9230000</v>
      </c>
      <c r="Q405" s="184">
        <v>22.2</v>
      </c>
      <c r="R405" s="180">
        <f>SUM(Q405*1000000)</f>
        <v>22200000</v>
      </c>
      <c r="S405" s="222">
        <f>T405*1000000</f>
        <v>31430000</v>
      </c>
      <c r="T405" s="222">
        <v>31.43</v>
      </c>
      <c r="U405" s="209">
        <f t="shared" si="634"/>
        <v>0.70633153038498253</v>
      </c>
      <c r="V405" s="187">
        <v>7</v>
      </c>
      <c r="W405" s="223">
        <f>SUM(T405/V405)</f>
        <v>4.49</v>
      </c>
      <c r="X405" s="228">
        <f t="shared" si="635"/>
        <v>3.5714285714285712E-2</v>
      </c>
      <c r="Y405" s="178">
        <v>2009</v>
      </c>
      <c r="Z405" s="190"/>
      <c r="AA405" s="190"/>
      <c r="AB405" s="224" t="s">
        <v>2332</v>
      </c>
      <c r="AC405" s="189"/>
    </row>
    <row r="406" spans="1:29">
      <c r="A406" s="176" t="s">
        <v>2333</v>
      </c>
      <c r="B406" s="177">
        <v>83</v>
      </c>
      <c r="C406" s="178">
        <v>69</v>
      </c>
      <c r="D406" s="180">
        <f>(B406+C406)/2</f>
        <v>76</v>
      </c>
      <c r="E406" s="178">
        <v>50</v>
      </c>
      <c r="F406" s="180">
        <v>62</v>
      </c>
      <c r="G406" s="181">
        <f t="shared" si="480"/>
        <v>-12</v>
      </c>
      <c r="H406" s="182">
        <f>(E406+F406)/2</f>
        <v>56</v>
      </c>
      <c r="I406" s="181">
        <f t="shared" si="482"/>
        <v>20</v>
      </c>
      <c r="J406" s="204" t="s">
        <v>1565</v>
      </c>
      <c r="K406" s="204" t="s">
        <v>1565</v>
      </c>
      <c r="L406" s="183" t="s">
        <v>1547</v>
      </c>
      <c r="M406" s="184">
        <f t="shared" ref="M406:M407" si="653">N406/1000000</f>
        <v>20.556349999999998</v>
      </c>
      <c r="N406" s="180">
        <v>20556350</v>
      </c>
      <c r="O406" s="184">
        <f t="shared" ref="O406:O407" si="654">P406/1000000</f>
        <v>59.839514999999999</v>
      </c>
      <c r="P406" s="180">
        <v>59839515</v>
      </c>
      <c r="Q406" s="184">
        <f t="shared" ref="Q406:Q407" si="655">R406/1000000</f>
        <v>33.835270999999999</v>
      </c>
      <c r="R406" s="185">
        <f>S406-P406</f>
        <v>33835271</v>
      </c>
      <c r="S406" s="180">
        <v>93674786</v>
      </c>
      <c r="T406" s="185">
        <f>S406/100000</f>
        <v>936.74785999999995</v>
      </c>
      <c r="U406" s="186">
        <f t="shared" si="634"/>
        <v>0.361199341304073</v>
      </c>
      <c r="V406" s="187">
        <v>21</v>
      </c>
      <c r="W406" s="239">
        <f t="shared" ref="W406:W407" si="656">SUM(S406/(V406*1000000))</f>
        <v>4.4607040952380954</v>
      </c>
      <c r="X406" s="186">
        <f t="shared" si="635"/>
        <v>0.97887380952380942</v>
      </c>
      <c r="Y406" s="178">
        <v>2018</v>
      </c>
      <c r="Z406" s="190"/>
      <c r="AA406" s="190"/>
      <c r="AB406" s="191" t="s">
        <v>2334</v>
      </c>
      <c r="AC406" s="190"/>
    </row>
    <row r="407" spans="1:29">
      <c r="A407" s="240" t="s">
        <v>2335</v>
      </c>
      <c r="B407" s="241">
        <v>60</v>
      </c>
      <c r="C407" s="182">
        <v>56</v>
      </c>
      <c r="D407" s="254">
        <f t="shared" ref="D407:D412" si="657">AVERAGE(B407:C407)</f>
        <v>58</v>
      </c>
      <c r="E407" s="182">
        <v>64</v>
      </c>
      <c r="F407" s="182">
        <v>71</v>
      </c>
      <c r="G407" s="211">
        <f t="shared" si="480"/>
        <v>-7</v>
      </c>
      <c r="H407" s="211">
        <f t="shared" ref="H407:H412" si="658">AVERAGE(E407:F407)</f>
        <v>67.5</v>
      </c>
      <c r="I407" s="211">
        <f t="shared" si="482"/>
        <v>-9.5</v>
      </c>
      <c r="J407" s="196" t="s">
        <v>1609</v>
      </c>
      <c r="K407" s="196" t="s">
        <v>2336</v>
      </c>
      <c r="L407" s="196" t="s">
        <v>1630</v>
      </c>
      <c r="M407" s="216">
        <f t="shared" si="653"/>
        <v>28.875634999999999</v>
      </c>
      <c r="N407" s="181">
        <v>28875635</v>
      </c>
      <c r="O407" s="216">
        <f t="shared" si="654"/>
        <v>92.168599999999998</v>
      </c>
      <c r="P407" s="181">
        <v>92168600</v>
      </c>
      <c r="Q407" s="184">
        <f t="shared" si="655"/>
        <v>130.64099999999999</v>
      </c>
      <c r="R407" s="180">
        <v>130641000</v>
      </c>
      <c r="S407" s="181">
        <v>222809600</v>
      </c>
      <c r="T407" s="180">
        <f>S407/1000000</f>
        <v>222.80959999999999</v>
      </c>
      <c r="U407" s="209">
        <f t="shared" si="634"/>
        <v>0.58633470012064115</v>
      </c>
      <c r="V407" s="227">
        <v>50</v>
      </c>
      <c r="W407" s="239">
        <f t="shared" si="656"/>
        <v>4.4561919999999997</v>
      </c>
      <c r="X407" s="228">
        <f t="shared" si="635"/>
        <v>0.57751269999999999</v>
      </c>
      <c r="Y407" s="182">
        <v>2014</v>
      </c>
      <c r="Z407" s="202"/>
      <c r="AA407" s="190"/>
      <c r="AB407" s="224" t="s">
        <v>2337</v>
      </c>
      <c r="AC407" s="189"/>
    </row>
    <row r="408" spans="1:29">
      <c r="A408" s="217" t="s">
        <v>2338</v>
      </c>
      <c r="B408" s="218">
        <v>19</v>
      </c>
      <c r="C408" s="178">
        <v>33</v>
      </c>
      <c r="D408" s="218">
        <f t="shared" si="657"/>
        <v>26</v>
      </c>
      <c r="E408" s="178">
        <v>66</v>
      </c>
      <c r="F408" s="178">
        <v>45</v>
      </c>
      <c r="G408" s="178">
        <f t="shared" si="480"/>
        <v>21</v>
      </c>
      <c r="H408" s="178">
        <f t="shared" si="658"/>
        <v>55.5</v>
      </c>
      <c r="I408" s="218">
        <f t="shared" si="482"/>
        <v>-29.5</v>
      </c>
      <c r="J408" s="213" t="s">
        <v>1612</v>
      </c>
      <c r="K408" s="213" t="s">
        <v>1612</v>
      </c>
      <c r="L408" s="213" t="s">
        <v>1541</v>
      </c>
      <c r="M408" s="221">
        <v>16</v>
      </c>
      <c r="N408" s="222">
        <f t="shared" ref="N408:N412" si="659">M408*1000000</f>
        <v>16000000</v>
      </c>
      <c r="O408" s="184">
        <v>62.95</v>
      </c>
      <c r="P408" s="222">
        <f t="shared" ref="P408:P412" si="660">O408*1000000</f>
        <v>62950000</v>
      </c>
      <c r="Q408" s="184">
        <v>26.09</v>
      </c>
      <c r="R408" s="180">
        <f t="shared" ref="R408:R412" si="661">SUM(Q408*1000000)</f>
        <v>26090000</v>
      </c>
      <c r="S408" s="222">
        <f t="shared" ref="S408:S411" si="662">T408*1000000</f>
        <v>89040000</v>
      </c>
      <c r="T408" s="222">
        <f>SUM(O408+Q408)</f>
        <v>89.04</v>
      </c>
      <c r="U408" s="209">
        <f t="shared" si="634"/>
        <v>0.29301437556154536</v>
      </c>
      <c r="V408" s="187">
        <v>20</v>
      </c>
      <c r="W408" s="223">
        <f t="shared" ref="W408:W412" si="663">SUM(T408/V408)</f>
        <v>4.452</v>
      </c>
      <c r="X408" s="228">
        <f t="shared" si="635"/>
        <v>0.8</v>
      </c>
      <c r="Y408" s="178">
        <v>2010</v>
      </c>
      <c r="Z408" s="190"/>
      <c r="AA408" s="190"/>
      <c r="AB408" s="224" t="s">
        <v>2339</v>
      </c>
      <c r="AC408" s="189"/>
    </row>
    <row r="409" spans="1:29">
      <c r="A409" s="217" t="s">
        <v>2340</v>
      </c>
      <c r="B409" s="218">
        <v>44</v>
      </c>
      <c r="C409" s="178">
        <v>47</v>
      </c>
      <c r="D409" s="247">
        <f t="shared" si="657"/>
        <v>45.5</v>
      </c>
      <c r="E409" s="178">
        <v>66</v>
      </c>
      <c r="F409" s="178">
        <v>49</v>
      </c>
      <c r="G409" s="220">
        <f t="shared" si="480"/>
        <v>17</v>
      </c>
      <c r="H409" s="220">
        <f t="shared" si="658"/>
        <v>57.5</v>
      </c>
      <c r="I409" s="220">
        <f t="shared" si="482"/>
        <v>-12</v>
      </c>
      <c r="J409" s="213" t="s">
        <v>1550</v>
      </c>
      <c r="K409" s="213" t="s">
        <v>2222</v>
      </c>
      <c r="L409" s="213" t="s">
        <v>1541</v>
      </c>
      <c r="M409" s="221">
        <v>32.299999999999997</v>
      </c>
      <c r="N409" s="222">
        <f t="shared" si="659"/>
        <v>32299999.999999996</v>
      </c>
      <c r="O409" s="184">
        <v>79.58</v>
      </c>
      <c r="P409" s="222">
        <f t="shared" si="660"/>
        <v>79580000</v>
      </c>
      <c r="Q409" s="184">
        <v>75.97</v>
      </c>
      <c r="R409" s="180">
        <f t="shared" si="661"/>
        <v>75970000</v>
      </c>
      <c r="S409" s="222">
        <f t="shared" si="662"/>
        <v>155550000</v>
      </c>
      <c r="T409" s="222">
        <v>155.55000000000001</v>
      </c>
      <c r="U409" s="209">
        <f t="shared" si="634"/>
        <v>0.48839601414336226</v>
      </c>
      <c r="V409" s="187">
        <v>35</v>
      </c>
      <c r="W409" s="223">
        <f t="shared" si="663"/>
        <v>4.4442857142857148</v>
      </c>
      <c r="X409" s="228">
        <f t="shared" si="635"/>
        <v>0.92285714285714282</v>
      </c>
      <c r="Y409" s="178">
        <v>2009</v>
      </c>
      <c r="Z409" s="190"/>
      <c r="AA409" s="190"/>
      <c r="AB409" s="224" t="s">
        <v>2341</v>
      </c>
      <c r="AC409" s="189"/>
    </row>
    <row r="410" spans="1:29">
      <c r="A410" s="217" t="s">
        <v>2342</v>
      </c>
      <c r="B410" s="218">
        <v>78</v>
      </c>
      <c r="C410" s="178">
        <v>63</v>
      </c>
      <c r="D410" s="247">
        <f t="shared" si="657"/>
        <v>70.5</v>
      </c>
      <c r="E410" s="178">
        <v>64</v>
      </c>
      <c r="F410" s="178">
        <v>65</v>
      </c>
      <c r="G410" s="220">
        <f t="shared" si="480"/>
        <v>-1</v>
      </c>
      <c r="H410" s="220">
        <f t="shared" si="658"/>
        <v>64.5</v>
      </c>
      <c r="I410" s="220">
        <f t="shared" si="482"/>
        <v>6</v>
      </c>
      <c r="J410" s="213" t="s">
        <v>1550</v>
      </c>
      <c r="K410" s="213" t="s">
        <v>2343</v>
      </c>
      <c r="L410" s="213" t="s">
        <v>1547</v>
      </c>
      <c r="M410" s="221">
        <v>19.13</v>
      </c>
      <c r="N410" s="222">
        <f t="shared" si="659"/>
        <v>19130000</v>
      </c>
      <c r="O410" s="184">
        <v>60.36</v>
      </c>
      <c r="P410" s="222">
        <f t="shared" si="660"/>
        <v>60360000</v>
      </c>
      <c r="Q410" s="184">
        <v>103.36</v>
      </c>
      <c r="R410" s="180">
        <f t="shared" si="661"/>
        <v>103360000</v>
      </c>
      <c r="S410" s="222">
        <f t="shared" si="662"/>
        <v>163720000</v>
      </c>
      <c r="T410" s="222">
        <v>163.72</v>
      </c>
      <c r="U410" s="209">
        <f t="shared" si="634"/>
        <v>0.63132176887368674</v>
      </c>
      <c r="V410" s="187">
        <v>37</v>
      </c>
      <c r="W410" s="223">
        <f t="shared" si="663"/>
        <v>4.4248648648648645</v>
      </c>
      <c r="X410" s="228">
        <f t="shared" si="635"/>
        <v>0.51702702702702696</v>
      </c>
      <c r="Y410" s="178">
        <v>2008</v>
      </c>
      <c r="Z410" s="190"/>
      <c r="AA410" s="190"/>
      <c r="AB410" s="224" t="s">
        <v>2344</v>
      </c>
      <c r="AC410" s="189"/>
    </row>
    <row r="411" spans="1:29">
      <c r="A411" s="217" t="s">
        <v>2345</v>
      </c>
      <c r="B411" s="218">
        <v>63</v>
      </c>
      <c r="C411" s="178">
        <v>53</v>
      </c>
      <c r="D411" s="247">
        <f t="shared" si="657"/>
        <v>58</v>
      </c>
      <c r="E411" s="178">
        <v>77</v>
      </c>
      <c r="F411" s="178">
        <v>66</v>
      </c>
      <c r="G411" s="220">
        <f t="shared" si="480"/>
        <v>11</v>
      </c>
      <c r="H411" s="220">
        <f t="shared" si="658"/>
        <v>71.5</v>
      </c>
      <c r="I411" s="220">
        <f t="shared" si="482"/>
        <v>-13.5</v>
      </c>
      <c r="J411" s="213" t="s">
        <v>1550</v>
      </c>
      <c r="K411" s="213" t="s">
        <v>2222</v>
      </c>
      <c r="L411" s="213" t="s">
        <v>1541</v>
      </c>
      <c r="M411" s="221">
        <v>36.36</v>
      </c>
      <c r="N411" s="222">
        <f t="shared" si="659"/>
        <v>36360000</v>
      </c>
      <c r="O411" s="184">
        <v>143.15</v>
      </c>
      <c r="P411" s="222">
        <f t="shared" si="660"/>
        <v>143150000</v>
      </c>
      <c r="Q411" s="184">
        <v>99.56</v>
      </c>
      <c r="R411" s="180">
        <f t="shared" si="661"/>
        <v>99560000</v>
      </c>
      <c r="S411" s="222">
        <f t="shared" si="662"/>
        <v>242710000</v>
      </c>
      <c r="T411" s="222">
        <v>242.71</v>
      </c>
      <c r="U411" s="209">
        <f t="shared" si="634"/>
        <v>0.41020147501133042</v>
      </c>
      <c r="V411" s="187">
        <v>55</v>
      </c>
      <c r="W411" s="223">
        <f t="shared" si="663"/>
        <v>4.4129090909090909</v>
      </c>
      <c r="X411" s="228">
        <f t="shared" si="635"/>
        <v>0.66109090909090906</v>
      </c>
      <c r="Y411" s="178">
        <v>2008</v>
      </c>
      <c r="Z411" s="190"/>
      <c r="AA411" s="190"/>
      <c r="AB411" s="224" t="s">
        <v>2346</v>
      </c>
      <c r="AC411" s="189"/>
    </row>
    <row r="412" spans="1:29">
      <c r="A412" s="217" t="s">
        <v>2347</v>
      </c>
      <c r="B412" s="206">
        <v>96</v>
      </c>
      <c r="C412" s="189">
        <v>87</v>
      </c>
      <c r="D412" s="247">
        <f t="shared" si="657"/>
        <v>91.5</v>
      </c>
      <c r="E412" s="189">
        <v>92</v>
      </c>
      <c r="F412" s="178">
        <v>80</v>
      </c>
      <c r="G412" s="222">
        <f t="shared" si="480"/>
        <v>12</v>
      </c>
      <c r="H412" s="178">
        <f t="shared" si="658"/>
        <v>86</v>
      </c>
      <c r="I412" s="247">
        <f t="shared" si="482"/>
        <v>5.5</v>
      </c>
      <c r="J412" s="213" t="s">
        <v>1701</v>
      </c>
      <c r="K412" s="213" t="s">
        <v>2348</v>
      </c>
      <c r="L412" s="213" t="s">
        <v>1557</v>
      </c>
      <c r="M412" s="184">
        <v>169.19</v>
      </c>
      <c r="N412" s="222">
        <f t="shared" si="659"/>
        <v>169190000</v>
      </c>
      <c r="O412" s="184">
        <v>381.01</v>
      </c>
      <c r="P412" s="222">
        <f t="shared" si="660"/>
        <v>381010000</v>
      </c>
      <c r="Q412" s="184">
        <v>960.5</v>
      </c>
      <c r="R412" s="180">
        <f t="shared" si="661"/>
        <v>960500000</v>
      </c>
      <c r="S412" s="185">
        <f>SUM(N412:P412)</f>
        <v>550200381.00999999</v>
      </c>
      <c r="T412" s="180">
        <f t="shared" ref="T412:T419" si="664">S412/1000000</f>
        <v>550.20038101</v>
      </c>
      <c r="U412" s="209">
        <f t="shared" si="634"/>
        <v>1.7457276169762281</v>
      </c>
      <c r="V412" s="187">
        <v>125</v>
      </c>
      <c r="W412" s="223">
        <f t="shared" si="663"/>
        <v>4.4016030480800001</v>
      </c>
      <c r="X412" s="228">
        <f t="shared" si="635"/>
        <v>1.3535200000000001</v>
      </c>
      <c r="Y412" s="178">
        <v>2011</v>
      </c>
      <c r="Z412" s="190"/>
      <c r="AA412" s="190"/>
      <c r="AB412" s="224" t="s">
        <v>2349</v>
      </c>
      <c r="AC412" s="189"/>
    </row>
    <row r="413" spans="1:29">
      <c r="A413" s="260" t="s">
        <v>2350</v>
      </c>
      <c r="B413" s="177">
        <v>90</v>
      </c>
      <c r="C413" s="177">
        <v>73</v>
      </c>
      <c r="D413" s="177">
        <f>(B413+C413)/2</f>
        <v>81.5</v>
      </c>
      <c r="E413" s="177">
        <v>86</v>
      </c>
      <c r="F413" s="177">
        <v>78</v>
      </c>
      <c r="G413" s="177">
        <f t="shared" si="480"/>
        <v>8</v>
      </c>
      <c r="H413" s="177">
        <f>(E413+F413)/2</f>
        <v>82</v>
      </c>
      <c r="I413" s="177">
        <f t="shared" si="482"/>
        <v>-0.5</v>
      </c>
      <c r="J413" s="204" t="s">
        <v>1544</v>
      </c>
      <c r="K413" s="231" t="s">
        <v>1544</v>
      </c>
      <c r="L413" s="232" t="s">
        <v>1557</v>
      </c>
      <c r="M413" s="216">
        <f t="shared" ref="M413:M414" si="665">N413/1000000</f>
        <v>56.818066999999999</v>
      </c>
      <c r="N413" s="233">
        <v>56818067</v>
      </c>
      <c r="O413" s="216">
        <f t="shared" ref="O413:O414" si="666">P413/1000000</f>
        <v>171.01568700000001</v>
      </c>
      <c r="P413" s="180">
        <v>171015687</v>
      </c>
      <c r="Q413" s="216">
        <f t="shared" ref="Q413:Q414" si="667">R413/1000000</f>
        <v>155.679317</v>
      </c>
      <c r="R413" s="233">
        <v>155679317</v>
      </c>
      <c r="S413" s="180">
        <f>P413+R413</f>
        <v>326695004</v>
      </c>
      <c r="T413" s="180">
        <f t="shared" si="664"/>
        <v>326.69500399999998</v>
      </c>
      <c r="U413" s="234">
        <f t="shared" si="634"/>
        <v>0.47652800040982568</v>
      </c>
      <c r="V413" s="227">
        <v>75</v>
      </c>
      <c r="W413" s="235">
        <f>SUM(S413/(V413*1000000))</f>
        <v>4.355933386666667</v>
      </c>
      <c r="X413" s="234">
        <f t="shared" si="635"/>
        <v>0.75757422666666663</v>
      </c>
      <c r="Y413" s="177">
        <v>2019</v>
      </c>
      <c r="Z413" s="236"/>
      <c r="AA413" s="236"/>
      <c r="AB413" s="248" t="s">
        <v>2351</v>
      </c>
      <c r="AC413" s="190"/>
    </row>
    <row r="414" spans="1:29">
      <c r="A414" s="205" t="s">
        <v>987</v>
      </c>
      <c r="B414" s="206">
        <v>70</v>
      </c>
      <c r="C414" s="189">
        <v>55</v>
      </c>
      <c r="D414" s="253">
        <f t="shared" ref="D414:D415" si="668">AVERAGE(B414:C414)</f>
        <v>62.5</v>
      </c>
      <c r="E414" s="189">
        <v>78</v>
      </c>
      <c r="F414" s="189">
        <v>71</v>
      </c>
      <c r="G414" s="244">
        <f t="shared" si="480"/>
        <v>7</v>
      </c>
      <c r="H414" s="244">
        <f t="shared" ref="H414:H415" si="669">AVERAGE(E414:F414)</f>
        <v>74.5</v>
      </c>
      <c r="I414" s="244">
        <f t="shared" si="482"/>
        <v>-12</v>
      </c>
      <c r="J414" s="193" t="s">
        <v>1608</v>
      </c>
      <c r="K414" s="193" t="s">
        <v>2273</v>
      </c>
      <c r="L414" s="193" t="s">
        <v>1547</v>
      </c>
      <c r="M414" s="184">
        <f t="shared" si="665"/>
        <v>43.639735999999999</v>
      </c>
      <c r="N414" s="185">
        <v>43639736</v>
      </c>
      <c r="O414" s="184">
        <f t="shared" si="666"/>
        <v>187.16842500000001</v>
      </c>
      <c r="P414" s="185">
        <v>187168425</v>
      </c>
      <c r="Q414" s="184">
        <f t="shared" si="667"/>
        <v>400.03624300000001</v>
      </c>
      <c r="R414" s="185">
        <v>400036243</v>
      </c>
      <c r="S414" s="185">
        <v>587204668</v>
      </c>
      <c r="T414" s="185">
        <f t="shared" si="664"/>
        <v>587.20466799999997</v>
      </c>
      <c r="U414" s="209">
        <f t="shared" si="634"/>
        <v>0.68125521611146322</v>
      </c>
      <c r="V414" s="187">
        <v>135</v>
      </c>
      <c r="W414" s="223">
        <f t="shared" ref="W414:W418" si="670">SUM(T414/V414)</f>
        <v>4.3496642074074074</v>
      </c>
      <c r="X414" s="228">
        <f t="shared" si="635"/>
        <v>0.3232573037037037</v>
      </c>
      <c r="Y414" s="189">
        <v>2013</v>
      </c>
      <c r="Z414" s="190"/>
      <c r="AA414" s="190"/>
      <c r="AB414" s="224" t="s">
        <v>2352</v>
      </c>
      <c r="AC414" s="189"/>
    </row>
    <row r="415" spans="1:29">
      <c r="A415" s="217" t="s">
        <v>2353</v>
      </c>
      <c r="B415" s="206">
        <v>89</v>
      </c>
      <c r="C415" s="189">
        <v>84</v>
      </c>
      <c r="D415" s="247">
        <f t="shared" si="668"/>
        <v>86.5</v>
      </c>
      <c r="E415" s="189">
        <v>88</v>
      </c>
      <c r="F415" s="178">
        <v>76</v>
      </c>
      <c r="G415" s="220">
        <f t="shared" si="480"/>
        <v>12</v>
      </c>
      <c r="H415" s="220">
        <f t="shared" si="669"/>
        <v>82</v>
      </c>
      <c r="I415" s="220">
        <f t="shared" si="482"/>
        <v>4.5</v>
      </c>
      <c r="J415" s="213" t="s">
        <v>1550</v>
      </c>
      <c r="K415" s="213" t="s">
        <v>1550</v>
      </c>
      <c r="L415" s="213" t="s">
        <v>1541</v>
      </c>
      <c r="M415" s="184">
        <v>4.38</v>
      </c>
      <c r="N415" s="222">
        <f>M415*1000000</f>
        <v>4380000</v>
      </c>
      <c r="O415" s="184">
        <v>82.58</v>
      </c>
      <c r="P415" s="222">
        <f>O415*1000000</f>
        <v>82580000</v>
      </c>
      <c r="Q415" s="184">
        <v>94.66</v>
      </c>
      <c r="R415" s="180">
        <f>SUM(Q415*1000000)</f>
        <v>94660000</v>
      </c>
      <c r="S415" s="185">
        <f>SUM(N415:P415)</f>
        <v>86960082.579999998</v>
      </c>
      <c r="T415" s="180">
        <f t="shared" si="664"/>
        <v>86.960082580000005</v>
      </c>
      <c r="U415" s="209">
        <f t="shared" si="634"/>
        <v>1.0885454244240897</v>
      </c>
      <c r="V415" s="187">
        <v>20</v>
      </c>
      <c r="W415" s="223">
        <f t="shared" si="670"/>
        <v>4.3480041290000004</v>
      </c>
      <c r="X415" s="228">
        <f t="shared" si="635"/>
        <v>0.219</v>
      </c>
      <c r="Y415" s="178">
        <v>2011</v>
      </c>
      <c r="Z415" s="245" t="s">
        <v>1615</v>
      </c>
      <c r="AA415" s="193" t="s">
        <v>1869</v>
      </c>
      <c r="AB415" s="224" t="s">
        <v>2354</v>
      </c>
      <c r="AC415" s="189"/>
    </row>
    <row r="416" spans="1:29">
      <c r="A416" s="194" t="s">
        <v>2355</v>
      </c>
      <c r="B416" s="177">
        <v>9</v>
      </c>
      <c r="C416" s="195">
        <v>22</v>
      </c>
      <c r="D416" s="252">
        <f>(B416+C416)/2</f>
        <v>15.5</v>
      </c>
      <c r="E416" s="195">
        <v>63</v>
      </c>
      <c r="F416" s="195">
        <v>18</v>
      </c>
      <c r="G416" s="180">
        <f t="shared" si="480"/>
        <v>45</v>
      </c>
      <c r="H416" s="195">
        <f>(E416+F416)/2</f>
        <v>40.5</v>
      </c>
      <c r="I416" s="208">
        <f t="shared" si="482"/>
        <v>-25</v>
      </c>
      <c r="J416" s="204" t="s">
        <v>1554</v>
      </c>
      <c r="K416" s="204" t="s">
        <v>1554</v>
      </c>
      <c r="L416" s="183" t="s">
        <v>1557</v>
      </c>
      <c r="M416" s="184">
        <f>N416/1000000</f>
        <v>7.6236620000000004</v>
      </c>
      <c r="N416" s="180">
        <v>7623662</v>
      </c>
      <c r="O416" s="216">
        <f t="shared" ref="O416:O419" si="671">P416/1000000</f>
        <v>20.773069</v>
      </c>
      <c r="P416" s="180">
        <v>20773069</v>
      </c>
      <c r="Q416" s="184">
        <f t="shared" ref="Q416:Q419" si="672">R416/1000000</f>
        <v>0.94544700000000004</v>
      </c>
      <c r="R416" s="185">
        <v>945447</v>
      </c>
      <c r="S416" s="185">
        <f>R416+P416</f>
        <v>21718516</v>
      </c>
      <c r="T416" s="185">
        <f t="shared" si="664"/>
        <v>21.718516000000001</v>
      </c>
      <c r="U416" s="209">
        <f>R416/S416</f>
        <v>4.3531841678317251E-2</v>
      </c>
      <c r="V416" s="187">
        <v>5</v>
      </c>
      <c r="W416" s="188">
        <f t="shared" si="670"/>
        <v>4.3437032000000002</v>
      </c>
      <c r="X416" s="209">
        <f>N416/(V416*1000000)</f>
        <v>1.5247324</v>
      </c>
      <c r="Y416" s="195">
        <v>2016</v>
      </c>
      <c r="Z416" s="190"/>
      <c r="AA416" s="190"/>
      <c r="AB416" s="191" t="s">
        <v>2356</v>
      </c>
      <c r="AC416" s="190"/>
    </row>
    <row r="417" spans="1:29">
      <c r="A417" s="217" t="s">
        <v>2357</v>
      </c>
      <c r="B417" s="218">
        <v>2</v>
      </c>
      <c r="C417" s="189">
        <v>17</v>
      </c>
      <c r="D417" s="218">
        <f>AVERAGE(B417:C417)</f>
        <v>9.5</v>
      </c>
      <c r="E417" s="195">
        <v>29</v>
      </c>
      <c r="F417" s="189">
        <v>21</v>
      </c>
      <c r="G417" s="178">
        <f t="shared" si="480"/>
        <v>8</v>
      </c>
      <c r="H417" s="178">
        <f>AVERAGE(E417:F417)</f>
        <v>25</v>
      </c>
      <c r="I417" s="218">
        <f t="shared" si="482"/>
        <v>-15.5</v>
      </c>
      <c r="J417" s="193" t="s">
        <v>1550</v>
      </c>
      <c r="K417" s="193" t="s">
        <v>1550</v>
      </c>
      <c r="L417" s="213" t="s">
        <v>1547</v>
      </c>
      <c r="M417" s="184">
        <v>18.612544</v>
      </c>
      <c r="N417" s="180">
        <v>18612544</v>
      </c>
      <c r="O417" s="216">
        <f t="shared" si="671"/>
        <v>39.739367000000001</v>
      </c>
      <c r="P417" s="222">
        <v>39739367</v>
      </c>
      <c r="Q417" s="216">
        <f t="shared" si="672"/>
        <v>47.126196999999998</v>
      </c>
      <c r="R417" s="222">
        <v>47126197</v>
      </c>
      <c r="S417" s="222">
        <v>86865564</v>
      </c>
      <c r="T417" s="222">
        <f t="shared" si="664"/>
        <v>86.865564000000006</v>
      </c>
      <c r="U417" s="209">
        <f>(R417/S417)</f>
        <v>0.54251874770536224</v>
      </c>
      <c r="V417" s="187">
        <v>20</v>
      </c>
      <c r="W417" s="223">
        <f t="shared" si="670"/>
        <v>4.3432782000000003</v>
      </c>
      <c r="X417" s="228">
        <f>SUM(M417/V417)</f>
        <v>0.93062719999999999</v>
      </c>
      <c r="Y417" s="178">
        <v>2007</v>
      </c>
      <c r="Z417" s="190"/>
      <c r="AA417" s="190"/>
      <c r="AB417" s="191" t="s">
        <v>2358</v>
      </c>
      <c r="AC417" s="190"/>
    </row>
    <row r="418" spans="1:29">
      <c r="A418" s="194" t="s">
        <v>2359</v>
      </c>
      <c r="B418" s="177">
        <v>70</v>
      </c>
      <c r="C418" s="195">
        <v>52</v>
      </c>
      <c r="D418" s="252">
        <f t="shared" ref="D418:D419" si="673">(B418+C418)/2</f>
        <v>61</v>
      </c>
      <c r="E418" s="195">
        <v>64</v>
      </c>
      <c r="F418" s="195">
        <v>66</v>
      </c>
      <c r="G418" s="180">
        <f t="shared" si="480"/>
        <v>-2</v>
      </c>
      <c r="H418" s="246">
        <f t="shared" ref="H418:H419" si="674">(E418+F418)/2</f>
        <v>65</v>
      </c>
      <c r="I418" s="208">
        <f t="shared" si="482"/>
        <v>-4</v>
      </c>
      <c r="J418" s="204" t="s">
        <v>1565</v>
      </c>
      <c r="K418" s="204" t="s">
        <v>1565</v>
      </c>
      <c r="L418" s="183" t="s">
        <v>1547</v>
      </c>
      <c r="M418" s="184">
        <f t="shared" ref="M418:M419" si="675">N418/1000000</f>
        <v>35.535249999999998</v>
      </c>
      <c r="N418" s="180">
        <v>35535250</v>
      </c>
      <c r="O418" s="216">
        <f t="shared" si="671"/>
        <v>127.440871</v>
      </c>
      <c r="P418" s="180">
        <v>127440871</v>
      </c>
      <c r="Q418" s="184">
        <f t="shared" si="672"/>
        <v>89.531672</v>
      </c>
      <c r="R418" s="185">
        <v>89531672</v>
      </c>
      <c r="S418" s="185">
        <f>R418+P418</f>
        <v>216972543</v>
      </c>
      <c r="T418" s="185">
        <f t="shared" si="664"/>
        <v>216.972543</v>
      </c>
      <c r="U418" s="209">
        <f>R418/S418</f>
        <v>0.41264056162166102</v>
      </c>
      <c r="V418" s="187">
        <v>50</v>
      </c>
      <c r="W418" s="188">
        <f t="shared" si="670"/>
        <v>4.3394508600000004</v>
      </c>
      <c r="X418" s="209">
        <f>N418/(V418*1000000)</f>
        <v>0.71070500000000003</v>
      </c>
      <c r="Y418" s="195">
        <v>2016</v>
      </c>
      <c r="Z418" s="190"/>
      <c r="AA418" s="190"/>
      <c r="AB418" s="191" t="s">
        <v>2360</v>
      </c>
      <c r="AC418" s="190"/>
    </row>
    <row r="419" spans="1:29">
      <c r="A419" s="194" t="s">
        <v>2361</v>
      </c>
      <c r="B419" s="177">
        <v>9</v>
      </c>
      <c r="C419" s="195">
        <v>12</v>
      </c>
      <c r="D419" s="180">
        <f t="shared" si="673"/>
        <v>10.5</v>
      </c>
      <c r="E419" s="195">
        <v>40</v>
      </c>
      <c r="F419" s="195">
        <v>18</v>
      </c>
      <c r="G419" s="182">
        <f t="shared" si="480"/>
        <v>22</v>
      </c>
      <c r="H419" s="182">
        <f t="shared" si="674"/>
        <v>29</v>
      </c>
      <c r="I419" s="181">
        <f t="shared" si="482"/>
        <v>-18.5</v>
      </c>
      <c r="J419" s="196" t="s">
        <v>1601</v>
      </c>
      <c r="K419" s="196" t="s">
        <v>1601</v>
      </c>
      <c r="L419" s="197" t="s">
        <v>1547</v>
      </c>
      <c r="M419" s="198">
        <f t="shared" si="675"/>
        <v>24.531922999999999</v>
      </c>
      <c r="N419" s="180">
        <v>24531923</v>
      </c>
      <c r="O419" s="198">
        <f t="shared" si="671"/>
        <v>86.089512999999997</v>
      </c>
      <c r="P419" s="180">
        <v>86089513</v>
      </c>
      <c r="Q419" s="198">
        <f t="shared" si="672"/>
        <v>130.88135800000001</v>
      </c>
      <c r="R419" s="181">
        <f>S419-P419</f>
        <v>130881358</v>
      </c>
      <c r="S419" s="180">
        <v>216970871</v>
      </c>
      <c r="T419" s="180">
        <f t="shared" si="664"/>
        <v>216.97087099999999</v>
      </c>
      <c r="U419" s="186">
        <f t="shared" ref="U419:U429" si="676">(R419/S419)</f>
        <v>0.6032208719851615</v>
      </c>
      <c r="V419" s="227">
        <v>50</v>
      </c>
      <c r="W419" s="239">
        <f>SUM(S419/(V419*1000000))</f>
        <v>4.3394174200000002</v>
      </c>
      <c r="X419" s="186">
        <f t="shared" ref="X419:X429" si="677">SUM(M419/V419)</f>
        <v>0.49063846</v>
      </c>
      <c r="Y419" s="195">
        <v>2017</v>
      </c>
      <c r="Z419" s="202"/>
      <c r="AA419" s="202"/>
      <c r="AB419" s="203" t="s">
        <v>2362</v>
      </c>
      <c r="AC419" s="202"/>
    </row>
    <row r="420" spans="1:29">
      <c r="A420" s="217" t="s">
        <v>2363</v>
      </c>
      <c r="B420" s="218">
        <v>90</v>
      </c>
      <c r="C420" s="178">
        <v>73</v>
      </c>
      <c r="D420" s="218">
        <f t="shared" ref="D420:D421" si="678">AVERAGE(B420:C420)</f>
        <v>81.5</v>
      </c>
      <c r="E420" s="178">
        <v>87</v>
      </c>
      <c r="F420" s="178">
        <v>81</v>
      </c>
      <c r="G420" s="178">
        <f t="shared" si="480"/>
        <v>6</v>
      </c>
      <c r="H420" s="178">
        <f t="shared" ref="H420:H421" si="679">AVERAGE(E420:F420)</f>
        <v>84</v>
      </c>
      <c r="I420" s="218">
        <f t="shared" si="482"/>
        <v>-2.5</v>
      </c>
      <c r="J420" s="213" t="s">
        <v>1550</v>
      </c>
      <c r="K420" s="213" t="s">
        <v>2364</v>
      </c>
      <c r="L420" s="213" t="s">
        <v>1547</v>
      </c>
      <c r="M420" s="221">
        <v>24.7</v>
      </c>
      <c r="N420" s="222">
        <f>M420*1000000</f>
        <v>24700000</v>
      </c>
      <c r="O420" s="184">
        <v>75.59</v>
      </c>
      <c r="P420" s="222">
        <f>O420*1000000</f>
        <v>75590000</v>
      </c>
      <c r="Q420" s="184">
        <v>26.8</v>
      </c>
      <c r="R420" s="180">
        <f>SUM(Q420*1000000)</f>
        <v>26800000</v>
      </c>
      <c r="S420" s="222">
        <f>T420*1000000</f>
        <v>102390000</v>
      </c>
      <c r="T420" s="222">
        <v>102.39</v>
      </c>
      <c r="U420" s="209">
        <f t="shared" si="676"/>
        <v>0.26174431096786793</v>
      </c>
      <c r="V420" s="187">
        <v>23.6</v>
      </c>
      <c r="W420" s="223">
        <f>SUM(T420/V420)</f>
        <v>4.3385593220338983</v>
      </c>
      <c r="X420" s="228">
        <f t="shared" si="677"/>
        <v>1.0466101694915253</v>
      </c>
      <c r="Y420" s="178">
        <v>2009</v>
      </c>
      <c r="Z420" s="190"/>
      <c r="AA420" s="190"/>
      <c r="AB420" s="224" t="s">
        <v>2365</v>
      </c>
      <c r="AC420" s="189"/>
    </row>
    <row r="421" spans="1:29">
      <c r="A421" s="217" t="s">
        <v>998</v>
      </c>
      <c r="B421" s="218">
        <v>88</v>
      </c>
      <c r="C421" s="178">
        <v>78</v>
      </c>
      <c r="D421" s="247">
        <f t="shared" si="678"/>
        <v>83</v>
      </c>
      <c r="E421" s="178">
        <v>90</v>
      </c>
      <c r="F421" s="178">
        <v>84</v>
      </c>
      <c r="G421" s="220">
        <f t="shared" si="480"/>
        <v>6</v>
      </c>
      <c r="H421" s="220">
        <f t="shared" si="679"/>
        <v>87</v>
      </c>
      <c r="I421" s="220">
        <f t="shared" si="482"/>
        <v>-4</v>
      </c>
      <c r="J421" s="213" t="s">
        <v>1609</v>
      </c>
      <c r="K421" s="213" t="s">
        <v>1815</v>
      </c>
      <c r="L421" s="196" t="s">
        <v>1557</v>
      </c>
      <c r="M421" s="221">
        <f t="shared" ref="M421:M422" si="680">N421/1000000</f>
        <v>160.88729499999999</v>
      </c>
      <c r="N421" s="222">
        <v>160887295</v>
      </c>
      <c r="O421" s="184">
        <f t="shared" ref="O421:O422" si="681">P421/1000000</f>
        <v>448.13909899999999</v>
      </c>
      <c r="P421" s="222">
        <v>448139099</v>
      </c>
      <c r="Q421" s="184">
        <f t="shared" ref="Q421:Q422" si="682">R421/1000000</f>
        <v>636.29999999999995</v>
      </c>
      <c r="R421" s="185">
        <v>636300000</v>
      </c>
      <c r="S421" s="222">
        <v>1084439099</v>
      </c>
      <c r="T421" s="222">
        <f t="shared" ref="T421:T422" si="683">S421/1000000</f>
        <v>1084.4390989999999</v>
      </c>
      <c r="U421" s="209">
        <f t="shared" si="676"/>
        <v>0.58675494141326601</v>
      </c>
      <c r="V421" s="187">
        <v>250</v>
      </c>
      <c r="W421" s="223">
        <f>SUM((S421/1000000)/V421)</f>
        <v>4.3377563959999996</v>
      </c>
      <c r="X421" s="228">
        <f t="shared" si="677"/>
        <v>0.64354917999999994</v>
      </c>
      <c r="Y421" s="182">
        <v>2012</v>
      </c>
      <c r="Z421" s="245"/>
      <c r="AA421" s="190"/>
      <c r="AB421" s="224" t="s">
        <v>2366</v>
      </c>
      <c r="AC421" s="189"/>
    </row>
    <row r="422" spans="1:29">
      <c r="A422" s="194" t="s">
        <v>327</v>
      </c>
      <c r="B422" s="177">
        <v>83</v>
      </c>
      <c r="C422" s="195">
        <v>67</v>
      </c>
      <c r="D422" s="180">
        <f>(B422+C422)/2</f>
        <v>75</v>
      </c>
      <c r="E422" s="195">
        <v>88</v>
      </c>
      <c r="F422" s="195">
        <v>78</v>
      </c>
      <c r="G422" s="211">
        <f t="shared" si="480"/>
        <v>10</v>
      </c>
      <c r="H422" s="211">
        <f>(E422+F422)/2</f>
        <v>83</v>
      </c>
      <c r="I422" s="181">
        <f t="shared" si="482"/>
        <v>-8</v>
      </c>
      <c r="J422" s="196" t="s">
        <v>1609</v>
      </c>
      <c r="K422" s="196" t="s">
        <v>2061</v>
      </c>
      <c r="L422" s="197" t="s">
        <v>1900</v>
      </c>
      <c r="M422" s="198">
        <f t="shared" si="680"/>
        <v>146.51010400000001</v>
      </c>
      <c r="N422" s="180">
        <v>146510104</v>
      </c>
      <c r="O422" s="198">
        <f t="shared" si="681"/>
        <v>389.81310100000002</v>
      </c>
      <c r="P422" s="180">
        <v>389813101</v>
      </c>
      <c r="Q422" s="198">
        <f t="shared" si="682"/>
        <v>473.75242600000001</v>
      </c>
      <c r="R422" s="181">
        <f>S422-P422</f>
        <v>473752426</v>
      </c>
      <c r="S422" s="180">
        <v>863565527</v>
      </c>
      <c r="T422" s="180">
        <f t="shared" si="683"/>
        <v>863.56552699999997</v>
      </c>
      <c r="U422" s="186">
        <f t="shared" si="676"/>
        <v>0.54860043759018651</v>
      </c>
      <c r="V422" s="227">
        <v>200</v>
      </c>
      <c r="W422" s="239">
        <f>SUM(S422/(V422*1000000))</f>
        <v>4.3178276350000004</v>
      </c>
      <c r="X422" s="186">
        <f t="shared" si="677"/>
        <v>0.73255052000000009</v>
      </c>
      <c r="Y422" s="195">
        <v>2017</v>
      </c>
      <c r="Z422" s="202"/>
      <c r="AA422" s="202"/>
      <c r="AB422" s="203" t="s">
        <v>2367</v>
      </c>
      <c r="AC422" s="202"/>
    </row>
    <row r="423" spans="1:29">
      <c r="A423" s="217" t="s">
        <v>2368</v>
      </c>
      <c r="B423" s="218">
        <v>25</v>
      </c>
      <c r="C423" s="178">
        <v>39</v>
      </c>
      <c r="D423" s="247">
        <f>AVERAGE(B423:C423)</f>
        <v>32</v>
      </c>
      <c r="E423" s="178">
        <v>43</v>
      </c>
      <c r="F423" s="178">
        <v>41</v>
      </c>
      <c r="G423" s="220">
        <f t="shared" si="480"/>
        <v>2</v>
      </c>
      <c r="H423" s="220">
        <f>AVERAGE(E423:F423)</f>
        <v>42</v>
      </c>
      <c r="I423" s="220">
        <f t="shared" si="482"/>
        <v>-10</v>
      </c>
      <c r="J423" s="213" t="s">
        <v>1550</v>
      </c>
      <c r="K423" s="213" t="s">
        <v>2369</v>
      </c>
      <c r="L423" s="213" t="s">
        <v>1574</v>
      </c>
      <c r="M423" s="221">
        <v>10</v>
      </c>
      <c r="N423" s="222">
        <f>M423*1000000</f>
        <v>10000000</v>
      </c>
      <c r="O423" s="184">
        <v>22.46</v>
      </c>
      <c r="P423" s="222">
        <f>O423*1000000</f>
        <v>22460000</v>
      </c>
      <c r="Q423" s="184">
        <v>54.76</v>
      </c>
      <c r="R423" s="180">
        <f>SUM(Q423*1000000)</f>
        <v>54760000</v>
      </c>
      <c r="S423" s="222">
        <f>T423*1000000</f>
        <v>77210000</v>
      </c>
      <c r="T423" s="222">
        <v>77.209999999999994</v>
      </c>
      <c r="U423" s="209">
        <f t="shared" si="676"/>
        <v>0.70923455510944178</v>
      </c>
      <c r="V423" s="187">
        <v>18</v>
      </c>
      <c r="W423" s="223">
        <f>SUM(T423/V423)</f>
        <v>4.2894444444444444</v>
      </c>
      <c r="X423" s="228">
        <f t="shared" si="677"/>
        <v>0.55555555555555558</v>
      </c>
      <c r="Y423" s="178">
        <v>2009</v>
      </c>
      <c r="Z423" s="190"/>
      <c r="AA423" s="190"/>
      <c r="AB423" s="224" t="s">
        <v>2370</v>
      </c>
      <c r="AC423" s="189"/>
    </row>
    <row r="424" spans="1:29">
      <c r="A424" s="194" t="s">
        <v>2371</v>
      </c>
      <c r="B424" s="177">
        <v>89</v>
      </c>
      <c r="C424" s="195">
        <v>75</v>
      </c>
      <c r="D424" s="180">
        <f t="shared" ref="D424:D425" si="684">(B424+C424)/2</f>
        <v>82</v>
      </c>
      <c r="E424" s="195">
        <v>85</v>
      </c>
      <c r="F424" s="195">
        <v>81</v>
      </c>
      <c r="G424" s="182">
        <f t="shared" si="480"/>
        <v>4</v>
      </c>
      <c r="H424" s="182">
        <f t="shared" ref="H424:H425" si="685">(E424+F424)/2</f>
        <v>83</v>
      </c>
      <c r="I424" s="181">
        <f t="shared" si="482"/>
        <v>-1</v>
      </c>
      <c r="J424" s="196" t="s">
        <v>1609</v>
      </c>
      <c r="K424" s="196" t="s">
        <v>1609</v>
      </c>
      <c r="L424" s="197" t="s">
        <v>1557</v>
      </c>
      <c r="M424" s="198">
        <f t="shared" ref="M424:M425" si="686">N424/1000000</f>
        <v>30.436122999999998</v>
      </c>
      <c r="N424" s="180">
        <v>30436123</v>
      </c>
      <c r="O424" s="198">
        <f t="shared" ref="O424:O425" si="687">P424/1000000</f>
        <v>92.029184000000001</v>
      </c>
      <c r="P424" s="180">
        <v>92029184</v>
      </c>
      <c r="Q424" s="198">
        <f t="shared" ref="Q424:Q425" si="688">R424/1000000</f>
        <v>79.510703000000007</v>
      </c>
      <c r="R424" s="181">
        <f>S424-P424</f>
        <v>79510703</v>
      </c>
      <c r="S424" s="180">
        <v>171539887</v>
      </c>
      <c r="T424" s="180">
        <f t="shared" ref="T424:T425" si="689">S424/1000000</f>
        <v>171.53988699999999</v>
      </c>
      <c r="U424" s="186">
        <f t="shared" si="676"/>
        <v>0.46351145725075593</v>
      </c>
      <c r="V424" s="227">
        <v>40</v>
      </c>
      <c r="W424" s="239">
        <f>SUM(S424/(V424*1000000))</f>
        <v>4.2884971749999998</v>
      </c>
      <c r="X424" s="186">
        <f t="shared" si="677"/>
        <v>0.76090307499999998</v>
      </c>
      <c r="Y424" s="195">
        <v>2017</v>
      </c>
      <c r="Z424" s="202"/>
      <c r="AA424" s="202"/>
      <c r="AB424" s="203" t="s">
        <v>2372</v>
      </c>
      <c r="AC424" s="202"/>
    </row>
    <row r="425" spans="1:29">
      <c r="A425" s="192" t="s">
        <v>799</v>
      </c>
      <c r="B425" s="206">
        <v>50</v>
      </c>
      <c r="C425" s="189">
        <v>43</v>
      </c>
      <c r="D425" s="253">
        <f t="shared" si="684"/>
        <v>46.5</v>
      </c>
      <c r="E425" s="189">
        <v>56</v>
      </c>
      <c r="F425" s="189">
        <v>55</v>
      </c>
      <c r="G425" s="180">
        <f t="shared" si="480"/>
        <v>1</v>
      </c>
      <c r="H425" s="189">
        <f t="shared" si="685"/>
        <v>55.5</v>
      </c>
      <c r="I425" s="208">
        <f t="shared" si="482"/>
        <v>-9</v>
      </c>
      <c r="J425" s="193" t="s">
        <v>1609</v>
      </c>
      <c r="K425" s="193" t="s">
        <v>1609</v>
      </c>
      <c r="L425" s="193" t="s">
        <v>1547</v>
      </c>
      <c r="M425" s="184">
        <f t="shared" si="686"/>
        <v>54.588172999999998</v>
      </c>
      <c r="N425" s="185">
        <v>54588173</v>
      </c>
      <c r="O425" s="184">
        <f t="shared" si="687"/>
        <v>155.190832</v>
      </c>
      <c r="P425" s="180">
        <v>155190832</v>
      </c>
      <c r="Q425" s="184">
        <f t="shared" si="688"/>
        <v>315.3</v>
      </c>
      <c r="R425" s="180">
        <v>315300000</v>
      </c>
      <c r="S425" s="185">
        <f>SUM(P425+(Q425*1000000))</f>
        <v>470490832</v>
      </c>
      <c r="T425" s="185">
        <f t="shared" si="689"/>
        <v>470.49083200000001</v>
      </c>
      <c r="U425" s="209">
        <f t="shared" si="676"/>
        <v>0.67015120923759042</v>
      </c>
      <c r="V425" s="187">
        <v>110</v>
      </c>
      <c r="W425" s="223">
        <f t="shared" ref="W425:W427" si="690">SUM(T425/V425)</f>
        <v>4.2771893818181823</v>
      </c>
      <c r="X425" s="228">
        <f t="shared" si="677"/>
        <v>0.49625611818181814</v>
      </c>
      <c r="Y425" s="189">
        <v>2015</v>
      </c>
      <c r="Z425" s="190"/>
      <c r="AA425" s="190"/>
      <c r="AB425" s="224" t="s">
        <v>2373</v>
      </c>
      <c r="AC425" s="189"/>
    </row>
    <row r="426" spans="1:29">
      <c r="A426" s="217" t="s">
        <v>2374</v>
      </c>
      <c r="B426" s="218">
        <v>28</v>
      </c>
      <c r="C426" s="178">
        <v>45</v>
      </c>
      <c r="D426" s="218">
        <f>AVERAGE(B426:C426)</f>
        <v>36.5</v>
      </c>
      <c r="E426" s="178">
        <v>76</v>
      </c>
      <c r="F426" s="178">
        <v>67</v>
      </c>
      <c r="G426" s="178">
        <f t="shared" si="480"/>
        <v>9</v>
      </c>
      <c r="H426" s="178">
        <f>AVERAGE(E426:F426)</f>
        <v>71.5</v>
      </c>
      <c r="I426" s="218">
        <f t="shared" si="482"/>
        <v>-35</v>
      </c>
      <c r="J426" s="213" t="s">
        <v>1609</v>
      </c>
      <c r="K426" s="213" t="s">
        <v>2019</v>
      </c>
      <c r="L426" s="213" t="s">
        <v>1557</v>
      </c>
      <c r="M426" s="221">
        <v>70.900000000000006</v>
      </c>
      <c r="N426" s="222">
        <f>M426*1000000</f>
        <v>70900000</v>
      </c>
      <c r="O426" s="184">
        <v>155.1</v>
      </c>
      <c r="P426" s="222">
        <f>O426*1000000</f>
        <v>155100000</v>
      </c>
      <c r="Q426" s="184">
        <v>208</v>
      </c>
      <c r="R426" s="180">
        <f>SUM(Q426*1000000)</f>
        <v>208000000</v>
      </c>
      <c r="S426" s="222">
        <f>T426*1000000</f>
        <v>363100000</v>
      </c>
      <c r="T426" s="222">
        <v>363.1</v>
      </c>
      <c r="U426" s="209">
        <f t="shared" si="676"/>
        <v>0.57284494629578631</v>
      </c>
      <c r="V426" s="187">
        <v>85</v>
      </c>
      <c r="W426" s="223">
        <f t="shared" si="690"/>
        <v>4.2717647058823536</v>
      </c>
      <c r="X426" s="228">
        <f t="shared" si="677"/>
        <v>0.83411764705882363</v>
      </c>
      <c r="Y426" s="178">
        <v>2009</v>
      </c>
      <c r="Z426" s="190"/>
      <c r="AA426" s="190"/>
      <c r="AB426" s="224" t="s">
        <v>2375</v>
      </c>
      <c r="AC426" s="189"/>
    </row>
    <row r="427" spans="1:29">
      <c r="A427" s="259" t="s">
        <v>2376</v>
      </c>
      <c r="B427" s="206">
        <v>78</v>
      </c>
      <c r="C427" s="189">
        <v>62</v>
      </c>
      <c r="D427" s="189">
        <f>(B427+C427)/2</f>
        <v>70</v>
      </c>
      <c r="E427" s="189">
        <v>55</v>
      </c>
      <c r="F427" s="189">
        <v>67</v>
      </c>
      <c r="G427" s="195">
        <f t="shared" si="480"/>
        <v>-12</v>
      </c>
      <c r="H427" s="189">
        <f>(E427+F427)/2</f>
        <v>61</v>
      </c>
      <c r="I427" s="195">
        <f t="shared" si="482"/>
        <v>9</v>
      </c>
      <c r="J427" s="193" t="s">
        <v>1601</v>
      </c>
      <c r="K427" s="193" t="s">
        <v>1601</v>
      </c>
      <c r="L427" s="193" t="s">
        <v>1541</v>
      </c>
      <c r="M427" s="184">
        <f t="shared" ref="M427:M431" si="691">N427/1000000</f>
        <v>55.365012</v>
      </c>
      <c r="N427" s="185">
        <v>55365012</v>
      </c>
      <c r="O427" s="184">
        <f t="shared" ref="O427:O431" si="692">P427/1000000</f>
        <v>162.994032</v>
      </c>
      <c r="P427" s="180">
        <v>162994032</v>
      </c>
      <c r="Q427" s="184">
        <f t="shared" ref="Q427:Q431" si="693">R427/1000000</f>
        <v>152.95099999999999</v>
      </c>
      <c r="R427" s="180">
        <v>152951000</v>
      </c>
      <c r="S427" s="185">
        <f>SUM(P427+(Q427*1000000))</f>
        <v>315945032</v>
      </c>
      <c r="T427" s="185">
        <f t="shared" ref="T427:T434" si="694">S427/1000000</f>
        <v>315.94503200000003</v>
      </c>
      <c r="U427" s="209">
        <f t="shared" si="676"/>
        <v>0.4841063618939892</v>
      </c>
      <c r="V427" s="227">
        <v>74</v>
      </c>
      <c r="W427" s="223">
        <f t="shared" si="690"/>
        <v>4.2695274594594599</v>
      </c>
      <c r="X427" s="228">
        <f t="shared" si="677"/>
        <v>0.74817583783783781</v>
      </c>
      <c r="Y427" s="189">
        <v>2015</v>
      </c>
      <c r="Z427" s="190"/>
      <c r="AA427" s="190"/>
      <c r="AB427" s="224" t="s">
        <v>2377</v>
      </c>
      <c r="AC427" s="189"/>
    </row>
    <row r="428" spans="1:29">
      <c r="A428" s="240" t="s">
        <v>377</v>
      </c>
      <c r="B428" s="241">
        <v>92</v>
      </c>
      <c r="C428" s="182">
        <v>76</v>
      </c>
      <c r="D428" s="254">
        <f t="shared" ref="D428:D429" si="695">AVERAGE(B428:C428)</f>
        <v>84</v>
      </c>
      <c r="E428" s="182">
        <v>90</v>
      </c>
      <c r="F428" s="182">
        <v>84</v>
      </c>
      <c r="G428" s="211">
        <f t="shared" si="480"/>
        <v>6</v>
      </c>
      <c r="H428" s="211">
        <f t="shared" ref="H428:H429" si="696">AVERAGE(E428:F428)</f>
        <v>87</v>
      </c>
      <c r="I428" s="211">
        <f t="shared" si="482"/>
        <v>-3</v>
      </c>
      <c r="J428" s="196" t="s">
        <v>1609</v>
      </c>
      <c r="K428" s="196" t="s">
        <v>1898</v>
      </c>
      <c r="L428" s="196" t="s">
        <v>1557</v>
      </c>
      <c r="M428" s="216">
        <f t="shared" si="691"/>
        <v>49.451321999999998</v>
      </c>
      <c r="N428" s="181">
        <v>49451322</v>
      </c>
      <c r="O428" s="216">
        <f t="shared" si="692"/>
        <v>177.00292400000001</v>
      </c>
      <c r="P428" s="181">
        <v>177002924</v>
      </c>
      <c r="Q428" s="184">
        <f t="shared" si="693"/>
        <v>441.90701100000001</v>
      </c>
      <c r="R428" s="180">
        <v>441907011</v>
      </c>
      <c r="S428" s="181">
        <v>618909935</v>
      </c>
      <c r="T428" s="180">
        <f t="shared" si="694"/>
        <v>618.90993500000002</v>
      </c>
      <c r="U428" s="209">
        <f t="shared" si="676"/>
        <v>0.71400859157318264</v>
      </c>
      <c r="V428" s="227">
        <v>145</v>
      </c>
      <c r="W428" s="239">
        <f>SUM(S428/(V428*1000000))</f>
        <v>4.2683443793103448</v>
      </c>
      <c r="X428" s="228">
        <f t="shared" si="677"/>
        <v>0.3410436</v>
      </c>
      <c r="Y428" s="182">
        <v>2014</v>
      </c>
      <c r="Z428" s="202"/>
      <c r="AA428" s="190"/>
      <c r="AB428" s="224" t="s">
        <v>2378</v>
      </c>
      <c r="AC428" s="189"/>
    </row>
    <row r="429" spans="1:29">
      <c r="A429" s="205" t="s">
        <v>1055</v>
      </c>
      <c r="B429" s="206">
        <v>74</v>
      </c>
      <c r="C429" s="189">
        <v>66</v>
      </c>
      <c r="D429" s="253">
        <f t="shared" si="695"/>
        <v>70</v>
      </c>
      <c r="E429" s="189">
        <v>86</v>
      </c>
      <c r="F429" s="189">
        <v>78</v>
      </c>
      <c r="G429" s="244">
        <f t="shared" si="480"/>
        <v>8</v>
      </c>
      <c r="H429" s="244">
        <f t="shared" si="696"/>
        <v>82</v>
      </c>
      <c r="I429" s="244">
        <f t="shared" si="482"/>
        <v>-12</v>
      </c>
      <c r="J429" s="193" t="s">
        <v>1544</v>
      </c>
      <c r="K429" s="193" t="s">
        <v>2379</v>
      </c>
      <c r="L429" s="193" t="s">
        <v>1541</v>
      </c>
      <c r="M429" s="184">
        <f t="shared" si="691"/>
        <v>73.645187000000007</v>
      </c>
      <c r="N429" s="185">
        <v>73645187</v>
      </c>
      <c r="O429" s="184">
        <f t="shared" si="692"/>
        <v>258.36685499999999</v>
      </c>
      <c r="P429" s="185">
        <v>258366855</v>
      </c>
      <c r="Q429" s="184">
        <f t="shared" si="693"/>
        <v>700</v>
      </c>
      <c r="R429" s="185">
        <v>700000000</v>
      </c>
      <c r="S429" s="185">
        <v>960366855</v>
      </c>
      <c r="T429" s="185">
        <f t="shared" si="694"/>
        <v>960.36685499999999</v>
      </c>
      <c r="U429" s="209">
        <f t="shared" si="676"/>
        <v>0.72888812890153321</v>
      </c>
      <c r="V429" s="187">
        <v>225</v>
      </c>
      <c r="W429" s="223">
        <f t="shared" ref="W429:W430" si="697">SUM(T429/V429)</f>
        <v>4.2682971333333333</v>
      </c>
      <c r="X429" s="228">
        <f t="shared" si="677"/>
        <v>0.32731194222222226</v>
      </c>
      <c r="Y429" s="189">
        <v>2013</v>
      </c>
      <c r="Z429" s="190"/>
      <c r="AA429" s="190"/>
      <c r="AB429" s="224" t="s">
        <v>2380</v>
      </c>
      <c r="AC429" s="189"/>
    </row>
    <row r="430" spans="1:29">
      <c r="A430" s="194" t="s">
        <v>910</v>
      </c>
      <c r="B430" s="177">
        <v>26</v>
      </c>
      <c r="C430" s="195">
        <v>40</v>
      </c>
      <c r="D430" s="252">
        <f>(B430+C430)/2</f>
        <v>33</v>
      </c>
      <c r="E430" s="195">
        <v>65</v>
      </c>
      <c r="F430" s="195">
        <v>64</v>
      </c>
      <c r="G430" s="180">
        <f t="shared" si="480"/>
        <v>1</v>
      </c>
      <c r="H430" s="195">
        <f>(E430+F430)/2</f>
        <v>64.5</v>
      </c>
      <c r="I430" s="208">
        <f t="shared" si="482"/>
        <v>-31.5</v>
      </c>
      <c r="J430" s="204" t="s">
        <v>1544</v>
      </c>
      <c r="K430" s="204" t="s">
        <v>1544</v>
      </c>
      <c r="L430" s="183" t="s">
        <v>1541</v>
      </c>
      <c r="M430" s="184">
        <f t="shared" si="691"/>
        <v>133.68224799999999</v>
      </c>
      <c r="N430" s="180">
        <v>133682248</v>
      </c>
      <c r="O430" s="216">
        <f t="shared" si="692"/>
        <v>325.100054</v>
      </c>
      <c r="P430" s="180">
        <v>325100054</v>
      </c>
      <c r="Q430" s="184">
        <f t="shared" si="693"/>
        <v>420.5</v>
      </c>
      <c r="R430" s="185">
        <v>420500000</v>
      </c>
      <c r="S430" s="185">
        <f>R430+P430</f>
        <v>745600054</v>
      </c>
      <c r="T430" s="185">
        <f t="shared" si="694"/>
        <v>745.600054</v>
      </c>
      <c r="U430" s="209">
        <f>R430/S430</f>
        <v>0.56397528104256278</v>
      </c>
      <c r="V430" s="187">
        <v>175</v>
      </c>
      <c r="W430" s="188">
        <f t="shared" si="697"/>
        <v>4.2605717371428575</v>
      </c>
      <c r="X430" s="209">
        <f>N430/(V430*1000000)</f>
        <v>0.76389856</v>
      </c>
      <c r="Y430" s="195">
        <v>2016</v>
      </c>
      <c r="Z430" s="190"/>
      <c r="AA430" s="190"/>
      <c r="AB430" s="191" t="s">
        <v>2381</v>
      </c>
      <c r="AC430" s="190"/>
    </row>
    <row r="431" spans="1:29">
      <c r="A431" s="217" t="s">
        <v>2382</v>
      </c>
      <c r="B431" s="218">
        <v>42</v>
      </c>
      <c r="C431" s="178">
        <v>43</v>
      </c>
      <c r="D431" s="247">
        <f t="shared" ref="D431:D433" si="698">AVERAGE(B431:C431)</f>
        <v>42.5</v>
      </c>
      <c r="E431" s="178">
        <v>69</v>
      </c>
      <c r="F431" s="178">
        <v>46</v>
      </c>
      <c r="G431" s="220">
        <f t="shared" si="480"/>
        <v>23</v>
      </c>
      <c r="H431" s="220">
        <f t="shared" ref="H431:H433" si="699">AVERAGE(E431:F431)</f>
        <v>57.5</v>
      </c>
      <c r="I431" s="220">
        <f t="shared" si="482"/>
        <v>-15</v>
      </c>
      <c r="J431" s="213" t="s">
        <v>1612</v>
      </c>
      <c r="K431" s="213" t="s">
        <v>1837</v>
      </c>
      <c r="L431" s="196" t="s">
        <v>1557</v>
      </c>
      <c r="M431" s="221">
        <f t="shared" si="691"/>
        <v>11.731707999999999</v>
      </c>
      <c r="N431" s="222">
        <v>11731708</v>
      </c>
      <c r="O431" s="184">
        <f t="shared" si="692"/>
        <v>35.074677000000001</v>
      </c>
      <c r="P431" s="222">
        <v>35074677</v>
      </c>
      <c r="Q431" s="184">
        <f t="shared" si="693"/>
        <v>105.396069</v>
      </c>
      <c r="R431" s="185">
        <v>105396069</v>
      </c>
      <c r="S431" s="222">
        <v>140470746</v>
      </c>
      <c r="T431" s="222">
        <f t="shared" si="694"/>
        <v>140.47074599999999</v>
      </c>
      <c r="U431" s="209">
        <f t="shared" ref="U431:U433" si="700">(R431/S431)</f>
        <v>0.75030618118878645</v>
      </c>
      <c r="V431" s="187">
        <v>33</v>
      </c>
      <c r="W431" s="223">
        <f>SUM((S431/1000000)/V431)</f>
        <v>4.2566892727272725</v>
      </c>
      <c r="X431" s="228">
        <f t="shared" ref="X431:X433" si="701">SUM(M431/V431)</f>
        <v>0.35550630303030301</v>
      </c>
      <c r="Y431" s="182">
        <v>2012</v>
      </c>
      <c r="Z431" s="190"/>
      <c r="AA431" s="190"/>
      <c r="AB431" s="224" t="s">
        <v>2383</v>
      </c>
      <c r="AC431" s="189"/>
    </row>
    <row r="432" spans="1:29">
      <c r="A432" s="217" t="s">
        <v>1043</v>
      </c>
      <c r="B432" s="206">
        <v>35</v>
      </c>
      <c r="C432" s="189">
        <v>44</v>
      </c>
      <c r="D432" s="247">
        <f t="shared" si="698"/>
        <v>39.5</v>
      </c>
      <c r="E432" s="189">
        <v>58</v>
      </c>
      <c r="F432" s="178">
        <v>56</v>
      </c>
      <c r="G432" s="222">
        <f t="shared" si="480"/>
        <v>2</v>
      </c>
      <c r="H432" s="178">
        <f t="shared" si="699"/>
        <v>57</v>
      </c>
      <c r="I432" s="247">
        <f t="shared" si="482"/>
        <v>-17.5</v>
      </c>
      <c r="J432" s="213" t="s">
        <v>1550</v>
      </c>
      <c r="K432" s="213" t="s">
        <v>1550</v>
      </c>
      <c r="L432" s="213" t="s">
        <v>1557</v>
      </c>
      <c r="M432" s="184">
        <v>85.95</v>
      </c>
      <c r="N432" s="222">
        <f>M432*1000000</f>
        <v>85950000</v>
      </c>
      <c r="O432" s="184">
        <v>254.46</v>
      </c>
      <c r="P432" s="222">
        <f>O432*1000000</f>
        <v>254460000</v>
      </c>
      <c r="Q432" s="184">
        <v>332.3</v>
      </c>
      <c r="R432" s="180">
        <f>SUM(Q432*1000000)</f>
        <v>332300000</v>
      </c>
      <c r="S432" s="185">
        <f>SUM(N432:P432)</f>
        <v>340410254.45999998</v>
      </c>
      <c r="T432" s="180">
        <f t="shared" si="694"/>
        <v>340.41025445999998</v>
      </c>
      <c r="U432" s="209">
        <f t="shared" si="700"/>
        <v>0.97617505831936391</v>
      </c>
      <c r="V432" s="187">
        <v>80</v>
      </c>
      <c r="W432" s="223">
        <f>SUM(T432/V432)</f>
        <v>4.2551281807499999</v>
      </c>
      <c r="X432" s="228">
        <f t="shared" si="701"/>
        <v>1.0743750000000001</v>
      </c>
      <c r="Y432" s="178">
        <v>2011</v>
      </c>
      <c r="Z432" s="190"/>
      <c r="AA432" s="190"/>
      <c r="AB432" s="224" t="s">
        <v>2384</v>
      </c>
      <c r="AC432" s="189"/>
    </row>
    <row r="433" spans="1:29">
      <c r="A433" s="217" t="s">
        <v>227</v>
      </c>
      <c r="B433" s="218">
        <v>88</v>
      </c>
      <c r="C433" s="178">
        <v>81</v>
      </c>
      <c r="D433" s="247">
        <f t="shared" si="698"/>
        <v>84.5</v>
      </c>
      <c r="E433" s="178">
        <v>92</v>
      </c>
      <c r="F433" s="178">
        <v>85</v>
      </c>
      <c r="G433" s="220">
        <f t="shared" si="480"/>
        <v>7</v>
      </c>
      <c r="H433" s="220">
        <f t="shared" si="699"/>
        <v>88.5</v>
      </c>
      <c r="I433" s="220">
        <f t="shared" si="482"/>
        <v>-4</v>
      </c>
      <c r="J433" s="213" t="s">
        <v>1701</v>
      </c>
      <c r="K433" s="213" t="s">
        <v>2029</v>
      </c>
      <c r="L433" s="196" t="s">
        <v>1547</v>
      </c>
      <c r="M433" s="221">
        <f t="shared" ref="M433:M434" si="702">N433/1000000</f>
        <v>30.122888</v>
      </c>
      <c r="N433" s="222">
        <v>30122888</v>
      </c>
      <c r="O433" s="184">
        <f t="shared" ref="O433:O434" si="703">P433/1000000</f>
        <v>162.80543399999999</v>
      </c>
      <c r="P433" s="222">
        <v>162805434</v>
      </c>
      <c r="Q433" s="184">
        <f t="shared" ref="Q433:Q434" si="704">R433/1000000</f>
        <v>262.56280400000003</v>
      </c>
      <c r="R433" s="185">
        <v>262562804</v>
      </c>
      <c r="S433" s="222">
        <v>425368238</v>
      </c>
      <c r="T433" s="222">
        <f t="shared" si="694"/>
        <v>425.36823800000002</v>
      </c>
      <c r="U433" s="209">
        <f t="shared" si="700"/>
        <v>0.61726001272337594</v>
      </c>
      <c r="V433" s="187">
        <v>100</v>
      </c>
      <c r="W433" s="223">
        <f>SUM((S433/1000000)/V433)</f>
        <v>4.2536823799999999</v>
      </c>
      <c r="X433" s="228">
        <f t="shared" si="701"/>
        <v>0.30122887999999998</v>
      </c>
      <c r="Y433" s="182">
        <v>2012</v>
      </c>
      <c r="Z433" s="245" t="s">
        <v>1615</v>
      </c>
      <c r="AA433" s="213" t="s">
        <v>1616</v>
      </c>
      <c r="AB433" s="224" t="s">
        <v>2385</v>
      </c>
      <c r="AC433" s="189"/>
    </row>
    <row r="434" spans="1:29">
      <c r="A434" s="194" t="s">
        <v>2386</v>
      </c>
      <c r="B434" s="177">
        <v>92</v>
      </c>
      <c r="C434" s="195">
        <v>74</v>
      </c>
      <c r="D434" s="252">
        <f>(B434+C434)/2</f>
        <v>83</v>
      </c>
      <c r="E434" s="195">
        <v>79</v>
      </c>
      <c r="F434" s="195">
        <v>53</v>
      </c>
      <c r="G434" s="180">
        <f t="shared" si="480"/>
        <v>26</v>
      </c>
      <c r="H434" s="195">
        <f>(E434+F434)/2</f>
        <v>66</v>
      </c>
      <c r="I434" s="208">
        <f t="shared" si="482"/>
        <v>17</v>
      </c>
      <c r="J434" s="204" t="s">
        <v>1554</v>
      </c>
      <c r="K434" s="204" t="s">
        <v>1554</v>
      </c>
      <c r="L434" s="183" t="s">
        <v>1547</v>
      </c>
      <c r="M434" s="184">
        <f t="shared" si="702"/>
        <v>2.8684029999999998</v>
      </c>
      <c r="N434" s="180">
        <v>2868403</v>
      </c>
      <c r="O434" s="216">
        <f t="shared" si="703"/>
        <v>6.3042230000000004</v>
      </c>
      <c r="P434" s="180">
        <v>6304223</v>
      </c>
      <c r="Q434" s="184">
        <f t="shared" si="704"/>
        <v>7.5065999999999994E-2</v>
      </c>
      <c r="R434" s="185">
        <v>75066</v>
      </c>
      <c r="S434" s="185">
        <f>R434+P434</f>
        <v>6379289</v>
      </c>
      <c r="T434" s="185">
        <f t="shared" si="694"/>
        <v>6.379289</v>
      </c>
      <c r="U434" s="209">
        <f>R434/S434</f>
        <v>1.1767142074924023E-2</v>
      </c>
      <c r="V434" s="187">
        <v>1.5</v>
      </c>
      <c r="W434" s="188">
        <f t="shared" ref="W434:W435" si="705">SUM(T434/V434)</f>
        <v>4.2528593333333333</v>
      </c>
      <c r="X434" s="209">
        <f>N434/(V434*1000000)</f>
        <v>1.9122686666666666</v>
      </c>
      <c r="Y434" s="195">
        <v>2016</v>
      </c>
      <c r="Z434" s="190"/>
      <c r="AA434" s="190"/>
      <c r="AB434" s="191" t="s">
        <v>2387</v>
      </c>
      <c r="AC434" s="190"/>
    </row>
    <row r="435" spans="1:29">
      <c r="A435" s="217" t="s">
        <v>1379</v>
      </c>
      <c r="B435" s="218">
        <v>77</v>
      </c>
      <c r="C435" s="178">
        <v>65</v>
      </c>
      <c r="D435" s="247">
        <f>AVERAGE(B435:C435)</f>
        <v>71</v>
      </c>
      <c r="E435" s="178">
        <v>59</v>
      </c>
      <c r="F435" s="178">
        <v>52</v>
      </c>
      <c r="G435" s="222">
        <f t="shared" si="480"/>
        <v>7</v>
      </c>
      <c r="H435" s="178">
        <f>AVERAGE(E435:F435)</f>
        <v>55.5</v>
      </c>
      <c r="I435" s="247">
        <f t="shared" si="482"/>
        <v>15.5</v>
      </c>
      <c r="J435" s="213" t="s">
        <v>1609</v>
      </c>
      <c r="K435" s="213" t="s">
        <v>2388</v>
      </c>
      <c r="L435" s="213" t="s">
        <v>1900</v>
      </c>
      <c r="M435" s="221">
        <v>100.1</v>
      </c>
      <c r="N435" s="222">
        <f>M435*1000000</f>
        <v>100100000</v>
      </c>
      <c r="O435" s="184">
        <v>317.10000000000002</v>
      </c>
      <c r="P435" s="222">
        <f>O435*1000000</f>
        <v>317100000</v>
      </c>
      <c r="Q435" s="184">
        <v>469.53</v>
      </c>
      <c r="R435" s="180">
        <f>SUM(Q435*1000000)</f>
        <v>469530000</v>
      </c>
      <c r="S435" s="222">
        <f>T435*1000000</f>
        <v>786630000</v>
      </c>
      <c r="T435" s="222">
        <v>786.63</v>
      </c>
      <c r="U435" s="209">
        <f t="shared" ref="U435:U442" si="706">(R435/S435)</f>
        <v>0.59688799054193209</v>
      </c>
      <c r="V435" s="187">
        <v>185</v>
      </c>
      <c r="W435" s="223">
        <f t="shared" si="705"/>
        <v>4.2520540540540539</v>
      </c>
      <c r="X435" s="228">
        <f t="shared" ref="X435:X442" si="707">SUM(M435/V435)</f>
        <v>0.54108108108108111</v>
      </c>
      <c r="Y435" s="178">
        <v>2008</v>
      </c>
      <c r="Z435" s="190"/>
      <c r="AA435" s="190"/>
      <c r="AB435" s="224" t="s">
        <v>2389</v>
      </c>
      <c r="AC435" s="189"/>
    </row>
    <row r="436" spans="1:29">
      <c r="A436" s="249" t="s">
        <v>2390</v>
      </c>
      <c r="B436" s="177">
        <v>40</v>
      </c>
      <c r="C436" s="177">
        <v>35</v>
      </c>
      <c r="D436" s="177">
        <f t="shared" ref="D436:D437" si="708">(B436+C436)/2</f>
        <v>37.5</v>
      </c>
      <c r="E436" s="177">
        <v>86</v>
      </c>
      <c r="F436" s="177">
        <v>58</v>
      </c>
      <c r="G436" s="177">
        <f t="shared" si="480"/>
        <v>28</v>
      </c>
      <c r="H436" s="177">
        <f t="shared" ref="H436:H437" si="709">(E436+F436)/2</f>
        <v>72</v>
      </c>
      <c r="I436" s="177">
        <f t="shared" si="482"/>
        <v>-34.5</v>
      </c>
      <c r="J436" s="183" t="s">
        <v>1554</v>
      </c>
      <c r="K436" s="232" t="s">
        <v>2391</v>
      </c>
      <c r="L436" s="232" t="s">
        <v>1547</v>
      </c>
      <c r="M436" s="216">
        <f t="shared" ref="M436:M440" si="710">N436/1000000</f>
        <v>2.1614800000000001</v>
      </c>
      <c r="N436" s="180">
        <v>2161480</v>
      </c>
      <c r="O436" s="216">
        <f t="shared" ref="O436:O440" si="711">P436/1000000</f>
        <v>6.3761479999999997</v>
      </c>
      <c r="P436" s="180">
        <v>6376148</v>
      </c>
      <c r="Q436" s="216">
        <f t="shared" ref="Q436:Q440" si="712">R436/1000000</f>
        <v>0</v>
      </c>
      <c r="R436" s="180">
        <v>0</v>
      </c>
      <c r="S436" s="180">
        <f>P436+R436</f>
        <v>6376148</v>
      </c>
      <c r="T436" s="180">
        <f t="shared" ref="T436:T440" si="713">S436/1000000</f>
        <v>6.3761479999999997</v>
      </c>
      <c r="U436" s="234">
        <f t="shared" si="706"/>
        <v>0</v>
      </c>
      <c r="V436" s="227">
        <v>1.5</v>
      </c>
      <c r="W436" s="235">
        <f>SUM(S436/(V436*1000000))</f>
        <v>4.2507653333333337</v>
      </c>
      <c r="X436" s="234">
        <f t="shared" si="707"/>
        <v>1.4409866666666666</v>
      </c>
      <c r="Y436" s="177">
        <v>2019</v>
      </c>
      <c r="Z436" s="236"/>
      <c r="AA436" s="236"/>
      <c r="AB436" s="232" t="s">
        <v>1537</v>
      </c>
      <c r="AC436" s="190"/>
    </row>
    <row r="437" spans="1:29">
      <c r="A437" s="225" t="s">
        <v>1110</v>
      </c>
      <c r="B437" s="206">
        <v>93</v>
      </c>
      <c r="C437" s="189">
        <v>80</v>
      </c>
      <c r="D437" s="253">
        <f t="shared" si="708"/>
        <v>86.5</v>
      </c>
      <c r="E437" s="189">
        <v>93</v>
      </c>
      <c r="F437" s="189">
        <v>81</v>
      </c>
      <c r="G437" s="180">
        <f t="shared" si="480"/>
        <v>12</v>
      </c>
      <c r="H437" s="189">
        <f t="shared" si="709"/>
        <v>87</v>
      </c>
      <c r="I437" s="208">
        <f t="shared" si="482"/>
        <v>-0.5</v>
      </c>
      <c r="J437" s="213" t="s">
        <v>1636</v>
      </c>
      <c r="K437" s="193" t="s">
        <v>1636</v>
      </c>
      <c r="L437" s="193" t="s">
        <v>1541</v>
      </c>
      <c r="M437" s="184">
        <f t="shared" si="710"/>
        <v>54.308574999999998</v>
      </c>
      <c r="N437" s="185">
        <v>54308575</v>
      </c>
      <c r="O437" s="184">
        <f t="shared" si="711"/>
        <v>196.84166500000001</v>
      </c>
      <c r="P437" s="180">
        <v>196841665</v>
      </c>
      <c r="Q437" s="184">
        <f t="shared" si="712"/>
        <v>262.015153</v>
      </c>
      <c r="R437" s="180">
        <v>262015153</v>
      </c>
      <c r="S437" s="185">
        <f>SUM(P437+(Q437*1000000))</f>
        <v>458856818</v>
      </c>
      <c r="T437" s="185">
        <f t="shared" si="713"/>
        <v>458.85681799999998</v>
      </c>
      <c r="U437" s="209">
        <f t="shared" si="706"/>
        <v>0.57101723832291407</v>
      </c>
      <c r="V437" s="227">
        <v>108</v>
      </c>
      <c r="W437" s="223">
        <f>SUM(T437/V437)</f>
        <v>4.2486742407407405</v>
      </c>
      <c r="X437" s="228">
        <f t="shared" si="707"/>
        <v>0.50285717592592594</v>
      </c>
      <c r="Y437" s="189">
        <v>2015</v>
      </c>
      <c r="Z437" s="190"/>
      <c r="AA437" s="190"/>
      <c r="AB437" s="224" t="s">
        <v>2392</v>
      </c>
      <c r="AC437" s="189"/>
    </row>
    <row r="438" spans="1:29">
      <c r="A438" s="240" t="s">
        <v>2393</v>
      </c>
      <c r="B438" s="241">
        <v>29</v>
      </c>
      <c r="C438" s="182">
        <v>36</v>
      </c>
      <c r="D438" s="254">
        <f t="shared" ref="D438:D442" si="714">AVERAGE(B438:C438)</f>
        <v>32.5</v>
      </c>
      <c r="E438" s="182">
        <v>38</v>
      </c>
      <c r="F438" s="182">
        <v>56</v>
      </c>
      <c r="G438" s="211">
        <f t="shared" si="480"/>
        <v>-18</v>
      </c>
      <c r="H438" s="211">
        <f t="shared" ref="H438:H442" si="715">AVERAGE(E438:F438)</f>
        <v>47</v>
      </c>
      <c r="I438" s="211">
        <f t="shared" si="482"/>
        <v>-14.5</v>
      </c>
      <c r="J438" s="196" t="s">
        <v>1550</v>
      </c>
      <c r="K438" s="196" t="s">
        <v>1550</v>
      </c>
      <c r="L438" s="196" t="s">
        <v>1557</v>
      </c>
      <c r="M438" s="216">
        <f t="shared" si="710"/>
        <v>36.111775000000002</v>
      </c>
      <c r="N438" s="181">
        <v>36111775</v>
      </c>
      <c r="O438" s="216">
        <f t="shared" si="711"/>
        <v>86.208010000000002</v>
      </c>
      <c r="P438" s="181">
        <v>86208010</v>
      </c>
      <c r="Q438" s="184">
        <f t="shared" si="712"/>
        <v>83.629000000000005</v>
      </c>
      <c r="R438" s="180">
        <v>83629000</v>
      </c>
      <c r="S438" s="181">
        <v>169837010</v>
      </c>
      <c r="T438" s="180">
        <f t="shared" si="713"/>
        <v>169.83700999999999</v>
      </c>
      <c r="U438" s="209">
        <f t="shared" si="706"/>
        <v>0.49240739695075886</v>
      </c>
      <c r="V438" s="227">
        <v>40</v>
      </c>
      <c r="W438" s="239">
        <f>SUM(S438/(V438*1000000))</f>
        <v>4.24592525</v>
      </c>
      <c r="X438" s="228">
        <f t="shared" si="707"/>
        <v>0.90279437500000004</v>
      </c>
      <c r="Y438" s="182">
        <v>2014</v>
      </c>
      <c r="Z438" s="202"/>
      <c r="AA438" s="190"/>
      <c r="AB438" s="224" t="s">
        <v>2394</v>
      </c>
      <c r="AC438" s="189"/>
    </row>
    <row r="439" spans="1:29">
      <c r="A439" s="217" t="s">
        <v>459</v>
      </c>
      <c r="B439" s="218">
        <v>52</v>
      </c>
      <c r="C439" s="178">
        <v>41</v>
      </c>
      <c r="D439" s="247">
        <f t="shared" si="714"/>
        <v>46.5</v>
      </c>
      <c r="E439" s="178">
        <v>60</v>
      </c>
      <c r="F439" s="178">
        <v>58</v>
      </c>
      <c r="G439" s="220">
        <f t="shared" si="480"/>
        <v>2</v>
      </c>
      <c r="H439" s="220">
        <f t="shared" si="715"/>
        <v>59</v>
      </c>
      <c r="I439" s="220">
        <f t="shared" si="482"/>
        <v>-12.5</v>
      </c>
      <c r="J439" s="213" t="s">
        <v>1609</v>
      </c>
      <c r="K439" s="213" t="s">
        <v>2395</v>
      </c>
      <c r="L439" s="196" t="s">
        <v>1557</v>
      </c>
      <c r="M439" s="221">
        <f t="shared" si="710"/>
        <v>27.335363000000001</v>
      </c>
      <c r="N439" s="222">
        <v>27335363</v>
      </c>
      <c r="O439" s="184">
        <f t="shared" si="711"/>
        <v>103.86029000000001</v>
      </c>
      <c r="P439" s="222">
        <v>103860290</v>
      </c>
      <c r="Q439" s="184">
        <f t="shared" si="712"/>
        <v>231.4</v>
      </c>
      <c r="R439" s="185">
        <v>231400000</v>
      </c>
      <c r="S439" s="222">
        <v>335260290</v>
      </c>
      <c r="T439" s="222">
        <f t="shared" si="713"/>
        <v>335.26029</v>
      </c>
      <c r="U439" s="209">
        <f t="shared" si="706"/>
        <v>0.69020998579939186</v>
      </c>
      <c r="V439" s="187">
        <v>79</v>
      </c>
      <c r="W439" s="223">
        <f>SUM((S439/1000000)/V439)</f>
        <v>4.2438011392405066</v>
      </c>
      <c r="X439" s="228">
        <f t="shared" si="707"/>
        <v>0.34601725316455695</v>
      </c>
      <c r="Y439" s="182">
        <v>2012</v>
      </c>
      <c r="Z439" s="190"/>
      <c r="AA439" s="190"/>
      <c r="AB439" s="224" t="s">
        <v>2396</v>
      </c>
      <c r="AC439" s="189"/>
    </row>
    <row r="440" spans="1:29">
      <c r="A440" s="240" t="s">
        <v>2397</v>
      </c>
      <c r="B440" s="241">
        <v>95</v>
      </c>
      <c r="C440" s="182">
        <v>88</v>
      </c>
      <c r="D440" s="254">
        <f t="shared" si="714"/>
        <v>91.5</v>
      </c>
      <c r="E440" s="182">
        <v>95</v>
      </c>
      <c r="F440" s="182">
        <v>88</v>
      </c>
      <c r="G440" s="211">
        <f t="shared" si="480"/>
        <v>7</v>
      </c>
      <c r="H440" s="211">
        <f t="shared" si="715"/>
        <v>91.5</v>
      </c>
      <c r="I440" s="211">
        <f t="shared" si="482"/>
        <v>0</v>
      </c>
      <c r="J440" s="196" t="s">
        <v>1572</v>
      </c>
      <c r="K440" s="196" t="s">
        <v>1572</v>
      </c>
      <c r="L440" s="196" t="s">
        <v>1630</v>
      </c>
      <c r="M440" s="216">
        <f t="shared" si="710"/>
        <v>0.13538800000000001</v>
      </c>
      <c r="N440" s="181">
        <v>135388</v>
      </c>
      <c r="O440" s="216">
        <f t="shared" si="711"/>
        <v>13.092000000000001</v>
      </c>
      <c r="P440" s="181">
        <v>13092000</v>
      </c>
      <c r="Q440" s="184">
        <f t="shared" si="712"/>
        <v>0.901092</v>
      </c>
      <c r="R440" s="180">
        <v>901092</v>
      </c>
      <c r="S440" s="181">
        <v>13993092</v>
      </c>
      <c r="T440" s="180">
        <f t="shared" si="713"/>
        <v>13.993092000000001</v>
      </c>
      <c r="U440" s="209">
        <f t="shared" si="706"/>
        <v>6.439548885978881E-2</v>
      </c>
      <c r="V440" s="227">
        <v>3.3</v>
      </c>
      <c r="W440" s="239">
        <f>SUM(S440/(V440*1000000))</f>
        <v>4.2403309090909094</v>
      </c>
      <c r="X440" s="228">
        <f t="shared" si="707"/>
        <v>4.102666666666667E-2</v>
      </c>
      <c r="Y440" s="182">
        <v>2014</v>
      </c>
      <c r="Z440" s="245" t="s">
        <v>1615</v>
      </c>
      <c r="AA440" s="196" t="s">
        <v>2398</v>
      </c>
      <c r="AB440" s="224" t="s">
        <v>2399</v>
      </c>
      <c r="AC440" s="189"/>
    </row>
    <row r="441" spans="1:29">
      <c r="A441" s="217" t="s">
        <v>2400</v>
      </c>
      <c r="B441" s="218">
        <v>40</v>
      </c>
      <c r="C441" s="178">
        <v>51</v>
      </c>
      <c r="D441" s="247">
        <f t="shared" si="714"/>
        <v>45.5</v>
      </c>
      <c r="E441" s="178">
        <v>56</v>
      </c>
      <c r="F441" s="178">
        <v>63</v>
      </c>
      <c r="G441" s="220">
        <f t="shared" si="480"/>
        <v>-7</v>
      </c>
      <c r="H441" s="220">
        <f t="shared" si="715"/>
        <v>59.5</v>
      </c>
      <c r="I441" s="220">
        <f t="shared" si="482"/>
        <v>-14</v>
      </c>
      <c r="J441" s="213" t="s">
        <v>1550</v>
      </c>
      <c r="K441" s="213" t="s">
        <v>1550</v>
      </c>
      <c r="L441" s="213" t="s">
        <v>1547</v>
      </c>
      <c r="M441" s="221">
        <v>32.69</v>
      </c>
      <c r="N441" s="222">
        <f>M441*1000000</f>
        <v>32689999.999999996</v>
      </c>
      <c r="O441" s="184">
        <v>100.54</v>
      </c>
      <c r="P441" s="222">
        <f>O441*1000000</f>
        <v>100540000</v>
      </c>
      <c r="Q441" s="184">
        <v>111.24</v>
      </c>
      <c r="R441" s="180">
        <f>SUM(Q441*1000000)</f>
        <v>111240000</v>
      </c>
      <c r="S441" s="222">
        <f>T441*1000000</f>
        <v>211780000</v>
      </c>
      <c r="T441" s="222">
        <f>SUM(O441+Q441)</f>
        <v>211.78</v>
      </c>
      <c r="U441" s="209">
        <f t="shared" si="706"/>
        <v>0.52526206440645951</v>
      </c>
      <c r="V441" s="187">
        <v>50</v>
      </c>
      <c r="W441" s="223">
        <f>SUM(T441/V441)</f>
        <v>4.2355999999999998</v>
      </c>
      <c r="X441" s="228">
        <f t="shared" si="707"/>
        <v>0.65379999999999994</v>
      </c>
      <c r="Y441" s="178">
        <v>2010</v>
      </c>
      <c r="Z441" s="190"/>
      <c r="AA441" s="190"/>
      <c r="AB441" s="224" t="s">
        <v>2401</v>
      </c>
      <c r="AC441" s="189"/>
    </row>
    <row r="442" spans="1:29">
      <c r="A442" s="217" t="s">
        <v>2402</v>
      </c>
      <c r="B442" s="218">
        <v>90</v>
      </c>
      <c r="C442" s="178">
        <v>86</v>
      </c>
      <c r="D442" s="247">
        <f t="shared" si="714"/>
        <v>88</v>
      </c>
      <c r="E442" s="178">
        <v>81</v>
      </c>
      <c r="F442" s="178">
        <v>75</v>
      </c>
      <c r="G442" s="220">
        <f t="shared" si="480"/>
        <v>6</v>
      </c>
      <c r="H442" s="220">
        <f t="shared" si="715"/>
        <v>78</v>
      </c>
      <c r="I442" s="220">
        <f t="shared" si="482"/>
        <v>10</v>
      </c>
      <c r="J442" s="213" t="s">
        <v>1641</v>
      </c>
      <c r="K442" s="213" t="s">
        <v>1642</v>
      </c>
      <c r="L442" s="196" t="s">
        <v>1541</v>
      </c>
      <c r="M442" s="221">
        <f t="shared" ref="M442:M448" si="716">N442/1000000</f>
        <v>0.94430800000000004</v>
      </c>
      <c r="N442" s="222">
        <v>944308</v>
      </c>
      <c r="O442" s="184">
        <f t="shared" ref="O442:O451" si="717">P442/1000000</f>
        <v>182.20797300000001</v>
      </c>
      <c r="P442" s="222">
        <v>182207973</v>
      </c>
      <c r="Q442" s="184">
        <f t="shared" ref="Q442:Q451" si="718">R442/1000000</f>
        <v>93.085476999999997</v>
      </c>
      <c r="R442" s="185">
        <v>93085477</v>
      </c>
      <c r="S442" s="222">
        <v>275293450</v>
      </c>
      <c r="T442" s="222">
        <f t="shared" ref="T442:T451" si="719">S442/1000000</f>
        <v>275.29345000000001</v>
      </c>
      <c r="U442" s="209">
        <f t="shared" si="706"/>
        <v>0.33813182623851024</v>
      </c>
      <c r="V442" s="187">
        <v>65</v>
      </c>
      <c r="W442" s="223">
        <f>SUM((S442/1000000)/V442)</f>
        <v>4.2352838461538465</v>
      </c>
      <c r="X442" s="228">
        <f t="shared" si="707"/>
        <v>1.4527815384615386E-2</v>
      </c>
      <c r="Y442" s="182">
        <v>2012</v>
      </c>
      <c r="Z442" s="190"/>
      <c r="AA442" s="190"/>
      <c r="AB442" s="224" t="s">
        <v>2403</v>
      </c>
      <c r="AC442" s="189"/>
    </row>
    <row r="443" spans="1:29">
      <c r="A443" s="194" t="s">
        <v>2404</v>
      </c>
      <c r="B443" s="177">
        <v>7</v>
      </c>
      <c r="C443" s="195">
        <v>28</v>
      </c>
      <c r="D443" s="252">
        <f>(B443+C443)/2</f>
        <v>17.5</v>
      </c>
      <c r="E443" s="195">
        <v>19</v>
      </c>
      <c r="F443" s="195">
        <v>18</v>
      </c>
      <c r="G443" s="180">
        <f t="shared" si="480"/>
        <v>1</v>
      </c>
      <c r="H443" s="195">
        <f>(E443+F443)/2</f>
        <v>18.5</v>
      </c>
      <c r="I443" s="208">
        <f t="shared" si="482"/>
        <v>-1</v>
      </c>
      <c r="J443" s="204" t="s">
        <v>1565</v>
      </c>
      <c r="K443" s="204" t="s">
        <v>1565</v>
      </c>
      <c r="L443" s="183" t="s">
        <v>1547</v>
      </c>
      <c r="M443" s="184">
        <f t="shared" si="716"/>
        <v>5.9005280000000004</v>
      </c>
      <c r="N443" s="180">
        <v>5900528</v>
      </c>
      <c r="O443" s="216">
        <f t="shared" si="717"/>
        <v>11.68694</v>
      </c>
      <c r="P443" s="180">
        <v>11686940</v>
      </c>
      <c r="Q443" s="184">
        <f t="shared" si="718"/>
        <v>9.4778590000000005</v>
      </c>
      <c r="R443" s="185">
        <v>9477859</v>
      </c>
      <c r="S443" s="185">
        <f>R443+P443</f>
        <v>21164799</v>
      </c>
      <c r="T443" s="185">
        <f t="shared" si="719"/>
        <v>21.164798999999999</v>
      </c>
      <c r="U443" s="209">
        <f>R443/S443</f>
        <v>0.44781237941357249</v>
      </c>
      <c r="V443" s="187">
        <v>5</v>
      </c>
      <c r="W443" s="188">
        <f>SUM(T443/V443)</f>
        <v>4.2329597999999997</v>
      </c>
      <c r="X443" s="209">
        <f>N443/(V443*1000000)</f>
        <v>1.1801056000000001</v>
      </c>
      <c r="Y443" s="195">
        <v>2016</v>
      </c>
      <c r="Z443" s="190"/>
      <c r="AA443" s="190"/>
      <c r="AB443" s="191" t="s">
        <v>2405</v>
      </c>
      <c r="AC443" s="190"/>
    </row>
    <row r="444" spans="1:29">
      <c r="A444" s="240" t="s">
        <v>2406</v>
      </c>
      <c r="B444" s="241">
        <v>77</v>
      </c>
      <c r="C444" s="182">
        <v>64</v>
      </c>
      <c r="D444" s="254">
        <f t="shared" ref="D444:D449" si="720">AVERAGE(B444:C444)</f>
        <v>70.5</v>
      </c>
      <c r="E444" s="182">
        <v>80</v>
      </c>
      <c r="F444" s="182">
        <v>76</v>
      </c>
      <c r="G444" s="211">
        <f t="shared" si="480"/>
        <v>4</v>
      </c>
      <c r="H444" s="211">
        <f t="shared" ref="H444:H449" si="721">AVERAGE(E444:F444)</f>
        <v>78</v>
      </c>
      <c r="I444" s="211">
        <f t="shared" si="482"/>
        <v>-7.5</v>
      </c>
      <c r="J444" s="196" t="s">
        <v>1572</v>
      </c>
      <c r="K444" s="196" t="s">
        <v>2121</v>
      </c>
      <c r="L444" s="196" t="s">
        <v>1630</v>
      </c>
      <c r="M444" s="216">
        <f t="shared" si="716"/>
        <v>0.109878</v>
      </c>
      <c r="N444" s="181">
        <v>109878</v>
      </c>
      <c r="O444" s="216">
        <f t="shared" si="717"/>
        <v>44.137712000000001</v>
      </c>
      <c r="P444" s="181">
        <v>44137712</v>
      </c>
      <c r="Q444" s="184">
        <f t="shared" si="718"/>
        <v>10.699522</v>
      </c>
      <c r="R444" s="180">
        <v>10699522</v>
      </c>
      <c r="S444" s="181">
        <v>54837234</v>
      </c>
      <c r="T444" s="180">
        <f t="shared" si="719"/>
        <v>54.837234000000002</v>
      </c>
      <c r="U444" s="209">
        <f t="shared" ref="U444:U460" si="722">(R444/S444)</f>
        <v>0.19511418099607286</v>
      </c>
      <c r="V444" s="227">
        <v>13</v>
      </c>
      <c r="W444" s="239">
        <f>SUM(S444/(V444*1000000))</f>
        <v>4.2182487692307689</v>
      </c>
      <c r="X444" s="228">
        <f t="shared" ref="X444:X460" si="723">SUM(M444/V444)</f>
        <v>8.4521538461538471E-3</v>
      </c>
      <c r="Y444" s="182">
        <v>2014</v>
      </c>
      <c r="Z444" s="202"/>
      <c r="AA444" s="190"/>
      <c r="AB444" s="224" t="s">
        <v>2407</v>
      </c>
      <c r="AC444" s="189"/>
    </row>
    <row r="445" spans="1:29">
      <c r="A445" s="217" t="s">
        <v>366</v>
      </c>
      <c r="B445" s="218">
        <v>45</v>
      </c>
      <c r="C445" s="178">
        <v>47</v>
      </c>
      <c r="D445" s="247">
        <f t="shared" si="720"/>
        <v>46</v>
      </c>
      <c r="E445" s="178">
        <v>72</v>
      </c>
      <c r="F445" s="178">
        <v>67</v>
      </c>
      <c r="G445" s="220">
        <f t="shared" si="480"/>
        <v>5</v>
      </c>
      <c r="H445" s="220">
        <f t="shared" si="721"/>
        <v>69.5</v>
      </c>
      <c r="I445" s="220">
        <f t="shared" si="482"/>
        <v>-23.5</v>
      </c>
      <c r="J445" s="213" t="s">
        <v>1601</v>
      </c>
      <c r="K445" s="213" t="s">
        <v>2113</v>
      </c>
      <c r="L445" s="196" t="s">
        <v>1547</v>
      </c>
      <c r="M445" s="221">
        <f t="shared" si="716"/>
        <v>42.522193999999999</v>
      </c>
      <c r="N445" s="222">
        <v>42522194</v>
      </c>
      <c r="O445" s="184">
        <f t="shared" si="717"/>
        <v>148.31304800000001</v>
      </c>
      <c r="P445" s="222">
        <v>148313048</v>
      </c>
      <c r="Q445" s="184">
        <f t="shared" si="718"/>
        <v>210.062555</v>
      </c>
      <c r="R445" s="185">
        <v>210062555</v>
      </c>
      <c r="S445" s="222">
        <v>358375603</v>
      </c>
      <c r="T445" s="222">
        <f t="shared" si="719"/>
        <v>358.37560300000001</v>
      </c>
      <c r="U445" s="209">
        <f t="shared" si="722"/>
        <v>0.58615194014755523</v>
      </c>
      <c r="V445" s="187">
        <v>85</v>
      </c>
      <c r="W445" s="223">
        <f>SUM((S445/1000000)/V445)</f>
        <v>4.2161835647058821</v>
      </c>
      <c r="X445" s="228">
        <f t="shared" si="723"/>
        <v>0.50026110588235295</v>
      </c>
      <c r="Y445" s="182">
        <v>2012</v>
      </c>
      <c r="Z445" s="190"/>
      <c r="AA445" s="190"/>
      <c r="AB445" s="224" t="s">
        <v>2408</v>
      </c>
      <c r="AC445" s="189"/>
    </row>
    <row r="446" spans="1:29">
      <c r="A446" s="240" t="s">
        <v>555</v>
      </c>
      <c r="B446" s="241">
        <v>49</v>
      </c>
      <c r="C446" s="182">
        <v>56</v>
      </c>
      <c r="D446" s="254">
        <f t="shared" si="720"/>
        <v>52.5</v>
      </c>
      <c r="E446" s="182">
        <v>71</v>
      </c>
      <c r="F446" s="182">
        <v>69</v>
      </c>
      <c r="G446" s="211">
        <f t="shared" si="480"/>
        <v>2</v>
      </c>
      <c r="H446" s="211">
        <f t="shared" si="721"/>
        <v>70</v>
      </c>
      <c r="I446" s="211">
        <f t="shared" si="482"/>
        <v>-17.5</v>
      </c>
      <c r="J446" s="196" t="s">
        <v>1609</v>
      </c>
      <c r="K446" s="196" t="s">
        <v>2409</v>
      </c>
      <c r="L446" s="196" t="s">
        <v>1541</v>
      </c>
      <c r="M446" s="216">
        <f t="shared" si="716"/>
        <v>69.431297999999998</v>
      </c>
      <c r="N446" s="181">
        <v>69431298</v>
      </c>
      <c r="O446" s="216">
        <f t="shared" si="717"/>
        <v>241.41037800000001</v>
      </c>
      <c r="P446" s="181">
        <v>241410378</v>
      </c>
      <c r="Q446" s="184">
        <f t="shared" si="718"/>
        <v>517</v>
      </c>
      <c r="R446" s="180">
        <v>517000000</v>
      </c>
      <c r="S446" s="181">
        <v>758410378</v>
      </c>
      <c r="T446" s="180">
        <f t="shared" si="719"/>
        <v>758.41037800000004</v>
      </c>
      <c r="U446" s="209">
        <f t="shared" si="722"/>
        <v>0.68168898395533295</v>
      </c>
      <c r="V446" s="227">
        <v>180</v>
      </c>
      <c r="W446" s="239">
        <f>SUM(S446/(V446*1000000))</f>
        <v>4.2133909888888885</v>
      </c>
      <c r="X446" s="228">
        <f t="shared" si="723"/>
        <v>0.38572943333333332</v>
      </c>
      <c r="Y446" s="182">
        <v>2014</v>
      </c>
      <c r="Z446" s="202"/>
      <c r="AA446" s="190"/>
      <c r="AB446" s="224" t="s">
        <v>2410</v>
      </c>
      <c r="AC446" s="189"/>
    </row>
    <row r="447" spans="1:29">
      <c r="A447" s="205" t="s">
        <v>2411</v>
      </c>
      <c r="B447" s="206">
        <v>68</v>
      </c>
      <c r="C447" s="189">
        <v>59</v>
      </c>
      <c r="D447" s="253">
        <f t="shared" si="720"/>
        <v>63.5</v>
      </c>
      <c r="E447" s="189">
        <v>84</v>
      </c>
      <c r="F447" s="189">
        <v>60</v>
      </c>
      <c r="G447" s="244">
        <f t="shared" si="480"/>
        <v>24</v>
      </c>
      <c r="H447" s="244">
        <f t="shared" si="721"/>
        <v>72</v>
      </c>
      <c r="I447" s="244">
        <f t="shared" si="482"/>
        <v>-8.5</v>
      </c>
      <c r="J447" s="193" t="s">
        <v>1554</v>
      </c>
      <c r="K447" s="193" t="s">
        <v>1581</v>
      </c>
      <c r="L447" s="193" t="s">
        <v>1557</v>
      </c>
      <c r="M447" s="184">
        <f t="shared" si="716"/>
        <v>30.107555000000001</v>
      </c>
      <c r="N447" s="185">
        <v>30107555</v>
      </c>
      <c r="O447" s="184">
        <f t="shared" si="717"/>
        <v>70.525194999999997</v>
      </c>
      <c r="P447" s="185">
        <v>70525195</v>
      </c>
      <c r="Q447" s="184">
        <f t="shared" si="718"/>
        <v>1.1000000000000001</v>
      </c>
      <c r="R447" s="185">
        <v>1100000</v>
      </c>
      <c r="S447" s="185">
        <v>71625195</v>
      </c>
      <c r="T447" s="185">
        <f t="shared" si="719"/>
        <v>71.625195000000005</v>
      </c>
      <c r="U447" s="209">
        <f t="shared" si="722"/>
        <v>1.5357724331500948E-2</v>
      </c>
      <c r="V447" s="187">
        <v>17</v>
      </c>
      <c r="W447" s="223">
        <f>SUM(T447/V447)</f>
        <v>4.2132467647058824</v>
      </c>
      <c r="X447" s="228">
        <f t="shared" si="723"/>
        <v>1.7710326470588236</v>
      </c>
      <c r="Y447" s="189">
        <v>2013</v>
      </c>
      <c r="Z447" s="190"/>
      <c r="AA447" s="190"/>
      <c r="AB447" s="224" t="s">
        <v>2412</v>
      </c>
      <c r="AC447" s="189"/>
    </row>
    <row r="448" spans="1:29">
      <c r="A448" s="240" t="s">
        <v>163</v>
      </c>
      <c r="B448" s="241">
        <v>89</v>
      </c>
      <c r="C448" s="182">
        <v>70</v>
      </c>
      <c r="D448" s="254">
        <f t="shared" si="720"/>
        <v>79.5</v>
      </c>
      <c r="E448" s="182">
        <v>92</v>
      </c>
      <c r="F448" s="182">
        <v>82</v>
      </c>
      <c r="G448" s="211">
        <f t="shared" si="480"/>
        <v>10</v>
      </c>
      <c r="H448" s="211">
        <f t="shared" si="721"/>
        <v>87</v>
      </c>
      <c r="I448" s="211">
        <f t="shared" si="482"/>
        <v>-7.5</v>
      </c>
      <c r="J448" s="196" t="s">
        <v>1609</v>
      </c>
      <c r="K448" s="196" t="s">
        <v>2413</v>
      </c>
      <c r="L448" s="196" t="s">
        <v>1557</v>
      </c>
      <c r="M448" s="216">
        <f t="shared" si="716"/>
        <v>95.023720999999995</v>
      </c>
      <c r="N448" s="181">
        <v>95023721</v>
      </c>
      <c r="O448" s="216">
        <f t="shared" si="717"/>
        <v>259.766572</v>
      </c>
      <c r="P448" s="181">
        <v>259766572</v>
      </c>
      <c r="Q448" s="184">
        <f t="shared" si="718"/>
        <v>455</v>
      </c>
      <c r="R448" s="180">
        <v>455000000</v>
      </c>
      <c r="S448" s="181">
        <v>714766572</v>
      </c>
      <c r="T448" s="180">
        <f t="shared" si="719"/>
        <v>714.766572</v>
      </c>
      <c r="U448" s="209">
        <f t="shared" si="722"/>
        <v>0.63657145958415073</v>
      </c>
      <c r="V448" s="227">
        <v>170</v>
      </c>
      <c r="W448" s="239">
        <f>SUM(S448/(V448*1000000))</f>
        <v>4.2045092470588239</v>
      </c>
      <c r="X448" s="228">
        <f t="shared" si="723"/>
        <v>0.55896306470588231</v>
      </c>
      <c r="Y448" s="182">
        <v>2014</v>
      </c>
      <c r="Z448" s="202"/>
      <c r="AA448" s="190"/>
      <c r="AB448" s="224" t="s">
        <v>2414</v>
      </c>
      <c r="AC448" s="189"/>
    </row>
    <row r="449" spans="1:29">
      <c r="A449" s="217" t="s">
        <v>2415</v>
      </c>
      <c r="B449" s="218">
        <v>8</v>
      </c>
      <c r="C449" s="182">
        <v>29</v>
      </c>
      <c r="D449" s="218">
        <f t="shared" si="720"/>
        <v>18.5</v>
      </c>
      <c r="E449" s="182">
        <v>50</v>
      </c>
      <c r="F449" s="182">
        <v>55</v>
      </c>
      <c r="G449" s="178">
        <f t="shared" si="480"/>
        <v>-5</v>
      </c>
      <c r="H449" s="178">
        <f t="shared" si="721"/>
        <v>52.5</v>
      </c>
      <c r="I449" s="218">
        <f t="shared" si="482"/>
        <v>-34</v>
      </c>
      <c r="J449" s="183" t="s">
        <v>1534</v>
      </c>
      <c r="K449" s="196" t="s">
        <v>1534</v>
      </c>
      <c r="L449" s="213" t="s">
        <v>1547</v>
      </c>
      <c r="M449" s="216">
        <v>17.558689000000001</v>
      </c>
      <c r="N449" s="180">
        <v>17558689</v>
      </c>
      <c r="O449" s="216">
        <f t="shared" si="717"/>
        <v>47.852603999999999</v>
      </c>
      <c r="P449" s="222">
        <v>47852604</v>
      </c>
      <c r="Q449" s="216">
        <f t="shared" si="718"/>
        <v>36.143751000000002</v>
      </c>
      <c r="R449" s="222">
        <v>36143751</v>
      </c>
      <c r="S449" s="222">
        <v>83996355</v>
      </c>
      <c r="T449" s="222">
        <f t="shared" si="719"/>
        <v>83.996354999999994</v>
      </c>
      <c r="U449" s="209">
        <f t="shared" si="722"/>
        <v>0.43030142200813359</v>
      </c>
      <c r="V449" s="187">
        <v>20</v>
      </c>
      <c r="W449" s="223">
        <f>SUM(T449/V449)</f>
        <v>4.1998177499999994</v>
      </c>
      <c r="X449" s="228">
        <f t="shared" si="723"/>
        <v>0.87793445000000003</v>
      </c>
      <c r="Y449" s="178">
        <v>2007</v>
      </c>
      <c r="Z449" s="202"/>
      <c r="AA449" s="190"/>
      <c r="AB449" s="193" t="s">
        <v>1537</v>
      </c>
      <c r="AC449" s="190"/>
    </row>
    <row r="450" spans="1:29">
      <c r="A450" s="260" t="s">
        <v>2416</v>
      </c>
      <c r="B450" s="177">
        <v>79</v>
      </c>
      <c r="C450" s="177">
        <v>61</v>
      </c>
      <c r="D450" s="177">
        <f>(B450+C450)/2</f>
        <v>70</v>
      </c>
      <c r="E450" s="177">
        <v>72</v>
      </c>
      <c r="F450" s="177">
        <v>65</v>
      </c>
      <c r="G450" s="177">
        <f t="shared" si="480"/>
        <v>7</v>
      </c>
      <c r="H450" s="177">
        <f>(E450+F450)/2</f>
        <v>68.5</v>
      </c>
      <c r="I450" s="177">
        <f t="shared" si="482"/>
        <v>1.5</v>
      </c>
      <c r="J450" s="204" t="s">
        <v>1432</v>
      </c>
      <c r="K450" s="231" t="s">
        <v>1432</v>
      </c>
      <c r="L450" s="232" t="s">
        <v>1541</v>
      </c>
      <c r="M450" s="216">
        <f t="shared" ref="M450:M451" si="724">N450/1000000</f>
        <v>20.915346</v>
      </c>
      <c r="N450" s="233">
        <v>20915346</v>
      </c>
      <c r="O450" s="216">
        <f t="shared" si="717"/>
        <v>68.947074999999998</v>
      </c>
      <c r="P450" s="180">
        <v>68947075</v>
      </c>
      <c r="Q450" s="216">
        <f t="shared" si="718"/>
        <v>35.59843</v>
      </c>
      <c r="R450" s="233">
        <v>35598430</v>
      </c>
      <c r="S450" s="180">
        <f>P450+R450</f>
        <v>104545505</v>
      </c>
      <c r="T450" s="180">
        <f t="shared" si="719"/>
        <v>104.54550500000001</v>
      </c>
      <c r="U450" s="234">
        <f t="shared" si="722"/>
        <v>0.34050655740770491</v>
      </c>
      <c r="V450" s="227">
        <v>25</v>
      </c>
      <c r="W450" s="235">
        <f t="shared" ref="W450:W451" si="725">SUM(S450/(V450*1000000))</f>
        <v>4.1818201999999998</v>
      </c>
      <c r="X450" s="234">
        <f t="shared" si="723"/>
        <v>0.83661383999999994</v>
      </c>
      <c r="Y450" s="177">
        <v>2019</v>
      </c>
      <c r="Z450" s="236"/>
      <c r="AA450" s="236"/>
      <c r="AB450" s="248" t="s">
        <v>2417</v>
      </c>
      <c r="AC450" s="190"/>
    </row>
    <row r="451" spans="1:29">
      <c r="A451" s="240" t="s">
        <v>2418</v>
      </c>
      <c r="B451" s="241">
        <v>86</v>
      </c>
      <c r="C451" s="182">
        <v>68</v>
      </c>
      <c r="D451" s="254">
        <f t="shared" ref="D451:D452" si="726">AVERAGE(B451:C451)</f>
        <v>77</v>
      </c>
      <c r="E451" s="182">
        <v>85</v>
      </c>
      <c r="F451" s="182">
        <v>78</v>
      </c>
      <c r="G451" s="211">
        <f t="shared" si="480"/>
        <v>7</v>
      </c>
      <c r="H451" s="211">
        <f t="shared" ref="H451:H452" si="727">AVERAGE(E451:F451)</f>
        <v>81.5</v>
      </c>
      <c r="I451" s="211">
        <f t="shared" si="482"/>
        <v>-4.5</v>
      </c>
      <c r="J451" s="196" t="s">
        <v>1550</v>
      </c>
      <c r="K451" s="196" t="s">
        <v>1550</v>
      </c>
      <c r="L451" s="196" t="s">
        <v>1630</v>
      </c>
      <c r="M451" s="216">
        <f t="shared" si="724"/>
        <v>0.204961</v>
      </c>
      <c r="N451" s="181">
        <v>204961</v>
      </c>
      <c r="O451" s="216">
        <f t="shared" si="717"/>
        <v>31.424002999999999</v>
      </c>
      <c r="P451" s="181">
        <v>31424003</v>
      </c>
      <c r="Q451" s="184">
        <f t="shared" si="718"/>
        <v>14.543932</v>
      </c>
      <c r="R451" s="180">
        <v>14543932</v>
      </c>
      <c r="S451" s="181">
        <v>45967935</v>
      </c>
      <c r="T451" s="180">
        <f t="shared" si="719"/>
        <v>45.967934999999997</v>
      </c>
      <c r="U451" s="209">
        <f t="shared" si="722"/>
        <v>0.31639298132491706</v>
      </c>
      <c r="V451" s="227">
        <v>11</v>
      </c>
      <c r="W451" s="239">
        <f t="shared" si="725"/>
        <v>4.1789031818181819</v>
      </c>
      <c r="X451" s="228">
        <f t="shared" si="723"/>
        <v>1.8632818181818181E-2</v>
      </c>
      <c r="Y451" s="182">
        <v>2014</v>
      </c>
      <c r="Z451" s="202"/>
      <c r="AA451" s="190"/>
      <c r="AB451" s="224" t="s">
        <v>2419</v>
      </c>
      <c r="AC451" s="189"/>
    </row>
    <row r="452" spans="1:29">
      <c r="A452" s="217" t="s">
        <v>2420</v>
      </c>
      <c r="B452" s="218">
        <v>98</v>
      </c>
      <c r="C452" s="178">
        <v>88</v>
      </c>
      <c r="D452" s="247">
        <f t="shared" si="726"/>
        <v>93</v>
      </c>
      <c r="E452" s="178">
        <v>86</v>
      </c>
      <c r="F452" s="178">
        <v>88</v>
      </c>
      <c r="G452" s="222">
        <f t="shared" si="480"/>
        <v>-2</v>
      </c>
      <c r="H452" s="178">
        <f t="shared" si="727"/>
        <v>87</v>
      </c>
      <c r="I452" s="247">
        <f t="shared" si="482"/>
        <v>6</v>
      </c>
      <c r="J452" s="213" t="s">
        <v>1601</v>
      </c>
      <c r="K452" s="213" t="s">
        <v>2421</v>
      </c>
      <c r="L452" s="213" t="s">
        <v>1547</v>
      </c>
      <c r="M452" s="221">
        <v>68.099999999999994</v>
      </c>
      <c r="N452" s="222">
        <f>M452*1000000</f>
        <v>68100000</v>
      </c>
      <c r="O452" s="184">
        <v>293</v>
      </c>
      <c r="P452" s="222">
        <f>O452*1000000</f>
        <v>293000000</v>
      </c>
      <c r="Q452" s="184">
        <v>438.3</v>
      </c>
      <c r="R452" s="180">
        <f>SUM(Q452*1000000)</f>
        <v>438300000</v>
      </c>
      <c r="S452" s="185">
        <f>SUM(P452+Q452*1000000)</f>
        <v>731300000</v>
      </c>
      <c r="T452" s="222">
        <v>731.3</v>
      </c>
      <c r="U452" s="209">
        <f t="shared" si="722"/>
        <v>0.59934363462327367</v>
      </c>
      <c r="V452" s="187">
        <v>175</v>
      </c>
      <c r="W452" s="223">
        <f>SUM(T452/V452)</f>
        <v>4.1788571428571428</v>
      </c>
      <c r="X452" s="228">
        <f t="shared" si="723"/>
        <v>0.38914285714285712</v>
      </c>
      <c r="Y452" s="178">
        <v>2009</v>
      </c>
      <c r="Z452" s="245" t="s">
        <v>1615</v>
      </c>
      <c r="AA452" s="213" t="s">
        <v>1846</v>
      </c>
      <c r="AB452" s="224" t="s">
        <v>2422</v>
      </c>
      <c r="AC452" s="189"/>
    </row>
    <row r="453" spans="1:29">
      <c r="A453" s="249" t="s">
        <v>2423</v>
      </c>
      <c r="B453" s="177">
        <v>62</v>
      </c>
      <c r="C453" s="177">
        <v>50</v>
      </c>
      <c r="D453" s="177">
        <f>(B453+C453)/2</f>
        <v>56</v>
      </c>
      <c r="E453" s="177">
        <v>73</v>
      </c>
      <c r="F453" s="177">
        <v>51</v>
      </c>
      <c r="G453" s="177">
        <f t="shared" si="480"/>
        <v>22</v>
      </c>
      <c r="H453" s="177">
        <f>(E453+F453)/2</f>
        <v>62</v>
      </c>
      <c r="I453" s="177">
        <f t="shared" si="482"/>
        <v>-6</v>
      </c>
      <c r="J453" s="183" t="s">
        <v>1608</v>
      </c>
      <c r="K453" s="232" t="s">
        <v>2424</v>
      </c>
      <c r="L453" s="232" t="s">
        <v>1541</v>
      </c>
      <c r="M453" s="216">
        <f t="shared" ref="M453:M455" si="728">N453/1000000</f>
        <v>11.251263</v>
      </c>
      <c r="N453" s="180">
        <v>11251263</v>
      </c>
      <c r="O453" s="216">
        <f t="shared" ref="O453:O455" si="729">P453/1000000</f>
        <v>42.004345999999998</v>
      </c>
      <c r="P453" s="180">
        <v>42004346</v>
      </c>
      <c r="Q453" s="216">
        <f t="shared" ref="Q453:Q455" si="730">R453/1000000</f>
        <v>33.054369000000001</v>
      </c>
      <c r="R453" s="180">
        <v>33054369</v>
      </c>
      <c r="S453" s="180">
        <f>P453+R453</f>
        <v>75058715</v>
      </c>
      <c r="T453" s="180">
        <f t="shared" ref="T453:T457" si="731">S453/1000000</f>
        <v>75.058715000000007</v>
      </c>
      <c r="U453" s="234">
        <f t="shared" si="722"/>
        <v>0.44038016105125166</v>
      </c>
      <c r="V453" s="227">
        <v>18</v>
      </c>
      <c r="W453" s="235">
        <f t="shared" ref="W453:W455" si="732">SUM(S453/(V453*1000000))</f>
        <v>4.1699286111111107</v>
      </c>
      <c r="X453" s="234">
        <f t="shared" si="723"/>
        <v>0.6250701666666667</v>
      </c>
      <c r="Y453" s="177">
        <v>2019</v>
      </c>
      <c r="Z453" s="236"/>
      <c r="AA453" s="236"/>
      <c r="AB453" s="251" t="s">
        <v>2425</v>
      </c>
      <c r="AC453" s="190"/>
    </row>
    <row r="454" spans="1:29">
      <c r="A454" s="240" t="s">
        <v>203</v>
      </c>
      <c r="B454" s="241">
        <v>90</v>
      </c>
      <c r="C454" s="182">
        <v>79</v>
      </c>
      <c r="D454" s="254">
        <f>AVERAGE(B454:C454)</f>
        <v>84.5</v>
      </c>
      <c r="E454" s="182">
        <v>89</v>
      </c>
      <c r="F454" s="182">
        <v>82</v>
      </c>
      <c r="G454" s="211">
        <f t="shared" si="480"/>
        <v>7</v>
      </c>
      <c r="H454" s="211">
        <f>AVERAGE(E454:F454)</f>
        <v>85.5</v>
      </c>
      <c r="I454" s="211">
        <f t="shared" si="482"/>
        <v>-1</v>
      </c>
      <c r="J454" s="196" t="s">
        <v>1609</v>
      </c>
      <c r="K454" s="196" t="s">
        <v>2426</v>
      </c>
      <c r="L454" s="196" t="s">
        <v>1557</v>
      </c>
      <c r="M454" s="216">
        <f t="shared" si="728"/>
        <v>72.611427000000006</v>
      </c>
      <c r="N454" s="181">
        <v>72611427</v>
      </c>
      <c r="O454" s="216">
        <f t="shared" si="729"/>
        <v>208.54558900000001</v>
      </c>
      <c r="P454" s="181">
        <v>208545589</v>
      </c>
      <c r="Q454" s="184">
        <f t="shared" si="730"/>
        <v>500.29</v>
      </c>
      <c r="R454" s="180">
        <v>500290000</v>
      </c>
      <c r="S454" s="181">
        <v>708835589</v>
      </c>
      <c r="T454" s="180">
        <f t="shared" si="731"/>
        <v>708.83558900000003</v>
      </c>
      <c r="U454" s="209">
        <f t="shared" si="722"/>
        <v>0.70579131150256058</v>
      </c>
      <c r="V454" s="227">
        <v>170</v>
      </c>
      <c r="W454" s="239">
        <f t="shared" si="732"/>
        <v>4.1696211117647062</v>
      </c>
      <c r="X454" s="228">
        <f t="shared" si="723"/>
        <v>0.42712604117647063</v>
      </c>
      <c r="Y454" s="182">
        <v>2014</v>
      </c>
      <c r="Z454" s="202"/>
      <c r="AA454" s="190"/>
      <c r="AB454" s="224" t="s">
        <v>2427</v>
      </c>
      <c r="AC454" s="189"/>
    </row>
    <row r="455" spans="1:29">
      <c r="A455" s="176" t="s">
        <v>2428</v>
      </c>
      <c r="B455" s="177">
        <v>68</v>
      </c>
      <c r="C455" s="178">
        <v>61</v>
      </c>
      <c r="D455" s="180">
        <f>(B455+C455)/2</f>
        <v>64.5</v>
      </c>
      <c r="E455" s="178">
        <v>46</v>
      </c>
      <c r="F455" s="180">
        <v>52</v>
      </c>
      <c r="G455" s="181">
        <f t="shared" si="480"/>
        <v>-6</v>
      </c>
      <c r="H455" s="182">
        <f>(E455+F455)/2</f>
        <v>49</v>
      </c>
      <c r="I455" s="181">
        <f t="shared" si="482"/>
        <v>15.5</v>
      </c>
      <c r="J455" s="204" t="s">
        <v>1544</v>
      </c>
      <c r="K455" s="204" t="s">
        <v>1544</v>
      </c>
      <c r="L455" s="213" t="s">
        <v>1557</v>
      </c>
      <c r="M455" s="184">
        <f t="shared" si="728"/>
        <v>41.607377999999997</v>
      </c>
      <c r="N455" s="180">
        <v>41607378</v>
      </c>
      <c r="O455" s="184">
        <f t="shared" si="729"/>
        <v>139.02275399999999</v>
      </c>
      <c r="P455" s="180">
        <v>139022754</v>
      </c>
      <c r="Q455" s="184">
        <f t="shared" si="730"/>
        <v>152.71845500000001</v>
      </c>
      <c r="R455" s="185">
        <f>S455-P455</f>
        <v>152718455</v>
      </c>
      <c r="S455" s="180">
        <v>291741209</v>
      </c>
      <c r="T455" s="185">
        <f t="shared" si="731"/>
        <v>291.74120900000003</v>
      </c>
      <c r="U455" s="186">
        <f t="shared" si="722"/>
        <v>0.52347234565686607</v>
      </c>
      <c r="V455" s="187">
        <v>70</v>
      </c>
      <c r="W455" s="239">
        <f t="shared" si="732"/>
        <v>4.167731557142857</v>
      </c>
      <c r="X455" s="186">
        <f t="shared" si="723"/>
        <v>0.59439111428571423</v>
      </c>
      <c r="Y455" s="178">
        <v>2018</v>
      </c>
      <c r="Z455" s="190"/>
      <c r="AA455" s="190"/>
      <c r="AB455" s="191" t="s">
        <v>2429</v>
      </c>
      <c r="AC455" s="190"/>
    </row>
    <row r="456" spans="1:29">
      <c r="A456" s="217" t="s">
        <v>2430</v>
      </c>
      <c r="B456" s="206">
        <v>69</v>
      </c>
      <c r="C456" s="189">
        <v>57</v>
      </c>
      <c r="D456" s="247">
        <f t="shared" ref="D456:D460" si="733">AVERAGE(B456:C456)</f>
        <v>63</v>
      </c>
      <c r="E456" s="189">
        <v>72</v>
      </c>
      <c r="F456" s="178">
        <v>71</v>
      </c>
      <c r="G456" s="220">
        <f t="shared" si="480"/>
        <v>1</v>
      </c>
      <c r="H456" s="220">
        <f t="shared" ref="H456:H460" si="734">AVERAGE(E456:F456)</f>
        <v>71.5</v>
      </c>
      <c r="I456" s="220">
        <f t="shared" si="482"/>
        <v>-8.5</v>
      </c>
      <c r="J456" s="213" t="s">
        <v>1550</v>
      </c>
      <c r="K456" s="213" t="s">
        <v>2343</v>
      </c>
      <c r="L456" s="213" t="s">
        <v>1547</v>
      </c>
      <c r="M456" s="184">
        <v>28.3</v>
      </c>
      <c r="N456" s="222">
        <f>M456*1000000</f>
        <v>28300000</v>
      </c>
      <c r="O456" s="184">
        <v>117.54</v>
      </c>
      <c r="P456" s="222">
        <f>O456*1000000</f>
        <v>117540000</v>
      </c>
      <c r="Q456" s="184">
        <v>92.1</v>
      </c>
      <c r="R456" s="180">
        <f>SUM(Q456*1000000)</f>
        <v>92100000</v>
      </c>
      <c r="S456" s="185">
        <f>SUM(N456:P456)</f>
        <v>145840117.53999999</v>
      </c>
      <c r="T456" s="180">
        <f t="shared" si="731"/>
        <v>145.84011753999999</v>
      </c>
      <c r="U456" s="209">
        <f t="shared" si="722"/>
        <v>0.63151347896260068</v>
      </c>
      <c r="V456" s="187">
        <v>35</v>
      </c>
      <c r="W456" s="223">
        <f t="shared" ref="W456:W462" si="735">SUM(T456/V456)</f>
        <v>4.1668605011428568</v>
      </c>
      <c r="X456" s="228">
        <f t="shared" si="723"/>
        <v>0.80857142857142861</v>
      </c>
      <c r="Y456" s="178">
        <v>2011</v>
      </c>
      <c r="Z456" s="190"/>
      <c r="AA456" s="190"/>
      <c r="AB456" s="224" t="s">
        <v>2431</v>
      </c>
      <c r="AC456" s="189"/>
    </row>
    <row r="457" spans="1:29">
      <c r="A457" s="217" t="s">
        <v>2432</v>
      </c>
      <c r="B457" s="218">
        <v>15</v>
      </c>
      <c r="C457" s="189">
        <v>35</v>
      </c>
      <c r="D457" s="247">
        <f t="shared" si="733"/>
        <v>25</v>
      </c>
      <c r="E457" s="189">
        <v>57</v>
      </c>
      <c r="F457" s="189">
        <v>65</v>
      </c>
      <c r="G457" s="220">
        <f t="shared" si="480"/>
        <v>-8</v>
      </c>
      <c r="H457" s="220">
        <f t="shared" si="734"/>
        <v>61</v>
      </c>
      <c r="I457" s="220">
        <f t="shared" si="482"/>
        <v>-36</v>
      </c>
      <c r="J457" s="193" t="s">
        <v>1609</v>
      </c>
      <c r="K457" s="193" t="s">
        <v>1609</v>
      </c>
      <c r="L457" s="213" t="s">
        <v>1541</v>
      </c>
      <c r="M457" s="184">
        <v>13.180769</v>
      </c>
      <c r="N457" s="180">
        <v>13180769</v>
      </c>
      <c r="O457" s="216">
        <f>P457/1000000</f>
        <v>39.687694</v>
      </c>
      <c r="P457" s="222">
        <v>39687694</v>
      </c>
      <c r="Q457" s="216">
        <f>R457/1000000</f>
        <v>60.276288999999998</v>
      </c>
      <c r="R457" s="222">
        <v>60276289</v>
      </c>
      <c r="S457" s="222">
        <v>99963983</v>
      </c>
      <c r="T457" s="222">
        <f t="shared" si="731"/>
        <v>99.963982999999999</v>
      </c>
      <c r="U457" s="209">
        <f t="shared" si="722"/>
        <v>0.60298006533012993</v>
      </c>
      <c r="V457" s="187">
        <v>24</v>
      </c>
      <c r="W457" s="223">
        <f t="shared" si="735"/>
        <v>4.1651659583333336</v>
      </c>
      <c r="X457" s="228">
        <f t="shared" si="723"/>
        <v>0.54919870833333329</v>
      </c>
      <c r="Y457" s="178">
        <v>2007</v>
      </c>
      <c r="Z457" s="190"/>
      <c r="AA457" s="190"/>
      <c r="AB457" s="191" t="s">
        <v>2433</v>
      </c>
      <c r="AC457" s="190"/>
    </row>
    <row r="458" spans="1:29">
      <c r="A458" s="217" t="s">
        <v>2434</v>
      </c>
      <c r="B458" s="218">
        <v>17</v>
      </c>
      <c r="C458" s="178">
        <v>34</v>
      </c>
      <c r="D458" s="247">
        <f t="shared" si="733"/>
        <v>25.5</v>
      </c>
      <c r="E458" s="178">
        <v>54</v>
      </c>
      <c r="F458" s="178">
        <v>50</v>
      </c>
      <c r="G458" s="220">
        <f t="shared" si="480"/>
        <v>4</v>
      </c>
      <c r="H458" s="220">
        <f t="shared" si="734"/>
        <v>52</v>
      </c>
      <c r="I458" s="220">
        <f t="shared" si="482"/>
        <v>-26.5</v>
      </c>
      <c r="J458" s="213" t="s">
        <v>1550</v>
      </c>
      <c r="K458" s="213" t="s">
        <v>1623</v>
      </c>
      <c r="L458" s="213" t="s">
        <v>1547</v>
      </c>
      <c r="M458" s="221">
        <v>56.2</v>
      </c>
      <c r="N458" s="222">
        <f t="shared" ref="N458:N460" si="736">M458*1000000</f>
        <v>56200000</v>
      </c>
      <c r="O458" s="184">
        <v>110.49</v>
      </c>
      <c r="P458" s="222">
        <f t="shared" ref="P458:P460" si="737">O458*1000000</f>
        <v>110490000</v>
      </c>
      <c r="Q458" s="184">
        <v>106</v>
      </c>
      <c r="R458" s="180">
        <f t="shared" ref="R458:R460" si="738">SUM(Q458*1000000)</f>
        <v>106000000</v>
      </c>
      <c r="S458" s="222">
        <f t="shared" ref="S458:S460" si="739">T458*1000000</f>
        <v>216490000</v>
      </c>
      <c r="T458" s="222">
        <f t="shared" ref="T458:T459" si="740">SUM(O458+Q458)</f>
        <v>216.49</v>
      </c>
      <c r="U458" s="209">
        <f t="shared" si="722"/>
        <v>0.48963000600489631</v>
      </c>
      <c r="V458" s="187">
        <v>52</v>
      </c>
      <c r="W458" s="223">
        <f t="shared" si="735"/>
        <v>4.1632692307692309</v>
      </c>
      <c r="X458" s="228">
        <f t="shared" si="723"/>
        <v>1.0807692307692309</v>
      </c>
      <c r="Y458" s="178">
        <v>2010</v>
      </c>
      <c r="Z458" s="190"/>
      <c r="AA458" s="190"/>
      <c r="AB458" s="224" t="s">
        <v>2435</v>
      </c>
      <c r="AC458" s="189"/>
    </row>
    <row r="459" spans="1:29">
      <c r="A459" s="217" t="s">
        <v>2436</v>
      </c>
      <c r="B459" s="218">
        <v>94</v>
      </c>
      <c r="C459" s="178">
        <v>74</v>
      </c>
      <c r="D459" s="247">
        <f t="shared" si="733"/>
        <v>84</v>
      </c>
      <c r="E459" s="178">
        <v>83</v>
      </c>
      <c r="F459" s="178">
        <v>77</v>
      </c>
      <c r="G459" s="220">
        <f t="shared" si="480"/>
        <v>6</v>
      </c>
      <c r="H459" s="220">
        <f t="shared" si="734"/>
        <v>80</v>
      </c>
      <c r="I459" s="220">
        <f t="shared" si="482"/>
        <v>4</v>
      </c>
      <c r="J459" s="213" t="s">
        <v>1990</v>
      </c>
      <c r="K459" s="213" t="s">
        <v>1991</v>
      </c>
      <c r="L459" s="213" t="s">
        <v>1541</v>
      </c>
      <c r="M459" s="221">
        <v>23.8</v>
      </c>
      <c r="N459" s="222">
        <f t="shared" si="736"/>
        <v>23800000</v>
      </c>
      <c r="O459" s="184">
        <v>92.19</v>
      </c>
      <c r="P459" s="222">
        <f t="shared" si="737"/>
        <v>92190000</v>
      </c>
      <c r="Q459" s="184">
        <v>61.84</v>
      </c>
      <c r="R459" s="180">
        <f t="shared" si="738"/>
        <v>61840000</v>
      </c>
      <c r="S459" s="222">
        <f t="shared" si="739"/>
        <v>154030000</v>
      </c>
      <c r="T459" s="222">
        <f t="shared" si="740"/>
        <v>154.03</v>
      </c>
      <c r="U459" s="209">
        <f t="shared" si="722"/>
        <v>0.40148023112380704</v>
      </c>
      <c r="V459" s="187">
        <v>37</v>
      </c>
      <c r="W459" s="223">
        <f t="shared" si="735"/>
        <v>4.1629729729729732</v>
      </c>
      <c r="X459" s="228">
        <f t="shared" si="723"/>
        <v>0.64324324324324322</v>
      </c>
      <c r="Y459" s="178">
        <v>2010</v>
      </c>
      <c r="Z459" s="190"/>
      <c r="AA459" s="190"/>
      <c r="AB459" s="224" t="s">
        <v>2437</v>
      </c>
      <c r="AC459" s="189"/>
    </row>
    <row r="460" spans="1:29">
      <c r="A460" s="217" t="s">
        <v>329</v>
      </c>
      <c r="B460" s="218">
        <v>40</v>
      </c>
      <c r="C460" s="178">
        <v>49</v>
      </c>
      <c r="D460" s="247">
        <f t="shared" si="733"/>
        <v>44.5</v>
      </c>
      <c r="E460" s="178">
        <v>67</v>
      </c>
      <c r="F460" s="178">
        <v>65</v>
      </c>
      <c r="G460" s="222">
        <f t="shared" si="480"/>
        <v>2</v>
      </c>
      <c r="H460" s="178">
        <f t="shared" si="734"/>
        <v>66</v>
      </c>
      <c r="I460" s="247">
        <f t="shared" si="482"/>
        <v>-21.5</v>
      </c>
      <c r="J460" s="213" t="s">
        <v>1609</v>
      </c>
      <c r="K460" s="213" t="s">
        <v>1987</v>
      </c>
      <c r="L460" s="213" t="s">
        <v>1547</v>
      </c>
      <c r="M460" s="221">
        <v>62.6</v>
      </c>
      <c r="N460" s="222">
        <f t="shared" si="736"/>
        <v>62600000</v>
      </c>
      <c r="O460" s="184">
        <v>227.95</v>
      </c>
      <c r="P460" s="222">
        <f t="shared" si="737"/>
        <v>227950000</v>
      </c>
      <c r="Q460" s="184">
        <v>396.44</v>
      </c>
      <c r="R460" s="180">
        <f t="shared" si="738"/>
        <v>396440000</v>
      </c>
      <c r="S460" s="222">
        <f t="shared" si="739"/>
        <v>624390000</v>
      </c>
      <c r="T460" s="222">
        <v>624.39</v>
      </c>
      <c r="U460" s="209">
        <f t="shared" si="722"/>
        <v>0.63492368551706468</v>
      </c>
      <c r="V460" s="187">
        <v>150</v>
      </c>
      <c r="W460" s="223">
        <f t="shared" si="735"/>
        <v>4.1626000000000003</v>
      </c>
      <c r="X460" s="228">
        <f t="shared" si="723"/>
        <v>0.41733333333333333</v>
      </c>
      <c r="Y460" s="178">
        <v>2008</v>
      </c>
      <c r="Z460" s="190"/>
      <c r="AA460" s="190"/>
      <c r="AB460" s="224" t="s">
        <v>2438</v>
      </c>
      <c r="AC460" s="189"/>
    </row>
    <row r="461" spans="1:29">
      <c r="A461" s="205" t="s">
        <v>793</v>
      </c>
      <c r="B461" s="206">
        <v>84</v>
      </c>
      <c r="C461" s="189">
        <v>65</v>
      </c>
      <c r="D461" s="252">
        <f>(B461+C461)/2</f>
        <v>74.5</v>
      </c>
      <c r="E461" s="189">
        <v>90</v>
      </c>
      <c r="F461" s="189">
        <v>78</v>
      </c>
      <c r="G461" s="180">
        <f t="shared" si="480"/>
        <v>12</v>
      </c>
      <c r="H461" s="195">
        <f>(E461+F461)/2</f>
        <v>84</v>
      </c>
      <c r="I461" s="208">
        <f t="shared" si="482"/>
        <v>-9.5</v>
      </c>
      <c r="J461" s="193" t="s">
        <v>1608</v>
      </c>
      <c r="K461" s="193" t="s">
        <v>1608</v>
      </c>
      <c r="L461" s="193" t="s">
        <v>1557</v>
      </c>
      <c r="M461" s="184">
        <f>N461/1000000</f>
        <v>155.081681</v>
      </c>
      <c r="N461" s="185">
        <v>155081681</v>
      </c>
      <c r="O461" s="184">
        <f t="shared" ref="O461:O467" si="741">P461/1000000</f>
        <v>451.40783699999997</v>
      </c>
      <c r="P461" s="185">
        <v>451407837</v>
      </c>
      <c r="Q461" s="184">
        <f t="shared" ref="Q461:Q467" si="742">R461/1000000</f>
        <v>377.7</v>
      </c>
      <c r="R461" s="185">
        <v>377700000</v>
      </c>
      <c r="S461" s="185">
        <f>R461+P461</f>
        <v>829107837</v>
      </c>
      <c r="T461" s="185">
        <f t="shared" ref="T461:T475" si="743">S461/1000000</f>
        <v>829.10783700000002</v>
      </c>
      <c r="U461" s="209">
        <f>R461/S461</f>
        <v>0.4555499093660117</v>
      </c>
      <c r="V461" s="187">
        <v>200</v>
      </c>
      <c r="W461" s="188">
        <f t="shared" si="735"/>
        <v>4.1455391850000005</v>
      </c>
      <c r="X461" s="209">
        <f>N461/(V461*1000000)</f>
        <v>0.77540840499999997</v>
      </c>
      <c r="Y461" s="189">
        <v>2016</v>
      </c>
      <c r="Z461" s="190"/>
      <c r="AA461" s="190"/>
      <c r="AB461" s="191" t="s">
        <v>2439</v>
      </c>
      <c r="AC461" s="190"/>
    </row>
    <row r="462" spans="1:29">
      <c r="A462" s="217" t="s">
        <v>763</v>
      </c>
      <c r="B462" s="218">
        <v>97</v>
      </c>
      <c r="C462" s="189">
        <v>96</v>
      </c>
      <c r="D462" s="247">
        <f>AVERAGE(B462:C462)</f>
        <v>96.5</v>
      </c>
      <c r="E462" s="189">
        <v>87</v>
      </c>
      <c r="F462" s="178">
        <v>86</v>
      </c>
      <c r="G462" s="222">
        <f t="shared" si="480"/>
        <v>1</v>
      </c>
      <c r="H462" s="178">
        <f>AVERAGE(E462:F462)</f>
        <v>86.5</v>
      </c>
      <c r="I462" s="247">
        <f t="shared" si="482"/>
        <v>10</v>
      </c>
      <c r="J462" s="213" t="s">
        <v>1601</v>
      </c>
      <c r="K462" s="213" t="s">
        <v>1601</v>
      </c>
      <c r="L462" s="213" t="s">
        <v>1547</v>
      </c>
      <c r="M462" s="184">
        <v>47.027394999999999</v>
      </c>
      <c r="N462" s="180">
        <v>47027395</v>
      </c>
      <c r="O462" s="216">
        <f t="shared" si="741"/>
        <v>206.44565399999999</v>
      </c>
      <c r="P462" s="222">
        <v>206445654</v>
      </c>
      <c r="Q462" s="216">
        <f t="shared" si="742"/>
        <v>414.97918399999998</v>
      </c>
      <c r="R462" s="222">
        <v>414979184</v>
      </c>
      <c r="S462" s="222">
        <v>621424838</v>
      </c>
      <c r="T462" s="222">
        <f t="shared" si="743"/>
        <v>621.42483800000002</v>
      </c>
      <c r="U462" s="209">
        <f t="shared" ref="U462:U472" si="744">(R462/S462)</f>
        <v>0.66778660688165159</v>
      </c>
      <c r="V462" s="187">
        <v>150</v>
      </c>
      <c r="W462" s="223">
        <f t="shared" si="735"/>
        <v>4.1428322533333333</v>
      </c>
      <c r="X462" s="228">
        <f t="shared" ref="X462:X472" si="745">SUM(M462/V462)</f>
        <v>0.31351596666666665</v>
      </c>
      <c r="Y462" s="178">
        <v>2007</v>
      </c>
      <c r="Z462" s="245" t="s">
        <v>1615</v>
      </c>
      <c r="AA462" s="193" t="s">
        <v>1846</v>
      </c>
      <c r="AB462" s="191" t="s">
        <v>2440</v>
      </c>
      <c r="AC462" s="190"/>
    </row>
    <row r="463" spans="1:29">
      <c r="A463" s="229" t="s">
        <v>2441</v>
      </c>
      <c r="B463" s="177">
        <v>97</v>
      </c>
      <c r="C463" s="206">
        <v>84</v>
      </c>
      <c r="D463" s="177">
        <f t="shared" ref="D463:D466" si="746">(B463+C463)/2</f>
        <v>90.5</v>
      </c>
      <c r="E463" s="177">
        <v>77</v>
      </c>
      <c r="F463" s="177">
        <v>43</v>
      </c>
      <c r="G463" s="177">
        <f t="shared" si="480"/>
        <v>34</v>
      </c>
      <c r="H463" s="177">
        <f t="shared" ref="H463:H466" si="747">(E463+F463)/2</f>
        <v>60</v>
      </c>
      <c r="I463" s="177">
        <f t="shared" si="482"/>
        <v>30.5</v>
      </c>
      <c r="J463" s="204" t="s">
        <v>1565</v>
      </c>
      <c r="K463" s="231" t="s">
        <v>1565</v>
      </c>
      <c r="L463" s="232" t="s">
        <v>1547</v>
      </c>
      <c r="M463" s="216">
        <f t="shared" ref="M463:M467" si="748">N463/1000000</f>
        <v>6.9336200000000003</v>
      </c>
      <c r="N463" s="233">
        <v>6933620</v>
      </c>
      <c r="O463" s="216">
        <f t="shared" si="741"/>
        <v>22.680962000000001</v>
      </c>
      <c r="P463" s="180">
        <v>22680962</v>
      </c>
      <c r="Q463" s="216">
        <f t="shared" si="742"/>
        <v>2.1630280000000002</v>
      </c>
      <c r="R463" s="233">
        <v>2163028</v>
      </c>
      <c r="S463" s="180">
        <f t="shared" ref="S463:S464" si="749">P463+R463</f>
        <v>24843990</v>
      </c>
      <c r="T463" s="180">
        <f t="shared" si="743"/>
        <v>24.843990000000002</v>
      </c>
      <c r="U463" s="234">
        <f t="shared" si="744"/>
        <v>8.7064436912106302E-2</v>
      </c>
      <c r="V463" s="227">
        <v>6</v>
      </c>
      <c r="W463" s="235">
        <f t="shared" ref="W463:W465" si="750">SUM(S463/(V463*1000000))</f>
        <v>4.1406650000000003</v>
      </c>
      <c r="X463" s="234">
        <f t="shared" si="745"/>
        <v>1.1556033333333333</v>
      </c>
      <c r="Y463" s="177">
        <v>2019</v>
      </c>
      <c r="Z463" s="236"/>
      <c r="AA463" s="236"/>
      <c r="AB463" s="248" t="s">
        <v>2442</v>
      </c>
      <c r="AC463" s="190"/>
    </row>
    <row r="464" spans="1:29">
      <c r="A464" s="260" t="s">
        <v>689</v>
      </c>
      <c r="B464" s="177">
        <v>85</v>
      </c>
      <c r="C464" s="177">
        <v>83</v>
      </c>
      <c r="D464" s="177">
        <f t="shared" si="746"/>
        <v>84</v>
      </c>
      <c r="E464" s="177">
        <v>70</v>
      </c>
      <c r="F464" s="177">
        <v>76</v>
      </c>
      <c r="G464" s="177">
        <f t="shared" si="480"/>
        <v>-6</v>
      </c>
      <c r="H464" s="177">
        <f t="shared" si="747"/>
        <v>73</v>
      </c>
      <c r="I464" s="177">
        <f t="shared" si="482"/>
        <v>11</v>
      </c>
      <c r="J464" s="183" t="s">
        <v>1534</v>
      </c>
      <c r="K464" s="232" t="s">
        <v>1540</v>
      </c>
      <c r="L464" s="232" t="s">
        <v>1547</v>
      </c>
      <c r="M464" s="216">
        <f t="shared" si="748"/>
        <v>41.082017999999998</v>
      </c>
      <c r="N464" s="233">
        <v>41082018</v>
      </c>
      <c r="O464" s="216">
        <f t="shared" si="741"/>
        <v>140.998437</v>
      </c>
      <c r="P464" s="180">
        <v>140998437</v>
      </c>
      <c r="Q464" s="216">
        <f t="shared" si="742"/>
        <v>230.95227299999999</v>
      </c>
      <c r="R464" s="233">
        <v>230952273</v>
      </c>
      <c r="S464" s="180">
        <f t="shared" si="749"/>
        <v>371950710</v>
      </c>
      <c r="T464" s="180">
        <f t="shared" si="743"/>
        <v>371.95071000000002</v>
      </c>
      <c r="U464" s="234">
        <f t="shared" si="744"/>
        <v>0.62092171567571408</v>
      </c>
      <c r="V464" s="227">
        <v>90</v>
      </c>
      <c r="W464" s="235">
        <f t="shared" si="750"/>
        <v>4.1327856666666669</v>
      </c>
      <c r="X464" s="234">
        <f t="shared" si="745"/>
        <v>0.45646686666666664</v>
      </c>
      <c r="Y464" s="177">
        <v>2019</v>
      </c>
      <c r="Z464" s="236"/>
      <c r="AA464" s="236"/>
      <c r="AB464" s="248" t="s">
        <v>2443</v>
      </c>
      <c r="AC464" s="190"/>
    </row>
    <row r="465" spans="1:29">
      <c r="A465" s="194" t="s">
        <v>2444</v>
      </c>
      <c r="B465" s="177">
        <v>28</v>
      </c>
      <c r="C465" s="195">
        <v>42</v>
      </c>
      <c r="D465" s="180">
        <f t="shared" si="746"/>
        <v>35</v>
      </c>
      <c r="E465" s="195">
        <v>50</v>
      </c>
      <c r="F465" s="195">
        <v>48</v>
      </c>
      <c r="G465" s="211">
        <f t="shared" si="480"/>
        <v>2</v>
      </c>
      <c r="H465" s="211">
        <f t="shared" si="747"/>
        <v>49</v>
      </c>
      <c r="I465" s="181">
        <f t="shared" si="482"/>
        <v>-14</v>
      </c>
      <c r="J465" s="196" t="s">
        <v>1550</v>
      </c>
      <c r="K465" s="196" t="s">
        <v>1550</v>
      </c>
      <c r="L465" s="197" t="s">
        <v>1557</v>
      </c>
      <c r="M465" s="198">
        <f t="shared" si="748"/>
        <v>16.759160999999999</v>
      </c>
      <c r="N465" s="180">
        <v>16759161</v>
      </c>
      <c r="O465" s="198">
        <f t="shared" si="741"/>
        <v>69.585639</v>
      </c>
      <c r="P465" s="180">
        <v>69585639</v>
      </c>
      <c r="Q465" s="198">
        <f t="shared" si="742"/>
        <v>45.7</v>
      </c>
      <c r="R465" s="181">
        <f>S465-P465</f>
        <v>45700000</v>
      </c>
      <c r="S465" s="180">
        <v>115285639</v>
      </c>
      <c r="T465" s="180">
        <f t="shared" si="743"/>
        <v>115.285639</v>
      </c>
      <c r="U465" s="186">
        <f t="shared" si="744"/>
        <v>0.39640670248616133</v>
      </c>
      <c r="V465" s="227">
        <v>28</v>
      </c>
      <c r="W465" s="239">
        <f t="shared" si="750"/>
        <v>4.1173442500000004</v>
      </c>
      <c r="X465" s="186">
        <f t="shared" si="745"/>
        <v>0.5985414642857142</v>
      </c>
      <c r="Y465" s="195">
        <v>2017</v>
      </c>
      <c r="Z465" s="202"/>
      <c r="AA465" s="202"/>
      <c r="AB465" s="203" t="s">
        <v>2445</v>
      </c>
      <c r="AC465" s="202"/>
    </row>
    <row r="466" spans="1:29">
      <c r="A466" s="225" t="s">
        <v>2446</v>
      </c>
      <c r="B466" s="206">
        <v>65</v>
      </c>
      <c r="C466" s="189">
        <v>49</v>
      </c>
      <c r="D466" s="189">
        <f t="shared" si="746"/>
        <v>57</v>
      </c>
      <c r="E466" s="189">
        <v>60</v>
      </c>
      <c r="F466" s="189">
        <v>74</v>
      </c>
      <c r="G466" s="195">
        <f t="shared" si="480"/>
        <v>-14</v>
      </c>
      <c r="H466" s="189">
        <f t="shared" si="747"/>
        <v>67</v>
      </c>
      <c r="I466" s="195">
        <f t="shared" si="482"/>
        <v>-10</v>
      </c>
      <c r="J466" s="193" t="s">
        <v>1402</v>
      </c>
      <c r="K466" s="193" t="s">
        <v>2447</v>
      </c>
      <c r="L466" s="193" t="s">
        <v>1541</v>
      </c>
      <c r="M466" s="184">
        <f t="shared" si="748"/>
        <v>16.293324999999999</v>
      </c>
      <c r="N466" s="185">
        <v>16293325</v>
      </c>
      <c r="O466" s="184">
        <f t="shared" si="741"/>
        <v>42.725475000000003</v>
      </c>
      <c r="P466" s="180">
        <v>42725475</v>
      </c>
      <c r="Q466" s="184">
        <f t="shared" si="742"/>
        <v>19.020015000000001</v>
      </c>
      <c r="R466" s="180">
        <v>19020015</v>
      </c>
      <c r="S466" s="185">
        <f>SUM(P466+Q466*1000000)</f>
        <v>61745490</v>
      </c>
      <c r="T466" s="185">
        <f t="shared" si="743"/>
        <v>61.745489999999997</v>
      </c>
      <c r="U466" s="209">
        <f t="shared" si="744"/>
        <v>0.30803893531333221</v>
      </c>
      <c r="V466" s="227">
        <v>15</v>
      </c>
      <c r="W466" s="223">
        <f>SUM(T466/V466)</f>
        <v>4.1163660000000002</v>
      </c>
      <c r="X466" s="228">
        <f t="shared" si="745"/>
        <v>1.0862216666666666</v>
      </c>
      <c r="Y466" s="189">
        <v>2015</v>
      </c>
      <c r="Z466" s="193" t="s">
        <v>1615</v>
      </c>
      <c r="AA466" s="193" t="s">
        <v>2448</v>
      </c>
      <c r="AB466" s="224" t="s">
        <v>2449</v>
      </c>
      <c r="AC466" s="189"/>
    </row>
    <row r="467" spans="1:29">
      <c r="A467" s="240" t="s">
        <v>2450</v>
      </c>
      <c r="B467" s="241">
        <v>10</v>
      </c>
      <c r="C467" s="182">
        <v>26</v>
      </c>
      <c r="D467" s="254">
        <f t="shared" ref="D467:D468" si="751">AVERAGE(B467:C467)</f>
        <v>18</v>
      </c>
      <c r="E467" s="182">
        <v>57</v>
      </c>
      <c r="F467" s="182">
        <v>44</v>
      </c>
      <c r="G467" s="211">
        <f t="shared" si="480"/>
        <v>13</v>
      </c>
      <c r="H467" s="211">
        <f t="shared" ref="H467:H468" si="752">AVERAGE(E467:F467)</f>
        <v>50.5</v>
      </c>
      <c r="I467" s="211">
        <f t="shared" si="482"/>
        <v>-32.5</v>
      </c>
      <c r="J467" s="183" t="s">
        <v>1534</v>
      </c>
      <c r="K467" s="196" t="s">
        <v>2451</v>
      </c>
      <c r="L467" s="196" t="s">
        <v>1630</v>
      </c>
      <c r="M467" s="216">
        <f t="shared" si="748"/>
        <v>24.250283</v>
      </c>
      <c r="N467" s="181">
        <v>24250283</v>
      </c>
      <c r="O467" s="216">
        <f t="shared" si="741"/>
        <v>52.543632000000002</v>
      </c>
      <c r="P467" s="181">
        <v>52543632</v>
      </c>
      <c r="Q467" s="184">
        <f t="shared" si="742"/>
        <v>1.7795780000000001</v>
      </c>
      <c r="R467" s="180">
        <v>1779578</v>
      </c>
      <c r="S467" s="181">
        <v>54323210</v>
      </c>
      <c r="T467" s="180">
        <f t="shared" si="743"/>
        <v>54.323210000000003</v>
      </c>
      <c r="U467" s="209">
        <f t="shared" si="744"/>
        <v>3.2759072963471782E-2</v>
      </c>
      <c r="V467" s="227">
        <v>13.2</v>
      </c>
      <c r="W467" s="239">
        <f>SUM(S467/(V467*1000000))</f>
        <v>4.1153946969696973</v>
      </c>
      <c r="X467" s="228">
        <f t="shared" si="745"/>
        <v>1.8371426515151517</v>
      </c>
      <c r="Y467" s="182">
        <v>2014</v>
      </c>
      <c r="Z467" s="202"/>
      <c r="AA467" s="190"/>
      <c r="AB467" s="224" t="s">
        <v>2452</v>
      </c>
      <c r="AC467" s="189"/>
    </row>
    <row r="468" spans="1:29">
      <c r="A468" s="217" t="s">
        <v>2453</v>
      </c>
      <c r="B468" s="206">
        <v>85</v>
      </c>
      <c r="C468" s="189">
        <v>67</v>
      </c>
      <c r="D468" s="218">
        <f t="shared" si="751"/>
        <v>76</v>
      </c>
      <c r="E468" s="189">
        <v>76</v>
      </c>
      <c r="F468" s="178">
        <v>71</v>
      </c>
      <c r="G468" s="178">
        <f t="shared" si="480"/>
        <v>5</v>
      </c>
      <c r="H468" s="178">
        <f t="shared" si="752"/>
        <v>73.5</v>
      </c>
      <c r="I468" s="218">
        <f t="shared" si="482"/>
        <v>2.5</v>
      </c>
      <c r="J468" s="213" t="s">
        <v>1572</v>
      </c>
      <c r="K468" s="213" t="s">
        <v>1572</v>
      </c>
      <c r="L468" s="213" t="s">
        <v>1541</v>
      </c>
      <c r="M468" s="184">
        <v>10.47</v>
      </c>
      <c r="N468" s="222">
        <f>M468*1000000</f>
        <v>10470000</v>
      </c>
      <c r="O468" s="184">
        <v>40.96</v>
      </c>
      <c r="P468" s="222">
        <f>O468*1000000</f>
        <v>40960000</v>
      </c>
      <c r="Q468" s="184">
        <v>35.03</v>
      </c>
      <c r="R468" s="180">
        <f>SUM(Q468*1000000)</f>
        <v>35030000</v>
      </c>
      <c r="S468" s="185">
        <f>SUM(N468:P468)</f>
        <v>51430040.960000001</v>
      </c>
      <c r="T468" s="180">
        <f t="shared" si="743"/>
        <v>51.430040959999999</v>
      </c>
      <c r="U468" s="209">
        <f t="shared" si="744"/>
        <v>0.68111942643103818</v>
      </c>
      <c r="V468" s="187">
        <v>12.5</v>
      </c>
      <c r="W468" s="223">
        <f t="shared" ref="W468:W469" si="753">SUM(T468/V468)</f>
        <v>4.1144032768000001</v>
      </c>
      <c r="X468" s="228">
        <f t="shared" si="745"/>
        <v>0.83760000000000001</v>
      </c>
      <c r="Y468" s="178">
        <v>2011</v>
      </c>
      <c r="Z468" s="190"/>
      <c r="AA468" s="190"/>
      <c r="AB468" s="224" t="s">
        <v>2454</v>
      </c>
      <c r="AC468" s="189"/>
    </row>
    <row r="469" spans="1:29">
      <c r="A469" s="225" t="s">
        <v>2455</v>
      </c>
      <c r="B469" s="206">
        <v>92</v>
      </c>
      <c r="C469" s="189">
        <v>81</v>
      </c>
      <c r="D469" s="253">
        <f>(B469+C469)/2</f>
        <v>86.5</v>
      </c>
      <c r="E469" s="195">
        <v>98</v>
      </c>
      <c r="F469" s="189">
        <v>80</v>
      </c>
      <c r="G469" s="246">
        <f t="shared" si="480"/>
        <v>18</v>
      </c>
      <c r="H469" s="244">
        <f>(E469+F469)/2</f>
        <v>89</v>
      </c>
      <c r="I469" s="246">
        <f t="shared" si="482"/>
        <v>-2.5</v>
      </c>
      <c r="J469" s="183" t="s">
        <v>1534</v>
      </c>
      <c r="K469" s="193" t="s">
        <v>2456</v>
      </c>
      <c r="L469" s="193" t="s">
        <v>1536</v>
      </c>
      <c r="M469" s="184">
        <f t="shared" ref="M469:M475" si="754">N469/1000000</f>
        <v>15.371203</v>
      </c>
      <c r="N469" s="185">
        <v>15371203</v>
      </c>
      <c r="O469" s="184">
        <f t="shared" ref="O469:O475" si="755">P469/1000000</f>
        <v>72.231999999999999</v>
      </c>
      <c r="P469" s="180">
        <v>72232000</v>
      </c>
      <c r="Q469" s="184">
        <v>92.1</v>
      </c>
      <c r="R469" s="180">
        <v>92100000</v>
      </c>
      <c r="S469" s="185">
        <f>SUM(P469+(Q469*1000000))</f>
        <v>164332000</v>
      </c>
      <c r="T469" s="185">
        <f t="shared" si="743"/>
        <v>164.33199999999999</v>
      </c>
      <c r="U469" s="209">
        <f t="shared" si="744"/>
        <v>0.5604507947326145</v>
      </c>
      <c r="V469" s="227">
        <v>40</v>
      </c>
      <c r="W469" s="223">
        <f t="shared" si="753"/>
        <v>4.1082999999999998</v>
      </c>
      <c r="X469" s="228">
        <f t="shared" si="745"/>
        <v>0.384280075</v>
      </c>
      <c r="Y469" s="189">
        <v>2015</v>
      </c>
      <c r="Z469" s="190"/>
      <c r="AA469" s="190"/>
      <c r="AB469" s="224" t="s">
        <v>2457</v>
      </c>
      <c r="AC469" s="189"/>
    </row>
    <row r="470" spans="1:29">
      <c r="A470" s="240" t="s">
        <v>2458</v>
      </c>
      <c r="B470" s="241">
        <v>71</v>
      </c>
      <c r="C470" s="182">
        <v>69</v>
      </c>
      <c r="D470" s="254">
        <f t="shared" ref="D470:D471" si="756">AVERAGE(B470:C470)</f>
        <v>70</v>
      </c>
      <c r="E470" s="182">
        <v>51</v>
      </c>
      <c r="F470" s="182">
        <v>61</v>
      </c>
      <c r="G470" s="211">
        <f t="shared" si="480"/>
        <v>-10</v>
      </c>
      <c r="H470" s="211">
        <f t="shared" ref="H470:H471" si="757">AVERAGE(E470:F470)</f>
        <v>56</v>
      </c>
      <c r="I470" s="211">
        <f t="shared" si="482"/>
        <v>14</v>
      </c>
      <c r="J470" s="196" t="s">
        <v>1701</v>
      </c>
      <c r="K470" s="196" t="s">
        <v>2459</v>
      </c>
      <c r="L470" s="196" t="s">
        <v>1541</v>
      </c>
      <c r="M470" s="216">
        <f t="shared" si="754"/>
        <v>31.051922999999999</v>
      </c>
      <c r="N470" s="181">
        <v>31051923</v>
      </c>
      <c r="O470" s="216">
        <f t="shared" si="755"/>
        <v>128.00237200000001</v>
      </c>
      <c r="P470" s="181">
        <v>128002372</v>
      </c>
      <c r="Q470" s="184">
        <f t="shared" ref="Q470:Q475" si="758">R470/1000000</f>
        <v>76.3</v>
      </c>
      <c r="R470" s="180">
        <v>76300000</v>
      </c>
      <c r="S470" s="181">
        <v>204302372</v>
      </c>
      <c r="T470" s="180">
        <f t="shared" si="743"/>
        <v>204.30237199999999</v>
      </c>
      <c r="U470" s="209">
        <f t="shared" si="744"/>
        <v>0.37346605060464005</v>
      </c>
      <c r="V470" s="227">
        <v>50</v>
      </c>
      <c r="W470" s="239">
        <f t="shared" ref="W470:W472" si="759">SUM(S470/(V470*1000000))</f>
        <v>4.0860474399999998</v>
      </c>
      <c r="X470" s="228">
        <f t="shared" si="745"/>
        <v>0.62103845999999996</v>
      </c>
      <c r="Y470" s="182">
        <v>2014</v>
      </c>
      <c r="Z470" s="202"/>
      <c r="AA470" s="190"/>
      <c r="AB470" s="224" t="s">
        <v>2460</v>
      </c>
      <c r="AC470" s="189"/>
    </row>
    <row r="471" spans="1:29">
      <c r="A471" s="240" t="s">
        <v>429</v>
      </c>
      <c r="B471" s="241">
        <v>72</v>
      </c>
      <c r="C471" s="182">
        <v>74</v>
      </c>
      <c r="D471" s="254">
        <f t="shared" si="756"/>
        <v>73</v>
      </c>
      <c r="E471" s="182">
        <v>86</v>
      </c>
      <c r="F471" s="182">
        <v>84</v>
      </c>
      <c r="G471" s="211">
        <f t="shared" si="480"/>
        <v>2</v>
      </c>
      <c r="H471" s="211">
        <f t="shared" si="757"/>
        <v>85</v>
      </c>
      <c r="I471" s="211">
        <f t="shared" si="482"/>
        <v>-12</v>
      </c>
      <c r="J471" s="196" t="s">
        <v>1609</v>
      </c>
      <c r="K471" s="196" t="s">
        <v>2461</v>
      </c>
      <c r="L471" s="196" t="s">
        <v>1630</v>
      </c>
      <c r="M471" s="216">
        <f t="shared" si="754"/>
        <v>47.510359999999999</v>
      </c>
      <c r="N471" s="181">
        <v>47510360</v>
      </c>
      <c r="O471" s="216">
        <f t="shared" si="755"/>
        <v>188.020017</v>
      </c>
      <c r="P471" s="181">
        <v>188020017</v>
      </c>
      <c r="Q471" s="184">
        <f t="shared" si="758"/>
        <v>484.7</v>
      </c>
      <c r="R471" s="180">
        <v>484700000</v>
      </c>
      <c r="S471" s="181">
        <v>672720017</v>
      </c>
      <c r="T471" s="180">
        <f t="shared" si="743"/>
        <v>672.72001699999998</v>
      </c>
      <c r="U471" s="209">
        <f t="shared" si="744"/>
        <v>0.72050777106577457</v>
      </c>
      <c r="V471" s="227">
        <v>165</v>
      </c>
      <c r="W471" s="239">
        <f t="shared" si="759"/>
        <v>4.0770910121212118</v>
      </c>
      <c r="X471" s="228">
        <f t="shared" si="745"/>
        <v>0.28794157575757573</v>
      </c>
      <c r="Y471" s="182">
        <v>2014</v>
      </c>
      <c r="Z471" s="202"/>
      <c r="AA471" s="190"/>
      <c r="AB471" s="224" t="s">
        <v>2462</v>
      </c>
      <c r="AC471" s="189"/>
    </row>
    <row r="472" spans="1:29">
      <c r="A472" s="194" t="s">
        <v>2463</v>
      </c>
      <c r="B472" s="177">
        <v>45</v>
      </c>
      <c r="C472" s="195">
        <v>42</v>
      </c>
      <c r="D472" s="180">
        <f t="shared" ref="D472:D473" si="760">(B472+C472)/2</f>
        <v>43.5</v>
      </c>
      <c r="E472" s="195">
        <v>38</v>
      </c>
      <c r="F472" s="195">
        <v>48</v>
      </c>
      <c r="G472" s="182">
        <f t="shared" si="480"/>
        <v>-10</v>
      </c>
      <c r="H472" s="182">
        <f t="shared" ref="H472:H473" si="761">(E472+F472)/2</f>
        <v>43</v>
      </c>
      <c r="I472" s="181">
        <f t="shared" si="482"/>
        <v>0.5</v>
      </c>
      <c r="J472" s="196" t="s">
        <v>1609</v>
      </c>
      <c r="K472" s="196" t="s">
        <v>2061</v>
      </c>
      <c r="L472" s="197" t="s">
        <v>1557</v>
      </c>
      <c r="M472" s="198">
        <f t="shared" si="754"/>
        <v>20.130141999999999</v>
      </c>
      <c r="N472" s="180">
        <v>20130142</v>
      </c>
      <c r="O472" s="198">
        <f t="shared" si="755"/>
        <v>44.898412999999998</v>
      </c>
      <c r="P472" s="180">
        <v>44898413</v>
      </c>
      <c r="Q472" s="198">
        <f t="shared" si="758"/>
        <v>301.24924499999997</v>
      </c>
      <c r="R472" s="181">
        <f>S472-P472</f>
        <v>301249245</v>
      </c>
      <c r="S472" s="180">
        <v>346147658</v>
      </c>
      <c r="T472" s="180">
        <f t="shared" si="743"/>
        <v>346.14765799999998</v>
      </c>
      <c r="U472" s="186">
        <f t="shared" si="744"/>
        <v>0.87029115476494134</v>
      </c>
      <c r="V472" s="227">
        <v>85</v>
      </c>
      <c r="W472" s="239">
        <f t="shared" si="759"/>
        <v>4.0723253882352939</v>
      </c>
      <c r="X472" s="186">
        <f t="shared" si="745"/>
        <v>0.23682519999999999</v>
      </c>
      <c r="Y472" s="195">
        <v>2017</v>
      </c>
      <c r="Z472" s="202"/>
      <c r="AA472" s="202"/>
      <c r="AB472" s="203" t="s">
        <v>2464</v>
      </c>
      <c r="AC472" s="202"/>
    </row>
    <row r="473" spans="1:29">
      <c r="A473" s="194" t="s">
        <v>2465</v>
      </c>
      <c r="B473" s="177">
        <v>65</v>
      </c>
      <c r="C473" s="195">
        <v>58</v>
      </c>
      <c r="D473" s="252">
        <f t="shared" si="760"/>
        <v>61.5</v>
      </c>
      <c r="E473" s="195">
        <v>69</v>
      </c>
      <c r="F473" s="195">
        <v>67</v>
      </c>
      <c r="G473" s="180">
        <f t="shared" si="480"/>
        <v>2</v>
      </c>
      <c r="H473" s="195">
        <f t="shared" si="761"/>
        <v>68</v>
      </c>
      <c r="I473" s="208">
        <f t="shared" si="482"/>
        <v>-6.5</v>
      </c>
      <c r="J473" s="183" t="s">
        <v>1534</v>
      </c>
      <c r="K473" s="183" t="s">
        <v>1534</v>
      </c>
      <c r="L473" s="183" t="s">
        <v>1541</v>
      </c>
      <c r="M473" s="184">
        <f t="shared" si="754"/>
        <v>9.4454560000000001</v>
      </c>
      <c r="N473" s="180">
        <v>9445456</v>
      </c>
      <c r="O473" s="216">
        <f t="shared" si="755"/>
        <v>38.583626000000002</v>
      </c>
      <c r="P473" s="180">
        <v>38583626</v>
      </c>
      <c r="Q473" s="184">
        <f t="shared" si="758"/>
        <v>42.822958999999997</v>
      </c>
      <c r="R473" s="185">
        <v>42822959</v>
      </c>
      <c r="S473" s="185">
        <f>R473+P473</f>
        <v>81406585</v>
      </c>
      <c r="T473" s="185">
        <f t="shared" si="743"/>
        <v>81.406585000000007</v>
      </c>
      <c r="U473" s="209">
        <f>R473/S473</f>
        <v>0.52603802259976884</v>
      </c>
      <c r="V473" s="187">
        <v>20</v>
      </c>
      <c r="W473" s="188">
        <f>SUM(T473/V473)</f>
        <v>4.0703292500000003</v>
      </c>
      <c r="X473" s="209">
        <f>N473/(V473*1000000)</f>
        <v>0.47227279999999999</v>
      </c>
      <c r="Y473" s="195">
        <v>2016</v>
      </c>
      <c r="Z473" s="190"/>
      <c r="AA473" s="190"/>
      <c r="AB473" s="191" t="s">
        <v>2466</v>
      </c>
      <c r="AC473" s="190"/>
    </row>
    <row r="474" spans="1:29">
      <c r="A474" s="240" t="s">
        <v>2467</v>
      </c>
      <c r="B474" s="241">
        <v>68</v>
      </c>
      <c r="C474" s="182">
        <v>55</v>
      </c>
      <c r="D474" s="254">
        <f t="shared" ref="D474:D479" si="762">AVERAGE(B474:C474)</f>
        <v>61.5</v>
      </c>
      <c r="E474" s="182">
        <v>81</v>
      </c>
      <c r="F474" s="182">
        <v>71</v>
      </c>
      <c r="G474" s="211">
        <f t="shared" si="480"/>
        <v>10</v>
      </c>
      <c r="H474" s="211">
        <f t="shared" ref="H474:H479" si="763">AVERAGE(E474:F474)</f>
        <v>76</v>
      </c>
      <c r="I474" s="211">
        <f t="shared" si="482"/>
        <v>-14.5</v>
      </c>
      <c r="J474" s="196" t="s">
        <v>1572</v>
      </c>
      <c r="K474" s="196" t="s">
        <v>1649</v>
      </c>
      <c r="L474" s="196" t="s">
        <v>1541</v>
      </c>
      <c r="M474" s="216">
        <f t="shared" si="754"/>
        <v>10.979290000000001</v>
      </c>
      <c r="N474" s="181">
        <v>10979290</v>
      </c>
      <c r="O474" s="216">
        <f t="shared" si="755"/>
        <v>54.240820999999997</v>
      </c>
      <c r="P474" s="181">
        <v>54240821</v>
      </c>
      <c r="Q474" s="184">
        <f t="shared" si="758"/>
        <v>34.64</v>
      </c>
      <c r="R474" s="180">
        <v>34640000</v>
      </c>
      <c r="S474" s="181">
        <v>88880821</v>
      </c>
      <c r="T474" s="180">
        <f t="shared" si="743"/>
        <v>88.880820999999997</v>
      </c>
      <c r="U474" s="209">
        <f t="shared" ref="U474:U480" si="764">(R474/S474)</f>
        <v>0.38973537384403772</v>
      </c>
      <c r="V474" s="227">
        <v>22</v>
      </c>
      <c r="W474" s="239">
        <f>SUM(S474/(V474*1000000))</f>
        <v>4.0400373181818185</v>
      </c>
      <c r="X474" s="228">
        <f t="shared" ref="X474:X480" si="765">SUM(M474/V474)</f>
        <v>0.4990586363636364</v>
      </c>
      <c r="Y474" s="182">
        <v>2014</v>
      </c>
      <c r="Z474" s="202"/>
      <c r="AA474" s="190"/>
      <c r="AB474" s="224" t="s">
        <v>2468</v>
      </c>
      <c r="AC474" s="189"/>
    </row>
    <row r="475" spans="1:29">
      <c r="A475" s="205" t="s">
        <v>2469</v>
      </c>
      <c r="B475" s="206">
        <v>46</v>
      </c>
      <c r="C475" s="189">
        <v>53</v>
      </c>
      <c r="D475" s="253">
        <f t="shared" si="762"/>
        <v>49.5</v>
      </c>
      <c r="E475" s="189">
        <v>74</v>
      </c>
      <c r="F475" s="189">
        <v>73</v>
      </c>
      <c r="G475" s="244">
        <f t="shared" si="480"/>
        <v>1</v>
      </c>
      <c r="H475" s="244">
        <f t="shared" si="763"/>
        <v>73.5</v>
      </c>
      <c r="I475" s="244">
        <f t="shared" si="482"/>
        <v>-24</v>
      </c>
      <c r="J475" s="193" t="s">
        <v>1554</v>
      </c>
      <c r="K475" s="193" t="s">
        <v>2470</v>
      </c>
      <c r="L475" s="193" t="s">
        <v>1541</v>
      </c>
      <c r="M475" s="184">
        <f t="shared" si="754"/>
        <v>0.105005</v>
      </c>
      <c r="N475" s="185">
        <v>105005</v>
      </c>
      <c r="O475" s="184">
        <f t="shared" si="755"/>
        <v>21.488481</v>
      </c>
      <c r="P475" s="185">
        <v>21488481</v>
      </c>
      <c r="Q475" s="184">
        <f t="shared" si="758"/>
        <v>55.097835000000003</v>
      </c>
      <c r="R475" s="185">
        <v>55097835</v>
      </c>
      <c r="S475" s="185">
        <v>76586316</v>
      </c>
      <c r="T475" s="185">
        <f t="shared" si="743"/>
        <v>76.586315999999997</v>
      </c>
      <c r="U475" s="209">
        <f t="shared" si="764"/>
        <v>0.71942140421012024</v>
      </c>
      <c r="V475" s="187">
        <v>19</v>
      </c>
      <c r="W475" s="223">
        <f t="shared" ref="W475:W479" si="766">SUM(T475/V475)</f>
        <v>4.0308587368421049</v>
      </c>
      <c r="X475" s="228">
        <f t="shared" si="765"/>
        <v>5.5265789473684214E-3</v>
      </c>
      <c r="Y475" s="189">
        <v>2013</v>
      </c>
      <c r="Z475" s="190"/>
      <c r="AA475" s="190"/>
      <c r="AB475" s="224" t="s">
        <v>2471</v>
      </c>
      <c r="AC475" s="189"/>
    </row>
    <row r="476" spans="1:29">
      <c r="A476" s="217" t="s">
        <v>2472</v>
      </c>
      <c r="B476" s="218">
        <v>4</v>
      </c>
      <c r="C476" s="178">
        <v>18</v>
      </c>
      <c r="D476" s="218">
        <f t="shared" si="762"/>
        <v>11</v>
      </c>
      <c r="E476" s="178">
        <v>32</v>
      </c>
      <c r="F476" s="178">
        <v>33</v>
      </c>
      <c r="G476" s="178">
        <f t="shared" si="480"/>
        <v>-1</v>
      </c>
      <c r="H476" s="178">
        <f t="shared" si="763"/>
        <v>32.5</v>
      </c>
      <c r="I476" s="218">
        <f t="shared" si="482"/>
        <v>-21.5</v>
      </c>
      <c r="J476" s="213" t="s">
        <v>1550</v>
      </c>
      <c r="K476" s="213" t="s">
        <v>1550</v>
      </c>
      <c r="L476" s="213" t="s">
        <v>1547</v>
      </c>
      <c r="M476" s="221">
        <v>12.2</v>
      </c>
      <c r="N476" s="222">
        <f t="shared" ref="N476:N477" si="767">M476*1000000</f>
        <v>12200000</v>
      </c>
      <c r="O476" s="184">
        <v>36.659999999999997</v>
      </c>
      <c r="P476" s="222">
        <f t="shared" ref="P476:P477" si="768">O476*1000000</f>
        <v>36660000</v>
      </c>
      <c r="Q476" s="184">
        <v>43.89</v>
      </c>
      <c r="R476" s="180">
        <f t="shared" ref="R476:R477" si="769">SUM(Q476*1000000)</f>
        <v>43890000</v>
      </c>
      <c r="S476" s="222">
        <f t="shared" ref="S476:S477" si="770">T476*1000000</f>
        <v>80550000</v>
      </c>
      <c r="T476" s="222">
        <f>SUM(O476+Q476)</f>
        <v>80.55</v>
      </c>
      <c r="U476" s="209">
        <f t="shared" si="764"/>
        <v>0.54487895716946</v>
      </c>
      <c r="V476" s="187">
        <v>20</v>
      </c>
      <c r="W476" s="223">
        <f t="shared" si="766"/>
        <v>4.0274999999999999</v>
      </c>
      <c r="X476" s="228">
        <f t="shared" si="765"/>
        <v>0.61</v>
      </c>
      <c r="Y476" s="178">
        <v>2010</v>
      </c>
      <c r="Z476" s="190"/>
      <c r="AA476" s="190"/>
      <c r="AB476" s="224" t="s">
        <v>2473</v>
      </c>
      <c r="AC476" s="189"/>
    </row>
    <row r="477" spans="1:29">
      <c r="A477" s="217" t="s">
        <v>552</v>
      </c>
      <c r="B477" s="218">
        <v>64</v>
      </c>
      <c r="C477" s="178">
        <v>61</v>
      </c>
      <c r="D477" s="247">
        <f t="shared" si="762"/>
        <v>62.5</v>
      </c>
      <c r="E477" s="178">
        <v>73</v>
      </c>
      <c r="F477" s="178">
        <v>70</v>
      </c>
      <c r="G477" s="222">
        <f t="shared" si="480"/>
        <v>3</v>
      </c>
      <c r="H477" s="178">
        <f t="shared" si="763"/>
        <v>71.5</v>
      </c>
      <c r="I477" s="247">
        <f t="shared" si="482"/>
        <v>-9</v>
      </c>
      <c r="J477" s="213" t="s">
        <v>1601</v>
      </c>
      <c r="K477" s="213" t="s">
        <v>1782</v>
      </c>
      <c r="L477" s="213" t="s">
        <v>1557</v>
      </c>
      <c r="M477" s="221">
        <v>63.11</v>
      </c>
      <c r="N477" s="222">
        <f t="shared" si="767"/>
        <v>63110000</v>
      </c>
      <c r="O477" s="184">
        <v>180.01</v>
      </c>
      <c r="P477" s="222">
        <f t="shared" si="768"/>
        <v>180010000</v>
      </c>
      <c r="Q477" s="184">
        <v>423.89</v>
      </c>
      <c r="R477" s="180">
        <f t="shared" si="769"/>
        <v>423890000</v>
      </c>
      <c r="S477" s="222">
        <f t="shared" si="770"/>
        <v>603900000</v>
      </c>
      <c r="T477" s="222">
        <v>603.9</v>
      </c>
      <c r="U477" s="209">
        <f t="shared" si="764"/>
        <v>0.7019208478224872</v>
      </c>
      <c r="V477" s="187">
        <v>150</v>
      </c>
      <c r="W477" s="223">
        <f t="shared" si="766"/>
        <v>4.0259999999999998</v>
      </c>
      <c r="X477" s="228">
        <f t="shared" si="765"/>
        <v>0.42073333333333335</v>
      </c>
      <c r="Y477" s="178">
        <v>2008</v>
      </c>
      <c r="Z477" s="190"/>
      <c r="AA477" s="190"/>
      <c r="AB477" s="224" t="s">
        <v>2474</v>
      </c>
      <c r="AC477" s="189"/>
    </row>
    <row r="478" spans="1:29">
      <c r="A478" s="217" t="s">
        <v>973</v>
      </c>
      <c r="B478" s="218">
        <v>93</v>
      </c>
      <c r="C478" s="189">
        <v>85</v>
      </c>
      <c r="D478" s="218">
        <f t="shared" si="762"/>
        <v>89</v>
      </c>
      <c r="E478" s="189">
        <v>91</v>
      </c>
      <c r="F478" s="178">
        <v>74</v>
      </c>
      <c r="G478" s="178">
        <f t="shared" si="480"/>
        <v>17</v>
      </c>
      <c r="H478" s="178">
        <f t="shared" si="763"/>
        <v>82.5</v>
      </c>
      <c r="I478" s="218">
        <f t="shared" si="482"/>
        <v>6.5</v>
      </c>
      <c r="J478" s="213" t="s">
        <v>1609</v>
      </c>
      <c r="K478" s="213" t="s">
        <v>2189</v>
      </c>
      <c r="L478" s="213" t="s">
        <v>1541</v>
      </c>
      <c r="M478" s="184">
        <v>69.283690000000007</v>
      </c>
      <c r="N478" s="180">
        <v>69283690</v>
      </c>
      <c r="O478" s="216">
        <f t="shared" ref="O478:O481" si="771">P478/1000000</f>
        <v>227.47107</v>
      </c>
      <c r="P478" s="222">
        <v>227471070</v>
      </c>
      <c r="Q478" s="216">
        <f t="shared" ref="Q478:Q481" si="772">R478/1000000</f>
        <v>215.35134400000001</v>
      </c>
      <c r="R478" s="222">
        <v>215351344</v>
      </c>
      <c r="S478" s="222">
        <v>442822414</v>
      </c>
      <c r="T478" s="222">
        <f t="shared" ref="T478:T481" si="773">S478/1000000</f>
        <v>442.82241399999998</v>
      </c>
      <c r="U478" s="209">
        <f t="shared" si="764"/>
        <v>0.48631536523803875</v>
      </c>
      <c r="V478" s="187">
        <v>110</v>
      </c>
      <c r="W478" s="223">
        <f t="shared" si="766"/>
        <v>4.0256583090909093</v>
      </c>
      <c r="X478" s="228">
        <f t="shared" si="765"/>
        <v>0.62985172727272731</v>
      </c>
      <c r="Y478" s="178">
        <v>2007</v>
      </c>
      <c r="Z478" s="245" t="s">
        <v>1615</v>
      </c>
      <c r="AA478" s="193" t="s">
        <v>2475</v>
      </c>
      <c r="AB478" s="191" t="s">
        <v>2476</v>
      </c>
      <c r="AC478" s="190"/>
    </row>
    <row r="479" spans="1:29">
      <c r="A479" s="261" t="s">
        <v>249</v>
      </c>
      <c r="B479" s="218">
        <v>93</v>
      </c>
      <c r="C479" s="182">
        <v>75</v>
      </c>
      <c r="D479" s="218">
        <f t="shared" si="762"/>
        <v>84</v>
      </c>
      <c r="E479" s="182">
        <v>80</v>
      </c>
      <c r="F479" s="182">
        <v>83</v>
      </c>
      <c r="G479" s="178">
        <f t="shared" si="480"/>
        <v>-3</v>
      </c>
      <c r="H479" s="178">
        <f t="shared" si="763"/>
        <v>81.5</v>
      </c>
      <c r="I479" s="218">
        <f t="shared" si="482"/>
        <v>2.5</v>
      </c>
      <c r="J479" s="196" t="s">
        <v>2011</v>
      </c>
      <c r="K479" s="196" t="s">
        <v>2477</v>
      </c>
      <c r="L479" s="213" t="s">
        <v>1547</v>
      </c>
      <c r="M479" s="216">
        <v>34.440317</v>
      </c>
      <c r="N479" s="181">
        <v>34440317</v>
      </c>
      <c r="O479" s="216">
        <f t="shared" si="771"/>
        <v>127.80726199999999</v>
      </c>
      <c r="P479" s="222">
        <v>127807262</v>
      </c>
      <c r="Q479" s="216">
        <f t="shared" si="772"/>
        <v>212.68038999999999</v>
      </c>
      <c r="R479" s="222">
        <v>212680390</v>
      </c>
      <c r="S479" s="222">
        <v>340487652</v>
      </c>
      <c r="T479" s="222">
        <f t="shared" si="773"/>
        <v>340.48765200000003</v>
      </c>
      <c r="U479" s="209">
        <f t="shared" si="764"/>
        <v>0.62463466369699661</v>
      </c>
      <c r="V479" s="187">
        <v>85</v>
      </c>
      <c r="W479" s="223">
        <f t="shared" si="766"/>
        <v>4.0057370823529412</v>
      </c>
      <c r="X479" s="228">
        <f t="shared" si="765"/>
        <v>0.40518019999999999</v>
      </c>
      <c r="Y479" s="178">
        <v>2007</v>
      </c>
      <c r="Z479" s="202"/>
      <c r="AA479" s="190"/>
      <c r="AB479" s="191" t="s">
        <v>2478</v>
      </c>
      <c r="AC479" s="190"/>
    </row>
    <row r="480" spans="1:29">
      <c r="A480" s="262" t="s">
        <v>970</v>
      </c>
      <c r="B480" s="177">
        <v>51</v>
      </c>
      <c r="C480" s="195">
        <v>50</v>
      </c>
      <c r="D480" s="180">
        <f t="shared" ref="D480:D481" si="774">(B480+C480)/2</f>
        <v>50.5</v>
      </c>
      <c r="E480" s="195">
        <v>52</v>
      </c>
      <c r="F480" s="195">
        <v>54</v>
      </c>
      <c r="G480" s="211">
        <f t="shared" si="480"/>
        <v>-2</v>
      </c>
      <c r="H480" s="211">
        <f t="shared" ref="H480:H481" si="775">(E480+F480)/2</f>
        <v>53</v>
      </c>
      <c r="I480" s="181">
        <f t="shared" si="482"/>
        <v>-2.5</v>
      </c>
      <c r="J480" s="196" t="s">
        <v>1601</v>
      </c>
      <c r="K480" s="196" t="s">
        <v>1601</v>
      </c>
      <c r="L480" s="197" t="s">
        <v>1541</v>
      </c>
      <c r="M480" s="198">
        <f t="shared" ref="M480:M481" si="776">N480/1000000</f>
        <v>50.198901999999997</v>
      </c>
      <c r="N480" s="180">
        <v>50198902</v>
      </c>
      <c r="O480" s="198">
        <f t="shared" si="771"/>
        <v>175.00303299999999</v>
      </c>
      <c r="P480" s="180">
        <v>175003033</v>
      </c>
      <c r="Q480" s="198">
        <f t="shared" si="772"/>
        <v>323.92525000000001</v>
      </c>
      <c r="R480" s="181">
        <f>S480-P480</f>
        <v>323925250</v>
      </c>
      <c r="S480" s="180">
        <v>498928283</v>
      </c>
      <c r="T480" s="180">
        <f t="shared" si="773"/>
        <v>498.92828300000002</v>
      </c>
      <c r="U480" s="186">
        <f t="shared" si="764"/>
        <v>0.64924210760767798</v>
      </c>
      <c r="V480" s="227">
        <v>125</v>
      </c>
      <c r="W480" s="239">
        <f>SUM(S480/(V480*1000000))</f>
        <v>3.9914262639999998</v>
      </c>
      <c r="X480" s="186">
        <f t="shared" si="765"/>
        <v>0.40159121599999997</v>
      </c>
      <c r="Y480" s="195">
        <v>2017</v>
      </c>
      <c r="Z480" s="202"/>
      <c r="AA480" s="202"/>
      <c r="AB480" s="203" t="s">
        <v>2479</v>
      </c>
      <c r="AC480" s="202"/>
    </row>
    <row r="481" spans="1:29">
      <c r="A481" s="263" t="s">
        <v>1372</v>
      </c>
      <c r="B481" s="206">
        <v>74</v>
      </c>
      <c r="C481" s="189">
        <v>66</v>
      </c>
      <c r="D481" s="252">
        <f t="shared" si="774"/>
        <v>70</v>
      </c>
      <c r="E481" s="189">
        <v>82</v>
      </c>
      <c r="F481" s="189">
        <v>73</v>
      </c>
      <c r="G481" s="180">
        <f t="shared" si="480"/>
        <v>9</v>
      </c>
      <c r="H481" s="195">
        <f t="shared" si="775"/>
        <v>77.5</v>
      </c>
      <c r="I481" s="208">
        <f t="shared" si="482"/>
        <v>-7.5</v>
      </c>
      <c r="J481" s="193" t="s">
        <v>2480</v>
      </c>
      <c r="K481" s="193" t="s">
        <v>2480</v>
      </c>
      <c r="L481" s="193" t="s">
        <v>1541</v>
      </c>
      <c r="M481" s="184">
        <f t="shared" si="776"/>
        <v>74.403386999999995</v>
      </c>
      <c r="N481" s="185">
        <v>74403387</v>
      </c>
      <c r="O481" s="184">
        <f t="shared" si="771"/>
        <v>208.663096</v>
      </c>
      <c r="P481" s="185">
        <v>208663096</v>
      </c>
      <c r="Q481" s="184">
        <f t="shared" si="772"/>
        <v>508.40930700000001</v>
      </c>
      <c r="R481" s="185">
        <v>508409307</v>
      </c>
      <c r="S481" s="185">
        <f>R481+P481</f>
        <v>717072403</v>
      </c>
      <c r="T481" s="185">
        <f t="shared" si="773"/>
        <v>717.07240300000001</v>
      </c>
      <c r="U481" s="209">
        <f>R481/S481</f>
        <v>0.70900693552419425</v>
      </c>
      <c r="V481" s="187">
        <v>180</v>
      </c>
      <c r="W481" s="188">
        <f t="shared" ref="W481:W483" si="777">SUM(T481/V481)</f>
        <v>3.9837355722222223</v>
      </c>
      <c r="X481" s="209">
        <f>N481/(V481*1000000)</f>
        <v>0.41335214999999997</v>
      </c>
      <c r="Y481" s="189">
        <v>2016</v>
      </c>
      <c r="Z481" s="190"/>
      <c r="AA481" s="190"/>
      <c r="AB481" s="191" t="s">
        <v>2481</v>
      </c>
      <c r="AC481" s="190"/>
    </row>
    <row r="482" spans="1:29">
      <c r="A482" s="261" t="s">
        <v>2482</v>
      </c>
      <c r="B482" s="218">
        <v>20</v>
      </c>
      <c r="C482" s="178">
        <v>35</v>
      </c>
      <c r="D482" s="247">
        <f t="shared" ref="D482:D483" si="778">AVERAGE(B482:C482)</f>
        <v>27.5</v>
      </c>
      <c r="E482" s="178">
        <v>76</v>
      </c>
      <c r="F482" s="178">
        <v>56</v>
      </c>
      <c r="G482" s="222">
        <f t="shared" si="480"/>
        <v>20</v>
      </c>
      <c r="H482" s="178">
        <f t="shared" ref="H482:H483" si="779">AVERAGE(E482:F482)</f>
        <v>66</v>
      </c>
      <c r="I482" s="247">
        <f t="shared" si="482"/>
        <v>-38.5</v>
      </c>
      <c r="J482" s="213" t="s">
        <v>1609</v>
      </c>
      <c r="K482" s="213" t="s">
        <v>2194</v>
      </c>
      <c r="L482" s="213" t="s">
        <v>1557</v>
      </c>
      <c r="M482" s="221">
        <v>109</v>
      </c>
      <c r="N482" s="222">
        <f>M482*1000000</f>
        <v>109000000</v>
      </c>
      <c r="O482" s="184">
        <v>402.1</v>
      </c>
      <c r="P482" s="222">
        <f>O482*1000000</f>
        <v>402100000</v>
      </c>
      <c r="Q482" s="184">
        <v>434.2</v>
      </c>
      <c r="R482" s="180">
        <f>SUM(Q482*1000000)</f>
        <v>434200000</v>
      </c>
      <c r="S482" s="222">
        <f>T482*1000000</f>
        <v>836300000</v>
      </c>
      <c r="T482" s="222">
        <v>836.3</v>
      </c>
      <c r="U482" s="209">
        <f t="shared" ref="U482:U488" si="780">(R482/S482)</f>
        <v>0.51919167762764562</v>
      </c>
      <c r="V482" s="187">
        <v>210</v>
      </c>
      <c r="W482" s="223">
        <f t="shared" si="777"/>
        <v>3.9823809523809524</v>
      </c>
      <c r="X482" s="228">
        <f t="shared" ref="X482:X488" si="781">SUM(M482/V482)</f>
        <v>0.51904761904761909</v>
      </c>
      <c r="Y482" s="178">
        <v>2009</v>
      </c>
      <c r="Z482" s="190"/>
      <c r="AA482" s="190"/>
      <c r="AB482" s="224" t="s">
        <v>2483</v>
      </c>
      <c r="AC482" s="189"/>
    </row>
    <row r="483" spans="1:29">
      <c r="A483" s="263" t="s">
        <v>2484</v>
      </c>
      <c r="B483" s="206">
        <v>93</v>
      </c>
      <c r="C483" s="189">
        <v>83</v>
      </c>
      <c r="D483" s="253">
        <f t="shared" si="778"/>
        <v>88</v>
      </c>
      <c r="E483" s="189">
        <v>89</v>
      </c>
      <c r="F483" s="189">
        <v>81</v>
      </c>
      <c r="G483" s="244">
        <f t="shared" si="480"/>
        <v>8</v>
      </c>
      <c r="H483" s="244">
        <f t="shared" si="779"/>
        <v>85</v>
      </c>
      <c r="I483" s="244">
        <f t="shared" si="482"/>
        <v>3</v>
      </c>
      <c r="J483" s="193" t="s">
        <v>1544</v>
      </c>
      <c r="K483" s="193" t="s">
        <v>2485</v>
      </c>
      <c r="L483" s="193" t="s">
        <v>1536</v>
      </c>
      <c r="M483" s="184">
        <f t="shared" ref="M483:M490" si="782">N483/1000000</f>
        <v>25.718313999999999</v>
      </c>
      <c r="N483" s="185">
        <v>25718314</v>
      </c>
      <c r="O483" s="184">
        <f t="shared" ref="O483:O490" si="783">P483/1000000</f>
        <v>107.100855</v>
      </c>
      <c r="P483" s="185">
        <v>107100855</v>
      </c>
      <c r="Q483" s="184">
        <f t="shared" ref="Q483:Q490" si="784">R483/1000000</f>
        <v>111.690956</v>
      </c>
      <c r="R483" s="185">
        <v>111690956</v>
      </c>
      <c r="S483" s="185">
        <v>218791811</v>
      </c>
      <c r="T483" s="185">
        <f t="shared" ref="T483:T490" si="785">S483/1000000</f>
        <v>218.791811</v>
      </c>
      <c r="U483" s="209">
        <f t="shared" si="780"/>
        <v>0.51048965447797312</v>
      </c>
      <c r="V483" s="187">
        <v>55</v>
      </c>
      <c r="W483" s="223">
        <f t="shared" si="777"/>
        <v>3.9780329272727273</v>
      </c>
      <c r="X483" s="228">
        <f t="shared" si="781"/>
        <v>0.46760570909090909</v>
      </c>
      <c r="Y483" s="189">
        <v>2013</v>
      </c>
      <c r="Z483" s="190"/>
      <c r="AA483" s="190"/>
      <c r="AB483" s="224" t="s">
        <v>2486</v>
      </c>
      <c r="AC483" s="189"/>
    </row>
    <row r="484" spans="1:29">
      <c r="A484" s="262" t="s">
        <v>2487</v>
      </c>
      <c r="B484" s="177">
        <v>61</v>
      </c>
      <c r="C484" s="195">
        <v>55</v>
      </c>
      <c r="D484" s="180">
        <f>(B484+C484)/2</f>
        <v>58</v>
      </c>
      <c r="E484" s="195">
        <v>75</v>
      </c>
      <c r="F484" s="195">
        <v>70</v>
      </c>
      <c r="G484" s="182">
        <f t="shared" si="480"/>
        <v>5</v>
      </c>
      <c r="H484" s="182">
        <f>(E484+F484)/2</f>
        <v>72.5</v>
      </c>
      <c r="I484" s="181">
        <f t="shared" si="482"/>
        <v>-14.5</v>
      </c>
      <c r="J484" s="196" t="s">
        <v>1609</v>
      </c>
      <c r="K484" s="196" t="s">
        <v>2189</v>
      </c>
      <c r="L484" s="197" t="s">
        <v>1541</v>
      </c>
      <c r="M484" s="198">
        <f t="shared" si="782"/>
        <v>13.113023999999999</v>
      </c>
      <c r="N484" s="180">
        <v>13113024</v>
      </c>
      <c r="O484" s="198">
        <f t="shared" si="783"/>
        <v>34.329815000000004</v>
      </c>
      <c r="P484" s="180">
        <v>34329815</v>
      </c>
      <c r="Q484" s="198">
        <f t="shared" si="784"/>
        <v>104.9</v>
      </c>
      <c r="R484" s="181">
        <f>S484-P484</f>
        <v>104900000</v>
      </c>
      <c r="S484" s="180">
        <v>139229815</v>
      </c>
      <c r="T484" s="180">
        <f t="shared" si="785"/>
        <v>139.229815</v>
      </c>
      <c r="U484" s="186">
        <f t="shared" si="780"/>
        <v>0.75343057806979064</v>
      </c>
      <c r="V484" s="227">
        <v>35</v>
      </c>
      <c r="W484" s="239">
        <f>SUM(S484/(V484*1000000))</f>
        <v>3.9779947142857144</v>
      </c>
      <c r="X484" s="186">
        <f t="shared" si="781"/>
        <v>0.37465782857142854</v>
      </c>
      <c r="Y484" s="195">
        <v>2017</v>
      </c>
      <c r="Z484" s="202"/>
      <c r="AA484" s="202"/>
      <c r="AB484" s="212" t="s">
        <v>1537</v>
      </c>
      <c r="AC484" s="202"/>
    </row>
    <row r="485" spans="1:29">
      <c r="A485" s="261" t="s">
        <v>2488</v>
      </c>
      <c r="B485" s="218">
        <v>20</v>
      </c>
      <c r="C485" s="178">
        <v>39</v>
      </c>
      <c r="D485" s="247">
        <f>AVERAGE(B485:C485)</f>
        <v>29.5</v>
      </c>
      <c r="E485" s="178">
        <v>68</v>
      </c>
      <c r="F485" s="178">
        <v>55</v>
      </c>
      <c r="G485" s="220">
        <f t="shared" si="480"/>
        <v>13</v>
      </c>
      <c r="H485" s="220">
        <f>AVERAGE(E485:F485)</f>
        <v>61.5</v>
      </c>
      <c r="I485" s="220">
        <f t="shared" si="482"/>
        <v>-32</v>
      </c>
      <c r="J485" s="213" t="s">
        <v>1612</v>
      </c>
      <c r="K485" s="213" t="s">
        <v>1612</v>
      </c>
      <c r="L485" s="196" t="s">
        <v>1541</v>
      </c>
      <c r="M485" s="221">
        <f t="shared" si="782"/>
        <v>22.518357999999999</v>
      </c>
      <c r="N485" s="222">
        <v>22518358</v>
      </c>
      <c r="O485" s="184">
        <f t="shared" si="783"/>
        <v>60.457138</v>
      </c>
      <c r="P485" s="222">
        <v>60457138</v>
      </c>
      <c r="Q485" s="184">
        <f t="shared" si="784"/>
        <v>38.9</v>
      </c>
      <c r="R485" s="185">
        <v>38900000</v>
      </c>
      <c r="S485" s="222">
        <v>99357138</v>
      </c>
      <c r="T485" s="222">
        <f t="shared" si="785"/>
        <v>99.357138000000006</v>
      </c>
      <c r="U485" s="209">
        <f t="shared" si="780"/>
        <v>0.39151691346020856</v>
      </c>
      <c r="V485" s="187">
        <v>25</v>
      </c>
      <c r="W485" s="223">
        <f>SUM((S485/1000000)/V485)</f>
        <v>3.9742855200000005</v>
      </c>
      <c r="X485" s="228">
        <f t="shared" si="781"/>
        <v>0.90073431999999998</v>
      </c>
      <c r="Y485" s="182">
        <v>2012</v>
      </c>
      <c r="Z485" s="190"/>
      <c r="AA485" s="190"/>
      <c r="AB485" s="224" t="s">
        <v>2489</v>
      </c>
      <c r="AC485" s="189"/>
    </row>
    <row r="486" spans="1:29">
      <c r="A486" s="264" t="s">
        <v>2490</v>
      </c>
      <c r="B486" s="206">
        <v>85</v>
      </c>
      <c r="C486" s="189">
        <v>75</v>
      </c>
      <c r="D486" s="189">
        <f t="shared" ref="D486:D487" si="786">(B486+C486)/2</f>
        <v>80</v>
      </c>
      <c r="E486" s="189">
        <v>73</v>
      </c>
      <c r="F486" s="189">
        <v>57</v>
      </c>
      <c r="G486" s="195">
        <f t="shared" si="480"/>
        <v>16</v>
      </c>
      <c r="H486" s="189">
        <f t="shared" ref="H486:H487" si="787">(E486+F486)/2</f>
        <v>65</v>
      </c>
      <c r="I486" s="195">
        <f t="shared" si="482"/>
        <v>15</v>
      </c>
      <c r="J486" s="193" t="s">
        <v>1550</v>
      </c>
      <c r="K486" s="193" t="s">
        <v>1550</v>
      </c>
      <c r="L486" s="193" t="s">
        <v>1547</v>
      </c>
      <c r="M486" s="184">
        <f t="shared" si="782"/>
        <v>30.09704</v>
      </c>
      <c r="N486" s="185">
        <v>30097040</v>
      </c>
      <c r="O486" s="184">
        <f t="shared" si="783"/>
        <v>110.03813</v>
      </c>
      <c r="P486" s="180">
        <v>110038130</v>
      </c>
      <c r="Q486" s="184">
        <f t="shared" si="784"/>
        <v>28.288853</v>
      </c>
      <c r="R486" s="180">
        <v>28288853</v>
      </c>
      <c r="S486" s="185">
        <f>SUM(P486+Q486*1000000)</f>
        <v>138326983</v>
      </c>
      <c r="T486" s="185">
        <f t="shared" si="785"/>
        <v>138.32698300000001</v>
      </c>
      <c r="U486" s="209">
        <f t="shared" si="780"/>
        <v>0.20450712063892842</v>
      </c>
      <c r="V486" s="187">
        <v>35</v>
      </c>
      <c r="W486" s="223">
        <f t="shared" ref="W486:W487" si="788">SUM(T486/V486)</f>
        <v>3.9521995142857147</v>
      </c>
      <c r="X486" s="228">
        <f t="shared" si="781"/>
        <v>0.85991542857142855</v>
      </c>
      <c r="Y486" s="189">
        <v>2015</v>
      </c>
      <c r="Z486" s="190"/>
      <c r="AA486" s="190"/>
      <c r="AB486" s="224" t="s">
        <v>2491</v>
      </c>
      <c r="AC486" s="189"/>
    </row>
    <row r="487" spans="1:29">
      <c r="A487" s="264" t="s">
        <v>67</v>
      </c>
      <c r="B487" s="206">
        <v>80</v>
      </c>
      <c r="C487" s="189">
        <v>64</v>
      </c>
      <c r="D487" s="253">
        <f t="shared" si="786"/>
        <v>72</v>
      </c>
      <c r="E487" s="189">
        <v>89</v>
      </c>
      <c r="F487" s="189">
        <v>80</v>
      </c>
      <c r="G487" s="180">
        <f t="shared" si="480"/>
        <v>9</v>
      </c>
      <c r="H487" s="189">
        <f t="shared" si="787"/>
        <v>84.5</v>
      </c>
      <c r="I487" s="208">
        <f t="shared" si="482"/>
        <v>-12.5</v>
      </c>
      <c r="J487" s="193" t="s">
        <v>1609</v>
      </c>
      <c r="K487" s="193" t="s">
        <v>2061</v>
      </c>
      <c r="L487" s="193" t="s">
        <v>1541</v>
      </c>
      <c r="M487" s="184">
        <f t="shared" si="782"/>
        <v>57.225526000000002</v>
      </c>
      <c r="N487" s="185">
        <v>57225526</v>
      </c>
      <c r="O487" s="184">
        <f t="shared" si="783"/>
        <v>179.267303</v>
      </c>
      <c r="P487" s="180">
        <v>179267303</v>
      </c>
      <c r="Q487" s="184">
        <f t="shared" si="784"/>
        <v>334.5</v>
      </c>
      <c r="R487" s="180">
        <v>334500000</v>
      </c>
      <c r="S487" s="185">
        <f>SUM(P487+(Q487*1000000))</f>
        <v>513767303</v>
      </c>
      <c r="T487" s="185">
        <f t="shared" si="785"/>
        <v>513.76730299999997</v>
      </c>
      <c r="U487" s="209">
        <f t="shared" si="780"/>
        <v>0.65107296250030144</v>
      </c>
      <c r="V487" s="227">
        <v>130</v>
      </c>
      <c r="W487" s="223">
        <f t="shared" si="788"/>
        <v>3.9520561769230769</v>
      </c>
      <c r="X487" s="228">
        <f t="shared" si="781"/>
        <v>0.44019635384615385</v>
      </c>
      <c r="Y487" s="189">
        <v>2015</v>
      </c>
      <c r="Z487" s="190"/>
      <c r="AA487" s="190"/>
      <c r="AB487" s="224" t="s">
        <v>2492</v>
      </c>
      <c r="AC487" s="189"/>
    </row>
    <row r="488" spans="1:29">
      <c r="A488" s="265" t="s">
        <v>132</v>
      </c>
      <c r="B488" s="241">
        <v>89</v>
      </c>
      <c r="C488" s="182">
        <v>74</v>
      </c>
      <c r="D488" s="254">
        <f>AVERAGE(B488:C488)</f>
        <v>81.5</v>
      </c>
      <c r="E488" s="182">
        <v>92</v>
      </c>
      <c r="F488" s="182">
        <v>80</v>
      </c>
      <c r="G488" s="211">
        <f t="shared" si="480"/>
        <v>12</v>
      </c>
      <c r="H488" s="211">
        <f>AVERAGE(E488:F488)</f>
        <v>86</v>
      </c>
      <c r="I488" s="211">
        <f t="shared" si="482"/>
        <v>-4.5</v>
      </c>
      <c r="J488" s="196" t="s">
        <v>1609</v>
      </c>
      <c r="K488" s="196" t="s">
        <v>2493</v>
      </c>
      <c r="L488" s="196" t="s">
        <v>1541</v>
      </c>
      <c r="M488" s="216">
        <f t="shared" si="782"/>
        <v>56.215888999999997</v>
      </c>
      <c r="N488" s="181">
        <v>56215889</v>
      </c>
      <c r="O488" s="216">
        <f t="shared" si="783"/>
        <v>222.43164300000001</v>
      </c>
      <c r="P488" s="181">
        <v>222431643</v>
      </c>
      <c r="Q488" s="184">
        <f t="shared" si="784"/>
        <v>429.6</v>
      </c>
      <c r="R488" s="180">
        <v>429600000</v>
      </c>
      <c r="S488" s="181">
        <v>652031643</v>
      </c>
      <c r="T488" s="180">
        <f t="shared" si="785"/>
        <v>652.03164300000003</v>
      </c>
      <c r="U488" s="209">
        <f t="shared" si="780"/>
        <v>0.65886372940952498</v>
      </c>
      <c r="V488" s="227">
        <v>165</v>
      </c>
      <c r="W488" s="239">
        <f>SUM(S488/(V488*1000000))</f>
        <v>3.9517069272727272</v>
      </c>
      <c r="X488" s="228">
        <f t="shared" si="781"/>
        <v>0.34070235757575756</v>
      </c>
      <c r="Y488" s="182">
        <v>2014</v>
      </c>
      <c r="Z488" s="245" t="s">
        <v>1615</v>
      </c>
      <c r="AA488" s="196" t="s">
        <v>1846</v>
      </c>
      <c r="AB488" s="224" t="s">
        <v>2494</v>
      </c>
      <c r="AC488" s="189"/>
    </row>
    <row r="489" spans="1:29">
      <c r="A489" s="262" t="s">
        <v>1159</v>
      </c>
      <c r="B489" s="177">
        <v>82</v>
      </c>
      <c r="C489" s="195">
        <v>76</v>
      </c>
      <c r="D489" s="252">
        <f>(B489+C489)/2</f>
        <v>79</v>
      </c>
      <c r="E489" s="195">
        <v>84</v>
      </c>
      <c r="F489" s="195">
        <v>80</v>
      </c>
      <c r="G489" s="180">
        <f t="shared" si="480"/>
        <v>4</v>
      </c>
      <c r="H489" s="195">
        <f>(E489+F489)/2</f>
        <v>82</v>
      </c>
      <c r="I489" s="208">
        <f t="shared" si="482"/>
        <v>-3</v>
      </c>
      <c r="J489" s="183" t="s">
        <v>1608</v>
      </c>
      <c r="K489" s="183" t="s">
        <v>1608</v>
      </c>
      <c r="L489" s="183" t="s">
        <v>1547</v>
      </c>
      <c r="M489" s="221">
        <f t="shared" si="782"/>
        <v>39.826839999999997</v>
      </c>
      <c r="N489" s="180">
        <v>39826840</v>
      </c>
      <c r="O489" s="216">
        <f t="shared" si="783"/>
        <v>183.63789399999999</v>
      </c>
      <c r="P489" s="180">
        <v>183637894</v>
      </c>
      <c r="Q489" s="221">
        <f t="shared" si="784"/>
        <v>349.31260900000001</v>
      </c>
      <c r="R489" s="222">
        <v>349312609</v>
      </c>
      <c r="S489" s="222">
        <f>R489+P489</f>
        <v>532950503</v>
      </c>
      <c r="T489" s="222">
        <f t="shared" si="785"/>
        <v>532.95050300000003</v>
      </c>
      <c r="U489" s="266">
        <f>R489/S489</f>
        <v>0.6554316151944789</v>
      </c>
      <c r="V489" s="187">
        <v>135</v>
      </c>
      <c r="W489" s="223">
        <f>SUM(T489/V489)</f>
        <v>3.9477815037037041</v>
      </c>
      <c r="X489" s="266">
        <f>N489/(V489*1000000)</f>
        <v>0.29501362962962963</v>
      </c>
      <c r="Y489" s="195">
        <v>2015</v>
      </c>
      <c r="Z489" s="213" t="s">
        <v>1615</v>
      </c>
      <c r="AA489" s="213" t="s">
        <v>2495</v>
      </c>
      <c r="AB489" s="224" t="s">
        <v>2496</v>
      </c>
      <c r="AC489" s="190"/>
    </row>
    <row r="490" spans="1:29">
      <c r="A490" s="261" t="s">
        <v>2497</v>
      </c>
      <c r="B490" s="218">
        <v>10</v>
      </c>
      <c r="C490" s="178">
        <v>31</v>
      </c>
      <c r="D490" s="247">
        <f t="shared" ref="D490:D491" si="789">AVERAGE(B490:C490)</f>
        <v>20.5</v>
      </c>
      <c r="E490" s="178">
        <v>42</v>
      </c>
      <c r="F490" s="178">
        <v>52</v>
      </c>
      <c r="G490" s="220">
        <f t="shared" si="480"/>
        <v>-10</v>
      </c>
      <c r="H490" s="220">
        <f t="shared" ref="H490:H491" si="790">AVERAGE(E490:F490)</f>
        <v>47</v>
      </c>
      <c r="I490" s="220">
        <f t="shared" si="482"/>
        <v>-26.5</v>
      </c>
      <c r="J490" s="213" t="s">
        <v>1402</v>
      </c>
      <c r="K490" s="213" t="s">
        <v>1646</v>
      </c>
      <c r="L490" s="196" t="s">
        <v>1547</v>
      </c>
      <c r="M490" s="221">
        <f t="shared" si="782"/>
        <v>12.287234</v>
      </c>
      <c r="N490" s="222">
        <v>12287234</v>
      </c>
      <c r="O490" s="184">
        <f t="shared" si="783"/>
        <v>31.611916000000001</v>
      </c>
      <c r="P490" s="222">
        <v>31611916</v>
      </c>
      <c r="Q490" s="184">
        <f t="shared" si="784"/>
        <v>7.8502219999999996</v>
      </c>
      <c r="R490" s="185">
        <v>7850222</v>
      </c>
      <c r="S490" s="222">
        <v>39462138</v>
      </c>
      <c r="T490" s="222">
        <f t="shared" si="785"/>
        <v>39.462138000000003</v>
      </c>
      <c r="U490" s="209">
        <f t="shared" ref="U490:U504" si="791">(R490/S490)</f>
        <v>0.19893047862738708</v>
      </c>
      <c r="V490" s="187">
        <v>10</v>
      </c>
      <c r="W490" s="223">
        <f>SUM((S490/1000000)/V490)</f>
        <v>3.9462138000000002</v>
      </c>
      <c r="X490" s="228">
        <f t="shared" ref="X490:X492" si="792">SUM(M490/V490)</f>
        <v>1.2287234</v>
      </c>
      <c r="Y490" s="182">
        <v>2012</v>
      </c>
      <c r="Z490" s="190"/>
      <c r="AA490" s="190"/>
      <c r="AB490" s="224" t="s">
        <v>2498</v>
      </c>
      <c r="AC490" s="189"/>
    </row>
    <row r="491" spans="1:29">
      <c r="A491" s="261" t="s">
        <v>192</v>
      </c>
      <c r="B491" s="218">
        <v>28</v>
      </c>
      <c r="C491" s="178">
        <v>39</v>
      </c>
      <c r="D491" s="247">
        <f t="shared" si="789"/>
        <v>33.5</v>
      </c>
      <c r="E491" s="178">
        <v>48</v>
      </c>
      <c r="F491" s="178">
        <v>48</v>
      </c>
      <c r="G491" s="222">
        <f t="shared" si="480"/>
        <v>0</v>
      </c>
      <c r="H491" s="178">
        <f t="shared" si="790"/>
        <v>48</v>
      </c>
      <c r="I491" s="247">
        <f t="shared" si="482"/>
        <v>-14.5</v>
      </c>
      <c r="J491" s="213" t="s">
        <v>1609</v>
      </c>
      <c r="K491" s="213" t="s">
        <v>1723</v>
      </c>
      <c r="L491" s="213" t="s">
        <v>1574</v>
      </c>
      <c r="M491" s="221">
        <v>61.2</v>
      </c>
      <c r="N491" s="222">
        <f>M491*1000000</f>
        <v>61200000</v>
      </c>
      <c r="O491" s="184">
        <v>163.21</v>
      </c>
      <c r="P491" s="222">
        <f>O491*1000000</f>
        <v>163210000</v>
      </c>
      <c r="Q491" s="184">
        <v>330</v>
      </c>
      <c r="R491" s="180">
        <f>SUM(Q491*1000000)</f>
        <v>330000000</v>
      </c>
      <c r="S491" s="222">
        <f>T491*1000000</f>
        <v>493210000.00000006</v>
      </c>
      <c r="T491" s="222">
        <f>SUM(O491+Q491)</f>
        <v>493.21000000000004</v>
      </c>
      <c r="U491" s="209">
        <f t="shared" si="791"/>
        <v>0.6690861904665355</v>
      </c>
      <c r="V491" s="187">
        <v>125</v>
      </c>
      <c r="W491" s="223">
        <f>SUM(T491/V491)</f>
        <v>3.9456800000000003</v>
      </c>
      <c r="X491" s="228">
        <f t="shared" si="792"/>
        <v>0.48960000000000004</v>
      </c>
      <c r="Y491" s="178">
        <v>2010</v>
      </c>
      <c r="Z491" s="190"/>
      <c r="AA491" s="190"/>
      <c r="AB491" s="224" t="s">
        <v>2499</v>
      </c>
      <c r="AC491" s="189"/>
    </row>
    <row r="492" spans="1:29">
      <c r="A492" s="249" t="s">
        <v>379</v>
      </c>
      <c r="B492" s="177">
        <v>90</v>
      </c>
      <c r="C492" s="177">
        <v>71</v>
      </c>
      <c r="D492" s="177">
        <f t="shared" ref="D492:D493" si="793">(B492+C492)/2</f>
        <v>80.5</v>
      </c>
      <c r="E492" s="177">
        <v>88</v>
      </c>
      <c r="F492" s="177">
        <v>83</v>
      </c>
      <c r="G492" s="177">
        <f t="shared" si="480"/>
        <v>5</v>
      </c>
      <c r="H492" s="177">
        <f t="shared" ref="H492:H493" si="794">(E492+F492)/2</f>
        <v>85.5</v>
      </c>
      <c r="I492" s="177">
        <f t="shared" si="482"/>
        <v>-5</v>
      </c>
      <c r="J492" s="183" t="s">
        <v>1544</v>
      </c>
      <c r="K492" s="232" t="s">
        <v>1545</v>
      </c>
      <c r="L492" s="232" t="s">
        <v>1557</v>
      </c>
      <c r="M492" s="216">
        <f t="shared" ref="M492:M495" si="795">N492/1000000</f>
        <v>55.022244999999998</v>
      </c>
      <c r="N492" s="180">
        <v>55022245</v>
      </c>
      <c r="O492" s="216">
        <f t="shared" ref="O492:O500" si="796">P492/1000000</f>
        <v>156.70047</v>
      </c>
      <c r="P492" s="180">
        <v>156700470</v>
      </c>
      <c r="Q492" s="216">
        <f t="shared" ref="Q492:Q500" si="797">R492/1000000</f>
        <v>352</v>
      </c>
      <c r="R492" s="180">
        <v>352000000</v>
      </c>
      <c r="S492" s="180">
        <f>P492+R492</f>
        <v>508700470</v>
      </c>
      <c r="T492" s="180">
        <f>S492/1000000</f>
        <v>508.70047</v>
      </c>
      <c r="U492" s="234">
        <f t="shared" si="791"/>
        <v>0.69195925846107431</v>
      </c>
      <c r="V492" s="227">
        <v>129</v>
      </c>
      <c r="W492" s="235">
        <f>SUM(S492/(V492*1000000))</f>
        <v>3.9434144961240309</v>
      </c>
      <c r="X492" s="234">
        <f t="shared" si="792"/>
        <v>0.42652903100775191</v>
      </c>
      <c r="Y492" s="177">
        <v>2019</v>
      </c>
      <c r="Z492" s="236"/>
      <c r="AA492" s="236"/>
      <c r="AB492" s="231" t="s">
        <v>2500</v>
      </c>
      <c r="AC492" s="190"/>
    </row>
    <row r="493" spans="1:29">
      <c r="A493" s="267" t="s">
        <v>2501</v>
      </c>
      <c r="B493" s="177">
        <v>37</v>
      </c>
      <c r="C493" s="178">
        <v>43</v>
      </c>
      <c r="D493" s="180">
        <f t="shared" si="793"/>
        <v>40</v>
      </c>
      <c r="E493" s="178">
        <v>79</v>
      </c>
      <c r="F493" s="180">
        <v>62</v>
      </c>
      <c r="G493" s="181">
        <f t="shared" si="480"/>
        <v>17</v>
      </c>
      <c r="H493" s="182">
        <f t="shared" si="794"/>
        <v>70.5</v>
      </c>
      <c r="I493" s="181">
        <f t="shared" si="482"/>
        <v>-30.5</v>
      </c>
      <c r="J493" s="183" t="s">
        <v>1544</v>
      </c>
      <c r="K493" s="183" t="s">
        <v>1544</v>
      </c>
      <c r="L493" s="183" t="s">
        <v>1541</v>
      </c>
      <c r="M493" s="184">
        <f t="shared" si="795"/>
        <v>6.6537769999999998</v>
      </c>
      <c r="N493" s="180">
        <v>6653777</v>
      </c>
      <c r="O493" s="184">
        <f t="shared" si="796"/>
        <v>15.76746</v>
      </c>
      <c r="P493" s="180">
        <v>15767460</v>
      </c>
      <c r="Q493" s="184">
        <f t="shared" si="797"/>
        <v>0</v>
      </c>
      <c r="R493" s="185">
        <v>0</v>
      </c>
      <c r="S493" s="180">
        <v>15767460</v>
      </c>
      <c r="T493" s="185">
        <f>S493/100000</f>
        <v>157.6746</v>
      </c>
      <c r="U493" s="186">
        <f t="shared" si="791"/>
        <v>0</v>
      </c>
      <c r="V493" s="187">
        <v>40</v>
      </c>
      <c r="W493" s="223">
        <f t="shared" ref="W493:W494" si="798">SUM(T493/V493)</f>
        <v>3.941865</v>
      </c>
      <c r="X493" s="189" t="s">
        <v>1537</v>
      </c>
      <c r="Y493" s="178">
        <v>2018</v>
      </c>
      <c r="Z493" s="190"/>
      <c r="AA493" s="190"/>
      <c r="AB493" s="191" t="s">
        <v>2502</v>
      </c>
      <c r="AC493" s="190"/>
    </row>
    <row r="494" spans="1:29">
      <c r="A494" s="263" t="s">
        <v>2503</v>
      </c>
      <c r="B494" s="206">
        <v>83</v>
      </c>
      <c r="C494" s="189">
        <v>67</v>
      </c>
      <c r="D494" s="253">
        <f t="shared" ref="D494:D499" si="799">AVERAGE(B494:C494)</f>
        <v>75</v>
      </c>
      <c r="E494" s="189">
        <v>71</v>
      </c>
      <c r="F494" s="189">
        <v>71</v>
      </c>
      <c r="G494" s="244">
        <f t="shared" si="480"/>
        <v>0</v>
      </c>
      <c r="H494" s="244">
        <f t="shared" ref="H494:H499" si="800">AVERAGE(E494:F494)</f>
        <v>71</v>
      </c>
      <c r="I494" s="244">
        <f t="shared" si="482"/>
        <v>4</v>
      </c>
      <c r="J494" s="193" t="s">
        <v>1544</v>
      </c>
      <c r="K494" s="193" t="s">
        <v>2504</v>
      </c>
      <c r="L494" s="193" t="s">
        <v>1547</v>
      </c>
      <c r="M494" s="184">
        <f t="shared" si="795"/>
        <v>20.719162000000001</v>
      </c>
      <c r="N494" s="185">
        <v>20719162</v>
      </c>
      <c r="O494" s="184">
        <f t="shared" si="796"/>
        <v>101.470202</v>
      </c>
      <c r="P494" s="185">
        <v>101470202</v>
      </c>
      <c r="Q494" s="184">
        <f t="shared" si="797"/>
        <v>24.571120000000001</v>
      </c>
      <c r="R494" s="185">
        <v>24571120</v>
      </c>
      <c r="S494" s="185">
        <v>126041120</v>
      </c>
      <c r="T494" s="185">
        <f t="shared" ref="T494:T500" si="801">S494/1000000</f>
        <v>126.04112000000001</v>
      </c>
      <c r="U494" s="209">
        <f t="shared" si="791"/>
        <v>0.19494526865518175</v>
      </c>
      <c r="V494" s="187">
        <v>32</v>
      </c>
      <c r="W494" s="223">
        <f t="shared" si="798"/>
        <v>3.9387850000000002</v>
      </c>
      <c r="X494" s="228">
        <f t="shared" ref="X494:X504" si="802">SUM(M494/V494)</f>
        <v>0.64747381250000002</v>
      </c>
      <c r="Y494" s="189">
        <v>2013</v>
      </c>
      <c r="Z494" s="190"/>
      <c r="AA494" s="190"/>
      <c r="AB494" s="224" t="s">
        <v>2505</v>
      </c>
      <c r="AC494" s="189"/>
    </row>
    <row r="495" spans="1:29">
      <c r="A495" s="265" t="s">
        <v>2506</v>
      </c>
      <c r="B495" s="241">
        <v>85</v>
      </c>
      <c r="C495" s="182">
        <v>68</v>
      </c>
      <c r="D495" s="254">
        <f t="shared" si="799"/>
        <v>76.5</v>
      </c>
      <c r="E495" s="182">
        <v>80</v>
      </c>
      <c r="F495" s="182">
        <v>79</v>
      </c>
      <c r="G495" s="211">
        <f t="shared" si="480"/>
        <v>1</v>
      </c>
      <c r="H495" s="211">
        <f t="shared" si="800"/>
        <v>79.5</v>
      </c>
      <c r="I495" s="211">
        <f t="shared" si="482"/>
        <v>-3</v>
      </c>
      <c r="J495" s="196" t="s">
        <v>1609</v>
      </c>
      <c r="K495" s="196" t="s">
        <v>2189</v>
      </c>
      <c r="L495" s="196" t="s">
        <v>1630</v>
      </c>
      <c r="M495" s="216">
        <f t="shared" si="795"/>
        <v>14.415922</v>
      </c>
      <c r="N495" s="181">
        <v>14415922</v>
      </c>
      <c r="O495" s="216">
        <f t="shared" si="796"/>
        <v>43.037835000000001</v>
      </c>
      <c r="P495" s="181">
        <v>43037835</v>
      </c>
      <c r="Q495" s="184">
        <f t="shared" si="797"/>
        <v>35.702061999999998</v>
      </c>
      <c r="R495" s="180">
        <v>35702062</v>
      </c>
      <c r="S495" s="181">
        <v>78739897</v>
      </c>
      <c r="T495" s="180">
        <f t="shared" si="801"/>
        <v>78.739896999999999</v>
      </c>
      <c r="U495" s="209">
        <f t="shared" si="791"/>
        <v>0.45341768735105153</v>
      </c>
      <c r="V495" s="227">
        <v>20</v>
      </c>
      <c r="W495" s="239">
        <f>SUM(S495/(V495*1000000))</f>
        <v>3.93699485</v>
      </c>
      <c r="X495" s="228">
        <f t="shared" si="802"/>
        <v>0.72079610000000005</v>
      </c>
      <c r="Y495" s="182">
        <v>2014</v>
      </c>
      <c r="Z495" s="202"/>
      <c r="AA495" s="190"/>
      <c r="AB495" s="224" t="s">
        <v>2507</v>
      </c>
      <c r="AC495" s="189"/>
    </row>
    <row r="496" spans="1:29">
      <c r="A496" s="261" t="s">
        <v>2508</v>
      </c>
      <c r="B496" s="218">
        <v>26</v>
      </c>
      <c r="C496" s="178">
        <v>47</v>
      </c>
      <c r="D496" s="218">
        <f t="shared" si="799"/>
        <v>36.5</v>
      </c>
      <c r="E496" s="178">
        <v>59</v>
      </c>
      <c r="F496" s="178">
        <v>57</v>
      </c>
      <c r="G496" s="178">
        <f t="shared" si="480"/>
        <v>2</v>
      </c>
      <c r="H496" s="178">
        <f t="shared" si="800"/>
        <v>58</v>
      </c>
      <c r="I496" s="218">
        <f t="shared" si="482"/>
        <v>-21.5</v>
      </c>
      <c r="J496" s="213" t="s">
        <v>1402</v>
      </c>
      <c r="K496" s="213" t="s">
        <v>1402</v>
      </c>
      <c r="L496" s="213" t="s">
        <v>1574</v>
      </c>
      <c r="M496" s="221">
        <v>26.362366999999999</v>
      </c>
      <c r="N496" s="181">
        <v>26362367</v>
      </c>
      <c r="O496" s="216">
        <f t="shared" si="796"/>
        <v>58.272029000000003</v>
      </c>
      <c r="P496" s="222">
        <v>58272029</v>
      </c>
      <c r="Q496" s="216">
        <f t="shared" si="797"/>
        <v>20.197855000000001</v>
      </c>
      <c r="R496" s="222">
        <v>20197855</v>
      </c>
      <c r="S496" s="222">
        <v>78469884</v>
      </c>
      <c r="T496" s="222">
        <f t="shared" si="801"/>
        <v>78.469883999999993</v>
      </c>
      <c r="U496" s="209">
        <f t="shared" si="791"/>
        <v>0.25739626427891749</v>
      </c>
      <c r="V496" s="187">
        <v>20</v>
      </c>
      <c r="W496" s="223">
        <f>SUM(T496/V496)</f>
        <v>3.9234941999999995</v>
      </c>
      <c r="X496" s="228">
        <f t="shared" si="802"/>
        <v>1.31811835</v>
      </c>
      <c r="Y496" s="178">
        <v>2007</v>
      </c>
      <c r="Z496" s="190"/>
      <c r="AA496" s="190"/>
      <c r="AB496" s="193" t="s">
        <v>1537</v>
      </c>
      <c r="AC496" s="190"/>
    </row>
    <row r="497" spans="1:29">
      <c r="A497" s="265" t="s">
        <v>2509</v>
      </c>
      <c r="B497" s="241">
        <v>68</v>
      </c>
      <c r="C497" s="182">
        <v>62</v>
      </c>
      <c r="D497" s="254">
        <f t="shared" si="799"/>
        <v>65</v>
      </c>
      <c r="E497" s="182">
        <v>66</v>
      </c>
      <c r="F497" s="182">
        <v>61</v>
      </c>
      <c r="G497" s="211">
        <f t="shared" si="480"/>
        <v>5</v>
      </c>
      <c r="H497" s="211">
        <f t="shared" si="800"/>
        <v>63.5</v>
      </c>
      <c r="I497" s="211">
        <f t="shared" si="482"/>
        <v>1.5</v>
      </c>
      <c r="J497" s="196" t="s">
        <v>1572</v>
      </c>
      <c r="K497" s="196" t="s">
        <v>2510</v>
      </c>
      <c r="L497" s="196" t="s">
        <v>1541</v>
      </c>
      <c r="M497" s="216">
        <f t="shared" ref="M497:M500" si="803">N497/1000000</f>
        <v>25.649011000000002</v>
      </c>
      <c r="N497" s="181">
        <v>25649011</v>
      </c>
      <c r="O497" s="216">
        <f t="shared" si="796"/>
        <v>48.637684</v>
      </c>
      <c r="P497" s="181">
        <v>48637684</v>
      </c>
      <c r="Q497" s="184">
        <f t="shared" si="797"/>
        <v>0.36499999999999999</v>
      </c>
      <c r="R497" s="180">
        <v>365000</v>
      </c>
      <c r="S497" s="181">
        <v>49002684</v>
      </c>
      <c r="T497" s="180">
        <f t="shared" si="801"/>
        <v>49.002684000000002</v>
      </c>
      <c r="U497" s="209">
        <f t="shared" si="791"/>
        <v>7.4485715925274622E-3</v>
      </c>
      <c r="V497" s="227">
        <v>12.5</v>
      </c>
      <c r="W497" s="239">
        <f>SUM(S497/(V497*1000000))</f>
        <v>3.9202147200000002</v>
      </c>
      <c r="X497" s="228">
        <f t="shared" si="802"/>
        <v>2.0519208799999999</v>
      </c>
      <c r="Y497" s="182">
        <v>2014</v>
      </c>
      <c r="Z497" s="202"/>
      <c r="AA497" s="190"/>
      <c r="AB497" s="224" t="s">
        <v>2511</v>
      </c>
      <c r="AC497" s="189"/>
    </row>
    <row r="498" spans="1:29">
      <c r="A498" s="263" t="s">
        <v>1195</v>
      </c>
      <c r="B498" s="206">
        <v>77</v>
      </c>
      <c r="C498" s="189">
        <v>75</v>
      </c>
      <c r="D498" s="253">
        <f t="shared" si="799"/>
        <v>76</v>
      </c>
      <c r="E498" s="189">
        <v>82</v>
      </c>
      <c r="F498" s="189">
        <v>78</v>
      </c>
      <c r="G498" s="244">
        <f t="shared" si="480"/>
        <v>4</v>
      </c>
      <c r="H498" s="244">
        <f t="shared" si="800"/>
        <v>80</v>
      </c>
      <c r="I498" s="244">
        <f t="shared" si="482"/>
        <v>-4</v>
      </c>
      <c r="J498" s="193" t="s">
        <v>1688</v>
      </c>
      <c r="K498" s="193" t="s">
        <v>2512</v>
      </c>
      <c r="L498" s="193" t="s">
        <v>1536</v>
      </c>
      <c r="M498" s="184">
        <f t="shared" si="803"/>
        <v>18.361578000000002</v>
      </c>
      <c r="N498" s="185">
        <v>18361578</v>
      </c>
      <c r="O498" s="184">
        <f t="shared" si="796"/>
        <v>116.900694</v>
      </c>
      <c r="P498" s="185">
        <v>116900694</v>
      </c>
      <c r="Q498" s="184">
        <f t="shared" si="797"/>
        <v>275.10000000000002</v>
      </c>
      <c r="R498" s="185">
        <v>275100000</v>
      </c>
      <c r="S498" s="185">
        <v>392000694</v>
      </c>
      <c r="T498" s="185">
        <f t="shared" si="801"/>
        <v>392.00069400000001</v>
      </c>
      <c r="U498" s="209">
        <f t="shared" si="791"/>
        <v>0.70178447184075654</v>
      </c>
      <c r="V498" s="187">
        <v>100</v>
      </c>
      <c r="W498" s="223">
        <f t="shared" ref="W498:W499" si="804">SUM(T498/V498)</f>
        <v>3.9200069399999999</v>
      </c>
      <c r="X498" s="228">
        <f t="shared" si="802"/>
        <v>0.18361578000000001</v>
      </c>
      <c r="Y498" s="189">
        <v>2013</v>
      </c>
      <c r="Z498" s="190"/>
      <c r="AA498" s="190"/>
      <c r="AB498" s="224" t="s">
        <v>2513</v>
      </c>
      <c r="AC498" s="189"/>
    </row>
    <row r="499" spans="1:29">
      <c r="A499" s="263" t="s">
        <v>2514</v>
      </c>
      <c r="B499" s="206">
        <v>4</v>
      </c>
      <c r="C499" s="189">
        <v>11</v>
      </c>
      <c r="D499" s="253">
        <f t="shared" si="799"/>
        <v>7.5</v>
      </c>
      <c r="E499" s="189">
        <v>39</v>
      </c>
      <c r="F499" s="189">
        <v>25</v>
      </c>
      <c r="G499" s="244">
        <f t="shared" si="480"/>
        <v>14</v>
      </c>
      <c r="H499" s="244">
        <f t="shared" si="800"/>
        <v>32</v>
      </c>
      <c r="I499" s="244">
        <f t="shared" si="482"/>
        <v>-24.5</v>
      </c>
      <c r="J499" s="193" t="s">
        <v>1565</v>
      </c>
      <c r="K499" s="193" t="s">
        <v>2515</v>
      </c>
      <c r="L499" s="193" t="s">
        <v>1557</v>
      </c>
      <c r="M499" s="184">
        <f t="shared" si="803"/>
        <v>14.157367000000001</v>
      </c>
      <c r="N499" s="185">
        <v>14157367</v>
      </c>
      <c r="O499" s="184">
        <f t="shared" si="796"/>
        <v>32.015787000000003</v>
      </c>
      <c r="P499" s="185">
        <v>32015787</v>
      </c>
      <c r="Q499" s="184">
        <f t="shared" si="797"/>
        <v>46.362957000000002</v>
      </c>
      <c r="R499" s="185">
        <v>46362957</v>
      </c>
      <c r="S499" s="185">
        <v>78378744</v>
      </c>
      <c r="T499" s="185">
        <f t="shared" si="801"/>
        <v>78.378743999999998</v>
      </c>
      <c r="U499" s="209">
        <f t="shared" si="791"/>
        <v>0.59152462305341358</v>
      </c>
      <c r="V499" s="227">
        <v>20</v>
      </c>
      <c r="W499" s="223">
        <f t="shared" si="804"/>
        <v>3.9189371999999998</v>
      </c>
      <c r="X499" s="228">
        <f t="shared" si="802"/>
        <v>0.70786835000000004</v>
      </c>
      <c r="Y499" s="189">
        <v>2013</v>
      </c>
      <c r="Z499" s="190"/>
      <c r="AA499" s="190"/>
      <c r="AB499" s="224" t="s">
        <v>2516</v>
      </c>
      <c r="AC499" s="189"/>
    </row>
    <row r="500" spans="1:29">
      <c r="A500" s="260" t="s">
        <v>462</v>
      </c>
      <c r="B500" s="177">
        <v>71</v>
      </c>
      <c r="C500" s="177">
        <v>58</v>
      </c>
      <c r="D500" s="177">
        <f>(B500+C500)/2</f>
        <v>64.5</v>
      </c>
      <c r="E500" s="177">
        <v>87</v>
      </c>
      <c r="F500" s="177">
        <v>64</v>
      </c>
      <c r="G500" s="177">
        <f t="shared" si="480"/>
        <v>23</v>
      </c>
      <c r="H500" s="177">
        <f>(E500+F500)/2</f>
        <v>75.5</v>
      </c>
      <c r="I500" s="177">
        <f t="shared" si="482"/>
        <v>-11</v>
      </c>
      <c r="J500" s="183" t="s">
        <v>1544</v>
      </c>
      <c r="K500" s="232" t="s">
        <v>2517</v>
      </c>
      <c r="L500" s="232" t="s">
        <v>1557</v>
      </c>
      <c r="M500" s="216">
        <f t="shared" si="803"/>
        <v>59.251542999999998</v>
      </c>
      <c r="N500" s="233">
        <v>59251543</v>
      </c>
      <c r="O500" s="216">
        <f t="shared" si="796"/>
        <v>192.07680500000001</v>
      </c>
      <c r="P500" s="233">
        <v>192076805</v>
      </c>
      <c r="Q500" s="216">
        <f t="shared" si="797"/>
        <v>297.29504700000001</v>
      </c>
      <c r="R500" s="233">
        <v>297295047</v>
      </c>
      <c r="S500" s="180">
        <f>P500+R500</f>
        <v>489371852</v>
      </c>
      <c r="T500" s="180">
        <f t="shared" si="801"/>
        <v>489.37185199999999</v>
      </c>
      <c r="U500" s="234">
        <f t="shared" si="791"/>
        <v>0.60750336535498162</v>
      </c>
      <c r="V500" s="227">
        <v>125</v>
      </c>
      <c r="W500" s="235">
        <f>SUM(S500/(V500*1000000))</f>
        <v>3.914974816</v>
      </c>
      <c r="X500" s="234">
        <f t="shared" si="802"/>
        <v>0.47401234399999997</v>
      </c>
      <c r="Y500" s="177">
        <v>2019</v>
      </c>
      <c r="Z500" s="236"/>
      <c r="AA500" s="236"/>
      <c r="AB500" s="248" t="s">
        <v>2518</v>
      </c>
      <c r="AC500" s="190"/>
    </row>
    <row r="501" spans="1:29">
      <c r="A501" s="261" t="s">
        <v>2519</v>
      </c>
      <c r="B501" s="218">
        <v>68</v>
      </c>
      <c r="C501" s="178">
        <v>64</v>
      </c>
      <c r="D501" s="218">
        <f>AVERAGE(B501:C501)</f>
        <v>66</v>
      </c>
      <c r="E501" s="178">
        <v>74</v>
      </c>
      <c r="F501" s="178">
        <v>71</v>
      </c>
      <c r="G501" s="178">
        <f t="shared" si="480"/>
        <v>3</v>
      </c>
      <c r="H501" s="178">
        <f>AVERAGE(E501:F501)</f>
        <v>72.5</v>
      </c>
      <c r="I501" s="218">
        <f t="shared" si="482"/>
        <v>-6.5</v>
      </c>
      <c r="J501" s="213" t="s">
        <v>1609</v>
      </c>
      <c r="K501" s="213" t="s">
        <v>1965</v>
      </c>
      <c r="L501" s="213" t="s">
        <v>1547</v>
      </c>
      <c r="M501" s="221">
        <v>23.2</v>
      </c>
      <c r="N501" s="222">
        <f>M501*1000000</f>
        <v>23200000</v>
      </c>
      <c r="O501" s="184">
        <v>87.34</v>
      </c>
      <c r="P501" s="222">
        <f>O501*1000000</f>
        <v>87340000</v>
      </c>
      <c r="Q501" s="184">
        <v>14.28</v>
      </c>
      <c r="R501" s="180">
        <f>SUM(Q501*1000000)</f>
        <v>14280000</v>
      </c>
      <c r="S501" s="222">
        <f>T501*1000000</f>
        <v>101620000</v>
      </c>
      <c r="T501" s="222">
        <v>101.62</v>
      </c>
      <c r="U501" s="209">
        <f t="shared" si="791"/>
        <v>0.14052351899232435</v>
      </c>
      <c r="V501" s="187">
        <v>26</v>
      </c>
      <c r="W501" s="223">
        <f>SUM(T501/V501)</f>
        <v>3.9084615384615384</v>
      </c>
      <c r="X501" s="228">
        <f t="shared" si="802"/>
        <v>0.89230769230769225</v>
      </c>
      <c r="Y501" s="178">
        <v>2008</v>
      </c>
      <c r="Z501" s="190"/>
      <c r="AA501" s="190"/>
      <c r="AB501" s="224" t="s">
        <v>2520</v>
      </c>
      <c r="AC501" s="189"/>
    </row>
    <row r="502" spans="1:29">
      <c r="A502" s="268" t="s">
        <v>2521</v>
      </c>
      <c r="B502" s="177">
        <v>92</v>
      </c>
      <c r="C502" s="178">
        <v>72</v>
      </c>
      <c r="D502" s="180">
        <f t="shared" ref="D502:D503" si="805">(B502+C502)/2</f>
        <v>82</v>
      </c>
      <c r="E502" s="178">
        <v>89</v>
      </c>
      <c r="F502" s="180">
        <v>82</v>
      </c>
      <c r="G502" s="181">
        <f t="shared" si="480"/>
        <v>7</v>
      </c>
      <c r="H502" s="182">
        <f t="shared" ref="H502:H503" si="806">(E502+F502)/2</f>
        <v>85.5</v>
      </c>
      <c r="I502" s="181">
        <f t="shared" si="482"/>
        <v>-3.5</v>
      </c>
      <c r="J502" s="204" t="s">
        <v>1554</v>
      </c>
      <c r="K502" s="204" t="s">
        <v>1554</v>
      </c>
      <c r="L502" s="183" t="s">
        <v>1541</v>
      </c>
      <c r="M502" s="184">
        <f t="shared" ref="M502:M503" si="807">N502/1000000</f>
        <v>11.756244000000001</v>
      </c>
      <c r="N502" s="180">
        <v>11756244</v>
      </c>
      <c r="O502" s="184">
        <f t="shared" ref="O502:O510" si="808">P502/1000000</f>
        <v>40.826340999999999</v>
      </c>
      <c r="P502" s="180">
        <v>40826341</v>
      </c>
      <c r="Q502" s="184">
        <f t="shared" ref="Q502:Q510" si="809">R502/1000000</f>
        <v>25.476084</v>
      </c>
      <c r="R502" s="185">
        <f t="shared" ref="R502:R503" si="810">S502-P502</f>
        <v>25476084</v>
      </c>
      <c r="S502" s="180">
        <v>66302425</v>
      </c>
      <c r="T502" s="185">
        <f>S502/100000</f>
        <v>663.02425000000005</v>
      </c>
      <c r="U502" s="186">
        <f t="shared" si="791"/>
        <v>0.38424060658414833</v>
      </c>
      <c r="V502" s="187">
        <v>17</v>
      </c>
      <c r="W502" s="239">
        <f t="shared" ref="W502:W503" si="811">SUM(S502/(V502*1000000))</f>
        <v>3.9001426470588236</v>
      </c>
      <c r="X502" s="186">
        <f t="shared" si="802"/>
        <v>0.69154376470588241</v>
      </c>
      <c r="Y502" s="178">
        <v>2018</v>
      </c>
      <c r="Z502" s="190"/>
      <c r="AA502" s="190"/>
      <c r="AB502" s="191" t="s">
        <v>2522</v>
      </c>
      <c r="AC502" s="190"/>
    </row>
    <row r="503" spans="1:29">
      <c r="A503" s="262" t="s">
        <v>2523</v>
      </c>
      <c r="B503" s="177">
        <v>91</v>
      </c>
      <c r="C503" s="195">
        <v>75</v>
      </c>
      <c r="D503" s="180">
        <f t="shared" si="805"/>
        <v>83</v>
      </c>
      <c r="E503" s="195">
        <v>80</v>
      </c>
      <c r="F503" s="195">
        <v>76</v>
      </c>
      <c r="G503" s="211">
        <f t="shared" si="480"/>
        <v>4</v>
      </c>
      <c r="H503" s="211">
        <f t="shared" si="806"/>
        <v>78</v>
      </c>
      <c r="I503" s="181">
        <f t="shared" si="482"/>
        <v>5</v>
      </c>
      <c r="J503" s="196" t="s">
        <v>1601</v>
      </c>
      <c r="K503" s="196" t="s">
        <v>1601</v>
      </c>
      <c r="L503" s="197" t="s">
        <v>1557</v>
      </c>
      <c r="M503" s="198">
        <f t="shared" si="807"/>
        <v>53.003467999999998</v>
      </c>
      <c r="N503" s="180">
        <v>53003468</v>
      </c>
      <c r="O503" s="198">
        <f t="shared" si="808"/>
        <v>175.750384</v>
      </c>
      <c r="P503" s="180">
        <v>175750384</v>
      </c>
      <c r="Q503" s="198">
        <f t="shared" si="809"/>
        <v>136.19999999999999</v>
      </c>
      <c r="R503" s="181">
        <f t="shared" si="810"/>
        <v>136200000</v>
      </c>
      <c r="S503" s="180">
        <v>311950384</v>
      </c>
      <c r="T503" s="180">
        <f t="shared" ref="T503:T510" si="812">S503/1000000</f>
        <v>311.95038399999999</v>
      </c>
      <c r="U503" s="186">
        <f t="shared" si="791"/>
        <v>0.43660789338858452</v>
      </c>
      <c r="V503" s="227">
        <v>80</v>
      </c>
      <c r="W503" s="239">
        <f t="shared" si="811"/>
        <v>3.8993798000000002</v>
      </c>
      <c r="X503" s="186">
        <f t="shared" si="802"/>
        <v>0.66254334999999998</v>
      </c>
      <c r="Y503" s="195">
        <v>2017</v>
      </c>
      <c r="Z503" s="202"/>
      <c r="AA503" s="202"/>
      <c r="AB503" s="203" t="s">
        <v>2524</v>
      </c>
      <c r="AC503" s="202"/>
    </row>
    <row r="504" spans="1:29">
      <c r="A504" s="261" t="s">
        <v>381</v>
      </c>
      <c r="B504" s="218">
        <v>69</v>
      </c>
      <c r="C504" s="178">
        <v>65</v>
      </c>
      <c r="D504" s="247">
        <f>AVERAGE(B504:C504)</f>
        <v>67</v>
      </c>
      <c r="E504" s="178">
        <v>68</v>
      </c>
      <c r="F504" s="178">
        <v>71</v>
      </c>
      <c r="G504" s="222">
        <f t="shared" si="480"/>
        <v>-3</v>
      </c>
      <c r="H504" s="178">
        <f>AVERAGE(E504:F504)</f>
        <v>69.5</v>
      </c>
      <c r="I504" s="247">
        <f t="shared" si="482"/>
        <v>-2.5</v>
      </c>
      <c r="J504" s="213" t="s">
        <v>1636</v>
      </c>
      <c r="K504" s="213" t="s">
        <v>1739</v>
      </c>
      <c r="L504" s="213" t="s">
        <v>1541</v>
      </c>
      <c r="M504" s="221">
        <v>77.211320999999998</v>
      </c>
      <c r="N504" s="180">
        <v>77211321</v>
      </c>
      <c r="O504" s="216">
        <f t="shared" si="808"/>
        <v>256.39301</v>
      </c>
      <c r="P504" s="222">
        <v>256393010</v>
      </c>
      <c r="Q504" s="216">
        <f t="shared" si="809"/>
        <v>327.76241499999998</v>
      </c>
      <c r="R504" s="222">
        <v>327762415</v>
      </c>
      <c r="S504" s="222">
        <v>584155425</v>
      </c>
      <c r="T504" s="222">
        <f t="shared" si="812"/>
        <v>584.15542500000004</v>
      </c>
      <c r="U504" s="209">
        <f t="shared" si="791"/>
        <v>0.56108768484004068</v>
      </c>
      <c r="V504" s="187">
        <v>150</v>
      </c>
      <c r="W504" s="223">
        <f t="shared" ref="W504:W505" si="813">SUM(T504/V504)</f>
        <v>3.8943695000000003</v>
      </c>
      <c r="X504" s="228">
        <f t="shared" si="802"/>
        <v>0.51474213999999996</v>
      </c>
      <c r="Y504" s="178">
        <v>2007</v>
      </c>
      <c r="Z504" s="190"/>
      <c r="AA504" s="190"/>
      <c r="AB504" s="191" t="s">
        <v>2525</v>
      </c>
      <c r="AC504" s="190"/>
    </row>
    <row r="505" spans="1:29">
      <c r="A505" s="262" t="s">
        <v>390</v>
      </c>
      <c r="B505" s="177">
        <v>13</v>
      </c>
      <c r="C505" s="195">
        <v>34</v>
      </c>
      <c r="D505" s="252">
        <f>(B505+C505)/2</f>
        <v>23.5</v>
      </c>
      <c r="E505" s="195">
        <v>40</v>
      </c>
      <c r="F505" s="195">
        <v>44</v>
      </c>
      <c r="G505" s="180">
        <f t="shared" si="480"/>
        <v>-4</v>
      </c>
      <c r="H505" s="195">
        <f>(E505+F505)/2</f>
        <v>42</v>
      </c>
      <c r="I505" s="208">
        <f t="shared" si="482"/>
        <v>-18.5</v>
      </c>
      <c r="J505" s="204" t="s">
        <v>1608</v>
      </c>
      <c r="K505" s="204" t="s">
        <v>1608</v>
      </c>
      <c r="L505" s="183" t="s">
        <v>1557</v>
      </c>
      <c r="M505" s="184">
        <f t="shared" ref="M505:M508" si="814">N505/1000000</f>
        <v>21.373063999999999</v>
      </c>
      <c r="N505" s="180">
        <v>21373064</v>
      </c>
      <c r="O505" s="216">
        <f t="shared" si="808"/>
        <v>64.063007999999996</v>
      </c>
      <c r="P505" s="180">
        <v>64063008</v>
      </c>
      <c r="Q505" s="184">
        <f t="shared" si="809"/>
        <v>343.38301000000001</v>
      </c>
      <c r="R505" s="185">
        <v>343383010</v>
      </c>
      <c r="S505" s="185">
        <f>R505+P505</f>
        <v>407446018</v>
      </c>
      <c r="T505" s="185">
        <f t="shared" si="812"/>
        <v>407.44601799999998</v>
      </c>
      <c r="U505" s="209">
        <f>R505/S505</f>
        <v>0.84276933588782799</v>
      </c>
      <c r="V505" s="187">
        <v>105</v>
      </c>
      <c r="W505" s="188">
        <f t="shared" si="813"/>
        <v>3.8804382666666664</v>
      </c>
      <c r="X505" s="209">
        <f>N505/(V505*1000000)</f>
        <v>0.20355299047619047</v>
      </c>
      <c r="Y505" s="195">
        <v>2016</v>
      </c>
      <c r="Z505" s="190"/>
      <c r="AA505" s="190"/>
      <c r="AB505" s="191" t="s">
        <v>2526</v>
      </c>
      <c r="AC505" s="190"/>
    </row>
    <row r="506" spans="1:29">
      <c r="A506" s="265" t="s">
        <v>931</v>
      </c>
      <c r="B506" s="241">
        <v>21</v>
      </c>
      <c r="C506" s="182">
        <v>31</v>
      </c>
      <c r="D506" s="254">
        <f>AVERAGE(B506:C506)</f>
        <v>26</v>
      </c>
      <c r="E506" s="182">
        <v>53</v>
      </c>
      <c r="F506" s="182">
        <v>50</v>
      </c>
      <c r="G506" s="211">
        <f t="shared" si="480"/>
        <v>3</v>
      </c>
      <c r="H506" s="211">
        <f>AVERAGE(E506:F506)</f>
        <v>51.5</v>
      </c>
      <c r="I506" s="211">
        <f t="shared" si="482"/>
        <v>-25.5</v>
      </c>
      <c r="J506" s="196" t="s">
        <v>1609</v>
      </c>
      <c r="K506" s="196" t="s">
        <v>2527</v>
      </c>
      <c r="L506" s="196" t="s">
        <v>1630</v>
      </c>
      <c r="M506" s="216">
        <f t="shared" si="814"/>
        <v>65.575104999999994</v>
      </c>
      <c r="N506" s="181">
        <v>65575105</v>
      </c>
      <c r="O506" s="216">
        <f t="shared" si="808"/>
        <v>191.20475400000001</v>
      </c>
      <c r="P506" s="181">
        <v>191204754</v>
      </c>
      <c r="Q506" s="184">
        <f t="shared" si="809"/>
        <v>293.8</v>
      </c>
      <c r="R506" s="180">
        <v>293800000</v>
      </c>
      <c r="S506" s="181">
        <v>485004754</v>
      </c>
      <c r="T506" s="180">
        <f t="shared" si="812"/>
        <v>485.00475399999999</v>
      </c>
      <c r="U506" s="209">
        <f>(R506/S506)</f>
        <v>0.60576725810815457</v>
      </c>
      <c r="V506" s="227">
        <v>125</v>
      </c>
      <c r="W506" s="239">
        <f>SUM(S506/(V506*1000000))</f>
        <v>3.8800380319999999</v>
      </c>
      <c r="X506" s="228">
        <f>SUM(M506/V506)</f>
        <v>0.52460083999999996</v>
      </c>
      <c r="Y506" s="182">
        <v>2014</v>
      </c>
      <c r="Z506" s="202"/>
      <c r="AA506" s="190"/>
      <c r="AB506" s="224" t="s">
        <v>2528</v>
      </c>
      <c r="AC506" s="189"/>
    </row>
    <row r="507" spans="1:29">
      <c r="A507" s="263" t="s">
        <v>844</v>
      </c>
      <c r="B507" s="206">
        <v>69</v>
      </c>
      <c r="C507" s="189">
        <v>59</v>
      </c>
      <c r="D507" s="252">
        <f t="shared" ref="D507:D508" si="815">(B507+C507)/2</f>
        <v>64</v>
      </c>
      <c r="E507" s="189">
        <v>75</v>
      </c>
      <c r="F507" s="189">
        <v>52</v>
      </c>
      <c r="G507" s="180">
        <f t="shared" si="480"/>
        <v>23</v>
      </c>
      <c r="H507" s="246">
        <f t="shared" ref="H507:H508" si="816">(E507+F507)/2</f>
        <v>63.5</v>
      </c>
      <c r="I507" s="208">
        <f t="shared" si="482"/>
        <v>0.5</v>
      </c>
      <c r="J507" s="193" t="s">
        <v>1579</v>
      </c>
      <c r="K507" s="193" t="s">
        <v>1579</v>
      </c>
      <c r="L507" s="183" t="s">
        <v>1547</v>
      </c>
      <c r="M507" s="184">
        <f t="shared" si="814"/>
        <v>35.258144999999999</v>
      </c>
      <c r="N507" s="185">
        <v>35258145</v>
      </c>
      <c r="O507" s="184">
        <f t="shared" si="808"/>
        <v>187.03730999999999</v>
      </c>
      <c r="P507" s="185">
        <v>187037310</v>
      </c>
      <c r="Q507" s="184">
        <f t="shared" si="809"/>
        <v>103.70586</v>
      </c>
      <c r="R507" s="185">
        <v>103705860</v>
      </c>
      <c r="S507" s="185">
        <f t="shared" ref="S507:S508" si="817">R507+P507</f>
        <v>290743170</v>
      </c>
      <c r="T507" s="185">
        <f t="shared" si="812"/>
        <v>290.74317000000002</v>
      </c>
      <c r="U507" s="209">
        <f t="shared" ref="U507:U508" si="818">R507/S507</f>
        <v>0.35669233433755299</v>
      </c>
      <c r="V507" s="187">
        <v>75</v>
      </c>
      <c r="W507" s="188">
        <f t="shared" ref="W507:W509" si="819">SUM(T507/V507)</f>
        <v>3.8765756000000002</v>
      </c>
      <c r="X507" s="209">
        <f t="shared" ref="X507:X508" si="820">N507/(V507*1000000)</f>
        <v>0.47010859999999999</v>
      </c>
      <c r="Y507" s="189">
        <v>2016</v>
      </c>
      <c r="Z507" s="190"/>
      <c r="AA507" s="190"/>
      <c r="AB507" s="191" t="s">
        <v>2529</v>
      </c>
      <c r="AC507" s="190"/>
    </row>
    <row r="508" spans="1:29">
      <c r="A508" s="262" t="s">
        <v>2530</v>
      </c>
      <c r="B508" s="177">
        <v>69</v>
      </c>
      <c r="C508" s="195">
        <v>66</v>
      </c>
      <c r="D508" s="252">
        <f t="shared" si="815"/>
        <v>67.5</v>
      </c>
      <c r="E508" s="195">
        <v>73</v>
      </c>
      <c r="F508" s="195">
        <v>68</v>
      </c>
      <c r="G508" s="180">
        <f t="shared" si="480"/>
        <v>5</v>
      </c>
      <c r="H508" s="246">
        <f t="shared" si="816"/>
        <v>70.5</v>
      </c>
      <c r="I508" s="208">
        <f t="shared" si="482"/>
        <v>-3</v>
      </c>
      <c r="J508" s="204" t="s">
        <v>1554</v>
      </c>
      <c r="K508" s="204" t="s">
        <v>1554</v>
      </c>
      <c r="L508" s="183" t="s">
        <v>1541</v>
      </c>
      <c r="M508" s="184">
        <f t="shared" si="814"/>
        <v>0.18731800000000001</v>
      </c>
      <c r="N508" s="180">
        <v>187318</v>
      </c>
      <c r="O508" s="216">
        <f t="shared" si="808"/>
        <v>5.063669</v>
      </c>
      <c r="P508" s="180">
        <v>5063669</v>
      </c>
      <c r="Q508" s="184">
        <f t="shared" si="809"/>
        <v>53.077505000000002</v>
      </c>
      <c r="R508" s="185">
        <v>53077505</v>
      </c>
      <c r="S508" s="185">
        <f t="shared" si="817"/>
        <v>58141174</v>
      </c>
      <c r="T508" s="185">
        <f t="shared" si="812"/>
        <v>58.141173999999999</v>
      </c>
      <c r="U508" s="209">
        <f t="shared" si="818"/>
        <v>0.91290734858570277</v>
      </c>
      <c r="V508" s="187">
        <v>15</v>
      </c>
      <c r="W508" s="188">
        <f t="shared" si="819"/>
        <v>3.8760782666666667</v>
      </c>
      <c r="X508" s="209">
        <f t="shared" si="820"/>
        <v>1.2487866666666667E-2</v>
      </c>
      <c r="Y508" s="195">
        <v>2016</v>
      </c>
      <c r="Z508" s="193" t="s">
        <v>1615</v>
      </c>
      <c r="AA508" s="193" t="s">
        <v>2531</v>
      </c>
      <c r="AB508" s="191" t="s">
        <v>2532</v>
      </c>
      <c r="AC508" s="190"/>
    </row>
    <row r="509" spans="1:29">
      <c r="A509" s="261" t="s">
        <v>2533</v>
      </c>
      <c r="B509" s="218">
        <v>41</v>
      </c>
      <c r="C509" s="178">
        <v>42</v>
      </c>
      <c r="D509" s="247">
        <f t="shared" ref="D509:D515" si="821">AVERAGE(B509:C509)</f>
        <v>41.5</v>
      </c>
      <c r="E509" s="178">
        <v>77</v>
      </c>
      <c r="F509" s="178">
        <v>74</v>
      </c>
      <c r="G509" s="220">
        <f t="shared" si="480"/>
        <v>3</v>
      </c>
      <c r="H509" s="220">
        <f t="shared" ref="H509:H515" si="822">AVERAGE(E509:F509)</f>
        <v>75.5</v>
      </c>
      <c r="I509" s="220">
        <f t="shared" si="482"/>
        <v>-34</v>
      </c>
      <c r="J509" s="183" t="s">
        <v>1534</v>
      </c>
      <c r="K509" s="196" t="s">
        <v>1534</v>
      </c>
      <c r="L509" s="213" t="s">
        <v>1547</v>
      </c>
      <c r="M509" s="221">
        <v>19.392416000000001</v>
      </c>
      <c r="N509" s="180">
        <v>19392416</v>
      </c>
      <c r="O509" s="216">
        <f t="shared" si="808"/>
        <v>93.466502000000006</v>
      </c>
      <c r="P509" s="222">
        <v>93466502</v>
      </c>
      <c r="Q509" s="216">
        <f t="shared" si="809"/>
        <v>80.843790999999996</v>
      </c>
      <c r="R509" s="222">
        <v>80843791</v>
      </c>
      <c r="S509" s="222">
        <v>174310293</v>
      </c>
      <c r="T509" s="222">
        <f t="shared" si="812"/>
        <v>174.310293</v>
      </c>
      <c r="U509" s="209">
        <f t="shared" ref="U509:U519" si="823">(R509/S509)</f>
        <v>0.46379241069831717</v>
      </c>
      <c r="V509" s="187">
        <v>45</v>
      </c>
      <c r="W509" s="223">
        <f t="shared" si="819"/>
        <v>3.8735620666666666</v>
      </c>
      <c r="X509" s="228">
        <f t="shared" ref="X509:X519" si="824">SUM(M509/V509)</f>
        <v>0.43094257777777778</v>
      </c>
      <c r="Y509" s="178">
        <v>2007</v>
      </c>
      <c r="Z509" s="190"/>
      <c r="AA509" s="190"/>
      <c r="AB509" s="191" t="s">
        <v>2534</v>
      </c>
      <c r="AC509" s="190"/>
    </row>
    <row r="510" spans="1:29">
      <c r="A510" s="261" t="s">
        <v>2535</v>
      </c>
      <c r="B510" s="218">
        <v>51</v>
      </c>
      <c r="C510" s="178">
        <v>51</v>
      </c>
      <c r="D510" s="247">
        <f t="shared" si="821"/>
        <v>51</v>
      </c>
      <c r="E510" s="178">
        <v>58</v>
      </c>
      <c r="F510" s="178">
        <v>60</v>
      </c>
      <c r="G510" s="220">
        <f t="shared" si="480"/>
        <v>-2</v>
      </c>
      <c r="H510" s="220">
        <f t="shared" si="822"/>
        <v>59</v>
      </c>
      <c r="I510" s="220">
        <f t="shared" si="482"/>
        <v>-8</v>
      </c>
      <c r="J510" s="213" t="s">
        <v>1609</v>
      </c>
      <c r="K510" s="213" t="s">
        <v>2536</v>
      </c>
      <c r="L510" s="213" t="s">
        <v>1574</v>
      </c>
      <c r="M510" s="221">
        <f>N510/1000000</f>
        <v>24.349815</v>
      </c>
      <c r="N510" s="222">
        <v>24349815</v>
      </c>
      <c r="O510" s="184">
        <f t="shared" si="808"/>
        <v>66.528000000000006</v>
      </c>
      <c r="P510" s="222">
        <v>66528000</v>
      </c>
      <c r="Q510" s="184">
        <f t="shared" si="809"/>
        <v>29.734211999999999</v>
      </c>
      <c r="R510" s="185">
        <v>29734212</v>
      </c>
      <c r="S510" s="222">
        <v>96262212</v>
      </c>
      <c r="T510" s="222">
        <f t="shared" si="812"/>
        <v>96.262212000000005</v>
      </c>
      <c r="U510" s="209">
        <f t="shared" si="823"/>
        <v>0.30888768689420931</v>
      </c>
      <c r="V510" s="187">
        <v>25</v>
      </c>
      <c r="W510" s="223">
        <f>SUM((S510/1000000)/V510)</f>
        <v>3.8504884800000001</v>
      </c>
      <c r="X510" s="228">
        <f t="shared" si="824"/>
        <v>0.97399259999999999</v>
      </c>
      <c r="Y510" s="182">
        <v>2012</v>
      </c>
      <c r="Z510" s="190"/>
      <c r="AA510" s="190"/>
      <c r="AB510" s="224" t="s">
        <v>2537</v>
      </c>
      <c r="AC510" s="189"/>
    </row>
    <row r="511" spans="1:29">
      <c r="A511" s="261">
        <v>2012</v>
      </c>
      <c r="B511" s="218">
        <v>39</v>
      </c>
      <c r="C511" s="178">
        <v>49</v>
      </c>
      <c r="D511" s="247">
        <f t="shared" si="821"/>
        <v>44</v>
      </c>
      <c r="E511" s="178">
        <v>63</v>
      </c>
      <c r="F511" s="178">
        <v>54</v>
      </c>
      <c r="G511" s="222">
        <f t="shared" si="480"/>
        <v>9</v>
      </c>
      <c r="H511" s="178">
        <f t="shared" si="822"/>
        <v>58.5</v>
      </c>
      <c r="I511" s="247">
        <f t="shared" si="482"/>
        <v>-14.5</v>
      </c>
      <c r="J511" s="213" t="s">
        <v>1609</v>
      </c>
      <c r="K511" s="213" t="s">
        <v>2194</v>
      </c>
      <c r="L511" s="213" t="s">
        <v>1547</v>
      </c>
      <c r="M511" s="221">
        <v>65.3</v>
      </c>
      <c r="N511" s="222">
        <f t="shared" ref="N511:N512" si="825">M511*1000000</f>
        <v>65300000</v>
      </c>
      <c r="O511" s="184">
        <v>166.12</v>
      </c>
      <c r="P511" s="222">
        <f t="shared" ref="P511:P512" si="826">O511*1000000</f>
        <v>166120000</v>
      </c>
      <c r="Q511" s="184">
        <v>603.57000000000005</v>
      </c>
      <c r="R511" s="180">
        <f t="shared" ref="R511:R512" si="827">SUM(Q511*1000000)</f>
        <v>603570000</v>
      </c>
      <c r="S511" s="222">
        <f t="shared" ref="S511:S512" si="828">T511*1000000</f>
        <v>769690000</v>
      </c>
      <c r="T511" s="222">
        <v>769.69</v>
      </c>
      <c r="U511" s="209">
        <f t="shared" si="823"/>
        <v>0.78417284880926086</v>
      </c>
      <c r="V511" s="187">
        <v>200</v>
      </c>
      <c r="W511" s="223">
        <f t="shared" ref="W511:W512" si="829">SUM(T511/V511)</f>
        <v>3.8484500000000001</v>
      </c>
      <c r="X511" s="228">
        <f t="shared" si="824"/>
        <v>0.32650000000000001</v>
      </c>
      <c r="Y511" s="178">
        <v>2009</v>
      </c>
      <c r="Z511" s="190"/>
      <c r="AA511" s="190"/>
      <c r="AB511" s="224" t="s">
        <v>2538</v>
      </c>
      <c r="AC511" s="189"/>
    </row>
    <row r="512" spans="1:29">
      <c r="A512" s="261" t="s">
        <v>2539</v>
      </c>
      <c r="B512" s="218">
        <v>11</v>
      </c>
      <c r="C512" s="178">
        <v>24</v>
      </c>
      <c r="D512" s="247">
        <f t="shared" si="821"/>
        <v>17.5</v>
      </c>
      <c r="E512" s="178">
        <v>56</v>
      </c>
      <c r="F512" s="178">
        <v>37</v>
      </c>
      <c r="G512" s="220">
        <f t="shared" si="480"/>
        <v>19</v>
      </c>
      <c r="H512" s="220">
        <f t="shared" si="822"/>
        <v>46.5</v>
      </c>
      <c r="I512" s="220">
        <f t="shared" si="482"/>
        <v>-29</v>
      </c>
      <c r="J512" s="213" t="s">
        <v>1550</v>
      </c>
      <c r="K512" s="213" t="s">
        <v>1623</v>
      </c>
      <c r="L512" s="213" t="s">
        <v>1547</v>
      </c>
      <c r="M512" s="221">
        <v>21.1</v>
      </c>
      <c r="N512" s="222">
        <f t="shared" si="825"/>
        <v>21100000</v>
      </c>
      <c r="O512" s="184">
        <v>58.75</v>
      </c>
      <c r="P512" s="222">
        <f t="shared" si="826"/>
        <v>58750000</v>
      </c>
      <c r="Q512" s="184">
        <v>55.95</v>
      </c>
      <c r="R512" s="180">
        <f t="shared" si="827"/>
        <v>55950000</v>
      </c>
      <c r="S512" s="222">
        <f t="shared" si="828"/>
        <v>115150000</v>
      </c>
      <c r="T512" s="222">
        <v>115.15</v>
      </c>
      <c r="U512" s="209">
        <f t="shared" si="823"/>
        <v>0.48588797221016067</v>
      </c>
      <c r="V512" s="187">
        <v>30</v>
      </c>
      <c r="W512" s="223">
        <f t="shared" si="829"/>
        <v>3.8383333333333334</v>
      </c>
      <c r="X512" s="228">
        <f t="shared" si="824"/>
        <v>0.70333333333333337</v>
      </c>
      <c r="Y512" s="178">
        <v>2009</v>
      </c>
      <c r="Z512" s="190"/>
      <c r="AA512" s="190"/>
      <c r="AB512" s="224" t="s">
        <v>2540</v>
      </c>
      <c r="AC512" s="189"/>
    </row>
    <row r="513" spans="1:29">
      <c r="A513" s="265" t="s">
        <v>1052</v>
      </c>
      <c r="B513" s="241">
        <v>61</v>
      </c>
      <c r="C513" s="182">
        <v>59</v>
      </c>
      <c r="D513" s="254">
        <f t="shared" si="821"/>
        <v>60</v>
      </c>
      <c r="E513" s="182">
        <v>76</v>
      </c>
      <c r="F513" s="182">
        <v>70</v>
      </c>
      <c r="G513" s="211">
        <f t="shared" si="480"/>
        <v>6</v>
      </c>
      <c r="H513" s="211">
        <f t="shared" si="822"/>
        <v>73</v>
      </c>
      <c r="I513" s="211">
        <f t="shared" si="482"/>
        <v>-13</v>
      </c>
      <c r="J513" s="196" t="s">
        <v>1701</v>
      </c>
      <c r="K513" s="196" t="s">
        <v>1984</v>
      </c>
      <c r="L513" s="196" t="s">
        <v>1557</v>
      </c>
      <c r="M513" s="216">
        <f>N513/1000000</f>
        <v>54.724333999999999</v>
      </c>
      <c r="N513" s="181">
        <v>54724334</v>
      </c>
      <c r="O513" s="216">
        <f>P513/1000000</f>
        <v>255.119788</v>
      </c>
      <c r="P513" s="181">
        <v>255119788</v>
      </c>
      <c r="Q513" s="184">
        <f>R513/1000000</f>
        <v>700</v>
      </c>
      <c r="R513" s="180">
        <v>700000000</v>
      </c>
      <c r="S513" s="181">
        <v>955119788</v>
      </c>
      <c r="T513" s="180">
        <f t="shared" ref="T513:T518" si="830">S513/1000000</f>
        <v>955.11978799999997</v>
      </c>
      <c r="U513" s="209">
        <f t="shared" si="823"/>
        <v>0.73289236470096042</v>
      </c>
      <c r="V513" s="227">
        <v>250</v>
      </c>
      <c r="W513" s="239">
        <f>SUM(S513/(V513*1000000))</f>
        <v>3.8204791519999999</v>
      </c>
      <c r="X513" s="228">
        <f t="shared" si="824"/>
        <v>0.218897336</v>
      </c>
      <c r="Y513" s="182">
        <v>2014</v>
      </c>
      <c r="Z513" s="202"/>
      <c r="AA513" s="190"/>
      <c r="AB513" s="224" t="s">
        <v>2541</v>
      </c>
      <c r="AC513" s="189"/>
    </row>
    <row r="514" spans="1:29">
      <c r="A514" s="261" t="s">
        <v>2542</v>
      </c>
      <c r="B514" s="206">
        <v>26</v>
      </c>
      <c r="C514" s="189">
        <v>45</v>
      </c>
      <c r="D514" s="247">
        <f t="shared" si="821"/>
        <v>35.5</v>
      </c>
      <c r="E514" s="189">
        <v>68</v>
      </c>
      <c r="F514" s="178">
        <v>43</v>
      </c>
      <c r="G514" s="222">
        <f t="shared" si="480"/>
        <v>25</v>
      </c>
      <c r="H514" s="178">
        <f t="shared" si="822"/>
        <v>55.5</v>
      </c>
      <c r="I514" s="247">
        <f t="shared" si="482"/>
        <v>-20</v>
      </c>
      <c r="J514" s="213" t="s">
        <v>1701</v>
      </c>
      <c r="K514" s="213" t="s">
        <v>1984</v>
      </c>
      <c r="L514" s="213" t="s">
        <v>1557</v>
      </c>
      <c r="M514" s="184">
        <v>138.12</v>
      </c>
      <c r="N514" s="222">
        <f>M514*1000000</f>
        <v>138120000</v>
      </c>
      <c r="O514" s="184">
        <v>281.29000000000002</v>
      </c>
      <c r="P514" s="222">
        <f>O514*1000000</f>
        <v>281290000</v>
      </c>
      <c r="Q514" s="184">
        <v>430.88</v>
      </c>
      <c r="R514" s="180">
        <f>SUM(Q514*1000000)</f>
        <v>430880000</v>
      </c>
      <c r="S514" s="185">
        <f>SUM(N514:P514)</f>
        <v>419410281.28999996</v>
      </c>
      <c r="T514" s="180">
        <f t="shared" si="830"/>
        <v>419.41028128999994</v>
      </c>
      <c r="U514" s="209">
        <f t="shared" si="823"/>
        <v>1.0273472521339297</v>
      </c>
      <c r="V514" s="187">
        <v>110</v>
      </c>
      <c r="W514" s="223">
        <f>SUM(T514/V514)</f>
        <v>3.8128207389999993</v>
      </c>
      <c r="X514" s="228">
        <f t="shared" si="824"/>
        <v>1.2556363636363637</v>
      </c>
      <c r="Y514" s="178">
        <v>2011</v>
      </c>
      <c r="Z514" s="190"/>
      <c r="AA514" s="190"/>
      <c r="AB514" s="224" t="s">
        <v>1985</v>
      </c>
      <c r="AC514" s="189"/>
    </row>
    <row r="515" spans="1:29">
      <c r="A515" s="261" t="s">
        <v>2543</v>
      </c>
      <c r="B515" s="218">
        <v>74</v>
      </c>
      <c r="C515" s="178">
        <v>65</v>
      </c>
      <c r="D515" s="247">
        <f t="shared" si="821"/>
        <v>69.5</v>
      </c>
      <c r="E515" s="178">
        <v>56</v>
      </c>
      <c r="F515" s="178">
        <v>67</v>
      </c>
      <c r="G515" s="220">
        <f t="shared" si="480"/>
        <v>-11</v>
      </c>
      <c r="H515" s="220">
        <f t="shared" si="822"/>
        <v>61.5</v>
      </c>
      <c r="I515" s="220">
        <f t="shared" si="482"/>
        <v>8</v>
      </c>
      <c r="J515" s="213" t="s">
        <v>1550</v>
      </c>
      <c r="K515" s="213" t="s">
        <v>1623</v>
      </c>
      <c r="L515" s="196" t="s">
        <v>1547</v>
      </c>
      <c r="M515" s="221">
        <f t="shared" ref="M515:M518" si="831">N515/1000000</f>
        <v>14.650121</v>
      </c>
      <c r="N515" s="222">
        <v>14650121</v>
      </c>
      <c r="O515" s="184">
        <f t="shared" ref="O515:O518" si="832">P515/1000000</f>
        <v>63.536011000000002</v>
      </c>
      <c r="P515" s="222">
        <v>63536011</v>
      </c>
      <c r="Q515" s="184">
        <f t="shared" ref="Q515:Q518" si="833">R515/1000000</f>
        <v>50.745040000000003</v>
      </c>
      <c r="R515" s="185">
        <v>50745040</v>
      </c>
      <c r="S515" s="222">
        <v>114281051</v>
      </c>
      <c r="T515" s="222">
        <f t="shared" si="830"/>
        <v>114.28105100000001</v>
      </c>
      <c r="U515" s="209">
        <f t="shared" si="823"/>
        <v>0.44403721838364962</v>
      </c>
      <c r="V515" s="187">
        <v>30</v>
      </c>
      <c r="W515" s="223">
        <f>SUM((S515/1000000)/V515)</f>
        <v>3.8093683666666669</v>
      </c>
      <c r="X515" s="228">
        <f t="shared" si="824"/>
        <v>0.48833736666666666</v>
      </c>
      <c r="Y515" s="182">
        <v>2012</v>
      </c>
      <c r="Z515" s="190"/>
      <c r="AA515" s="190"/>
      <c r="AB515" s="224" t="s">
        <v>2544</v>
      </c>
      <c r="AC515" s="189"/>
    </row>
    <row r="516" spans="1:29">
      <c r="A516" s="262" t="s">
        <v>489</v>
      </c>
      <c r="B516" s="177">
        <v>51</v>
      </c>
      <c r="C516" s="195">
        <v>44</v>
      </c>
      <c r="D516" s="180">
        <f t="shared" ref="D516:D517" si="834">(B516+C516)/2</f>
        <v>47.5</v>
      </c>
      <c r="E516" s="195">
        <v>68</v>
      </c>
      <c r="F516" s="195">
        <v>66</v>
      </c>
      <c r="G516" s="182">
        <f t="shared" si="480"/>
        <v>2</v>
      </c>
      <c r="H516" s="182">
        <f t="shared" ref="H516:H517" si="835">(E516+F516)/2</f>
        <v>67</v>
      </c>
      <c r="I516" s="181">
        <f t="shared" si="482"/>
        <v>-19.5</v>
      </c>
      <c r="J516" s="196" t="s">
        <v>1609</v>
      </c>
      <c r="K516" s="196" t="s">
        <v>1842</v>
      </c>
      <c r="L516" s="197" t="s">
        <v>1900</v>
      </c>
      <c r="M516" s="198">
        <f t="shared" si="831"/>
        <v>39.023009999999999</v>
      </c>
      <c r="N516" s="180">
        <v>39023010</v>
      </c>
      <c r="O516" s="198">
        <f t="shared" si="832"/>
        <v>100.14846300000001</v>
      </c>
      <c r="P516" s="180">
        <v>100148463</v>
      </c>
      <c r="Q516" s="198">
        <f t="shared" si="833"/>
        <v>295.22460699999999</v>
      </c>
      <c r="R516" s="181">
        <f>S516-P516</f>
        <v>295224607</v>
      </c>
      <c r="S516" s="180">
        <v>395373070</v>
      </c>
      <c r="T516" s="180">
        <f t="shared" si="830"/>
        <v>395.37306999999998</v>
      </c>
      <c r="U516" s="186">
        <f t="shared" si="823"/>
        <v>0.7466988254915794</v>
      </c>
      <c r="V516" s="227">
        <v>104</v>
      </c>
      <c r="W516" s="239">
        <f t="shared" ref="W516:W517" si="836">SUM(S516/(V516*1000000))</f>
        <v>3.8016641346153848</v>
      </c>
      <c r="X516" s="186">
        <f t="shared" si="824"/>
        <v>0.37522125000000001</v>
      </c>
      <c r="Y516" s="195">
        <v>2017</v>
      </c>
      <c r="Z516" s="202"/>
      <c r="AA516" s="202"/>
      <c r="AB516" s="203" t="s">
        <v>2545</v>
      </c>
      <c r="AC516" s="202"/>
    </row>
    <row r="517" spans="1:29">
      <c r="A517" s="260" t="s">
        <v>2546</v>
      </c>
      <c r="B517" s="177">
        <v>67</v>
      </c>
      <c r="C517" s="177">
        <v>60</v>
      </c>
      <c r="D517" s="177">
        <f t="shared" si="834"/>
        <v>63.5</v>
      </c>
      <c r="E517" s="177">
        <v>88</v>
      </c>
      <c r="F517" s="177">
        <v>66</v>
      </c>
      <c r="G517" s="177">
        <f t="shared" si="480"/>
        <v>22</v>
      </c>
      <c r="H517" s="177">
        <f t="shared" si="835"/>
        <v>77</v>
      </c>
      <c r="I517" s="177">
        <f t="shared" si="482"/>
        <v>-13.5</v>
      </c>
      <c r="J517" s="204" t="s">
        <v>1544</v>
      </c>
      <c r="K517" s="231" t="s">
        <v>1544</v>
      </c>
      <c r="L517" s="232" t="s">
        <v>1557</v>
      </c>
      <c r="M517" s="216">
        <f t="shared" si="831"/>
        <v>60.03895</v>
      </c>
      <c r="N517" s="233">
        <v>60038950</v>
      </c>
      <c r="O517" s="216">
        <f t="shared" si="832"/>
        <v>173.81010000000001</v>
      </c>
      <c r="P517" s="180">
        <v>173810100</v>
      </c>
      <c r="Q517" s="216">
        <f t="shared" si="833"/>
        <v>585.1</v>
      </c>
      <c r="R517" s="233">
        <v>585100000</v>
      </c>
      <c r="S517" s="180">
        <f>P517+R517</f>
        <v>758910100</v>
      </c>
      <c r="T517" s="180">
        <f t="shared" si="830"/>
        <v>758.91010000000006</v>
      </c>
      <c r="U517" s="234">
        <f t="shared" si="823"/>
        <v>0.77097405871920799</v>
      </c>
      <c r="V517" s="227">
        <v>200</v>
      </c>
      <c r="W517" s="235">
        <f t="shared" si="836"/>
        <v>3.7945505000000002</v>
      </c>
      <c r="X517" s="234">
        <f t="shared" si="824"/>
        <v>0.30019475000000001</v>
      </c>
      <c r="Y517" s="177">
        <v>2019</v>
      </c>
      <c r="Z517" s="236"/>
      <c r="AA517" s="236"/>
      <c r="AB517" s="248" t="s">
        <v>2547</v>
      </c>
      <c r="AC517" s="190"/>
    </row>
    <row r="518" spans="1:29">
      <c r="A518" s="263" t="s">
        <v>1216</v>
      </c>
      <c r="B518" s="206">
        <v>65</v>
      </c>
      <c r="C518" s="189">
        <v>54</v>
      </c>
      <c r="D518" s="253">
        <f t="shared" ref="D518:D519" si="837">AVERAGE(B518:C518)</f>
        <v>59.5</v>
      </c>
      <c r="E518" s="189">
        <v>78</v>
      </c>
      <c r="F518" s="189">
        <v>74</v>
      </c>
      <c r="G518" s="244">
        <f t="shared" si="480"/>
        <v>4</v>
      </c>
      <c r="H518" s="244">
        <f t="shared" ref="H518:H519" si="838">AVERAGE(E518:F518)</f>
        <v>76</v>
      </c>
      <c r="I518" s="244">
        <f t="shared" si="482"/>
        <v>-16.5</v>
      </c>
      <c r="J518" s="193" t="s">
        <v>1544</v>
      </c>
      <c r="K518" s="193" t="s">
        <v>2548</v>
      </c>
      <c r="L518" s="193" t="s">
        <v>1557</v>
      </c>
      <c r="M518" s="184">
        <f t="shared" si="831"/>
        <v>85.737841000000003</v>
      </c>
      <c r="N518" s="185">
        <v>85737841</v>
      </c>
      <c r="O518" s="184">
        <f t="shared" si="832"/>
        <v>206.36214000000001</v>
      </c>
      <c r="P518" s="185">
        <v>206362140</v>
      </c>
      <c r="Q518" s="184">
        <f t="shared" si="833"/>
        <v>438.20926200000002</v>
      </c>
      <c r="R518" s="185">
        <v>438209262</v>
      </c>
      <c r="S518" s="185">
        <v>644783140</v>
      </c>
      <c r="T518" s="185">
        <f t="shared" si="830"/>
        <v>644.78314</v>
      </c>
      <c r="U518" s="209">
        <f t="shared" si="823"/>
        <v>0.67962270539518144</v>
      </c>
      <c r="V518" s="187">
        <v>170</v>
      </c>
      <c r="W518" s="223">
        <f t="shared" ref="W518:W520" si="839">SUM(T518/V518)</f>
        <v>3.7928419999999998</v>
      </c>
      <c r="X518" s="228">
        <f t="shared" si="824"/>
        <v>0.50434024117647058</v>
      </c>
      <c r="Y518" s="189">
        <v>2013</v>
      </c>
      <c r="Z518" s="190"/>
      <c r="AA518" s="190"/>
      <c r="AB518" s="224" t="s">
        <v>2549</v>
      </c>
      <c r="AC518" s="189"/>
    </row>
    <row r="519" spans="1:29">
      <c r="A519" s="261" t="s">
        <v>2550</v>
      </c>
      <c r="B519" s="218">
        <v>35</v>
      </c>
      <c r="C519" s="178">
        <v>66</v>
      </c>
      <c r="D519" s="247">
        <f t="shared" si="837"/>
        <v>50.5</v>
      </c>
      <c r="E519" s="178">
        <v>61</v>
      </c>
      <c r="F519" s="178">
        <v>83</v>
      </c>
      <c r="G519" s="220">
        <f t="shared" si="480"/>
        <v>-22</v>
      </c>
      <c r="H519" s="220">
        <f t="shared" si="838"/>
        <v>72</v>
      </c>
      <c r="I519" s="220">
        <f t="shared" si="482"/>
        <v>-21.5</v>
      </c>
      <c r="J519" s="213" t="s">
        <v>1609</v>
      </c>
      <c r="K519" s="213" t="s">
        <v>1815</v>
      </c>
      <c r="L519" s="213" t="s">
        <v>1547</v>
      </c>
      <c r="M519" s="221">
        <v>22.87</v>
      </c>
      <c r="N519" s="222">
        <f>M519*1000000</f>
        <v>22870000</v>
      </c>
      <c r="O519" s="184">
        <v>72.27</v>
      </c>
      <c r="P519" s="222">
        <f>O519*1000000</f>
        <v>72270000</v>
      </c>
      <c r="Q519" s="184">
        <v>78.900000000000006</v>
      </c>
      <c r="R519" s="180">
        <f>SUM(Q519*1000000)</f>
        <v>78900000</v>
      </c>
      <c r="S519" s="222">
        <f>T519*1000000</f>
        <v>151170000</v>
      </c>
      <c r="T519" s="222">
        <v>151.16999999999999</v>
      </c>
      <c r="U519" s="209">
        <f t="shared" si="823"/>
        <v>0.5219289541575709</v>
      </c>
      <c r="V519" s="187">
        <v>40</v>
      </c>
      <c r="W519" s="223">
        <f t="shared" si="839"/>
        <v>3.7792499999999998</v>
      </c>
      <c r="X519" s="228">
        <f t="shared" si="824"/>
        <v>0.57174999999999998</v>
      </c>
      <c r="Y519" s="178">
        <v>2008</v>
      </c>
      <c r="Z519" s="190"/>
      <c r="AA519" s="190"/>
      <c r="AB519" s="224" t="s">
        <v>2551</v>
      </c>
      <c r="AC519" s="189"/>
    </row>
    <row r="520" spans="1:29">
      <c r="A520" s="262" t="s">
        <v>2552</v>
      </c>
      <c r="B520" s="177">
        <v>76</v>
      </c>
      <c r="C520" s="195">
        <v>34</v>
      </c>
      <c r="D520" s="252">
        <f t="shared" ref="D520:D521" si="840">(B520+C520)/2</f>
        <v>55</v>
      </c>
      <c r="E520" s="195">
        <v>42</v>
      </c>
      <c r="F520" s="195">
        <v>71</v>
      </c>
      <c r="G520" s="180">
        <f t="shared" si="480"/>
        <v>-29</v>
      </c>
      <c r="H520" s="195">
        <f t="shared" ref="H520:H521" si="841">(E520+F520)/2</f>
        <v>56.5</v>
      </c>
      <c r="I520" s="208">
        <f t="shared" si="482"/>
        <v>-1.5</v>
      </c>
      <c r="J520" s="183" t="s">
        <v>1534</v>
      </c>
      <c r="K520" s="183" t="s">
        <v>1534</v>
      </c>
      <c r="L520" s="183" t="s">
        <v>1547</v>
      </c>
      <c r="M520" s="184">
        <f t="shared" ref="M520:M522" si="842">N520/1000000</f>
        <v>12.741175999999999</v>
      </c>
      <c r="N520" s="180">
        <v>12741176</v>
      </c>
      <c r="O520" s="216">
        <f t="shared" ref="O520:O522" si="843">P520/1000000</f>
        <v>26.594260999999999</v>
      </c>
      <c r="P520" s="180">
        <v>26594261</v>
      </c>
      <c r="Q520" s="184">
        <f t="shared" ref="Q520:Q522" si="844">R520/1000000</f>
        <v>11.014037999999999</v>
      </c>
      <c r="R520" s="185">
        <v>11014038</v>
      </c>
      <c r="S520" s="185">
        <f>R520+P520</f>
        <v>37608299</v>
      </c>
      <c r="T520" s="185">
        <f>S520/1000000</f>
        <v>37.608299000000002</v>
      </c>
      <c r="U520" s="209">
        <f>R520/S520</f>
        <v>0.2928619026348413</v>
      </c>
      <c r="V520" s="187">
        <v>10</v>
      </c>
      <c r="W520" s="188">
        <f t="shared" si="839"/>
        <v>3.7608299000000001</v>
      </c>
      <c r="X520" s="209">
        <f>N520/(V520*1000000)</f>
        <v>1.2741176000000001</v>
      </c>
      <c r="Y520" s="195">
        <v>2016</v>
      </c>
      <c r="Z520" s="190"/>
      <c r="AA520" s="190"/>
      <c r="AB520" s="191" t="s">
        <v>2553</v>
      </c>
      <c r="AC520" s="190"/>
    </row>
    <row r="521" spans="1:29">
      <c r="A521" s="268" t="s">
        <v>2554</v>
      </c>
      <c r="B521" s="177">
        <v>90</v>
      </c>
      <c r="C521" s="178">
        <v>69</v>
      </c>
      <c r="D521" s="180">
        <f t="shared" si="840"/>
        <v>79.5</v>
      </c>
      <c r="E521" s="178">
        <v>72</v>
      </c>
      <c r="F521" s="180">
        <v>64</v>
      </c>
      <c r="G521" s="181">
        <f t="shared" si="480"/>
        <v>8</v>
      </c>
      <c r="H521" s="182">
        <f t="shared" si="841"/>
        <v>68</v>
      </c>
      <c r="I521" s="181">
        <f t="shared" si="482"/>
        <v>11.5</v>
      </c>
      <c r="J521" s="204" t="s">
        <v>1608</v>
      </c>
      <c r="K521" s="204" t="s">
        <v>1608</v>
      </c>
      <c r="L521" s="183" t="s">
        <v>1541</v>
      </c>
      <c r="M521" s="184">
        <f t="shared" si="842"/>
        <v>10.411189</v>
      </c>
      <c r="N521" s="180">
        <v>10411189</v>
      </c>
      <c r="O521" s="184">
        <f t="shared" si="843"/>
        <v>28.235019999999999</v>
      </c>
      <c r="P521" s="180">
        <v>28235020</v>
      </c>
      <c r="Q521" s="184">
        <f t="shared" si="844"/>
        <v>9.3692130000000002</v>
      </c>
      <c r="R521" s="185">
        <f>S521-P521</f>
        <v>9369213</v>
      </c>
      <c r="S521" s="180">
        <v>37604233</v>
      </c>
      <c r="T521" s="185">
        <f>S521/100000</f>
        <v>376.04232999999999</v>
      </c>
      <c r="U521" s="186">
        <f t="shared" ref="U521:U526" si="845">(R521/S521)</f>
        <v>0.24915314720021015</v>
      </c>
      <c r="V521" s="187">
        <v>10</v>
      </c>
      <c r="W521" s="239">
        <f t="shared" ref="W521:W522" si="846">SUM(S521/(V521*1000000))</f>
        <v>3.7604232999999998</v>
      </c>
      <c r="X521" s="186">
        <f t="shared" ref="X521:X526" si="847">SUM(M521/V521)</f>
        <v>1.0411189000000001</v>
      </c>
      <c r="Y521" s="178">
        <v>2018</v>
      </c>
      <c r="Z521" s="190"/>
      <c r="AA521" s="190"/>
      <c r="AB521" s="191" t="s">
        <v>2555</v>
      </c>
      <c r="AC521" s="190"/>
    </row>
    <row r="522" spans="1:29">
      <c r="A522" s="265" t="s">
        <v>1336</v>
      </c>
      <c r="B522" s="241">
        <v>91</v>
      </c>
      <c r="C522" s="182">
        <v>74</v>
      </c>
      <c r="D522" s="254">
        <f t="shared" ref="D522:D526" si="848">AVERAGE(B522:C522)</f>
        <v>82.5</v>
      </c>
      <c r="E522" s="182">
        <v>92</v>
      </c>
      <c r="F522" s="182">
        <v>83</v>
      </c>
      <c r="G522" s="211">
        <f t="shared" si="480"/>
        <v>9</v>
      </c>
      <c r="H522" s="211">
        <f t="shared" ref="H522:H526" si="849">AVERAGE(E522:F522)</f>
        <v>87.5</v>
      </c>
      <c r="I522" s="211">
        <f t="shared" si="482"/>
        <v>-5</v>
      </c>
      <c r="J522" s="196" t="s">
        <v>1609</v>
      </c>
      <c r="K522" s="196" t="s">
        <v>2556</v>
      </c>
      <c r="L522" s="196" t="s">
        <v>1557</v>
      </c>
      <c r="M522" s="216">
        <f t="shared" si="842"/>
        <v>90.823660000000004</v>
      </c>
      <c r="N522" s="181">
        <v>90823660</v>
      </c>
      <c r="O522" s="216">
        <f t="shared" si="843"/>
        <v>233.92153400000001</v>
      </c>
      <c r="P522" s="181">
        <v>233921534</v>
      </c>
      <c r="Q522" s="184">
        <f t="shared" si="844"/>
        <v>514.20000000000005</v>
      </c>
      <c r="R522" s="180">
        <v>514200000</v>
      </c>
      <c r="S522" s="181">
        <v>748121534</v>
      </c>
      <c r="T522" s="180">
        <f>S522/1000000</f>
        <v>748.121534</v>
      </c>
      <c r="U522" s="209">
        <f t="shared" si="845"/>
        <v>0.68732148004177085</v>
      </c>
      <c r="V522" s="227">
        <v>200</v>
      </c>
      <c r="W522" s="239">
        <f t="shared" si="846"/>
        <v>3.7406076700000002</v>
      </c>
      <c r="X522" s="228">
        <f t="shared" si="847"/>
        <v>0.45411830000000003</v>
      </c>
      <c r="Y522" s="182">
        <v>2014</v>
      </c>
      <c r="Z522" s="202"/>
      <c r="AA522" s="190"/>
      <c r="AB522" s="224" t="s">
        <v>2557</v>
      </c>
      <c r="AC522" s="189"/>
    </row>
    <row r="523" spans="1:29">
      <c r="A523" s="261" t="s">
        <v>2558</v>
      </c>
      <c r="B523" s="218">
        <v>83</v>
      </c>
      <c r="C523" s="178">
        <v>78</v>
      </c>
      <c r="D523" s="247">
        <f t="shared" si="848"/>
        <v>80.5</v>
      </c>
      <c r="E523" s="178">
        <v>75</v>
      </c>
      <c r="F523" s="178">
        <v>69</v>
      </c>
      <c r="G523" s="222">
        <f t="shared" si="480"/>
        <v>6</v>
      </c>
      <c r="H523" s="178">
        <f t="shared" si="849"/>
        <v>72</v>
      </c>
      <c r="I523" s="247">
        <f t="shared" si="482"/>
        <v>8.5</v>
      </c>
      <c r="J523" s="213" t="s">
        <v>1701</v>
      </c>
      <c r="K523" s="213" t="s">
        <v>1904</v>
      </c>
      <c r="L523" s="213" t="s">
        <v>1557</v>
      </c>
      <c r="M523" s="221">
        <v>77.8</v>
      </c>
      <c r="N523" s="222">
        <f>M523*1000000</f>
        <v>77800000</v>
      </c>
      <c r="O523" s="184">
        <v>302</v>
      </c>
      <c r="P523" s="222">
        <f>O523*1000000</f>
        <v>302000000</v>
      </c>
      <c r="Q523" s="184">
        <v>632</v>
      </c>
      <c r="R523" s="180">
        <f>SUM(Q523*1000000)</f>
        <v>632000000</v>
      </c>
      <c r="S523" s="222">
        <f>T523*1000000</f>
        <v>934000000</v>
      </c>
      <c r="T523" s="222">
        <v>934</v>
      </c>
      <c r="U523" s="209">
        <f t="shared" si="845"/>
        <v>0.67665952890792291</v>
      </c>
      <c r="V523" s="187">
        <v>250</v>
      </c>
      <c r="W523" s="223">
        <f t="shared" ref="W523:W531" si="850">SUM(T523/V523)</f>
        <v>3.7360000000000002</v>
      </c>
      <c r="X523" s="228">
        <f t="shared" si="847"/>
        <v>0.31119999999999998</v>
      </c>
      <c r="Y523" s="178">
        <v>2009</v>
      </c>
      <c r="Z523" s="190"/>
      <c r="AA523" s="190"/>
      <c r="AB523" s="224" t="s">
        <v>2559</v>
      </c>
      <c r="AC523" s="189"/>
    </row>
    <row r="524" spans="1:29">
      <c r="A524" s="263" t="s">
        <v>2560</v>
      </c>
      <c r="B524" s="206">
        <v>75</v>
      </c>
      <c r="C524" s="189">
        <v>60</v>
      </c>
      <c r="D524" s="253">
        <f t="shared" si="848"/>
        <v>67.5</v>
      </c>
      <c r="E524" s="189">
        <v>87</v>
      </c>
      <c r="F524" s="189">
        <v>75</v>
      </c>
      <c r="G524" s="244">
        <f t="shared" si="480"/>
        <v>12</v>
      </c>
      <c r="H524" s="244">
        <f t="shared" si="849"/>
        <v>81</v>
      </c>
      <c r="I524" s="244">
        <f t="shared" si="482"/>
        <v>-13.5</v>
      </c>
      <c r="J524" s="193" t="s">
        <v>1544</v>
      </c>
      <c r="K524" s="193" t="s">
        <v>2561</v>
      </c>
      <c r="L524" s="193" t="s">
        <v>1541</v>
      </c>
      <c r="M524" s="184">
        <f>N524/1000000</f>
        <v>9.0871999999999994E-2</v>
      </c>
      <c r="N524" s="185">
        <v>90872</v>
      </c>
      <c r="O524" s="184">
        <f t="shared" ref="O524:O529" si="851">P524/1000000</f>
        <v>125.095601</v>
      </c>
      <c r="P524" s="185">
        <v>125095601</v>
      </c>
      <c r="Q524" s="184">
        <f t="shared" ref="Q524:Q529" si="852">R524/1000000</f>
        <v>24.2</v>
      </c>
      <c r="R524" s="185">
        <v>24200000</v>
      </c>
      <c r="S524" s="185">
        <v>149295601</v>
      </c>
      <c r="T524" s="185">
        <f t="shared" ref="T524:T529" si="853">S524/1000000</f>
        <v>149.295601</v>
      </c>
      <c r="U524" s="209">
        <f t="shared" si="845"/>
        <v>0.16209452815692807</v>
      </c>
      <c r="V524" s="187">
        <v>40</v>
      </c>
      <c r="W524" s="223">
        <f t="shared" si="850"/>
        <v>3.7323900249999999</v>
      </c>
      <c r="X524" s="228">
        <f t="shared" si="847"/>
        <v>2.2718E-3</v>
      </c>
      <c r="Y524" s="189">
        <v>2013</v>
      </c>
      <c r="Z524" s="190"/>
      <c r="AA524" s="190"/>
      <c r="AB524" s="224" t="s">
        <v>2562</v>
      </c>
      <c r="AC524" s="189"/>
    </row>
    <row r="525" spans="1:29">
      <c r="A525" s="261" t="s">
        <v>2563</v>
      </c>
      <c r="B525" s="218">
        <v>46</v>
      </c>
      <c r="C525" s="178">
        <v>54</v>
      </c>
      <c r="D525" s="218">
        <f t="shared" si="848"/>
        <v>50</v>
      </c>
      <c r="E525" s="178">
        <v>78</v>
      </c>
      <c r="F525" s="178">
        <v>78</v>
      </c>
      <c r="G525" s="178">
        <f t="shared" si="480"/>
        <v>0</v>
      </c>
      <c r="H525" s="178">
        <f t="shared" si="849"/>
        <v>78</v>
      </c>
      <c r="I525" s="218">
        <f t="shared" si="482"/>
        <v>-28</v>
      </c>
      <c r="J525" s="213" t="s">
        <v>1550</v>
      </c>
      <c r="K525" s="213" t="s">
        <v>1550</v>
      </c>
      <c r="L525" s="213" t="s">
        <v>1541</v>
      </c>
      <c r="M525" s="221">
        <v>21.353788999999999</v>
      </c>
      <c r="N525" s="180">
        <v>21353789</v>
      </c>
      <c r="O525" s="216">
        <f t="shared" si="851"/>
        <v>55.204524999999997</v>
      </c>
      <c r="P525" s="222">
        <v>55204525</v>
      </c>
      <c r="Q525" s="216">
        <f t="shared" si="852"/>
        <v>0.65836099999999997</v>
      </c>
      <c r="R525" s="222">
        <v>658361</v>
      </c>
      <c r="S525" s="222">
        <v>55862886</v>
      </c>
      <c r="T525" s="222">
        <f t="shared" si="853"/>
        <v>55.862886000000003</v>
      </c>
      <c r="U525" s="209">
        <f t="shared" si="845"/>
        <v>1.1785302320399272E-2</v>
      </c>
      <c r="V525" s="187">
        <v>15</v>
      </c>
      <c r="W525" s="223">
        <f t="shared" si="850"/>
        <v>3.7241924000000002</v>
      </c>
      <c r="X525" s="228">
        <f t="shared" si="847"/>
        <v>1.4235859333333332</v>
      </c>
      <c r="Y525" s="178">
        <v>2007</v>
      </c>
      <c r="Z525" s="190"/>
      <c r="AA525" s="190"/>
      <c r="AB525" s="193" t="s">
        <v>1537</v>
      </c>
      <c r="AC525" s="190"/>
    </row>
    <row r="526" spans="1:29">
      <c r="A526" s="263" t="s">
        <v>2564</v>
      </c>
      <c r="B526" s="206">
        <v>27</v>
      </c>
      <c r="C526" s="189">
        <v>34</v>
      </c>
      <c r="D526" s="253">
        <f t="shared" si="848"/>
        <v>30.5</v>
      </c>
      <c r="E526" s="189">
        <v>47</v>
      </c>
      <c r="F526" s="189">
        <v>54</v>
      </c>
      <c r="G526" s="244">
        <f t="shared" si="480"/>
        <v>-7</v>
      </c>
      <c r="H526" s="244">
        <f t="shared" si="849"/>
        <v>50.5</v>
      </c>
      <c r="I526" s="244">
        <f t="shared" si="482"/>
        <v>-20</v>
      </c>
      <c r="J526" s="193" t="s">
        <v>1565</v>
      </c>
      <c r="K526" s="193" t="s">
        <v>1565</v>
      </c>
      <c r="L526" s="193" t="s">
        <v>1547</v>
      </c>
      <c r="M526" s="184">
        <f t="shared" ref="M526:M527" si="854">N526/1000000</f>
        <v>8.7541679999999999</v>
      </c>
      <c r="N526" s="185">
        <v>8754168</v>
      </c>
      <c r="O526" s="184">
        <f t="shared" si="851"/>
        <v>25.682379999999998</v>
      </c>
      <c r="P526" s="185">
        <v>25682380</v>
      </c>
      <c r="Q526" s="184">
        <f t="shared" si="852"/>
        <v>22.383292000000001</v>
      </c>
      <c r="R526" s="185">
        <v>22383292</v>
      </c>
      <c r="S526" s="185">
        <v>48383672</v>
      </c>
      <c r="T526" s="185">
        <f t="shared" si="853"/>
        <v>48.383671999999997</v>
      </c>
      <c r="U526" s="209">
        <f t="shared" si="845"/>
        <v>0.46262077834853049</v>
      </c>
      <c r="V526" s="187">
        <v>13</v>
      </c>
      <c r="W526" s="223">
        <f t="shared" si="850"/>
        <v>3.721820923076923</v>
      </c>
      <c r="X526" s="228">
        <f t="shared" si="847"/>
        <v>0.67339753846153849</v>
      </c>
      <c r="Y526" s="189">
        <v>2013</v>
      </c>
      <c r="Z526" s="190"/>
      <c r="AA526" s="190"/>
      <c r="AB526" s="224" t="s">
        <v>2565</v>
      </c>
      <c r="AC526" s="189"/>
    </row>
    <row r="527" spans="1:29">
      <c r="A527" s="262" t="s">
        <v>677</v>
      </c>
      <c r="B527" s="177">
        <v>34</v>
      </c>
      <c r="C527" s="195">
        <v>46</v>
      </c>
      <c r="D527" s="252">
        <f>(B527+C527)/2</f>
        <v>40</v>
      </c>
      <c r="E527" s="195">
        <v>55</v>
      </c>
      <c r="F527" s="195">
        <v>64</v>
      </c>
      <c r="G527" s="180">
        <f t="shared" si="480"/>
        <v>-9</v>
      </c>
      <c r="H527" s="195">
        <f>(E527+F527)/2</f>
        <v>59.5</v>
      </c>
      <c r="I527" s="208">
        <f t="shared" si="482"/>
        <v>-19.5</v>
      </c>
      <c r="J527" s="183" t="s">
        <v>1534</v>
      </c>
      <c r="K527" s="183" t="s">
        <v>1534</v>
      </c>
      <c r="L527" s="183" t="s">
        <v>1557</v>
      </c>
      <c r="M527" s="184">
        <f t="shared" si="854"/>
        <v>22.383146</v>
      </c>
      <c r="N527" s="180">
        <v>22383146</v>
      </c>
      <c r="O527" s="216">
        <f t="shared" si="851"/>
        <v>65.075540000000004</v>
      </c>
      <c r="P527" s="180">
        <v>65075540</v>
      </c>
      <c r="Q527" s="184">
        <f t="shared" si="852"/>
        <v>269.81931100000003</v>
      </c>
      <c r="R527" s="185">
        <v>269819311</v>
      </c>
      <c r="S527" s="185">
        <f>R527+P527</f>
        <v>334894851</v>
      </c>
      <c r="T527" s="185">
        <f t="shared" si="853"/>
        <v>334.89485100000002</v>
      </c>
      <c r="U527" s="209">
        <f>R527/S527</f>
        <v>0.80568366516928025</v>
      </c>
      <c r="V527" s="187">
        <v>90</v>
      </c>
      <c r="W527" s="188">
        <f t="shared" si="850"/>
        <v>3.7210539000000002</v>
      </c>
      <c r="X527" s="209">
        <f>N527/(V527*1000000)</f>
        <v>0.24870162222222222</v>
      </c>
      <c r="Y527" s="195">
        <v>2016</v>
      </c>
      <c r="Z527" s="190"/>
      <c r="AA527" s="190"/>
      <c r="AB527" s="191" t="s">
        <v>2566</v>
      </c>
      <c r="AC527" s="190"/>
    </row>
    <row r="528" spans="1:29">
      <c r="A528" s="261" t="s">
        <v>2567</v>
      </c>
      <c r="B528" s="218">
        <v>90</v>
      </c>
      <c r="C528" s="178">
        <v>82</v>
      </c>
      <c r="D528" s="218">
        <f>AVERAGE(B528:C528)</f>
        <v>86</v>
      </c>
      <c r="E528" s="178">
        <v>69</v>
      </c>
      <c r="F528" s="178">
        <v>78</v>
      </c>
      <c r="G528" s="178">
        <f t="shared" si="480"/>
        <v>-9</v>
      </c>
      <c r="H528" s="178">
        <f>AVERAGE(E528:F528)</f>
        <v>73.5</v>
      </c>
      <c r="I528" s="218">
        <f t="shared" si="482"/>
        <v>12.5</v>
      </c>
      <c r="J528" s="183" t="s">
        <v>1534</v>
      </c>
      <c r="K528" s="213" t="s">
        <v>1534</v>
      </c>
      <c r="L528" s="213" t="s">
        <v>1547</v>
      </c>
      <c r="M528" s="221">
        <v>0.71991000000000005</v>
      </c>
      <c r="N528" s="180">
        <v>719910</v>
      </c>
      <c r="O528" s="216">
        <f t="shared" si="851"/>
        <v>49.033881999999998</v>
      </c>
      <c r="P528" s="222">
        <v>49033882</v>
      </c>
      <c r="Q528" s="216">
        <f t="shared" si="852"/>
        <v>43.957953000000003</v>
      </c>
      <c r="R528" s="222">
        <v>43957953</v>
      </c>
      <c r="S528" s="222">
        <v>92991835</v>
      </c>
      <c r="T528" s="222">
        <f t="shared" si="853"/>
        <v>92.991834999999995</v>
      </c>
      <c r="U528" s="209">
        <f>(R528/S528)</f>
        <v>0.47270766298998185</v>
      </c>
      <c r="V528" s="187">
        <v>25</v>
      </c>
      <c r="W528" s="223">
        <f t="shared" si="850"/>
        <v>3.7196733999999996</v>
      </c>
      <c r="X528" s="228">
        <f>SUM(M528/V528)</f>
        <v>2.8796400000000003E-2</v>
      </c>
      <c r="Y528" s="178">
        <v>2007</v>
      </c>
      <c r="Z528" s="245" t="s">
        <v>1615</v>
      </c>
      <c r="AA528" s="193" t="s">
        <v>1895</v>
      </c>
      <c r="AB528" s="193" t="s">
        <v>1537</v>
      </c>
      <c r="AC528" s="190"/>
    </row>
    <row r="529" spans="1:29">
      <c r="A529" s="262" t="s">
        <v>507</v>
      </c>
      <c r="B529" s="177">
        <v>87</v>
      </c>
      <c r="C529" s="195">
        <v>66</v>
      </c>
      <c r="D529" s="252">
        <f>(B529+C529)/2</f>
        <v>76.5</v>
      </c>
      <c r="E529" s="195">
        <v>79</v>
      </c>
      <c r="F529" s="195">
        <v>75</v>
      </c>
      <c r="G529" s="180">
        <f t="shared" si="480"/>
        <v>4</v>
      </c>
      <c r="H529" s="195">
        <f>(E529+F529)/2</f>
        <v>77</v>
      </c>
      <c r="I529" s="208">
        <f t="shared" si="482"/>
        <v>-0.5</v>
      </c>
      <c r="J529" s="204" t="s">
        <v>1608</v>
      </c>
      <c r="K529" s="204" t="s">
        <v>1608</v>
      </c>
      <c r="L529" s="183" t="s">
        <v>1557</v>
      </c>
      <c r="M529" s="184">
        <f>N529/1000000</f>
        <v>41.282041999999997</v>
      </c>
      <c r="N529" s="180">
        <v>41282042</v>
      </c>
      <c r="O529" s="216">
        <f t="shared" si="851"/>
        <v>143.52861899999999</v>
      </c>
      <c r="P529" s="180">
        <v>143528619</v>
      </c>
      <c r="Q529" s="184">
        <f t="shared" si="852"/>
        <v>376.35273599999999</v>
      </c>
      <c r="R529" s="185">
        <v>376352736</v>
      </c>
      <c r="S529" s="185">
        <f>R529+P529</f>
        <v>519881355</v>
      </c>
      <c r="T529" s="185">
        <f t="shared" si="853"/>
        <v>519.88135499999999</v>
      </c>
      <c r="U529" s="209">
        <f>R529/S529</f>
        <v>0.72392043373049997</v>
      </c>
      <c r="V529" s="187">
        <v>140</v>
      </c>
      <c r="W529" s="188">
        <f t="shared" si="850"/>
        <v>3.7134382499999998</v>
      </c>
      <c r="X529" s="209">
        <f>N529/(V529*1000000)</f>
        <v>0.29487172857142857</v>
      </c>
      <c r="Y529" s="195">
        <v>2016</v>
      </c>
      <c r="Z529" s="190"/>
      <c r="AA529" s="190"/>
      <c r="AB529" s="191" t="s">
        <v>2568</v>
      </c>
      <c r="AC529" s="190"/>
    </row>
    <row r="530" spans="1:29">
      <c r="A530" s="261" t="s">
        <v>2569</v>
      </c>
      <c r="B530" s="218">
        <v>51</v>
      </c>
      <c r="C530" s="178">
        <v>49</v>
      </c>
      <c r="D530" s="218">
        <f t="shared" ref="D530:D538" si="855">AVERAGE(B530:C530)</f>
        <v>50</v>
      </c>
      <c r="E530" s="178">
        <v>36</v>
      </c>
      <c r="F530" s="178">
        <v>88</v>
      </c>
      <c r="G530" s="178">
        <f t="shared" si="480"/>
        <v>-52</v>
      </c>
      <c r="H530" s="178">
        <f t="shared" ref="H530:H538" si="856">AVERAGE(E530:F530)</f>
        <v>62</v>
      </c>
      <c r="I530" s="218">
        <f t="shared" si="482"/>
        <v>-12</v>
      </c>
      <c r="J530" s="213" t="s">
        <v>1572</v>
      </c>
      <c r="K530" s="213" t="s">
        <v>1572</v>
      </c>
      <c r="L530" s="213" t="s">
        <v>1547</v>
      </c>
      <c r="M530" s="221">
        <v>17.38</v>
      </c>
      <c r="N530" s="222">
        <f>M530*1000000</f>
        <v>17380000</v>
      </c>
      <c r="O530" s="184">
        <v>37.11</v>
      </c>
      <c r="P530" s="222">
        <f>O530*1000000</f>
        <v>37110000</v>
      </c>
      <c r="Q530" s="184">
        <v>0</v>
      </c>
      <c r="R530" s="180">
        <f>SUM(Q530*1000000)</f>
        <v>0</v>
      </c>
      <c r="S530" s="269">
        <v>37105289</v>
      </c>
      <c r="T530" s="222">
        <v>37.11</v>
      </c>
      <c r="U530" s="209">
        <f t="shared" ref="U530:U542" si="857">(R530/S530)</f>
        <v>0</v>
      </c>
      <c r="V530" s="187">
        <v>10</v>
      </c>
      <c r="W530" s="223">
        <f t="shared" si="850"/>
        <v>3.7109999999999999</v>
      </c>
      <c r="X530" s="228">
        <f t="shared" ref="X530:X542" si="858">SUM(M530/V530)</f>
        <v>1.738</v>
      </c>
      <c r="Y530" s="178">
        <v>2008</v>
      </c>
      <c r="Z530" s="190"/>
      <c r="AA530" s="190"/>
      <c r="AB530" s="224" t="s">
        <v>2570</v>
      </c>
      <c r="AC530" s="189"/>
    </row>
    <row r="531" spans="1:29">
      <c r="A531" s="261" t="s">
        <v>2571</v>
      </c>
      <c r="B531" s="218">
        <v>82</v>
      </c>
      <c r="C531" s="189">
        <v>73</v>
      </c>
      <c r="D531" s="218">
        <f t="shared" si="855"/>
        <v>77.5</v>
      </c>
      <c r="E531" s="189">
        <v>89</v>
      </c>
      <c r="F531" s="189">
        <v>82</v>
      </c>
      <c r="G531" s="178">
        <f t="shared" si="480"/>
        <v>7</v>
      </c>
      <c r="H531" s="178">
        <f t="shared" si="856"/>
        <v>85.5</v>
      </c>
      <c r="I531" s="218">
        <f t="shared" si="482"/>
        <v>-8</v>
      </c>
      <c r="J531" s="193" t="s">
        <v>1701</v>
      </c>
      <c r="K531" s="193" t="s">
        <v>1701</v>
      </c>
      <c r="L531" s="213" t="s">
        <v>1541</v>
      </c>
      <c r="M531" s="184">
        <v>0.21243999999999999</v>
      </c>
      <c r="N531" s="180">
        <v>212440</v>
      </c>
      <c r="O531" s="216">
        <f t="shared" ref="O531:O533" si="859">P531/1000000</f>
        <v>18.354355999999999</v>
      </c>
      <c r="P531" s="222">
        <v>18354356</v>
      </c>
      <c r="Q531" s="216">
        <f t="shared" ref="Q531:Q533" si="860">R531/1000000</f>
        <v>37.280209999999997</v>
      </c>
      <c r="R531" s="222">
        <v>37280210</v>
      </c>
      <c r="S531" s="222">
        <v>55634566</v>
      </c>
      <c r="T531" s="222">
        <f t="shared" ref="T531:T533" si="861">S531/1000000</f>
        <v>55.634566</v>
      </c>
      <c r="U531" s="209">
        <f t="shared" si="857"/>
        <v>0.67009078492676655</v>
      </c>
      <c r="V531" s="187">
        <v>15</v>
      </c>
      <c r="W531" s="223">
        <f t="shared" si="850"/>
        <v>3.7089710666666664</v>
      </c>
      <c r="X531" s="228">
        <f t="shared" si="858"/>
        <v>1.4162666666666665E-2</v>
      </c>
      <c r="Y531" s="178">
        <v>2007</v>
      </c>
      <c r="Z531" s="190"/>
      <c r="AA531" s="190"/>
      <c r="AB531" s="191" t="s">
        <v>2572</v>
      </c>
      <c r="AC531" s="190"/>
    </row>
    <row r="532" spans="1:29">
      <c r="A532" s="261" t="s">
        <v>2573</v>
      </c>
      <c r="B532" s="218">
        <v>31</v>
      </c>
      <c r="C532" s="178">
        <v>39</v>
      </c>
      <c r="D532" s="247">
        <f t="shared" si="855"/>
        <v>35</v>
      </c>
      <c r="E532" s="178">
        <v>51</v>
      </c>
      <c r="F532" s="178">
        <v>50</v>
      </c>
      <c r="G532" s="220">
        <f t="shared" si="480"/>
        <v>1</v>
      </c>
      <c r="H532" s="220">
        <f t="shared" si="856"/>
        <v>50.5</v>
      </c>
      <c r="I532" s="220">
        <f t="shared" si="482"/>
        <v>-15.5</v>
      </c>
      <c r="J532" s="213" t="s">
        <v>1609</v>
      </c>
      <c r="K532" s="213" t="s">
        <v>2574</v>
      </c>
      <c r="L532" s="196" t="s">
        <v>1557</v>
      </c>
      <c r="M532" s="221">
        <f t="shared" ref="M532:M533" si="862">N532/1000000</f>
        <v>21.052226999999998</v>
      </c>
      <c r="N532" s="222">
        <v>21052227</v>
      </c>
      <c r="O532" s="184">
        <f t="shared" si="859"/>
        <v>42.345531000000001</v>
      </c>
      <c r="P532" s="222">
        <v>42345531</v>
      </c>
      <c r="Q532" s="184">
        <f t="shared" si="860"/>
        <v>197.81372400000001</v>
      </c>
      <c r="R532" s="185">
        <v>197813724</v>
      </c>
      <c r="S532" s="222">
        <v>240159255</v>
      </c>
      <c r="T532" s="222">
        <f t="shared" si="861"/>
        <v>240.159255</v>
      </c>
      <c r="U532" s="209">
        <f t="shared" si="857"/>
        <v>0.82367728863915735</v>
      </c>
      <c r="V532" s="187">
        <v>65</v>
      </c>
      <c r="W532" s="223">
        <f>SUM((S532/1000000)/V532)</f>
        <v>3.6947577692307694</v>
      </c>
      <c r="X532" s="228">
        <f t="shared" si="858"/>
        <v>0.32388041538461537</v>
      </c>
      <c r="Y532" s="182">
        <v>2012</v>
      </c>
      <c r="Z532" s="190"/>
      <c r="AA532" s="190"/>
      <c r="AB532" s="224" t="s">
        <v>2575</v>
      </c>
      <c r="AC532" s="189"/>
    </row>
    <row r="533" spans="1:29">
      <c r="A533" s="263" t="s">
        <v>629</v>
      </c>
      <c r="B533" s="206">
        <v>78</v>
      </c>
      <c r="C533" s="189">
        <v>65</v>
      </c>
      <c r="D533" s="253">
        <f t="shared" si="855"/>
        <v>71.5</v>
      </c>
      <c r="E533" s="189">
        <v>82</v>
      </c>
      <c r="F533" s="189">
        <v>78</v>
      </c>
      <c r="G533" s="244">
        <f t="shared" si="480"/>
        <v>4</v>
      </c>
      <c r="H533" s="244">
        <f t="shared" si="856"/>
        <v>80</v>
      </c>
      <c r="I533" s="244">
        <f t="shared" si="482"/>
        <v>-8.5</v>
      </c>
      <c r="J533" s="183" t="s">
        <v>1608</v>
      </c>
      <c r="K533" s="183" t="s">
        <v>2576</v>
      </c>
      <c r="L533" s="193" t="s">
        <v>1557</v>
      </c>
      <c r="M533" s="184">
        <f t="shared" si="862"/>
        <v>82.429468999999997</v>
      </c>
      <c r="N533" s="185">
        <v>82429469</v>
      </c>
      <c r="O533" s="184">
        <f t="shared" si="859"/>
        <v>268.49276400000002</v>
      </c>
      <c r="P533" s="185">
        <v>268492764</v>
      </c>
      <c r="Q533" s="184">
        <f t="shared" si="860"/>
        <v>475.736673</v>
      </c>
      <c r="R533" s="185">
        <v>475736673</v>
      </c>
      <c r="S533" s="185">
        <v>738892764</v>
      </c>
      <c r="T533" s="185">
        <f t="shared" si="861"/>
        <v>738.89276400000006</v>
      </c>
      <c r="U533" s="209">
        <f t="shared" si="857"/>
        <v>0.64385076722716428</v>
      </c>
      <c r="V533" s="187">
        <v>200</v>
      </c>
      <c r="W533" s="223">
        <f t="shared" ref="W533:W538" si="863">SUM(T533/V533)</f>
        <v>3.6944638200000002</v>
      </c>
      <c r="X533" s="228">
        <f t="shared" si="858"/>
        <v>0.412147345</v>
      </c>
      <c r="Y533" s="189">
        <v>2013</v>
      </c>
      <c r="Z533" s="190"/>
      <c r="AA533" s="190"/>
      <c r="AB533" s="224" t="s">
        <v>2577</v>
      </c>
      <c r="AC533" s="189"/>
    </row>
    <row r="534" spans="1:29">
      <c r="A534" s="261" t="s">
        <v>2578</v>
      </c>
      <c r="B534" s="218">
        <v>20</v>
      </c>
      <c r="C534" s="178">
        <v>25</v>
      </c>
      <c r="D534" s="218">
        <f t="shared" si="855"/>
        <v>22.5</v>
      </c>
      <c r="E534" s="178">
        <v>50</v>
      </c>
      <c r="F534" s="178">
        <v>53</v>
      </c>
      <c r="G534" s="178">
        <f t="shared" si="480"/>
        <v>-3</v>
      </c>
      <c r="H534" s="178">
        <f t="shared" si="856"/>
        <v>51.5</v>
      </c>
      <c r="I534" s="218">
        <f t="shared" si="482"/>
        <v>-29</v>
      </c>
      <c r="J534" s="183" t="s">
        <v>1534</v>
      </c>
      <c r="K534" s="213" t="s">
        <v>1534</v>
      </c>
      <c r="L534" s="213" t="s">
        <v>1547</v>
      </c>
      <c r="M534" s="221">
        <v>28.6</v>
      </c>
      <c r="N534" s="222">
        <f t="shared" ref="N534:N537" si="864">M534*1000000</f>
        <v>28600000</v>
      </c>
      <c r="O534" s="184">
        <v>68.260000000000005</v>
      </c>
      <c r="P534" s="222">
        <f t="shared" ref="P534:P537" si="865">O534*1000000</f>
        <v>68260000</v>
      </c>
      <c r="Q534" s="184">
        <v>5.56</v>
      </c>
      <c r="R534" s="180">
        <f t="shared" ref="R534:R537" si="866">SUM(Q534*1000000)</f>
        <v>5560000</v>
      </c>
      <c r="S534" s="222">
        <f>T534*1000000</f>
        <v>73820000</v>
      </c>
      <c r="T534" s="222">
        <v>73.819999999999993</v>
      </c>
      <c r="U534" s="209">
        <f t="shared" si="857"/>
        <v>7.5318341912760767E-2</v>
      </c>
      <c r="V534" s="187">
        <v>20</v>
      </c>
      <c r="W534" s="223">
        <f t="shared" si="863"/>
        <v>3.6909999999999998</v>
      </c>
      <c r="X534" s="228">
        <f t="shared" si="858"/>
        <v>1.4300000000000002</v>
      </c>
      <c r="Y534" s="178">
        <v>2009</v>
      </c>
      <c r="Z534" s="190"/>
      <c r="AA534" s="190"/>
      <c r="AB534" s="224" t="s">
        <v>2579</v>
      </c>
      <c r="AC534" s="189"/>
    </row>
    <row r="535" spans="1:29">
      <c r="A535" s="261" t="s">
        <v>2580</v>
      </c>
      <c r="B535" s="206">
        <v>93</v>
      </c>
      <c r="C535" s="189">
        <v>81</v>
      </c>
      <c r="D535" s="247">
        <f t="shared" si="855"/>
        <v>87</v>
      </c>
      <c r="E535" s="189">
        <v>84</v>
      </c>
      <c r="F535" s="178">
        <v>78</v>
      </c>
      <c r="G535" s="220">
        <f t="shared" si="480"/>
        <v>6</v>
      </c>
      <c r="H535" s="220">
        <f t="shared" si="856"/>
        <v>81</v>
      </c>
      <c r="I535" s="220">
        <f t="shared" si="482"/>
        <v>6</v>
      </c>
      <c r="J535" s="213" t="s">
        <v>1550</v>
      </c>
      <c r="K535" s="213" t="s">
        <v>2581</v>
      </c>
      <c r="L535" s="213" t="s">
        <v>1547</v>
      </c>
      <c r="M535" s="184">
        <v>5.83</v>
      </c>
      <c r="N535" s="222">
        <f t="shared" si="864"/>
        <v>5830000</v>
      </c>
      <c r="O535" s="184">
        <v>56.82</v>
      </c>
      <c r="P535" s="222">
        <f t="shared" si="865"/>
        <v>56820000</v>
      </c>
      <c r="Q535" s="184">
        <v>94.3</v>
      </c>
      <c r="R535" s="180">
        <f t="shared" si="866"/>
        <v>94300000</v>
      </c>
      <c r="S535" s="185">
        <f>SUM(N535:P535)</f>
        <v>62650056.82</v>
      </c>
      <c r="T535" s="180">
        <f>S535/1000000</f>
        <v>62.650056820000003</v>
      </c>
      <c r="U535" s="209">
        <f t="shared" si="857"/>
        <v>1.5051861847617076</v>
      </c>
      <c r="V535" s="187">
        <v>17</v>
      </c>
      <c r="W535" s="223">
        <f t="shared" si="863"/>
        <v>3.6852974600000001</v>
      </c>
      <c r="X535" s="228">
        <f t="shared" si="858"/>
        <v>0.34294117647058825</v>
      </c>
      <c r="Y535" s="178">
        <v>2011</v>
      </c>
      <c r="Z535" s="245" t="s">
        <v>1615</v>
      </c>
      <c r="AA535" s="213" t="s">
        <v>1616</v>
      </c>
      <c r="AB535" s="224" t="s">
        <v>2582</v>
      </c>
      <c r="AC535" s="189"/>
    </row>
    <row r="536" spans="1:29">
      <c r="A536" s="261" t="s">
        <v>2583</v>
      </c>
      <c r="B536" s="218">
        <v>68</v>
      </c>
      <c r="C536" s="178">
        <v>63</v>
      </c>
      <c r="D536" s="218">
        <f t="shared" si="855"/>
        <v>65.5</v>
      </c>
      <c r="E536" s="178">
        <v>73</v>
      </c>
      <c r="F536" s="178">
        <v>77</v>
      </c>
      <c r="G536" s="178">
        <f t="shared" si="480"/>
        <v>-4</v>
      </c>
      <c r="H536" s="178">
        <f t="shared" si="856"/>
        <v>75</v>
      </c>
      <c r="I536" s="218">
        <f t="shared" si="482"/>
        <v>-9.5</v>
      </c>
      <c r="J536" s="193" t="s">
        <v>1534</v>
      </c>
      <c r="K536" s="213" t="s">
        <v>1653</v>
      </c>
      <c r="L536" s="213" t="s">
        <v>1541</v>
      </c>
      <c r="M536" s="221">
        <v>41</v>
      </c>
      <c r="N536" s="222">
        <f t="shared" si="864"/>
        <v>41000000</v>
      </c>
      <c r="O536" s="184">
        <v>128.01</v>
      </c>
      <c r="P536" s="222">
        <f t="shared" si="865"/>
        <v>128009999.99999999</v>
      </c>
      <c r="Q536" s="184">
        <v>166.79</v>
      </c>
      <c r="R536" s="180">
        <f t="shared" si="866"/>
        <v>166790000</v>
      </c>
      <c r="S536" s="222">
        <f t="shared" ref="S536:S537" si="867">T536*1000000</f>
        <v>294799999.99999994</v>
      </c>
      <c r="T536" s="222">
        <f>SUM(O536+Q536)</f>
        <v>294.79999999999995</v>
      </c>
      <c r="U536" s="209">
        <f t="shared" si="857"/>
        <v>0.56577340569877899</v>
      </c>
      <c r="V536" s="187">
        <v>80</v>
      </c>
      <c r="W536" s="223">
        <f t="shared" si="863"/>
        <v>3.6849999999999996</v>
      </c>
      <c r="X536" s="228">
        <f t="shared" si="858"/>
        <v>0.51249999999999996</v>
      </c>
      <c r="Y536" s="178">
        <v>2010</v>
      </c>
      <c r="Z536" s="190"/>
      <c r="AA536" s="190"/>
      <c r="AB536" s="224" t="s">
        <v>2584</v>
      </c>
      <c r="AC536" s="189"/>
    </row>
    <row r="537" spans="1:29">
      <c r="A537" s="261" t="s">
        <v>2585</v>
      </c>
      <c r="B537" s="218">
        <v>33</v>
      </c>
      <c r="C537" s="178">
        <v>41</v>
      </c>
      <c r="D537" s="247">
        <f t="shared" si="855"/>
        <v>37</v>
      </c>
      <c r="E537" s="178">
        <v>50</v>
      </c>
      <c r="F537" s="178">
        <v>61</v>
      </c>
      <c r="G537" s="220">
        <f t="shared" si="480"/>
        <v>-11</v>
      </c>
      <c r="H537" s="220">
        <f t="shared" si="856"/>
        <v>55.5</v>
      </c>
      <c r="I537" s="220">
        <f t="shared" si="482"/>
        <v>-18.5</v>
      </c>
      <c r="J537" s="213" t="s">
        <v>1636</v>
      </c>
      <c r="K537" s="213" t="s">
        <v>2586</v>
      </c>
      <c r="L537" s="213" t="s">
        <v>1547</v>
      </c>
      <c r="M537" s="221">
        <v>24.6</v>
      </c>
      <c r="N537" s="222">
        <f t="shared" si="864"/>
        <v>24600000</v>
      </c>
      <c r="O537" s="184">
        <v>79.95</v>
      </c>
      <c r="P537" s="222">
        <f t="shared" si="865"/>
        <v>79950000</v>
      </c>
      <c r="Q537" s="184">
        <v>103.63</v>
      </c>
      <c r="R537" s="180">
        <f t="shared" si="866"/>
        <v>103630000</v>
      </c>
      <c r="S537" s="222">
        <f t="shared" si="867"/>
        <v>183580000</v>
      </c>
      <c r="T537" s="222">
        <v>183.58</v>
      </c>
      <c r="U537" s="209">
        <f t="shared" si="857"/>
        <v>0.56449504303301012</v>
      </c>
      <c r="V537" s="187">
        <v>50</v>
      </c>
      <c r="W537" s="223">
        <f t="shared" si="863"/>
        <v>3.6716000000000002</v>
      </c>
      <c r="X537" s="228">
        <f t="shared" si="858"/>
        <v>0.49200000000000005</v>
      </c>
      <c r="Y537" s="178">
        <v>2009</v>
      </c>
      <c r="Z537" s="190"/>
      <c r="AA537" s="190"/>
      <c r="AB537" s="224" t="s">
        <v>2587</v>
      </c>
      <c r="AC537" s="189"/>
    </row>
    <row r="538" spans="1:29">
      <c r="A538" s="261" t="s">
        <v>2588</v>
      </c>
      <c r="B538" s="218">
        <v>70</v>
      </c>
      <c r="C538" s="178">
        <v>62</v>
      </c>
      <c r="D538" s="218">
        <f t="shared" si="855"/>
        <v>66</v>
      </c>
      <c r="E538" s="178">
        <v>75</v>
      </c>
      <c r="F538" s="178">
        <v>64</v>
      </c>
      <c r="G538" s="178">
        <f t="shared" si="480"/>
        <v>11</v>
      </c>
      <c r="H538" s="178">
        <f t="shared" si="856"/>
        <v>69.5</v>
      </c>
      <c r="I538" s="218">
        <f t="shared" si="482"/>
        <v>-3.5</v>
      </c>
      <c r="J538" s="213" t="s">
        <v>1990</v>
      </c>
      <c r="K538" s="213" t="s">
        <v>2589</v>
      </c>
      <c r="L538" s="213" t="s">
        <v>1557</v>
      </c>
      <c r="M538" s="221">
        <v>36.133403000000001</v>
      </c>
      <c r="N538" s="180">
        <v>36133403</v>
      </c>
      <c r="O538" s="216">
        <f t="shared" ref="O538:O543" si="868">P538/1000000</f>
        <v>117.154724</v>
      </c>
      <c r="P538" s="222">
        <v>117154724</v>
      </c>
      <c r="Q538" s="216">
        <f t="shared" ref="Q538:Q543" si="869">R538/1000000</f>
        <v>194.15790000000001</v>
      </c>
      <c r="R538" s="222">
        <v>194157900</v>
      </c>
      <c r="S538" s="222">
        <v>311312624</v>
      </c>
      <c r="T538" s="222">
        <f t="shared" ref="T538:T546" si="870">S538/1000000</f>
        <v>311.31262400000003</v>
      </c>
      <c r="U538" s="209">
        <f t="shared" si="857"/>
        <v>0.62367499751632305</v>
      </c>
      <c r="V538" s="187">
        <v>85</v>
      </c>
      <c r="W538" s="223">
        <f t="shared" si="863"/>
        <v>3.6625014588235296</v>
      </c>
      <c r="X538" s="228">
        <f t="shared" si="858"/>
        <v>0.42509885882352944</v>
      </c>
      <c r="Y538" s="178">
        <v>2007</v>
      </c>
      <c r="Z538" s="190"/>
      <c r="AA538" s="190"/>
      <c r="AB538" s="191" t="s">
        <v>2590</v>
      </c>
      <c r="AC538" s="190"/>
    </row>
    <row r="539" spans="1:29">
      <c r="A539" s="249" t="s">
        <v>2591</v>
      </c>
      <c r="B539" s="177">
        <v>13</v>
      </c>
      <c r="C539" s="177">
        <v>39</v>
      </c>
      <c r="D539" s="177">
        <f>(B539+C539)/2</f>
        <v>26</v>
      </c>
      <c r="E539" s="177">
        <v>24</v>
      </c>
      <c r="F539" s="177">
        <v>37</v>
      </c>
      <c r="G539" s="177">
        <f t="shared" si="480"/>
        <v>-13</v>
      </c>
      <c r="H539" s="177">
        <f>(E539+F539)/2</f>
        <v>30.5</v>
      </c>
      <c r="I539" s="177">
        <f t="shared" si="482"/>
        <v>-4.5</v>
      </c>
      <c r="J539" s="255" t="s">
        <v>1565</v>
      </c>
      <c r="K539" s="256" t="s">
        <v>1565</v>
      </c>
      <c r="L539" s="232" t="s">
        <v>1547</v>
      </c>
      <c r="M539" s="216">
        <f>N539/1000000</f>
        <v>27.062332000000001</v>
      </c>
      <c r="N539" s="180">
        <v>27062332</v>
      </c>
      <c r="O539" s="216">
        <f t="shared" si="868"/>
        <v>72.090992</v>
      </c>
      <c r="P539" s="180">
        <v>72090992</v>
      </c>
      <c r="Q539" s="216">
        <f t="shared" si="869"/>
        <v>1.136218</v>
      </c>
      <c r="R539" s="180">
        <v>1136218</v>
      </c>
      <c r="S539" s="180">
        <f>P539+R539</f>
        <v>73227210</v>
      </c>
      <c r="T539" s="180">
        <f t="shared" si="870"/>
        <v>73.227209999999999</v>
      </c>
      <c r="U539" s="234">
        <f t="shared" si="857"/>
        <v>1.5516336072342507E-2</v>
      </c>
      <c r="V539" s="227">
        <v>20</v>
      </c>
      <c r="W539" s="235">
        <f>SUM(S539/(V539*1000000))</f>
        <v>3.6613604999999998</v>
      </c>
      <c r="X539" s="234">
        <f t="shared" si="858"/>
        <v>1.3531166000000001</v>
      </c>
      <c r="Y539" s="177">
        <v>2019</v>
      </c>
      <c r="Z539" s="236"/>
      <c r="AA539" s="236"/>
      <c r="AB539" s="248" t="s">
        <v>2592</v>
      </c>
      <c r="AC539" s="190"/>
    </row>
    <row r="540" spans="1:29">
      <c r="A540" s="261" t="s">
        <v>2593</v>
      </c>
      <c r="B540" s="218">
        <v>66</v>
      </c>
      <c r="C540" s="189">
        <v>61</v>
      </c>
      <c r="D540" s="247">
        <f>AVERAGE(B540:C540)</f>
        <v>63.5</v>
      </c>
      <c r="E540" s="195">
        <v>84</v>
      </c>
      <c r="F540" s="189">
        <v>79</v>
      </c>
      <c r="G540" s="220">
        <f t="shared" si="480"/>
        <v>5</v>
      </c>
      <c r="H540" s="220">
        <f>AVERAGE(E540:F540)</f>
        <v>81.5</v>
      </c>
      <c r="I540" s="220">
        <f t="shared" si="482"/>
        <v>-18</v>
      </c>
      <c r="J540" s="193" t="s">
        <v>1572</v>
      </c>
      <c r="K540" s="193" t="s">
        <v>1572</v>
      </c>
      <c r="L540" s="213" t="s">
        <v>1541</v>
      </c>
      <c r="M540" s="184">
        <v>0.47171299999999999</v>
      </c>
      <c r="N540" s="180">
        <v>471713</v>
      </c>
      <c r="O540" s="216">
        <f t="shared" si="868"/>
        <v>15.800077999999999</v>
      </c>
      <c r="P540" s="222">
        <v>15800078</v>
      </c>
      <c r="Q540" s="216">
        <f t="shared" si="869"/>
        <v>57.393799999999999</v>
      </c>
      <c r="R540" s="222">
        <v>57393800</v>
      </c>
      <c r="S540" s="222">
        <v>73193878</v>
      </c>
      <c r="T540" s="222">
        <f t="shared" si="870"/>
        <v>73.193877999999998</v>
      </c>
      <c r="U540" s="209">
        <f t="shared" si="857"/>
        <v>0.78413388617009749</v>
      </c>
      <c r="V540" s="187">
        <v>20</v>
      </c>
      <c r="W540" s="223">
        <f>SUM(T540/V540)</f>
        <v>3.6596938999999997</v>
      </c>
      <c r="X540" s="228">
        <f t="shared" si="858"/>
        <v>2.358565E-2</v>
      </c>
      <c r="Y540" s="178">
        <v>2007</v>
      </c>
      <c r="Z540" s="190"/>
      <c r="AA540" s="190"/>
      <c r="AB540" s="191" t="s">
        <v>2594</v>
      </c>
      <c r="AC540" s="190"/>
    </row>
    <row r="541" spans="1:29">
      <c r="A541" s="229" t="s">
        <v>2595</v>
      </c>
      <c r="B541" s="177">
        <v>32</v>
      </c>
      <c r="C541" s="206">
        <v>39</v>
      </c>
      <c r="D541" s="177">
        <f>(B541+C541)/2</f>
        <v>35.5</v>
      </c>
      <c r="E541" s="177">
        <v>70</v>
      </c>
      <c r="F541" s="177">
        <v>47</v>
      </c>
      <c r="G541" s="177">
        <f t="shared" si="480"/>
        <v>23</v>
      </c>
      <c r="H541" s="177">
        <f>(E541+F541)/2</f>
        <v>58.5</v>
      </c>
      <c r="I541" s="177">
        <f t="shared" si="482"/>
        <v>-23</v>
      </c>
      <c r="J541" s="183" t="s">
        <v>1534</v>
      </c>
      <c r="K541" s="232" t="s">
        <v>1540</v>
      </c>
      <c r="L541" s="232" t="s">
        <v>1547</v>
      </c>
      <c r="M541" s="216">
        <f>N541/1000000</f>
        <v>10.855054000000001</v>
      </c>
      <c r="N541" s="233">
        <v>10855054</v>
      </c>
      <c r="O541" s="216">
        <f t="shared" si="868"/>
        <v>35.388976</v>
      </c>
      <c r="P541" s="180">
        <v>35388976</v>
      </c>
      <c r="Q541" s="216">
        <f t="shared" si="869"/>
        <v>1.180239</v>
      </c>
      <c r="R541" s="233">
        <v>1180239</v>
      </c>
      <c r="S541" s="180">
        <f>P541+R541</f>
        <v>36569215</v>
      </c>
      <c r="T541" s="180">
        <f t="shared" si="870"/>
        <v>36.569215</v>
      </c>
      <c r="U541" s="234">
        <f t="shared" si="857"/>
        <v>3.2274113622619463E-2</v>
      </c>
      <c r="V541" s="227">
        <v>10</v>
      </c>
      <c r="W541" s="235">
        <f>SUM(S541/(V541*1000000))</f>
        <v>3.6569215000000002</v>
      </c>
      <c r="X541" s="234">
        <f t="shared" si="858"/>
        <v>1.0855054000000002</v>
      </c>
      <c r="Y541" s="177">
        <v>2019</v>
      </c>
      <c r="Z541" s="236"/>
      <c r="AA541" s="236"/>
      <c r="AB541" s="248" t="s">
        <v>2596</v>
      </c>
      <c r="AC541" s="190"/>
    </row>
    <row r="542" spans="1:29">
      <c r="A542" s="261" t="s">
        <v>2597</v>
      </c>
      <c r="B542" s="218">
        <v>63</v>
      </c>
      <c r="C542" s="189">
        <v>59</v>
      </c>
      <c r="D542" s="247">
        <f>AVERAGE(B542:C542)</f>
        <v>61</v>
      </c>
      <c r="E542" s="189">
        <v>68</v>
      </c>
      <c r="F542" s="178">
        <v>83</v>
      </c>
      <c r="G542" s="220">
        <f t="shared" si="480"/>
        <v>-15</v>
      </c>
      <c r="H542" s="220">
        <f>AVERAGE(E542:F542)</f>
        <v>75.5</v>
      </c>
      <c r="I542" s="220">
        <f t="shared" si="482"/>
        <v>-14.5</v>
      </c>
      <c r="J542" s="213" t="s">
        <v>1612</v>
      </c>
      <c r="K542" s="213" t="s">
        <v>1741</v>
      </c>
      <c r="L542" s="213" t="s">
        <v>1547</v>
      </c>
      <c r="M542" s="184">
        <v>13.62363</v>
      </c>
      <c r="N542" s="180">
        <v>13623630</v>
      </c>
      <c r="O542" s="216">
        <f t="shared" si="868"/>
        <v>50.572589000000001</v>
      </c>
      <c r="P542" s="222">
        <v>50572589</v>
      </c>
      <c r="Q542" s="216">
        <f t="shared" si="869"/>
        <v>95.323832999999993</v>
      </c>
      <c r="R542" s="222">
        <v>95323833</v>
      </c>
      <c r="S542" s="222">
        <v>145896422</v>
      </c>
      <c r="T542" s="222">
        <f t="shared" si="870"/>
        <v>145.896422</v>
      </c>
      <c r="U542" s="209">
        <f t="shared" si="857"/>
        <v>0.65336648900135463</v>
      </c>
      <c r="V542" s="187">
        <v>40</v>
      </c>
      <c r="W542" s="223">
        <f t="shared" ref="W542:W544" si="871">SUM(T542/V542)</f>
        <v>3.64741055</v>
      </c>
      <c r="X542" s="228">
        <f t="shared" si="858"/>
        <v>0.34059075</v>
      </c>
      <c r="Y542" s="178">
        <v>2007</v>
      </c>
      <c r="Z542" s="190"/>
      <c r="AA542" s="190"/>
      <c r="AB542" s="191" t="s">
        <v>2598</v>
      </c>
      <c r="AC542" s="190"/>
    </row>
    <row r="543" spans="1:29">
      <c r="A543" s="263" t="s">
        <v>2599</v>
      </c>
      <c r="B543" s="206">
        <v>97</v>
      </c>
      <c r="C543" s="189">
        <v>96</v>
      </c>
      <c r="D543" s="252">
        <f>(B543+C543)/2</f>
        <v>96.5</v>
      </c>
      <c r="E543" s="189">
        <v>81</v>
      </c>
      <c r="F543" s="189">
        <v>79</v>
      </c>
      <c r="G543" s="180">
        <f t="shared" si="480"/>
        <v>2</v>
      </c>
      <c r="H543" s="195">
        <f>(E543+F543)/2</f>
        <v>80</v>
      </c>
      <c r="I543" s="208">
        <f t="shared" si="482"/>
        <v>16.5</v>
      </c>
      <c r="J543" s="193" t="s">
        <v>1554</v>
      </c>
      <c r="K543" s="193" t="s">
        <v>1554</v>
      </c>
      <c r="L543" s="183" t="s">
        <v>1547</v>
      </c>
      <c r="M543" s="184">
        <f>N543/1000000</f>
        <v>0.256498</v>
      </c>
      <c r="N543" s="185">
        <v>256498</v>
      </c>
      <c r="O543" s="184">
        <f t="shared" si="868"/>
        <v>30.308167000000001</v>
      </c>
      <c r="P543" s="185">
        <v>30308167</v>
      </c>
      <c r="Q543" s="184">
        <f t="shared" si="869"/>
        <v>0.67248300000000005</v>
      </c>
      <c r="R543" s="185">
        <v>672483</v>
      </c>
      <c r="S543" s="185">
        <f>R543+P543</f>
        <v>30980650</v>
      </c>
      <c r="T543" s="185">
        <f t="shared" si="870"/>
        <v>30.980650000000001</v>
      </c>
      <c r="U543" s="209">
        <f>R543/S543</f>
        <v>2.1706549087898413E-2</v>
      </c>
      <c r="V543" s="187">
        <v>8.5</v>
      </c>
      <c r="W543" s="188">
        <f t="shared" si="871"/>
        <v>3.6447823529411765</v>
      </c>
      <c r="X543" s="209">
        <f>N543/(V543*1000000)</f>
        <v>3.0176235294117646E-2</v>
      </c>
      <c r="Y543" s="189">
        <v>2016</v>
      </c>
      <c r="Z543" s="190"/>
      <c r="AA543" s="190"/>
      <c r="AB543" s="191" t="s">
        <v>2600</v>
      </c>
      <c r="AC543" s="190"/>
    </row>
    <row r="544" spans="1:29">
      <c r="A544" s="261" t="s">
        <v>2601</v>
      </c>
      <c r="B544" s="206">
        <v>47</v>
      </c>
      <c r="C544" s="189">
        <v>51</v>
      </c>
      <c r="D544" s="218">
        <f t="shared" ref="D544:D548" si="872">AVERAGE(B544:C544)</f>
        <v>49</v>
      </c>
      <c r="E544" s="189">
        <v>63</v>
      </c>
      <c r="F544" s="178">
        <v>72</v>
      </c>
      <c r="G544" s="178">
        <f t="shared" si="480"/>
        <v>-9</v>
      </c>
      <c r="H544" s="178">
        <f t="shared" ref="H544:H548" si="873">AVERAGE(E544:F544)</f>
        <v>67.5</v>
      </c>
      <c r="I544" s="218">
        <f t="shared" si="482"/>
        <v>-18.5</v>
      </c>
      <c r="J544" s="213" t="s">
        <v>1550</v>
      </c>
      <c r="K544" s="213" t="s">
        <v>2222</v>
      </c>
      <c r="L544" s="213" t="s">
        <v>1557</v>
      </c>
      <c r="M544" s="184">
        <v>23.75</v>
      </c>
      <c r="N544" s="222">
        <f>M544*1000000</f>
        <v>23750000</v>
      </c>
      <c r="O544" s="184">
        <v>52.7</v>
      </c>
      <c r="P544" s="222">
        <f>O544*1000000</f>
        <v>52700000</v>
      </c>
      <c r="Q544" s="184">
        <v>19.72</v>
      </c>
      <c r="R544" s="180">
        <f>SUM(Q544*1000000)</f>
        <v>19720000</v>
      </c>
      <c r="S544" s="185">
        <f>SUM(N544:P544)</f>
        <v>76450052.700000003</v>
      </c>
      <c r="T544" s="180">
        <f t="shared" si="870"/>
        <v>76.450052700000001</v>
      </c>
      <c r="U544" s="209">
        <f t="shared" ref="U544:U548" si="874">(R544/S544)</f>
        <v>0.25794619236410282</v>
      </c>
      <c r="V544" s="187">
        <v>21</v>
      </c>
      <c r="W544" s="223">
        <f t="shared" si="871"/>
        <v>3.6404787000000001</v>
      </c>
      <c r="X544" s="228">
        <f t="shared" ref="X544:X548" si="875">SUM(M544/V544)</f>
        <v>1.1309523809523809</v>
      </c>
      <c r="Y544" s="178">
        <v>2011</v>
      </c>
      <c r="Z544" s="190"/>
      <c r="AA544" s="190"/>
      <c r="AB544" s="224" t="s">
        <v>2602</v>
      </c>
      <c r="AC544" s="189"/>
    </row>
    <row r="545" spans="1:29">
      <c r="A545" s="261" t="s">
        <v>2603</v>
      </c>
      <c r="B545" s="218">
        <v>61</v>
      </c>
      <c r="C545" s="178">
        <v>50</v>
      </c>
      <c r="D545" s="247">
        <f t="shared" si="872"/>
        <v>55.5</v>
      </c>
      <c r="E545" s="178">
        <v>67</v>
      </c>
      <c r="F545" s="178">
        <v>62</v>
      </c>
      <c r="G545" s="220">
        <f t="shared" si="480"/>
        <v>5</v>
      </c>
      <c r="H545" s="220">
        <f t="shared" si="873"/>
        <v>64.5</v>
      </c>
      <c r="I545" s="220">
        <f t="shared" si="482"/>
        <v>-9</v>
      </c>
      <c r="J545" s="213" t="s">
        <v>1609</v>
      </c>
      <c r="K545" s="213" t="s">
        <v>1815</v>
      </c>
      <c r="L545" s="196" t="s">
        <v>1541</v>
      </c>
      <c r="M545" s="221">
        <f>N545/1000000</f>
        <v>15.210156</v>
      </c>
      <c r="N545" s="222">
        <v>15210156</v>
      </c>
      <c r="O545" s="184">
        <f>P545/1000000</f>
        <v>80.070735999999997</v>
      </c>
      <c r="P545" s="222">
        <v>80070736</v>
      </c>
      <c r="Q545" s="184">
        <f>R545/1000000</f>
        <v>138.269859</v>
      </c>
      <c r="R545" s="185">
        <v>138269859</v>
      </c>
      <c r="S545" s="222">
        <v>218340595</v>
      </c>
      <c r="T545" s="222">
        <f t="shared" si="870"/>
        <v>218.34059500000001</v>
      </c>
      <c r="U545" s="209">
        <f t="shared" si="874"/>
        <v>0.63327600165237252</v>
      </c>
      <c r="V545" s="187">
        <v>60</v>
      </c>
      <c r="W545" s="223">
        <f>SUM((S545/1000000)/V545)</f>
        <v>3.6390099166666667</v>
      </c>
      <c r="X545" s="228">
        <f t="shared" si="875"/>
        <v>0.25350259999999997</v>
      </c>
      <c r="Y545" s="182">
        <v>2012</v>
      </c>
      <c r="Z545" s="190"/>
      <c r="AA545" s="190"/>
      <c r="AB545" s="224" t="s">
        <v>2604</v>
      </c>
      <c r="AC545" s="189"/>
    </row>
    <row r="546" spans="1:29">
      <c r="A546" s="261" t="s">
        <v>2605</v>
      </c>
      <c r="B546" s="206">
        <v>69</v>
      </c>
      <c r="C546" s="189">
        <v>59</v>
      </c>
      <c r="D546" s="247">
        <f t="shared" si="872"/>
        <v>64</v>
      </c>
      <c r="E546" s="189">
        <v>73</v>
      </c>
      <c r="F546" s="178">
        <v>72</v>
      </c>
      <c r="G546" s="220">
        <f t="shared" si="480"/>
        <v>1</v>
      </c>
      <c r="H546" s="220">
        <f t="shared" si="873"/>
        <v>72.5</v>
      </c>
      <c r="I546" s="220">
        <f t="shared" si="482"/>
        <v>-8.5</v>
      </c>
      <c r="J546" s="213" t="s">
        <v>1636</v>
      </c>
      <c r="K546" s="213" t="s">
        <v>2278</v>
      </c>
      <c r="L546" s="213" t="s">
        <v>1541</v>
      </c>
      <c r="M546" s="184">
        <v>18.91</v>
      </c>
      <c r="N546" s="222">
        <f t="shared" ref="N546:N548" si="876">M546*1000000</f>
        <v>18910000</v>
      </c>
      <c r="O546" s="184">
        <v>79.25</v>
      </c>
      <c r="P546" s="222">
        <f t="shared" ref="P546:P548" si="877">O546*1000000</f>
        <v>79250000</v>
      </c>
      <c r="Q546" s="184">
        <v>82.6</v>
      </c>
      <c r="R546" s="180">
        <f t="shared" ref="R546:R548" si="878">SUM(Q546*1000000)</f>
        <v>82600000</v>
      </c>
      <c r="S546" s="185">
        <f>SUM(N546:P546)</f>
        <v>98160079.25</v>
      </c>
      <c r="T546" s="180">
        <f t="shared" si="870"/>
        <v>98.160079249999995</v>
      </c>
      <c r="U546" s="209">
        <f t="shared" si="874"/>
        <v>0.84148261320805728</v>
      </c>
      <c r="V546" s="187">
        <v>27</v>
      </c>
      <c r="W546" s="223">
        <f t="shared" ref="W546:W552" si="879">SUM(T546/V546)</f>
        <v>3.6355584907407406</v>
      </c>
      <c r="X546" s="228">
        <f t="shared" si="875"/>
        <v>0.70037037037037042</v>
      </c>
      <c r="Y546" s="178">
        <v>2011</v>
      </c>
      <c r="Z546" s="190"/>
      <c r="AA546" s="190"/>
      <c r="AB546" s="224" t="s">
        <v>2606</v>
      </c>
      <c r="AC546" s="189"/>
    </row>
    <row r="547" spans="1:29">
      <c r="A547" s="261" t="s">
        <v>2607</v>
      </c>
      <c r="B547" s="218">
        <v>36</v>
      </c>
      <c r="C547" s="178">
        <v>51</v>
      </c>
      <c r="D547" s="247">
        <f t="shared" si="872"/>
        <v>43.5</v>
      </c>
      <c r="E547" s="178">
        <v>58</v>
      </c>
      <c r="F547" s="178">
        <v>57</v>
      </c>
      <c r="G547" s="220">
        <f t="shared" si="480"/>
        <v>1</v>
      </c>
      <c r="H547" s="220">
        <f t="shared" si="873"/>
        <v>57.5</v>
      </c>
      <c r="I547" s="220">
        <f t="shared" si="482"/>
        <v>-14</v>
      </c>
      <c r="J547" s="213" t="s">
        <v>1609</v>
      </c>
      <c r="K547" s="213" t="s">
        <v>2118</v>
      </c>
      <c r="L547" s="213" t="s">
        <v>1557</v>
      </c>
      <c r="M547" s="221">
        <v>12.06</v>
      </c>
      <c r="N547" s="222">
        <f t="shared" si="876"/>
        <v>12060000</v>
      </c>
      <c r="O547" s="184">
        <v>31.72</v>
      </c>
      <c r="P547" s="222">
        <f t="shared" si="877"/>
        <v>31720000</v>
      </c>
      <c r="Q547" s="184">
        <v>77.260000000000005</v>
      </c>
      <c r="R547" s="180">
        <f t="shared" si="878"/>
        <v>77260000</v>
      </c>
      <c r="S547" s="222">
        <f t="shared" ref="S547:S548" si="880">T547*1000000</f>
        <v>108980000</v>
      </c>
      <c r="T547" s="222">
        <v>108.98</v>
      </c>
      <c r="U547" s="209">
        <f t="shared" si="874"/>
        <v>0.70893741971003854</v>
      </c>
      <c r="V547" s="187">
        <v>30</v>
      </c>
      <c r="W547" s="223">
        <f t="shared" si="879"/>
        <v>3.6326666666666667</v>
      </c>
      <c r="X547" s="228">
        <f t="shared" si="875"/>
        <v>0.40200000000000002</v>
      </c>
      <c r="Y547" s="178">
        <v>2008</v>
      </c>
      <c r="Z547" s="190"/>
      <c r="AA547" s="190"/>
      <c r="AB547" s="224" t="s">
        <v>2608</v>
      </c>
      <c r="AC547" s="189"/>
    </row>
    <row r="548" spans="1:29">
      <c r="A548" s="261" t="s">
        <v>2609</v>
      </c>
      <c r="B548" s="218">
        <v>56</v>
      </c>
      <c r="C548" s="178">
        <v>57</v>
      </c>
      <c r="D548" s="218">
        <f t="shared" si="872"/>
        <v>56.5</v>
      </c>
      <c r="E548" s="178">
        <v>78</v>
      </c>
      <c r="F548" s="178">
        <v>84</v>
      </c>
      <c r="G548" s="178">
        <f t="shared" si="480"/>
        <v>-6</v>
      </c>
      <c r="H548" s="178">
        <f t="shared" si="873"/>
        <v>81</v>
      </c>
      <c r="I548" s="218">
        <f t="shared" si="482"/>
        <v>-24.5</v>
      </c>
      <c r="J548" s="213" t="s">
        <v>1572</v>
      </c>
      <c r="K548" s="213" t="s">
        <v>1572</v>
      </c>
      <c r="L548" s="213" t="s">
        <v>1541</v>
      </c>
      <c r="M548" s="221">
        <v>10.53</v>
      </c>
      <c r="N548" s="222">
        <f t="shared" si="876"/>
        <v>10530000</v>
      </c>
      <c r="O548" s="184">
        <v>37.770000000000003</v>
      </c>
      <c r="P548" s="222">
        <f t="shared" si="877"/>
        <v>37770000</v>
      </c>
      <c r="Q548" s="184">
        <v>2.1800000000000002</v>
      </c>
      <c r="R548" s="180">
        <f t="shared" si="878"/>
        <v>2180000</v>
      </c>
      <c r="S548" s="222">
        <f t="shared" si="880"/>
        <v>39950000</v>
      </c>
      <c r="T548" s="222">
        <v>39.950000000000003</v>
      </c>
      <c r="U548" s="209">
        <f t="shared" si="874"/>
        <v>5.4568210262828536E-2</v>
      </c>
      <c r="V548" s="187">
        <v>11</v>
      </c>
      <c r="W548" s="223">
        <f t="shared" si="879"/>
        <v>3.6318181818181823</v>
      </c>
      <c r="X548" s="228">
        <f t="shared" si="875"/>
        <v>0.95727272727272716</v>
      </c>
      <c r="Y548" s="178">
        <v>2008</v>
      </c>
      <c r="Z548" s="190"/>
      <c r="AA548" s="190"/>
      <c r="AB548" s="224" t="s">
        <v>2610</v>
      </c>
      <c r="AC548" s="189"/>
    </row>
    <row r="549" spans="1:29">
      <c r="A549" s="262" t="s">
        <v>2611</v>
      </c>
      <c r="B549" s="177">
        <v>44</v>
      </c>
      <c r="C549" s="195">
        <v>48</v>
      </c>
      <c r="D549" s="252">
        <f t="shared" ref="D549:D550" si="881">(B549+C549)/2</f>
        <v>46</v>
      </c>
      <c r="E549" s="195">
        <v>54</v>
      </c>
      <c r="F549" s="195">
        <v>61</v>
      </c>
      <c r="G549" s="180">
        <f t="shared" si="480"/>
        <v>-7</v>
      </c>
      <c r="H549" s="246">
        <f t="shared" ref="H549:H550" si="882">(E549+F549)/2</f>
        <v>57.5</v>
      </c>
      <c r="I549" s="208">
        <f t="shared" si="482"/>
        <v>-11.5</v>
      </c>
      <c r="J549" s="183" t="s">
        <v>1534</v>
      </c>
      <c r="K549" s="183" t="s">
        <v>1534</v>
      </c>
      <c r="L549" s="183" t="s">
        <v>1541</v>
      </c>
      <c r="M549" s="184">
        <f t="shared" ref="M549:M550" si="883">N549/1000000</f>
        <v>24.536265</v>
      </c>
      <c r="N549" s="180">
        <v>24536265</v>
      </c>
      <c r="O549" s="216">
        <f t="shared" ref="O549:O550" si="884">P549/1000000</f>
        <v>73.466228999999998</v>
      </c>
      <c r="P549" s="180">
        <v>73466229</v>
      </c>
      <c r="Q549" s="184">
        <f t="shared" ref="Q549:Q550" si="885">R549/1000000</f>
        <v>89.794593000000006</v>
      </c>
      <c r="R549" s="185">
        <v>89794593</v>
      </c>
      <c r="S549" s="185">
        <f>R549+P549</f>
        <v>163260822</v>
      </c>
      <c r="T549" s="185">
        <f t="shared" ref="T549:T550" si="886">S549/1000000</f>
        <v>163.26082199999999</v>
      </c>
      <c r="U549" s="209">
        <f>R549/S549</f>
        <v>0.55000698820443283</v>
      </c>
      <c r="V549" s="187">
        <v>45</v>
      </c>
      <c r="W549" s="188">
        <f t="shared" si="879"/>
        <v>3.6280182666666665</v>
      </c>
      <c r="X549" s="209">
        <f>N549/(V549*1000000)</f>
        <v>0.54525033333333328</v>
      </c>
      <c r="Y549" s="195">
        <v>2016</v>
      </c>
      <c r="Z549" s="190"/>
      <c r="AA549" s="190"/>
      <c r="AB549" s="191" t="s">
        <v>2612</v>
      </c>
      <c r="AC549" s="190"/>
    </row>
    <row r="550" spans="1:29">
      <c r="A550" s="264" t="s">
        <v>2613</v>
      </c>
      <c r="B550" s="206">
        <v>93</v>
      </c>
      <c r="C550" s="189">
        <v>75</v>
      </c>
      <c r="D550" s="253">
        <f t="shared" si="881"/>
        <v>84</v>
      </c>
      <c r="E550" s="189">
        <v>81</v>
      </c>
      <c r="F550" s="189">
        <v>58</v>
      </c>
      <c r="G550" s="246">
        <f t="shared" si="480"/>
        <v>23</v>
      </c>
      <c r="H550" s="244">
        <f t="shared" si="882"/>
        <v>69.5</v>
      </c>
      <c r="I550" s="246">
        <f t="shared" si="482"/>
        <v>14.5</v>
      </c>
      <c r="J550" s="193" t="s">
        <v>1550</v>
      </c>
      <c r="K550" s="193" t="s">
        <v>1550</v>
      </c>
      <c r="L550" s="193" t="s">
        <v>1547</v>
      </c>
      <c r="M550" s="184">
        <f t="shared" si="883"/>
        <v>29.085719000000001</v>
      </c>
      <c r="N550" s="185">
        <v>29085719</v>
      </c>
      <c r="O550" s="184">
        <f t="shared" si="884"/>
        <v>110.825712</v>
      </c>
      <c r="P550" s="180">
        <v>110825712</v>
      </c>
      <c r="Q550" s="184">
        <f t="shared" si="885"/>
        <v>124.840507</v>
      </c>
      <c r="R550" s="180">
        <v>124840507</v>
      </c>
      <c r="S550" s="185">
        <f>SUM(P550+(Q550*1000000))</f>
        <v>235666219</v>
      </c>
      <c r="T550" s="185">
        <f t="shared" si="886"/>
        <v>235.66621900000001</v>
      </c>
      <c r="U550" s="209">
        <f t="shared" ref="U550:U555" si="887">(R550/S550)</f>
        <v>0.5297344164544856</v>
      </c>
      <c r="V550" s="227">
        <v>65</v>
      </c>
      <c r="W550" s="223">
        <f t="shared" si="879"/>
        <v>3.6256341384615385</v>
      </c>
      <c r="X550" s="228">
        <f t="shared" ref="X550:X555" si="888">SUM(M550/V550)</f>
        <v>0.4474726</v>
      </c>
      <c r="Y550" s="189">
        <v>2015</v>
      </c>
      <c r="Z550" s="190"/>
      <c r="AA550" s="190"/>
      <c r="AB550" s="224" t="s">
        <v>2614</v>
      </c>
      <c r="AC550" s="189"/>
    </row>
    <row r="551" spans="1:29">
      <c r="A551" s="261" t="s">
        <v>2615</v>
      </c>
      <c r="B551" s="218">
        <v>54</v>
      </c>
      <c r="C551" s="178">
        <v>57</v>
      </c>
      <c r="D551" s="218">
        <f t="shared" ref="D551:D552" si="889">AVERAGE(B551:C551)</f>
        <v>55.5</v>
      </c>
      <c r="E551" s="178">
        <v>65</v>
      </c>
      <c r="F551" s="178">
        <v>75</v>
      </c>
      <c r="G551" s="178">
        <f t="shared" si="480"/>
        <v>-10</v>
      </c>
      <c r="H551" s="178">
        <f t="shared" ref="H551:H552" si="890">AVERAGE(E551:F551)</f>
        <v>70</v>
      </c>
      <c r="I551" s="218">
        <f t="shared" si="482"/>
        <v>-14.5</v>
      </c>
      <c r="J551" s="213" t="s">
        <v>1701</v>
      </c>
      <c r="K551" s="213" t="s">
        <v>1920</v>
      </c>
      <c r="L551" s="213" t="s">
        <v>1557</v>
      </c>
      <c r="M551" s="221">
        <v>14.91</v>
      </c>
      <c r="N551" s="222">
        <f t="shared" ref="N551:N552" si="891">M551*1000000</f>
        <v>14910000</v>
      </c>
      <c r="O551" s="184">
        <v>38.11</v>
      </c>
      <c r="P551" s="222">
        <f t="shared" ref="P551:P552" si="892">O551*1000000</f>
        <v>38110000</v>
      </c>
      <c r="Q551" s="184">
        <v>5.38</v>
      </c>
      <c r="R551" s="180">
        <f t="shared" ref="R551:R552" si="893">SUM(Q551*1000000)</f>
        <v>5380000</v>
      </c>
      <c r="S551" s="222">
        <f>T551*1000000</f>
        <v>43490000</v>
      </c>
      <c r="T551" s="222">
        <v>43.49</v>
      </c>
      <c r="U551" s="209">
        <f t="shared" si="887"/>
        <v>0.12370659921821109</v>
      </c>
      <c r="V551" s="187">
        <v>12</v>
      </c>
      <c r="W551" s="223">
        <f t="shared" si="879"/>
        <v>3.624166666666667</v>
      </c>
      <c r="X551" s="228">
        <f t="shared" si="888"/>
        <v>1.2424999999999999</v>
      </c>
      <c r="Y551" s="178">
        <v>2008</v>
      </c>
      <c r="Z551" s="190"/>
      <c r="AA551" s="190"/>
      <c r="AB551" s="224" t="s">
        <v>2616</v>
      </c>
      <c r="AC551" s="189"/>
    </row>
    <row r="552" spans="1:29">
      <c r="A552" s="261" t="s">
        <v>2617</v>
      </c>
      <c r="B552" s="206">
        <v>49</v>
      </c>
      <c r="C552" s="189">
        <v>50</v>
      </c>
      <c r="D552" s="247">
        <f t="shared" si="889"/>
        <v>49.5</v>
      </c>
      <c r="E552" s="189">
        <v>57</v>
      </c>
      <c r="F552" s="178">
        <v>54</v>
      </c>
      <c r="G552" s="220">
        <f t="shared" si="480"/>
        <v>3</v>
      </c>
      <c r="H552" s="220">
        <f t="shared" si="890"/>
        <v>55.5</v>
      </c>
      <c r="I552" s="220">
        <f t="shared" si="482"/>
        <v>-6</v>
      </c>
      <c r="J552" s="213" t="s">
        <v>1550</v>
      </c>
      <c r="K552" s="213" t="s">
        <v>1623</v>
      </c>
      <c r="L552" s="213" t="s">
        <v>1547</v>
      </c>
      <c r="M552" s="184">
        <v>19.7</v>
      </c>
      <c r="N552" s="222">
        <f t="shared" si="891"/>
        <v>19700000</v>
      </c>
      <c r="O552" s="184">
        <v>70.66</v>
      </c>
      <c r="P552" s="222">
        <f t="shared" si="892"/>
        <v>70660000</v>
      </c>
      <c r="Q552" s="184">
        <v>78.569999999999993</v>
      </c>
      <c r="R552" s="180">
        <f t="shared" si="893"/>
        <v>78570000</v>
      </c>
      <c r="S552" s="185">
        <f>SUM(N552:P552)</f>
        <v>90360070.659999996</v>
      </c>
      <c r="T552" s="180">
        <f t="shared" ref="T552:T563" si="894">S552/1000000</f>
        <v>90.360070659999991</v>
      </c>
      <c r="U552" s="209">
        <f t="shared" si="887"/>
        <v>0.86952123239962065</v>
      </c>
      <c r="V552" s="187">
        <v>25</v>
      </c>
      <c r="W552" s="223">
        <f t="shared" si="879"/>
        <v>3.6144028263999997</v>
      </c>
      <c r="X552" s="228">
        <f t="shared" si="888"/>
        <v>0.78799999999999992</v>
      </c>
      <c r="Y552" s="178">
        <v>2011</v>
      </c>
      <c r="Z552" s="190"/>
      <c r="AA552" s="190"/>
      <c r="AB552" s="224" t="s">
        <v>2618</v>
      </c>
      <c r="AC552" s="189"/>
    </row>
    <row r="553" spans="1:29">
      <c r="A553" s="262" t="s">
        <v>2619</v>
      </c>
      <c r="B553" s="177">
        <v>23</v>
      </c>
      <c r="C553" s="195">
        <v>37</v>
      </c>
      <c r="D553" s="180">
        <f t="shared" ref="D553:D554" si="895">(B553+C553)/2</f>
        <v>30</v>
      </c>
      <c r="E553" s="195">
        <v>23</v>
      </c>
      <c r="F553" s="195">
        <v>33</v>
      </c>
      <c r="G553" s="182">
        <f t="shared" si="480"/>
        <v>-10</v>
      </c>
      <c r="H553" s="182">
        <f t="shared" ref="H553:H554" si="896">(E553+F553)/2</f>
        <v>28</v>
      </c>
      <c r="I553" s="181">
        <f t="shared" si="482"/>
        <v>2</v>
      </c>
      <c r="J553" s="196" t="s">
        <v>1402</v>
      </c>
      <c r="K553" s="196" t="s">
        <v>1618</v>
      </c>
      <c r="L553" s="197" t="s">
        <v>1541</v>
      </c>
      <c r="M553" s="198">
        <f t="shared" ref="M553:M560" si="897">N553/1000000</f>
        <v>13.501348999999999</v>
      </c>
      <c r="N553" s="180">
        <v>13501349</v>
      </c>
      <c r="O553" s="198">
        <f t="shared" ref="O553:O561" si="898">P553/1000000</f>
        <v>22.395806</v>
      </c>
      <c r="P553" s="180">
        <v>22395806</v>
      </c>
      <c r="Q553" s="198">
        <f t="shared" ref="Q553:Q570" si="899">R553/1000000</f>
        <v>4.2713910000000004</v>
      </c>
      <c r="R553" s="181">
        <f>S553-P553</f>
        <v>4271391</v>
      </c>
      <c r="S553" s="180">
        <v>26667197</v>
      </c>
      <c r="T553" s="180">
        <f t="shared" si="894"/>
        <v>26.667197000000002</v>
      </c>
      <c r="U553" s="186">
        <f t="shared" si="887"/>
        <v>0.16017397704003161</v>
      </c>
      <c r="V553" s="227">
        <v>7.4</v>
      </c>
      <c r="W553" s="239">
        <f t="shared" ref="W553:W555" si="900">SUM(S553/(V553*1000000))</f>
        <v>3.6036752702702701</v>
      </c>
      <c r="X553" s="186">
        <f t="shared" si="888"/>
        <v>1.8245066216216215</v>
      </c>
      <c r="Y553" s="195">
        <v>2017</v>
      </c>
      <c r="Z553" s="202"/>
      <c r="AA553" s="202"/>
      <c r="AB553" s="203" t="s">
        <v>2620</v>
      </c>
      <c r="AC553" s="202"/>
    </row>
    <row r="554" spans="1:29">
      <c r="A554" s="229" t="s">
        <v>2621</v>
      </c>
      <c r="B554" s="177">
        <v>61</v>
      </c>
      <c r="C554" s="206">
        <v>46</v>
      </c>
      <c r="D554" s="177">
        <f t="shared" si="895"/>
        <v>53.5</v>
      </c>
      <c r="E554" s="177">
        <v>81</v>
      </c>
      <c r="F554" s="177">
        <v>68</v>
      </c>
      <c r="G554" s="177">
        <f t="shared" si="480"/>
        <v>13</v>
      </c>
      <c r="H554" s="177">
        <f t="shared" si="896"/>
        <v>74.5</v>
      </c>
      <c r="I554" s="177">
        <f t="shared" si="482"/>
        <v>-21</v>
      </c>
      <c r="J554" s="204" t="s">
        <v>1554</v>
      </c>
      <c r="K554" s="231" t="s">
        <v>1554</v>
      </c>
      <c r="L554" s="232" t="s">
        <v>1541</v>
      </c>
      <c r="M554" s="216">
        <f t="shared" si="897"/>
        <v>11.282333</v>
      </c>
      <c r="N554" s="233">
        <v>11282333</v>
      </c>
      <c r="O554" s="216">
        <f t="shared" si="898"/>
        <v>40.713082</v>
      </c>
      <c r="P554" s="180">
        <v>40713082</v>
      </c>
      <c r="Q554" s="216">
        <f t="shared" si="899"/>
        <v>9.7312759999999994</v>
      </c>
      <c r="R554" s="233">
        <v>9731276</v>
      </c>
      <c r="S554" s="180">
        <f>P554+R554</f>
        <v>50444358</v>
      </c>
      <c r="T554" s="180">
        <f t="shared" si="894"/>
        <v>50.444358000000001</v>
      </c>
      <c r="U554" s="234">
        <f t="shared" si="887"/>
        <v>0.19291108829256981</v>
      </c>
      <c r="V554" s="227">
        <v>14</v>
      </c>
      <c r="W554" s="235">
        <f t="shared" si="900"/>
        <v>3.6031684285714287</v>
      </c>
      <c r="X554" s="234">
        <f t="shared" si="888"/>
        <v>0.80588092857142857</v>
      </c>
      <c r="Y554" s="177">
        <v>2019</v>
      </c>
      <c r="Z554" s="236"/>
      <c r="AA554" s="236"/>
      <c r="AB554" s="248" t="s">
        <v>2622</v>
      </c>
      <c r="AC554" s="190"/>
    </row>
    <row r="555" spans="1:29">
      <c r="A555" s="265" t="s">
        <v>2623</v>
      </c>
      <c r="B555" s="241">
        <v>62</v>
      </c>
      <c r="C555" s="182">
        <v>54</v>
      </c>
      <c r="D555" s="254">
        <f>AVERAGE(B555:C555)</f>
        <v>58</v>
      </c>
      <c r="E555" s="182">
        <v>60</v>
      </c>
      <c r="F555" s="182">
        <v>54</v>
      </c>
      <c r="G555" s="211">
        <f t="shared" si="480"/>
        <v>6</v>
      </c>
      <c r="H555" s="211">
        <f>AVERAGE(E555:F555)</f>
        <v>57</v>
      </c>
      <c r="I555" s="211">
        <f t="shared" si="482"/>
        <v>1</v>
      </c>
      <c r="J555" s="196" t="s">
        <v>1550</v>
      </c>
      <c r="K555" s="196" t="s">
        <v>2222</v>
      </c>
      <c r="L555" s="196" t="s">
        <v>1541</v>
      </c>
      <c r="M555" s="216">
        <f t="shared" si="897"/>
        <v>18.360230000000001</v>
      </c>
      <c r="N555" s="181">
        <v>18360230</v>
      </c>
      <c r="O555" s="216">
        <f t="shared" si="898"/>
        <v>66.954149000000001</v>
      </c>
      <c r="P555" s="181">
        <v>66954149</v>
      </c>
      <c r="Q555" s="184">
        <f t="shared" si="899"/>
        <v>33.700000000000003</v>
      </c>
      <c r="R555" s="180">
        <v>33700000</v>
      </c>
      <c r="S555" s="181">
        <v>100654000</v>
      </c>
      <c r="T555" s="180">
        <f t="shared" si="894"/>
        <v>100.654</v>
      </c>
      <c r="U555" s="209">
        <f t="shared" si="887"/>
        <v>0.33481034037395435</v>
      </c>
      <c r="V555" s="227">
        <v>28</v>
      </c>
      <c r="W555" s="239">
        <f t="shared" si="900"/>
        <v>3.5947857142857145</v>
      </c>
      <c r="X555" s="228">
        <f t="shared" si="888"/>
        <v>0.6557225000000001</v>
      </c>
      <c r="Y555" s="182">
        <v>2014</v>
      </c>
      <c r="Z555" s="202"/>
      <c r="AA555" s="190"/>
      <c r="AB555" s="224" t="s">
        <v>2624</v>
      </c>
      <c r="AC555" s="189"/>
    </row>
    <row r="556" spans="1:29">
      <c r="A556" s="262" t="s">
        <v>2625</v>
      </c>
      <c r="B556" s="177">
        <v>22</v>
      </c>
      <c r="C556" s="195">
        <v>30</v>
      </c>
      <c r="D556" s="252">
        <f t="shared" ref="D556:D560" si="901">(B556+C556)/2</f>
        <v>26</v>
      </c>
      <c r="E556" s="195">
        <v>59</v>
      </c>
      <c r="F556" s="195">
        <v>50</v>
      </c>
      <c r="G556" s="180">
        <f t="shared" si="480"/>
        <v>9</v>
      </c>
      <c r="H556" s="195">
        <f t="shared" ref="H556:H560" si="902">(E556+F556)/2</f>
        <v>54.5</v>
      </c>
      <c r="I556" s="208">
        <f t="shared" si="482"/>
        <v>-28.5</v>
      </c>
      <c r="J556" s="204" t="s">
        <v>1565</v>
      </c>
      <c r="K556" s="204" t="s">
        <v>1565</v>
      </c>
      <c r="L556" s="183" t="s">
        <v>1547</v>
      </c>
      <c r="M556" s="184">
        <f t="shared" si="897"/>
        <v>28.501448</v>
      </c>
      <c r="N556" s="180">
        <v>28501448</v>
      </c>
      <c r="O556" s="216">
        <f t="shared" si="898"/>
        <v>70.537890000000004</v>
      </c>
      <c r="P556" s="180">
        <v>70537890</v>
      </c>
      <c r="Q556" s="184">
        <f t="shared" si="899"/>
        <v>1.3382050000000001</v>
      </c>
      <c r="R556" s="185">
        <v>1338205</v>
      </c>
      <c r="S556" s="185">
        <f>R556+P556</f>
        <v>71876095</v>
      </c>
      <c r="T556" s="185">
        <f t="shared" si="894"/>
        <v>71.876095000000007</v>
      </c>
      <c r="U556" s="209">
        <f>R556/S556</f>
        <v>1.8618220703281112E-2</v>
      </c>
      <c r="V556" s="187">
        <v>20</v>
      </c>
      <c r="W556" s="188">
        <f t="shared" ref="W556:W559" si="903">SUM(T556/V556)</f>
        <v>3.5938047500000003</v>
      </c>
      <c r="X556" s="209">
        <f>N556/(V556*1000000)</f>
        <v>1.4250723999999999</v>
      </c>
      <c r="Y556" s="195">
        <v>2016</v>
      </c>
      <c r="Z556" s="190"/>
      <c r="AA556" s="190"/>
      <c r="AB556" s="191" t="s">
        <v>2626</v>
      </c>
      <c r="AC556" s="190"/>
    </row>
    <row r="557" spans="1:29">
      <c r="A557" s="264" t="s">
        <v>2627</v>
      </c>
      <c r="B557" s="206">
        <v>5</v>
      </c>
      <c r="C557" s="189">
        <v>13</v>
      </c>
      <c r="D557" s="189">
        <f t="shared" si="901"/>
        <v>9</v>
      </c>
      <c r="E557" s="195">
        <v>36</v>
      </c>
      <c r="F557" s="189">
        <v>24</v>
      </c>
      <c r="G557" s="195">
        <f t="shared" si="480"/>
        <v>12</v>
      </c>
      <c r="H557" s="189">
        <f t="shared" si="902"/>
        <v>30</v>
      </c>
      <c r="I557" s="195">
        <f t="shared" si="482"/>
        <v>-21</v>
      </c>
      <c r="J557" s="193" t="s">
        <v>1550</v>
      </c>
      <c r="K557" s="193" t="s">
        <v>1550</v>
      </c>
      <c r="L557" s="193" t="s">
        <v>1557</v>
      </c>
      <c r="M557" s="184">
        <f t="shared" si="897"/>
        <v>23.762435</v>
      </c>
      <c r="N557" s="185">
        <v>23762435</v>
      </c>
      <c r="O557" s="184">
        <f t="shared" si="898"/>
        <v>71.03819</v>
      </c>
      <c r="P557" s="180">
        <v>71038190</v>
      </c>
      <c r="Q557" s="184">
        <f t="shared" si="899"/>
        <v>36.492536999999999</v>
      </c>
      <c r="R557" s="180">
        <v>36492537</v>
      </c>
      <c r="S557" s="185">
        <f>SUM(P557+Q557*1000000)</f>
        <v>107530727</v>
      </c>
      <c r="T557" s="185">
        <f t="shared" si="894"/>
        <v>107.530727</v>
      </c>
      <c r="U557" s="209">
        <f>(R557/S557)</f>
        <v>0.3393684579106398</v>
      </c>
      <c r="V557" s="227">
        <v>30</v>
      </c>
      <c r="W557" s="223">
        <f t="shared" si="903"/>
        <v>3.5843575666666667</v>
      </c>
      <c r="X557" s="228">
        <f>SUM(M557/V557)</f>
        <v>0.79208116666666661</v>
      </c>
      <c r="Y557" s="189">
        <v>2015</v>
      </c>
      <c r="Z557" s="190"/>
      <c r="AA557" s="190"/>
      <c r="AB557" s="224" t="s">
        <v>2628</v>
      </c>
      <c r="AC557" s="189"/>
    </row>
    <row r="558" spans="1:29">
      <c r="A558" s="262" t="s">
        <v>2629</v>
      </c>
      <c r="B558" s="177">
        <v>87</v>
      </c>
      <c r="C558" s="195">
        <v>71</v>
      </c>
      <c r="D558" s="252">
        <f t="shared" si="901"/>
        <v>79</v>
      </c>
      <c r="E558" s="195">
        <v>95</v>
      </c>
      <c r="F558" s="195">
        <v>86</v>
      </c>
      <c r="G558" s="180">
        <f t="shared" si="480"/>
        <v>9</v>
      </c>
      <c r="H558" s="246">
        <f t="shared" si="902"/>
        <v>90.5</v>
      </c>
      <c r="I558" s="208">
        <f t="shared" si="482"/>
        <v>-11.5</v>
      </c>
      <c r="J558" s="204" t="s">
        <v>1554</v>
      </c>
      <c r="K558" s="204" t="s">
        <v>1554</v>
      </c>
      <c r="L558" s="183" t="s">
        <v>1536</v>
      </c>
      <c r="M558" s="184">
        <f t="shared" si="897"/>
        <v>15.190758000000001</v>
      </c>
      <c r="N558" s="180">
        <v>15190758</v>
      </c>
      <c r="O558" s="216">
        <f t="shared" si="898"/>
        <v>64.944344999999998</v>
      </c>
      <c r="P558" s="180">
        <v>64944345</v>
      </c>
      <c r="Q558" s="184">
        <f t="shared" si="899"/>
        <v>78.36</v>
      </c>
      <c r="R558" s="185">
        <v>78360000</v>
      </c>
      <c r="S558" s="185">
        <f t="shared" ref="S558:S559" si="904">R558+P558</f>
        <v>143304345</v>
      </c>
      <c r="T558" s="185">
        <f t="shared" si="894"/>
        <v>143.30434500000001</v>
      </c>
      <c r="U558" s="209">
        <f t="shared" ref="U558:U559" si="905">R558/S558</f>
        <v>0.54680826321072118</v>
      </c>
      <c r="V558" s="187">
        <v>40</v>
      </c>
      <c r="W558" s="188">
        <f t="shared" si="903"/>
        <v>3.5826086250000002</v>
      </c>
      <c r="X558" s="209">
        <f t="shared" ref="X558:X559" si="906">N558/(V558*1000000)</f>
        <v>0.37976894999999999</v>
      </c>
      <c r="Y558" s="195">
        <v>2016</v>
      </c>
      <c r="Z558" s="190"/>
      <c r="AA558" s="190"/>
      <c r="AB558" s="191" t="s">
        <v>2630</v>
      </c>
      <c r="AC558" s="190"/>
    </row>
    <row r="559" spans="1:29">
      <c r="A559" s="262" t="s">
        <v>2631</v>
      </c>
      <c r="B559" s="177">
        <v>88</v>
      </c>
      <c r="C559" s="195">
        <v>81</v>
      </c>
      <c r="D559" s="252">
        <f t="shared" si="901"/>
        <v>84.5</v>
      </c>
      <c r="E559" s="195">
        <v>88</v>
      </c>
      <c r="F559" s="195">
        <v>82</v>
      </c>
      <c r="G559" s="180">
        <f t="shared" si="480"/>
        <v>6</v>
      </c>
      <c r="H559" s="246">
        <f t="shared" si="902"/>
        <v>85</v>
      </c>
      <c r="I559" s="208">
        <f t="shared" si="482"/>
        <v>-0.5</v>
      </c>
      <c r="J559" s="204" t="s">
        <v>1554</v>
      </c>
      <c r="K559" s="204" t="s">
        <v>1554</v>
      </c>
      <c r="L559" s="183" t="s">
        <v>1536</v>
      </c>
      <c r="M559" s="184">
        <f t="shared" si="897"/>
        <v>10.531026000000001</v>
      </c>
      <c r="N559" s="180">
        <v>10531026</v>
      </c>
      <c r="O559" s="216">
        <f t="shared" si="898"/>
        <v>37.204388999999999</v>
      </c>
      <c r="P559" s="180">
        <v>37204389</v>
      </c>
      <c r="Q559" s="184">
        <f t="shared" si="899"/>
        <v>63.086635999999999</v>
      </c>
      <c r="R559" s="185">
        <v>63086636</v>
      </c>
      <c r="S559" s="185">
        <f t="shared" si="904"/>
        <v>100291025</v>
      </c>
      <c r="T559" s="185">
        <f t="shared" si="894"/>
        <v>100.291025</v>
      </c>
      <c r="U559" s="209">
        <f t="shared" si="905"/>
        <v>0.62903570882838222</v>
      </c>
      <c r="V559" s="187">
        <v>28</v>
      </c>
      <c r="W559" s="188">
        <f t="shared" si="903"/>
        <v>3.5818223214285716</v>
      </c>
      <c r="X559" s="209">
        <f t="shared" si="906"/>
        <v>0.37610807142857144</v>
      </c>
      <c r="Y559" s="195">
        <v>2016</v>
      </c>
      <c r="Z559" s="193" t="s">
        <v>1615</v>
      </c>
      <c r="AA559" s="193" t="s">
        <v>2632</v>
      </c>
      <c r="AB559" s="191" t="s">
        <v>2633</v>
      </c>
      <c r="AC559" s="190"/>
    </row>
    <row r="560" spans="1:29">
      <c r="A560" s="260" t="s">
        <v>2634</v>
      </c>
      <c r="B560" s="177">
        <v>40</v>
      </c>
      <c r="C560" s="177">
        <v>50</v>
      </c>
      <c r="D560" s="177">
        <f t="shared" si="901"/>
        <v>45</v>
      </c>
      <c r="E560" s="177">
        <v>31</v>
      </c>
      <c r="F560" s="177">
        <v>19</v>
      </c>
      <c r="G560" s="177">
        <f t="shared" si="480"/>
        <v>12</v>
      </c>
      <c r="H560" s="177">
        <f t="shared" si="902"/>
        <v>25</v>
      </c>
      <c r="I560" s="177">
        <f t="shared" si="482"/>
        <v>20</v>
      </c>
      <c r="J560" s="183" t="s">
        <v>1534</v>
      </c>
      <c r="K560" s="232" t="s">
        <v>1626</v>
      </c>
      <c r="L560" s="213" t="s">
        <v>1574</v>
      </c>
      <c r="M560" s="216">
        <f t="shared" si="897"/>
        <v>4.2402449999999998</v>
      </c>
      <c r="N560" s="233">
        <v>4240245</v>
      </c>
      <c r="O560" s="216">
        <f t="shared" si="898"/>
        <v>9.7477599999999995</v>
      </c>
      <c r="P560" s="233">
        <v>9747760</v>
      </c>
      <c r="Q560" s="216">
        <f t="shared" si="899"/>
        <v>8.1</v>
      </c>
      <c r="R560" s="233">
        <v>8100000</v>
      </c>
      <c r="S560" s="180">
        <f>P560+R560</f>
        <v>17847760</v>
      </c>
      <c r="T560" s="180">
        <f t="shared" si="894"/>
        <v>17.847760000000001</v>
      </c>
      <c r="U560" s="234">
        <f t="shared" ref="U560:U575" si="907">(R560/S560)</f>
        <v>0.45383846488298812</v>
      </c>
      <c r="V560" s="227">
        <v>5</v>
      </c>
      <c r="W560" s="235">
        <f>SUM(S560/(V560*1000000))</f>
        <v>3.5695519999999998</v>
      </c>
      <c r="X560" s="234">
        <f t="shared" ref="X560:X575" si="908">SUM(M560/V560)</f>
        <v>0.84804899999999994</v>
      </c>
      <c r="Y560" s="177">
        <v>2019</v>
      </c>
      <c r="Z560" s="236"/>
      <c r="AA560" s="236"/>
      <c r="AB560" s="248" t="s">
        <v>2635</v>
      </c>
      <c r="AC560" s="190"/>
    </row>
    <row r="561" spans="1:29">
      <c r="A561" s="261" t="s">
        <v>2636</v>
      </c>
      <c r="B561" s="218">
        <v>45</v>
      </c>
      <c r="C561" s="178">
        <v>46</v>
      </c>
      <c r="D561" s="218">
        <f>AVERAGE(B561:C561)</f>
        <v>45.5</v>
      </c>
      <c r="E561" s="178">
        <v>39</v>
      </c>
      <c r="F561" s="178">
        <v>50</v>
      </c>
      <c r="G561" s="178">
        <f t="shared" si="480"/>
        <v>-11</v>
      </c>
      <c r="H561" s="178">
        <f>AVERAGE(E561:F561)</f>
        <v>44.5</v>
      </c>
      <c r="I561" s="218">
        <f t="shared" si="482"/>
        <v>1</v>
      </c>
      <c r="J561" s="213" t="s">
        <v>1402</v>
      </c>
      <c r="K561" s="213" t="s">
        <v>1402</v>
      </c>
      <c r="L561" s="213" t="s">
        <v>1557</v>
      </c>
      <c r="M561" s="221">
        <v>8.2033909999999999</v>
      </c>
      <c r="N561" s="180">
        <v>8203391</v>
      </c>
      <c r="O561" s="216">
        <f t="shared" si="898"/>
        <v>17.609452000000001</v>
      </c>
      <c r="P561" s="222">
        <v>17609452</v>
      </c>
      <c r="Q561" s="216">
        <f t="shared" si="899"/>
        <v>18.010069000000001</v>
      </c>
      <c r="R561" s="222">
        <v>18010069</v>
      </c>
      <c r="S561" s="222">
        <v>35619521</v>
      </c>
      <c r="T561" s="222">
        <f t="shared" si="894"/>
        <v>35.619520999999999</v>
      </c>
      <c r="U561" s="209">
        <f t="shared" si="907"/>
        <v>0.50562355962057992</v>
      </c>
      <c r="V561" s="187">
        <v>10</v>
      </c>
      <c r="W561" s="223">
        <f>SUM(T561/V561)</f>
        <v>3.5619521000000001</v>
      </c>
      <c r="X561" s="228">
        <f t="shared" si="908"/>
        <v>0.82033909999999999</v>
      </c>
      <c r="Y561" s="178">
        <v>2007</v>
      </c>
      <c r="Z561" s="190"/>
      <c r="AA561" s="190"/>
      <c r="AB561" s="191" t="s">
        <v>2637</v>
      </c>
      <c r="AC561" s="190"/>
    </row>
    <row r="562" spans="1:29">
      <c r="A562" s="267" t="s">
        <v>2638</v>
      </c>
      <c r="B562" s="177">
        <v>87</v>
      </c>
      <c r="C562" s="178">
        <v>83</v>
      </c>
      <c r="D562" s="180">
        <f t="shared" ref="D562:D564" si="909">(B562+C562)/2</f>
        <v>85</v>
      </c>
      <c r="E562" s="178">
        <v>72</v>
      </c>
      <c r="F562" s="180">
        <v>69</v>
      </c>
      <c r="G562" s="181">
        <f t="shared" si="480"/>
        <v>3</v>
      </c>
      <c r="H562" s="182">
        <f t="shared" ref="H562:H564" si="910">(E562+F562)/2</f>
        <v>70.5</v>
      </c>
      <c r="I562" s="181">
        <f t="shared" si="482"/>
        <v>14.5</v>
      </c>
      <c r="J562" s="183" t="s">
        <v>1554</v>
      </c>
      <c r="K562" s="183" t="s">
        <v>1554</v>
      </c>
      <c r="L562" s="183" t="s">
        <v>1536</v>
      </c>
      <c r="M562" s="184">
        <f t="shared" ref="M562:M566" si="911">N562/1000000</f>
        <v>19.361968000000001</v>
      </c>
      <c r="N562" s="180">
        <v>19361968</v>
      </c>
      <c r="O562" s="216"/>
      <c r="P562" s="180">
        <v>81903458</v>
      </c>
      <c r="Q562" s="184">
        <f t="shared" si="899"/>
        <v>95.766893999999994</v>
      </c>
      <c r="R562" s="185">
        <f t="shared" ref="R562:R563" si="912">S562-P562</f>
        <v>95766894</v>
      </c>
      <c r="S562" s="180">
        <v>177670352</v>
      </c>
      <c r="T562" s="185">
        <f t="shared" si="894"/>
        <v>177.67035200000001</v>
      </c>
      <c r="U562" s="186">
        <f t="shared" si="907"/>
        <v>0.53901448903528937</v>
      </c>
      <c r="V562" s="187">
        <v>50</v>
      </c>
      <c r="W562" s="239">
        <f t="shared" ref="W562:W566" si="913">SUM(S562/(V562*1000000))</f>
        <v>3.5534070400000002</v>
      </c>
      <c r="X562" s="186">
        <f t="shared" si="908"/>
        <v>0.38723936000000003</v>
      </c>
      <c r="Y562" s="178">
        <v>2018</v>
      </c>
      <c r="Z562" s="190"/>
      <c r="AA562" s="190"/>
      <c r="AB562" s="191" t="s">
        <v>2639</v>
      </c>
      <c r="AC562" s="190"/>
    </row>
    <row r="563" spans="1:29">
      <c r="A563" s="268" t="s">
        <v>758</v>
      </c>
      <c r="B563" s="177">
        <v>53</v>
      </c>
      <c r="C563" s="178">
        <v>45</v>
      </c>
      <c r="D563" s="180">
        <f t="shared" si="909"/>
        <v>49</v>
      </c>
      <c r="E563" s="178">
        <v>77</v>
      </c>
      <c r="F563" s="180">
        <v>60</v>
      </c>
      <c r="G563" s="181">
        <f t="shared" si="480"/>
        <v>17</v>
      </c>
      <c r="H563" s="182">
        <f t="shared" si="910"/>
        <v>68.5</v>
      </c>
      <c r="I563" s="181">
        <f t="shared" si="482"/>
        <v>-19.5</v>
      </c>
      <c r="J563" s="204" t="s">
        <v>1544</v>
      </c>
      <c r="K563" s="204" t="s">
        <v>1544</v>
      </c>
      <c r="L563" s="183" t="s">
        <v>1541</v>
      </c>
      <c r="M563" s="184">
        <f t="shared" si="911"/>
        <v>35.753093</v>
      </c>
      <c r="N563" s="180">
        <v>35753093</v>
      </c>
      <c r="O563" s="184">
        <f t="shared" ref="O563:O570" si="914">P563/1000000</f>
        <v>99.345950000000002</v>
      </c>
      <c r="P563" s="180">
        <v>99345950</v>
      </c>
      <c r="Q563" s="184">
        <f t="shared" si="899"/>
        <v>326.89999999999998</v>
      </c>
      <c r="R563" s="185">
        <f t="shared" si="912"/>
        <v>326900000</v>
      </c>
      <c r="S563" s="180">
        <v>426245950</v>
      </c>
      <c r="T563" s="185">
        <f t="shared" si="894"/>
        <v>426.24594999999999</v>
      </c>
      <c r="U563" s="186">
        <f t="shared" si="907"/>
        <v>0.76692810805592404</v>
      </c>
      <c r="V563" s="187">
        <v>120</v>
      </c>
      <c r="W563" s="239">
        <f t="shared" si="913"/>
        <v>3.5520495833333334</v>
      </c>
      <c r="X563" s="186">
        <f t="shared" si="908"/>
        <v>0.29794244166666667</v>
      </c>
      <c r="Y563" s="178">
        <v>2018</v>
      </c>
      <c r="Z563" s="190"/>
      <c r="AA563" s="190"/>
      <c r="AB563" s="191" t="s">
        <v>2640</v>
      </c>
      <c r="AC563" s="190"/>
    </row>
    <row r="564" spans="1:29">
      <c r="A564" s="267" t="s">
        <v>2641</v>
      </c>
      <c r="B564" s="177">
        <v>28</v>
      </c>
      <c r="C564" s="178">
        <v>43</v>
      </c>
      <c r="D564" s="180">
        <f t="shared" si="909"/>
        <v>35.5</v>
      </c>
      <c r="E564" s="178">
        <v>43</v>
      </c>
      <c r="F564" s="180">
        <v>54</v>
      </c>
      <c r="G564" s="181">
        <f t="shared" si="480"/>
        <v>-11</v>
      </c>
      <c r="H564" s="182">
        <f t="shared" si="910"/>
        <v>48.5</v>
      </c>
      <c r="I564" s="181">
        <f t="shared" si="482"/>
        <v>-13</v>
      </c>
      <c r="J564" s="183" t="s">
        <v>1565</v>
      </c>
      <c r="K564" s="183" t="s">
        <v>1565</v>
      </c>
      <c r="L564" s="183" t="s">
        <v>1547</v>
      </c>
      <c r="M564" s="184">
        <f t="shared" si="911"/>
        <v>27.257615000000001</v>
      </c>
      <c r="N564" s="180">
        <v>27257615</v>
      </c>
      <c r="O564" s="184">
        <f t="shared" si="914"/>
        <v>77.339129999999997</v>
      </c>
      <c r="P564" s="180">
        <v>77339130</v>
      </c>
      <c r="Q564" s="184">
        <f t="shared" si="899"/>
        <v>25.531416</v>
      </c>
      <c r="R564" s="180">
        <v>25531416</v>
      </c>
      <c r="S564" s="180">
        <v>102870546</v>
      </c>
      <c r="T564" s="185">
        <f>S564/100000</f>
        <v>1028.7054599999999</v>
      </c>
      <c r="U564" s="186">
        <f t="shared" si="907"/>
        <v>0.24818975880617958</v>
      </c>
      <c r="V564" s="187">
        <v>29</v>
      </c>
      <c r="W564" s="239">
        <f t="shared" si="913"/>
        <v>3.5472602068965515</v>
      </c>
      <c r="X564" s="186">
        <f t="shared" si="908"/>
        <v>0.93991775862068971</v>
      </c>
      <c r="Y564" s="178">
        <v>2018</v>
      </c>
      <c r="Z564" s="190"/>
      <c r="AA564" s="190"/>
      <c r="AB564" s="191" t="s">
        <v>2642</v>
      </c>
      <c r="AC564" s="190"/>
    </row>
    <row r="565" spans="1:29">
      <c r="A565" s="265" t="s">
        <v>955</v>
      </c>
      <c r="B565" s="241">
        <v>53</v>
      </c>
      <c r="C565" s="182">
        <v>53</v>
      </c>
      <c r="D565" s="254">
        <f>AVERAGE(B565:C565)</f>
        <v>53</v>
      </c>
      <c r="E565" s="182">
        <v>66</v>
      </c>
      <c r="F565" s="182">
        <v>68</v>
      </c>
      <c r="G565" s="211">
        <f t="shared" si="480"/>
        <v>-2</v>
      </c>
      <c r="H565" s="211">
        <f>AVERAGE(E565:F565)</f>
        <v>67</v>
      </c>
      <c r="I565" s="211">
        <f t="shared" si="482"/>
        <v>-14</v>
      </c>
      <c r="J565" s="196" t="s">
        <v>1609</v>
      </c>
      <c r="K565" s="196" t="s">
        <v>2061</v>
      </c>
      <c r="L565" s="196" t="s">
        <v>1557</v>
      </c>
      <c r="M565" s="216">
        <f t="shared" si="911"/>
        <v>91.608337000000006</v>
      </c>
      <c r="N565" s="181">
        <v>91608337</v>
      </c>
      <c r="O565" s="216">
        <f t="shared" si="914"/>
        <v>202.85393300000001</v>
      </c>
      <c r="P565" s="181">
        <v>202853933</v>
      </c>
      <c r="Q565" s="184">
        <f t="shared" si="899"/>
        <v>506.12839000000002</v>
      </c>
      <c r="R565" s="180">
        <v>506128390</v>
      </c>
      <c r="S565" s="181">
        <v>708982323</v>
      </c>
      <c r="T565" s="180">
        <f t="shared" ref="T565:T570" si="915">S565/1000000</f>
        <v>708.98232299999995</v>
      </c>
      <c r="U565" s="209">
        <f t="shared" si="907"/>
        <v>0.71388012589419669</v>
      </c>
      <c r="V565" s="227">
        <v>200</v>
      </c>
      <c r="W565" s="239">
        <f t="shared" si="913"/>
        <v>3.5449116150000002</v>
      </c>
      <c r="X565" s="228">
        <f t="shared" si="908"/>
        <v>0.45804168500000003</v>
      </c>
      <c r="Y565" s="182">
        <v>2014</v>
      </c>
      <c r="Z565" s="202"/>
      <c r="AA565" s="190"/>
      <c r="AB565" s="224" t="s">
        <v>2643</v>
      </c>
      <c r="AC565" s="189"/>
    </row>
    <row r="566" spans="1:29">
      <c r="A566" s="262" t="s">
        <v>2644</v>
      </c>
      <c r="B566" s="177">
        <v>37</v>
      </c>
      <c r="C566" s="195">
        <v>48</v>
      </c>
      <c r="D566" s="180">
        <f>(B566+C566)/2</f>
        <v>42.5</v>
      </c>
      <c r="E566" s="195">
        <v>63</v>
      </c>
      <c r="F566" s="195">
        <v>64</v>
      </c>
      <c r="G566" s="182">
        <f t="shared" si="480"/>
        <v>-1</v>
      </c>
      <c r="H566" s="182">
        <f>(E566+F566)/2</f>
        <v>63.5</v>
      </c>
      <c r="I566" s="181">
        <f t="shared" si="482"/>
        <v>-21</v>
      </c>
      <c r="J566" s="196" t="s">
        <v>1601</v>
      </c>
      <c r="K566" s="196" t="s">
        <v>1601</v>
      </c>
      <c r="L566" s="197" t="s">
        <v>1547</v>
      </c>
      <c r="M566" s="198">
        <f t="shared" si="911"/>
        <v>4.7300380000000004</v>
      </c>
      <c r="N566" s="180">
        <v>4730038</v>
      </c>
      <c r="O566" s="198">
        <f t="shared" si="914"/>
        <v>21.858070000000001</v>
      </c>
      <c r="P566" s="180">
        <v>21858070</v>
      </c>
      <c r="Q566" s="198">
        <f t="shared" si="899"/>
        <v>84.197417000000002</v>
      </c>
      <c r="R566" s="181">
        <f>S566-P566</f>
        <v>84197417</v>
      </c>
      <c r="S566" s="180">
        <v>106055487</v>
      </c>
      <c r="T566" s="180">
        <f t="shared" si="915"/>
        <v>106.055487</v>
      </c>
      <c r="U566" s="186">
        <f t="shared" si="907"/>
        <v>0.79389967819392504</v>
      </c>
      <c r="V566" s="227">
        <v>30</v>
      </c>
      <c r="W566" s="239">
        <f t="shared" si="913"/>
        <v>3.5351829000000001</v>
      </c>
      <c r="X566" s="186">
        <f t="shared" si="908"/>
        <v>0.15766793333333334</v>
      </c>
      <c r="Y566" s="195">
        <v>2017</v>
      </c>
      <c r="Z566" s="202"/>
      <c r="AA566" s="202"/>
      <c r="AB566" s="203" t="s">
        <v>2645</v>
      </c>
      <c r="AC566" s="202"/>
    </row>
    <row r="567" spans="1:29">
      <c r="A567" s="261" t="s">
        <v>653</v>
      </c>
      <c r="B567" s="218">
        <v>31</v>
      </c>
      <c r="C567" s="178">
        <v>48</v>
      </c>
      <c r="D567" s="218">
        <f t="shared" ref="D567:D569" si="916">AVERAGE(B567:C567)</f>
        <v>39.5</v>
      </c>
      <c r="E567" s="178">
        <v>67</v>
      </c>
      <c r="F567" s="178">
        <v>57</v>
      </c>
      <c r="G567" s="178">
        <f t="shared" si="480"/>
        <v>10</v>
      </c>
      <c r="H567" s="178">
        <f t="shared" ref="H567:H569" si="917">AVERAGE(E567:F567)</f>
        <v>62</v>
      </c>
      <c r="I567" s="218">
        <f t="shared" si="482"/>
        <v>-22.5</v>
      </c>
      <c r="J567" s="213" t="s">
        <v>1701</v>
      </c>
      <c r="K567" s="213" t="s">
        <v>1701</v>
      </c>
      <c r="L567" s="213" t="s">
        <v>1557</v>
      </c>
      <c r="M567" s="221">
        <v>44.783771999999999</v>
      </c>
      <c r="N567" s="180">
        <v>44783772</v>
      </c>
      <c r="O567" s="216">
        <f t="shared" si="914"/>
        <v>219.96411499999999</v>
      </c>
      <c r="P567" s="222">
        <v>219964115</v>
      </c>
      <c r="Q567" s="216">
        <f t="shared" si="899"/>
        <v>237.400485</v>
      </c>
      <c r="R567" s="222">
        <v>237400485</v>
      </c>
      <c r="S567" s="222">
        <v>457364600</v>
      </c>
      <c r="T567" s="222">
        <f t="shared" si="915"/>
        <v>457.3646</v>
      </c>
      <c r="U567" s="209">
        <f t="shared" si="907"/>
        <v>0.51906178353112598</v>
      </c>
      <c r="V567" s="187">
        <v>130</v>
      </c>
      <c r="W567" s="223">
        <f t="shared" ref="W567:W569" si="918">SUM(T567/V567)</f>
        <v>3.5181892307692308</v>
      </c>
      <c r="X567" s="228">
        <f t="shared" si="908"/>
        <v>0.34449055384615385</v>
      </c>
      <c r="Y567" s="178">
        <v>2007</v>
      </c>
      <c r="Z567" s="190"/>
      <c r="AA567" s="190"/>
      <c r="AB567" s="191" t="s">
        <v>2646</v>
      </c>
      <c r="AC567" s="190"/>
    </row>
    <row r="568" spans="1:29">
      <c r="A568" s="263" t="s">
        <v>2647</v>
      </c>
      <c r="B568" s="206">
        <v>70</v>
      </c>
      <c r="C568" s="189">
        <v>59</v>
      </c>
      <c r="D568" s="253">
        <f t="shared" si="916"/>
        <v>64.5</v>
      </c>
      <c r="E568" s="189">
        <v>67</v>
      </c>
      <c r="F568" s="189">
        <v>71</v>
      </c>
      <c r="G568" s="244">
        <f t="shared" si="480"/>
        <v>-4</v>
      </c>
      <c r="H568" s="244">
        <f t="shared" si="917"/>
        <v>69</v>
      </c>
      <c r="I568" s="244">
        <f t="shared" si="482"/>
        <v>-4.5</v>
      </c>
      <c r="J568" s="213" t="s">
        <v>1636</v>
      </c>
      <c r="K568" s="193" t="s">
        <v>2648</v>
      </c>
      <c r="L568" s="193" t="s">
        <v>1557</v>
      </c>
      <c r="M568" s="184">
        <f t="shared" ref="M568:M570" si="919">N568/1000000</f>
        <v>34.01793</v>
      </c>
      <c r="N568" s="185">
        <v>34017930</v>
      </c>
      <c r="O568" s="184">
        <f t="shared" si="914"/>
        <v>119.793567</v>
      </c>
      <c r="P568" s="185">
        <v>119793567</v>
      </c>
      <c r="Q568" s="184">
        <f t="shared" si="899"/>
        <v>154.53238200000001</v>
      </c>
      <c r="R568" s="185">
        <v>154532382</v>
      </c>
      <c r="S568" s="185">
        <v>274325949</v>
      </c>
      <c r="T568" s="185">
        <f t="shared" si="915"/>
        <v>274.32594899999998</v>
      </c>
      <c r="U568" s="209">
        <f t="shared" si="907"/>
        <v>0.56331667697976318</v>
      </c>
      <c r="V568" s="187">
        <v>78</v>
      </c>
      <c r="W568" s="223">
        <f t="shared" si="918"/>
        <v>3.5169993461538458</v>
      </c>
      <c r="X568" s="228">
        <f t="shared" si="908"/>
        <v>0.43612730769230768</v>
      </c>
      <c r="Y568" s="189">
        <v>2013</v>
      </c>
      <c r="Z568" s="190"/>
      <c r="AA568" s="190"/>
      <c r="AB568" s="224" t="s">
        <v>2649</v>
      </c>
      <c r="AC568" s="189"/>
    </row>
    <row r="569" spans="1:29">
      <c r="A569" s="263" t="s">
        <v>1046</v>
      </c>
      <c r="B569" s="206">
        <v>19</v>
      </c>
      <c r="C569" s="189">
        <v>30</v>
      </c>
      <c r="D569" s="253">
        <f t="shared" si="916"/>
        <v>24.5</v>
      </c>
      <c r="E569" s="189">
        <v>45</v>
      </c>
      <c r="F569" s="189">
        <v>54</v>
      </c>
      <c r="G569" s="244">
        <f t="shared" si="480"/>
        <v>-9</v>
      </c>
      <c r="H569" s="244">
        <f t="shared" si="917"/>
        <v>49.5</v>
      </c>
      <c r="I569" s="244">
        <f t="shared" si="482"/>
        <v>-25</v>
      </c>
      <c r="J569" s="193" t="s">
        <v>1565</v>
      </c>
      <c r="K569" s="193" t="s">
        <v>1565</v>
      </c>
      <c r="L569" s="193" t="s">
        <v>1557</v>
      </c>
      <c r="M569" s="184">
        <f t="shared" si="919"/>
        <v>41.671197999999997</v>
      </c>
      <c r="N569" s="185">
        <v>41671198</v>
      </c>
      <c r="O569" s="184">
        <f t="shared" si="914"/>
        <v>112.20007200000001</v>
      </c>
      <c r="P569" s="185">
        <v>112200072</v>
      </c>
      <c r="Q569" s="184">
        <f t="shared" si="899"/>
        <v>249.8</v>
      </c>
      <c r="R569" s="185">
        <v>249800000</v>
      </c>
      <c r="S569" s="185">
        <v>362000072</v>
      </c>
      <c r="T569" s="185">
        <f t="shared" si="915"/>
        <v>362.00007199999999</v>
      </c>
      <c r="U569" s="209">
        <f t="shared" si="907"/>
        <v>0.6900551113702541</v>
      </c>
      <c r="V569" s="187">
        <v>103</v>
      </c>
      <c r="W569" s="223">
        <f t="shared" si="918"/>
        <v>3.5145638058252424</v>
      </c>
      <c r="X569" s="228">
        <f t="shared" si="908"/>
        <v>0.40457473786407766</v>
      </c>
      <c r="Y569" s="189">
        <v>2013</v>
      </c>
      <c r="Z569" s="190"/>
      <c r="AA569" s="190"/>
      <c r="AB569" s="224" t="str">
        <f>HYPERLINK("http://www.amazon.com/gp/product/B00FPGSPQU/?tag=titb-20","http://www.amazon.com/gp/product/B00FPGSPQU/?tag=titb-20")</f>
        <v>http://www.amazon.com/gp/product/B00FPGSPQU/?tag=titb-20</v>
      </c>
      <c r="AC569" s="189"/>
    </row>
    <row r="570" spans="1:29">
      <c r="A570" s="249" t="s">
        <v>2650</v>
      </c>
      <c r="B570" s="177">
        <v>45</v>
      </c>
      <c r="C570" s="177">
        <v>49</v>
      </c>
      <c r="D570" s="177">
        <f>(B570+C570)/2</f>
        <v>47</v>
      </c>
      <c r="E570" s="177">
        <v>32</v>
      </c>
      <c r="F570" s="177">
        <v>27</v>
      </c>
      <c r="G570" s="177">
        <f t="shared" si="480"/>
        <v>5</v>
      </c>
      <c r="H570" s="177">
        <f>(E570+F570)/2</f>
        <v>29.5</v>
      </c>
      <c r="I570" s="177">
        <f t="shared" si="482"/>
        <v>17.5</v>
      </c>
      <c r="J570" s="183" t="s">
        <v>2480</v>
      </c>
      <c r="K570" s="232" t="s">
        <v>2651</v>
      </c>
      <c r="L570" s="213" t="s">
        <v>1574</v>
      </c>
      <c r="M570" s="216">
        <f t="shared" si="919"/>
        <v>18.232087</v>
      </c>
      <c r="N570" s="180">
        <v>18232087</v>
      </c>
      <c r="O570" s="216">
        <f t="shared" si="914"/>
        <v>54.584108999999998</v>
      </c>
      <c r="P570" s="180">
        <v>54584109</v>
      </c>
      <c r="Q570" s="216">
        <f t="shared" si="899"/>
        <v>15.672610000000001</v>
      </c>
      <c r="R570" s="180">
        <v>15672610</v>
      </c>
      <c r="S570" s="180">
        <f>P570+R570</f>
        <v>70256719</v>
      </c>
      <c r="T570" s="180">
        <f t="shared" si="915"/>
        <v>70.256719000000004</v>
      </c>
      <c r="U570" s="234">
        <f t="shared" si="907"/>
        <v>0.22307631530587133</v>
      </c>
      <c r="V570" s="227">
        <v>20</v>
      </c>
      <c r="W570" s="235">
        <f>SUM(S570/(V570*1000000))</f>
        <v>3.5128359499999999</v>
      </c>
      <c r="X570" s="234">
        <f t="shared" si="908"/>
        <v>0.91160434999999995</v>
      </c>
      <c r="Y570" s="177">
        <v>2019</v>
      </c>
      <c r="Z570" s="236"/>
      <c r="AA570" s="236"/>
      <c r="AB570" s="231" t="s">
        <v>2652</v>
      </c>
      <c r="AC570" s="190"/>
    </row>
    <row r="571" spans="1:29">
      <c r="A571" s="261" t="s">
        <v>2653</v>
      </c>
      <c r="B571" s="218">
        <v>85</v>
      </c>
      <c r="C571" s="178">
        <v>67</v>
      </c>
      <c r="D571" s="218">
        <f t="shared" ref="D571:D575" si="920">AVERAGE(B571:C571)</f>
        <v>76</v>
      </c>
      <c r="E571" s="178">
        <v>75</v>
      </c>
      <c r="F571" s="178">
        <v>75</v>
      </c>
      <c r="G571" s="178">
        <f t="shared" si="480"/>
        <v>0</v>
      </c>
      <c r="H571" s="178">
        <f t="shared" ref="H571:H575" si="921">AVERAGE(E571:F571)</f>
        <v>75</v>
      </c>
      <c r="I571" s="218">
        <f t="shared" si="482"/>
        <v>1</v>
      </c>
      <c r="J571" s="213" t="s">
        <v>1550</v>
      </c>
      <c r="K571" s="213" t="s">
        <v>1623</v>
      </c>
      <c r="L571" s="213" t="s">
        <v>1547</v>
      </c>
      <c r="M571" s="221">
        <v>17.73</v>
      </c>
      <c r="N571" s="222">
        <f>M571*1000000</f>
        <v>17730000</v>
      </c>
      <c r="O571" s="184">
        <v>63.17</v>
      </c>
      <c r="P571" s="222">
        <f>O571*1000000</f>
        <v>63170000</v>
      </c>
      <c r="Q571" s="184">
        <v>42</v>
      </c>
      <c r="R571" s="180">
        <f>SUM(Q571*1000000)</f>
        <v>42000000</v>
      </c>
      <c r="S571" s="222">
        <f>T571*1000000</f>
        <v>105170000</v>
      </c>
      <c r="T571" s="222">
        <v>105.17</v>
      </c>
      <c r="U571" s="209">
        <f t="shared" si="907"/>
        <v>0.39935342778358845</v>
      </c>
      <c r="V571" s="187">
        <v>30</v>
      </c>
      <c r="W571" s="223">
        <f>SUM(T571/V571)</f>
        <v>3.5056666666666669</v>
      </c>
      <c r="X571" s="228">
        <f t="shared" si="908"/>
        <v>0.59099999999999997</v>
      </c>
      <c r="Y571" s="178">
        <v>2008</v>
      </c>
      <c r="Z571" s="190"/>
      <c r="AA571" s="190"/>
      <c r="AB571" s="224" t="s">
        <v>2654</v>
      </c>
      <c r="AC571" s="189"/>
    </row>
    <row r="572" spans="1:29">
      <c r="A572" s="261" t="s">
        <v>2655</v>
      </c>
      <c r="B572" s="218">
        <v>51</v>
      </c>
      <c r="C572" s="178">
        <v>54</v>
      </c>
      <c r="D572" s="247">
        <f t="shared" si="920"/>
        <v>52.5</v>
      </c>
      <c r="E572" s="178">
        <v>64</v>
      </c>
      <c r="F572" s="178">
        <v>71</v>
      </c>
      <c r="G572" s="220">
        <f t="shared" si="480"/>
        <v>-7</v>
      </c>
      <c r="H572" s="220">
        <f t="shared" si="921"/>
        <v>67.5</v>
      </c>
      <c r="I572" s="220">
        <f t="shared" si="482"/>
        <v>-15</v>
      </c>
      <c r="J572" s="213" t="s">
        <v>1550</v>
      </c>
      <c r="K572" s="213" t="s">
        <v>2222</v>
      </c>
      <c r="L572" s="196" t="s">
        <v>1541</v>
      </c>
      <c r="M572" s="221">
        <f>N572/1000000</f>
        <v>14.623599</v>
      </c>
      <c r="N572" s="222">
        <v>14623599</v>
      </c>
      <c r="O572" s="184">
        <f>P572/1000000</f>
        <v>49.008662000000001</v>
      </c>
      <c r="P572" s="222">
        <v>49008662</v>
      </c>
      <c r="Q572" s="184">
        <f>R572/1000000</f>
        <v>28.103514000000001</v>
      </c>
      <c r="R572" s="185">
        <v>28103514</v>
      </c>
      <c r="S572" s="222">
        <v>77112176</v>
      </c>
      <c r="T572" s="222">
        <f>S572/1000000</f>
        <v>77.112176000000005</v>
      </c>
      <c r="U572" s="209">
        <f t="shared" si="907"/>
        <v>0.36444975952954561</v>
      </c>
      <c r="V572" s="187">
        <v>22</v>
      </c>
      <c r="W572" s="223">
        <f>SUM((S572/1000000)/V572)</f>
        <v>3.5050989090909095</v>
      </c>
      <c r="X572" s="228">
        <f t="shared" si="908"/>
        <v>0.66470904545454546</v>
      </c>
      <c r="Y572" s="182">
        <v>2012</v>
      </c>
      <c r="Z572" s="190"/>
      <c r="AA572" s="190"/>
      <c r="AB572" s="224" t="s">
        <v>2656</v>
      </c>
      <c r="AC572" s="189"/>
    </row>
    <row r="573" spans="1:29">
      <c r="A573" s="261" t="s">
        <v>2657</v>
      </c>
      <c r="B573" s="218">
        <v>28</v>
      </c>
      <c r="C573" s="178">
        <v>40</v>
      </c>
      <c r="D573" s="218">
        <f t="shared" si="920"/>
        <v>34</v>
      </c>
      <c r="E573" s="178">
        <v>70</v>
      </c>
      <c r="F573" s="178">
        <v>80</v>
      </c>
      <c r="G573" s="178">
        <f t="shared" si="480"/>
        <v>-10</v>
      </c>
      <c r="H573" s="178">
        <f t="shared" si="921"/>
        <v>75</v>
      </c>
      <c r="I573" s="218">
        <f t="shared" si="482"/>
        <v>-41</v>
      </c>
      <c r="J573" s="213" t="s">
        <v>1612</v>
      </c>
      <c r="K573" s="213" t="s">
        <v>1612</v>
      </c>
      <c r="L573" s="213" t="s">
        <v>1547</v>
      </c>
      <c r="M573" s="221">
        <v>8</v>
      </c>
      <c r="N573" s="222">
        <f>M573*1000000</f>
        <v>8000000</v>
      </c>
      <c r="O573" s="184">
        <v>19.07</v>
      </c>
      <c r="P573" s="222">
        <f>O573*1000000</f>
        <v>19070000</v>
      </c>
      <c r="Q573" s="184">
        <v>36.96</v>
      </c>
      <c r="R573" s="180">
        <f>SUM(Q573*1000000)</f>
        <v>36960000</v>
      </c>
      <c r="S573" s="222">
        <f>T573*1000000</f>
        <v>56030000</v>
      </c>
      <c r="T573" s="222">
        <f>SUM(O573+Q573)</f>
        <v>56.03</v>
      </c>
      <c r="U573" s="209">
        <f t="shared" si="907"/>
        <v>0.65964661788327683</v>
      </c>
      <c r="V573" s="187">
        <v>16</v>
      </c>
      <c r="W573" s="223">
        <f>SUM(T573/V573)</f>
        <v>3.5018750000000001</v>
      </c>
      <c r="X573" s="228">
        <f t="shared" si="908"/>
        <v>0.5</v>
      </c>
      <c r="Y573" s="178">
        <v>2010</v>
      </c>
      <c r="Z573" s="190"/>
      <c r="AA573" s="190"/>
      <c r="AB573" s="224" t="s">
        <v>2658</v>
      </c>
      <c r="AC573" s="189"/>
    </row>
    <row r="574" spans="1:29">
      <c r="A574" s="265" t="s">
        <v>2659</v>
      </c>
      <c r="B574" s="241">
        <v>61</v>
      </c>
      <c r="C574" s="182">
        <v>57</v>
      </c>
      <c r="D574" s="254">
        <f t="shared" si="920"/>
        <v>59</v>
      </c>
      <c r="E574" s="182">
        <v>77</v>
      </c>
      <c r="F574" s="182">
        <v>68</v>
      </c>
      <c r="G574" s="211">
        <f t="shared" si="480"/>
        <v>9</v>
      </c>
      <c r="H574" s="211">
        <f t="shared" si="921"/>
        <v>72.5</v>
      </c>
      <c r="I574" s="211">
        <f t="shared" si="482"/>
        <v>-13.5</v>
      </c>
      <c r="J574" s="196" t="s">
        <v>1609</v>
      </c>
      <c r="K574" s="196" t="s">
        <v>2660</v>
      </c>
      <c r="L574" s="196" t="s">
        <v>1541</v>
      </c>
      <c r="M574" s="216">
        <f>N574/1000000</f>
        <v>34.137827999999999</v>
      </c>
      <c r="N574" s="181">
        <v>34137828</v>
      </c>
      <c r="O574" s="216">
        <f>P574/1000000</f>
        <v>101.530738</v>
      </c>
      <c r="P574" s="181">
        <v>101530738</v>
      </c>
      <c r="Q574" s="184">
        <f>R574/1000000</f>
        <v>90.8</v>
      </c>
      <c r="R574" s="180">
        <v>90800000</v>
      </c>
      <c r="S574" s="181">
        <v>192330738</v>
      </c>
      <c r="T574" s="180">
        <f>S574/1000000</f>
        <v>192.330738</v>
      </c>
      <c r="U574" s="209">
        <f t="shared" si="907"/>
        <v>0.47210342425868507</v>
      </c>
      <c r="V574" s="227">
        <v>55</v>
      </c>
      <c r="W574" s="239">
        <f>SUM(S574/(V574*1000000))</f>
        <v>3.4969225090909091</v>
      </c>
      <c r="X574" s="228">
        <f t="shared" si="908"/>
        <v>0.62068778181818185</v>
      </c>
      <c r="Y574" s="182">
        <v>2014</v>
      </c>
      <c r="Z574" s="202"/>
      <c r="AA574" s="190"/>
      <c r="AB574" s="224" t="s">
        <v>2661</v>
      </c>
      <c r="AC574" s="189"/>
    </row>
    <row r="575" spans="1:29">
      <c r="A575" s="261" t="s">
        <v>2662</v>
      </c>
      <c r="B575" s="218">
        <v>79</v>
      </c>
      <c r="C575" s="178">
        <v>71</v>
      </c>
      <c r="D575" s="218">
        <f t="shared" si="920"/>
        <v>75</v>
      </c>
      <c r="E575" s="178">
        <v>75</v>
      </c>
      <c r="F575" s="178">
        <v>77</v>
      </c>
      <c r="G575" s="178">
        <f t="shared" si="480"/>
        <v>-2</v>
      </c>
      <c r="H575" s="178">
        <f t="shared" si="921"/>
        <v>76</v>
      </c>
      <c r="I575" s="218">
        <f t="shared" si="482"/>
        <v>-1</v>
      </c>
      <c r="J575" s="213" t="s">
        <v>1601</v>
      </c>
      <c r="K575" s="213" t="s">
        <v>1806</v>
      </c>
      <c r="L575" s="213" t="s">
        <v>1541</v>
      </c>
      <c r="M575" s="221">
        <v>45</v>
      </c>
      <c r="N575" s="222">
        <f>M575*1000000</f>
        <v>45000000</v>
      </c>
      <c r="O575" s="184">
        <v>154.53</v>
      </c>
      <c r="P575" s="222">
        <f>O575*1000000</f>
        <v>154530000</v>
      </c>
      <c r="Q575" s="184">
        <v>142.61000000000001</v>
      </c>
      <c r="R575" s="180">
        <f>SUM(Q575*1000000)</f>
        <v>142610000</v>
      </c>
      <c r="S575" s="222">
        <f>T575*1000000</f>
        <v>297140000</v>
      </c>
      <c r="T575" s="222">
        <v>297.14</v>
      </c>
      <c r="U575" s="209">
        <f t="shared" si="907"/>
        <v>0.47994211482802718</v>
      </c>
      <c r="V575" s="187">
        <v>85</v>
      </c>
      <c r="W575" s="223">
        <f t="shared" ref="W575:W576" si="922">SUM(T575/V575)</f>
        <v>3.4957647058823529</v>
      </c>
      <c r="X575" s="228">
        <f t="shared" si="908"/>
        <v>0.52941176470588236</v>
      </c>
      <c r="Y575" s="178">
        <v>2008</v>
      </c>
      <c r="Z575" s="190"/>
      <c r="AA575" s="190"/>
      <c r="AB575" s="224" t="s">
        <v>2663</v>
      </c>
      <c r="AC575" s="189"/>
    </row>
    <row r="576" spans="1:29">
      <c r="A576" s="262" t="s">
        <v>123</v>
      </c>
      <c r="B576" s="177">
        <v>27</v>
      </c>
      <c r="C576" s="195">
        <v>44</v>
      </c>
      <c r="D576" s="252">
        <f>(B576+C576)/2</f>
        <v>35.5</v>
      </c>
      <c r="E576" s="195">
        <v>64</v>
      </c>
      <c r="F576" s="195">
        <v>70</v>
      </c>
      <c r="G576" s="180">
        <f t="shared" si="480"/>
        <v>-6</v>
      </c>
      <c r="H576" s="195">
        <f>(E576+F576)/2</f>
        <v>67</v>
      </c>
      <c r="I576" s="208">
        <f t="shared" si="482"/>
        <v>-31.5</v>
      </c>
      <c r="J576" s="204" t="s">
        <v>1544</v>
      </c>
      <c r="K576" s="204" t="s">
        <v>1544</v>
      </c>
      <c r="L576" s="183" t="s">
        <v>1557</v>
      </c>
      <c r="M576" s="184">
        <f t="shared" ref="M576:M577" si="923">N576/1000000</f>
        <v>166.00734700000001</v>
      </c>
      <c r="N576" s="180">
        <v>166007347</v>
      </c>
      <c r="O576" s="216">
        <f t="shared" ref="O576:O579" si="924">P576/1000000</f>
        <v>330.36019399999998</v>
      </c>
      <c r="P576" s="180">
        <v>330360194</v>
      </c>
      <c r="Q576" s="184">
        <f t="shared" ref="Q576:Q579" si="925">R576/1000000</f>
        <v>542.9</v>
      </c>
      <c r="R576" s="185">
        <v>542900000</v>
      </c>
      <c r="S576" s="185">
        <f>R576+P576</f>
        <v>873260194</v>
      </c>
      <c r="T576" s="185">
        <f t="shared" ref="T576:T580" si="926">S576/1000000</f>
        <v>873.26019399999996</v>
      </c>
      <c r="U576" s="209">
        <f>R576/S576</f>
        <v>0.62169328652577971</v>
      </c>
      <c r="V576" s="187">
        <v>250</v>
      </c>
      <c r="W576" s="188">
        <f t="shared" si="922"/>
        <v>3.493040776</v>
      </c>
      <c r="X576" s="209">
        <f>N576/(V576*1000000)</f>
        <v>0.664029388</v>
      </c>
      <c r="Y576" s="195">
        <v>2016</v>
      </c>
      <c r="Z576" s="190"/>
      <c r="AA576" s="190"/>
      <c r="AB576" s="191" t="s">
        <v>2664</v>
      </c>
      <c r="AC576" s="190"/>
    </row>
    <row r="577" spans="1:29">
      <c r="A577" s="265" t="s">
        <v>2665</v>
      </c>
      <c r="B577" s="241">
        <v>48</v>
      </c>
      <c r="C577" s="182">
        <v>53</v>
      </c>
      <c r="D577" s="254">
        <f t="shared" ref="D577:D581" si="927">AVERAGE(B577:C577)</f>
        <v>50.5</v>
      </c>
      <c r="E577" s="182">
        <v>47</v>
      </c>
      <c r="F577" s="182">
        <v>47</v>
      </c>
      <c r="G577" s="211">
        <f t="shared" si="480"/>
        <v>0</v>
      </c>
      <c r="H577" s="211">
        <f t="shared" ref="H577:H581" si="928">AVERAGE(E577:F577)</f>
        <v>47</v>
      </c>
      <c r="I577" s="211">
        <f t="shared" si="482"/>
        <v>3.5</v>
      </c>
      <c r="J577" s="196" t="s">
        <v>1701</v>
      </c>
      <c r="K577" s="196" t="s">
        <v>2666</v>
      </c>
      <c r="L577" s="196" t="s">
        <v>1630</v>
      </c>
      <c r="M577" s="216">
        <f t="shared" si="923"/>
        <v>8.3646580000000004</v>
      </c>
      <c r="N577" s="181">
        <v>8364658</v>
      </c>
      <c r="O577" s="216">
        <f t="shared" si="924"/>
        <v>38.934842000000003</v>
      </c>
      <c r="P577" s="181">
        <v>38934842</v>
      </c>
      <c r="Q577" s="184">
        <f t="shared" si="925"/>
        <v>6.4018620000000004</v>
      </c>
      <c r="R577" s="180">
        <v>6401862</v>
      </c>
      <c r="S577" s="181">
        <v>45336704</v>
      </c>
      <c r="T577" s="180">
        <f t="shared" si="926"/>
        <v>45.336703999999997</v>
      </c>
      <c r="U577" s="209">
        <f t="shared" ref="U577:U581" si="929">(R577/S577)</f>
        <v>0.14120704495853956</v>
      </c>
      <c r="V577" s="227">
        <v>13</v>
      </c>
      <c r="W577" s="239">
        <f>SUM(S577/(V577*1000000))</f>
        <v>3.4874387692307693</v>
      </c>
      <c r="X577" s="228">
        <f t="shared" ref="X577:X581" si="930">SUM(M577/V577)</f>
        <v>0.64343523076923081</v>
      </c>
      <c r="Y577" s="182">
        <v>2014</v>
      </c>
      <c r="Z577" s="202"/>
      <c r="AA577" s="190"/>
      <c r="AB577" s="224" t="s">
        <v>2667</v>
      </c>
      <c r="AC577" s="189"/>
    </row>
    <row r="578" spans="1:29">
      <c r="A578" s="261" t="s">
        <v>525</v>
      </c>
      <c r="B578" s="218">
        <v>79</v>
      </c>
      <c r="C578" s="178">
        <v>69</v>
      </c>
      <c r="D578" s="247">
        <f t="shared" si="927"/>
        <v>74</v>
      </c>
      <c r="E578" s="178">
        <v>86</v>
      </c>
      <c r="F578" s="178">
        <v>69</v>
      </c>
      <c r="G578" s="222">
        <f t="shared" si="480"/>
        <v>17</v>
      </c>
      <c r="H578" s="178">
        <f t="shared" si="928"/>
        <v>77.5</v>
      </c>
      <c r="I578" s="247">
        <f t="shared" si="482"/>
        <v>-3.5</v>
      </c>
      <c r="J578" s="213" t="s">
        <v>1609</v>
      </c>
      <c r="K578" s="213" t="s">
        <v>1609</v>
      </c>
      <c r="L578" s="213" t="s">
        <v>1557</v>
      </c>
      <c r="M578" s="221">
        <v>33.369559000000002</v>
      </c>
      <c r="N578" s="180">
        <v>33369559</v>
      </c>
      <c r="O578" s="216">
        <f t="shared" si="924"/>
        <v>134.529403</v>
      </c>
      <c r="P578" s="222">
        <v>134529403</v>
      </c>
      <c r="Q578" s="216">
        <f t="shared" si="925"/>
        <v>249.00204299999999</v>
      </c>
      <c r="R578" s="222">
        <v>249002043</v>
      </c>
      <c r="S578" s="222">
        <v>383531446</v>
      </c>
      <c r="T578" s="222">
        <f t="shared" si="926"/>
        <v>383.53144600000002</v>
      </c>
      <c r="U578" s="209">
        <f t="shared" si="929"/>
        <v>0.64923501214030832</v>
      </c>
      <c r="V578" s="187">
        <v>110</v>
      </c>
      <c r="W578" s="223">
        <f t="shared" ref="W578:W589" si="931">SUM(T578/V578)</f>
        <v>3.4866495090909093</v>
      </c>
      <c r="X578" s="228">
        <f t="shared" si="930"/>
        <v>0.30335962727272731</v>
      </c>
      <c r="Y578" s="178">
        <v>2007</v>
      </c>
      <c r="Z578" s="190"/>
      <c r="AA578" s="190"/>
      <c r="AB578" s="191" t="s">
        <v>2668</v>
      </c>
      <c r="AC578" s="190"/>
    </row>
    <row r="579" spans="1:29">
      <c r="A579" s="263" t="s">
        <v>2669</v>
      </c>
      <c r="B579" s="206">
        <v>12</v>
      </c>
      <c r="C579" s="189">
        <v>34</v>
      </c>
      <c r="D579" s="253">
        <f t="shared" si="927"/>
        <v>23</v>
      </c>
      <c r="E579" s="189">
        <v>67</v>
      </c>
      <c r="F579" s="189">
        <v>54</v>
      </c>
      <c r="G579" s="244">
        <f t="shared" si="480"/>
        <v>13</v>
      </c>
      <c r="H579" s="244">
        <f t="shared" si="928"/>
        <v>60.5</v>
      </c>
      <c r="I579" s="244">
        <f t="shared" si="482"/>
        <v>-37.5</v>
      </c>
      <c r="J579" s="193" t="s">
        <v>1554</v>
      </c>
      <c r="K579" s="193" t="s">
        <v>2670</v>
      </c>
      <c r="L579" s="193" t="s">
        <v>1541</v>
      </c>
      <c r="M579" s="184">
        <f>N579/1000000</f>
        <v>21.401593999999999</v>
      </c>
      <c r="N579" s="185">
        <v>21401594</v>
      </c>
      <c r="O579" s="184">
        <f t="shared" si="924"/>
        <v>71.349119999999999</v>
      </c>
      <c r="P579" s="185">
        <v>71349120</v>
      </c>
      <c r="Q579" s="184">
        <f t="shared" si="925"/>
        <v>26.24502</v>
      </c>
      <c r="R579" s="185">
        <v>26245020</v>
      </c>
      <c r="S579" s="185">
        <v>97594140</v>
      </c>
      <c r="T579" s="185">
        <f t="shared" si="926"/>
        <v>97.594139999999996</v>
      </c>
      <c r="U579" s="209">
        <f t="shared" si="929"/>
        <v>0.26892003966631606</v>
      </c>
      <c r="V579" s="187">
        <v>28</v>
      </c>
      <c r="W579" s="223">
        <f t="shared" si="931"/>
        <v>3.4855049999999999</v>
      </c>
      <c r="X579" s="228">
        <f t="shared" si="930"/>
        <v>0.76434264285714282</v>
      </c>
      <c r="Y579" s="189">
        <v>2013</v>
      </c>
      <c r="Z579" s="190"/>
      <c r="AA579" s="190"/>
      <c r="AB579" s="224" t="s">
        <v>2671</v>
      </c>
      <c r="AC579" s="189"/>
    </row>
    <row r="580" spans="1:29">
      <c r="A580" s="261" t="s">
        <v>2672</v>
      </c>
      <c r="B580" s="206">
        <v>56</v>
      </c>
      <c r="C580" s="189">
        <v>53</v>
      </c>
      <c r="D580" s="247">
        <f t="shared" si="927"/>
        <v>54.5</v>
      </c>
      <c r="E580" s="189">
        <v>52</v>
      </c>
      <c r="F580" s="178">
        <v>59</v>
      </c>
      <c r="G580" s="220">
        <f t="shared" si="480"/>
        <v>-7</v>
      </c>
      <c r="H580" s="220">
        <f t="shared" si="928"/>
        <v>55.5</v>
      </c>
      <c r="I580" s="220">
        <f t="shared" si="482"/>
        <v>-1</v>
      </c>
      <c r="J580" s="213" t="s">
        <v>1601</v>
      </c>
      <c r="K580" s="213" t="s">
        <v>2113</v>
      </c>
      <c r="L580" s="213" t="s">
        <v>1547</v>
      </c>
      <c r="M580" s="184">
        <v>25.36</v>
      </c>
      <c r="N580" s="222">
        <f t="shared" ref="N580:N581" si="932">M580*1000000</f>
        <v>25360000</v>
      </c>
      <c r="O580" s="184">
        <v>99.97</v>
      </c>
      <c r="P580" s="222">
        <f t="shared" ref="P580:P581" si="933">O580*1000000</f>
        <v>99970000</v>
      </c>
      <c r="Q580" s="184">
        <v>94</v>
      </c>
      <c r="R580" s="180">
        <f t="shared" ref="R580:R581" si="934">SUM(Q580*1000000)</f>
        <v>94000000</v>
      </c>
      <c r="S580" s="185">
        <f>SUM(N580:P580)</f>
        <v>125330099.97</v>
      </c>
      <c r="T580" s="180">
        <f t="shared" si="926"/>
        <v>125.33009996999999</v>
      </c>
      <c r="U580" s="209">
        <f t="shared" si="929"/>
        <v>0.75001934908294643</v>
      </c>
      <c r="V580" s="187">
        <v>36</v>
      </c>
      <c r="W580" s="223">
        <f t="shared" si="931"/>
        <v>3.4813916658333333</v>
      </c>
      <c r="X580" s="228">
        <f t="shared" si="930"/>
        <v>0.70444444444444443</v>
      </c>
      <c r="Y580" s="178">
        <v>2011</v>
      </c>
      <c r="Z580" s="190"/>
      <c r="AA580" s="190"/>
      <c r="AB580" s="224" t="s">
        <v>2673</v>
      </c>
      <c r="AC580" s="189"/>
    </row>
    <row r="581" spans="1:29">
      <c r="A581" s="261" t="s">
        <v>2674</v>
      </c>
      <c r="B581" s="218">
        <v>47</v>
      </c>
      <c r="C581" s="178">
        <v>51</v>
      </c>
      <c r="D581" s="218">
        <f t="shared" si="927"/>
        <v>49</v>
      </c>
      <c r="E581" s="178">
        <v>73</v>
      </c>
      <c r="F581" s="178">
        <v>65</v>
      </c>
      <c r="G581" s="178">
        <f t="shared" si="480"/>
        <v>8</v>
      </c>
      <c r="H581" s="178">
        <f t="shared" si="928"/>
        <v>69</v>
      </c>
      <c r="I581" s="218">
        <f t="shared" si="482"/>
        <v>-20</v>
      </c>
      <c r="J581" s="213" t="s">
        <v>1572</v>
      </c>
      <c r="K581" s="213" t="s">
        <v>2675</v>
      </c>
      <c r="L581" s="213" t="s">
        <v>1541</v>
      </c>
      <c r="M581" s="221">
        <v>12.4</v>
      </c>
      <c r="N581" s="222">
        <f t="shared" si="932"/>
        <v>12400000</v>
      </c>
      <c r="O581" s="184">
        <v>49.2</v>
      </c>
      <c r="P581" s="222">
        <f t="shared" si="933"/>
        <v>49200000</v>
      </c>
      <c r="Q581" s="184">
        <v>46.51</v>
      </c>
      <c r="R581" s="180">
        <f t="shared" si="934"/>
        <v>46510000</v>
      </c>
      <c r="S581" s="222">
        <f>T581*1000000</f>
        <v>95710000</v>
      </c>
      <c r="T581" s="222">
        <v>95.71</v>
      </c>
      <c r="U581" s="209">
        <f t="shared" si="929"/>
        <v>0.48594713196113259</v>
      </c>
      <c r="V581" s="187">
        <v>27.5</v>
      </c>
      <c r="W581" s="223">
        <f t="shared" si="931"/>
        <v>3.4803636363636361</v>
      </c>
      <c r="X581" s="228">
        <f t="shared" si="930"/>
        <v>0.45090909090909093</v>
      </c>
      <c r="Y581" s="178">
        <v>2009</v>
      </c>
      <c r="Z581" s="190"/>
      <c r="AA581" s="190"/>
      <c r="AB581" s="224" t="s">
        <v>2676</v>
      </c>
      <c r="AC581" s="189"/>
    </row>
    <row r="582" spans="1:29">
      <c r="A582" s="262" t="s">
        <v>2677</v>
      </c>
      <c r="B582" s="177">
        <v>90</v>
      </c>
      <c r="C582" s="195">
        <v>82</v>
      </c>
      <c r="D582" s="252">
        <f>(B582+C582)/2</f>
        <v>86</v>
      </c>
      <c r="E582" s="195">
        <v>65</v>
      </c>
      <c r="F582" s="195">
        <v>67</v>
      </c>
      <c r="G582" s="180">
        <f t="shared" si="480"/>
        <v>-2</v>
      </c>
      <c r="H582" s="195">
        <f>(E582+F582)/2</f>
        <v>66</v>
      </c>
      <c r="I582" s="180">
        <f t="shared" si="482"/>
        <v>20</v>
      </c>
      <c r="J582" s="193" t="s">
        <v>1612</v>
      </c>
      <c r="K582" s="193" t="s">
        <v>1743</v>
      </c>
      <c r="L582" s="183" t="s">
        <v>1547</v>
      </c>
      <c r="M582" s="184">
        <f>N582/1000000</f>
        <v>0.190252</v>
      </c>
      <c r="N582" s="180">
        <v>190252</v>
      </c>
      <c r="O582" s="216">
        <f>P582/1000000</f>
        <v>9.1962779999999995</v>
      </c>
      <c r="P582" s="180">
        <v>9196278</v>
      </c>
      <c r="Q582" s="184">
        <f>R582/1000000</f>
        <v>6.4599149999999996</v>
      </c>
      <c r="R582" s="185">
        <v>6459915</v>
      </c>
      <c r="S582" s="185">
        <f>R582+P582</f>
        <v>15656193</v>
      </c>
      <c r="T582" s="185">
        <f>S582/1000000</f>
        <v>15.656193</v>
      </c>
      <c r="U582" s="209">
        <f>R582/S582</f>
        <v>0.41261084351732252</v>
      </c>
      <c r="V582" s="187">
        <v>4.5</v>
      </c>
      <c r="W582" s="188">
        <f t="shared" si="931"/>
        <v>3.4791539999999999</v>
      </c>
      <c r="X582" s="209">
        <f>N582/(V582*1000000)</f>
        <v>4.2278222222222224E-2</v>
      </c>
      <c r="Y582" s="195">
        <v>2016</v>
      </c>
      <c r="Z582" s="190"/>
      <c r="AA582" s="190"/>
      <c r="AB582" s="191" t="s">
        <v>2678</v>
      </c>
      <c r="AC582" s="190"/>
    </row>
    <row r="583" spans="1:29">
      <c r="A583" s="261" t="s">
        <v>2679</v>
      </c>
      <c r="B583" s="218">
        <v>94</v>
      </c>
      <c r="C583" s="178">
        <v>85</v>
      </c>
      <c r="D583" s="218">
        <f t="shared" ref="D583:D584" si="935">AVERAGE(B583:C583)</f>
        <v>89.5</v>
      </c>
      <c r="E583" s="178">
        <v>78</v>
      </c>
      <c r="F583" s="178">
        <v>79</v>
      </c>
      <c r="G583" s="178">
        <f t="shared" si="480"/>
        <v>-1</v>
      </c>
      <c r="H583" s="178">
        <f t="shared" ref="H583:H584" si="936">AVERAGE(E583:F583)</f>
        <v>78.5</v>
      </c>
      <c r="I583" s="218">
        <f t="shared" si="482"/>
        <v>11</v>
      </c>
      <c r="J583" s="213" t="s">
        <v>1572</v>
      </c>
      <c r="K583" s="213" t="s">
        <v>2675</v>
      </c>
      <c r="L583" s="213" t="s">
        <v>1541</v>
      </c>
      <c r="M583" s="221">
        <v>0.76</v>
      </c>
      <c r="N583" s="222">
        <f>M583*1000000</f>
        <v>760000</v>
      </c>
      <c r="O583" s="184">
        <v>12.57</v>
      </c>
      <c r="P583" s="222">
        <f>O583*1000000</f>
        <v>12570000</v>
      </c>
      <c r="Q583" s="184">
        <v>13.52</v>
      </c>
      <c r="R583" s="180">
        <f>SUM(Q583*1000000)</f>
        <v>13520000</v>
      </c>
      <c r="S583" s="222">
        <f>T583*1000000</f>
        <v>26090000</v>
      </c>
      <c r="T583" s="222">
        <v>26.09</v>
      </c>
      <c r="U583" s="209">
        <f t="shared" ref="U583:U587" si="937">(R583/S583)</f>
        <v>0.51820620927558447</v>
      </c>
      <c r="V583" s="187">
        <v>7.5</v>
      </c>
      <c r="W583" s="223">
        <f t="shared" si="931"/>
        <v>3.4786666666666668</v>
      </c>
      <c r="X583" s="228">
        <f t="shared" ref="X583:X587" si="938">SUM(M583/V583)</f>
        <v>0.10133333333333333</v>
      </c>
      <c r="Y583" s="178">
        <v>2009</v>
      </c>
      <c r="Z583" s="190"/>
      <c r="AA583" s="190"/>
      <c r="AB583" s="224" t="s">
        <v>2680</v>
      </c>
      <c r="AC583" s="189"/>
    </row>
    <row r="584" spans="1:29">
      <c r="A584" s="263" t="s">
        <v>2681</v>
      </c>
      <c r="B584" s="206">
        <v>75</v>
      </c>
      <c r="C584" s="189">
        <v>61</v>
      </c>
      <c r="D584" s="253">
        <f t="shared" si="935"/>
        <v>68</v>
      </c>
      <c r="E584" s="189">
        <v>53</v>
      </c>
      <c r="F584" s="189">
        <v>62</v>
      </c>
      <c r="G584" s="244">
        <f t="shared" si="480"/>
        <v>-9</v>
      </c>
      <c r="H584" s="244">
        <f t="shared" si="936"/>
        <v>57.5</v>
      </c>
      <c r="I584" s="244">
        <f t="shared" si="482"/>
        <v>10.5</v>
      </c>
      <c r="J584" s="193" t="s">
        <v>1565</v>
      </c>
      <c r="K584" s="193" t="s">
        <v>1565</v>
      </c>
      <c r="L584" s="193" t="s">
        <v>1557</v>
      </c>
      <c r="M584" s="184">
        <f t="shared" ref="M584:M586" si="939">N584/1000000</f>
        <v>26.232424999999999</v>
      </c>
      <c r="N584" s="185">
        <v>26232425</v>
      </c>
      <c r="O584" s="184">
        <f t="shared" ref="O584:O586" si="940">P584/1000000</f>
        <v>127.352707</v>
      </c>
      <c r="P584" s="185">
        <v>127352707</v>
      </c>
      <c r="Q584" s="184">
        <f t="shared" ref="Q584:Q586" si="941">R584/1000000</f>
        <v>46.296308000000003</v>
      </c>
      <c r="R584" s="185">
        <v>46296308</v>
      </c>
      <c r="S584" s="185">
        <v>173649015</v>
      </c>
      <c r="T584" s="185">
        <f t="shared" ref="T584:T586" si="942">S584/1000000</f>
        <v>173.64901499999999</v>
      </c>
      <c r="U584" s="209">
        <f t="shared" si="937"/>
        <v>0.26660852640022176</v>
      </c>
      <c r="V584" s="187">
        <v>50</v>
      </c>
      <c r="W584" s="223">
        <f t="shared" si="931"/>
        <v>3.4729802999999997</v>
      </c>
      <c r="X584" s="228">
        <f t="shared" si="938"/>
        <v>0.52464849999999996</v>
      </c>
      <c r="Y584" s="189">
        <v>2013</v>
      </c>
      <c r="Z584" s="190"/>
      <c r="AA584" s="190"/>
      <c r="AB584" s="224" t="s">
        <v>2682</v>
      </c>
      <c r="AC584" s="189"/>
    </row>
    <row r="585" spans="1:29">
      <c r="A585" s="264" t="s">
        <v>868</v>
      </c>
      <c r="B585" s="206">
        <v>64</v>
      </c>
      <c r="C585" s="189">
        <v>60</v>
      </c>
      <c r="D585" s="253">
        <f t="shared" ref="D585:D586" si="943">(B585+C585)/2</f>
        <v>62</v>
      </c>
      <c r="E585" s="189">
        <v>65</v>
      </c>
      <c r="F585" s="189">
        <v>67</v>
      </c>
      <c r="G585" s="180">
        <f t="shared" si="480"/>
        <v>-2</v>
      </c>
      <c r="H585" s="189">
        <f t="shared" ref="H585:H586" si="944">(E585+F585)/2</f>
        <v>66</v>
      </c>
      <c r="I585" s="208">
        <f t="shared" si="482"/>
        <v>-4</v>
      </c>
      <c r="J585" s="193" t="s">
        <v>1609</v>
      </c>
      <c r="K585" s="193" t="s">
        <v>1609</v>
      </c>
      <c r="L585" s="193" t="s">
        <v>1557</v>
      </c>
      <c r="M585" s="184">
        <f t="shared" si="939"/>
        <v>70.403148000000002</v>
      </c>
      <c r="N585" s="185">
        <v>70403148</v>
      </c>
      <c r="O585" s="184">
        <f t="shared" si="940"/>
        <v>196.48995500000001</v>
      </c>
      <c r="P585" s="180">
        <v>196489955</v>
      </c>
      <c r="Q585" s="184">
        <f t="shared" si="941"/>
        <v>653.9</v>
      </c>
      <c r="R585" s="180">
        <v>653900000</v>
      </c>
      <c r="S585" s="185">
        <f>SUM(P585+(Q585*1000000))</f>
        <v>850389955</v>
      </c>
      <c r="T585" s="185">
        <f t="shared" si="942"/>
        <v>850.38995499999999</v>
      </c>
      <c r="U585" s="209">
        <f t="shared" si="937"/>
        <v>0.7689413499716139</v>
      </c>
      <c r="V585" s="187">
        <v>245</v>
      </c>
      <c r="W585" s="223">
        <f t="shared" si="931"/>
        <v>3.4709794081632652</v>
      </c>
      <c r="X585" s="228">
        <f t="shared" si="938"/>
        <v>0.28735978775510207</v>
      </c>
      <c r="Y585" s="189">
        <v>2015</v>
      </c>
      <c r="Z585" s="193" t="s">
        <v>1615</v>
      </c>
      <c r="AA585" s="193" t="s">
        <v>2683</v>
      </c>
      <c r="AB585" s="224" t="s">
        <v>2684</v>
      </c>
      <c r="AC585" s="189"/>
    </row>
    <row r="586" spans="1:29">
      <c r="A586" s="264" t="s">
        <v>2685</v>
      </c>
      <c r="B586" s="206">
        <v>27</v>
      </c>
      <c r="C586" s="189">
        <v>35</v>
      </c>
      <c r="D586" s="189">
        <f t="shared" si="943"/>
        <v>31</v>
      </c>
      <c r="E586" s="195">
        <v>65</v>
      </c>
      <c r="F586" s="189">
        <v>31</v>
      </c>
      <c r="G586" s="195">
        <f t="shared" si="480"/>
        <v>34</v>
      </c>
      <c r="H586" s="189">
        <f t="shared" si="944"/>
        <v>48</v>
      </c>
      <c r="I586" s="195">
        <f t="shared" si="482"/>
        <v>-17</v>
      </c>
      <c r="J586" s="193" t="s">
        <v>1550</v>
      </c>
      <c r="K586" s="193" t="s">
        <v>1550</v>
      </c>
      <c r="L586" s="193" t="s">
        <v>1547</v>
      </c>
      <c r="M586" s="184">
        <f t="shared" si="939"/>
        <v>20.649305999999999</v>
      </c>
      <c r="N586" s="185">
        <v>20649306</v>
      </c>
      <c r="O586" s="184">
        <f t="shared" si="940"/>
        <v>64.460211000000001</v>
      </c>
      <c r="P586" s="180">
        <v>64460211</v>
      </c>
      <c r="Q586" s="184">
        <f t="shared" si="941"/>
        <v>15.339669000000001</v>
      </c>
      <c r="R586" s="180">
        <v>15339669</v>
      </c>
      <c r="S586" s="185">
        <f>SUM(P586+Q586*1000000)</f>
        <v>79799880</v>
      </c>
      <c r="T586" s="185">
        <f t="shared" si="942"/>
        <v>79.799880000000002</v>
      </c>
      <c r="U586" s="209">
        <f t="shared" si="937"/>
        <v>0.19222671763416185</v>
      </c>
      <c r="V586" s="187">
        <v>23</v>
      </c>
      <c r="W586" s="223">
        <f t="shared" si="931"/>
        <v>3.46956</v>
      </c>
      <c r="X586" s="228">
        <f t="shared" si="938"/>
        <v>0.89779591304347828</v>
      </c>
      <c r="Y586" s="189">
        <v>2015</v>
      </c>
      <c r="Z586" s="190"/>
      <c r="AA586" s="190"/>
      <c r="AB586" s="224" t="s">
        <v>2686</v>
      </c>
      <c r="AC586" s="189"/>
    </row>
    <row r="587" spans="1:29">
      <c r="A587" s="261" t="s">
        <v>2687</v>
      </c>
      <c r="B587" s="218">
        <v>74</v>
      </c>
      <c r="C587" s="178">
        <v>53</v>
      </c>
      <c r="D587" s="247">
        <f>AVERAGE(B587:C587)</f>
        <v>63.5</v>
      </c>
      <c r="E587" s="178">
        <v>45</v>
      </c>
      <c r="F587" s="178">
        <v>57</v>
      </c>
      <c r="G587" s="220">
        <f t="shared" si="480"/>
        <v>-12</v>
      </c>
      <c r="H587" s="220">
        <f>AVERAGE(E587:F587)</f>
        <v>51</v>
      </c>
      <c r="I587" s="220">
        <f t="shared" si="482"/>
        <v>12.5</v>
      </c>
      <c r="J587" s="213" t="s">
        <v>1550</v>
      </c>
      <c r="K587" s="213" t="s">
        <v>2364</v>
      </c>
      <c r="L587" s="213" t="s">
        <v>1574</v>
      </c>
      <c r="M587" s="221">
        <v>10.1</v>
      </c>
      <c r="N587" s="222">
        <f>M587*1000000</f>
        <v>10100000</v>
      </c>
      <c r="O587" s="184">
        <v>25</v>
      </c>
      <c r="P587" s="222">
        <f>O587*1000000</f>
        <v>25000000</v>
      </c>
      <c r="Q587" s="184">
        <v>58.19</v>
      </c>
      <c r="R587" s="180">
        <f>SUM(Q587*1000000)</f>
        <v>58190000</v>
      </c>
      <c r="S587" s="222">
        <f>T587*1000000</f>
        <v>83190000</v>
      </c>
      <c r="T587" s="222">
        <f>SUM(O587+Q587)</f>
        <v>83.19</v>
      </c>
      <c r="U587" s="209">
        <f t="shared" si="937"/>
        <v>0.69948311095083548</v>
      </c>
      <c r="V587" s="187">
        <v>24</v>
      </c>
      <c r="W587" s="223">
        <f t="shared" si="931"/>
        <v>3.4662500000000001</v>
      </c>
      <c r="X587" s="228">
        <f t="shared" si="938"/>
        <v>0.42083333333333334</v>
      </c>
      <c r="Y587" s="178">
        <v>2010</v>
      </c>
      <c r="Z587" s="190"/>
      <c r="AA587" s="190"/>
      <c r="AB587" s="224" t="s">
        <v>2688</v>
      </c>
      <c r="AC587" s="189"/>
    </row>
    <row r="588" spans="1:29">
      <c r="A588" s="262" t="s">
        <v>447</v>
      </c>
      <c r="B588" s="177">
        <v>56</v>
      </c>
      <c r="C588" s="195">
        <v>58</v>
      </c>
      <c r="D588" s="252">
        <f>(B588+C588)/2</f>
        <v>57</v>
      </c>
      <c r="E588" s="195">
        <v>59</v>
      </c>
      <c r="F588" s="195">
        <v>65</v>
      </c>
      <c r="G588" s="180">
        <f t="shared" si="480"/>
        <v>-6</v>
      </c>
      <c r="H588" s="195">
        <f>(E588+F588)/2</f>
        <v>62</v>
      </c>
      <c r="I588" s="208">
        <f t="shared" si="482"/>
        <v>-5</v>
      </c>
      <c r="J588" s="204" t="s">
        <v>1544</v>
      </c>
      <c r="K588" s="204" t="s">
        <v>1544</v>
      </c>
      <c r="L588" s="183" t="s">
        <v>1557</v>
      </c>
      <c r="M588" s="184">
        <f t="shared" ref="M588:M591" si="945">N588/1000000</f>
        <v>59.215364999999998</v>
      </c>
      <c r="N588" s="180">
        <v>59215365</v>
      </c>
      <c r="O588" s="216">
        <f t="shared" ref="O588:O592" si="946">P588/1000000</f>
        <v>162.19291999999999</v>
      </c>
      <c r="P588" s="180">
        <v>162192920</v>
      </c>
      <c r="Q588" s="184">
        <f t="shared" ref="Q588:Q592" si="947">R588/1000000</f>
        <v>253.05050399999999</v>
      </c>
      <c r="R588" s="185">
        <v>253050504</v>
      </c>
      <c r="S588" s="185">
        <f>R588+P588</f>
        <v>415243424</v>
      </c>
      <c r="T588" s="185">
        <f t="shared" ref="T588:T592" si="948">S588/1000000</f>
        <v>415.243424</v>
      </c>
      <c r="U588" s="209">
        <f>R588/S588</f>
        <v>0.60940279694832689</v>
      </c>
      <c r="V588" s="187">
        <v>120</v>
      </c>
      <c r="W588" s="188">
        <f t="shared" si="931"/>
        <v>3.4603618666666667</v>
      </c>
      <c r="X588" s="209">
        <f>N588/(V588*1000000)</f>
        <v>0.49346137499999998</v>
      </c>
      <c r="Y588" s="195">
        <v>2016</v>
      </c>
      <c r="Z588" s="190"/>
      <c r="AA588" s="190"/>
      <c r="AB588" s="191" t="s">
        <v>2689</v>
      </c>
      <c r="AC588" s="190"/>
    </row>
    <row r="589" spans="1:29">
      <c r="A589" s="263" t="s">
        <v>1198</v>
      </c>
      <c r="B589" s="206">
        <v>69</v>
      </c>
      <c r="C589" s="189">
        <v>60</v>
      </c>
      <c r="D589" s="253">
        <f>AVERAGE(B589:C589)</f>
        <v>64.5</v>
      </c>
      <c r="E589" s="189">
        <v>70</v>
      </c>
      <c r="F589" s="189">
        <v>67</v>
      </c>
      <c r="G589" s="244">
        <f t="shared" si="480"/>
        <v>3</v>
      </c>
      <c r="H589" s="244">
        <f>AVERAGE(E589:F589)</f>
        <v>68.5</v>
      </c>
      <c r="I589" s="244">
        <f t="shared" si="482"/>
        <v>-4</v>
      </c>
      <c r="J589" s="193" t="s">
        <v>1544</v>
      </c>
      <c r="K589" s="193" t="s">
        <v>2690</v>
      </c>
      <c r="L589" s="193" t="s">
        <v>1541</v>
      </c>
      <c r="M589" s="184">
        <f t="shared" si="945"/>
        <v>53.113751999999998</v>
      </c>
      <c r="N589" s="185">
        <v>53113752</v>
      </c>
      <c r="O589" s="184">
        <f t="shared" si="946"/>
        <v>132.55685199999999</v>
      </c>
      <c r="P589" s="185">
        <v>132556852</v>
      </c>
      <c r="Q589" s="184">
        <f t="shared" si="947"/>
        <v>282.27139399999999</v>
      </c>
      <c r="R589" s="185">
        <v>282271394</v>
      </c>
      <c r="S589" s="185">
        <v>414828246</v>
      </c>
      <c r="T589" s="185">
        <f t="shared" si="948"/>
        <v>414.82824599999998</v>
      </c>
      <c r="U589" s="209">
        <f t="shared" ref="U589:U590" si="949">(R589/S589)</f>
        <v>0.68045364972567468</v>
      </c>
      <c r="V589" s="187">
        <v>120</v>
      </c>
      <c r="W589" s="223">
        <f t="shared" si="931"/>
        <v>3.4569020499999996</v>
      </c>
      <c r="X589" s="228">
        <f t="shared" ref="X589:X590" si="950">SUM(M589/V589)</f>
        <v>0.44261459999999997</v>
      </c>
      <c r="Y589" s="189">
        <v>2013</v>
      </c>
      <c r="Z589" s="190"/>
      <c r="AA589" s="190"/>
      <c r="AB589" s="224" t="s">
        <v>2691</v>
      </c>
      <c r="AC589" s="189"/>
    </row>
    <row r="590" spans="1:29">
      <c r="A590" s="262" t="s">
        <v>1398</v>
      </c>
      <c r="B590" s="177">
        <v>30</v>
      </c>
      <c r="C590" s="195">
        <v>39</v>
      </c>
      <c r="D590" s="180">
        <f t="shared" ref="D590:D591" si="951">(B590+C590)/2</f>
        <v>34.5</v>
      </c>
      <c r="E590" s="195">
        <v>62</v>
      </c>
      <c r="F590" s="195">
        <v>63</v>
      </c>
      <c r="G590" s="211">
        <f t="shared" si="480"/>
        <v>-1</v>
      </c>
      <c r="H590" s="211">
        <f t="shared" ref="H590:H591" si="952">(E590+F590)/2</f>
        <v>62.5</v>
      </c>
      <c r="I590" s="181">
        <f t="shared" si="482"/>
        <v>-28</v>
      </c>
      <c r="J590" s="213" t="s">
        <v>1701</v>
      </c>
      <c r="K590" s="196" t="s">
        <v>2692</v>
      </c>
      <c r="L590" s="197" t="s">
        <v>1557</v>
      </c>
      <c r="M590" s="198">
        <f t="shared" si="945"/>
        <v>62.983252999999998</v>
      </c>
      <c r="N590" s="180">
        <v>62983253</v>
      </c>
      <c r="O590" s="198">
        <f t="shared" si="946"/>
        <v>172.558876</v>
      </c>
      <c r="P590" s="180">
        <v>172558876</v>
      </c>
      <c r="Q590" s="198">
        <f t="shared" si="947"/>
        <v>622.30291799999998</v>
      </c>
      <c r="R590" s="181">
        <f>S590-P590</f>
        <v>622302918</v>
      </c>
      <c r="S590" s="180">
        <v>794861794</v>
      </c>
      <c r="T590" s="180">
        <f t="shared" si="948"/>
        <v>794.86179400000003</v>
      </c>
      <c r="U590" s="186">
        <f t="shared" si="949"/>
        <v>0.78290706975406599</v>
      </c>
      <c r="V590" s="227">
        <v>230</v>
      </c>
      <c r="W590" s="239">
        <f>SUM(S590/(V590*1000000))</f>
        <v>3.4559208434782609</v>
      </c>
      <c r="X590" s="186">
        <f t="shared" si="950"/>
        <v>0.27384023043478262</v>
      </c>
      <c r="Y590" s="195">
        <v>2017</v>
      </c>
      <c r="Z590" s="202"/>
      <c r="AA590" s="202"/>
      <c r="AB590" s="203" t="s">
        <v>2693</v>
      </c>
      <c r="AC590" s="202"/>
    </row>
    <row r="591" spans="1:29">
      <c r="A591" s="262" t="s">
        <v>2694</v>
      </c>
      <c r="B591" s="177">
        <v>58</v>
      </c>
      <c r="C591" s="195">
        <v>55</v>
      </c>
      <c r="D591" s="252">
        <f t="shared" si="951"/>
        <v>56.5</v>
      </c>
      <c r="E591" s="195">
        <v>53</v>
      </c>
      <c r="F591" s="195">
        <v>66</v>
      </c>
      <c r="G591" s="180">
        <f t="shared" si="480"/>
        <v>-13</v>
      </c>
      <c r="H591" s="246">
        <f t="shared" si="952"/>
        <v>59.5</v>
      </c>
      <c r="I591" s="208">
        <f t="shared" si="482"/>
        <v>-3</v>
      </c>
      <c r="J591" s="183" t="s">
        <v>1534</v>
      </c>
      <c r="K591" s="183" t="s">
        <v>1534</v>
      </c>
      <c r="L591" s="183" t="s">
        <v>1547</v>
      </c>
      <c r="M591" s="184">
        <f t="shared" si="945"/>
        <v>14.788157</v>
      </c>
      <c r="N591" s="180">
        <v>14788157</v>
      </c>
      <c r="O591" s="216">
        <f t="shared" si="946"/>
        <v>41.012075000000003</v>
      </c>
      <c r="P591" s="180">
        <v>41012075</v>
      </c>
      <c r="Q591" s="184">
        <f t="shared" si="947"/>
        <v>52.270529000000003</v>
      </c>
      <c r="R591" s="185">
        <v>52270529</v>
      </c>
      <c r="S591" s="185">
        <f>R591+P591</f>
        <v>93282604</v>
      </c>
      <c r="T591" s="185">
        <f t="shared" si="948"/>
        <v>93.282604000000006</v>
      </c>
      <c r="U591" s="209">
        <f>R591/S591</f>
        <v>0.56034594617448719</v>
      </c>
      <c r="V591" s="187">
        <v>27</v>
      </c>
      <c r="W591" s="188">
        <f t="shared" ref="W591:W597" si="953">SUM(T591/V591)</f>
        <v>3.4549112592592595</v>
      </c>
      <c r="X591" s="209">
        <f>N591/(V591*1000000)</f>
        <v>0.54770951851851857</v>
      </c>
      <c r="Y591" s="195">
        <v>2016</v>
      </c>
      <c r="Z591" s="190"/>
      <c r="AA591" s="190"/>
      <c r="AB591" s="191" t="s">
        <v>2695</v>
      </c>
      <c r="AC591" s="190"/>
    </row>
    <row r="592" spans="1:29">
      <c r="A592" s="261" t="s">
        <v>880</v>
      </c>
      <c r="B592" s="218">
        <v>61</v>
      </c>
      <c r="C592" s="178">
        <v>59</v>
      </c>
      <c r="D592" s="247">
        <f t="shared" ref="D592:D597" si="954">AVERAGE(B592:C592)</f>
        <v>60</v>
      </c>
      <c r="E592" s="178">
        <v>51</v>
      </c>
      <c r="F592" s="178">
        <v>66</v>
      </c>
      <c r="G592" s="222">
        <f t="shared" si="480"/>
        <v>-15</v>
      </c>
      <c r="H592" s="178">
        <f t="shared" ref="H592:H597" si="955">AVERAGE(E592:F592)</f>
        <v>58.5</v>
      </c>
      <c r="I592" s="247">
        <f t="shared" si="482"/>
        <v>1.5</v>
      </c>
      <c r="J592" s="213" t="s">
        <v>1609</v>
      </c>
      <c r="K592" s="213" t="s">
        <v>2061</v>
      </c>
      <c r="L592" s="213" t="s">
        <v>1557</v>
      </c>
      <c r="M592" s="221">
        <v>151.11651599999999</v>
      </c>
      <c r="N592" s="180">
        <v>151116516</v>
      </c>
      <c r="O592" s="216">
        <f t="shared" si="946"/>
        <v>336.530303</v>
      </c>
      <c r="P592" s="222">
        <v>336530303</v>
      </c>
      <c r="Q592" s="216">
        <f t="shared" si="947"/>
        <v>554.34132299999999</v>
      </c>
      <c r="R592" s="222">
        <v>554341323</v>
      </c>
      <c r="S592" s="222">
        <v>890871626</v>
      </c>
      <c r="T592" s="222">
        <f t="shared" si="948"/>
        <v>890.87162599999999</v>
      </c>
      <c r="U592" s="209">
        <f t="shared" ref="U592:U638" si="956">(R592/S592)</f>
        <v>0.62224601931591883</v>
      </c>
      <c r="V592" s="187">
        <v>258</v>
      </c>
      <c r="W592" s="223">
        <f t="shared" si="953"/>
        <v>3.4529907984496124</v>
      </c>
      <c r="X592" s="228">
        <f t="shared" ref="X592:X638" si="957">SUM(M592/V592)</f>
        <v>0.58572293023255806</v>
      </c>
      <c r="Y592" s="178">
        <v>2007</v>
      </c>
      <c r="Z592" s="190"/>
      <c r="AA592" s="190"/>
      <c r="AB592" s="191" t="s">
        <v>2696</v>
      </c>
      <c r="AC592" s="190"/>
    </row>
    <row r="593" spans="1:29">
      <c r="A593" s="261" t="s">
        <v>2697</v>
      </c>
      <c r="B593" s="218">
        <v>59</v>
      </c>
      <c r="C593" s="178">
        <v>53</v>
      </c>
      <c r="D593" s="218">
        <f t="shared" si="954"/>
        <v>56</v>
      </c>
      <c r="E593" s="178">
        <v>46</v>
      </c>
      <c r="F593" s="178">
        <v>60</v>
      </c>
      <c r="G593" s="178">
        <f t="shared" si="480"/>
        <v>-14</v>
      </c>
      <c r="H593" s="178">
        <f t="shared" si="955"/>
        <v>53</v>
      </c>
      <c r="I593" s="218">
        <f t="shared" si="482"/>
        <v>3</v>
      </c>
      <c r="J593" s="213" t="s">
        <v>1402</v>
      </c>
      <c r="K593" s="213" t="s">
        <v>1618</v>
      </c>
      <c r="L593" s="213" t="s">
        <v>1574</v>
      </c>
      <c r="M593" s="221">
        <v>14.2</v>
      </c>
      <c r="N593" s="222">
        <f t="shared" ref="N593:N597" si="958">M593*1000000</f>
        <v>14200000</v>
      </c>
      <c r="O593" s="184">
        <v>31.69</v>
      </c>
      <c r="P593" s="222">
        <f t="shared" ref="P593:P597" si="959">O593*1000000</f>
        <v>31690000</v>
      </c>
      <c r="Q593" s="184">
        <v>9.6300000000000008</v>
      </c>
      <c r="R593" s="180">
        <f t="shared" ref="R593:R597" si="960">SUM(Q593*1000000)</f>
        <v>9630000</v>
      </c>
      <c r="S593" s="222">
        <f t="shared" ref="S593:S597" si="961">T593*1000000</f>
        <v>41320000</v>
      </c>
      <c r="T593" s="222">
        <v>41.32</v>
      </c>
      <c r="U593" s="209">
        <f t="shared" si="956"/>
        <v>0.23305905130687318</v>
      </c>
      <c r="V593" s="187">
        <v>12</v>
      </c>
      <c r="W593" s="223">
        <f t="shared" si="953"/>
        <v>3.4433333333333334</v>
      </c>
      <c r="X593" s="228">
        <f t="shared" si="957"/>
        <v>1.1833333333333333</v>
      </c>
      <c r="Y593" s="178">
        <v>2008</v>
      </c>
      <c r="Z593" s="190"/>
      <c r="AA593" s="190"/>
      <c r="AB593" s="224" t="s">
        <v>2698</v>
      </c>
      <c r="AC593" s="189"/>
    </row>
    <row r="594" spans="1:29">
      <c r="A594" s="261" t="s">
        <v>2699</v>
      </c>
      <c r="B594" s="218">
        <v>71</v>
      </c>
      <c r="C594" s="178">
        <v>60</v>
      </c>
      <c r="D594" s="247">
        <f t="shared" si="954"/>
        <v>65.5</v>
      </c>
      <c r="E594" s="178">
        <v>72</v>
      </c>
      <c r="F594" s="178">
        <v>70</v>
      </c>
      <c r="G594" s="220">
        <f t="shared" si="480"/>
        <v>2</v>
      </c>
      <c r="H594" s="220">
        <f t="shared" si="955"/>
        <v>71</v>
      </c>
      <c r="I594" s="220">
        <f t="shared" si="482"/>
        <v>-5.5</v>
      </c>
      <c r="J594" s="213" t="s">
        <v>1609</v>
      </c>
      <c r="K594" s="213" t="s">
        <v>1965</v>
      </c>
      <c r="L594" s="213" t="s">
        <v>1541</v>
      </c>
      <c r="M594" s="221">
        <v>21.8</v>
      </c>
      <c r="N594" s="222">
        <f t="shared" si="958"/>
        <v>21800000</v>
      </c>
      <c r="O594" s="184">
        <v>90.38</v>
      </c>
      <c r="P594" s="222">
        <f t="shared" si="959"/>
        <v>90380000</v>
      </c>
      <c r="Q594" s="184">
        <v>108.63</v>
      </c>
      <c r="R594" s="180">
        <f t="shared" si="960"/>
        <v>108630000</v>
      </c>
      <c r="S594" s="222">
        <f t="shared" si="961"/>
        <v>199010000</v>
      </c>
      <c r="T594" s="222">
        <f t="shared" ref="T594:T597" si="962">SUM(O594+Q594)</f>
        <v>199.01</v>
      </c>
      <c r="U594" s="209">
        <f t="shared" si="956"/>
        <v>0.54585196723782725</v>
      </c>
      <c r="V594" s="187">
        <v>58</v>
      </c>
      <c r="W594" s="223">
        <f t="shared" si="953"/>
        <v>3.431206896551724</v>
      </c>
      <c r="X594" s="228">
        <f t="shared" si="957"/>
        <v>0.37586206896551727</v>
      </c>
      <c r="Y594" s="178">
        <v>2010</v>
      </c>
      <c r="Z594" s="190"/>
      <c r="AA594" s="190"/>
      <c r="AB594" s="224" t="s">
        <v>2700</v>
      </c>
      <c r="AC594" s="189"/>
    </row>
    <row r="595" spans="1:29">
      <c r="A595" s="261" t="s">
        <v>2701</v>
      </c>
      <c r="B595" s="218">
        <v>48</v>
      </c>
      <c r="C595" s="178">
        <v>55</v>
      </c>
      <c r="D595" s="247">
        <f t="shared" si="954"/>
        <v>51.5</v>
      </c>
      <c r="E595" s="178">
        <v>55</v>
      </c>
      <c r="F595" s="178">
        <v>61</v>
      </c>
      <c r="G595" s="220">
        <f t="shared" si="480"/>
        <v>-6</v>
      </c>
      <c r="H595" s="220">
        <f t="shared" si="955"/>
        <v>58</v>
      </c>
      <c r="I595" s="220">
        <f t="shared" si="482"/>
        <v>-6.5</v>
      </c>
      <c r="J595" s="213" t="s">
        <v>1550</v>
      </c>
      <c r="K595" s="213" t="s">
        <v>1623</v>
      </c>
      <c r="L595" s="213" t="s">
        <v>1541</v>
      </c>
      <c r="M595" s="221">
        <v>9.74</v>
      </c>
      <c r="N595" s="222">
        <f t="shared" si="958"/>
        <v>9740000</v>
      </c>
      <c r="O595" s="184">
        <v>32.369999999999997</v>
      </c>
      <c r="P595" s="222">
        <f t="shared" si="959"/>
        <v>32369999.999999996</v>
      </c>
      <c r="Q595" s="184">
        <v>70.44</v>
      </c>
      <c r="R595" s="180">
        <f t="shared" si="960"/>
        <v>70440000</v>
      </c>
      <c r="S595" s="222">
        <f t="shared" si="961"/>
        <v>102810000</v>
      </c>
      <c r="T595" s="222">
        <f t="shared" si="962"/>
        <v>102.81</v>
      </c>
      <c r="U595" s="209">
        <f t="shared" si="956"/>
        <v>0.68514735920630288</v>
      </c>
      <c r="V595" s="187">
        <v>30</v>
      </c>
      <c r="W595" s="223">
        <f t="shared" si="953"/>
        <v>3.427</v>
      </c>
      <c r="X595" s="228">
        <f t="shared" si="957"/>
        <v>0.32466666666666666</v>
      </c>
      <c r="Y595" s="178">
        <v>2010</v>
      </c>
      <c r="Z595" s="190"/>
      <c r="AA595" s="190"/>
      <c r="AB595" s="224" t="s">
        <v>2702</v>
      </c>
      <c r="AC595" s="189"/>
    </row>
    <row r="596" spans="1:29">
      <c r="A596" s="261" t="s">
        <v>2703</v>
      </c>
      <c r="B596" s="218">
        <v>36</v>
      </c>
      <c r="C596" s="178">
        <v>50</v>
      </c>
      <c r="D596" s="247">
        <f t="shared" si="954"/>
        <v>43</v>
      </c>
      <c r="E596" s="178">
        <v>46</v>
      </c>
      <c r="F596" s="178">
        <v>48</v>
      </c>
      <c r="G596" s="220">
        <f t="shared" si="480"/>
        <v>-2</v>
      </c>
      <c r="H596" s="220">
        <f t="shared" si="955"/>
        <v>47</v>
      </c>
      <c r="I596" s="220">
        <f t="shared" si="482"/>
        <v>-4</v>
      </c>
      <c r="J596" s="213" t="s">
        <v>1612</v>
      </c>
      <c r="K596" s="213" t="s">
        <v>1612</v>
      </c>
      <c r="L596" s="213" t="s">
        <v>1541</v>
      </c>
      <c r="M596" s="221">
        <v>23.1</v>
      </c>
      <c r="N596" s="222">
        <f t="shared" si="958"/>
        <v>23100000</v>
      </c>
      <c r="O596" s="184">
        <v>80.569999999999993</v>
      </c>
      <c r="P596" s="222">
        <f t="shared" si="959"/>
        <v>80570000</v>
      </c>
      <c r="Q596" s="184">
        <v>124.02</v>
      </c>
      <c r="R596" s="180">
        <f t="shared" si="960"/>
        <v>124020000</v>
      </c>
      <c r="S596" s="222">
        <f t="shared" si="961"/>
        <v>204589999.99999997</v>
      </c>
      <c r="T596" s="222">
        <f t="shared" si="962"/>
        <v>204.58999999999997</v>
      </c>
      <c r="U596" s="209">
        <f t="shared" si="956"/>
        <v>0.60618798572755273</v>
      </c>
      <c r="V596" s="187">
        <v>60</v>
      </c>
      <c r="W596" s="223">
        <f t="shared" si="953"/>
        <v>3.4098333333333328</v>
      </c>
      <c r="X596" s="228">
        <f t="shared" si="957"/>
        <v>0.38500000000000001</v>
      </c>
      <c r="Y596" s="178">
        <v>2010</v>
      </c>
      <c r="Z596" s="190"/>
      <c r="AA596" s="190"/>
      <c r="AB596" s="224" t="s">
        <v>2704</v>
      </c>
      <c r="AC596" s="189"/>
    </row>
    <row r="597" spans="1:29">
      <c r="A597" s="261" t="s">
        <v>2705</v>
      </c>
      <c r="B597" s="218">
        <v>7</v>
      </c>
      <c r="C597" s="178">
        <v>22</v>
      </c>
      <c r="D597" s="247">
        <f t="shared" si="954"/>
        <v>14.5</v>
      </c>
      <c r="E597" s="178">
        <v>41</v>
      </c>
      <c r="F597" s="178">
        <v>37</v>
      </c>
      <c r="G597" s="220">
        <f t="shared" si="480"/>
        <v>4</v>
      </c>
      <c r="H597" s="220">
        <f t="shared" si="955"/>
        <v>39</v>
      </c>
      <c r="I597" s="220">
        <f t="shared" si="482"/>
        <v>-24.5</v>
      </c>
      <c r="J597" s="213" t="s">
        <v>1609</v>
      </c>
      <c r="K597" s="213" t="s">
        <v>2706</v>
      </c>
      <c r="L597" s="213" t="s">
        <v>1547</v>
      </c>
      <c r="M597" s="221">
        <v>20.7</v>
      </c>
      <c r="N597" s="222">
        <f t="shared" si="958"/>
        <v>20700000</v>
      </c>
      <c r="O597" s="184">
        <v>67.06</v>
      </c>
      <c r="P597" s="222">
        <f t="shared" si="959"/>
        <v>67060000</v>
      </c>
      <c r="Q597" s="184">
        <v>69.27</v>
      </c>
      <c r="R597" s="180">
        <f t="shared" si="960"/>
        <v>69270000</v>
      </c>
      <c r="S597" s="222">
        <f t="shared" si="961"/>
        <v>136329999.99999997</v>
      </c>
      <c r="T597" s="222">
        <f t="shared" si="962"/>
        <v>136.32999999999998</v>
      </c>
      <c r="U597" s="209">
        <f t="shared" si="956"/>
        <v>0.50810533264872015</v>
      </c>
      <c r="V597" s="187">
        <v>40</v>
      </c>
      <c r="W597" s="223">
        <f t="shared" si="953"/>
        <v>3.4082499999999998</v>
      </c>
      <c r="X597" s="228">
        <f t="shared" si="957"/>
        <v>0.51749999999999996</v>
      </c>
      <c r="Y597" s="178">
        <v>2010</v>
      </c>
      <c r="Z597" s="190"/>
      <c r="AA597" s="190"/>
      <c r="AB597" s="224" t="s">
        <v>2707</v>
      </c>
      <c r="AC597" s="189"/>
    </row>
    <row r="598" spans="1:29">
      <c r="A598" s="268" t="s">
        <v>2708</v>
      </c>
      <c r="B598" s="177">
        <v>7</v>
      </c>
      <c r="C598" s="178">
        <v>29</v>
      </c>
      <c r="D598" s="180">
        <f>(B598+C598)/2</f>
        <v>18</v>
      </c>
      <c r="E598" s="178">
        <v>22</v>
      </c>
      <c r="F598" s="180">
        <v>24</v>
      </c>
      <c r="G598" s="181">
        <f t="shared" si="480"/>
        <v>-2</v>
      </c>
      <c r="H598" s="182">
        <f>(E598+F598)/2</f>
        <v>23</v>
      </c>
      <c r="I598" s="181">
        <f t="shared" si="482"/>
        <v>-5</v>
      </c>
      <c r="J598" s="204" t="s">
        <v>1432</v>
      </c>
      <c r="K598" s="204" t="s">
        <v>1432</v>
      </c>
      <c r="L598" s="183" t="s">
        <v>1547</v>
      </c>
      <c r="M598" s="184">
        <f>N598/1000000</f>
        <v>11.371866000000001</v>
      </c>
      <c r="N598" s="180">
        <v>11371866</v>
      </c>
      <c r="O598" s="184">
        <f>P598/1000000</f>
        <v>25.655605999999999</v>
      </c>
      <c r="P598" s="180">
        <v>25655606</v>
      </c>
      <c r="Q598" s="184">
        <f>R598/1000000</f>
        <v>8.4046280000000007</v>
      </c>
      <c r="R598" s="185">
        <f>S598-P598</f>
        <v>8404628</v>
      </c>
      <c r="S598" s="180">
        <v>34060234</v>
      </c>
      <c r="T598" s="185">
        <f>S598/100000</f>
        <v>340.60234000000003</v>
      </c>
      <c r="U598" s="186">
        <f t="shared" si="956"/>
        <v>0.24675778798231393</v>
      </c>
      <c r="V598" s="187">
        <v>10</v>
      </c>
      <c r="W598" s="239">
        <f>SUM(S598/(V598*1000000))</f>
        <v>3.4060234</v>
      </c>
      <c r="X598" s="186">
        <f t="shared" si="957"/>
        <v>1.1371866000000002</v>
      </c>
      <c r="Y598" s="178">
        <v>2018</v>
      </c>
      <c r="Z598" s="190"/>
      <c r="AA598" s="190"/>
      <c r="AB598" s="191" t="s">
        <v>2709</v>
      </c>
      <c r="AC598" s="190"/>
    </row>
    <row r="599" spans="1:29">
      <c r="A599" s="261" t="s">
        <v>2710</v>
      </c>
      <c r="B599" s="218">
        <v>19</v>
      </c>
      <c r="C599" s="178">
        <v>34</v>
      </c>
      <c r="D599" s="247">
        <f t="shared" ref="D599:D600" si="963">AVERAGE(B599:C599)</f>
        <v>26.5</v>
      </c>
      <c r="E599" s="178">
        <v>29</v>
      </c>
      <c r="F599" s="178">
        <v>53</v>
      </c>
      <c r="G599" s="220">
        <f t="shared" si="480"/>
        <v>-24</v>
      </c>
      <c r="H599" s="220">
        <f t="shared" ref="H599:H600" si="964">AVERAGE(E599:F599)</f>
        <v>41</v>
      </c>
      <c r="I599" s="220">
        <f t="shared" si="482"/>
        <v>-14.5</v>
      </c>
      <c r="J599" s="213" t="s">
        <v>1636</v>
      </c>
      <c r="K599" s="213" t="s">
        <v>1761</v>
      </c>
      <c r="L599" s="213" t="s">
        <v>1547</v>
      </c>
      <c r="M599" s="221">
        <v>30.52</v>
      </c>
      <c r="N599" s="222">
        <f>M599*1000000</f>
        <v>30520000</v>
      </c>
      <c r="O599" s="184">
        <v>64.510000000000005</v>
      </c>
      <c r="P599" s="222">
        <f>O599*1000000</f>
        <v>64510000.000000007</v>
      </c>
      <c r="Q599" s="184">
        <v>98.9</v>
      </c>
      <c r="R599" s="180">
        <f>SUM(Q599*1000000)</f>
        <v>98900000</v>
      </c>
      <c r="S599" s="222">
        <f>T599*1000000</f>
        <v>163410000</v>
      </c>
      <c r="T599" s="222">
        <v>163.41</v>
      </c>
      <c r="U599" s="209">
        <f t="shared" si="956"/>
        <v>0.60522611835260998</v>
      </c>
      <c r="V599" s="187">
        <v>48</v>
      </c>
      <c r="W599" s="223">
        <f>SUM(T599/V599)</f>
        <v>3.4043749999999999</v>
      </c>
      <c r="X599" s="228">
        <f t="shared" si="957"/>
        <v>0.63583333333333336</v>
      </c>
      <c r="Y599" s="178">
        <v>2008</v>
      </c>
      <c r="Z599" s="190"/>
      <c r="AA599" s="190"/>
      <c r="AB599" s="224" t="s">
        <v>2711</v>
      </c>
      <c r="AC599" s="189"/>
    </row>
    <row r="600" spans="1:29">
      <c r="A600" s="265" t="s">
        <v>2712</v>
      </c>
      <c r="B600" s="241">
        <v>40</v>
      </c>
      <c r="C600" s="182">
        <v>48</v>
      </c>
      <c r="D600" s="254">
        <f t="shared" si="963"/>
        <v>44</v>
      </c>
      <c r="E600" s="182">
        <v>70</v>
      </c>
      <c r="F600" s="182">
        <v>59</v>
      </c>
      <c r="G600" s="211">
        <f t="shared" si="480"/>
        <v>11</v>
      </c>
      <c r="H600" s="211">
        <f t="shared" si="964"/>
        <v>64.5</v>
      </c>
      <c r="I600" s="211">
        <f t="shared" si="482"/>
        <v>-20.5</v>
      </c>
      <c r="J600" s="196" t="s">
        <v>1609</v>
      </c>
      <c r="K600" s="196" t="s">
        <v>2713</v>
      </c>
      <c r="L600" s="196" t="s">
        <v>1541</v>
      </c>
      <c r="M600" s="216">
        <f t="shared" ref="M600:M601" si="965">N600/1000000</f>
        <v>54.607747000000003</v>
      </c>
      <c r="N600" s="181">
        <v>54607747</v>
      </c>
      <c r="O600" s="216">
        <f t="shared" ref="O600:O601" si="966">P600/1000000</f>
        <v>150.94789499999999</v>
      </c>
      <c r="P600" s="181">
        <v>150947895</v>
      </c>
      <c r="Q600" s="184">
        <f t="shared" ref="Q600:Q601" si="967">R600/1000000</f>
        <v>137.80000000000001</v>
      </c>
      <c r="R600" s="180">
        <v>137800000</v>
      </c>
      <c r="S600" s="181">
        <v>288747895</v>
      </c>
      <c r="T600" s="180">
        <f t="shared" ref="T600:T601" si="968">S600/1000000</f>
        <v>288.74789500000003</v>
      </c>
      <c r="U600" s="209">
        <f t="shared" si="956"/>
        <v>0.47723291627805631</v>
      </c>
      <c r="V600" s="227">
        <v>85</v>
      </c>
      <c r="W600" s="239">
        <f t="shared" ref="W600:W601" si="969">SUM(S600/(V600*1000000))</f>
        <v>3.3970340588235293</v>
      </c>
      <c r="X600" s="228">
        <f t="shared" si="957"/>
        <v>0.64244408235294126</v>
      </c>
      <c r="Y600" s="182">
        <v>2014</v>
      </c>
      <c r="Z600" s="202"/>
      <c r="AA600" s="190"/>
      <c r="AB600" s="224" t="s">
        <v>2714</v>
      </c>
      <c r="AC600" s="189"/>
    </row>
    <row r="601" spans="1:29">
      <c r="A601" s="262" t="s">
        <v>2715</v>
      </c>
      <c r="B601" s="177">
        <v>48</v>
      </c>
      <c r="C601" s="195">
        <v>50</v>
      </c>
      <c r="D601" s="180">
        <f>(B601+C601)/2</f>
        <v>49</v>
      </c>
      <c r="E601" s="195">
        <v>58</v>
      </c>
      <c r="F601" s="195">
        <v>58</v>
      </c>
      <c r="G601" s="182">
        <f t="shared" si="480"/>
        <v>0</v>
      </c>
      <c r="H601" s="182">
        <f>(E601+F601)/2</f>
        <v>58</v>
      </c>
      <c r="I601" s="181">
        <f t="shared" si="482"/>
        <v>-9</v>
      </c>
      <c r="J601" s="196" t="s">
        <v>1550</v>
      </c>
      <c r="K601" s="196" t="s">
        <v>1550</v>
      </c>
      <c r="L601" s="213" t="s">
        <v>1574</v>
      </c>
      <c r="M601" s="198">
        <f t="shared" si="965"/>
        <v>11.93233</v>
      </c>
      <c r="N601" s="180">
        <v>11932330</v>
      </c>
      <c r="O601" s="198">
        <f t="shared" si="966"/>
        <v>45.018540999999999</v>
      </c>
      <c r="P601" s="180">
        <v>45018541</v>
      </c>
      <c r="Q601" s="198">
        <f t="shared" si="967"/>
        <v>39.9</v>
      </c>
      <c r="R601" s="181">
        <f>S601-P601</f>
        <v>39900000</v>
      </c>
      <c r="S601" s="180">
        <v>84918541</v>
      </c>
      <c r="T601" s="180">
        <f t="shared" si="968"/>
        <v>84.918541000000005</v>
      </c>
      <c r="U601" s="186">
        <f t="shared" si="956"/>
        <v>0.46986205285839755</v>
      </c>
      <c r="V601" s="227">
        <v>25</v>
      </c>
      <c r="W601" s="239">
        <f t="shared" si="969"/>
        <v>3.3967416400000001</v>
      </c>
      <c r="X601" s="186">
        <f t="shared" si="957"/>
        <v>0.47729320000000003</v>
      </c>
      <c r="Y601" s="195">
        <v>2017</v>
      </c>
      <c r="Z601" s="202"/>
      <c r="AA601" s="202"/>
      <c r="AB601" s="203" t="s">
        <v>2716</v>
      </c>
      <c r="AC601" s="202"/>
    </row>
    <row r="602" spans="1:29">
      <c r="A602" s="261" t="s">
        <v>2717</v>
      </c>
      <c r="B602" s="218">
        <v>66</v>
      </c>
      <c r="C602" s="178">
        <v>61</v>
      </c>
      <c r="D602" s="218">
        <f t="shared" ref="D602:D604" si="970">AVERAGE(B602:C602)</f>
        <v>63.5</v>
      </c>
      <c r="E602" s="178">
        <v>37</v>
      </c>
      <c r="F602" s="178">
        <v>60</v>
      </c>
      <c r="G602" s="178">
        <f t="shared" si="480"/>
        <v>-23</v>
      </c>
      <c r="H602" s="178">
        <f t="shared" ref="H602:H604" si="971">AVERAGE(E602:F602)</f>
        <v>48.5</v>
      </c>
      <c r="I602" s="218">
        <f t="shared" si="482"/>
        <v>15</v>
      </c>
      <c r="J602" s="213" t="s">
        <v>1990</v>
      </c>
      <c r="K602" s="213" t="s">
        <v>1991</v>
      </c>
      <c r="L602" s="213" t="s">
        <v>1541</v>
      </c>
      <c r="M602" s="221">
        <v>13.1</v>
      </c>
      <c r="N602" s="222">
        <f t="shared" ref="N602:N604" si="972">M602*1000000</f>
        <v>13100000</v>
      </c>
      <c r="O602" s="184">
        <v>35.61</v>
      </c>
      <c r="P602" s="222">
        <f t="shared" ref="P602:P604" si="973">O602*1000000</f>
        <v>35610000</v>
      </c>
      <c r="Q602" s="184">
        <v>32.270000000000003</v>
      </c>
      <c r="R602" s="180">
        <f t="shared" ref="R602:R604" si="974">SUM(Q602*1000000)</f>
        <v>32270000.000000004</v>
      </c>
      <c r="S602" s="222">
        <f t="shared" ref="S602:S604" si="975">T602*1000000</f>
        <v>67880000</v>
      </c>
      <c r="T602" s="222">
        <f t="shared" ref="T602:T603" si="976">SUM(O602+Q602)</f>
        <v>67.88</v>
      </c>
      <c r="U602" s="209">
        <f t="shared" si="956"/>
        <v>0.47539776075427231</v>
      </c>
      <c r="V602" s="187">
        <v>20</v>
      </c>
      <c r="W602" s="223">
        <f t="shared" ref="W602:W609" si="977">SUM(T602/V602)</f>
        <v>3.3939999999999997</v>
      </c>
      <c r="X602" s="228">
        <f t="shared" si="957"/>
        <v>0.65500000000000003</v>
      </c>
      <c r="Y602" s="178">
        <v>2010</v>
      </c>
      <c r="Z602" s="190"/>
      <c r="AA602" s="190"/>
      <c r="AB602" s="224" t="s">
        <v>2718</v>
      </c>
      <c r="AC602" s="189"/>
    </row>
    <row r="603" spans="1:29">
      <c r="A603" s="261" t="s">
        <v>2719</v>
      </c>
      <c r="B603" s="218">
        <v>10</v>
      </c>
      <c r="C603" s="178">
        <v>30</v>
      </c>
      <c r="D603" s="247">
        <f t="shared" si="970"/>
        <v>20</v>
      </c>
      <c r="E603" s="178">
        <v>59</v>
      </c>
      <c r="F603" s="178">
        <v>50</v>
      </c>
      <c r="G603" s="220">
        <f t="shared" si="480"/>
        <v>9</v>
      </c>
      <c r="H603" s="220">
        <f t="shared" si="971"/>
        <v>54.5</v>
      </c>
      <c r="I603" s="220">
        <f t="shared" si="482"/>
        <v>-34.5</v>
      </c>
      <c r="J603" s="213" t="s">
        <v>1550</v>
      </c>
      <c r="K603" s="213" t="s">
        <v>1550</v>
      </c>
      <c r="L603" s="213" t="s">
        <v>1547</v>
      </c>
      <c r="M603" s="221">
        <v>40.5</v>
      </c>
      <c r="N603" s="222">
        <f t="shared" si="972"/>
        <v>40500000</v>
      </c>
      <c r="O603" s="184">
        <v>162</v>
      </c>
      <c r="P603" s="222">
        <f t="shared" si="973"/>
        <v>162000000</v>
      </c>
      <c r="Q603" s="184">
        <v>109.43</v>
      </c>
      <c r="R603" s="180">
        <f t="shared" si="974"/>
        <v>109430000</v>
      </c>
      <c r="S603" s="222">
        <f t="shared" si="975"/>
        <v>271430000</v>
      </c>
      <c r="T603" s="222">
        <f t="shared" si="976"/>
        <v>271.43</v>
      </c>
      <c r="U603" s="209">
        <f t="shared" si="956"/>
        <v>0.40316103599454739</v>
      </c>
      <c r="V603" s="187">
        <v>80</v>
      </c>
      <c r="W603" s="223">
        <f t="shared" si="977"/>
        <v>3.3928750000000001</v>
      </c>
      <c r="X603" s="228">
        <f t="shared" si="957"/>
        <v>0.50624999999999998</v>
      </c>
      <c r="Y603" s="178">
        <v>2010</v>
      </c>
      <c r="Z603" s="190"/>
      <c r="AA603" s="190"/>
      <c r="AB603" s="224" t="s">
        <v>2720</v>
      </c>
      <c r="AC603" s="189"/>
    </row>
    <row r="604" spans="1:29">
      <c r="A604" s="261" t="s">
        <v>2721</v>
      </c>
      <c r="B604" s="218">
        <v>46</v>
      </c>
      <c r="C604" s="178">
        <v>51</v>
      </c>
      <c r="D604" s="218">
        <f t="shared" si="970"/>
        <v>48.5</v>
      </c>
      <c r="E604" s="178">
        <v>57</v>
      </c>
      <c r="F604" s="178">
        <v>47</v>
      </c>
      <c r="G604" s="178">
        <f t="shared" si="480"/>
        <v>10</v>
      </c>
      <c r="H604" s="178">
        <f t="shared" si="971"/>
        <v>52</v>
      </c>
      <c r="I604" s="218">
        <f t="shared" si="482"/>
        <v>-3.5</v>
      </c>
      <c r="J604" s="213" t="s">
        <v>1550</v>
      </c>
      <c r="K604" s="213" t="s">
        <v>2222</v>
      </c>
      <c r="L604" s="213" t="s">
        <v>1541</v>
      </c>
      <c r="M604" s="221">
        <v>17</v>
      </c>
      <c r="N604" s="222">
        <f t="shared" si="972"/>
        <v>17000000</v>
      </c>
      <c r="O604" s="184">
        <v>73</v>
      </c>
      <c r="P604" s="222">
        <f t="shared" si="973"/>
        <v>73000000</v>
      </c>
      <c r="Q604" s="184">
        <v>43.97</v>
      </c>
      <c r="R604" s="180">
        <f t="shared" si="974"/>
        <v>43970000</v>
      </c>
      <c r="S604" s="222">
        <f t="shared" si="975"/>
        <v>118200000</v>
      </c>
      <c r="T604" s="222">
        <v>118.2</v>
      </c>
      <c r="U604" s="209">
        <f t="shared" si="956"/>
        <v>0.37199661590524535</v>
      </c>
      <c r="V604" s="187">
        <v>35</v>
      </c>
      <c r="W604" s="223">
        <f t="shared" si="977"/>
        <v>3.3771428571428572</v>
      </c>
      <c r="X604" s="228">
        <f t="shared" si="957"/>
        <v>0.48571428571428571</v>
      </c>
      <c r="Y604" s="178">
        <v>2009</v>
      </c>
      <c r="Z604" s="190"/>
      <c r="AA604" s="190"/>
      <c r="AB604" s="224" t="s">
        <v>2722</v>
      </c>
      <c r="AC604" s="189"/>
    </row>
    <row r="605" spans="1:29">
      <c r="A605" s="264" t="s">
        <v>2723</v>
      </c>
      <c r="B605" s="206">
        <v>59</v>
      </c>
      <c r="C605" s="189">
        <v>58</v>
      </c>
      <c r="D605" s="189">
        <f>(B605+C605)/2</f>
        <v>58.5</v>
      </c>
      <c r="E605" s="189">
        <v>63</v>
      </c>
      <c r="F605" s="189">
        <v>63</v>
      </c>
      <c r="G605" s="195">
        <f t="shared" si="480"/>
        <v>0</v>
      </c>
      <c r="H605" s="189">
        <f>(E605+F605)/2</f>
        <v>63</v>
      </c>
      <c r="I605" s="195">
        <f t="shared" si="482"/>
        <v>-4.5</v>
      </c>
      <c r="J605" s="193" t="s">
        <v>1550</v>
      </c>
      <c r="K605" s="193" t="s">
        <v>1550</v>
      </c>
      <c r="L605" s="193" t="s">
        <v>1547</v>
      </c>
      <c r="M605" s="184">
        <f>N605/1000000</f>
        <v>13.922855</v>
      </c>
      <c r="N605" s="185">
        <v>13922855</v>
      </c>
      <c r="O605" s="184">
        <f>P605/1000000</f>
        <v>86.126310000000004</v>
      </c>
      <c r="P605" s="180">
        <v>86126310</v>
      </c>
      <c r="Q605" s="184">
        <f>R605/1000000</f>
        <v>15.1</v>
      </c>
      <c r="R605" s="180">
        <v>15100000</v>
      </c>
      <c r="S605" s="185">
        <f>SUM(P605+Q605*1000000)</f>
        <v>101226310</v>
      </c>
      <c r="T605" s="185">
        <f>S605/1000000</f>
        <v>101.22631</v>
      </c>
      <c r="U605" s="209">
        <f t="shared" si="956"/>
        <v>0.14917070473081553</v>
      </c>
      <c r="V605" s="227">
        <v>30</v>
      </c>
      <c r="W605" s="188">
        <f t="shared" si="977"/>
        <v>3.3742103333333331</v>
      </c>
      <c r="X605" s="210">
        <f t="shared" si="957"/>
        <v>0.46409516666666667</v>
      </c>
      <c r="Y605" s="189">
        <v>2015</v>
      </c>
      <c r="Z605" s="190"/>
      <c r="AA605" s="190"/>
      <c r="AB605" s="191" t="s">
        <v>2724</v>
      </c>
      <c r="AC605" s="189"/>
    </row>
    <row r="606" spans="1:29">
      <c r="A606" s="265" t="s">
        <v>2725</v>
      </c>
      <c r="B606" s="218">
        <v>93</v>
      </c>
      <c r="C606" s="178">
        <v>82</v>
      </c>
      <c r="D606" s="218">
        <f t="shared" ref="D606:D607" si="978">AVERAGE(B606:C606)</f>
        <v>87.5</v>
      </c>
      <c r="E606" s="178">
        <v>84</v>
      </c>
      <c r="F606" s="178">
        <v>79</v>
      </c>
      <c r="G606" s="178">
        <f t="shared" si="480"/>
        <v>5</v>
      </c>
      <c r="H606" s="178">
        <f t="shared" ref="H606:H607" si="979">AVERAGE(E606:F606)</f>
        <v>81.5</v>
      </c>
      <c r="I606" s="218">
        <f t="shared" si="482"/>
        <v>6</v>
      </c>
      <c r="J606" s="213" t="s">
        <v>1701</v>
      </c>
      <c r="K606" s="213" t="s">
        <v>2726</v>
      </c>
      <c r="L606" s="213" t="s">
        <v>1541</v>
      </c>
      <c r="M606" s="221">
        <v>2.13</v>
      </c>
      <c r="N606" s="222">
        <f>M606*1000000</f>
        <v>2130000</v>
      </c>
      <c r="O606" s="184">
        <v>18.329999999999998</v>
      </c>
      <c r="P606" s="222">
        <f>O606*1000000</f>
        <v>18330000</v>
      </c>
      <c r="Q606" s="184">
        <v>42.4</v>
      </c>
      <c r="R606" s="180">
        <f>SUM(Q606*1000000)</f>
        <v>42400000</v>
      </c>
      <c r="S606" s="222">
        <f>T606*1000000</f>
        <v>60730000</v>
      </c>
      <c r="T606" s="222">
        <f>SUM(O606+Q606)</f>
        <v>60.73</v>
      </c>
      <c r="U606" s="209">
        <f t="shared" si="956"/>
        <v>0.6981722377737527</v>
      </c>
      <c r="V606" s="187">
        <v>18</v>
      </c>
      <c r="W606" s="223">
        <f t="shared" si="977"/>
        <v>3.3738888888888887</v>
      </c>
      <c r="X606" s="228">
        <f t="shared" si="957"/>
        <v>0.11833333333333333</v>
      </c>
      <c r="Y606" s="178">
        <v>2010</v>
      </c>
      <c r="Z606" s="190"/>
      <c r="AA606" s="190"/>
      <c r="AB606" s="224" t="s">
        <v>2727</v>
      </c>
      <c r="AC606" s="189"/>
    </row>
    <row r="607" spans="1:29">
      <c r="A607" s="261" t="s">
        <v>2728</v>
      </c>
      <c r="B607" s="218">
        <v>27</v>
      </c>
      <c r="C607" s="178">
        <v>45</v>
      </c>
      <c r="D607" s="218">
        <f t="shared" si="978"/>
        <v>36</v>
      </c>
      <c r="E607" s="178">
        <v>62</v>
      </c>
      <c r="F607" s="178">
        <v>60</v>
      </c>
      <c r="G607" s="178">
        <f t="shared" si="480"/>
        <v>2</v>
      </c>
      <c r="H607" s="178">
        <f t="shared" si="979"/>
        <v>61</v>
      </c>
      <c r="I607" s="218">
        <f t="shared" si="482"/>
        <v>-25</v>
      </c>
      <c r="J607" s="213" t="s">
        <v>1609</v>
      </c>
      <c r="K607" s="213" t="s">
        <v>1842</v>
      </c>
      <c r="L607" s="213" t="s">
        <v>1547</v>
      </c>
      <c r="M607" s="221">
        <v>14.638755</v>
      </c>
      <c r="N607" s="180">
        <v>14638755</v>
      </c>
      <c r="O607" s="216">
        <f t="shared" ref="O607:O608" si="980">P607/1000000</f>
        <v>35.787686000000001</v>
      </c>
      <c r="P607" s="222">
        <v>35787686</v>
      </c>
      <c r="Q607" s="216">
        <f t="shared" ref="Q607:Q608" si="981">R607/1000000</f>
        <v>21.316209000000001</v>
      </c>
      <c r="R607" s="222">
        <v>21316209</v>
      </c>
      <c r="S607" s="222">
        <v>57103895</v>
      </c>
      <c r="T607" s="222">
        <f t="shared" ref="T607:T608" si="982">S607/1000000</f>
        <v>57.103895000000001</v>
      </c>
      <c r="U607" s="209">
        <f t="shared" si="956"/>
        <v>0.37328817937900732</v>
      </c>
      <c r="V607" s="187">
        <v>17</v>
      </c>
      <c r="W607" s="223">
        <f t="shared" si="977"/>
        <v>3.3590526470588236</v>
      </c>
      <c r="X607" s="228">
        <f t="shared" si="957"/>
        <v>0.86110323529411759</v>
      </c>
      <c r="Y607" s="178">
        <v>2007</v>
      </c>
      <c r="Z607" s="190"/>
      <c r="AA607" s="190"/>
      <c r="AB607" s="191" t="s">
        <v>2729</v>
      </c>
      <c r="AC607" s="190"/>
    </row>
    <row r="608" spans="1:29">
      <c r="A608" s="264" t="s">
        <v>2730</v>
      </c>
      <c r="B608" s="206">
        <v>26</v>
      </c>
      <c r="C608" s="189">
        <v>34</v>
      </c>
      <c r="D608" s="189">
        <f>(B608+C608)/2</f>
        <v>30</v>
      </c>
      <c r="E608" s="195">
        <v>52</v>
      </c>
      <c r="F608" s="189">
        <v>61</v>
      </c>
      <c r="G608" s="195">
        <f t="shared" si="480"/>
        <v>-9</v>
      </c>
      <c r="H608" s="189">
        <f>(E608+F608)/2</f>
        <v>56.5</v>
      </c>
      <c r="I608" s="195">
        <f t="shared" si="482"/>
        <v>-26.5</v>
      </c>
      <c r="J608" s="193" t="s">
        <v>1550</v>
      </c>
      <c r="K608" s="193" t="s">
        <v>1550</v>
      </c>
      <c r="L608" s="193" t="s">
        <v>1557</v>
      </c>
      <c r="M608" s="184">
        <f>N608/1000000</f>
        <v>14.681108</v>
      </c>
      <c r="N608" s="185">
        <v>14681108</v>
      </c>
      <c r="O608" s="184">
        <f t="shared" si="980"/>
        <v>58.884188000000002</v>
      </c>
      <c r="P608" s="180">
        <v>58884188</v>
      </c>
      <c r="Q608" s="184">
        <f t="shared" si="981"/>
        <v>45.2</v>
      </c>
      <c r="R608" s="180">
        <v>45200000</v>
      </c>
      <c r="S608" s="185">
        <f>SUM(P608+Q608*1000000)</f>
        <v>104084188</v>
      </c>
      <c r="T608" s="185">
        <f t="shared" si="982"/>
        <v>104.084188</v>
      </c>
      <c r="U608" s="209">
        <f t="shared" si="956"/>
        <v>0.43426384803040402</v>
      </c>
      <c r="V608" s="227">
        <v>31</v>
      </c>
      <c r="W608" s="223">
        <f t="shared" si="977"/>
        <v>3.357554451612903</v>
      </c>
      <c r="X608" s="228">
        <f t="shared" si="957"/>
        <v>0.47358412903225805</v>
      </c>
      <c r="Y608" s="189">
        <v>2015</v>
      </c>
      <c r="Z608" s="190"/>
      <c r="AA608" s="190"/>
      <c r="AB608" s="224" t="s">
        <v>2731</v>
      </c>
      <c r="AC608" s="189"/>
    </row>
    <row r="609" spans="1:29">
      <c r="A609" s="261" t="s">
        <v>2732</v>
      </c>
      <c r="B609" s="218">
        <v>73</v>
      </c>
      <c r="C609" s="178">
        <v>64</v>
      </c>
      <c r="D609" s="218">
        <f>AVERAGE(B609:C609)</f>
        <v>68.5</v>
      </c>
      <c r="E609" s="178">
        <v>67</v>
      </c>
      <c r="F609" s="178">
        <v>61</v>
      </c>
      <c r="G609" s="178">
        <f t="shared" si="480"/>
        <v>6</v>
      </c>
      <c r="H609" s="178">
        <f>AVERAGE(E609:F609)</f>
        <v>64</v>
      </c>
      <c r="I609" s="218">
        <f t="shared" si="482"/>
        <v>4.5</v>
      </c>
      <c r="J609" s="213" t="s">
        <v>1550</v>
      </c>
      <c r="K609" s="213" t="s">
        <v>2733</v>
      </c>
      <c r="L609" s="213" t="s">
        <v>1541</v>
      </c>
      <c r="M609" s="221">
        <v>11.31</v>
      </c>
      <c r="N609" s="222">
        <f>M609*1000000</f>
        <v>11310000</v>
      </c>
      <c r="O609" s="184">
        <v>31.49</v>
      </c>
      <c r="P609" s="222">
        <f>O609*1000000</f>
        <v>31490000</v>
      </c>
      <c r="Q609" s="184">
        <v>2.02</v>
      </c>
      <c r="R609" s="180">
        <f>SUM(Q609*1000000)</f>
        <v>2020000</v>
      </c>
      <c r="S609" s="222">
        <f>T609*1000000</f>
        <v>33509999.999999996</v>
      </c>
      <c r="T609" s="222">
        <v>33.51</v>
      </c>
      <c r="U609" s="209">
        <f t="shared" si="956"/>
        <v>6.0280513279618031E-2</v>
      </c>
      <c r="V609" s="187">
        <v>10</v>
      </c>
      <c r="W609" s="223">
        <f t="shared" si="977"/>
        <v>3.351</v>
      </c>
      <c r="X609" s="228">
        <f t="shared" si="957"/>
        <v>1.131</v>
      </c>
      <c r="Y609" s="178">
        <v>2008</v>
      </c>
      <c r="Z609" s="190"/>
      <c r="AA609" s="190"/>
      <c r="AB609" s="224" t="s">
        <v>2734</v>
      </c>
      <c r="AC609" s="189"/>
    </row>
    <row r="610" spans="1:29">
      <c r="A610" s="229" t="s">
        <v>2735</v>
      </c>
      <c r="B610" s="177">
        <v>95</v>
      </c>
      <c r="C610" s="206">
        <v>70</v>
      </c>
      <c r="D610" s="177">
        <f>(B610+C610)/2</f>
        <v>82.5</v>
      </c>
      <c r="E610" s="177">
        <v>96</v>
      </c>
      <c r="F610" s="177">
        <v>78</v>
      </c>
      <c r="G610" s="177">
        <f t="shared" si="480"/>
        <v>18</v>
      </c>
      <c r="H610" s="177">
        <f>(E610+F610)/2</f>
        <v>87</v>
      </c>
      <c r="I610" s="177">
        <f t="shared" si="482"/>
        <v>-4.5</v>
      </c>
      <c r="J610" s="204" t="s">
        <v>1608</v>
      </c>
      <c r="K610" s="231" t="s">
        <v>1608</v>
      </c>
      <c r="L610" s="232" t="s">
        <v>1547</v>
      </c>
      <c r="M610" s="216">
        <f>N610/1000000</f>
        <v>0.204793</v>
      </c>
      <c r="N610" s="233">
        <v>204793</v>
      </c>
      <c r="O610" s="216">
        <f>P610/1000000</f>
        <v>20.437882999999999</v>
      </c>
      <c r="P610" s="180">
        <v>20437883</v>
      </c>
      <c r="Q610" s="216">
        <f>R610/1000000</f>
        <v>0.315805</v>
      </c>
      <c r="R610" s="233">
        <v>315805</v>
      </c>
      <c r="S610" s="180">
        <f>P610+R610</f>
        <v>20753688</v>
      </c>
      <c r="T610" s="180">
        <f>S610/1000000</f>
        <v>20.753688</v>
      </c>
      <c r="U610" s="234">
        <f t="shared" si="956"/>
        <v>1.5216813512856125E-2</v>
      </c>
      <c r="V610" s="227">
        <v>6.2</v>
      </c>
      <c r="W610" s="235">
        <f>SUM(S610/(V610*1000000))</f>
        <v>3.3473690322580647</v>
      </c>
      <c r="X610" s="234">
        <f t="shared" si="957"/>
        <v>3.3031129032258064E-2</v>
      </c>
      <c r="Y610" s="177">
        <v>2019</v>
      </c>
      <c r="Z610" s="236"/>
      <c r="AA610" s="236"/>
      <c r="AB610" s="232" t="s">
        <v>1537</v>
      </c>
      <c r="AC610" s="190"/>
    </row>
    <row r="611" spans="1:29">
      <c r="A611" s="261" t="s">
        <v>2736</v>
      </c>
      <c r="B611" s="218">
        <v>40</v>
      </c>
      <c r="C611" s="178">
        <v>45</v>
      </c>
      <c r="D611" s="218">
        <f t="shared" ref="D611:D612" si="983">AVERAGE(B611:C611)</f>
        <v>42.5</v>
      </c>
      <c r="E611" s="178">
        <v>58</v>
      </c>
      <c r="F611" s="178">
        <v>63</v>
      </c>
      <c r="G611" s="178">
        <f t="shared" si="480"/>
        <v>-5</v>
      </c>
      <c r="H611" s="178">
        <f t="shared" ref="H611:H612" si="984">AVERAGE(E611:F611)</f>
        <v>60.5</v>
      </c>
      <c r="I611" s="218">
        <f t="shared" si="482"/>
        <v>-18</v>
      </c>
      <c r="J611" s="213" t="s">
        <v>1609</v>
      </c>
      <c r="K611" s="213" t="s">
        <v>2737</v>
      </c>
      <c r="L611" s="213" t="s">
        <v>1547</v>
      </c>
      <c r="M611" s="221">
        <v>34.799999999999997</v>
      </c>
      <c r="N611" s="222">
        <f>M611*1000000</f>
        <v>34800000</v>
      </c>
      <c r="O611" s="184">
        <v>103.07</v>
      </c>
      <c r="P611" s="222">
        <f>O611*1000000</f>
        <v>103070000</v>
      </c>
      <c r="Q611" s="184">
        <v>171.4</v>
      </c>
      <c r="R611" s="180">
        <f>SUM(Q611*1000000)</f>
        <v>171400000</v>
      </c>
      <c r="S611" s="222">
        <f>T611*1000000</f>
        <v>274470000</v>
      </c>
      <c r="T611" s="222">
        <f>SUM(O611+Q611)</f>
        <v>274.47000000000003</v>
      </c>
      <c r="U611" s="209">
        <f t="shared" si="956"/>
        <v>0.62447626334389916</v>
      </c>
      <c r="V611" s="187">
        <v>82</v>
      </c>
      <c r="W611" s="223">
        <f t="shared" ref="W611:W612" si="985">SUM(T611/V611)</f>
        <v>3.3471951219512199</v>
      </c>
      <c r="X611" s="228">
        <f t="shared" si="957"/>
        <v>0.42439024390243901</v>
      </c>
      <c r="Y611" s="178">
        <v>2010</v>
      </c>
      <c r="Z611" s="190"/>
      <c r="AA611" s="190"/>
      <c r="AB611" s="224" t="s">
        <v>2738</v>
      </c>
      <c r="AC611" s="189"/>
    </row>
    <row r="612" spans="1:29">
      <c r="A612" s="263" t="s">
        <v>1031</v>
      </c>
      <c r="B612" s="206">
        <v>48</v>
      </c>
      <c r="C612" s="189">
        <v>55</v>
      </c>
      <c r="D612" s="253">
        <f t="shared" si="983"/>
        <v>51.5</v>
      </c>
      <c r="E612" s="189">
        <v>68</v>
      </c>
      <c r="F612" s="189">
        <v>72</v>
      </c>
      <c r="G612" s="244">
        <f t="shared" si="480"/>
        <v>-4</v>
      </c>
      <c r="H612" s="244">
        <f t="shared" si="984"/>
        <v>70</v>
      </c>
      <c r="I612" s="244">
        <f t="shared" si="482"/>
        <v>-18.5</v>
      </c>
      <c r="J612" s="193" t="s">
        <v>1554</v>
      </c>
      <c r="K612" s="193" t="s">
        <v>1826</v>
      </c>
      <c r="L612" s="193" t="s">
        <v>1541</v>
      </c>
      <c r="M612" s="184">
        <f t="shared" ref="M612:M616" si="986">N612/1000000</f>
        <v>50.085185000000003</v>
      </c>
      <c r="N612" s="185">
        <v>50085185</v>
      </c>
      <c r="O612" s="184">
        <f t="shared" ref="O612:O616" si="987">P612/1000000</f>
        <v>144.840419</v>
      </c>
      <c r="P612" s="185">
        <v>144840419</v>
      </c>
      <c r="Q612" s="184">
        <f t="shared" ref="Q612:Q616" si="988">R612/1000000</f>
        <v>206.2</v>
      </c>
      <c r="R612" s="185">
        <v>206200000</v>
      </c>
      <c r="S612" s="185">
        <v>351040419</v>
      </c>
      <c r="T612" s="185">
        <f t="shared" ref="T612:T616" si="989">S612/1000000</f>
        <v>351.04041899999999</v>
      </c>
      <c r="U612" s="209">
        <f t="shared" si="956"/>
        <v>0.58739674646981321</v>
      </c>
      <c r="V612" s="187">
        <v>105</v>
      </c>
      <c r="W612" s="223">
        <f t="shared" si="985"/>
        <v>3.3432420857142855</v>
      </c>
      <c r="X612" s="228">
        <f t="shared" si="957"/>
        <v>0.47700176190476196</v>
      </c>
      <c r="Y612" s="189">
        <v>2013</v>
      </c>
      <c r="Z612" s="190"/>
      <c r="AA612" s="190"/>
      <c r="AB612" s="224" t="s">
        <v>2739</v>
      </c>
      <c r="AC612" s="189"/>
    </row>
    <row r="613" spans="1:29">
      <c r="A613" s="229" t="s">
        <v>2740</v>
      </c>
      <c r="B613" s="177">
        <v>47</v>
      </c>
      <c r="C613" s="206">
        <v>50</v>
      </c>
      <c r="D613" s="177">
        <f>(B613+C613)/2</f>
        <v>48.5</v>
      </c>
      <c r="E613" s="177">
        <v>81</v>
      </c>
      <c r="F613" s="177">
        <v>49</v>
      </c>
      <c r="G613" s="177">
        <f t="shared" si="480"/>
        <v>32</v>
      </c>
      <c r="H613" s="177">
        <f>(E613+F613)/2</f>
        <v>65</v>
      </c>
      <c r="I613" s="177">
        <f t="shared" si="482"/>
        <v>-16.5</v>
      </c>
      <c r="J613" s="183" t="s">
        <v>1910</v>
      </c>
      <c r="K613" s="232" t="s">
        <v>1911</v>
      </c>
      <c r="L613" s="232" t="s">
        <v>1547</v>
      </c>
      <c r="M613" s="216">
        <f t="shared" si="986"/>
        <v>11.441055</v>
      </c>
      <c r="N613" s="233">
        <v>11441055</v>
      </c>
      <c r="O613" s="216">
        <f t="shared" si="987"/>
        <v>32.280164999999997</v>
      </c>
      <c r="P613" s="180">
        <v>32280165</v>
      </c>
      <c r="Q613" s="216">
        <f t="shared" si="988"/>
        <v>51.3</v>
      </c>
      <c r="R613" s="233">
        <v>51300000</v>
      </c>
      <c r="S613" s="180">
        <f>P613+R613</f>
        <v>83580165</v>
      </c>
      <c r="T613" s="180">
        <f t="shared" si="989"/>
        <v>83.580164999999994</v>
      </c>
      <c r="U613" s="234">
        <f t="shared" si="956"/>
        <v>0.61378199002119704</v>
      </c>
      <c r="V613" s="227">
        <v>25</v>
      </c>
      <c r="W613" s="235">
        <f>SUM(S613/(V613*1000000))</f>
        <v>3.3432065999999998</v>
      </c>
      <c r="X613" s="234">
        <f t="shared" si="957"/>
        <v>0.4576422</v>
      </c>
      <c r="Y613" s="177">
        <v>2019</v>
      </c>
      <c r="Z613" s="236"/>
      <c r="AA613" s="236"/>
      <c r="AB613" s="248" t="s">
        <v>2741</v>
      </c>
      <c r="AC613" s="190"/>
    </row>
    <row r="614" spans="1:29">
      <c r="A614" s="263" t="s">
        <v>2742</v>
      </c>
      <c r="B614" s="206">
        <v>81</v>
      </c>
      <c r="C614" s="189">
        <v>59</v>
      </c>
      <c r="D614" s="253">
        <f>AVERAGE(B614:C614)</f>
        <v>70</v>
      </c>
      <c r="E614" s="189">
        <v>73</v>
      </c>
      <c r="F614" s="189">
        <v>69</v>
      </c>
      <c r="G614" s="244">
        <f t="shared" si="480"/>
        <v>4</v>
      </c>
      <c r="H614" s="244">
        <f>AVERAGE(E614:F614)</f>
        <v>71</v>
      </c>
      <c r="I614" s="244">
        <f t="shared" si="482"/>
        <v>-1</v>
      </c>
      <c r="J614" s="193" t="s">
        <v>1554</v>
      </c>
      <c r="K614" s="193" t="s">
        <v>2743</v>
      </c>
      <c r="L614" s="193" t="s">
        <v>1541</v>
      </c>
      <c r="M614" s="184">
        <f t="shared" si="986"/>
        <v>20.353987</v>
      </c>
      <c r="N614" s="185">
        <v>20353987</v>
      </c>
      <c r="O614" s="184">
        <f t="shared" si="987"/>
        <v>66.380662000000001</v>
      </c>
      <c r="P614" s="185">
        <v>66380662</v>
      </c>
      <c r="Q614" s="184">
        <f t="shared" si="988"/>
        <v>50.6</v>
      </c>
      <c r="R614" s="185">
        <v>50600000</v>
      </c>
      <c r="S614" s="185">
        <v>116980662</v>
      </c>
      <c r="T614" s="185">
        <f t="shared" si="989"/>
        <v>116.980662</v>
      </c>
      <c r="U614" s="209">
        <f t="shared" si="956"/>
        <v>0.4325501252506162</v>
      </c>
      <c r="V614" s="187">
        <v>35</v>
      </c>
      <c r="W614" s="223">
        <f t="shared" ref="W614:W615" si="990">SUM(T614/V614)</f>
        <v>3.3423046285714286</v>
      </c>
      <c r="X614" s="228">
        <f t="shared" si="957"/>
        <v>0.58154248571428568</v>
      </c>
      <c r="Y614" s="189">
        <v>2013</v>
      </c>
      <c r="Z614" s="190"/>
      <c r="AA614" s="190"/>
      <c r="AB614" s="224" t="s">
        <v>2744</v>
      </c>
      <c r="AC614" s="189"/>
    </row>
    <row r="615" spans="1:29">
      <c r="A615" s="264" t="s">
        <v>2745</v>
      </c>
      <c r="B615" s="206">
        <v>99</v>
      </c>
      <c r="C615" s="189">
        <v>81</v>
      </c>
      <c r="D615" s="253">
        <f t="shared" ref="D615:D616" si="991">(B615+C615)/2</f>
        <v>90</v>
      </c>
      <c r="E615" s="195">
        <v>82</v>
      </c>
      <c r="F615" s="189">
        <v>89</v>
      </c>
      <c r="G615" s="246">
        <f t="shared" si="480"/>
        <v>-7</v>
      </c>
      <c r="H615" s="244">
        <f t="shared" ref="H615:H616" si="992">(E615+F615)/2</f>
        <v>85.5</v>
      </c>
      <c r="I615" s="246">
        <f t="shared" si="482"/>
        <v>4.5</v>
      </c>
      <c r="J615" s="193" t="s">
        <v>1601</v>
      </c>
      <c r="K615" s="193" t="s">
        <v>1601</v>
      </c>
      <c r="L615" s="193" t="s">
        <v>1541</v>
      </c>
      <c r="M615" s="184">
        <f t="shared" si="986"/>
        <v>4.0389619999999997</v>
      </c>
      <c r="N615" s="185">
        <v>4038962</v>
      </c>
      <c r="O615" s="184">
        <f t="shared" si="987"/>
        <v>19.375982</v>
      </c>
      <c r="P615" s="180">
        <v>19375982</v>
      </c>
      <c r="Q615" s="184">
        <f t="shared" si="988"/>
        <v>64.099999999999994</v>
      </c>
      <c r="R615" s="180">
        <v>64100000</v>
      </c>
      <c r="S615" s="185">
        <f>SUM(P615+Q615*1000000)</f>
        <v>83475982</v>
      </c>
      <c r="T615" s="185">
        <f t="shared" si="989"/>
        <v>83.475982000000002</v>
      </c>
      <c r="U615" s="209">
        <f t="shared" si="956"/>
        <v>0.76788554580885315</v>
      </c>
      <c r="V615" s="187">
        <v>25</v>
      </c>
      <c r="W615" s="223">
        <f t="shared" si="990"/>
        <v>3.3390392800000002</v>
      </c>
      <c r="X615" s="228">
        <f t="shared" si="957"/>
        <v>0.16155847999999998</v>
      </c>
      <c r="Y615" s="189">
        <v>2015</v>
      </c>
      <c r="Z615" s="190"/>
      <c r="AA615" s="190"/>
      <c r="AB615" s="224" t="s">
        <v>2746</v>
      </c>
      <c r="AC615" s="189"/>
    </row>
    <row r="616" spans="1:29">
      <c r="A616" s="229" t="s">
        <v>2747</v>
      </c>
      <c r="B616" s="177">
        <v>39</v>
      </c>
      <c r="C616" s="177">
        <v>45</v>
      </c>
      <c r="D616" s="177">
        <f t="shared" si="991"/>
        <v>42</v>
      </c>
      <c r="E616" s="177">
        <v>93</v>
      </c>
      <c r="F616" s="177">
        <v>66</v>
      </c>
      <c r="G616" s="177">
        <f t="shared" si="480"/>
        <v>27</v>
      </c>
      <c r="H616" s="177">
        <f t="shared" si="992"/>
        <v>79.5</v>
      </c>
      <c r="I616" s="177">
        <f t="shared" si="482"/>
        <v>-37.5</v>
      </c>
      <c r="J616" s="183" t="s">
        <v>1534</v>
      </c>
      <c r="K616" s="232" t="s">
        <v>1540</v>
      </c>
      <c r="L616" s="232" t="s">
        <v>1557</v>
      </c>
      <c r="M616" s="216">
        <f t="shared" si="986"/>
        <v>21.380987000000001</v>
      </c>
      <c r="N616" s="233">
        <v>21380987</v>
      </c>
      <c r="O616" s="216">
        <f t="shared" si="987"/>
        <v>69.030435999999995</v>
      </c>
      <c r="P616" s="180">
        <v>69030436</v>
      </c>
      <c r="Q616" s="216">
        <f t="shared" si="988"/>
        <v>64.335015999999996</v>
      </c>
      <c r="R616" s="233">
        <v>64335016</v>
      </c>
      <c r="S616" s="180">
        <f>P616+R616</f>
        <v>133365452</v>
      </c>
      <c r="T616" s="180">
        <f t="shared" si="989"/>
        <v>133.365452</v>
      </c>
      <c r="U616" s="234">
        <f t="shared" si="956"/>
        <v>0.4823964155274636</v>
      </c>
      <c r="V616" s="227">
        <v>40</v>
      </c>
      <c r="W616" s="235">
        <f>SUM(S616/(V616*1000000))</f>
        <v>3.3341362999999999</v>
      </c>
      <c r="X616" s="234">
        <f t="shared" si="957"/>
        <v>0.534524675</v>
      </c>
      <c r="Y616" s="177">
        <v>2019</v>
      </c>
      <c r="Z616" s="236"/>
      <c r="AA616" s="236"/>
      <c r="AB616" s="248" t="s">
        <v>2748</v>
      </c>
      <c r="AC616" s="190"/>
    </row>
    <row r="617" spans="1:29">
      <c r="A617" s="261" t="s">
        <v>2749</v>
      </c>
      <c r="B617" s="218">
        <v>21</v>
      </c>
      <c r="C617" s="178">
        <v>46</v>
      </c>
      <c r="D617" s="218">
        <f>AVERAGE(B617:C617)</f>
        <v>33.5</v>
      </c>
      <c r="E617" s="178">
        <v>27</v>
      </c>
      <c r="F617" s="178">
        <v>62</v>
      </c>
      <c r="G617" s="178">
        <f t="shared" si="480"/>
        <v>-35</v>
      </c>
      <c r="H617" s="178">
        <f>AVERAGE(E617:F617)</f>
        <v>44.5</v>
      </c>
      <c r="I617" s="218">
        <f t="shared" si="482"/>
        <v>-11</v>
      </c>
      <c r="J617" s="213" t="s">
        <v>1609</v>
      </c>
      <c r="K617" s="213" t="s">
        <v>1965</v>
      </c>
      <c r="L617" s="213" t="s">
        <v>1547</v>
      </c>
      <c r="M617" s="221">
        <v>4.0999999999999996</v>
      </c>
      <c r="N617" s="222">
        <f>M617*1000000</f>
        <v>4099999.9999999995</v>
      </c>
      <c r="O617" s="184">
        <v>10</v>
      </c>
      <c r="P617" s="222">
        <f>O617*1000000</f>
        <v>10000000</v>
      </c>
      <c r="Q617" s="184">
        <v>0.15</v>
      </c>
      <c r="R617" s="180">
        <f>SUM(Q617*1000000)</f>
        <v>150000</v>
      </c>
      <c r="S617" s="222">
        <f>T617*1000000</f>
        <v>10000000</v>
      </c>
      <c r="T617" s="222">
        <v>10</v>
      </c>
      <c r="U617" s="209">
        <f t="shared" si="956"/>
        <v>1.4999999999999999E-2</v>
      </c>
      <c r="V617" s="187">
        <v>3</v>
      </c>
      <c r="W617" s="223">
        <f>SUM(T617/V617)</f>
        <v>3.3333333333333335</v>
      </c>
      <c r="X617" s="228">
        <f t="shared" si="957"/>
        <v>1.3666666666666665</v>
      </c>
      <c r="Y617" s="178">
        <v>2009</v>
      </c>
      <c r="Z617" s="190"/>
      <c r="AA617" s="190"/>
      <c r="AB617" s="224" t="s">
        <v>2750</v>
      </c>
      <c r="AC617" s="189"/>
    </row>
    <row r="618" spans="1:29">
      <c r="A618" s="229" t="s">
        <v>2751</v>
      </c>
      <c r="B618" s="177">
        <v>42</v>
      </c>
      <c r="C618" s="206">
        <v>43</v>
      </c>
      <c r="D618" s="177">
        <f t="shared" ref="D618:D620" si="993">(B618+C618)/2</f>
        <v>42.5</v>
      </c>
      <c r="E618" s="177">
        <v>68</v>
      </c>
      <c r="F618" s="177">
        <v>55</v>
      </c>
      <c r="G618" s="177">
        <f t="shared" si="480"/>
        <v>13</v>
      </c>
      <c r="H618" s="177">
        <f t="shared" ref="H618:H620" si="994">(E618+F618)/2</f>
        <v>61.5</v>
      </c>
      <c r="I618" s="177">
        <f t="shared" si="482"/>
        <v>-19</v>
      </c>
      <c r="J618" s="183" t="s">
        <v>1534</v>
      </c>
      <c r="K618" s="232" t="s">
        <v>1540</v>
      </c>
      <c r="L618" s="232" t="s">
        <v>1557</v>
      </c>
      <c r="M618" s="216">
        <f t="shared" ref="M618:M622" si="995">N618/1000000</f>
        <v>8.4272650000000002</v>
      </c>
      <c r="N618" s="233">
        <v>8427265</v>
      </c>
      <c r="O618" s="216">
        <f t="shared" ref="O618:O622" si="996">P618/1000000</f>
        <v>22.260899999999999</v>
      </c>
      <c r="P618" s="180">
        <v>22260900</v>
      </c>
      <c r="Q618" s="216">
        <f t="shared" ref="Q618:Q622" si="997">R618/1000000</f>
        <v>17.649616000000002</v>
      </c>
      <c r="R618" s="233">
        <v>17649616</v>
      </c>
      <c r="S618" s="180">
        <f>P618+R618</f>
        <v>39910516</v>
      </c>
      <c r="T618" s="180">
        <f t="shared" ref="T618:T622" si="998">S618/1000000</f>
        <v>39.910516000000001</v>
      </c>
      <c r="U618" s="234">
        <f t="shared" si="956"/>
        <v>0.4422297120889141</v>
      </c>
      <c r="V618" s="227">
        <v>12</v>
      </c>
      <c r="W618" s="235">
        <f t="shared" ref="W618:W620" si="999">SUM(S618/(V618*1000000))</f>
        <v>3.3258763333333334</v>
      </c>
      <c r="X618" s="234">
        <f t="shared" si="957"/>
        <v>0.70227208333333335</v>
      </c>
      <c r="Y618" s="177">
        <v>2019</v>
      </c>
      <c r="Z618" s="236"/>
      <c r="AA618" s="236"/>
      <c r="AB618" s="248" t="s">
        <v>2752</v>
      </c>
      <c r="AC618" s="190"/>
    </row>
    <row r="619" spans="1:29">
      <c r="A619" s="268" t="s">
        <v>766</v>
      </c>
      <c r="B619" s="177">
        <v>72</v>
      </c>
      <c r="C619" s="178">
        <v>64</v>
      </c>
      <c r="D619" s="180">
        <f t="shared" si="993"/>
        <v>68</v>
      </c>
      <c r="E619" s="178">
        <v>78</v>
      </c>
      <c r="F619" s="180">
        <v>74</v>
      </c>
      <c r="G619" s="181">
        <f t="shared" si="480"/>
        <v>4</v>
      </c>
      <c r="H619" s="182">
        <f t="shared" si="994"/>
        <v>76</v>
      </c>
      <c r="I619" s="181">
        <f t="shared" si="482"/>
        <v>-8</v>
      </c>
      <c r="J619" s="204" t="s">
        <v>1608</v>
      </c>
      <c r="K619" s="204" t="s">
        <v>1608</v>
      </c>
      <c r="L619" s="183" t="s">
        <v>1541</v>
      </c>
      <c r="M619" s="184">
        <f t="shared" si="995"/>
        <v>41.764049999999997</v>
      </c>
      <c r="N619" s="180">
        <v>41764050</v>
      </c>
      <c r="O619" s="184">
        <f t="shared" si="996"/>
        <v>137.01845499999999</v>
      </c>
      <c r="P619" s="180">
        <v>137018455</v>
      </c>
      <c r="Q619" s="184">
        <f t="shared" si="997"/>
        <v>445</v>
      </c>
      <c r="R619" s="185">
        <f t="shared" ref="R619:R620" si="1000">S619-P619</f>
        <v>445000000</v>
      </c>
      <c r="S619" s="180">
        <v>582018455</v>
      </c>
      <c r="T619" s="185">
        <f t="shared" si="998"/>
        <v>582.01845500000002</v>
      </c>
      <c r="U619" s="186">
        <f t="shared" si="956"/>
        <v>0.76458056643581862</v>
      </c>
      <c r="V619" s="187">
        <v>175</v>
      </c>
      <c r="W619" s="239">
        <f t="shared" si="999"/>
        <v>3.325819742857143</v>
      </c>
      <c r="X619" s="186">
        <f t="shared" si="957"/>
        <v>0.23865171428571427</v>
      </c>
      <c r="Y619" s="178">
        <v>2018</v>
      </c>
      <c r="Z619" s="190"/>
      <c r="AA619" s="190"/>
      <c r="AB619" s="191" t="s">
        <v>2753</v>
      </c>
      <c r="AC619" s="190"/>
    </row>
    <row r="620" spans="1:29">
      <c r="A620" s="262" t="s">
        <v>2754</v>
      </c>
      <c r="B620" s="177">
        <v>7</v>
      </c>
      <c r="C620" s="195">
        <v>25</v>
      </c>
      <c r="D620" s="180">
        <f t="shared" si="993"/>
        <v>16</v>
      </c>
      <c r="E620" s="195">
        <v>24</v>
      </c>
      <c r="F620" s="195">
        <v>39</v>
      </c>
      <c r="G620" s="211">
        <f t="shared" si="480"/>
        <v>-15</v>
      </c>
      <c r="H620" s="211">
        <f t="shared" si="994"/>
        <v>31.5</v>
      </c>
      <c r="I620" s="181">
        <f t="shared" si="482"/>
        <v>-15.5</v>
      </c>
      <c r="J620" s="196" t="s">
        <v>1402</v>
      </c>
      <c r="K620" s="196" t="s">
        <v>1402</v>
      </c>
      <c r="L620" s="197" t="s">
        <v>1557</v>
      </c>
      <c r="M620" s="198">
        <f t="shared" si="995"/>
        <v>13.002632</v>
      </c>
      <c r="N620" s="180">
        <v>13002632</v>
      </c>
      <c r="O620" s="198">
        <f t="shared" si="996"/>
        <v>27.793018</v>
      </c>
      <c r="P620" s="180">
        <v>27793018</v>
      </c>
      <c r="Q620" s="198">
        <f t="shared" si="997"/>
        <v>55.287872</v>
      </c>
      <c r="R620" s="181">
        <f t="shared" si="1000"/>
        <v>55287872</v>
      </c>
      <c r="S620" s="180">
        <v>83080890</v>
      </c>
      <c r="T620" s="180">
        <f t="shared" si="998"/>
        <v>83.080889999999997</v>
      </c>
      <c r="U620" s="186">
        <f t="shared" si="956"/>
        <v>0.66547038675199555</v>
      </c>
      <c r="V620" s="227">
        <v>25</v>
      </c>
      <c r="W620" s="239">
        <f t="shared" si="999"/>
        <v>3.3232355999999998</v>
      </c>
      <c r="X620" s="186">
        <f t="shared" si="957"/>
        <v>0.52010528</v>
      </c>
      <c r="Y620" s="195">
        <v>2017</v>
      </c>
      <c r="Z620" s="202"/>
      <c r="AA620" s="202"/>
      <c r="AB620" s="203" t="s">
        <v>2755</v>
      </c>
      <c r="AC620" s="202"/>
    </row>
    <row r="621" spans="1:29">
      <c r="A621" s="261" t="s">
        <v>2756</v>
      </c>
      <c r="B621" s="218">
        <v>93</v>
      </c>
      <c r="C621" s="178">
        <v>95</v>
      </c>
      <c r="D621" s="247">
        <f t="shared" ref="D621:D629" si="1001">AVERAGE(B621:C621)</f>
        <v>94</v>
      </c>
      <c r="E621" s="178">
        <v>80</v>
      </c>
      <c r="F621" s="178">
        <v>66</v>
      </c>
      <c r="G621" s="220">
        <f t="shared" si="480"/>
        <v>14</v>
      </c>
      <c r="H621" s="220">
        <f t="shared" ref="H621:H629" si="1002">AVERAGE(E621:F621)</f>
        <v>73</v>
      </c>
      <c r="I621" s="220">
        <f t="shared" si="482"/>
        <v>21</v>
      </c>
      <c r="J621" s="183" t="s">
        <v>1534</v>
      </c>
      <c r="K621" s="213" t="s">
        <v>2094</v>
      </c>
      <c r="L621" s="196" t="s">
        <v>1536</v>
      </c>
      <c r="M621" s="221">
        <f t="shared" si="995"/>
        <v>0.41715000000000002</v>
      </c>
      <c r="N621" s="222">
        <v>417150</v>
      </c>
      <c r="O621" s="184">
        <f t="shared" si="996"/>
        <v>95.720715999999996</v>
      </c>
      <c r="P621" s="222">
        <v>95720716</v>
      </c>
      <c r="Q621" s="184">
        <f t="shared" si="997"/>
        <v>37.1</v>
      </c>
      <c r="R621" s="185">
        <v>37100000</v>
      </c>
      <c r="S621" s="222">
        <v>132820716</v>
      </c>
      <c r="T621" s="222">
        <f t="shared" si="998"/>
        <v>132.820716</v>
      </c>
      <c r="U621" s="209">
        <f t="shared" si="956"/>
        <v>0.27932389703425481</v>
      </c>
      <c r="V621" s="187">
        <v>40</v>
      </c>
      <c r="W621" s="223">
        <f>SUM((S621/1000000)/V621)</f>
        <v>3.3205179</v>
      </c>
      <c r="X621" s="228">
        <f t="shared" si="957"/>
        <v>1.0428750000000001E-2</v>
      </c>
      <c r="Y621" s="182">
        <v>2012</v>
      </c>
      <c r="Z621" s="190"/>
      <c r="AA621" s="190"/>
      <c r="AB621" s="224" t="s">
        <v>2757</v>
      </c>
      <c r="AC621" s="189"/>
    </row>
    <row r="622" spans="1:29">
      <c r="A622" s="263" t="s">
        <v>2758</v>
      </c>
      <c r="B622" s="206">
        <v>49</v>
      </c>
      <c r="C622" s="189">
        <v>45</v>
      </c>
      <c r="D622" s="253">
        <f t="shared" si="1001"/>
        <v>47</v>
      </c>
      <c r="E622" s="189">
        <v>47</v>
      </c>
      <c r="F622" s="189">
        <v>65</v>
      </c>
      <c r="G622" s="244">
        <f t="shared" si="480"/>
        <v>-18</v>
      </c>
      <c r="H622" s="244">
        <f t="shared" si="1002"/>
        <v>56</v>
      </c>
      <c r="I622" s="244">
        <f t="shared" si="482"/>
        <v>-9</v>
      </c>
      <c r="J622" s="193" t="s">
        <v>1544</v>
      </c>
      <c r="K622" s="193" t="s">
        <v>2759</v>
      </c>
      <c r="L622" s="193" t="s">
        <v>1541</v>
      </c>
      <c r="M622" s="184">
        <f t="shared" si="995"/>
        <v>20.244505</v>
      </c>
      <c r="N622" s="185">
        <v>20244505</v>
      </c>
      <c r="O622" s="184">
        <f t="shared" si="996"/>
        <v>49.875290999999997</v>
      </c>
      <c r="P622" s="185">
        <v>49875291</v>
      </c>
      <c r="Q622" s="184">
        <f t="shared" si="997"/>
        <v>36.299999999999997</v>
      </c>
      <c r="R622" s="185">
        <v>36300000</v>
      </c>
      <c r="S622" s="185">
        <v>86175291</v>
      </c>
      <c r="T622" s="185">
        <f t="shared" si="998"/>
        <v>86.175291000000001</v>
      </c>
      <c r="U622" s="209">
        <f t="shared" si="956"/>
        <v>0.42123443482192591</v>
      </c>
      <c r="V622" s="227">
        <v>26</v>
      </c>
      <c r="W622" s="223">
        <f t="shared" ref="W622:W627" si="1003">SUM(T622/V622)</f>
        <v>3.3144342692307691</v>
      </c>
      <c r="X622" s="228">
        <f t="shared" si="957"/>
        <v>0.77863480769230775</v>
      </c>
      <c r="Y622" s="189">
        <v>2013</v>
      </c>
      <c r="Z622" s="190"/>
      <c r="AA622" s="190"/>
      <c r="AB622" s="224" t="s">
        <v>2760</v>
      </c>
      <c r="AC622" s="189"/>
    </row>
    <row r="623" spans="1:29">
      <c r="A623" s="261" t="s">
        <v>2761</v>
      </c>
      <c r="B623" s="218">
        <v>72</v>
      </c>
      <c r="C623" s="178">
        <v>61</v>
      </c>
      <c r="D623" s="218">
        <f t="shared" si="1001"/>
        <v>66.5</v>
      </c>
      <c r="E623" s="178">
        <v>59</v>
      </c>
      <c r="F623" s="178">
        <v>64</v>
      </c>
      <c r="G623" s="178">
        <f t="shared" si="480"/>
        <v>-5</v>
      </c>
      <c r="H623" s="178">
        <f t="shared" si="1002"/>
        <v>61.5</v>
      </c>
      <c r="I623" s="218">
        <f t="shared" si="482"/>
        <v>5</v>
      </c>
      <c r="J623" s="213" t="s">
        <v>1550</v>
      </c>
      <c r="K623" s="213" t="s">
        <v>1550</v>
      </c>
      <c r="L623" s="213" t="s">
        <v>1547</v>
      </c>
      <c r="M623" s="221">
        <v>0.9</v>
      </c>
      <c r="N623" s="222">
        <f>M623*1000000</f>
        <v>900000</v>
      </c>
      <c r="O623" s="184">
        <v>12.06</v>
      </c>
      <c r="P623" s="222">
        <f>O623*1000000</f>
        <v>12060000</v>
      </c>
      <c r="Q623" s="184">
        <v>4.51</v>
      </c>
      <c r="R623" s="180">
        <f>SUM(Q623*1000000)</f>
        <v>4510000</v>
      </c>
      <c r="S623" s="222">
        <f>T623*1000000</f>
        <v>16570000</v>
      </c>
      <c r="T623" s="222">
        <v>16.57</v>
      </c>
      <c r="U623" s="209">
        <f t="shared" si="956"/>
        <v>0.27217863608931803</v>
      </c>
      <c r="V623" s="187">
        <v>5</v>
      </c>
      <c r="W623" s="223">
        <f t="shared" si="1003"/>
        <v>3.3140000000000001</v>
      </c>
      <c r="X623" s="228">
        <f t="shared" si="957"/>
        <v>0.18</v>
      </c>
      <c r="Y623" s="178">
        <v>2009</v>
      </c>
      <c r="Z623" s="190"/>
      <c r="AA623" s="190"/>
      <c r="AB623" s="224" t="s">
        <v>2762</v>
      </c>
      <c r="AC623" s="189"/>
    </row>
    <row r="624" spans="1:29">
      <c r="A624" s="263" t="s">
        <v>2763</v>
      </c>
      <c r="B624" s="206">
        <v>14</v>
      </c>
      <c r="C624" s="189">
        <v>28</v>
      </c>
      <c r="D624" s="253">
        <f t="shared" si="1001"/>
        <v>21</v>
      </c>
      <c r="E624" s="189">
        <v>41</v>
      </c>
      <c r="F624" s="189">
        <v>47</v>
      </c>
      <c r="G624" s="244">
        <f t="shared" si="480"/>
        <v>-6</v>
      </c>
      <c r="H624" s="244">
        <f t="shared" si="1002"/>
        <v>44</v>
      </c>
      <c r="I624" s="244">
        <f t="shared" si="482"/>
        <v>-23</v>
      </c>
      <c r="J624" s="193" t="s">
        <v>1544</v>
      </c>
      <c r="K624" s="193" t="s">
        <v>2764</v>
      </c>
      <c r="L624" s="193" t="s">
        <v>1557</v>
      </c>
      <c r="M624" s="184">
        <f t="shared" ref="M624:M625" si="1004">N624/1000000</f>
        <v>24.834845000000001</v>
      </c>
      <c r="N624" s="185">
        <v>24834845</v>
      </c>
      <c r="O624" s="184">
        <f t="shared" ref="O624:O626" si="1005">P624/1000000</f>
        <v>67.349198000000001</v>
      </c>
      <c r="P624" s="185">
        <v>67349198</v>
      </c>
      <c r="Q624" s="184">
        <f t="shared" ref="Q624:Q626" si="1006">R624/1000000</f>
        <v>237.30498399999999</v>
      </c>
      <c r="R624" s="185">
        <v>237304984</v>
      </c>
      <c r="S624" s="185">
        <v>304654182</v>
      </c>
      <c r="T624" s="185">
        <f t="shared" ref="T624:T626" si="1007">S624/1000000</f>
        <v>304.65418199999999</v>
      </c>
      <c r="U624" s="209">
        <f t="shared" si="956"/>
        <v>0.77893230430035587</v>
      </c>
      <c r="V624" s="187">
        <v>92</v>
      </c>
      <c r="W624" s="223">
        <f t="shared" si="1003"/>
        <v>3.3114585000000001</v>
      </c>
      <c r="X624" s="228">
        <f t="shared" si="957"/>
        <v>0.26994396739130438</v>
      </c>
      <c r="Y624" s="189">
        <v>2013</v>
      </c>
      <c r="Z624" s="190"/>
      <c r="AA624" s="190"/>
      <c r="AB624" s="224" t="s">
        <v>2765</v>
      </c>
      <c r="AC624" s="189"/>
    </row>
    <row r="625" spans="1:29">
      <c r="A625" s="263" t="s">
        <v>1186</v>
      </c>
      <c r="B625" s="206">
        <v>14</v>
      </c>
      <c r="C625" s="189">
        <v>34</v>
      </c>
      <c r="D625" s="253">
        <f t="shared" si="1001"/>
        <v>24</v>
      </c>
      <c r="E625" s="189">
        <v>57</v>
      </c>
      <c r="F625" s="189">
        <v>35</v>
      </c>
      <c r="G625" s="244">
        <f t="shared" si="480"/>
        <v>22</v>
      </c>
      <c r="H625" s="244">
        <f t="shared" si="1002"/>
        <v>46</v>
      </c>
      <c r="I625" s="244">
        <f t="shared" si="482"/>
        <v>-22</v>
      </c>
      <c r="J625" s="193" t="s">
        <v>2480</v>
      </c>
      <c r="K625" s="193" t="s">
        <v>2766</v>
      </c>
      <c r="L625" s="193" t="s">
        <v>1557</v>
      </c>
      <c r="M625" s="184">
        <f t="shared" si="1004"/>
        <v>17.548389</v>
      </c>
      <c r="N625" s="185">
        <v>17548389</v>
      </c>
      <c r="O625" s="184">
        <f t="shared" si="1005"/>
        <v>71.017784000000006</v>
      </c>
      <c r="P625" s="185">
        <v>71017784</v>
      </c>
      <c r="Q625" s="184">
        <f t="shared" si="1006"/>
        <v>276.52757600000001</v>
      </c>
      <c r="R625" s="185">
        <v>276527576</v>
      </c>
      <c r="S625" s="185">
        <v>347545360</v>
      </c>
      <c r="T625" s="185">
        <f t="shared" si="1007"/>
        <v>347.54536000000002</v>
      </c>
      <c r="U625" s="209">
        <f t="shared" si="956"/>
        <v>0.79565894938145632</v>
      </c>
      <c r="V625" s="187">
        <v>105</v>
      </c>
      <c r="W625" s="223">
        <f t="shared" si="1003"/>
        <v>3.3099558095238097</v>
      </c>
      <c r="X625" s="228">
        <f t="shared" si="957"/>
        <v>0.16712751428571429</v>
      </c>
      <c r="Y625" s="189">
        <v>2013</v>
      </c>
      <c r="Z625" s="190"/>
      <c r="AA625" s="190"/>
      <c r="AB625" s="224" t="str">
        <f>HYPERLINK("http://www.amazon.com/gp/product/B00FPTW1A8/?tag=titb-20","http://www.amazon.com/gp/product/B00FPTW1A8/?tag=titb-20")</f>
        <v>http://www.amazon.com/gp/product/B00FPTW1A8/?tag=titb-20</v>
      </c>
      <c r="AC625" s="189"/>
    </row>
    <row r="626" spans="1:29">
      <c r="A626" s="261" t="s">
        <v>2767</v>
      </c>
      <c r="B626" s="218">
        <v>39</v>
      </c>
      <c r="C626" s="178">
        <v>50</v>
      </c>
      <c r="D626" s="247">
        <f t="shared" si="1001"/>
        <v>44.5</v>
      </c>
      <c r="E626" s="178">
        <v>62</v>
      </c>
      <c r="F626" s="178">
        <v>66</v>
      </c>
      <c r="G626" s="220">
        <f t="shared" si="480"/>
        <v>-4</v>
      </c>
      <c r="H626" s="220">
        <f t="shared" si="1002"/>
        <v>64</v>
      </c>
      <c r="I626" s="220">
        <f t="shared" si="482"/>
        <v>-19.5</v>
      </c>
      <c r="J626" s="213" t="s">
        <v>1612</v>
      </c>
      <c r="K626" s="213" t="s">
        <v>1741</v>
      </c>
      <c r="L626" s="213" t="s">
        <v>1547</v>
      </c>
      <c r="M626" s="221">
        <v>11.704357</v>
      </c>
      <c r="N626" s="180">
        <v>11704357</v>
      </c>
      <c r="O626" s="216">
        <f t="shared" si="1005"/>
        <v>43.107979</v>
      </c>
      <c r="P626" s="222">
        <v>43107979</v>
      </c>
      <c r="Q626" s="216">
        <f t="shared" si="1006"/>
        <v>49.493071</v>
      </c>
      <c r="R626" s="222">
        <v>49493071</v>
      </c>
      <c r="S626" s="222">
        <v>92601050</v>
      </c>
      <c r="T626" s="222">
        <f t="shared" si="1007"/>
        <v>92.601050000000001</v>
      </c>
      <c r="U626" s="209">
        <f t="shared" si="956"/>
        <v>0.53447634773039832</v>
      </c>
      <c r="V626" s="187">
        <v>28</v>
      </c>
      <c r="W626" s="223">
        <f t="shared" si="1003"/>
        <v>3.3071803571428573</v>
      </c>
      <c r="X626" s="228">
        <f t="shared" si="957"/>
        <v>0.41801274999999999</v>
      </c>
      <c r="Y626" s="178">
        <v>2007</v>
      </c>
      <c r="Z626" s="190"/>
      <c r="AA626" s="190"/>
      <c r="AB626" s="191" t="s">
        <v>2768</v>
      </c>
      <c r="AC626" s="190"/>
    </row>
    <row r="627" spans="1:29">
      <c r="A627" s="261" t="s">
        <v>2769</v>
      </c>
      <c r="B627" s="218">
        <v>13</v>
      </c>
      <c r="C627" s="178">
        <v>35</v>
      </c>
      <c r="D627" s="247">
        <f t="shared" si="1001"/>
        <v>24</v>
      </c>
      <c r="E627" s="178">
        <v>40</v>
      </c>
      <c r="F627" s="178">
        <v>53</v>
      </c>
      <c r="G627" s="220">
        <f t="shared" si="480"/>
        <v>-13</v>
      </c>
      <c r="H627" s="220">
        <f t="shared" si="1002"/>
        <v>46.5</v>
      </c>
      <c r="I627" s="220">
        <f t="shared" si="482"/>
        <v>-22.5</v>
      </c>
      <c r="J627" s="213" t="s">
        <v>1402</v>
      </c>
      <c r="K627" s="213" t="s">
        <v>1646</v>
      </c>
      <c r="L627" s="213" t="s">
        <v>1574</v>
      </c>
      <c r="M627" s="221">
        <v>32.9</v>
      </c>
      <c r="N627" s="222">
        <f>M627*1000000</f>
        <v>32900000</v>
      </c>
      <c r="O627" s="184">
        <v>63.08</v>
      </c>
      <c r="P627" s="222">
        <f>O627*1000000</f>
        <v>63080000</v>
      </c>
      <c r="Q627" s="184">
        <v>52.59</v>
      </c>
      <c r="R627" s="180">
        <f>SUM(Q627*1000000)</f>
        <v>52590000</v>
      </c>
      <c r="S627" s="222">
        <f>T627*1000000</f>
        <v>115670000</v>
      </c>
      <c r="T627" s="222">
        <f>SUM(O627+Q627)</f>
        <v>115.67</v>
      </c>
      <c r="U627" s="209">
        <f t="shared" si="956"/>
        <v>0.45465548543269646</v>
      </c>
      <c r="V627" s="187">
        <v>35</v>
      </c>
      <c r="W627" s="223">
        <f t="shared" si="1003"/>
        <v>3.3048571428571427</v>
      </c>
      <c r="X627" s="228">
        <f t="shared" si="957"/>
        <v>0.94</v>
      </c>
      <c r="Y627" s="178">
        <v>2010</v>
      </c>
      <c r="Z627" s="190"/>
      <c r="AA627" s="190"/>
      <c r="AB627" s="224" t="s">
        <v>2770</v>
      </c>
      <c r="AC627" s="189"/>
    </row>
    <row r="628" spans="1:29">
      <c r="A628" s="265" t="s">
        <v>304</v>
      </c>
      <c r="B628" s="241">
        <v>74</v>
      </c>
      <c r="C628" s="182">
        <v>62</v>
      </c>
      <c r="D628" s="254">
        <f t="shared" si="1001"/>
        <v>68</v>
      </c>
      <c r="E628" s="182">
        <v>67</v>
      </c>
      <c r="F628" s="182">
        <v>68</v>
      </c>
      <c r="G628" s="211">
        <f t="shared" si="480"/>
        <v>-1</v>
      </c>
      <c r="H628" s="211">
        <f t="shared" si="1002"/>
        <v>67.5</v>
      </c>
      <c r="I628" s="211">
        <f t="shared" si="482"/>
        <v>0.5</v>
      </c>
      <c r="J628" s="196" t="s">
        <v>1609</v>
      </c>
      <c r="K628" s="196" t="s">
        <v>2556</v>
      </c>
      <c r="L628" s="213" t="s">
        <v>1574</v>
      </c>
      <c r="M628" s="216">
        <f>N628/1000000</f>
        <v>93.188383999999999</v>
      </c>
      <c r="N628" s="181">
        <v>93188384</v>
      </c>
      <c r="O628" s="216">
        <f>P628/1000000</f>
        <v>200.67606900000001</v>
      </c>
      <c r="P628" s="181">
        <v>200676069</v>
      </c>
      <c r="Q628" s="184">
        <f>R628/1000000</f>
        <v>328</v>
      </c>
      <c r="R628" s="180">
        <v>328000000</v>
      </c>
      <c r="S628" s="181">
        <v>528676069</v>
      </c>
      <c r="T628" s="180">
        <f>S628/1000000</f>
        <v>528.67606899999998</v>
      </c>
      <c r="U628" s="209">
        <f t="shared" si="956"/>
        <v>0.62041771745109953</v>
      </c>
      <c r="V628" s="227">
        <v>160</v>
      </c>
      <c r="W628" s="239">
        <f>SUM(S628/(V628*1000000))</f>
        <v>3.3042254312499999</v>
      </c>
      <c r="X628" s="228">
        <f t="shared" si="957"/>
        <v>0.58242740000000004</v>
      </c>
      <c r="Y628" s="182">
        <v>2014</v>
      </c>
      <c r="Z628" s="202"/>
      <c r="AA628" s="190"/>
      <c r="AB628" s="224" t="s">
        <v>2771</v>
      </c>
      <c r="AC628" s="189"/>
    </row>
    <row r="629" spans="1:29">
      <c r="A629" s="261" t="s">
        <v>2772</v>
      </c>
      <c r="B629" s="218">
        <v>77</v>
      </c>
      <c r="C629" s="178">
        <v>60</v>
      </c>
      <c r="D629" s="218">
        <f t="shared" si="1001"/>
        <v>68.5</v>
      </c>
      <c r="E629" s="178">
        <v>75</v>
      </c>
      <c r="F629" s="178">
        <v>75</v>
      </c>
      <c r="G629" s="178">
        <f t="shared" si="480"/>
        <v>0</v>
      </c>
      <c r="H629" s="178">
        <f t="shared" si="1002"/>
        <v>75</v>
      </c>
      <c r="I629" s="218">
        <f t="shared" si="482"/>
        <v>-6.5</v>
      </c>
      <c r="J629" s="213" t="s">
        <v>1550</v>
      </c>
      <c r="K629" s="213" t="s">
        <v>1550</v>
      </c>
      <c r="L629" s="213" t="s">
        <v>1547</v>
      </c>
      <c r="M629" s="221">
        <v>19.170000000000002</v>
      </c>
      <c r="N629" s="222">
        <f>M629*1000000</f>
        <v>19170000</v>
      </c>
      <c r="O629" s="184">
        <v>67.290000000000006</v>
      </c>
      <c r="P629" s="222">
        <f>O629*1000000</f>
        <v>67290000</v>
      </c>
      <c r="Q629" s="184">
        <v>25.09</v>
      </c>
      <c r="R629" s="180">
        <f>SUM(Q629*1000000)</f>
        <v>25090000</v>
      </c>
      <c r="S629" s="222">
        <f>T629*1000000</f>
        <v>92380000</v>
      </c>
      <c r="T629" s="222">
        <v>92.38</v>
      </c>
      <c r="U629" s="209">
        <f t="shared" si="956"/>
        <v>0.27159558345962331</v>
      </c>
      <c r="V629" s="187">
        <v>28</v>
      </c>
      <c r="W629" s="223">
        <f>SUM(T629/V629)</f>
        <v>3.2992857142857139</v>
      </c>
      <c r="X629" s="228">
        <f t="shared" si="957"/>
        <v>0.68464285714285722</v>
      </c>
      <c r="Y629" s="178">
        <v>2008</v>
      </c>
      <c r="Z629" s="190"/>
      <c r="AA629" s="190"/>
      <c r="AB629" s="224" t="s">
        <v>2773</v>
      </c>
      <c r="AC629" s="189"/>
    </row>
    <row r="630" spans="1:29">
      <c r="A630" s="262" t="s">
        <v>2774</v>
      </c>
      <c r="B630" s="177">
        <v>86</v>
      </c>
      <c r="C630" s="195">
        <v>69</v>
      </c>
      <c r="D630" s="180">
        <f t="shared" ref="D630:D631" si="1008">(B630+C630)/2</f>
        <v>77.5</v>
      </c>
      <c r="E630" s="195">
        <v>61</v>
      </c>
      <c r="F630" s="195">
        <v>67</v>
      </c>
      <c r="G630" s="182">
        <f t="shared" si="480"/>
        <v>-6</v>
      </c>
      <c r="H630" s="182">
        <f t="shared" ref="H630:H631" si="1009">(E630+F630)/2</f>
        <v>64</v>
      </c>
      <c r="I630" s="181">
        <f t="shared" si="482"/>
        <v>13.5</v>
      </c>
      <c r="J630" s="196" t="s">
        <v>1601</v>
      </c>
      <c r="K630" s="196" t="s">
        <v>1601</v>
      </c>
      <c r="L630" s="197" t="s">
        <v>1541</v>
      </c>
      <c r="M630" s="198">
        <f t="shared" ref="M630:M631" si="1010">N630/1000000</f>
        <v>23.851538999999999</v>
      </c>
      <c r="N630" s="180">
        <v>23851539</v>
      </c>
      <c r="O630" s="198">
        <f t="shared" ref="O630:O631" si="1011">P630/1000000</f>
        <v>73.921000000000006</v>
      </c>
      <c r="P630" s="180">
        <v>73921000</v>
      </c>
      <c r="Q630" s="198">
        <f t="shared" ref="Q630:Q631" si="1012">R630/1000000</f>
        <v>51.368450000000003</v>
      </c>
      <c r="R630" s="181">
        <f t="shared" ref="R630:R631" si="1013">S630-P630</f>
        <v>51368450</v>
      </c>
      <c r="S630" s="180">
        <v>125289450</v>
      </c>
      <c r="T630" s="180">
        <f t="shared" ref="T630:T631" si="1014">S630/1000000</f>
        <v>125.28945</v>
      </c>
      <c r="U630" s="186">
        <f t="shared" si="956"/>
        <v>0.40999820814920968</v>
      </c>
      <c r="V630" s="227">
        <v>38</v>
      </c>
      <c r="W630" s="239">
        <f t="shared" ref="W630:W631" si="1015">SUM(S630/(V630*1000000))</f>
        <v>3.2970907894736841</v>
      </c>
      <c r="X630" s="186">
        <f t="shared" si="957"/>
        <v>0.62767207894736843</v>
      </c>
      <c r="Y630" s="195">
        <v>2017</v>
      </c>
      <c r="Z630" s="202"/>
      <c r="AA630" s="202"/>
      <c r="AB630" s="203" t="s">
        <v>2775</v>
      </c>
      <c r="AC630" s="202"/>
    </row>
    <row r="631" spans="1:29">
      <c r="A631" s="262" t="s">
        <v>2776</v>
      </c>
      <c r="B631" s="177">
        <v>37</v>
      </c>
      <c r="C631" s="195">
        <v>40</v>
      </c>
      <c r="D631" s="180">
        <f t="shared" si="1008"/>
        <v>38.5</v>
      </c>
      <c r="E631" s="195">
        <v>55</v>
      </c>
      <c r="F631" s="195">
        <v>55</v>
      </c>
      <c r="G631" s="182">
        <f t="shared" si="480"/>
        <v>0</v>
      </c>
      <c r="H631" s="182">
        <f t="shared" si="1009"/>
        <v>55</v>
      </c>
      <c r="I631" s="181">
        <f t="shared" si="482"/>
        <v>-16.5</v>
      </c>
      <c r="J631" s="196" t="s">
        <v>1601</v>
      </c>
      <c r="K631" s="196" t="s">
        <v>1601</v>
      </c>
      <c r="L631" s="197" t="s">
        <v>1541</v>
      </c>
      <c r="M631" s="198">
        <f t="shared" si="1010"/>
        <v>13.210449000000001</v>
      </c>
      <c r="N631" s="180">
        <v>13210449</v>
      </c>
      <c r="O631" s="198">
        <f t="shared" si="1011"/>
        <v>45.020282000000002</v>
      </c>
      <c r="P631" s="180">
        <v>45020282</v>
      </c>
      <c r="Q631" s="198">
        <f t="shared" si="1012"/>
        <v>152.163264</v>
      </c>
      <c r="R631" s="181">
        <f t="shared" si="1013"/>
        <v>152163264</v>
      </c>
      <c r="S631" s="180">
        <v>197183546</v>
      </c>
      <c r="T631" s="180">
        <f t="shared" si="1014"/>
        <v>197.18354600000001</v>
      </c>
      <c r="U631" s="186">
        <f t="shared" si="956"/>
        <v>0.7716833736218538</v>
      </c>
      <c r="V631" s="227">
        <v>60</v>
      </c>
      <c r="W631" s="239">
        <f t="shared" si="1015"/>
        <v>3.2863924333333334</v>
      </c>
      <c r="X631" s="186">
        <f t="shared" si="957"/>
        <v>0.22017415000000001</v>
      </c>
      <c r="Y631" s="195">
        <v>2017</v>
      </c>
      <c r="Z631" s="202"/>
      <c r="AA631" s="202"/>
      <c r="AB631" s="203" t="s">
        <v>2777</v>
      </c>
      <c r="AC631" s="202"/>
    </row>
    <row r="632" spans="1:29">
      <c r="A632" s="261" t="s">
        <v>2778</v>
      </c>
      <c r="B632" s="218">
        <v>97</v>
      </c>
      <c r="C632" s="178">
        <v>94</v>
      </c>
      <c r="D632" s="218">
        <f t="shared" ref="D632:D633" si="1016">AVERAGE(B632:C632)</f>
        <v>95.5</v>
      </c>
      <c r="E632" s="178">
        <v>83</v>
      </c>
      <c r="F632" s="178">
        <v>71</v>
      </c>
      <c r="G632" s="178">
        <f t="shared" si="480"/>
        <v>12</v>
      </c>
      <c r="H632" s="178">
        <f t="shared" ref="H632:H633" si="1017">AVERAGE(E632:F632)</f>
        <v>77</v>
      </c>
      <c r="I632" s="218">
        <f t="shared" si="482"/>
        <v>18.5</v>
      </c>
      <c r="J632" s="183" t="s">
        <v>1534</v>
      </c>
      <c r="K632" s="213" t="s">
        <v>2779</v>
      </c>
      <c r="L632" s="213" t="s">
        <v>1547</v>
      </c>
      <c r="M632" s="221">
        <v>0.14000000000000001</v>
      </c>
      <c r="N632" s="222">
        <f t="shared" ref="N632:N633" si="1018">M632*1000000</f>
        <v>140000</v>
      </c>
      <c r="O632" s="184">
        <v>17.010000000000002</v>
      </c>
      <c r="P632" s="222">
        <f t="shared" ref="P632:P633" si="1019">O632*1000000</f>
        <v>17010000</v>
      </c>
      <c r="Q632" s="184">
        <v>32.21</v>
      </c>
      <c r="R632" s="180">
        <f t="shared" ref="R632:R633" si="1020">SUM(Q632*1000000)</f>
        <v>32210000</v>
      </c>
      <c r="S632" s="222">
        <f t="shared" ref="S632:S633" si="1021">T632*1000000</f>
        <v>49220000</v>
      </c>
      <c r="T632" s="222">
        <v>49.22</v>
      </c>
      <c r="U632" s="209">
        <f t="shared" si="956"/>
        <v>0.65440877691995125</v>
      </c>
      <c r="V632" s="187">
        <v>15</v>
      </c>
      <c r="W632" s="223">
        <f t="shared" ref="W632:W633" si="1022">SUM(T632/V632)</f>
        <v>3.2813333333333334</v>
      </c>
      <c r="X632" s="228">
        <f t="shared" si="957"/>
        <v>9.3333333333333341E-3</v>
      </c>
      <c r="Y632" s="178">
        <v>2009</v>
      </c>
      <c r="Z632" s="245" t="s">
        <v>1615</v>
      </c>
      <c r="AA632" s="213" t="s">
        <v>1643</v>
      </c>
      <c r="AB632" s="224" t="s">
        <v>2780</v>
      </c>
      <c r="AC632" s="189"/>
    </row>
    <row r="633" spans="1:29">
      <c r="A633" s="261" t="s">
        <v>2781</v>
      </c>
      <c r="B633" s="218">
        <v>37</v>
      </c>
      <c r="C633" s="178">
        <v>55</v>
      </c>
      <c r="D633" s="218">
        <f t="shared" si="1016"/>
        <v>46</v>
      </c>
      <c r="E633" s="178">
        <v>62</v>
      </c>
      <c r="F633" s="178">
        <v>74</v>
      </c>
      <c r="G633" s="178">
        <f t="shared" si="480"/>
        <v>-12</v>
      </c>
      <c r="H633" s="178">
        <f t="shared" si="1017"/>
        <v>68</v>
      </c>
      <c r="I633" s="218">
        <f t="shared" si="482"/>
        <v>-22</v>
      </c>
      <c r="J633" s="213" t="s">
        <v>1609</v>
      </c>
      <c r="K633" s="213" t="s">
        <v>2019</v>
      </c>
      <c r="L633" s="213" t="s">
        <v>1547</v>
      </c>
      <c r="M633" s="221">
        <v>12.5</v>
      </c>
      <c r="N633" s="222">
        <f t="shared" si="1018"/>
        <v>12500000</v>
      </c>
      <c r="O633" s="184">
        <v>26.42</v>
      </c>
      <c r="P633" s="222">
        <f t="shared" si="1019"/>
        <v>26420000</v>
      </c>
      <c r="Q633" s="184">
        <v>39.15</v>
      </c>
      <c r="R633" s="180">
        <f t="shared" si="1020"/>
        <v>39150000</v>
      </c>
      <c r="S633" s="222">
        <f t="shared" si="1021"/>
        <v>65569999.999999993</v>
      </c>
      <c r="T633" s="222">
        <v>65.569999999999993</v>
      </c>
      <c r="U633" s="209">
        <f t="shared" si="956"/>
        <v>0.59707183163031885</v>
      </c>
      <c r="V633" s="187">
        <v>20</v>
      </c>
      <c r="W633" s="223">
        <f t="shared" si="1022"/>
        <v>3.2784999999999997</v>
      </c>
      <c r="X633" s="228">
        <f t="shared" si="957"/>
        <v>0.625</v>
      </c>
      <c r="Y633" s="178">
        <v>2008</v>
      </c>
      <c r="Z633" s="190"/>
      <c r="AA633" s="190"/>
      <c r="AB633" s="224" t="s">
        <v>2782</v>
      </c>
      <c r="AC633" s="189"/>
    </row>
    <row r="634" spans="1:29">
      <c r="A634" s="262" t="s">
        <v>1131</v>
      </c>
      <c r="B634" s="177">
        <v>16</v>
      </c>
      <c r="C634" s="195">
        <v>34</v>
      </c>
      <c r="D634" s="180">
        <f t="shared" ref="D634:D635" si="1023">(B634+C634)/2</f>
        <v>25</v>
      </c>
      <c r="E634" s="195">
        <v>36</v>
      </c>
      <c r="F634" s="195">
        <v>48</v>
      </c>
      <c r="G634" s="211">
        <f t="shared" si="480"/>
        <v>-12</v>
      </c>
      <c r="H634" s="211">
        <f t="shared" ref="H634:H635" si="1024">(E634+F634)/2</f>
        <v>42</v>
      </c>
      <c r="I634" s="181">
        <f t="shared" si="482"/>
        <v>-17</v>
      </c>
      <c r="J634" s="196" t="s">
        <v>1609</v>
      </c>
      <c r="K634" s="196" t="s">
        <v>2061</v>
      </c>
      <c r="L634" s="213" t="s">
        <v>1574</v>
      </c>
      <c r="M634" s="198">
        <f t="shared" ref="M634:M636" si="1025">N634/1000000</f>
        <v>31.688375000000001</v>
      </c>
      <c r="N634" s="180">
        <v>31688375</v>
      </c>
      <c r="O634" s="198">
        <f t="shared" ref="O634:O636" si="1026">P634/1000000</f>
        <v>80.101124999999996</v>
      </c>
      <c r="P634" s="180">
        <v>80101125</v>
      </c>
      <c r="Q634" s="198">
        <f t="shared" ref="Q634:Q636" si="1027">R634/1000000</f>
        <v>329.00371200000001</v>
      </c>
      <c r="R634" s="181">
        <f t="shared" ref="R634:R635" si="1028">S634-P634</f>
        <v>329003712</v>
      </c>
      <c r="S634" s="180">
        <v>409104837</v>
      </c>
      <c r="T634" s="180">
        <f t="shared" ref="T634:T637" si="1029">S634/1000000</f>
        <v>409.10483699999997</v>
      </c>
      <c r="U634" s="186">
        <f t="shared" si="956"/>
        <v>0.80420391607347341</v>
      </c>
      <c r="V634" s="227">
        <v>125</v>
      </c>
      <c r="W634" s="239">
        <f t="shared" ref="W634:W635" si="1030">SUM(S634/(V634*1000000))</f>
        <v>3.272838696</v>
      </c>
      <c r="X634" s="186">
        <f t="shared" si="957"/>
        <v>0.25350699999999998</v>
      </c>
      <c r="Y634" s="195">
        <v>2017</v>
      </c>
      <c r="Z634" s="202"/>
      <c r="AA634" s="202"/>
      <c r="AB634" s="203" t="s">
        <v>2783</v>
      </c>
      <c r="AC634" s="202"/>
    </row>
    <row r="635" spans="1:29">
      <c r="A635" s="262" t="s">
        <v>1306</v>
      </c>
      <c r="B635" s="177">
        <v>93</v>
      </c>
      <c r="C635" s="195">
        <v>82</v>
      </c>
      <c r="D635" s="180">
        <f t="shared" si="1023"/>
        <v>87.5</v>
      </c>
      <c r="E635" s="195">
        <v>84</v>
      </c>
      <c r="F635" s="195">
        <v>81</v>
      </c>
      <c r="G635" s="211">
        <f t="shared" si="480"/>
        <v>3</v>
      </c>
      <c r="H635" s="211">
        <f t="shared" si="1024"/>
        <v>82.5</v>
      </c>
      <c r="I635" s="181">
        <f t="shared" si="482"/>
        <v>5</v>
      </c>
      <c r="J635" s="213" t="s">
        <v>1636</v>
      </c>
      <c r="K635" s="196" t="s">
        <v>1691</v>
      </c>
      <c r="L635" s="197" t="s">
        <v>1557</v>
      </c>
      <c r="M635" s="198">
        <f t="shared" si="1025"/>
        <v>56.262929</v>
      </c>
      <c r="N635" s="180">
        <v>56262929</v>
      </c>
      <c r="O635" s="198">
        <f t="shared" si="1026"/>
        <v>146.88016200000001</v>
      </c>
      <c r="P635" s="180">
        <v>146880162</v>
      </c>
      <c r="Q635" s="198">
        <f t="shared" si="1027"/>
        <v>343.78407600000003</v>
      </c>
      <c r="R635" s="181">
        <f t="shared" si="1028"/>
        <v>343784076</v>
      </c>
      <c r="S635" s="180">
        <v>490664238</v>
      </c>
      <c r="T635" s="180">
        <f t="shared" si="1029"/>
        <v>490.66423800000001</v>
      </c>
      <c r="U635" s="186">
        <f t="shared" si="956"/>
        <v>0.70065036205063713</v>
      </c>
      <c r="V635" s="227">
        <v>150</v>
      </c>
      <c r="W635" s="239">
        <f t="shared" si="1030"/>
        <v>3.2710949199999999</v>
      </c>
      <c r="X635" s="186">
        <f t="shared" si="957"/>
        <v>0.37508619333333332</v>
      </c>
      <c r="Y635" s="195">
        <v>2017</v>
      </c>
      <c r="Z635" s="202"/>
      <c r="AA635" s="202"/>
      <c r="AB635" s="203" t="s">
        <v>2784</v>
      </c>
      <c r="AC635" s="202"/>
    </row>
    <row r="636" spans="1:29">
      <c r="A636" s="261" t="s">
        <v>952</v>
      </c>
      <c r="B636" s="218">
        <v>73</v>
      </c>
      <c r="C636" s="178">
        <v>66</v>
      </c>
      <c r="D636" s="247">
        <f t="shared" ref="D636:D638" si="1031">AVERAGE(B636:C636)</f>
        <v>69.5</v>
      </c>
      <c r="E636" s="178">
        <v>77</v>
      </c>
      <c r="F636" s="178">
        <v>72</v>
      </c>
      <c r="G636" s="220">
        <f t="shared" si="480"/>
        <v>5</v>
      </c>
      <c r="H636" s="220">
        <f t="shared" ref="H636:H638" si="1032">AVERAGE(E636:F636)</f>
        <v>74.5</v>
      </c>
      <c r="I636" s="220">
        <f t="shared" si="482"/>
        <v>-5</v>
      </c>
      <c r="J636" s="213" t="s">
        <v>1609</v>
      </c>
      <c r="K636" s="213" t="s">
        <v>1723</v>
      </c>
      <c r="L636" s="196" t="s">
        <v>1541</v>
      </c>
      <c r="M636" s="221">
        <f t="shared" si="1025"/>
        <v>62.004688000000002</v>
      </c>
      <c r="N636" s="222">
        <v>62004688</v>
      </c>
      <c r="O636" s="184">
        <f t="shared" si="1026"/>
        <v>262.030663</v>
      </c>
      <c r="P636" s="222">
        <v>262030663</v>
      </c>
      <c r="Q636" s="184">
        <f t="shared" si="1027"/>
        <v>490.18589400000002</v>
      </c>
      <c r="R636" s="185">
        <v>490185894</v>
      </c>
      <c r="S636" s="222">
        <v>752216557</v>
      </c>
      <c r="T636" s="222">
        <f t="shared" si="1029"/>
        <v>752.21655699999997</v>
      </c>
      <c r="U636" s="209">
        <f t="shared" si="956"/>
        <v>0.65165528389187</v>
      </c>
      <c r="V636" s="187">
        <v>230</v>
      </c>
      <c r="W636" s="223">
        <f>SUM((S636/1000000)/V636)</f>
        <v>3.2705067695652175</v>
      </c>
      <c r="X636" s="228">
        <f t="shared" si="957"/>
        <v>0.26958559999999998</v>
      </c>
      <c r="Y636" s="182">
        <v>2012</v>
      </c>
      <c r="Z636" s="190"/>
      <c r="AA636" s="190"/>
      <c r="AB636" s="224" t="s">
        <v>2643</v>
      </c>
      <c r="AC636" s="189"/>
    </row>
    <row r="637" spans="1:29">
      <c r="A637" s="261" t="s">
        <v>2785</v>
      </c>
      <c r="B637" s="206">
        <v>4</v>
      </c>
      <c r="C637" s="189">
        <v>23</v>
      </c>
      <c r="D637" s="218">
        <f t="shared" si="1031"/>
        <v>13.5</v>
      </c>
      <c r="E637" s="189">
        <v>29</v>
      </c>
      <c r="F637" s="178">
        <v>39</v>
      </c>
      <c r="G637" s="178">
        <f t="shared" si="480"/>
        <v>-10</v>
      </c>
      <c r="H637" s="178">
        <f t="shared" si="1032"/>
        <v>34</v>
      </c>
      <c r="I637" s="218">
        <f t="shared" si="482"/>
        <v>-20.5</v>
      </c>
      <c r="J637" s="213" t="s">
        <v>1402</v>
      </c>
      <c r="K637" s="213" t="s">
        <v>1618</v>
      </c>
      <c r="L637" s="213" t="s">
        <v>1547</v>
      </c>
      <c r="M637" s="184">
        <v>15</v>
      </c>
      <c r="N637" s="222">
        <f t="shared" ref="N637:N638" si="1033">M637*1000000</f>
        <v>15000000</v>
      </c>
      <c r="O637" s="184">
        <v>37.299999999999997</v>
      </c>
      <c r="P637" s="222">
        <f t="shared" ref="P637:P638" si="1034">O637*1000000</f>
        <v>37300000</v>
      </c>
      <c r="Q637" s="184">
        <v>3.19</v>
      </c>
      <c r="R637" s="180">
        <f t="shared" ref="R637:R638" si="1035">SUM(Q637*1000000)</f>
        <v>3190000</v>
      </c>
      <c r="S637" s="185">
        <f>SUM(N637:P637)</f>
        <v>52300037.299999997</v>
      </c>
      <c r="T637" s="180">
        <f t="shared" si="1029"/>
        <v>52.3000373</v>
      </c>
      <c r="U637" s="209">
        <f t="shared" si="956"/>
        <v>6.0994220361674581E-2</v>
      </c>
      <c r="V637" s="187">
        <v>16</v>
      </c>
      <c r="W637" s="223">
        <f t="shared" ref="W637:W639" si="1036">SUM(T637/V637)</f>
        <v>3.26875233125</v>
      </c>
      <c r="X637" s="228">
        <f t="shared" si="957"/>
        <v>0.9375</v>
      </c>
      <c r="Y637" s="178">
        <v>2011</v>
      </c>
      <c r="Z637" s="190"/>
      <c r="AA637" s="190"/>
      <c r="AB637" s="224" t="s">
        <v>2786</v>
      </c>
      <c r="AC637" s="189"/>
    </row>
    <row r="638" spans="1:29">
      <c r="A638" s="261" t="s">
        <v>2787</v>
      </c>
      <c r="B638" s="218">
        <v>29</v>
      </c>
      <c r="C638" s="178">
        <v>27</v>
      </c>
      <c r="D638" s="218">
        <f t="shared" si="1031"/>
        <v>28</v>
      </c>
      <c r="E638" s="178">
        <v>43</v>
      </c>
      <c r="F638" s="178">
        <v>54</v>
      </c>
      <c r="G638" s="178">
        <f t="shared" si="480"/>
        <v>-11</v>
      </c>
      <c r="H638" s="178">
        <f t="shared" si="1032"/>
        <v>48.5</v>
      </c>
      <c r="I638" s="218">
        <f t="shared" si="482"/>
        <v>-20.5</v>
      </c>
      <c r="J638" s="213" t="s">
        <v>1609</v>
      </c>
      <c r="K638" s="213" t="s">
        <v>1733</v>
      </c>
      <c r="L638" s="213" t="s">
        <v>1547</v>
      </c>
      <c r="M638" s="221">
        <v>9.15</v>
      </c>
      <c r="N638" s="222">
        <f t="shared" si="1033"/>
        <v>9150000</v>
      </c>
      <c r="O638" s="184">
        <v>20.53</v>
      </c>
      <c r="P638" s="222">
        <f t="shared" si="1034"/>
        <v>20530000</v>
      </c>
      <c r="Q638" s="184">
        <v>20.29</v>
      </c>
      <c r="R638" s="180">
        <f t="shared" si="1035"/>
        <v>20290000</v>
      </c>
      <c r="S638" s="222">
        <f>T638*1000000</f>
        <v>40820000</v>
      </c>
      <c r="T638" s="222">
        <v>40.82</v>
      </c>
      <c r="U638" s="209">
        <f t="shared" si="956"/>
        <v>0.49706026457618813</v>
      </c>
      <c r="V638" s="187">
        <v>12.5</v>
      </c>
      <c r="W638" s="223">
        <f t="shared" si="1036"/>
        <v>3.2656000000000001</v>
      </c>
      <c r="X638" s="228">
        <f t="shared" si="957"/>
        <v>0.73199999999999998</v>
      </c>
      <c r="Y638" s="178">
        <v>2009</v>
      </c>
      <c r="Z638" s="190"/>
      <c r="AA638" s="190"/>
      <c r="AB638" s="224" t="s">
        <v>2788</v>
      </c>
      <c r="AC638" s="189"/>
    </row>
    <row r="639" spans="1:29">
      <c r="A639" s="262" t="s">
        <v>2789</v>
      </c>
      <c r="B639" s="177">
        <v>26</v>
      </c>
      <c r="C639" s="195">
        <v>28</v>
      </c>
      <c r="D639" s="252">
        <f t="shared" ref="D639:D640" si="1037">(B639+C639)/2</f>
        <v>27</v>
      </c>
      <c r="E639" s="195">
        <v>53</v>
      </c>
      <c r="F639" s="195">
        <v>51</v>
      </c>
      <c r="G639" s="180">
        <f t="shared" si="480"/>
        <v>2</v>
      </c>
      <c r="H639" s="246">
        <f t="shared" ref="H639:H640" si="1038">(E639+F639)/2</f>
        <v>52</v>
      </c>
      <c r="I639" s="208">
        <f t="shared" si="482"/>
        <v>-25</v>
      </c>
      <c r="J639" s="204" t="s">
        <v>1544</v>
      </c>
      <c r="K639" s="204" t="s">
        <v>1544</v>
      </c>
      <c r="L639" s="183" t="s">
        <v>1557</v>
      </c>
      <c r="M639" s="184">
        <f t="shared" ref="M639:M640" si="1039">N639/1000000</f>
        <v>21.635601000000001</v>
      </c>
      <c r="N639" s="180">
        <v>21635601</v>
      </c>
      <c r="O639" s="216">
        <f t="shared" ref="O639:O640" si="1040">P639/1000000</f>
        <v>62.524259999999998</v>
      </c>
      <c r="P639" s="180">
        <v>62524260</v>
      </c>
      <c r="Q639" s="184">
        <f t="shared" ref="Q639:Q640" si="1041">R639/1000000</f>
        <v>133.201324</v>
      </c>
      <c r="R639" s="185">
        <v>133201324</v>
      </c>
      <c r="S639" s="185">
        <f>R639+P639</f>
        <v>195725584</v>
      </c>
      <c r="T639" s="185">
        <f t="shared" ref="T639:T641" si="1042">S639/1000000</f>
        <v>195.725584</v>
      </c>
      <c r="U639" s="209">
        <f>R639/S639</f>
        <v>0.68055141937908337</v>
      </c>
      <c r="V639" s="187">
        <v>60</v>
      </c>
      <c r="W639" s="188">
        <f t="shared" si="1036"/>
        <v>3.2620930666666665</v>
      </c>
      <c r="X639" s="209">
        <f>N639/(V639*1000000)</f>
        <v>0.36059334999999998</v>
      </c>
      <c r="Y639" s="195">
        <v>2016</v>
      </c>
      <c r="Z639" s="190"/>
      <c r="AA639" s="190"/>
      <c r="AB639" s="191" t="s">
        <v>2790</v>
      </c>
      <c r="AC639" s="190"/>
    </row>
    <row r="640" spans="1:29">
      <c r="A640" s="229" t="s">
        <v>2791</v>
      </c>
      <c r="B640" s="177">
        <v>50</v>
      </c>
      <c r="C640" s="206">
        <v>43</v>
      </c>
      <c r="D640" s="177">
        <f t="shared" si="1037"/>
        <v>46.5</v>
      </c>
      <c r="E640" s="177">
        <v>92</v>
      </c>
      <c r="F640" s="177">
        <v>70</v>
      </c>
      <c r="G640" s="177">
        <f t="shared" si="480"/>
        <v>22</v>
      </c>
      <c r="H640" s="177">
        <f t="shared" si="1038"/>
        <v>81</v>
      </c>
      <c r="I640" s="177">
        <f t="shared" si="482"/>
        <v>-34.5</v>
      </c>
      <c r="J640" s="204" t="s">
        <v>1554</v>
      </c>
      <c r="K640" s="231" t="s">
        <v>1554</v>
      </c>
      <c r="L640" s="232" t="s">
        <v>1541</v>
      </c>
      <c r="M640" s="216">
        <f t="shared" si="1039"/>
        <v>8.0300849999999997</v>
      </c>
      <c r="N640" s="233">
        <v>8030085</v>
      </c>
      <c r="O640" s="216">
        <f t="shared" si="1040"/>
        <v>22.546589999999998</v>
      </c>
      <c r="P640" s="180">
        <v>22546590</v>
      </c>
      <c r="Q640" s="216">
        <f t="shared" si="1041"/>
        <v>49.2</v>
      </c>
      <c r="R640" s="233">
        <v>49200000</v>
      </c>
      <c r="S640" s="180">
        <f>P640+R640</f>
        <v>71746590</v>
      </c>
      <c r="T640" s="180">
        <f t="shared" si="1042"/>
        <v>71.746589999999998</v>
      </c>
      <c r="U640" s="234">
        <f t="shared" ref="U640:U670" si="1043">(R640/S640)</f>
        <v>0.68574687661113931</v>
      </c>
      <c r="V640" s="227">
        <v>22</v>
      </c>
      <c r="W640" s="235">
        <f>SUM(S640/(V640*1000000))</f>
        <v>3.2612086363636363</v>
      </c>
      <c r="X640" s="234">
        <f t="shared" ref="X640:X670" si="1044">SUM(M640/V640)</f>
        <v>0.36500386363636361</v>
      </c>
      <c r="Y640" s="177">
        <v>2019</v>
      </c>
      <c r="Z640" s="236"/>
      <c r="AA640" s="236"/>
      <c r="AB640" s="248" t="s">
        <v>2792</v>
      </c>
      <c r="AC640" s="190"/>
    </row>
    <row r="641" spans="1:29">
      <c r="A641" s="261" t="s">
        <v>2793</v>
      </c>
      <c r="B641" s="206">
        <v>82</v>
      </c>
      <c r="C641" s="189">
        <v>72</v>
      </c>
      <c r="D641" s="247">
        <f t="shared" ref="D641:D644" si="1045">AVERAGE(B641:C641)</f>
        <v>77</v>
      </c>
      <c r="E641" s="189">
        <v>78</v>
      </c>
      <c r="F641" s="178">
        <v>73</v>
      </c>
      <c r="G641" s="220">
        <f t="shared" si="480"/>
        <v>5</v>
      </c>
      <c r="H641" s="220">
        <f t="shared" ref="H641:H644" si="1046">AVERAGE(E641:F641)</f>
        <v>75.5</v>
      </c>
      <c r="I641" s="220">
        <f t="shared" si="482"/>
        <v>1.5</v>
      </c>
      <c r="J641" s="213" t="s">
        <v>1636</v>
      </c>
      <c r="K641" s="213" t="s">
        <v>2278</v>
      </c>
      <c r="L641" s="213" t="s">
        <v>1547</v>
      </c>
      <c r="M641" s="184">
        <v>35.450000000000003</v>
      </c>
      <c r="N641" s="222">
        <f t="shared" ref="N641:N644" si="1047">M641*1000000</f>
        <v>35450000</v>
      </c>
      <c r="O641" s="184">
        <v>127</v>
      </c>
      <c r="P641" s="222">
        <f t="shared" ref="P641:P644" si="1048">O641*1000000</f>
        <v>127000000</v>
      </c>
      <c r="Q641" s="184">
        <v>133.09</v>
      </c>
      <c r="R641" s="180">
        <f t="shared" ref="R641:R644" si="1049">SUM(Q641*1000000)</f>
        <v>133090000</v>
      </c>
      <c r="S641" s="185">
        <f>SUM(N641:P641)</f>
        <v>162450127</v>
      </c>
      <c r="T641" s="180">
        <f t="shared" si="1042"/>
        <v>162.45012700000001</v>
      </c>
      <c r="U641" s="209">
        <f t="shared" si="1043"/>
        <v>0.81926682642728865</v>
      </c>
      <c r="V641" s="187">
        <v>50</v>
      </c>
      <c r="W641" s="223">
        <f t="shared" ref="W641:W644" si="1050">SUM(T641/V641)</f>
        <v>3.2490025400000002</v>
      </c>
      <c r="X641" s="228">
        <f t="shared" si="1044"/>
        <v>0.70900000000000007</v>
      </c>
      <c r="Y641" s="178">
        <v>2011</v>
      </c>
      <c r="Z641" s="190"/>
      <c r="AA641" s="190"/>
      <c r="AB641" s="224" t="s">
        <v>2794</v>
      </c>
      <c r="AC641" s="189"/>
    </row>
    <row r="642" spans="1:29">
      <c r="A642" s="261" t="s">
        <v>2795</v>
      </c>
      <c r="B642" s="218">
        <v>78</v>
      </c>
      <c r="C642" s="178">
        <v>69</v>
      </c>
      <c r="D642" s="218">
        <f t="shared" si="1045"/>
        <v>73.5</v>
      </c>
      <c r="E642" s="178">
        <v>74</v>
      </c>
      <c r="F642" s="178">
        <v>76</v>
      </c>
      <c r="G642" s="178">
        <f t="shared" si="480"/>
        <v>-2</v>
      </c>
      <c r="H642" s="178">
        <f t="shared" si="1046"/>
        <v>75</v>
      </c>
      <c r="I642" s="218">
        <f t="shared" si="482"/>
        <v>-1.5</v>
      </c>
      <c r="J642" s="213" t="s">
        <v>1990</v>
      </c>
      <c r="K642" s="213" t="s">
        <v>1991</v>
      </c>
      <c r="L642" s="213" t="s">
        <v>1536</v>
      </c>
      <c r="M642" s="221">
        <v>5.94</v>
      </c>
      <c r="N642" s="222">
        <f t="shared" si="1047"/>
        <v>5940000</v>
      </c>
      <c r="O642" s="184">
        <v>30.06</v>
      </c>
      <c r="P642" s="222">
        <f t="shared" si="1048"/>
        <v>30060000</v>
      </c>
      <c r="Q642" s="184">
        <v>34.76</v>
      </c>
      <c r="R642" s="180">
        <f t="shared" si="1049"/>
        <v>34760000</v>
      </c>
      <c r="S642" s="222">
        <f t="shared" ref="S642:S644" si="1051">T642*1000000</f>
        <v>64819999.999999993</v>
      </c>
      <c r="T642" s="222">
        <v>64.819999999999993</v>
      </c>
      <c r="U642" s="209">
        <f t="shared" si="1043"/>
        <v>0.53625424251774145</v>
      </c>
      <c r="V642" s="187">
        <v>20</v>
      </c>
      <c r="W642" s="223">
        <f t="shared" si="1050"/>
        <v>3.2409999999999997</v>
      </c>
      <c r="X642" s="228">
        <f t="shared" si="1044"/>
        <v>0.29700000000000004</v>
      </c>
      <c r="Y642" s="178">
        <v>2008</v>
      </c>
      <c r="Z642" s="190"/>
      <c r="AA642" s="190"/>
      <c r="AB642" s="224" t="s">
        <v>2796</v>
      </c>
      <c r="AC642" s="189"/>
    </row>
    <row r="643" spans="1:29">
      <c r="A643" s="261" t="s">
        <v>2797</v>
      </c>
      <c r="B643" s="218">
        <v>36</v>
      </c>
      <c r="C643" s="178">
        <v>48</v>
      </c>
      <c r="D643" s="247">
        <f t="shared" si="1045"/>
        <v>42</v>
      </c>
      <c r="E643" s="178">
        <v>65</v>
      </c>
      <c r="F643" s="178">
        <v>62</v>
      </c>
      <c r="G643" s="222">
        <f t="shared" si="480"/>
        <v>3</v>
      </c>
      <c r="H643" s="178">
        <f t="shared" si="1046"/>
        <v>63.5</v>
      </c>
      <c r="I643" s="247">
        <f t="shared" si="482"/>
        <v>-21.5</v>
      </c>
      <c r="J643" s="213" t="s">
        <v>1534</v>
      </c>
      <c r="K643" s="213" t="s">
        <v>1653</v>
      </c>
      <c r="L643" s="213" t="s">
        <v>1557</v>
      </c>
      <c r="M643" s="221">
        <v>46.2</v>
      </c>
      <c r="N643" s="222">
        <f t="shared" si="1047"/>
        <v>46200000</v>
      </c>
      <c r="O643" s="184">
        <v>133.4</v>
      </c>
      <c r="P643" s="222">
        <f t="shared" si="1048"/>
        <v>133400000</v>
      </c>
      <c r="Q643" s="184">
        <v>352.6</v>
      </c>
      <c r="R643" s="180">
        <f t="shared" si="1049"/>
        <v>352600000</v>
      </c>
      <c r="S643" s="222">
        <f t="shared" si="1051"/>
        <v>485900000</v>
      </c>
      <c r="T643" s="222">
        <v>485.9</v>
      </c>
      <c r="U643" s="209">
        <f t="shared" si="1043"/>
        <v>0.72566371681415931</v>
      </c>
      <c r="V643" s="187">
        <v>150</v>
      </c>
      <c r="W643" s="223">
        <f t="shared" si="1050"/>
        <v>3.2393333333333332</v>
      </c>
      <c r="X643" s="228">
        <f t="shared" si="1044"/>
        <v>0.308</v>
      </c>
      <c r="Y643" s="178">
        <v>2009</v>
      </c>
      <c r="Z643" s="190"/>
      <c r="AA643" s="190"/>
      <c r="AB643" s="224" t="s">
        <v>2798</v>
      </c>
      <c r="AC643" s="189"/>
    </row>
    <row r="644" spans="1:29">
      <c r="A644" s="261" t="s">
        <v>2799</v>
      </c>
      <c r="B644" s="218">
        <v>63</v>
      </c>
      <c r="C644" s="178">
        <v>55</v>
      </c>
      <c r="D644" s="218">
        <f t="shared" si="1045"/>
        <v>59</v>
      </c>
      <c r="E644" s="178">
        <v>84</v>
      </c>
      <c r="F644" s="178">
        <v>78</v>
      </c>
      <c r="G644" s="178">
        <f t="shared" si="480"/>
        <v>6</v>
      </c>
      <c r="H644" s="178">
        <f t="shared" si="1046"/>
        <v>81</v>
      </c>
      <c r="I644" s="218">
        <f t="shared" si="482"/>
        <v>-22</v>
      </c>
      <c r="J644" s="213" t="s">
        <v>1572</v>
      </c>
      <c r="K644" s="213" t="s">
        <v>2800</v>
      </c>
      <c r="L644" s="213" t="s">
        <v>1541</v>
      </c>
      <c r="M644" s="221">
        <v>1.03</v>
      </c>
      <c r="N644" s="222">
        <f t="shared" si="1047"/>
        <v>1030000</v>
      </c>
      <c r="O644" s="184">
        <v>9.0500000000000007</v>
      </c>
      <c r="P644" s="222">
        <f t="shared" si="1048"/>
        <v>9050000</v>
      </c>
      <c r="Q644" s="184">
        <v>31.37</v>
      </c>
      <c r="R644" s="180">
        <f t="shared" si="1049"/>
        <v>31370000</v>
      </c>
      <c r="S644" s="222">
        <f t="shared" si="1051"/>
        <v>40420000</v>
      </c>
      <c r="T644" s="222">
        <v>40.42</v>
      </c>
      <c r="U644" s="209">
        <f t="shared" si="1043"/>
        <v>0.77610094012864916</v>
      </c>
      <c r="V644" s="187">
        <v>12.5</v>
      </c>
      <c r="W644" s="223">
        <f t="shared" si="1050"/>
        <v>3.2336</v>
      </c>
      <c r="X644" s="228">
        <f t="shared" si="1044"/>
        <v>8.2400000000000001E-2</v>
      </c>
      <c r="Y644" s="178">
        <v>2008</v>
      </c>
      <c r="Z644" s="190"/>
      <c r="AA644" s="190"/>
      <c r="AB644" s="224" t="s">
        <v>2801</v>
      </c>
      <c r="AC644" s="189"/>
    </row>
    <row r="645" spans="1:29">
      <c r="A645" s="249" t="s">
        <v>2802</v>
      </c>
      <c r="B645" s="177">
        <v>40</v>
      </c>
      <c r="C645" s="177">
        <v>46</v>
      </c>
      <c r="D645" s="177">
        <f>(B645+C645)/2</f>
        <v>43</v>
      </c>
      <c r="E645" s="177">
        <v>85</v>
      </c>
      <c r="F645" s="177">
        <v>53</v>
      </c>
      <c r="G645" s="177">
        <f t="shared" si="480"/>
        <v>32</v>
      </c>
      <c r="H645" s="177">
        <f>(E645+F645)/2</f>
        <v>69</v>
      </c>
      <c r="I645" s="177">
        <f t="shared" si="482"/>
        <v>-26</v>
      </c>
      <c r="J645" s="183" t="s">
        <v>1565</v>
      </c>
      <c r="K645" s="232" t="s">
        <v>2803</v>
      </c>
      <c r="L645" s="213" t="s">
        <v>1574</v>
      </c>
      <c r="M645" s="216">
        <f>N645/1000000</f>
        <v>20.355</v>
      </c>
      <c r="N645" s="180">
        <v>20355000</v>
      </c>
      <c r="O645" s="216">
        <f t="shared" ref="O645:O649" si="1052">P645/1000000</f>
        <v>107.83988600000001</v>
      </c>
      <c r="P645" s="180">
        <v>107839886</v>
      </c>
      <c r="Q645" s="216">
        <f t="shared" ref="Q645:Q649" si="1053">R645/1000000</f>
        <v>13.2</v>
      </c>
      <c r="R645" s="180">
        <v>13200000</v>
      </c>
      <c r="S645" s="180">
        <f>P645+R645</f>
        <v>121039886</v>
      </c>
      <c r="T645" s="180">
        <f t="shared" ref="T645:T649" si="1054">S645/1000000</f>
        <v>121.039886</v>
      </c>
      <c r="U645" s="234">
        <f t="shared" si="1043"/>
        <v>0.10905496061025702</v>
      </c>
      <c r="V645" s="227">
        <v>37.5</v>
      </c>
      <c r="W645" s="235">
        <f>SUM(S645/(V645*1000000))</f>
        <v>3.2277302933333334</v>
      </c>
      <c r="X645" s="234">
        <f t="shared" si="1044"/>
        <v>0.54280000000000006</v>
      </c>
      <c r="Y645" s="177">
        <v>2019</v>
      </c>
      <c r="Z645" s="236"/>
      <c r="AA645" s="236"/>
      <c r="AB645" s="231" t="s">
        <v>2804</v>
      </c>
      <c r="AC645" s="190"/>
    </row>
    <row r="646" spans="1:29">
      <c r="A646" s="261" t="s">
        <v>2805</v>
      </c>
      <c r="B646" s="218">
        <v>14</v>
      </c>
      <c r="C646" s="182">
        <v>29</v>
      </c>
      <c r="D646" s="247">
        <f>AVERAGE(B646:C646)</f>
        <v>21.5</v>
      </c>
      <c r="E646" s="182">
        <v>31</v>
      </c>
      <c r="F646" s="182">
        <v>45</v>
      </c>
      <c r="G646" s="220">
        <f t="shared" si="480"/>
        <v>-14</v>
      </c>
      <c r="H646" s="220">
        <f>AVERAGE(E646:F646)</f>
        <v>38</v>
      </c>
      <c r="I646" s="220">
        <f t="shared" si="482"/>
        <v>-16.5</v>
      </c>
      <c r="J646" s="196" t="s">
        <v>1636</v>
      </c>
      <c r="K646" s="196" t="s">
        <v>1739</v>
      </c>
      <c r="L646" s="213" t="s">
        <v>1557</v>
      </c>
      <c r="M646" s="216">
        <v>10.059424999999999</v>
      </c>
      <c r="N646" s="181">
        <v>10059425</v>
      </c>
      <c r="O646" s="216">
        <f t="shared" si="1052"/>
        <v>41.797066000000001</v>
      </c>
      <c r="P646" s="222">
        <v>41797066</v>
      </c>
      <c r="Q646" s="216">
        <f t="shared" si="1053"/>
        <v>87.086650000000006</v>
      </c>
      <c r="R646" s="222">
        <v>87086650</v>
      </c>
      <c r="S646" s="222">
        <v>128883716</v>
      </c>
      <c r="T646" s="222">
        <f t="shared" si="1054"/>
        <v>128.88371599999999</v>
      </c>
      <c r="U646" s="209">
        <f t="shared" si="1043"/>
        <v>0.67569940332881151</v>
      </c>
      <c r="V646" s="187">
        <v>40</v>
      </c>
      <c r="W646" s="223">
        <f t="shared" ref="W646:W648" si="1055">SUM(T646/V646)</f>
        <v>3.2220928999999998</v>
      </c>
      <c r="X646" s="228">
        <f t="shared" si="1044"/>
        <v>0.25148562499999999</v>
      </c>
      <c r="Y646" s="178">
        <v>2007</v>
      </c>
      <c r="Z646" s="190"/>
      <c r="AA646" s="202"/>
      <c r="AB646" s="191" t="s">
        <v>2806</v>
      </c>
      <c r="AC646" s="190"/>
    </row>
    <row r="647" spans="1:29">
      <c r="A647" s="264" t="s">
        <v>2807</v>
      </c>
      <c r="B647" s="206">
        <v>72</v>
      </c>
      <c r="C647" s="189">
        <v>64</v>
      </c>
      <c r="D647" s="253">
        <f>(B647+C647)/2</f>
        <v>68</v>
      </c>
      <c r="E647" s="195">
        <v>73</v>
      </c>
      <c r="F647" s="189">
        <v>72</v>
      </c>
      <c r="G647" s="246">
        <f t="shared" si="480"/>
        <v>1</v>
      </c>
      <c r="H647" s="244">
        <f>(E647+F647)/2</f>
        <v>72.5</v>
      </c>
      <c r="I647" s="246">
        <f t="shared" si="482"/>
        <v>-4.5</v>
      </c>
      <c r="J647" s="183" t="s">
        <v>1534</v>
      </c>
      <c r="K647" s="193" t="s">
        <v>1534</v>
      </c>
      <c r="L647" s="193" t="s">
        <v>1536</v>
      </c>
      <c r="M647" s="184">
        <f t="shared" ref="M647:M649" si="1056">N647/1000000</f>
        <v>13.242895000000001</v>
      </c>
      <c r="N647" s="185">
        <v>13242895</v>
      </c>
      <c r="O647" s="184">
        <f t="shared" si="1052"/>
        <v>42.390909999999998</v>
      </c>
      <c r="P647" s="180">
        <v>42390910</v>
      </c>
      <c r="Q647" s="184">
        <f t="shared" si="1053"/>
        <v>134.49574000000001</v>
      </c>
      <c r="R647" s="180">
        <v>134495740</v>
      </c>
      <c r="S647" s="185">
        <f>SUM(P647+Q647*1000000)</f>
        <v>176886650</v>
      </c>
      <c r="T647" s="185">
        <f t="shared" si="1054"/>
        <v>176.88665</v>
      </c>
      <c r="U647" s="209">
        <f t="shared" si="1043"/>
        <v>0.76034986246842262</v>
      </c>
      <c r="V647" s="227">
        <v>55</v>
      </c>
      <c r="W647" s="223">
        <f t="shared" si="1055"/>
        <v>3.2161209090909093</v>
      </c>
      <c r="X647" s="228">
        <f t="shared" si="1044"/>
        <v>0.2407799090909091</v>
      </c>
      <c r="Y647" s="189">
        <v>2015</v>
      </c>
      <c r="Z647" s="190"/>
      <c r="AA647" s="190"/>
      <c r="AB647" s="224" t="s">
        <v>2808</v>
      </c>
      <c r="AC647" s="189"/>
    </row>
    <row r="648" spans="1:29">
      <c r="A648" s="263" t="s">
        <v>2809</v>
      </c>
      <c r="B648" s="206">
        <v>80</v>
      </c>
      <c r="C648" s="189">
        <v>65</v>
      </c>
      <c r="D648" s="253">
        <f t="shared" ref="D648:D653" si="1057">AVERAGE(B648:C648)</f>
        <v>72.5</v>
      </c>
      <c r="E648" s="189">
        <v>84</v>
      </c>
      <c r="F648" s="189">
        <v>77</v>
      </c>
      <c r="G648" s="244">
        <f t="shared" si="480"/>
        <v>7</v>
      </c>
      <c r="H648" s="244">
        <f t="shared" ref="H648:H653" si="1058">AVERAGE(E648:F648)</f>
        <v>80.5</v>
      </c>
      <c r="I648" s="244">
        <f t="shared" si="482"/>
        <v>-8</v>
      </c>
      <c r="J648" s="193" t="s">
        <v>1688</v>
      </c>
      <c r="K648" s="193" t="s">
        <v>2810</v>
      </c>
      <c r="L648" s="193" t="s">
        <v>1536</v>
      </c>
      <c r="M648" s="184">
        <f t="shared" si="1056"/>
        <v>0.41337299999999999</v>
      </c>
      <c r="N648" s="185">
        <v>413373</v>
      </c>
      <c r="O648" s="184">
        <f t="shared" si="1052"/>
        <v>83.301580000000001</v>
      </c>
      <c r="P648" s="185">
        <v>83301580</v>
      </c>
      <c r="Q648" s="184">
        <f t="shared" si="1053"/>
        <v>29.242999999999999</v>
      </c>
      <c r="R648" s="185">
        <v>29243000</v>
      </c>
      <c r="S648" s="185">
        <v>112544580</v>
      </c>
      <c r="T648" s="185">
        <f t="shared" si="1054"/>
        <v>112.54458</v>
      </c>
      <c r="U648" s="209">
        <f t="shared" si="1043"/>
        <v>0.25983481390218882</v>
      </c>
      <c r="V648" s="187">
        <v>35</v>
      </c>
      <c r="W648" s="223">
        <f t="shared" si="1055"/>
        <v>3.2155594285714284</v>
      </c>
      <c r="X648" s="228">
        <f t="shared" si="1044"/>
        <v>1.1810657142857143E-2</v>
      </c>
      <c r="Y648" s="189">
        <v>2013</v>
      </c>
      <c r="Z648" s="190"/>
      <c r="AA648" s="190"/>
      <c r="AB648" s="224" t="s">
        <v>2811</v>
      </c>
      <c r="AC648" s="189"/>
    </row>
    <row r="649" spans="1:29">
      <c r="A649" s="265" t="s">
        <v>2812</v>
      </c>
      <c r="B649" s="241">
        <v>22</v>
      </c>
      <c r="C649" s="182">
        <v>44</v>
      </c>
      <c r="D649" s="254">
        <f t="shared" si="1057"/>
        <v>33</v>
      </c>
      <c r="E649" s="182">
        <v>43</v>
      </c>
      <c r="F649" s="182">
        <v>52</v>
      </c>
      <c r="G649" s="211">
        <f t="shared" si="480"/>
        <v>-9</v>
      </c>
      <c r="H649" s="211">
        <f t="shared" si="1058"/>
        <v>47.5</v>
      </c>
      <c r="I649" s="211">
        <f t="shared" si="482"/>
        <v>-14.5</v>
      </c>
      <c r="J649" s="196" t="s">
        <v>1609</v>
      </c>
      <c r="K649" s="196" t="s">
        <v>2189</v>
      </c>
      <c r="L649" s="196" t="s">
        <v>1630</v>
      </c>
      <c r="M649" s="216">
        <f t="shared" si="1056"/>
        <v>17.346426999999998</v>
      </c>
      <c r="N649" s="181">
        <v>17346427</v>
      </c>
      <c r="O649" s="216">
        <f t="shared" si="1052"/>
        <v>47.602193999999997</v>
      </c>
      <c r="P649" s="181">
        <v>47602194</v>
      </c>
      <c r="Q649" s="184">
        <f t="shared" si="1053"/>
        <v>113</v>
      </c>
      <c r="R649" s="180">
        <v>113000000</v>
      </c>
      <c r="S649" s="181">
        <v>160602194</v>
      </c>
      <c r="T649" s="180">
        <f t="shared" si="1054"/>
        <v>160.602194</v>
      </c>
      <c r="U649" s="209">
        <f t="shared" si="1043"/>
        <v>0.70360184494117184</v>
      </c>
      <c r="V649" s="227">
        <v>50</v>
      </c>
      <c r="W649" s="239">
        <f>SUM(S649/(V649*1000000))</f>
        <v>3.21204388</v>
      </c>
      <c r="X649" s="228">
        <f t="shared" si="1044"/>
        <v>0.34692853999999995</v>
      </c>
      <c r="Y649" s="182">
        <v>2014</v>
      </c>
      <c r="Z649" s="202"/>
      <c r="AA649" s="190"/>
      <c r="AB649" s="224" t="s">
        <v>2813</v>
      </c>
      <c r="AC649" s="189"/>
    </row>
    <row r="650" spans="1:29">
      <c r="A650" s="261" t="s">
        <v>2814</v>
      </c>
      <c r="B650" s="218">
        <v>60</v>
      </c>
      <c r="C650" s="178">
        <v>62</v>
      </c>
      <c r="D650" s="218">
        <f t="shared" si="1057"/>
        <v>61</v>
      </c>
      <c r="E650" s="178">
        <v>68</v>
      </c>
      <c r="F650" s="178">
        <v>80</v>
      </c>
      <c r="G650" s="178">
        <f t="shared" si="480"/>
        <v>-12</v>
      </c>
      <c r="H650" s="178">
        <f t="shared" si="1058"/>
        <v>74</v>
      </c>
      <c r="I650" s="218">
        <f t="shared" si="482"/>
        <v>-13</v>
      </c>
      <c r="J650" s="213" t="s">
        <v>1641</v>
      </c>
      <c r="K650" s="213" t="s">
        <v>1642</v>
      </c>
      <c r="L650" s="213" t="s">
        <v>1541</v>
      </c>
      <c r="M650" s="221">
        <v>3.3</v>
      </c>
      <c r="N650" s="222">
        <f t="shared" ref="N650:N651" si="1059">M650*1000000</f>
        <v>3300000</v>
      </c>
      <c r="O650" s="184">
        <v>13.85</v>
      </c>
      <c r="P650" s="222">
        <f t="shared" ref="P650:P651" si="1060">O650*1000000</f>
        <v>13850000</v>
      </c>
      <c r="Q650" s="184">
        <v>29.46</v>
      </c>
      <c r="R650" s="180">
        <f t="shared" ref="R650:R651" si="1061">SUM(Q650*1000000)</f>
        <v>29460000</v>
      </c>
      <c r="S650" s="222">
        <f t="shared" ref="S650:S651" si="1062">T650*1000000</f>
        <v>43310000</v>
      </c>
      <c r="T650" s="222">
        <v>43.31</v>
      </c>
      <c r="U650" s="209">
        <f t="shared" si="1043"/>
        <v>0.68021242207342414</v>
      </c>
      <c r="V650" s="187">
        <v>13.5</v>
      </c>
      <c r="W650" s="223">
        <f t="shared" ref="W650:W653" si="1063">SUM(T650/V650)</f>
        <v>3.2081481481481484</v>
      </c>
      <c r="X650" s="228">
        <f t="shared" si="1044"/>
        <v>0.24444444444444444</v>
      </c>
      <c r="Y650" s="178">
        <v>2008</v>
      </c>
      <c r="Z650" s="190"/>
      <c r="AA650" s="190"/>
      <c r="AB650" s="224" t="s">
        <v>2815</v>
      </c>
      <c r="AC650" s="189"/>
    </row>
    <row r="651" spans="1:29">
      <c r="A651" s="261" t="s">
        <v>2816</v>
      </c>
      <c r="B651" s="218">
        <v>76</v>
      </c>
      <c r="C651" s="178">
        <v>66</v>
      </c>
      <c r="D651" s="247">
        <f t="shared" si="1057"/>
        <v>71</v>
      </c>
      <c r="E651" s="178">
        <v>83</v>
      </c>
      <c r="F651" s="178">
        <v>83</v>
      </c>
      <c r="G651" s="220">
        <f t="shared" si="480"/>
        <v>0</v>
      </c>
      <c r="H651" s="220">
        <f t="shared" si="1058"/>
        <v>83</v>
      </c>
      <c r="I651" s="220">
        <f t="shared" si="482"/>
        <v>-12</v>
      </c>
      <c r="J651" s="213" t="s">
        <v>1609</v>
      </c>
      <c r="K651" s="213" t="s">
        <v>1842</v>
      </c>
      <c r="L651" s="213" t="s">
        <v>1541</v>
      </c>
      <c r="M651" s="221">
        <v>19.8</v>
      </c>
      <c r="N651" s="222">
        <f t="shared" si="1059"/>
        <v>19800000</v>
      </c>
      <c r="O651" s="184">
        <v>48.07</v>
      </c>
      <c r="P651" s="222">
        <f t="shared" si="1060"/>
        <v>48070000</v>
      </c>
      <c r="Q651" s="184">
        <v>48.12</v>
      </c>
      <c r="R651" s="180">
        <f t="shared" si="1061"/>
        <v>48120000</v>
      </c>
      <c r="S651" s="222">
        <f t="shared" si="1062"/>
        <v>96190000</v>
      </c>
      <c r="T651" s="222">
        <f>SUM(O651+Q651)</f>
        <v>96.19</v>
      </c>
      <c r="U651" s="209">
        <f t="shared" si="1043"/>
        <v>0.500259902276744</v>
      </c>
      <c r="V651" s="187">
        <v>30</v>
      </c>
      <c r="W651" s="223">
        <f t="shared" si="1063"/>
        <v>3.2063333333333333</v>
      </c>
      <c r="X651" s="228">
        <f t="shared" si="1044"/>
        <v>0.66</v>
      </c>
      <c r="Y651" s="178">
        <v>2010</v>
      </c>
      <c r="Z651" s="190"/>
      <c r="AA651" s="190"/>
      <c r="AB651" s="224" t="s">
        <v>2817</v>
      </c>
      <c r="AC651" s="189"/>
    </row>
    <row r="652" spans="1:29">
      <c r="A652" s="261" t="s">
        <v>1394</v>
      </c>
      <c r="B652" s="218">
        <v>45</v>
      </c>
      <c r="C652" s="178">
        <v>50</v>
      </c>
      <c r="D652" s="247">
        <f t="shared" si="1057"/>
        <v>47.5</v>
      </c>
      <c r="E652" s="178">
        <v>72</v>
      </c>
      <c r="F652" s="178">
        <v>61</v>
      </c>
      <c r="G652" s="222">
        <f t="shared" si="480"/>
        <v>11</v>
      </c>
      <c r="H652" s="178">
        <f t="shared" si="1058"/>
        <v>66.5</v>
      </c>
      <c r="I652" s="247">
        <f t="shared" si="482"/>
        <v>-19</v>
      </c>
      <c r="J652" s="213" t="s">
        <v>1701</v>
      </c>
      <c r="K652" s="213" t="s">
        <v>2692</v>
      </c>
      <c r="L652" s="213" t="s">
        <v>1557</v>
      </c>
      <c r="M652" s="221">
        <v>114.73282</v>
      </c>
      <c r="N652" s="180">
        <v>114732820</v>
      </c>
      <c r="O652" s="216">
        <f>P652/1000000</f>
        <v>309.42042500000002</v>
      </c>
      <c r="P652" s="222">
        <v>309420425</v>
      </c>
      <c r="Q652" s="216">
        <f>R652/1000000</f>
        <v>651.57606699999997</v>
      </c>
      <c r="R652" s="222">
        <v>651576067</v>
      </c>
      <c r="S652" s="222">
        <v>960996492</v>
      </c>
      <c r="T652" s="222">
        <f>S652/1000000</f>
        <v>960.99649199999999</v>
      </c>
      <c r="U652" s="209">
        <f t="shared" si="1043"/>
        <v>0.67802127523270916</v>
      </c>
      <c r="V652" s="187">
        <v>300</v>
      </c>
      <c r="W652" s="223">
        <f t="shared" si="1063"/>
        <v>3.20332164</v>
      </c>
      <c r="X652" s="228">
        <f t="shared" si="1044"/>
        <v>0.38244273333333334</v>
      </c>
      <c r="Y652" s="178">
        <v>2007</v>
      </c>
      <c r="Z652" s="190"/>
      <c r="AA652" s="190"/>
      <c r="AB652" s="191" t="s">
        <v>2818</v>
      </c>
      <c r="AC652" s="190"/>
    </row>
    <row r="653" spans="1:29">
      <c r="A653" s="261" t="s">
        <v>2819</v>
      </c>
      <c r="B653" s="218">
        <v>43</v>
      </c>
      <c r="C653" s="178">
        <v>46</v>
      </c>
      <c r="D653" s="247">
        <f t="shared" si="1057"/>
        <v>44.5</v>
      </c>
      <c r="E653" s="178">
        <v>72</v>
      </c>
      <c r="F653" s="178">
        <v>67</v>
      </c>
      <c r="G653" s="220">
        <f t="shared" si="480"/>
        <v>5</v>
      </c>
      <c r="H653" s="220">
        <f t="shared" si="1058"/>
        <v>69.5</v>
      </c>
      <c r="I653" s="220">
        <f t="shared" si="482"/>
        <v>-25</v>
      </c>
      <c r="J653" s="213" t="s">
        <v>1550</v>
      </c>
      <c r="K653" s="213" t="s">
        <v>1623</v>
      </c>
      <c r="L653" s="213" t="s">
        <v>1541</v>
      </c>
      <c r="M653" s="221">
        <v>18.260000000000002</v>
      </c>
      <c r="N653" s="222">
        <f>M653*1000000</f>
        <v>18260000</v>
      </c>
      <c r="O653" s="184">
        <v>97.69</v>
      </c>
      <c r="P653" s="222">
        <f>O653*1000000</f>
        <v>97690000</v>
      </c>
      <c r="Q653" s="184">
        <v>125.55</v>
      </c>
      <c r="R653" s="180">
        <f>SUM(Q653*1000000)</f>
        <v>125550000</v>
      </c>
      <c r="S653" s="222">
        <f>T653*1000000</f>
        <v>223240000</v>
      </c>
      <c r="T653" s="222">
        <v>223.24</v>
      </c>
      <c r="U653" s="209">
        <f t="shared" si="1043"/>
        <v>0.5623992116108224</v>
      </c>
      <c r="V653" s="187">
        <v>70</v>
      </c>
      <c r="W653" s="223">
        <f t="shared" si="1063"/>
        <v>3.1891428571428571</v>
      </c>
      <c r="X653" s="228">
        <f t="shared" si="1044"/>
        <v>0.2608571428571429</v>
      </c>
      <c r="Y653" s="178">
        <v>2008</v>
      </c>
      <c r="Z653" s="190"/>
      <c r="AA653" s="190"/>
      <c r="AB653" s="224" t="s">
        <v>2820</v>
      </c>
      <c r="AC653" s="189"/>
    </row>
    <row r="654" spans="1:29">
      <c r="A654" s="262" t="s">
        <v>2821</v>
      </c>
      <c r="B654" s="177">
        <v>76</v>
      </c>
      <c r="C654" s="195">
        <v>63</v>
      </c>
      <c r="D654" s="180">
        <f t="shared" ref="D654:D655" si="1064">(B654+C654)/2</f>
        <v>69.5</v>
      </c>
      <c r="E654" s="195">
        <v>65</v>
      </c>
      <c r="F654" s="195">
        <v>66</v>
      </c>
      <c r="G654" s="211">
        <f t="shared" si="480"/>
        <v>-1</v>
      </c>
      <c r="H654" s="211">
        <f t="shared" ref="H654:H655" si="1065">(E654+F654)/2</f>
        <v>65.5</v>
      </c>
      <c r="I654" s="181">
        <f t="shared" si="482"/>
        <v>4</v>
      </c>
      <c r="J654" s="183" t="s">
        <v>1534</v>
      </c>
      <c r="K654" s="196" t="s">
        <v>1534</v>
      </c>
      <c r="L654" s="197" t="s">
        <v>1541</v>
      </c>
      <c r="M654" s="198">
        <f t="shared" ref="M654:M655" si="1066">N654/1000000</f>
        <v>18.28642</v>
      </c>
      <c r="N654" s="180">
        <v>18286420</v>
      </c>
      <c r="O654" s="198">
        <f t="shared" ref="O654:O655" si="1067">P654/1000000</f>
        <v>51.573925000000003</v>
      </c>
      <c r="P654" s="180">
        <v>51573925</v>
      </c>
      <c r="Q654" s="198">
        <f t="shared" ref="Q654:Q655" si="1068">R654/1000000</f>
        <v>44.1</v>
      </c>
      <c r="R654" s="181">
        <f t="shared" ref="R654:R655" si="1069">S654-P654</f>
        <v>44100000</v>
      </c>
      <c r="S654" s="180">
        <v>95673925</v>
      </c>
      <c r="T654" s="180">
        <f t="shared" ref="T654:T655" si="1070">S654/1000000</f>
        <v>95.673924999999997</v>
      </c>
      <c r="U654" s="186">
        <f t="shared" si="1043"/>
        <v>0.46094063769203575</v>
      </c>
      <c r="V654" s="227">
        <v>30</v>
      </c>
      <c r="W654" s="239">
        <f t="shared" ref="W654:W655" si="1071">SUM(S654/(V654*1000000))</f>
        <v>3.1891308333333335</v>
      </c>
      <c r="X654" s="186">
        <f t="shared" si="1044"/>
        <v>0.60954733333333333</v>
      </c>
      <c r="Y654" s="195">
        <v>2017</v>
      </c>
      <c r="Z654" s="202"/>
      <c r="AA654" s="202"/>
      <c r="AB654" s="203" t="s">
        <v>2822</v>
      </c>
      <c r="AC654" s="202"/>
    </row>
    <row r="655" spans="1:29">
      <c r="A655" s="268" t="s">
        <v>1128</v>
      </c>
      <c r="B655" s="177">
        <v>47</v>
      </c>
      <c r="C655" s="178">
        <v>46</v>
      </c>
      <c r="D655" s="180">
        <f t="shared" si="1064"/>
        <v>46.5</v>
      </c>
      <c r="E655" s="178">
        <v>54</v>
      </c>
      <c r="F655" s="180">
        <v>56</v>
      </c>
      <c r="G655" s="181">
        <f t="shared" si="480"/>
        <v>-2</v>
      </c>
      <c r="H655" s="182">
        <f t="shared" si="1065"/>
        <v>55</v>
      </c>
      <c r="I655" s="181">
        <f t="shared" si="482"/>
        <v>-8.5</v>
      </c>
      <c r="J655" s="204" t="s">
        <v>1544</v>
      </c>
      <c r="K655" s="204" t="s">
        <v>1544</v>
      </c>
      <c r="L655" s="183" t="s">
        <v>1541</v>
      </c>
      <c r="M655" s="184">
        <f t="shared" si="1066"/>
        <v>45.402194999999999</v>
      </c>
      <c r="N655" s="180">
        <v>45402195</v>
      </c>
      <c r="O655" s="184">
        <f t="shared" si="1067"/>
        <v>106.29768900000001</v>
      </c>
      <c r="P655" s="180">
        <v>106297689</v>
      </c>
      <c r="Q655" s="184">
        <f t="shared" si="1068"/>
        <v>308.13538199999999</v>
      </c>
      <c r="R655" s="185">
        <f t="shared" si="1069"/>
        <v>308135382</v>
      </c>
      <c r="S655" s="180">
        <v>414433071</v>
      </c>
      <c r="T655" s="185">
        <f t="shared" si="1070"/>
        <v>414.43307099999998</v>
      </c>
      <c r="U655" s="186">
        <f t="shared" si="1043"/>
        <v>0.74351060173959915</v>
      </c>
      <c r="V655" s="187">
        <v>130</v>
      </c>
      <c r="W655" s="239">
        <f t="shared" si="1071"/>
        <v>3.1879466999999999</v>
      </c>
      <c r="X655" s="186">
        <f t="shared" si="1044"/>
        <v>0.34924765384615386</v>
      </c>
      <c r="Y655" s="178">
        <v>2018</v>
      </c>
      <c r="Z655" s="190"/>
      <c r="AA655" s="190"/>
      <c r="AB655" s="191" t="s">
        <v>2823</v>
      </c>
      <c r="AC655" s="190"/>
    </row>
    <row r="656" spans="1:29">
      <c r="A656" s="261" t="s">
        <v>2824</v>
      </c>
      <c r="B656" s="218">
        <v>64</v>
      </c>
      <c r="C656" s="178">
        <v>51</v>
      </c>
      <c r="D656" s="247">
        <f t="shared" ref="D656:D657" si="1072">AVERAGE(B656:C656)</f>
        <v>57.5</v>
      </c>
      <c r="E656" s="178">
        <v>52</v>
      </c>
      <c r="F656" s="178">
        <v>63</v>
      </c>
      <c r="G656" s="220">
        <f t="shared" si="480"/>
        <v>-11</v>
      </c>
      <c r="H656" s="220">
        <f t="shared" ref="H656:H657" si="1073">AVERAGE(E656:F656)</f>
        <v>57.5</v>
      </c>
      <c r="I656" s="220">
        <f t="shared" si="482"/>
        <v>0</v>
      </c>
      <c r="J656" s="213" t="s">
        <v>1609</v>
      </c>
      <c r="K656" s="213" t="s">
        <v>2194</v>
      </c>
      <c r="L656" s="213" t="s">
        <v>1557</v>
      </c>
      <c r="M656" s="221">
        <v>24.8</v>
      </c>
      <c r="N656" s="222">
        <f t="shared" ref="N656:N657" si="1074">M656*1000000</f>
        <v>24800000</v>
      </c>
      <c r="O656" s="184">
        <v>52</v>
      </c>
      <c r="P656" s="222">
        <f t="shared" ref="P656:P657" si="1075">O656*1000000</f>
        <v>52000000</v>
      </c>
      <c r="Q656" s="184">
        <v>75.23</v>
      </c>
      <c r="R656" s="180">
        <f t="shared" ref="R656:R657" si="1076">SUM(Q656*1000000)</f>
        <v>75230000</v>
      </c>
      <c r="S656" s="222">
        <f t="shared" ref="S656:S657" si="1077">T656*1000000</f>
        <v>127230000</v>
      </c>
      <c r="T656" s="222">
        <f>SUM(O656+Q656)</f>
        <v>127.23</v>
      </c>
      <c r="U656" s="209">
        <f t="shared" si="1043"/>
        <v>0.59129136210013367</v>
      </c>
      <c r="V656" s="187">
        <v>40</v>
      </c>
      <c r="W656" s="223">
        <f t="shared" ref="W656:W658" si="1078">SUM(T656/V656)</f>
        <v>3.1807500000000002</v>
      </c>
      <c r="X656" s="228">
        <f t="shared" si="1044"/>
        <v>0.62</v>
      </c>
      <c r="Y656" s="178">
        <v>2010</v>
      </c>
      <c r="Z656" s="190"/>
      <c r="AA656" s="190"/>
      <c r="AB656" s="224" t="s">
        <v>2825</v>
      </c>
      <c r="AC656" s="189"/>
    </row>
    <row r="657" spans="1:29">
      <c r="A657" s="261" t="s">
        <v>2826</v>
      </c>
      <c r="B657" s="218">
        <v>8</v>
      </c>
      <c r="C657" s="178">
        <v>17</v>
      </c>
      <c r="D657" s="218">
        <f t="shared" si="1072"/>
        <v>12.5</v>
      </c>
      <c r="E657" s="178">
        <v>46</v>
      </c>
      <c r="F657" s="178">
        <v>43</v>
      </c>
      <c r="G657" s="178">
        <f t="shared" si="480"/>
        <v>3</v>
      </c>
      <c r="H657" s="178">
        <f t="shared" si="1073"/>
        <v>44.5</v>
      </c>
      <c r="I657" s="218">
        <f t="shared" si="482"/>
        <v>-32</v>
      </c>
      <c r="J657" s="213" t="s">
        <v>1402</v>
      </c>
      <c r="K657" s="213" t="s">
        <v>1646</v>
      </c>
      <c r="L657" s="213" t="s">
        <v>1574</v>
      </c>
      <c r="M657" s="221">
        <v>20.81</v>
      </c>
      <c r="N657" s="222">
        <f t="shared" si="1074"/>
        <v>20810000</v>
      </c>
      <c r="O657" s="184">
        <v>43.87</v>
      </c>
      <c r="P657" s="222">
        <f t="shared" si="1075"/>
        <v>43870000</v>
      </c>
      <c r="Q657" s="184">
        <v>13.33</v>
      </c>
      <c r="R657" s="180">
        <f t="shared" si="1076"/>
        <v>13330000</v>
      </c>
      <c r="S657" s="222">
        <f t="shared" si="1077"/>
        <v>57200000</v>
      </c>
      <c r="T657" s="222">
        <v>57.2</v>
      </c>
      <c r="U657" s="209">
        <f t="shared" si="1043"/>
        <v>0.23304195804195804</v>
      </c>
      <c r="V657" s="187">
        <v>18</v>
      </c>
      <c r="W657" s="223">
        <f t="shared" si="1078"/>
        <v>3.177777777777778</v>
      </c>
      <c r="X657" s="228">
        <f t="shared" si="1044"/>
        <v>1.1561111111111111</v>
      </c>
      <c r="Y657" s="178">
        <v>2008</v>
      </c>
      <c r="Z657" s="190"/>
      <c r="AA657" s="190"/>
      <c r="AB657" s="224" t="s">
        <v>2827</v>
      </c>
      <c r="AC657" s="189"/>
    </row>
    <row r="658" spans="1:29">
      <c r="A658" s="264" t="s">
        <v>2828</v>
      </c>
      <c r="B658" s="206">
        <v>57</v>
      </c>
      <c r="C658" s="189">
        <v>56</v>
      </c>
      <c r="D658" s="253">
        <f t="shared" ref="D658:D659" si="1079">(B658+C658)/2</f>
        <v>56.5</v>
      </c>
      <c r="E658" s="195">
        <v>54</v>
      </c>
      <c r="F658" s="189">
        <v>62</v>
      </c>
      <c r="G658" s="246">
        <f t="shared" si="480"/>
        <v>-8</v>
      </c>
      <c r="H658" s="244">
        <f t="shared" ref="H658:H659" si="1080">(E658+F658)/2</f>
        <v>58</v>
      </c>
      <c r="I658" s="246">
        <f t="shared" si="482"/>
        <v>-1.5</v>
      </c>
      <c r="J658" s="193" t="s">
        <v>1550</v>
      </c>
      <c r="K658" s="193" t="s">
        <v>1550</v>
      </c>
      <c r="L658" s="193" t="s">
        <v>1547</v>
      </c>
      <c r="M658" s="184">
        <f t="shared" ref="M658:M660" si="1081">N658/1000000</f>
        <v>18.685137000000001</v>
      </c>
      <c r="N658" s="185">
        <v>18685137</v>
      </c>
      <c r="O658" s="184">
        <f t="shared" ref="O658:O660" si="1082">P658/1000000</f>
        <v>53.862963000000001</v>
      </c>
      <c r="P658" s="180">
        <v>53862963</v>
      </c>
      <c r="Q658" s="184">
        <f t="shared" ref="Q658:Q660" si="1083">R658/1000000</f>
        <v>104.9</v>
      </c>
      <c r="R658" s="180">
        <v>104900000</v>
      </c>
      <c r="S658" s="185">
        <f>SUM(P658+Q658*1000000)</f>
        <v>158762963</v>
      </c>
      <c r="T658" s="185">
        <f>S658/1000000</f>
        <v>158.76296300000001</v>
      </c>
      <c r="U658" s="209">
        <f t="shared" si="1043"/>
        <v>0.66073344826652047</v>
      </c>
      <c r="V658" s="227">
        <v>50</v>
      </c>
      <c r="W658" s="223">
        <f t="shared" si="1078"/>
        <v>3.1752592600000002</v>
      </c>
      <c r="X658" s="228">
        <f t="shared" si="1044"/>
        <v>0.37370274000000003</v>
      </c>
      <c r="Y658" s="189">
        <v>2015</v>
      </c>
      <c r="Z658" s="190"/>
      <c r="AA658" s="190"/>
      <c r="AB658" s="224" t="s">
        <v>2829</v>
      </c>
      <c r="AC658" s="189"/>
    </row>
    <row r="659" spans="1:29">
      <c r="A659" s="268" t="s">
        <v>2830</v>
      </c>
      <c r="B659" s="177">
        <v>84</v>
      </c>
      <c r="C659" s="178">
        <v>66</v>
      </c>
      <c r="D659" s="180">
        <f t="shared" si="1079"/>
        <v>75</v>
      </c>
      <c r="E659" s="178">
        <v>79</v>
      </c>
      <c r="F659" s="180">
        <v>72</v>
      </c>
      <c r="G659" s="181">
        <f t="shared" si="480"/>
        <v>7</v>
      </c>
      <c r="H659" s="182">
        <f t="shared" si="1080"/>
        <v>75.5</v>
      </c>
      <c r="I659" s="181">
        <f t="shared" si="482"/>
        <v>-0.5</v>
      </c>
      <c r="J659" s="204" t="s">
        <v>1565</v>
      </c>
      <c r="K659" s="204" t="s">
        <v>1565</v>
      </c>
      <c r="L659" s="183" t="s">
        <v>1547</v>
      </c>
      <c r="M659" s="184">
        <f t="shared" si="1081"/>
        <v>17.005331999999999</v>
      </c>
      <c r="N659" s="180">
        <v>17005332</v>
      </c>
      <c r="O659" s="184">
        <f t="shared" si="1082"/>
        <v>69.001013</v>
      </c>
      <c r="P659" s="180">
        <v>69001013</v>
      </c>
      <c r="Q659" s="184">
        <f t="shared" si="1083"/>
        <v>48.4</v>
      </c>
      <c r="R659" s="185">
        <f>S659-P659</f>
        <v>48400000</v>
      </c>
      <c r="S659" s="180">
        <v>117401013</v>
      </c>
      <c r="T659" s="185">
        <f>S659/100000</f>
        <v>1174.0101299999999</v>
      </c>
      <c r="U659" s="186">
        <f t="shared" si="1043"/>
        <v>0.41226220083807963</v>
      </c>
      <c r="V659" s="187">
        <v>37</v>
      </c>
      <c r="W659" s="239">
        <f t="shared" ref="W659:W660" si="1084">SUM(S659/(V659*1000000))</f>
        <v>3.1730003513513512</v>
      </c>
      <c r="X659" s="186">
        <f t="shared" si="1044"/>
        <v>0.45960356756756754</v>
      </c>
      <c r="Y659" s="178">
        <v>2018</v>
      </c>
      <c r="Z659" s="190"/>
      <c r="AA659" s="190"/>
      <c r="AB659" s="191" t="s">
        <v>2831</v>
      </c>
      <c r="AC659" s="190"/>
    </row>
    <row r="660" spans="1:29">
      <c r="A660" s="265" t="s">
        <v>2832</v>
      </c>
      <c r="B660" s="241">
        <v>14</v>
      </c>
      <c r="C660" s="182">
        <v>31</v>
      </c>
      <c r="D660" s="254">
        <f t="shared" ref="D660:D665" si="1085">AVERAGE(B660:C660)</f>
        <v>22.5</v>
      </c>
      <c r="E660" s="182">
        <v>64</v>
      </c>
      <c r="F660" s="182">
        <v>42</v>
      </c>
      <c r="G660" s="211">
        <f t="shared" si="480"/>
        <v>22</v>
      </c>
      <c r="H660" s="211">
        <f t="shared" ref="H660:H665" si="1086">AVERAGE(E660:F660)</f>
        <v>53</v>
      </c>
      <c r="I660" s="211">
        <f t="shared" si="482"/>
        <v>-30.5</v>
      </c>
      <c r="J660" s="196" t="s">
        <v>1550</v>
      </c>
      <c r="K660" s="196" t="s">
        <v>1550</v>
      </c>
      <c r="L660" s="196" t="s">
        <v>1630</v>
      </c>
      <c r="M660" s="216">
        <f t="shared" si="1081"/>
        <v>14.284031000000001</v>
      </c>
      <c r="N660" s="181">
        <v>14284031</v>
      </c>
      <c r="O660" s="216">
        <f t="shared" si="1082"/>
        <v>46.294609999999999</v>
      </c>
      <c r="P660" s="181">
        <v>46294610</v>
      </c>
      <c r="Q660" s="184">
        <f t="shared" si="1083"/>
        <v>80.5</v>
      </c>
      <c r="R660" s="180">
        <v>80500000</v>
      </c>
      <c r="S660" s="181">
        <v>126794610</v>
      </c>
      <c r="T660" s="180">
        <f>S660/1000000</f>
        <v>126.79461000000001</v>
      </c>
      <c r="U660" s="209">
        <f t="shared" si="1043"/>
        <v>0.63488503178486844</v>
      </c>
      <c r="V660" s="227">
        <v>40</v>
      </c>
      <c r="W660" s="239">
        <f t="shared" si="1084"/>
        <v>3.16986525</v>
      </c>
      <c r="X660" s="228">
        <f t="shared" si="1044"/>
        <v>0.35710077500000004</v>
      </c>
      <c r="Y660" s="182">
        <v>2014</v>
      </c>
      <c r="Z660" s="202"/>
      <c r="AA660" s="190"/>
      <c r="AB660" s="224" t="s">
        <v>2833</v>
      </c>
      <c r="AC660" s="189"/>
    </row>
    <row r="661" spans="1:29">
      <c r="A661" s="261" t="s">
        <v>2834</v>
      </c>
      <c r="B661" s="218">
        <v>74</v>
      </c>
      <c r="C661" s="178">
        <v>66</v>
      </c>
      <c r="D661" s="218">
        <f t="shared" si="1085"/>
        <v>70</v>
      </c>
      <c r="E661" s="178">
        <v>69</v>
      </c>
      <c r="F661" s="178">
        <v>73</v>
      </c>
      <c r="G661" s="178">
        <f t="shared" si="480"/>
        <v>-4</v>
      </c>
      <c r="H661" s="178">
        <f t="shared" si="1086"/>
        <v>71</v>
      </c>
      <c r="I661" s="218">
        <f t="shared" si="482"/>
        <v>-1</v>
      </c>
      <c r="J661" s="213" t="s">
        <v>1641</v>
      </c>
      <c r="K661" s="213" t="s">
        <v>2835</v>
      </c>
      <c r="L661" s="213" t="s">
        <v>1541</v>
      </c>
      <c r="M661" s="221">
        <v>20</v>
      </c>
      <c r="N661" s="222">
        <f>M661*1000000</f>
        <v>20000000</v>
      </c>
      <c r="O661" s="184">
        <v>94.12</v>
      </c>
      <c r="P661" s="222">
        <f>O661*1000000</f>
        <v>94120000</v>
      </c>
      <c r="Q661" s="184">
        <v>32.450000000000003</v>
      </c>
      <c r="R661" s="180">
        <f>SUM(Q661*1000000)</f>
        <v>32450000.000000004</v>
      </c>
      <c r="S661" s="222">
        <f>T661*1000000</f>
        <v>126570000</v>
      </c>
      <c r="T661" s="222">
        <v>126.57</v>
      </c>
      <c r="U661" s="209">
        <f t="shared" si="1043"/>
        <v>0.2563798688472782</v>
      </c>
      <c r="V661" s="187">
        <v>40</v>
      </c>
      <c r="W661" s="223">
        <f t="shared" ref="W661:W664" si="1087">SUM(T661/V661)</f>
        <v>3.16425</v>
      </c>
      <c r="X661" s="228">
        <f t="shared" si="1044"/>
        <v>0.5</v>
      </c>
      <c r="Y661" s="178">
        <v>2009</v>
      </c>
      <c r="Z661" s="190"/>
      <c r="AA661" s="190"/>
      <c r="AB661" s="224" t="s">
        <v>2836</v>
      </c>
      <c r="AC661" s="189"/>
    </row>
    <row r="662" spans="1:29">
      <c r="A662" s="263" t="s">
        <v>2837</v>
      </c>
      <c r="B662" s="206">
        <v>26</v>
      </c>
      <c r="C662" s="189">
        <v>49</v>
      </c>
      <c r="D662" s="218">
        <f t="shared" si="1085"/>
        <v>37.5</v>
      </c>
      <c r="E662" s="189">
        <v>81</v>
      </c>
      <c r="F662" s="189">
        <v>57</v>
      </c>
      <c r="G662" s="178">
        <f t="shared" si="480"/>
        <v>24</v>
      </c>
      <c r="H662" s="178">
        <f t="shared" si="1086"/>
        <v>69</v>
      </c>
      <c r="I662" s="218">
        <f t="shared" si="482"/>
        <v>-31.5</v>
      </c>
      <c r="J662" s="213" t="s">
        <v>1612</v>
      </c>
      <c r="K662" s="193" t="s">
        <v>1741</v>
      </c>
      <c r="L662" s="193" t="s">
        <v>1547</v>
      </c>
      <c r="M662" s="184">
        <v>11.210754</v>
      </c>
      <c r="N662" s="180">
        <v>11210754</v>
      </c>
      <c r="O662" s="216">
        <f>P662/1000000</f>
        <v>31.366978</v>
      </c>
      <c r="P662" s="185">
        <v>31366978</v>
      </c>
      <c r="Q662" s="216">
        <f>R662/1000000</f>
        <v>0.24226500000000001</v>
      </c>
      <c r="R662" s="185">
        <v>242265</v>
      </c>
      <c r="S662" s="185">
        <v>31609243</v>
      </c>
      <c r="T662" s="222">
        <f>S662/1000000</f>
        <v>31.609242999999999</v>
      </c>
      <c r="U662" s="209">
        <f t="shared" si="1043"/>
        <v>7.664372095212783E-3</v>
      </c>
      <c r="V662" s="187">
        <v>10</v>
      </c>
      <c r="W662" s="223">
        <f t="shared" si="1087"/>
        <v>3.1609243</v>
      </c>
      <c r="X662" s="228">
        <f t="shared" si="1044"/>
        <v>1.1210754000000001</v>
      </c>
      <c r="Y662" s="189">
        <v>2007</v>
      </c>
      <c r="Z662" s="190"/>
      <c r="AA662" s="190"/>
      <c r="AB662" s="193" t="s">
        <v>1537</v>
      </c>
      <c r="AC662" s="190"/>
    </row>
    <row r="663" spans="1:29">
      <c r="A663" s="261" t="s">
        <v>501</v>
      </c>
      <c r="B663" s="218">
        <v>88</v>
      </c>
      <c r="C663" s="178">
        <v>73</v>
      </c>
      <c r="D663" s="247">
        <f t="shared" si="1085"/>
        <v>80.5</v>
      </c>
      <c r="E663" s="178">
        <v>83</v>
      </c>
      <c r="F663" s="178">
        <v>81</v>
      </c>
      <c r="G663" s="222">
        <f t="shared" si="480"/>
        <v>2</v>
      </c>
      <c r="H663" s="178">
        <f t="shared" si="1086"/>
        <v>82</v>
      </c>
      <c r="I663" s="247">
        <f t="shared" si="482"/>
        <v>-1.5</v>
      </c>
      <c r="J663" s="213" t="s">
        <v>1601</v>
      </c>
      <c r="K663" s="213" t="s">
        <v>1782</v>
      </c>
      <c r="L663" s="213" t="s">
        <v>1547</v>
      </c>
      <c r="M663" s="221">
        <v>60.24</v>
      </c>
      <c r="N663" s="222">
        <f>M663*1000000</f>
        <v>60240000</v>
      </c>
      <c r="O663" s="184">
        <v>215.43</v>
      </c>
      <c r="P663" s="222">
        <f>O663*1000000</f>
        <v>215430000</v>
      </c>
      <c r="Q663" s="184">
        <v>416.31</v>
      </c>
      <c r="R663" s="180">
        <f>SUM(Q663*1000000)</f>
        <v>416310000</v>
      </c>
      <c r="S663" s="222">
        <f>T663*1000000</f>
        <v>631740000</v>
      </c>
      <c r="T663" s="222">
        <v>631.74</v>
      </c>
      <c r="U663" s="209">
        <f t="shared" si="1043"/>
        <v>0.65898945768828954</v>
      </c>
      <c r="V663" s="187">
        <v>200</v>
      </c>
      <c r="W663" s="223">
        <f t="shared" si="1087"/>
        <v>3.1587000000000001</v>
      </c>
      <c r="X663" s="228">
        <f t="shared" si="1044"/>
        <v>0.30120000000000002</v>
      </c>
      <c r="Y663" s="178">
        <v>2008</v>
      </c>
      <c r="Z663" s="190"/>
      <c r="AA663" s="190"/>
      <c r="AB663" s="224" t="s">
        <v>2838</v>
      </c>
      <c r="AC663" s="189"/>
    </row>
    <row r="664" spans="1:29">
      <c r="A664" s="261" t="s">
        <v>2839</v>
      </c>
      <c r="B664" s="218">
        <v>72</v>
      </c>
      <c r="C664" s="178">
        <v>58</v>
      </c>
      <c r="D664" s="218">
        <f t="shared" si="1085"/>
        <v>65</v>
      </c>
      <c r="E664" s="178">
        <v>65</v>
      </c>
      <c r="F664" s="178">
        <v>69</v>
      </c>
      <c r="G664" s="178">
        <f t="shared" si="480"/>
        <v>-4</v>
      </c>
      <c r="H664" s="178">
        <f t="shared" si="1086"/>
        <v>67</v>
      </c>
      <c r="I664" s="218">
        <f t="shared" si="482"/>
        <v>-2</v>
      </c>
      <c r="J664" s="213" t="s">
        <v>1402</v>
      </c>
      <c r="K664" s="213" t="s">
        <v>1402</v>
      </c>
      <c r="L664" s="213" t="s">
        <v>1541</v>
      </c>
      <c r="M664" s="221">
        <v>8.9319729999999993</v>
      </c>
      <c r="N664" s="180">
        <v>8931973</v>
      </c>
      <c r="O664" s="216">
        <f t="shared" ref="O664:O668" si="1088">P664/1000000</f>
        <v>25.593755000000002</v>
      </c>
      <c r="P664" s="222">
        <v>25593755</v>
      </c>
      <c r="Q664" s="216">
        <f t="shared" ref="Q664:Q668" si="1089">R664/1000000</f>
        <v>31.235392000000001</v>
      </c>
      <c r="R664" s="222">
        <v>31235392</v>
      </c>
      <c r="S664" s="222">
        <v>56829147</v>
      </c>
      <c r="T664" s="222">
        <f t="shared" ref="T664:T668" si="1090">S664/1000000</f>
        <v>56.829146999999999</v>
      </c>
      <c r="U664" s="209">
        <f t="shared" si="1043"/>
        <v>0.54963682632787014</v>
      </c>
      <c r="V664" s="187">
        <v>18</v>
      </c>
      <c r="W664" s="223">
        <f t="shared" si="1087"/>
        <v>3.1571748333333334</v>
      </c>
      <c r="X664" s="228">
        <f t="shared" si="1044"/>
        <v>0.49622072222222219</v>
      </c>
      <c r="Y664" s="178">
        <v>2007</v>
      </c>
      <c r="Z664" s="190"/>
      <c r="AA664" s="190"/>
      <c r="AB664" s="191" t="s">
        <v>2840</v>
      </c>
      <c r="AC664" s="190"/>
    </row>
    <row r="665" spans="1:29">
      <c r="A665" s="265" t="s">
        <v>2841</v>
      </c>
      <c r="B665" s="241">
        <v>17</v>
      </c>
      <c r="C665" s="182">
        <v>36</v>
      </c>
      <c r="D665" s="254">
        <f t="shared" si="1085"/>
        <v>26.5</v>
      </c>
      <c r="E665" s="182">
        <v>34</v>
      </c>
      <c r="F665" s="182">
        <v>30</v>
      </c>
      <c r="G665" s="211">
        <f t="shared" si="480"/>
        <v>4</v>
      </c>
      <c r="H665" s="211">
        <f t="shared" si="1086"/>
        <v>32</v>
      </c>
      <c r="I665" s="211">
        <f t="shared" si="482"/>
        <v>-5.5</v>
      </c>
      <c r="J665" s="196" t="s">
        <v>1572</v>
      </c>
      <c r="K665" s="196" t="s">
        <v>2121</v>
      </c>
      <c r="L665" s="196" t="s">
        <v>1630</v>
      </c>
      <c r="M665" s="216">
        <f t="shared" ref="M665:M668" si="1091">N665/1000000</f>
        <v>14.608152</v>
      </c>
      <c r="N665" s="181">
        <v>14608152</v>
      </c>
      <c r="O665" s="216">
        <f t="shared" si="1088"/>
        <v>38.543472999999999</v>
      </c>
      <c r="P665" s="181">
        <v>38543473</v>
      </c>
      <c r="Q665" s="184">
        <f t="shared" si="1089"/>
        <v>87.526036000000005</v>
      </c>
      <c r="R665" s="180">
        <v>87526036</v>
      </c>
      <c r="S665" s="181">
        <v>126069509</v>
      </c>
      <c r="T665" s="180">
        <f t="shared" si="1090"/>
        <v>126.069509</v>
      </c>
      <c r="U665" s="209">
        <f t="shared" si="1043"/>
        <v>0.69426808031750165</v>
      </c>
      <c r="V665" s="227">
        <v>40</v>
      </c>
      <c r="W665" s="239">
        <f t="shared" ref="W665:W668" si="1092">SUM(S665/(V665*1000000))</f>
        <v>3.1517377249999998</v>
      </c>
      <c r="X665" s="228">
        <f t="shared" si="1044"/>
        <v>0.36520380000000002</v>
      </c>
      <c r="Y665" s="182">
        <v>2014</v>
      </c>
      <c r="Z665" s="202"/>
      <c r="AA665" s="190"/>
      <c r="AB665" s="224" t="s">
        <v>2842</v>
      </c>
      <c r="AC665" s="189"/>
    </row>
    <row r="666" spans="1:29">
      <c r="A666" s="249" t="s">
        <v>2843</v>
      </c>
      <c r="B666" s="177">
        <v>92</v>
      </c>
      <c r="C666" s="177">
        <v>97</v>
      </c>
      <c r="D666" s="177">
        <f>(B666+C666)/2</f>
        <v>94.5</v>
      </c>
      <c r="E666" s="177">
        <v>92</v>
      </c>
      <c r="F666" s="177">
        <v>85</v>
      </c>
      <c r="G666" s="177">
        <f t="shared" si="480"/>
        <v>7</v>
      </c>
      <c r="H666" s="177">
        <f>(E666+F666)/2</f>
        <v>88.5</v>
      </c>
      <c r="I666" s="177">
        <f t="shared" si="482"/>
        <v>6</v>
      </c>
      <c r="J666" s="183" t="s">
        <v>1554</v>
      </c>
      <c r="K666" s="232" t="s">
        <v>2844</v>
      </c>
      <c r="L666" s="232" t="s">
        <v>1541</v>
      </c>
      <c r="M666" s="216">
        <f t="shared" si="1091"/>
        <v>1.0899319999999999</v>
      </c>
      <c r="N666" s="180">
        <v>1089932</v>
      </c>
      <c r="O666" s="216">
        <f t="shared" si="1088"/>
        <v>200.85257899999999</v>
      </c>
      <c r="P666" s="180">
        <v>200852579</v>
      </c>
      <c r="Q666" s="216">
        <f t="shared" si="1089"/>
        <v>22.863634999999999</v>
      </c>
      <c r="R666" s="180">
        <v>22863635</v>
      </c>
      <c r="S666" s="180">
        <f t="shared" ref="S666:S667" si="1093">P666+R666</f>
        <v>223716214</v>
      </c>
      <c r="T666" s="180">
        <f t="shared" si="1090"/>
        <v>223.71621400000001</v>
      </c>
      <c r="U666" s="234">
        <f t="shared" si="1043"/>
        <v>0.10219927555183819</v>
      </c>
      <c r="V666" s="227">
        <v>71</v>
      </c>
      <c r="W666" s="235">
        <f t="shared" si="1092"/>
        <v>3.1509325915492958</v>
      </c>
      <c r="X666" s="234">
        <f t="shared" si="1044"/>
        <v>1.5351154929577464E-2</v>
      </c>
      <c r="Y666" s="177">
        <v>2019</v>
      </c>
      <c r="Z666" s="236"/>
      <c r="AA666" s="236"/>
      <c r="AB666" s="251" t="s">
        <v>2845</v>
      </c>
      <c r="AC666" s="190"/>
    </row>
    <row r="667" spans="1:29">
      <c r="A667" s="229" t="s">
        <v>2846</v>
      </c>
      <c r="B667" s="177">
        <v>73</v>
      </c>
      <c r="C667" s="177" t="s">
        <v>1537</v>
      </c>
      <c r="D667" s="177" t="s">
        <v>1537</v>
      </c>
      <c r="E667" s="177">
        <v>80</v>
      </c>
      <c r="F667" s="177" t="s">
        <v>1537</v>
      </c>
      <c r="G667" s="177" t="s">
        <v>1537</v>
      </c>
      <c r="H667" s="177" t="s">
        <v>1537</v>
      </c>
      <c r="I667" s="177" t="s">
        <v>1537</v>
      </c>
      <c r="J667" s="204" t="s">
        <v>1544</v>
      </c>
      <c r="K667" s="231" t="s">
        <v>1544</v>
      </c>
      <c r="L667" s="232" t="s">
        <v>1547</v>
      </c>
      <c r="M667" s="216">
        <f t="shared" si="1091"/>
        <v>21</v>
      </c>
      <c r="N667" s="233">
        <v>21000000</v>
      </c>
      <c r="O667" s="216">
        <f t="shared" si="1088"/>
        <v>3.640355</v>
      </c>
      <c r="P667" s="180">
        <v>3640355</v>
      </c>
      <c r="Q667" s="216">
        <f t="shared" si="1089"/>
        <v>62.525154999999998</v>
      </c>
      <c r="R667" s="233">
        <v>62525155</v>
      </c>
      <c r="S667" s="180">
        <f t="shared" si="1093"/>
        <v>66165510</v>
      </c>
      <c r="T667" s="180">
        <f t="shared" si="1090"/>
        <v>66.165509999999998</v>
      </c>
      <c r="U667" s="234">
        <f t="shared" si="1043"/>
        <v>0.94498107851054125</v>
      </c>
      <c r="V667" s="227">
        <v>21</v>
      </c>
      <c r="W667" s="235">
        <f t="shared" si="1092"/>
        <v>3.1507385714285716</v>
      </c>
      <c r="X667" s="234">
        <f t="shared" si="1044"/>
        <v>1</v>
      </c>
      <c r="Y667" s="177">
        <v>2019</v>
      </c>
      <c r="Z667" s="236"/>
      <c r="AA667" s="236"/>
      <c r="AB667" s="248" t="s">
        <v>2847</v>
      </c>
      <c r="AC667" s="190"/>
    </row>
    <row r="668" spans="1:29">
      <c r="A668" s="267" t="s">
        <v>1424</v>
      </c>
      <c r="B668" s="177">
        <v>38</v>
      </c>
      <c r="C668" s="178">
        <v>52</v>
      </c>
      <c r="D668" s="180">
        <f>(B668+C668)/2</f>
        <v>45</v>
      </c>
      <c r="E668" s="178">
        <v>60</v>
      </c>
      <c r="F668" s="180">
        <v>60</v>
      </c>
      <c r="G668" s="181">
        <f t="shared" ref="G668:G1325" si="1094">SUM(E668-F668)</f>
        <v>0</v>
      </c>
      <c r="H668" s="182">
        <f>(E668+F668)/2</f>
        <v>60</v>
      </c>
      <c r="I668" s="181">
        <f t="shared" ref="I668:I870" si="1095">SUM(D668-H668)</f>
        <v>-15</v>
      </c>
      <c r="J668" s="183" t="s">
        <v>2480</v>
      </c>
      <c r="K668" s="183" t="s">
        <v>2480</v>
      </c>
      <c r="L668" s="183" t="s">
        <v>1557</v>
      </c>
      <c r="M668" s="184">
        <f t="shared" si="1091"/>
        <v>62.163103999999997</v>
      </c>
      <c r="N668" s="180">
        <v>62163104</v>
      </c>
      <c r="O668" s="184">
        <f t="shared" si="1088"/>
        <v>158.058573</v>
      </c>
      <c r="P668" s="180">
        <v>158058573</v>
      </c>
      <c r="Q668" s="184">
        <f t="shared" si="1089"/>
        <v>471.9</v>
      </c>
      <c r="R668" s="180">
        <v>471900000</v>
      </c>
      <c r="S668" s="180">
        <v>629958573</v>
      </c>
      <c r="T668" s="185">
        <f t="shared" si="1090"/>
        <v>629.958573</v>
      </c>
      <c r="U668" s="186">
        <f t="shared" si="1043"/>
        <v>0.7490968775180078</v>
      </c>
      <c r="V668" s="187">
        <v>200</v>
      </c>
      <c r="W668" s="239">
        <f t="shared" si="1092"/>
        <v>3.1497928650000002</v>
      </c>
      <c r="X668" s="186">
        <f t="shared" si="1044"/>
        <v>0.31081552000000001</v>
      </c>
      <c r="Y668" s="178">
        <v>2018</v>
      </c>
      <c r="Z668" s="190"/>
      <c r="AA668" s="190"/>
      <c r="AB668" s="191" t="s">
        <v>2848</v>
      </c>
      <c r="AC668" s="190"/>
    </row>
    <row r="669" spans="1:29">
      <c r="A669" s="261" t="s">
        <v>432</v>
      </c>
      <c r="B669" s="218">
        <v>94</v>
      </c>
      <c r="C669" s="178">
        <v>79</v>
      </c>
      <c r="D669" s="247">
        <f>AVERAGE(B669:C669)</f>
        <v>86.5</v>
      </c>
      <c r="E669" s="178">
        <v>91</v>
      </c>
      <c r="F669" s="178">
        <v>83</v>
      </c>
      <c r="G669" s="222">
        <f t="shared" si="1094"/>
        <v>8</v>
      </c>
      <c r="H669" s="178">
        <f>AVERAGE(E669:F669)</f>
        <v>87</v>
      </c>
      <c r="I669" s="247">
        <f t="shared" si="1095"/>
        <v>-0.5</v>
      </c>
      <c r="J669" s="213" t="s">
        <v>1609</v>
      </c>
      <c r="K669" s="213" t="s">
        <v>2194</v>
      </c>
      <c r="L669" s="213" t="s">
        <v>1541</v>
      </c>
      <c r="M669" s="221">
        <v>98.62</v>
      </c>
      <c r="N669" s="222">
        <f>M669*1000000</f>
        <v>98620000</v>
      </c>
      <c r="O669" s="184">
        <v>318.76</v>
      </c>
      <c r="P669" s="222">
        <f>O669*1000000</f>
        <v>318760000</v>
      </c>
      <c r="Q669" s="184">
        <v>266.76</v>
      </c>
      <c r="R669" s="180">
        <f>SUM(Q669*1000000)</f>
        <v>266760000</v>
      </c>
      <c r="S669" s="222">
        <f>T669*1000000</f>
        <v>585520000</v>
      </c>
      <c r="T669" s="222">
        <v>585.52</v>
      </c>
      <c r="U669" s="209">
        <f t="shared" si="1043"/>
        <v>0.45559502664298401</v>
      </c>
      <c r="V669" s="187">
        <v>186</v>
      </c>
      <c r="W669" s="223">
        <f t="shared" ref="W669:W671" si="1096">SUM(T669/V669)</f>
        <v>3.1479569892473118</v>
      </c>
      <c r="X669" s="228">
        <f t="shared" si="1044"/>
        <v>0.53021505376344091</v>
      </c>
      <c r="Y669" s="178">
        <v>2008</v>
      </c>
      <c r="Z669" s="190"/>
      <c r="AA669" s="190"/>
      <c r="AB669" s="224" t="s">
        <v>2849</v>
      </c>
      <c r="AC669" s="189"/>
    </row>
    <row r="670" spans="1:29">
      <c r="A670" s="264" t="s">
        <v>2850</v>
      </c>
      <c r="B670" s="206">
        <v>46</v>
      </c>
      <c r="C670" s="189">
        <v>48</v>
      </c>
      <c r="D670" s="253">
        <f t="shared" ref="D670:D672" si="1097">(B670+C670)/2</f>
        <v>47</v>
      </c>
      <c r="E670" s="195">
        <v>57</v>
      </c>
      <c r="F670" s="189">
        <v>64</v>
      </c>
      <c r="G670" s="246">
        <f t="shared" si="1094"/>
        <v>-7</v>
      </c>
      <c r="H670" s="244">
        <f t="shared" ref="H670:H672" si="1098">(E670+F670)/2</f>
        <v>60.5</v>
      </c>
      <c r="I670" s="246">
        <f t="shared" si="1095"/>
        <v>-13.5</v>
      </c>
      <c r="J670" s="193" t="s">
        <v>1550</v>
      </c>
      <c r="K670" s="193" t="s">
        <v>1550</v>
      </c>
      <c r="L670" s="193" t="s">
        <v>1557</v>
      </c>
      <c r="M670" s="184">
        <f t="shared" ref="M670:M672" si="1099">N670/1000000</f>
        <v>33.507869999999997</v>
      </c>
      <c r="N670" s="185">
        <v>33507870</v>
      </c>
      <c r="O670" s="184">
        <f t="shared" ref="O670:O672" si="1100">P670/1000000</f>
        <v>81.284829999999999</v>
      </c>
      <c r="P670" s="180">
        <v>81284830</v>
      </c>
      <c r="Q670" s="184">
        <f t="shared" ref="Q670:Q672" si="1101">R670/1000000</f>
        <v>132.44995299999999</v>
      </c>
      <c r="R670" s="180">
        <v>132449953</v>
      </c>
      <c r="S670" s="185">
        <f>SUM(P670+(Q670*1000000))</f>
        <v>213734783</v>
      </c>
      <c r="T670" s="185">
        <f t="shared" ref="T670:T671" si="1102">S670/1000000</f>
        <v>213.73478299999999</v>
      </c>
      <c r="U670" s="209">
        <f t="shared" si="1043"/>
        <v>0.61969301926865128</v>
      </c>
      <c r="V670" s="227">
        <v>68</v>
      </c>
      <c r="W670" s="223">
        <f t="shared" si="1096"/>
        <v>3.1431585735294116</v>
      </c>
      <c r="X670" s="228">
        <f t="shared" si="1044"/>
        <v>0.49276279411764701</v>
      </c>
      <c r="Y670" s="189">
        <v>2015</v>
      </c>
      <c r="Z670" s="190"/>
      <c r="AA670" s="190"/>
      <c r="AB670" s="224" t="s">
        <v>2851</v>
      </c>
      <c r="AC670" s="189"/>
    </row>
    <row r="671" spans="1:29">
      <c r="A671" s="262" t="s">
        <v>2852</v>
      </c>
      <c r="B671" s="177">
        <v>26</v>
      </c>
      <c r="C671" s="195">
        <v>38</v>
      </c>
      <c r="D671" s="252">
        <f t="shared" si="1097"/>
        <v>32</v>
      </c>
      <c r="E671" s="195">
        <v>42</v>
      </c>
      <c r="F671" s="195">
        <v>53</v>
      </c>
      <c r="G671" s="180">
        <f t="shared" si="1094"/>
        <v>-11</v>
      </c>
      <c r="H671" s="246">
        <f t="shared" si="1098"/>
        <v>47.5</v>
      </c>
      <c r="I671" s="208">
        <f t="shared" si="1095"/>
        <v>-15.5</v>
      </c>
      <c r="J671" s="204" t="s">
        <v>1544</v>
      </c>
      <c r="K671" s="204" t="s">
        <v>1544</v>
      </c>
      <c r="L671" s="183" t="s">
        <v>1557</v>
      </c>
      <c r="M671" s="184">
        <f t="shared" si="1099"/>
        <v>7.4565250000000001</v>
      </c>
      <c r="N671" s="180">
        <v>7456525</v>
      </c>
      <c r="O671" s="216">
        <f t="shared" si="1100"/>
        <v>21.218402999999999</v>
      </c>
      <c r="P671" s="180">
        <v>21218403</v>
      </c>
      <c r="Q671" s="184">
        <f t="shared" si="1101"/>
        <v>103.990354</v>
      </c>
      <c r="R671" s="185">
        <v>103990354</v>
      </c>
      <c r="S671" s="185">
        <f>R671+P671</f>
        <v>125208757</v>
      </c>
      <c r="T671" s="185">
        <f t="shared" si="1102"/>
        <v>125.20875700000001</v>
      </c>
      <c r="U671" s="209">
        <f>R671/S671</f>
        <v>0.83053579071949413</v>
      </c>
      <c r="V671" s="187">
        <v>40</v>
      </c>
      <c r="W671" s="188">
        <f t="shared" si="1096"/>
        <v>3.1302189250000003</v>
      </c>
      <c r="X671" s="209">
        <f>N671/(V671*1000000)</f>
        <v>0.18641312500000001</v>
      </c>
      <c r="Y671" s="195">
        <v>2016</v>
      </c>
      <c r="Z671" s="190"/>
      <c r="AA671" s="190"/>
      <c r="AB671" s="191" t="s">
        <v>2853</v>
      </c>
      <c r="AC671" s="190"/>
    </row>
    <row r="672" spans="1:29">
      <c r="A672" s="267" t="s">
        <v>2854</v>
      </c>
      <c r="B672" s="177">
        <v>67</v>
      </c>
      <c r="C672" s="178">
        <v>57</v>
      </c>
      <c r="D672" s="180">
        <f t="shared" si="1097"/>
        <v>62</v>
      </c>
      <c r="E672" s="178">
        <v>46</v>
      </c>
      <c r="F672" s="180">
        <v>60</v>
      </c>
      <c r="G672" s="181">
        <f t="shared" si="1094"/>
        <v>-14</v>
      </c>
      <c r="H672" s="182">
        <f t="shared" si="1098"/>
        <v>53</v>
      </c>
      <c r="I672" s="181">
        <f t="shared" si="1095"/>
        <v>9</v>
      </c>
      <c r="J672" s="183" t="s">
        <v>2480</v>
      </c>
      <c r="K672" s="183" t="s">
        <v>2480</v>
      </c>
      <c r="L672" s="183" t="s">
        <v>1541</v>
      </c>
      <c r="M672" s="184">
        <f t="shared" si="1099"/>
        <v>26.60802</v>
      </c>
      <c r="N672" s="180">
        <v>26608020</v>
      </c>
      <c r="O672" s="184">
        <f t="shared" si="1100"/>
        <v>68.549695</v>
      </c>
      <c r="P672" s="180">
        <v>68549695</v>
      </c>
      <c r="Q672" s="184">
        <f t="shared" si="1101"/>
        <v>62.907451999999999</v>
      </c>
      <c r="R672" s="180">
        <v>62907452</v>
      </c>
      <c r="S672" s="180">
        <v>131457147</v>
      </c>
      <c r="T672" s="185">
        <f>S672/100000</f>
        <v>1314.5714700000001</v>
      </c>
      <c r="U672" s="186">
        <f t="shared" ref="U672:U674" si="1103">(R672/S672)</f>
        <v>0.47853961108710202</v>
      </c>
      <c r="V672" s="187">
        <v>42</v>
      </c>
      <c r="W672" s="239">
        <f>SUM(S672/(V672*1000000))</f>
        <v>3.1299320714285712</v>
      </c>
      <c r="X672" s="186">
        <f t="shared" ref="X672:X674" si="1104">SUM(M672/V672)</f>
        <v>0.63352428571428576</v>
      </c>
      <c r="Y672" s="178">
        <v>2018</v>
      </c>
      <c r="Z672" s="190"/>
      <c r="AA672" s="190"/>
      <c r="AB672" s="191" t="s">
        <v>2855</v>
      </c>
      <c r="AC672" s="190"/>
    </row>
    <row r="673" spans="1:29">
      <c r="A673" s="261" t="s">
        <v>2856</v>
      </c>
      <c r="B673" s="218">
        <v>13</v>
      </c>
      <c r="C673" s="178">
        <v>27</v>
      </c>
      <c r="D673" s="218">
        <f t="shared" ref="D673:D674" si="1105">AVERAGE(B673:C673)</f>
        <v>20</v>
      </c>
      <c r="E673" s="178">
        <v>41</v>
      </c>
      <c r="F673" s="178">
        <v>46</v>
      </c>
      <c r="G673" s="178">
        <f t="shared" si="1094"/>
        <v>-5</v>
      </c>
      <c r="H673" s="178">
        <f t="shared" ref="H673:H674" si="1106">AVERAGE(E673:F673)</f>
        <v>43.5</v>
      </c>
      <c r="I673" s="218">
        <f t="shared" si="1095"/>
        <v>-23.5</v>
      </c>
      <c r="J673" s="213" t="s">
        <v>1550</v>
      </c>
      <c r="K673" s="213" t="s">
        <v>1550</v>
      </c>
      <c r="L673" s="213" t="s">
        <v>1574</v>
      </c>
      <c r="M673" s="221">
        <v>10.119999999999999</v>
      </c>
      <c r="N673" s="222">
        <f>M673*1000000</f>
        <v>10120000</v>
      </c>
      <c r="O673" s="184">
        <v>26.9</v>
      </c>
      <c r="P673" s="222">
        <f>O673*1000000</f>
        <v>26900000</v>
      </c>
      <c r="Q673" s="184">
        <v>23.11</v>
      </c>
      <c r="R673" s="180">
        <f t="shared" ref="R673:R674" si="1107">SUM(Q673*1000000)</f>
        <v>23110000</v>
      </c>
      <c r="S673" s="222">
        <f>T673*1000000</f>
        <v>50010000</v>
      </c>
      <c r="T673" s="222">
        <v>50.01</v>
      </c>
      <c r="U673" s="209">
        <f t="shared" si="1103"/>
        <v>0.46210757848430312</v>
      </c>
      <c r="V673" s="187">
        <v>16</v>
      </c>
      <c r="W673" s="223">
        <f>SUM(T673/V673)</f>
        <v>3.1256249999999999</v>
      </c>
      <c r="X673" s="228">
        <f t="shared" si="1104"/>
        <v>0.63249999999999995</v>
      </c>
      <c r="Y673" s="178">
        <v>2008</v>
      </c>
      <c r="Z673" s="190"/>
      <c r="AA673" s="190"/>
      <c r="AB673" s="224" t="s">
        <v>2857</v>
      </c>
      <c r="AC673" s="189"/>
    </row>
    <row r="674" spans="1:29">
      <c r="A674" s="265" t="s">
        <v>2858</v>
      </c>
      <c r="B674" s="241">
        <v>90</v>
      </c>
      <c r="C674" s="182">
        <v>76</v>
      </c>
      <c r="D674" s="254">
        <f t="shared" si="1105"/>
        <v>83</v>
      </c>
      <c r="E674" s="182">
        <v>73</v>
      </c>
      <c r="F674" s="182">
        <v>66</v>
      </c>
      <c r="G674" s="211">
        <f t="shared" si="1094"/>
        <v>7</v>
      </c>
      <c r="H674" s="211">
        <f t="shared" si="1106"/>
        <v>69.5</v>
      </c>
      <c r="I674" s="211">
        <f t="shared" si="1095"/>
        <v>13.5</v>
      </c>
      <c r="J674" s="196" t="s">
        <v>1550</v>
      </c>
      <c r="K674" s="196" t="s">
        <v>1623</v>
      </c>
      <c r="L674" s="196" t="s">
        <v>1630</v>
      </c>
      <c r="M674" s="216">
        <f t="shared" ref="M674:M675" si="1108">N674/1000000</f>
        <v>7.7314999999999995E-2</v>
      </c>
      <c r="N674" s="181">
        <v>77315</v>
      </c>
      <c r="O674" s="216">
        <f t="shared" ref="O674:O675" si="1109">P674/1000000</f>
        <v>3.1239629999999998</v>
      </c>
      <c r="P674" s="181">
        <v>3123963</v>
      </c>
      <c r="Q674" s="216">
        <v>0.2</v>
      </c>
      <c r="R674" s="180">
        <f t="shared" si="1107"/>
        <v>200000</v>
      </c>
      <c r="S674" s="181">
        <v>3123963</v>
      </c>
      <c r="T674" s="180">
        <f t="shared" ref="T674:T675" si="1110">S674/1000000</f>
        <v>3.1239629999999998</v>
      </c>
      <c r="U674" s="209">
        <f t="shared" si="1103"/>
        <v>6.4021244809877711E-2</v>
      </c>
      <c r="V674" s="227">
        <v>1</v>
      </c>
      <c r="W674" s="239">
        <f>SUM(S674/(V674*1000000))</f>
        <v>3.1239629999999998</v>
      </c>
      <c r="X674" s="228">
        <f t="shared" si="1104"/>
        <v>7.7314999999999995E-2</v>
      </c>
      <c r="Y674" s="182">
        <v>2014</v>
      </c>
      <c r="Z674" s="202"/>
      <c r="AA674" s="190"/>
      <c r="AB674" s="224" t="s">
        <v>2859</v>
      </c>
      <c r="AC674" s="189"/>
    </row>
    <row r="675" spans="1:29">
      <c r="A675" s="262" t="s">
        <v>2860</v>
      </c>
      <c r="B675" s="177">
        <v>85</v>
      </c>
      <c r="C675" s="195">
        <v>74</v>
      </c>
      <c r="D675" s="252">
        <f>(B675+C675)/2</f>
        <v>79.5</v>
      </c>
      <c r="E675" s="195">
        <v>87</v>
      </c>
      <c r="F675" s="195">
        <v>78</v>
      </c>
      <c r="G675" s="180">
        <f t="shared" si="1094"/>
        <v>9</v>
      </c>
      <c r="H675" s="246">
        <f>(E675+F675)/2</f>
        <v>82.5</v>
      </c>
      <c r="I675" s="208">
        <f t="shared" si="1095"/>
        <v>-3</v>
      </c>
      <c r="J675" s="204" t="s">
        <v>1554</v>
      </c>
      <c r="K675" s="204" t="s">
        <v>1554</v>
      </c>
      <c r="L675" s="193" t="s">
        <v>1536</v>
      </c>
      <c r="M675" s="184">
        <f t="shared" si="1108"/>
        <v>35.028300999999999</v>
      </c>
      <c r="N675" s="180">
        <v>35028301</v>
      </c>
      <c r="O675" s="216">
        <f t="shared" si="1109"/>
        <v>123.85270300000001</v>
      </c>
      <c r="P675" s="180">
        <v>123852703</v>
      </c>
      <c r="Q675" s="184">
        <f>R675/1000000</f>
        <v>63.4</v>
      </c>
      <c r="R675" s="185">
        <v>63400000</v>
      </c>
      <c r="S675" s="185">
        <f>R675+P675</f>
        <v>187252703</v>
      </c>
      <c r="T675" s="185">
        <f t="shared" si="1110"/>
        <v>187.252703</v>
      </c>
      <c r="U675" s="209">
        <f>R675/S675</f>
        <v>0.33857989222190293</v>
      </c>
      <c r="V675" s="187">
        <v>60</v>
      </c>
      <c r="W675" s="188">
        <f t="shared" ref="W675:W676" si="1111">SUM(T675/V675)</f>
        <v>3.1208783833333333</v>
      </c>
      <c r="X675" s="209">
        <f>N675/(V675*1000000)</f>
        <v>0.58380501666666662</v>
      </c>
      <c r="Y675" s="195">
        <v>2016</v>
      </c>
      <c r="Z675" s="190"/>
      <c r="AA675" s="190"/>
      <c r="AB675" s="191" t="s">
        <v>2861</v>
      </c>
      <c r="AC675" s="190"/>
    </row>
    <row r="676" spans="1:29">
      <c r="A676" s="261" t="s">
        <v>435</v>
      </c>
      <c r="B676" s="218">
        <v>74</v>
      </c>
      <c r="C676" s="178">
        <v>57</v>
      </c>
      <c r="D676" s="247">
        <f t="shared" ref="D676:D679" si="1112">AVERAGE(B676:C676)</f>
        <v>65.5</v>
      </c>
      <c r="E676" s="178">
        <v>80</v>
      </c>
      <c r="F676" s="178">
        <v>66</v>
      </c>
      <c r="G676" s="222">
        <f t="shared" si="1094"/>
        <v>14</v>
      </c>
      <c r="H676" s="178">
        <f t="shared" ref="H676:H679" si="1113">AVERAGE(E676:F676)</f>
        <v>73</v>
      </c>
      <c r="I676" s="247">
        <f t="shared" si="1095"/>
        <v>-7.5</v>
      </c>
      <c r="J676" s="213" t="s">
        <v>1609</v>
      </c>
      <c r="K676" s="213" t="s">
        <v>2194</v>
      </c>
      <c r="L676" s="213" t="s">
        <v>1557</v>
      </c>
      <c r="M676" s="221">
        <v>128.1</v>
      </c>
      <c r="N676" s="222">
        <f>M676*1000000</f>
        <v>128100000</v>
      </c>
      <c r="O676" s="184">
        <v>312.43</v>
      </c>
      <c r="P676" s="222">
        <f>O676*1000000</f>
        <v>312430000</v>
      </c>
      <c r="Q676" s="184">
        <v>311.5</v>
      </c>
      <c r="R676" s="180">
        <f>SUM(Q676*1000000)</f>
        <v>311500000</v>
      </c>
      <c r="S676" s="222">
        <f>T676*1000000</f>
        <v>623930000.00000012</v>
      </c>
      <c r="T676" s="222">
        <f>SUM(O676+Q676)</f>
        <v>623.93000000000006</v>
      </c>
      <c r="U676" s="209">
        <f t="shared" ref="U676:U679" si="1114">(R676/S676)</f>
        <v>0.49925472408763794</v>
      </c>
      <c r="V676" s="187">
        <v>200</v>
      </c>
      <c r="W676" s="223">
        <f t="shared" si="1111"/>
        <v>3.1196500000000005</v>
      </c>
      <c r="X676" s="228">
        <f t="shared" ref="X676:X679" si="1115">SUM(M676/V676)</f>
        <v>0.64049999999999996</v>
      </c>
      <c r="Y676" s="178">
        <v>2010</v>
      </c>
      <c r="Z676" s="190"/>
      <c r="AA676" s="190"/>
      <c r="AB676" s="224" t="s">
        <v>2862</v>
      </c>
      <c r="AC676" s="189"/>
    </row>
    <row r="677" spans="1:29">
      <c r="A677" s="265" t="s">
        <v>2863</v>
      </c>
      <c r="B677" s="241">
        <v>77</v>
      </c>
      <c r="C677" s="182">
        <v>64</v>
      </c>
      <c r="D677" s="254">
        <f t="shared" si="1112"/>
        <v>70.5</v>
      </c>
      <c r="E677" s="182">
        <v>85</v>
      </c>
      <c r="F677" s="182">
        <v>73</v>
      </c>
      <c r="G677" s="211">
        <f t="shared" si="1094"/>
        <v>12</v>
      </c>
      <c r="H677" s="211">
        <f t="shared" si="1113"/>
        <v>79</v>
      </c>
      <c r="I677" s="211">
        <f t="shared" si="1095"/>
        <v>-8.5</v>
      </c>
      <c r="J677" s="196" t="s">
        <v>1609</v>
      </c>
      <c r="K677" s="196" t="s">
        <v>2864</v>
      </c>
      <c r="L677" s="196" t="s">
        <v>1630</v>
      </c>
      <c r="M677" s="216">
        <f>N677/1000000</f>
        <v>23.702421000000001</v>
      </c>
      <c r="N677" s="181">
        <v>23702421</v>
      </c>
      <c r="O677" s="216">
        <f>P677/1000000</f>
        <v>85.817905999999994</v>
      </c>
      <c r="P677" s="181">
        <v>85817906</v>
      </c>
      <c r="Q677" s="184">
        <f>R677/1000000</f>
        <v>126</v>
      </c>
      <c r="R677" s="180">
        <v>126000000</v>
      </c>
      <c r="S677" s="181">
        <v>211817906</v>
      </c>
      <c r="T677" s="180">
        <f>S677/1000000</f>
        <v>211.81790599999999</v>
      </c>
      <c r="U677" s="209">
        <f t="shared" si="1114"/>
        <v>0.59485055998995662</v>
      </c>
      <c r="V677" s="227">
        <v>68</v>
      </c>
      <c r="W677" s="239">
        <f>SUM(S677/(V677*1000000))</f>
        <v>3.1149692058823528</v>
      </c>
      <c r="X677" s="228">
        <f t="shared" si="1115"/>
        <v>0.34856501470588236</v>
      </c>
      <c r="Y677" s="182">
        <v>2014</v>
      </c>
      <c r="Z677" s="202"/>
      <c r="AA677" s="190"/>
      <c r="AB677" s="224" t="s">
        <v>2865</v>
      </c>
      <c r="AC677" s="189"/>
    </row>
    <row r="678" spans="1:29">
      <c r="A678" s="261" t="s">
        <v>2866</v>
      </c>
      <c r="B678" s="218">
        <v>68</v>
      </c>
      <c r="C678" s="178">
        <v>54</v>
      </c>
      <c r="D678" s="247">
        <f t="shared" si="1112"/>
        <v>61</v>
      </c>
      <c r="E678" s="178">
        <v>48</v>
      </c>
      <c r="F678" s="178">
        <v>59</v>
      </c>
      <c r="G678" s="220">
        <f t="shared" si="1094"/>
        <v>-11</v>
      </c>
      <c r="H678" s="220">
        <f t="shared" si="1113"/>
        <v>53.5</v>
      </c>
      <c r="I678" s="220">
        <f t="shared" si="1095"/>
        <v>7.5</v>
      </c>
      <c r="J678" s="213" t="s">
        <v>1550</v>
      </c>
      <c r="K678" s="213" t="s">
        <v>1550</v>
      </c>
      <c r="L678" s="213" t="s">
        <v>1547</v>
      </c>
      <c r="M678" s="221">
        <v>30.6</v>
      </c>
      <c r="N678" s="222">
        <f t="shared" ref="N678:N679" si="1116">M678*1000000</f>
        <v>30600000</v>
      </c>
      <c r="O678" s="184">
        <v>60.1</v>
      </c>
      <c r="P678" s="222">
        <f t="shared" ref="P678:P679" si="1117">O678*1000000</f>
        <v>60100000</v>
      </c>
      <c r="Q678" s="184">
        <v>78.75</v>
      </c>
      <c r="R678" s="180">
        <f t="shared" ref="R678:R679" si="1118">SUM(Q678*1000000)</f>
        <v>78750000</v>
      </c>
      <c r="S678" s="222">
        <f t="shared" ref="S678:S679" si="1119">T678*1000000</f>
        <v>130800000.00000001</v>
      </c>
      <c r="T678" s="222">
        <v>130.80000000000001</v>
      </c>
      <c r="U678" s="209">
        <f t="shared" si="1114"/>
        <v>0.60206422018348615</v>
      </c>
      <c r="V678" s="187">
        <v>42</v>
      </c>
      <c r="W678" s="223">
        <f t="shared" ref="W678:W680" si="1120">SUM(T678/V678)</f>
        <v>3.1142857142857148</v>
      </c>
      <c r="X678" s="228">
        <f t="shared" si="1115"/>
        <v>0.72857142857142865</v>
      </c>
      <c r="Y678" s="178">
        <v>2009</v>
      </c>
      <c r="Z678" s="190"/>
      <c r="AA678" s="190"/>
      <c r="AB678" s="224" t="s">
        <v>2867</v>
      </c>
      <c r="AC678" s="189"/>
    </row>
    <row r="679" spans="1:29">
      <c r="A679" s="261" t="s">
        <v>522</v>
      </c>
      <c r="B679" s="218">
        <v>9</v>
      </c>
      <c r="C679" s="178">
        <v>27</v>
      </c>
      <c r="D679" s="218">
        <f t="shared" si="1112"/>
        <v>18</v>
      </c>
      <c r="E679" s="178">
        <v>40</v>
      </c>
      <c r="F679" s="178">
        <v>42</v>
      </c>
      <c r="G679" s="178">
        <f t="shared" si="1094"/>
        <v>-2</v>
      </c>
      <c r="H679" s="178">
        <f t="shared" si="1113"/>
        <v>41</v>
      </c>
      <c r="I679" s="218">
        <f t="shared" si="1095"/>
        <v>-23</v>
      </c>
      <c r="J679" s="213" t="s">
        <v>1550</v>
      </c>
      <c r="K679" s="213" t="s">
        <v>1550</v>
      </c>
      <c r="L679" s="213" t="s">
        <v>1557</v>
      </c>
      <c r="M679" s="221">
        <v>30.83</v>
      </c>
      <c r="N679" s="222">
        <f t="shared" si="1116"/>
        <v>30830000</v>
      </c>
      <c r="O679" s="184">
        <v>148.44</v>
      </c>
      <c r="P679" s="222">
        <f t="shared" si="1117"/>
        <v>148440000</v>
      </c>
      <c r="Q679" s="184">
        <v>162.21</v>
      </c>
      <c r="R679" s="180">
        <f t="shared" si="1118"/>
        <v>162210000</v>
      </c>
      <c r="S679" s="222">
        <f t="shared" si="1119"/>
        <v>310650000</v>
      </c>
      <c r="T679" s="222">
        <f>SUM(O679+Q679)</f>
        <v>310.64999999999998</v>
      </c>
      <c r="U679" s="209">
        <f t="shared" si="1114"/>
        <v>0.52216320618058909</v>
      </c>
      <c r="V679" s="187">
        <v>100</v>
      </c>
      <c r="W679" s="223">
        <f t="shared" si="1120"/>
        <v>3.1064999999999996</v>
      </c>
      <c r="X679" s="228">
        <f t="shared" si="1115"/>
        <v>0.30829999999999996</v>
      </c>
      <c r="Y679" s="178">
        <v>2010</v>
      </c>
      <c r="Z679" s="190"/>
      <c r="AA679" s="190"/>
      <c r="AB679" s="224" t="s">
        <v>2868</v>
      </c>
      <c r="AC679" s="189"/>
    </row>
    <row r="680" spans="1:29">
      <c r="A680" s="262" t="s">
        <v>2869</v>
      </c>
      <c r="B680" s="177">
        <v>14</v>
      </c>
      <c r="C680" s="195">
        <v>32</v>
      </c>
      <c r="D680" s="252">
        <f>(B680+C680)/2</f>
        <v>23</v>
      </c>
      <c r="E680" s="195">
        <v>49</v>
      </c>
      <c r="F680" s="195">
        <v>46</v>
      </c>
      <c r="G680" s="180">
        <f t="shared" si="1094"/>
        <v>3</v>
      </c>
      <c r="H680" s="195">
        <f>(E680+F680)/2</f>
        <v>47.5</v>
      </c>
      <c r="I680" s="208">
        <f t="shared" si="1095"/>
        <v>-24.5</v>
      </c>
      <c r="J680" s="204" t="s">
        <v>1565</v>
      </c>
      <c r="K680" s="204" t="s">
        <v>1565</v>
      </c>
      <c r="L680" s="183" t="s">
        <v>1557</v>
      </c>
      <c r="M680" s="184">
        <f t="shared" ref="M680:M681" si="1121">N680/1000000</f>
        <v>35.243094999999997</v>
      </c>
      <c r="N680" s="180">
        <v>35243095</v>
      </c>
      <c r="O680" s="216">
        <f t="shared" ref="O680:O681" si="1122">P680/1000000</f>
        <v>90.862684999999999</v>
      </c>
      <c r="P680" s="180">
        <v>90862685</v>
      </c>
      <c r="Q680" s="184">
        <f t="shared" ref="Q680:Q681" si="1123">R680/1000000</f>
        <v>33.383467000000003</v>
      </c>
      <c r="R680" s="185">
        <v>33383467</v>
      </c>
      <c r="S680" s="185">
        <f>R680+P680</f>
        <v>124246152</v>
      </c>
      <c r="T680" s="185">
        <f t="shared" ref="T680:T684" si="1124">S680/1000000</f>
        <v>124.246152</v>
      </c>
      <c r="U680" s="209">
        <f>R680/S680</f>
        <v>0.26868813611225562</v>
      </c>
      <c r="V680" s="187">
        <v>40</v>
      </c>
      <c r="W680" s="188">
        <f t="shared" si="1120"/>
        <v>3.1061538</v>
      </c>
      <c r="X680" s="209">
        <f>N680/(V680*1000000)</f>
        <v>0.88107737500000005</v>
      </c>
      <c r="Y680" s="195">
        <v>2016</v>
      </c>
      <c r="Z680" s="190"/>
      <c r="AA680" s="190"/>
      <c r="AB680" s="191" t="s">
        <v>2870</v>
      </c>
      <c r="AC680" s="190"/>
    </row>
    <row r="681" spans="1:29">
      <c r="A681" s="261" t="s">
        <v>740</v>
      </c>
      <c r="B681" s="218">
        <v>74</v>
      </c>
      <c r="C681" s="178">
        <v>65</v>
      </c>
      <c r="D681" s="247">
        <f t="shared" ref="D681:D685" si="1125">AVERAGE(B681:C681)</f>
        <v>69.5</v>
      </c>
      <c r="E681" s="178">
        <v>69</v>
      </c>
      <c r="F681" s="178">
        <v>65</v>
      </c>
      <c r="G681" s="220">
        <f t="shared" si="1094"/>
        <v>4</v>
      </c>
      <c r="H681" s="220">
        <f t="shared" ref="H681:H685" si="1126">AVERAGE(E681:F681)</f>
        <v>67</v>
      </c>
      <c r="I681" s="220">
        <f t="shared" si="1095"/>
        <v>2.5</v>
      </c>
      <c r="J681" s="213" t="s">
        <v>1701</v>
      </c>
      <c r="K681" s="213" t="s">
        <v>2871</v>
      </c>
      <c r="L681" s="196" t="s">
        <v>1547</v>
      </c>
      <c r="M681" s="221">
        <f t="shared" si="1121"/>
        <v>51.050100999999998</v>
      </c>
      <c r="N681" s="222">
        <v>51050101</v>
      </c>
      <c r="O681" s="184">
        <f t="shared" si="1122"/>
        <v>126.477084</v>
      </c>
      <c r="P681" s="222">
        <v>126477084</v>
      </c>
      <c r="Q681" s="184">
        <f t="shared" si="1123"/>
        <v>276.877385</v>
      </c>
      <c r="R681" s="185">
        <v>276877385</v>
      </c>
      <c r="S681" s="222">
        <v>403354469</v>
      </c>
      <c r="T681" s="222">
        <f t="shared" si="1124"/>
        <v>403.35446899999999</v>
      </c>
      <c r="U681" s="209">
        <f t="shared" ref="U681:U685" si="1127">(R681/S681)</f>
        <v>0.68643688437724981</v>
      </c>
      <c r="V681" s="187">
        <v>130</v>
      </c>
      <c r="W681" s="223">
        <f>SUM((S681/1000000)/V681)</f>
        <v>3.1027266846153845</v>
      </c>
      <c r="X681" s="228">
        <f t="shared" ref="X681:X685" si="1128">SUM(M681/V681)</f>
        <v>0.3926930846153846</v>
      </c>
      <c r="Y681" s="182">
        <v>2012</v>
      </c>
      <c r="Z681" s="190"/>
      <c r="AA681" s="190"/>
      <c r="AB681" s="224" t="s">
        <v>2872</v>
      </c>
      <c r="AC681" s="189"/>
    </row>
    <row r="682" spans="1:29">
      <c r="A682" s="261" t="s">
        <v>2873</v>
      </c>
      <c r="B682" s="206">
        <v>93</v>
      </c>
      <c r="C682" s="189">
        <v>78</v>
      </c>
      <c r="D682" s="218">
        <f t="shared" si="1125"/>
        <v>85.5</v>
      </c>
      <c r="E682" s="189">
        <v>79</v>
      </c>
      <c r="F682" s="178">
        <v>77</v>
      </c>
      <c r="G682" s="178">
        <f t="shared" si="1094"/>
        <v>2</v>
      </c>
      <c r="H682" s="178">
        <f t="shared" si="1126"/>
        <v>78</v>
      </c>
      <c r="I682" s="218">
        <f t="shared" si="1095"/>
        <v>7.5</v>
      </c>
      <c r="J682" s="213" t="s">
        <v>1990</v>
      </c>
      <c r="K682" s="213" t="s">
        <v>1990</v>
      </c>
      <c r="L682" s="213" t="s">
        <v>1541</v>
      </c>
      <c r="M682" s="184">
        <v>11.34</v>
      </c>
      <c r="N682" s="222">
        <f>M682*1000000</f>
        <v>11340000</v>
      </c>
      <c r="O682" s="184">
        <v>35.06</v>
      </c>
      <c r="P682" s="222">
        <f>O682*1000000</f>
        <v>35060000</v>
      </c>
      <c r="Q682" s="184">
        <v>41.11</v>
      </c>
      <c r="R682" s="180">
        <f>SUM(Q682*1000000)</f>
        <v>41110000</v>
      </c>
      <c r="S682" s="185">
        <f>SUM(N682:P682)</f>
        <v>46400035.060000002</v>
      </c>
      <c r="T682" s="180">
        <f t="shared" si="1124"/>
        <v>46.40003506</v>
      </c>
      <c r="U682" s="209">
        <f t="shared" si="1127"/>
        <v>0.88599070985270922</v>
      </c>
      <c r="V682" s="187">
        <v>15</v>
      </c>
      <c r="W682" s="223">
        <f>SUM(T682/V682)</f>
        <v>3.0933356706666668</v>
      </c>
      <c r="X682" s="228">
        <f t="shared" si="1128"/>
        <v>0.75600000000000001</v>
      </c>
      <c r="Y682" s="178">
        <v>2011</v>
      </c>
      <c r="Z682" s="190"/>
      <c r="AA682" s="190"/>
      <c r="AB682" s="224" t="s">
        <v>2874</v>
      </c>
      <c r="AC682" s="189"/>
    </row>
    <row r="683" spans="1:29">
      <c r="A683" s="261" t="s">
        <v>2875</v>
      </c>
      <c r="B683" s="218">
        <v>79</v>
      </c>
      <c r="C683" s="178">
        <v>64</v>
      </c>
      <c r="D683" s="247">
        <f t="shared" si="1125"/>
        <v>71.5</v>
      </c>
      <c r="E683" s="178">
        <v>61</v>
      </c>
      <c r="F683" s="178">
        <v>69</v>
      </c>
      <c r="G683" s="220">
        <f t="shared" si="1094"/>
        <v>-8</v>
      </c>
      <c r="H683" s="220">
        <f t="shared" si="1126"/>
        <v>65</v>
      </c>
      <c r="I683" s="220">
        <f t="shared" si="1095"/>
        <v>6.5</v>
      </c>
      <c r="J683" s="213" t="s">
        <v>1609</v>
      </c>
      <c r="K683" s="213" t="s">
        <v>2876</v>
      </c>
      <c r="L683" s="196" t="s">
        <v>1547</v>
      </c>
      <c r="M683" s="221">
        <f t="shared" ref="M683:M684" si="1129">N683/1000000</f>
        <v>19.665101</v>
      </c>
      <c r="N683" s="222">
        <v>19665101</v>
      </c>
      <c r="O683" s="184">
        <f t="shared" ref="O683:O684" si="1130">P683/1000000</f>
        <v>51.580235999999999</v>
      </c>
      <c r="P683" s="222">
        <v>51580236</v>
      </c>
      <c r="Q683" s="184">
        <f t="shared" ref="Q683:Q684" si="1131">R683/1000000</f>
        <v>25.698094999999999</v>
      </c>
      <c r="R683" s="185">
        <v>25698095</v>
      </c>
      <c r="S683" s="222">
        <v>77278331</v>
      </c>
      <c r="T683" s="222">
        <f t="shared" si="1124"/>
        <v>77.278330999999994</v>
      </c>
      <c r="U683" s="209">
        <f t="shared" si="1127"/>
        <v>0.33253946698201853</v>
      </c>
      <c r="V683" s="187">
        <v>25</v>
      </c>
      <c r="W683" s="223">
        <f>SUM((S683/1000000)/V683)</f>
        <v>3.0911332399999996</v>
      </c>
      <c r="X683" s="228">
        <f t="shared" si="1128"/>
        <v>0.78660403999999995</v>
      </c>
      <c r="Y683" s="182">
        <v>2012</v>
      </c>
      <c r="Z683" s="190"/>
      <c r="AA683" s="190"/>
      <c r="AB683" s="224" t="s">
        <v>2877</v>
      </c>
      <c r="AC683" s="189"/>
    </row>
    <row r="684" spans="1:29">
      <c r="A684" s="263" t="s">
        <v>2878</v>
      </c>
      <c r="B684" s="206">
        <v>7</v>
      </c>
      <c r="C684" s="189">
        <v>19</v>
      </c>
      <c r="D684" s="253">
        <f t="shared" si="1125"/>
        <v>13</v>
      </c>
      <c r="E684" s="189">
        <v>54</v>
      </c>
      <c r="F684" s="189">
        <v>31</v>
      </c>
      <c r="G684" s="244">
        <f t="shared" si="1094"/>
        <v>23</v>
      </c>
      <c r="H684" s="244">
        <f t="shared" si="1126"/>
        <v>42.5</v>
      </c>
      <c r="I684" s="244">
        <f t="shared" si="1095"/>
        <v>-29.5</v>
      </c>
      <c r="J684" s="193" t="s">
        <v>1565</v>
      </c>
      <c r="K684" s="193" t="s">
        <v>1565</v>
      </c>
      <c r="L684" s="193" t="s">
        <v>1557</v>
      </c>
      <c r="M684" s="184">
        <f t="shared" si="1129"/>
        <v>41.508572000000001</v>
      </c>
      <c r="N684" s="185">
        <v>41508572</v>
      </c>
      <c r="O684" s="184">
        <f t="shared" si="1130"/>
        <v>133.66852499999999</v>
      </c>
      <c r="P684" s="185">
        <v>133668525</v>
      </c>
      <c r="Q684" s="184">
        <f t="shared" si="1131"/>
        <v>113.315753</v>
      </c>
      <c r="R684" s="185">
        <v>113315753</v>
      </c>
      <c r="S684" s="185">
        <v>246984278</v>
      </c>
      <c r="T684" s="185">
        <f t="shared" si="1124"/>
        <v>246.98427799999999</v>
      </c>
      <c r="U684" s="209">
        <f t="shared" si="1127"/>
        <v>0.45879743406177459</v>
      </c>
      <c r="V684" s="187">
        <v>80</v>
      </c>
      <c r="W684" s="223">
        <f t="shared" ref="W684:W687" si="1132">SUM(T684/V684)</f>
        <v>3.0873034749999997</v>
      </c>
      <c r="X684" s="228">
        <f t="shared" si="1128"/>
        <v>0.51885714999999999</v>
      </c>
      <c r="Y684" s="189">
        <v>2013</v>
      </c>
      <c r="Z684" s="190"/>
      <c r="AA684" s="190"/>
      <c r="AB684" s="224" t="s">
        <v>2879</v>
      </c>
      <c r="AC684" s="189"/>
    </row>
    <row r="685" spans="1:29">
      <c r="A685" s="261" t="s">
        <v>2880</v>
      </c>
      <c r="B685" s="218">
        <v>3</v>
      </c>
      <c r="C685" s="178">
        <v>28</v>
      </c>
      <c r="D685" s="218">
        <f t="shared" si="1125"/>
        <v>15.5</v>
      </c>
      <c r="E685" s="178">
        <v>22</v>
      </c>
      <c r="F685" s="178">
        <v>47</v>
      </c>
      <c r="G685" s="178">
        <f t="shared" si="1094"/>
        <v>-25</v>
      </c>
      <c r="H685" s="178">
        <f t="shared" si="1126"/>
        <v>34.5</v>
      </c>
      <c r="I685" s="218">
        <f t="shared" si="1095"/>
        <v>-19</v>
      </c>
      <c r="J685" s="213" t="s">
        <v>1402</v>
      </c>
      <c r="K685" s="213" t="s">
        <v>1618</v>
      </c>
      <c r="L685" s="213" t="s">
        <v>1547</v>
      </c>
      <c r="M685" s="221">
        <v>5.4</v>
      </c>
      <c r="N685" s="222">
        <f>M685*1000000</f>
        <v>5400000</v>
      </c>
      <c r="O685" s="184">
        <v>13.56</v>
      </c>
      <c r="P685" s="222">
        <f>O685*1000000</f>
        <v>13560000</v>
      </c>
      <c r="Q685" s="184">
        <v>1.86</v>
      </c>
      <c r="R685" s="180">
        <f>SUM(Q685*1000000)</f>
        <v>1860000</v>
      </c>
      <c r="S685" s="222">
        <f>T685*1000000</f>
        <v>15420000</v>
      </c>
      <c r="T685" s="222">
        <v>15.42</v>
      </c>
      <c r="U685" s="209">
        <f t="shared" si="1127"/>
        <v>0.12062256809338522</v>
      </c>
      <c r="V685" s="187">
        <v>5</v>
      </c>
      <c r="W685" s="223">
        <f t="shared" si="1132"/>
        <v>3.0840000000000001</v>
      </c>
      <c r="X685" s="228">
        <f t="shared" si="1128"/>
        <v>1.08</v>
      </c>
      <c r="Y685" s="178">
        <v>2008</v>
      </c>
      <c r="Z685" s="190"/>
      <c r="AA685" s="190"/>
      <c r="AB685" s="224" t="s">
        <v>2881</v>
      </c>
      <c r="AC685" s="189"/>
    </row>
    <row r="686" spans="1:29">
      <c r="A686" s="262" t="s">
        <v>2882</v>
      </c>
      <c r="B686" s="177">
        <v>62</v>
      </c>
      <c r="C686" s="195">
        <v>58</v>
      </c>
      <c r="D686" s="252">
        <f t="shared" ref="D686:D687" si="1133">(B686+C686)/2</f>
        <v>60</v>
      </c>
      <c r="E686" s="195">
        <v>47</v>
      </c>
      <c r="F686" s="195">
        <v>55</v>
      </c>
      <c r="G686" s="180">
        <f t="shared" si="1094"/>
        <v>-8</v>
      </c>
      <c r="H686" s="246">
        <f t="shared" ref="H686:H687" si="1134">(E686+F686)/2</f>
        <v>51</v>
      </c>
      <c r="I686" s="208">
        <f t="shared" si="1095"/>
        <v>9</v>
      </c>
      <c r="J686" s="204" t="s">
        <v>1565</v>
      </c>
      <c r="K686" s="204" t="s">
        <v>1565</v>
      </c>
      <c r="L686" s="183" t="s">
        <v>1557</v>
      </c>
      <c r="M686" s="184">
        <f t="shared" ref="M686:M696" si="1135">N686/1000000</f>
        <v>21.760404999999999</v>
      </c>
      <c r="N686" s="180">
        <v>21760405</v>
      </c>
      <c r="O686" s="216">
        <f t="shared" ref="O686:O696" si="1136">P686/1000000</f>
        <v>55.340730000000001</v>
      </c>
      <c r="P686" s="180">
        <v>55340730</v>
      </c>
      <c r="Q686" s="184">
        <f t="shared" ref="Q686:Q696" si="1137">R686/1000000</f>
        <v>52.551344</v>
      </c>
      <c r="R686" s="185">
        <v>52551344</v>
      </c>
      <c r="S686" s="185">
        <f t="shared" ref="S686:S687" si="1138">R686+P686</f>
        <v>107892074</v>
      </c>
      <c r="T686" s="185">
        <f t="shared" ref="T686:T696" si="1139">S686/1000000</f>
        <v>107.89207399999999</v>
      </c>
      <c r="U686" s="209">
        <f t="shared" ref="U686:U687" si="1140">R686/S686</f>
        <v>0.48707325804117918</v>
      </c>
      <c r="V686" s="187">
        <v>35</v>
      </c>
      <c r="W686" s="188">
        <f t="shared" si="1132"/>
        <v>3.0826306857142853</v>
      </c>
      <c r="X686" s="209">
        <f t="shared" ref="X686:X687" si="1141">N686/(V686*1000000)</f>
        <v>0.62172585714285711</v>
      </c>
      <c r="Y686" s="195">
        <v>2016</v>
      </c>
      <c r="Z686" s="190"/>
      <c r="AA686" s="190"/>
      <c r="AB686" s="191" t="s">
        <v>2883</v>
      </c>
      <c r="AC686" s="190"/>
    </row>
    <row r="687" spans="1:29">
      <c r="A687" s="262" t="s">
        <v>2884</v>
      </c>
      <c r="B687" s="177">
        <v>51</v>
      </c>
      <c r="C687" s="195">
        <v>51</v>
      </c>
      <c r="D687" s="252">
        <f t="shared" si="1133"/>
        <v>51</v>
      </c>
      <c r="E687" s="195">
        <v>82</v>
      </c>
      <c r="F687" s="195">
        <v>76</v>
      </c>
      <c r="G687" s="180">
        <f t="shared" si="1094"/>
        <v>6</v>
      </c>
      <c r="H687" s="246">
        <f t="shared" si="1134"/>
        <v>79</v>
      </c>
      <c r="I687" s="208">
        <f t="shared" si="1095"/>
        <v>-28</v>
      </c>
      <c r="J687" s="183" t="s">
        <v>1534</v>
      </c>
      <c r="K687" s="183" t="s">
        <v>1534</v>
      </c>
      <c r="L687" s="183" t="s">
        <v>1547</v>
      </c>
      <c r="M687" s="184">
        <f t="shared" si="1135"/>
        <v>24.710273000000001</v>
      </c>
      <c r="N687" s="180">
        <v>24710273</v>
      </c>
      <c r="O687" s="216">
        <f t="shared" si="1136"/>
        <v>77.931034999999994</v>
      </c>
      <c r="P687" s="180">
        <v>77931035</v>
      </c>
      <c r="Q687" s="184">
        <f t="shared" si="1137"/>
        <v>57.7</v>
      </c>
      <c r="R687" s="185">
        <v>57700000</v>
      </c>
      <c r="S687" s="185">
        <f t="shared" si="1138"/>
        <v>135631035</v>
      </c>
      <c r="T687" s="185">
        <f t="shared" si="1139"/>
        <v>135.631035</v>
      </c>
      <c r="U687" s="209">
        <f t="shared" si="1140"/>
        <v>0.42541885785948619</v>
      </c>
      <c r="V687" s="187">
        <v>44</v>
      </c>
      <c r="W687" s="188">
        <f t="shared" si="1132"/>
        <v>3.0825235227272727</v>
      </c>
      <c r="X687" s="209">
        <f t="shared" si="1141"/>
        <v>0.56159711363636367</v>
      </c>
      <c r="Y687" s="195">
        <v>2016</v>
      </c>
      <c r="Z687" s="190"/>
      <c r="AA687" s="190"/>
      <c r="AB687" s="191" t="s">
        <v>2885</v>
      </c>
      <c r="AC687" s="190"/>
    </row>
    <row r="688" spans="1:29">
      <c r="A688" s="265" t="s">
        <v>2886</v>
      </c>
      <c r="B688" s="241">
        <v>21</v>
      </c>
      <c r="C688" s="182">
        <v>37</v>
      </c>
      <c r="D688" s="254">
        <f t="shared" ref="D688:D690" si="1142">AVERAGE(B688:C688)</f>
        <v>29</v>
      </c>
      <c r="E688" s="182">
        <v>73</v>
      </c>
      <c r="F688" s="182">
        <v>39</v>
      </c>
      <c r="G688" s="211">
        <f t="shared" si="1094"/>
        <v>34</v>
      </c>
      <c r="H688" s="211">
        <f t="shared" ref="H688:H690" si="1143">AVERAGE(E688:F688)</f>
        <v>56</v>
      </c>
      <c r="I688" s="211">
        <f t="shared" si="1095"/>
        <v>-27</v>
      </c>
      <c r="J688" s="196" t="s">
        <v>1572</v>
      </c>
      <c r="K688" s="196" t="s">
        <v>1572</v>
      </c>
      <c r="L688" s="196" t="s">
        <v>1541</v>
      </c>
      <c r="M688" s="216">
        <f t="shared" si="1135"/>
        <v>25.601865</v>
      </c>
      <c r="N688" s="181">
        <v>25601865</v>
      </c>
      <c r="O688" s="216">
        <f t="shared" si="1136"/>
        <v>59.700063999999998</v>
      </c>
      <c r="P688" s="181">
        <v>59700064</v>
      </c>
      <c r="Q688" s="184">
        <f t="shared" si="1137"/>
        <v>8.1</v>
      </c>
      <c r="R688" s="180">
        <v>8100000</v>
      </c>
      <c r="S688" s="181">
        <v>67800604</v>
      </c>
      <c r="T688" s="180">
        <f t="shared" si="1139"/>
        <v>67.800604000000007</v>
      </c>
      <c r="U688" s="209">
        <f t="shared" ref="U688:U693" si="1144">(R688/S688)</f>
        <v>0.11946796226181113</v>
      </c>
      <c r="V688" s="227">
        <v>22</v>
      </c>
      <c r="W688" s="239">
        <f t="shared" ref="W688:W693" si="1145">SUM(S688/(V688*1000000))</f>
        <v>3.0818456363636364</v>
      </c>
      <c r="X688" s="228">
        <f t="shared" ref="X688:X693" si="1146">SUM(M688/V688)</f>
        <v>1.1637211363636364</v>
      </c>
      <c r="Y688" s="182">
        <v>2014</v>
      </c>
      <c r="Z688" s="202"/>
      <c r="AA688" s="190"/>
      <c r="AB688" s="224" t="s">
        <v>2887</v>
      </c>
      <c r="AC688" s="189"/>
    </row>
    <row r="689" spans="1:29">
      <c r="A689" s="265" t="s">
        <v>2888</v>
      </c>
      <c r="B689" s="241">
        <v>22</v>
      </c>
      <c r="C689" s="182">
        <v>39</v>
      </c>
      <c r="D689" s="254">
        <f t="shared" si="1142"/>
        <v>30.5</v>
      </c>
      <c r="E689" s="182">
        <v>58</v>
      </c>
      <c r="F689" s="182">
        <v>65</v>
      </c>
      <c r="G689" s="211">
        <f t="shared" si="1094"/>
        <v>-7</v>
      </c>
      <c r="H689" s="211">
        <f t="shared" si="1143"/>
        <v>61.5</v>
      </c>
      <c r="I689" s="211">
        <f t="shared" si="1095"/>
        <v>-31</v>
      </c>
      <c r="J689" s="196" t="s">
        <v>1609</v>
      </c>
      <c r="K689" s="196" t="s">
        <v>2889</v>
      </c>
      <c r="L689" s="196" t="s">
        <v>1541</v>
      </c>
      <c r="M689" s="216">
        <f t="shared" si="1135"/>
        <v>17.844939</v>
      </c>
      <c r="N689" s="181">
        <v>17844939</v>
      </c>
      <c r="O689" s="216">
        <f t="shared" si="1136"/>
        <v>43.577635999999998</v>
      </c>
      <c r="P689" s="181">
        <v>43577636</v>
      </c>
      <c r="Q689" s="184">
        <f t="shared" si="1137"/>
        <v>159.69999999999999</v>
      </c>
      <c r="R689" s="180">
        <v>159700000</v>
      </c>
      <c r="S689" s="181">
        <v>203277636</v>
      </c>
      <c r="T689" s="180">
        <f t="shared" si="1139"/>
        <v>203.277636</v>
      </c>
      <c r="U689" s="209">
        <f t="shared" si="1144"/>
        <v>0.78562503550562734</v>
      </c>
      <c r="V689" s="227">
        <v>66</v>
      </c>
      <c r="W689" s="239">
        <f t="shared" si="1145"/>
        <v>3.0799641818181818</v>
      </c>
      <c r="X689" s="228">
        <f t="shared" si="1146"/>
        <v>0.27037786363636362</v>
      </c>
      <c r="Y689" s="182">
        <v>2014</v>
      </c>
      <c r="Z689" s="202"/>
      <c r="AA689" s="190"/>
      <c r="AB689" s="224" t="s">
        <v>2890</v>
      </c>
      <c r="AC689" s="189"/>
    </row>
    <row r="690" spans="1:29">
      <c r="A690" s="265" t="s">
        <v>2891</v>
      </c>
      <c r="B690" s="241">
        <v>23</v>
      </c>
      <c r="C690" s="182">
        <v>40</v>
      </c>
      <c r="D690" s="254">
        <f t="shared" si="1142"/>
        <v>31.5</v>
      </c>
      <c r="E690" s="182">
        <v>59</v>
      </c>
      <c r="F690" s="182">
        <v>63</v>
      </c>
      <c r="G690" s="211">
        <f t="shared" si="1094"/>
        <v>-4</v>
      </c>
      <c r="H690" s="211">
        <f t="shared" si="1143"/>
        <v>61</v>
      </c>
      <c r="I690" s="211">
        <f t="shared" si="1095"/>
        <v>-29.5</v>
      </c>
      <c r="J690" s="196" t="s">
        <v>1609</v>
      </c>
      <c r="K690" s="196" t="s">
        <v>2892</v>
      </c>
      <c r="L690" s="196" t="s">
        <v>1630</v>
      </c>
      <c r="M690" s="216">
        <f t="shared" si="1135"/>
        <v>23.514614999999999</v>
      </c>
      <c r="N690" s="181">
        <v>23514615</v>
      </c>
      <c r="O690" s="216">
        <f t="shared" si="1136"/>
        <v>56.280355</v>
      </c>
      <c r="P690" s="181">
        <v>56280355</v>
      </c>
      <c r="Q690" s="184">
        <f t="shared" si="1137"/>
        <v>159.24884599999999</v>
      </c>
      <c r="R690" s="180">
        <v>159248846</v>
      </c>
      <c r="S690" s="181">
        <v>215529201</v>
      </c>
      <c r="T690" s="180">
        <f t="shared" si="1139"/>
        <v>215.529201</v>
      </c>
      <c r="U690" s="209">
        <f t="shared" si="1144"/>
        <v>0.73887364339090178</v>
      </c>
      <c r="V690" s="227">
        <v>70</v>
      </c>
      <c r="W690" s="239">
        <f t="shared" si="1145"/>
        <v>3.0789885857142858</v>
      </c>
      <c r="X690" s="228">
        <f t="shared" si="1146"/>
        <v>0.33592307142857142</v>
      </c>
      <c r="Y690" s="182">
        <v>2014</v>
      </c>
      <c r="Z690" s="202"/>
      <c r="AA690" s="190"/>
      <c r="AB690" s="224" t="s">
        <v>2893</v>
      </c>
      <c r="AC690" s="189"/>
    </row>
    <row r="691" spans="1:29">
      <c r="A691" s="262" t="s">
        <v>2894</v>
      </c>
      <c r="B691" s="177">
        <v>87</v>
      </c>
      <c r="C691" s="195">
        <v>73</v>
      </c>
      <c r="D691" s="180">
        <f>(B691+C691)/2</f>
        <v>80</v>
      </c>
      <c r="E691" s="195">
        <v>91</v>
      </c>
      <c r="F691" s="195">
        <v>77</v>
      </c>
      <c r="G691" s="182">
        <f t="shared" si="1094"/>
        <v>14</v>
      </c>
      <c r="H691" s="182">
        <f>(E691+F691)/2</f>
        <v>84</v>
      </c>
      <c r="I691" s="181">
        <f t="shared" si="1095"/>
        <v>-4</v>
      </c>
      <c r="J691" s="196" t="s">
        <v>1572</v>
      </c>
      <c r="K691" s="196" t="s">
        <v>1572</v>
      </c>
      <c r="L691" s="197" t="s">
        <v>1536</v>
      </c>
      <c r="M691" s="198">
        <f t="shared" si="1135"/>
        <v>0.16155800000000001</v>
      </c>
      <c r="N691" s="180">
        <v>161558</v>
      </c>
      <c r="O691" s="198">
        <f t="shared" si="1136"/>
        <v>33.800859000000003</v>
      </c>
      <c r="P691" s="180">
        <v>33800859</v>
      </c>
      <c r="Q691" s="198">
        <f t="shared" si="1137"/>
        <v>0</v>
      </c>
      <c r="R691" s="181">
        <f>S691-P691</f>
        <v>0</v>
      </c>
      <c r="S691" s="180">
        <v>33800859</v>
      </c>
      <c r="T691" s="180">
        <f t="shared" si="1139"/>
        <v>33.800859000000003</v>
      </c>
      <c r="U691" s="186">
        <f t="shared" si="1144"/>
        <v>0</v>
      </c>
      <c r="V691" s="227">
        <v>11</v>
      </c>
      <c r="W691" s="239">
        <f t="shared" si="1145"/>
        <v>3.0728053636363635</v>
      </c>
      <c r="X691" s="186">
        <f t="shared" si="1146"/>
        <v>1.468709090909091E-2</v>
      </c>
      <c r="Y691" s="195">
        <v>2017</v>
      </c>
      <c r="Z691" s="202"/>
      <c r="AA691" s="202"/>
      <c r="AB691" s="203" t="s">
        <v>2895</v>
      </c>
      <c r="AC691" s="202"/>
    </row>
    <row r="692" spans="1:29">
      <c r="A692" s="265" t="s">
        <v>2896</v>
      </c>
      <c r="B692" s="241">
        <v>42</v>
      </c>
      <c r="C692" s="182">
        <v>48</v>
      </c>
      <c r="D692" s="254">
        <f>AVERAGE(B692:C692)</f>
        <v>45</v>
      </c>
      <c r="E692" s="182">
        <v>53</v>
      </c>
      <c r="F692" s="182">
        <v>61</v>
      </c>
      <c r="G692" s="211">
        <f t="shared" si="1094"/>
        <v>-8</v>
      </c>
      <c r="H692" s="211">
        <f>AVERAGE(E692:F692)</f>
        <v>57</v>
      </c>
      <c r="I692" s="211">
        <f t="shared" si="1095"/>
        <v>-12</v>
      </c>
      <c r="J692" s="196" t="s">
        <v>1609</v>
      </c>
      <c r="K692" s="196" t="s">
        <v>2897</v>
      </c>
      <c r="L692" s="196" t="s">
        <v>1557</v>
      </c>
      <c r="M692" s="216">
        <f t="shared" si="1135"/>
        <v>45.038460000000001</v>
      </c>
      <c r="N692" s="181">
        <v>45038460</v>
      </c>
      <c r="O692" s="216">
        <f t="shared" si="1136"/>
        <v>106.580051</v>
      </c>
      <c r="P692" s="181">
        <v>106580051</v>
      </c>
      <c r="Q692" s="184">
        <f t="shared" si="1137"/>
        <v>231</v>
      </c>
      <c r="R692" s="180">
        <v>231000000</v>
      </c>
      <c r="S692" s="181">
        <v>337580051</v>
      </c>
      <c r="T692" s="180">
        <f t="shared" si="1139"/>
        <v>337.58005100000003</v>
      </c>
      <c r="U692" s="209">
        <f t="shared" si="1144"/>
        <v>0.68428214083064998</v>
      </c>
      <c r="V692" s="227">
        <v>110</v>
      </c>
      <c r="W692" s="239">
        <f t="shared" si="1145"/>
        <v>3.0689095545454546</v>
      </c>
      <c r="X692" s="228">
        <f t="shared" si="1146"/>
        <v>0.40944054545454545</v>
      </c>
      <c r="Y692" s="182">
        <v>2014</v>
      </c>
      <c r="Z692" s="202"/>
      <c r="AA692" s="190"/>
      <c r="AB692" s="224" t="s">
        <v>2898</v>
      </c>
      <c r="AC692" s="189"/>
    </row>
    <row r="693" spans="1:29">
      <c r="A693" s="262" t="s">
        <v>498</v>
      </c>
      <c r="B693" s="177">
        <v>76</v>
      </c>
      <c r="C693" s="195">
        <v>62</v>
      </c>
      <c r="D693" s="180">
        <f t="shared" ref="D693:D696" si="1147">(B693+C693)/2</f>
        <v>69</v>
      </c>
      <c r="E693" s="195">
        <v>70</v>
      </c>
      <c r="F693" s="195">
        <v>67</v>
      </c>
      <c r="G693" s="182">
        <f t="shared" si="1094"/>
        <v>3</v>
      </c>
      <c r="H693" s="182">
        <f t="shared" ref="H693:H696" si="1148">(E693+F693)/2</f>
        <v>68.5</v>
      </c>
      <c r="I693" s="181">
        <f t="shared" si="1095"/>
        <v>0.5</v>
      </c>
      <c r="J693" s="196" t="s">
        <v>1609</v>
      </c>
      <c r="K693" s="196" t="s">
        <v>2061</v>
      </c>
      <c r="L693" s="213" t="s">
        <v>1574</v>
      </c>
      <c r="M693" s="198">
        <f t="shared" si="1135"/>
        <v>61.025472000000001</v>
      </c>
      <c r="N693" s="180">
        <v>61025472</v>
      </c>
      <c r="O693" s="198">
        <f t="shared" si="1136"/>
        <v>168.05281199999999</v>
      </c>
      <c r="P693" s="180">
        <v>168052812</v>
      </c>
      <c r="Q693" s="198">
        <f t="shared" si="1137"/>
        <v>398.6</v>
      </c>
      <c r="R693" s="181">
        <f>S693-P693</f>
        <v>398600000</v>
      </c>
      <c r="S693" s="180">
        <v>566652812</v>
      </c>
      <c r="T693" s="180">
        <f t="shared" si="1139"/>
        <v>566.65281200000004</v>
      </c>
      <c r="U693" s="186">
        <f t="shared" si="1144"/>
        <v>0.70342896313024916</v>
      </c>
      <c r="V693" s="227">
        <v>185</v>
      </c>
      <c r="W693" s="239">
        <f t="shared" si="1145"/>
        <v>3.0629881729729731</v>
      </c>
      <c r="X693" s="186">
        <f t="shared" si="1146"/>
        <v>0.32986741621621624</v>
      </c>
      <c r="Y693" s="195">
        <v>2017</v>
      </c>
      <c r="Z693" s="202"/>
      <c r="AA693" s="202"/>
      <c r="AB693" s="203" t="s">
        <v>2899</v>
      </c>
      <c r="AC693" s="202"/>
    </row>
    <row r="694" spans="1:29">
      <c r="A694" s="262" t="s">
        <v>2900</v>
      </c>
      <c r="B694" s="177">
        <v>96</v>
      </c>
      <c r="C694" s="195">
        <v>93</v>
      </c>
      <c r="D694" s="252">
        <f t="shared" si="1147"/>
        <v>94.5</v>
      </c>
      <c r="E694" s="195">
        <v>93</v>
      </c>
      <c r="F694" s="195">
        <v>81</v>
      </c>
      <c r="G694" s="180">
        <f t="shared" si="1094"/>
        <v>12</v>
      </c>
      <c r="H694" s="195">
        <f t="shared" si="1148"/>
        <v>87</v>
      </c>
      <c r="I694" s="208">
        <f t="shared" si="1095"/>
        <v>7.5</v>
      </c>
      <c r="J694" s="204" t="s">
        <v>1554</v>
      </c>
      <c r="K694" s="204" t="s">
        <v>1554</v>
      </c>
      <c r="L694" s="183" t="s">
        <v>1536</v>
      </c>
      <c r="M694" s="184">
        <f t="shared" si="1135"/>
        <v>0.29500900000000002</v>
      </c>
      <c r="N694" s="180">
        <v>295009</v>
      </c>
      <c r="O694" s="216">
        <f t="shared" si="1136"/>
        <v>17.946804</v>
      </c>
      <c r="P694" s="180">
        <v>17946804</v>
      </c>
      <c r="Q694" s="184">
        <f t="shared" si="1137"/>
        <v>43.290697000000002</v>
      </c>
      <c r="R694" s="185">
        <v>43290697</v>
      </c>
      <c r="S694" s="185">
        <f>R694+P694</f>
        <v>61237501</v>
      </c>
      <c r="T694" s="185">
        <f t="shared" si="1139"/>
        <v>61.237501000000002</v>
      </c>
      <c r="U694" s="209">
        <f>R694/S694</f>
        <v>0.70693114991743378</v>
      </c>
      <c r="V694" s="187">
        <v>20</v>
      </c>
      <c r="W694" s="188">
        <f>SUM(T694/V694)</f>
        <v>3.0618750500000003</v>
      </c>
      <c r="X694" s="209">
        <f>N694/(V694*1000000)</f>
        <v>1.475045E-2</v>
      </c>
      <c r="Y694" s="195">
        <v>2016</v>
      </c>
      <c r="Z694" s="193" t="s">
        <v>1615</v>
      </c>
      <c r="AA694" s="193" t="s">
        <v>2901</v>
      </c>
      <c r="AB694" s="191" t="s">
        <v>2902</v>
      </c>
      <c r="AC694" s="190"/>
    </row>
    <row r="695" spans="1:29">
      <c r="A695" s="267" t="s">
        <v>2903</v>
      </c>
      <c r="B695" s="177">
        <v>97</v>
      </c>
      <c r="C695" s="178">
        <v>87</v>
      </c>
      <c r="D695" s="180">
        <f t="shared" si="1147"/>
        <v>92</v>
      </c>
      <c r="E695" s="178">
        <v>94</v>
      </c>
      <c r="F695" s="180">
        <v>88</v>
      </c>
      <c r="G695" s="181">
        <f t="shared" si="1094"/>
        <v>6</v>
      </c>
      <c r="H695" s="182">
        <f t="shared" si="1148"/>
        <v>91</v>
      </c>
      <c r="I695" s="181">
        <f t="shared" si="1095"/>
        <v>1</v>
      </c>
      <c r="J695" s="183" t="s">
        <v>1579</v>
      </c>
      <c r="K695" s="183" t="s">
        <v>1579</v>
      </c>
      <c r="L695" s="183" t="s">
        <v>1541</v>
      </c>
      <c r="M695" s="184">
        <f t="shared" si="1135"/>
        <v>35.363376000000002</v>
      </c>
      <c r="N695" s="180">
        <v>35363376</v>
      </c>
      <c r="O695" s="184">
        <f t="shared" si="1136"/>
        <v>133.861346</v>
      </c>
      <c r="P695" s="180">
        <v>133861346</v>
      </c>
      <c r="Q695" s="184">
        <f t="shared" si="1137"/>
        <v>141.5</v>
      </c>
      <c r="R695" s="180">
        <v>141500000</v>
      </c>
      <c r="S695" s="180">
        <v>275361346</v>
      </c>
      <c r="T695" s="185">
        <f t="shared" si="1139"/>
        <v>275.36134600000003</v>
      </c>
      <c r="U695" s="186">
        <f>(R695/S695)</f>
        <v>0.51387023652913144</v>
      </c>
      <c r="V695" s="187">
        <v>90</v>
      </c>
      <c r="W695" s="239">
        <f>SUM(S695/(V695*1000000))</f>
        <v>3.0595705111111111</v>
      </c>
      <c r="X695" s="186">
        <f>SUM(M695/V695)</f>
        <v>0.39292640000000001</v>
      </c>
      <c r="Y695" s="178">
        <v>2018</v>
      </c>
      <c r="Z695" s="190"/>
      <c r="AA695" s="190"/>
      <c r="AB695" s="191" t="s">
        <v>2904</v>
      </c>
      <c r="AC695" s="190"/>
    </row>
    <row r="696" spans="1:29">
      <c r="A696" s="262" t="s">
        <v>2905</v>
      </c>
      <c r="B696" s="177">
        <v>6</v>
      </c>
      <c r="C696" s="195">
        <v>28</v>
      </c>
      <c r="D696" s="252">
        <f t="shared" si="1147"/>
        <v>17</v>
      </c>
      <c r="E696" s="195">
        <v>49</v>
      </c>
      <c r="F696" s="195">
        <v>23</v>
      </c>
      <c r="G696" s="180">
        <f t="shared" si="1094"/>
        <v>26</v>
      </c>
      <c r="H696" s="195">
        <f t="shared" si="1148"/>
        <v>36</v>
      </c>
      <c r="I696" s="208">
        <f t="shared" si="1095"/>
        <v>-19</v>
      </c>
      <c r="J696" s="183" t="s">
        <v>1534</v>
      </c>
      <c r="K696" s="183" t="s">
        <v>1534</v>
      </c>
      <c r="L696" s="183" t="s">
        <v>1547</v>
      </c>
      <c r="M696" s="184">
        <f t="shared" si="1135"/>
        <v>14.202323</v>
      </c>
      <c r="N696" s="180">
        <v>14202323</v>
      </c>
      <c r="O696" s="216">
        <f t="shared" si="1136"/>
        <v>29.740655</v>
      </c>
      <c r="P696" s="180">
        <v>29740655</v>
      </c>
      <c r="Q696" s="184">
        <f t="shared" si="1137"/>
        <v>0.84549700000000005</v>
      </c>
      <c r="R696" s="185">
        <v>845497</v>
      </c>
      <c r="S696" s="185">
        <f>R696+P696</f>
        <v>30586152</v>
      </c>
      <c r="T696" s="185">
        <f t="shared" si="1139"/>
        <v>30.586151999999998</v>
      </c>
      <c r="U696" s="209">
        <f>R696/S696</f>
        <v>2.7643130786769124E-2</v>
      </c>
      <c r="V696" s="187">
        <v>10</v>
      </c>
      <c r="W696" s="188">
        <f t="shared" ref="W696:W698" si="1149">SUM(T696/V696)</f>
        <v>3.0586151999999998</v>
      </c>
      <c r="X696" s="209">
        <f>N696/(V696*1000000)</f>
        <v>1.4202322999999999</v>
      </c>
      <c r="Y696" s="195">
        <v>2016</v>
      </c>
      <c r="Z696" s="190"/>
      <c r="AA696" s="190"/>
      <c r="AB696" s="191" t="s">
        <v>2906</v>
      </c>
      <c r="AC696" s="190"/>
    </row>
    <row r="697" spans="1:29">
      <c r="A697" s="261" t="s">
        <v>2907</v>
      </c>
      <c r="B697" s="218">
        <v>27</v>
      </c>
      <c r="C697" s="178">
        <v>36</v>
      </c>
      <c r="D697" s="247">
        <f>AVERAGE(B697:C697)</f>
        <v>31.5</v>
      </c>
      <c r="E697" s="178">
        <v>77</v>
      </c>
      <c r="F697" s="178">
        <v>55</v>
      </c>
      <c r="G697" s="220">
        <f t="shared" si="1094"/>
        <v>22</v>
      </c>
      <c r="H697" s="220">
        <f>AVERAGE(E697:F697)</f>
        <v>66</v>
      </c>
      <c r="I697" s="220">
        <f t="shared" si="1095"/>
        <v>-34.5</v>
      </c>
      <c r="J697" s="213" t="s">
        <v>1572</v>
      </c>
      <c r="K697" s="213" t="s">
        <v>1572</v>
      </c>
      <c r="L697" s="213" t="s">
        <v>1547</v>
      </c>
      <c r="M697" s="221">
        <v>14.9</v>
      </c>
      <c r="N697" s="222">
        <f>M697*1000000</f>
        <v>14900000</v>
      </c>
      <c r="O697" s="184">
        <v>69.95</v>
      </c>
      <c r="P697" s="222">
        <f>O697*1000000</f>
        <v>69950000</v>
      </c>
      <c r="Q697" s="184">
        <v>98.22</v>
      </c>
      <c r="R697" s="180">
        <f>SUM(Q697*1000000)</f>
        <v>98220000</v>
      </c>
      <c r="S697" s="222">
        <f>T697*1000000</f>
        <v>168170000</v>
      </c>
      <c r="T697" s="222">
        <v>168.17</v>
      </c>
      <c r="U697" s="209">
        <f>(R697/S697)</f>
        <v>0.58405185229232326</v>
      </c>
      <c r="V697" s="187">
        <v>55</v>
      </c>
      <c r="W697" s="223">
        <f t="shared" si="1149"/>
        <v>3.0576363636363633</v>
      </c>
      <c r="X697" s="228">
        <f>SUM(M697/V697)</f>
        <v>0.27090909090909093</v>
      </c>
      <c r="Y697" s="178">
        <v>2008</v>
      </c>
      <c r="Z697" s="190"/>
      <c r="AA697" s="190"/>
      <c r="AB697" s="224" t="s">
        <v>2908</v>
      </c>
      <c r="AC697" s="189"/>
    </row>
    <row r="698" spans="1:29">
      <c r="A698" s="262" t="s">
        <v>1333</v>
      </c>
      <c r="B698" s="177">
        <v>48</v>
      </c>
      <c r="C698" s="195">
        <v>52</v>
      </c>
      <c r="D698" s="252">
        <f>(B698+C698)/2</f>
        <v>50</v>
      </c>
      <c r="E698" s="195">
        <v>68</v>
      </c>
      <c r="F698" s="195">
        <v>68</v>
      </c>
      <c r="G698" s="180">
        <f t="shared" si="1094"/>
        <v>0</v>
      </c>
      <c r="H698" s="195">
        <f>(E698+F698)/2</f>
        <v>68</v>
      </c>
      <c r="I698" s="208">
        <f t="shared" si="1095"/>
        <v>-18</v>
      </c>
      <c r="J698" s="204" t="s">
        <v>1544</v>
      </c>
      <c r="K698" s="204" t="s">
        <v>1544</v>
      </c>
      <c r="L698" s="183" t="s">
        <v>1557</v>
      </c>
      <c r="M698" s="184">
        <f t="shared" ref="M698:M699" si="1150">N698/1000000</f>
        <v>65.769561999999993</v>
      </c>
      <c r="N698" s="180">
        <v>65769562</v>
      </c>
      <c r="O698" s="216">
        <f t="shared" ref="O698:O703" si="1151">P698/1000000</f>
        <v>155.44248899999999</v>
      </c>
      <c r="P698" s="180">
        <v>155442489</v>
      </c>
      <c r="Q698" s="184">
        <f t="shared" ref="Q698:Q703" si="1152">R698/1000000</f>
        <v>388.49161600000002</v>
      </c>
      <c r="R698" s="185">
        <v>388491616</v>
      </c>
      <c r="S698" s="185">
        <f>R698+P698</f>
        <v>543934105</v>
      </c>
      <c r="T698" s="185">
        <f t="shared" ref="T698:T703" si="1153">S698/1000000</f>
        <v>543.93410500000005</v>
      </c>
      <c r="U698" s="209">
        <f>R698/S698</f>
        <v>0.71422551450418792</v>
      </c>
      <c r="V698" s="187">
        <v>178</v>
      </c>
      <c r="W698" s="188">
        <f t="shared" si="1149"/>
        <v>3.0558095786516857</v>
      </c>
      <c r="X698" s="209">
        <f>N698/(V698*1000000)</f>
        <v>0.3694919213483146</v>
      </c>
      <c r="Y698" s="195">
        <v>2016</v>
      </c>
      <c r="Z698" s="190"/>
      <c r="AA698" s="190"/>
      <c r="AB698" s="191" t="s">
        <v>2909</v>
      </c>
      <c r="AC698" s="190"/>
    </row>
    <row r="699" spans="1:29">
      <c r="A699" s="261" t="s">
        <v>1010</v>
      </c>
      <c r="B699" s="218">
        <v>65</v>
      </c>
      <c r="C699" s="178">
        <v>51</v>
      </c>
      <c r="D699" s="247">
        <f t="shared" ref="D699:D701" si="1154">AVERAGE(B699:C699)</f>
        <v>58</v>
      </c>
      <c r="E699" s="178">
        <v>68</v>
      </c>
      <c r="F699" s="178">
        <v>70</v>
      </c>
      <c r="G699" s="220">
        <f t="shared" si="1094"/>
        <v>-2</v>
      </c>
      <c r="H699" s="220">
        <f t="shared" ref="H699:H701" si="1155">AVERAGE(E699:F699)</f>
        <v>69</v>
      </c>
      <c r="I699" s="220">
        <f t="shared" si="1095"/>
        <v>-11</v>
      </c>
      <c r="J699" s="213" t="s">
        <v>1609</v>
      </c>
      <c r="K699" s="213" t="s">
        <v>2737</v>
      </c>
      <c r="L699" s="196" t="s">
        <v>1557</v>
      </c>
      <c r="M699" s="221">
        <f t="shared" si="1150"/>
        <v>28.591370000000001</v>
      </c>
      <c r="N699" s="222">
        <v>28591370</v>
      </c>
      <c r="O699" s="184">
        <f t="shared" si="1151"/>
        <v>85.028192000000004</v>
      </c>
      <c r="P699" s="222">
        <v>85028192</v>
      </c>
      <c r="Q699" s="184">
        <f t="shared" si="1152"/>
        <v>220.4</v>
      </c>
      <c r="R699" s="185">
        <v>220400000</v>
      </c>
      <c r="S699" s="222">
        <v>305428192</v>
      </c>
      <c r="T699" s="222">
        <f t="shared" si="1153"/>
        <v>305.42819200000002</v>
      </c>
      <c r="U699" s="209">
        <f t="shared" ref="U699:U701" si="1156">(R699/S699)</f>
        <v>0.72160987679879929</v>
      </c>
      <c r="V699" s="187">
        <v>100</v>
      </c>
      <c r="W699" s="223">
        <f>SUM((S699/1000000)/V699)</f>
        <v>3.0542819200000002</v>
      </c>
      <c r="X699" s="228">
        <f t="shared" ref="X699:X701" si="1157">SUM(M699/V699)</f>
        <v>0.28591369999999999</v>
      </c>
      <c r="Y699" s="182">
        <v>2012</v>
      </c>
      <c r="Z699" s="190"/>
      <c r="AA699" s="190"/>
      <c r="AB699" s="224" t="s">
        <v>2910</v>
      </c>
      <c r="AC699" s="189"/>
    </row>
    <row r="700" spans="1:29">
      <c r="A700" s="261" t="s">
        <v>2911</v>
      </c>
      <c r="B700" s="218">
        <v>86</v>
      </c>
      <c r="C700" s="195">
        <v>83</v>
      </c>
      <c r="D700" s="247">
        <f t="shared" si="1154"/>
        <v>84.5</v>
      </c>
      <c r="E700" s="189">
        <v>81</v>
      </c>
      <c r="F700" s="189">
        <v>76</v>
      </c>
      <c r="G700" s="220">
        <f t="shared" si="1094"/>
        <v>5</v>
      </c>
      <c r="H700" s="220">
        <f t="shared" si="1155"/>
        <v>78.5</v>
      </c>
      <c r="I700" s="220">
        <f t="shared" si="1095"/>
        <v>6</v>
      </c>
      <c r="J700" s="193" t="s">
        <v>1935</v>
      </c>
      <c r="K700" s="193" t="s">
        <v>1935</v>
      </c>
      <c r="L700" s="213" t="s">
        <v>1541</v>
      </c>
      <c r="M700" s="184">
        <v>9.3008050000000004</v>
      </c>
      <c r="N700" s="180">
        <v>9300805</v>
      </c>
      <c r="O700" s="216">
        <f t="shared" si="1151"/>
        <v>52.898072999999997</v>
      </c>
      <c r="P700" s="222">
        <v>52898073</v>
      </c>
      <c r="Q700" s="216">
        <f t="shared" si="1152"/>
        <v>99.625090999999998</v>
      </c>
      <c r="R700" s="222">
        <v>99625091</v>
      </c>
      <c r="S700" s="222">
        <v>152523164</v>
      </c>
      <c r="T700" s="222">
        <f t="shared" si="1153"/>
        <v>152.52316400000001</v>
      </c>
      <c r="U700" s="209">
        <f t="shared" si="1156"/>
        <v>0.65318007040556803</v>
      </c>
      <c r="V700" s="187">
        <v>50</v>
      </c>
      <c r="W700" s="223">
        <f t="shared" ref="W700:W702" si="1158">SUM(T700/V700)</f>
        <v>3.0504632800000002</v>
      </c>
      <c r="X700" s="228">
        <f t="shared" si="1157"/>
        <v>0.18601610000000002</v>
      </c>
      <c r="Y700" s="178">
        <v>2007</v>
      </c>
      <c r="Z700" s="245" t="s">
        <v>1615</v>
      </c>
      <c r="AA700" s="193" t="s">
        <v>2912</v>
      </c>
      <c r="AB700" s="191" t="s">
        <v>2913</v>
      </c>
      <c r="AC700" s="190"/>
    </row>
    <row r="701" spans="1:29">
      <c r="A701" s="261" t="s">
        <v>2914</v>
      </c>
      <c r="B701" s="218">
        <v>91</v>
      </c>
      <c r="C701" s="178">
        <v>92</v>
      </c>
      <c r="D701" s="218">
        <f t="shared" si="1154"/>
        <v>91.5</v>
      </c>
      <c r="E701" s="178">
        <v>86</v>
      </c>
      <c r="F701" s="178">
        <v>92</v>
      </c>
      <c r="G701" s="178">
        <f t="shared" si="1094"/>
        <v>-6</v>
      </c>
      <c r="H701" s="178">
        <f t="shared" si="1155"/>
        <v>89</v>
      </c>
      <c r="I701" s="218">
        <f t="shared" si="1095"/>
        <v>2.5</v>
      </c>
      <c r="J701" s="213" t="s">
        <v>1572</v>
      </c>
      <c r="K701" s="213" t="s">
        <v>1572</v>
      </c>
      <c r="L701" s="213" t="s">
        <v>1541</v>
      </c>
      <c r="M701" s="221">
        <v>4.869383</v>
      </c>
      <c r="N701" s="180">
        <v>4869383</v>
      </c>
      <c r="O701" s="216">
        <f t="shared" si="1151"/>
        <v>40.222513999999997</v>
      </c>
      <c r="P701" s="222">
        <v>40222514</v>
      </c>
      <c r="Q701" s="216">
        <f t="shared" si="1152"/>
        <v>35.959017000000003</v>
      </c>
      <c r="R701" s="222">
        <v>35959017</v>
      </c>
      <c r="S701" s="222">
        <v>76181531</v>
      </c>
      <c r="T701" s="222">
        <f t="shared" si="1153"/>
        <v>76.181531000000007</v>
      </c>
      <c r="U701" s="209">
        <f t="shared" si="1156"/>
        <v>0.47201751563643424</v>
      </c>
      <c r="V701" s="187">
        <v>25</v>
      </c>
      <c r="W701" s="223">
        <f t="shared" si="1158"/>
        <v>3.0472612400000001</v>
      </c>
      <c r="X701" s="228">
        <f t="shared" si="1157"/>
        <v>0.19477532</v>
      </c>
      <c r="Y701" s="178">
        <v>2007</v>
      </c>
      <c r="Z701" s="245" t="s">
        <v>1615</v>
      </c>
      <c r="AA701" s="193" t="s">
        <v>2915</v>
      </c>
      <c r="AB701" s="191" t="s">
        <v>2916</v>
      </c>
      <c r="AC701" s="190"/>
    </row>
    <row r="702" spans="1:29">
      <c r="A702" s="262" t="s">
        <v>2917</v>
      </c>
      <c r="B702" s="177">
        <v>15</v>
      </c>
      <c r="C702" s="195">
        <v>36</v>
      </c>
      <c r="D702" s="252">
        <f t="shared" ref="D702:D703" si="1159">(B702+C702)/2</f>
        <v>25.5</v>
      </c>
      <c r="E702" s="195">
        <v>29</v>
      </c>
      <c r="F702" s="195">
        <v>33</v>
      </c>
      <c r="G702" s="180">
        <f t="shared" si="1094"/>
        <v>-4</v>
      </c>
      <c r="H702" s="195">
        <f t="shared" ref="H702:H703" si="1160">(E702+F702)/2</f>
        <v>31</v>
      </c>
      <c r="I702" s="208">
        <f t="shared" si="1095"/>
        <v>-5.5</v>
      </c>
      <c r="J702" s="204" t="s">
        <v>1608</v>
      </c>
      <c r="K702" s="204" t="s">
        <v>1608</v>
      </c>
      <c r="L702" s="183" t="s">
        <v>1547</v>
      </c>
      <c r="M702" s="184">
        <f t="shared" ref="M702:M703" si="1161">N702/1000000</f>
        <v>4.0014000000000003</v>
      </c>
      <c r="N702" s="180">
        <v>4001400</v>
      </c>
      <c r="O702" s="216">
        <f t="shared" si="1151"/>
        <v>8.0055859999999992</v>
      </c>
      <c r="P702" s="180">
        <v>8005586</v>
      </c>
      <c r="Q702" s="184">
        <f t="shared" si="1152"/>
        <v>31.537994999999999</v>
      </c>
      <c r="R702" s="185">
        <v>31537995</v>
      </c>
      <c r="S702" s="185">
        <f>R702+P702</f>
        <v>39543581</v>
      </c>
      <c r="T702" s="185">
        <f t="shared" si="1153"/>
        <v>39.543581000000003</v>
      </c>
      <c r="U702" s="209">
        <f>R702/S702</f>
        <v>0.79755030279124195</v>
      </c>
      <c r="V702" s="187">
        <v>13</v>
      </c>
      <c r="W702" s="188">
        <f t="shared" si="1158"/>
        <v>3.0418139230769232</v>
      </c>
      <c r="X702" s="209">
        <f>N702/(V702*1000000)</f>
        <v>0.30780000000000002</v>
      </c>
      <c r="Y702" s="195">
        <v>2016</v>
      </c>
      <c r="Z702" s="190"/>
      <c r="AA702" s="190"/>
      <c r="AB702" s="191" t="s">
        <v>2918</v>
      </c>
      <c r="AC702" s="190"/>
    </row>
    <row r="703" spans="1:29">
      <c r="A703" s="267" t="s">
        <v>1451</v>
      </c>
      <c r="B703" s="177">
        <v>97</v>
      </c>
      <c r="C703" s="178">
        <v>86</v>
      </c>
      <c r="D703" s="180">
        <f t="shared" si="1159"/>
        <v>91.5</v>
      </c>
      <c r="E703" s="178">
        <v>90</v>
      </c>
      <c r="F703" s="180">
        <v>84</v>
      </c>
      <c r="G703" s="181">
        <f t="shared" si="1094"/>
        <v>6</v>
      </c>
      <c r="H703" s="182">
        <f t="shared" si="1160"/>
        <v>87</v>
      </c>
      <c r="I703" s="181">
        <f t="shared" si="1095"/>
        <v>4.5</v>
      </c>
      <c r="J703" s="204" t="s">
        <v>1544</v>
      </c>
      <c r="K703" s="204" t="s">
        <v>1544</v>
      </c>
      <c r="L703" s="183" t="s">
        <v>1557</v>
      </c>
      <c r="M703" s="184">
        <f t="shared" si="1161"/>
        <v>61.236533999999999</v>
      </c>
      <c r="N703" s="180">
        <v>61236534</v>
      </c>
      <c r="O703" s="184">
        <f t="shared" si="1151"/>
        <v>194.713111</v>
      </c>
      <c r="P703" s="180">
        <v>194713111</v>
      </c>
      <c r="Q703" s="184">
        <f t="shared" si="1152"/>
        <v>345.96656999999999</v>
      </c>
      <c r="R703" s="185">
        <f>S703-P703</f>
        <v>345966570</v>
      </c>
      <c r="S703" s="180">
        <v>540679681</v>
      </c>
      <c r="T703" s="185">
        <f t="shared" si="1153"/>
        <v>540.67968099999996</v>
      </c>
      <c r="U703" s="186">
        <f t="shared" ref="U703:U710" si="1162">(R703/S703)</f>
        <v>0.63987344477256214</v>
      </c>
      <c r="V703" s="187">
        <v>178</v>
      </c>
      <c r="W703" s="239">
        <f>SUM(S703/(V703*1000000))</f>
        <v>3.0375262977528088</v>
      </c>
      <c r="X703" s="186">
        <f t="shared" ref="X703:X710" si="1163">SUM(M703/V703)</f>
        <v>0.34402547191011235</v>
      </c>
      <c r="Y703" s="178">
        <v>2018</v>
      </c>
      <c r="Z703" s="190"/>
      <c r="AA703" s="190"/>
      <c r="AB703" s="191" t="s">
        <v>2919</v>
      </c>
      <c r="AC703" s="190"/>
    </row>
    <row r="704" spans="1:29">
      <c r="A704" s="261" t="s">
        <v>2920</v>
      </c>
      <c r="B704" s="218">
        <v>27</v>
      </c>
      <c r="C704" s="178">
        <v>43</v>
      </c>
      <c r="D704" s="218">
        <f t="shared" ref="D704:D705" si="1164">AVERAGE(B704:C704)</f>
        <v>35</v>
      </c>
      <c r="E704" s="178">
        <v>67</v>
      </c>
      <c r="F704" s="178">
        <v>65</v>
      </c>
      <c r="G704" s="178">
        <f t="shared" si="1094"/>
        <v>2</v>
      </c>
      <c r="H704" s="178">
        <f t="shared" ref="H704:H705" si="1165">AVERAGE(E704:F704)</f>
        <v>66</v>
      </c>
      <c r="I704" s="218">
        <f t="shared" si="1095"/>
        <v>-31</v>
      </c>
      <c r="J704" s="213" t="s">
        <v>1550</v>
      </c>
      <c r="K704" s="213" t="s">
        <v>1623</v>
      </c>
      <c r="L704" s="213" t="s">
        <v>1557</v>
      </c>
      <c r="M704" s="221">
        <v>29.3</v>
      </c>
      <c r="N704" s="222">
        <f>M704*1000000</f>
        <v>29300000</v>
      </c>
      <c r="O704" s="184">
        <v>60.09</v>
      </c>
      <c r="P704" s="222">
        <f>O704*1000000</f>
        <v>60090000</v>
      </c>
      <c r="Q704" s="184">
        <v>0.57999999999999996</v>
      </c>
      <c r="R704" s="180">
        <f>SUM(Q704*1000000)</f>
        <v>580000</v>
      </c>
      <c r="S704" s="222">
        <f>T704*1000000</f>
        <v>60670000</v>
      </c>
      <c r="T704" s="222">
        <f>SUM(O704+Q704)</f>
        <v>60.67</v>
      </c>
      <c r="U704" s="209">
        <f t="shared" si="1162"/>
        <v>9.5599142904236028E-3</v>
      </c>
      <c r="V704" s="187">
        <v>20</v>
      </c>
      <c r="W704" s="223">
        <f t="shared" ref="W704:W706" si="1166">SUM(T704/V704)</f>
        <v>3.0335000000000001</v>
      </c>
      <c r="X704" s="228">
        <f t="shared" si="1163"/>
        <v>1.4650000000000001</v>
      </c>
      <c r="Y704" s="178">
        <v>2010</v>
      </c>
      <c r="Z704" s="190"/>
      <c r="AA704" s="190"/>
      <c r="AB704" s="224" t="s">
        <v>2921</v>
      </c>
      <c r="AC704" s="189"/>
    </row>
    <row r="705" spans="1:29">
      <c r="A705" s="261" t="s">
        <v>2922</v>
      </c>
      <c r="B705" s="218">
        <v>1</v>
      </c>
      <c r="C705" s="178">
        <v>13</v>
      </c>
      <c r="D705" s="218">
        <f t="shared" si="1164"/>
        <v>7</v>
      </c>
      <c r="E705" s="178">
        <v>38</v>
      </c>
      <c r="F705" s="178">
        <v>19</v>
      </c>
      <c r="G705" s="178">
        <f t="shared" si="1094"/>
        <v>19</v>
      </c>
      <c r="H705" s="178">
        <f t="shared" si="1165"/>
        <v>28.5</v>
      </c>
      <c r="I705" s="218">
        <f t="shared" si="1095"/>
        <v>-21.5</v>
      </c>
      <c r="J705" s="213" t="s">
        <v>2011</v>
      </c>
      <c r="K705" s="213" t="s">
        <v>2012</v>
      </c>
      <c r="L705" s="213" t="s">
        <v>1557</v>
      </c>
      <c r="M705" s="221">
        <v>3.4026779999999999</v>
      </c>
      <c r="N705" s="181">
        <v>3402678</v>
      </c>
      <c r="O705" s="216">
        <f t="shared" ref="O705:O707" si="1167">P705/1000000</f>
        <v>13.235267</v>
      </c>
      <c r="P705" s="222">
        <v>13235267</v>
      </c>
      <c r="Q705" s="216">
        <f t="shared" ref="Q705:Q707" si="1168">R705/1000000</f>
        <v>4.9621310000000003</v>
      </c>
      <c r="R705" s="222">
        <v>4962131</v>
      </c>
      <c r="S705" s="222">
        <v>18197398</v>
      </c>
      <c r="T705" s="222">
        <f t="shared" ref="T705:T706" si="1169">S705/1000000</f>
        <v>18.197398</v>
      </c>
      <c r="U705" s="209">
        <f t="shared" si="1162"/>
        <v>0.2726835451969562</v>
      </c>
      <c r="V705" s="187">
        <v>6</v>
      </c>
      <c r="W705" s="223">
        <f t="shared" si="1166"/>
        <v>3.0328996666666668</v>
      </c>
      <c r="X705" s="228">
        <f t="shared" si="1163"/>
        <v>0.56711299999999998</v>
      </c>
      <c r="Y705" s="178">
        <v>2007</v>
      </c>
      <c r="Z705" s="190"/>
      <c r="AA705" s="190"/>
      <c r="AB705" s="191" t="s">
        <v>2923</v>
      </c>
      <c r="AC705" s="190"/>
    </row>
    <row r="706" spans="1:29">
      <c r="A706" s="264" t="s">
        <v>2924</v>
      </c>
      <c r="B706" s="206">
        <v>59</v>
      </c>
      <c r="C706" s="189">
        <v>57</v>
      </c>
      <c r="D706" s="189">
        <f t="shared" ref="D706:D707" si="1170">(B706+C706)/2</f>
        <v>58</v>
      </c>
      <c r="E706" s="195">
        <v>78</v>
      </c>
      <c r="F706" s="189">
        <v>80</v>
      </c>
      <c r="G706" s="195">
        <f t="shared" si="1094"/>
        <v>-2</v>
      </c>
      <c r="H706" s="189">
        <f t="shared" ref="H706:H707" si="1171">(E706+F706)/2</f>
        <v>79</v>
      </c>
      <c r="I706" s="195">
        <f t="shared" si="1095"/>
        <v>-21</v>
      </c>
      <c r="J706" s="193" t="s">
        <v>1572</v>
      </c>
      <c r="K706" s="193" t="s">
        <v>1572</v>
      </c>
      <c r="L706" s="193" t="s">
        <v>1547</v>
      </c>
      <c r="M706" s="184">
        <f t="shared" ref="M706:M707" si="1172">N706/1000000</f>
        <v>16.701294000000001</v>
      </c>
      <c r="N706" s="185">
        <v>16701294</v>
      </c>
      <c r="O706" s="184">
        <f t="shared" si="1167"/>
        <v>52.421953000000002</v>
      </c>
      <c r="P706" s="180">
        <v>52421953</v>
      </c>
      <c r="Q706" s="184">
        <f t="shared" si="1168"/>
        <v>38.481462000000001</v>
      </c>
      <c r="R706" s="180">
        <v>38481462</v>
      </c>
      <c r="S706" s="185">
        <f>SUM(P706+Q706*1000000)</f>
        <v>90903415</v>
      </c>
      <c r="T706" s="185">
        <f t="shared" si="1169"/>
        <v>90.903414999999995</v>
      </c>
      <c r="U706" s="209">
        <f t="shared" si="1162"/>
        <v>0.42332251214104555</v>
      </c>
      <c r="V706" s="227">
        <v>30</v>
      </c>
      <c r="W706" s="223">
        <f t="shared" si="1166"/>
        <v>3.0301138333333331</v>
      </c>
      <c r="X706" s="228">
        <f t="shared" si="1163"/>
        <v>0.55670980000000003</v>
      </c>
      <c r="Y706" s="189">
        <v>2015</v>
      </c>
      <c r="Z706" s="190"/>
      <c r="AA706" s="190"/>
      <c r="AB706" s="224" t="s">
        <v>2925</v>
      </c>
      <c r="AC706" s="189"/>
    </row>
    <row r="707" spans="1:29">
      <c r="A707" s="268" t="s">
        <v>2926</v>
      </c>
      <c r="B707" s="177">
        <v>93</v>
      </c>
      <c r="C707" s="178">
        <v>74</v>
      </c>
      <c r="D707" s="180">
        <f t="shared" si="1170"/>
        <v>83.5</v>
      </c>
      <c r="E707" s="178">
        <v>89</v>
      </c>
      <c r="F707" s="180">
        <v>71</v>
      </c>
      <c r="G707" s="181">
        <f t="shared" si="1094"/>
        <v>18</v>
      </c>
      <c r="H707" s="182">
        <f t="shared" si="1171"/>
        <v>80</v>
      </c>
      <c r="I707" s="181">
        <f t="shared" si="1095"/>
        <v>3.5</v>
      </c>
      <c r="J707" s="204" t="s">
        <v>1565</v>
      </c>
      <c r="K707" s="204" t="s">
        <v>1565</v>
      </c>
      <c r="L707" s="183" t="s">
        <v>1541</v>
      </c>
      <c r="M707" s="184">
        <f t="shared" si="1172"/>
        <v>26.51014</v>
      </c>
      <c r="N707" s="180">
        <v>26510140</v>
      </c>
      <c r="O707" s="184">
        <f t="shared" si="1167"/>
        <v>79.282409999999999</v>
      </c>
      <c r="P707" s="180">
        <v>79282410</v>
      </c>
      <c r="Q707" s="184">
        <f t="shared" si="1168"/>
        <v>11.603963</v>
      </c>
      <c r="R707" s="185">
        <f>S707-P707</f>
        <v>11603963</v>
      </c>
      <c r="S707" s="180">
        <v>90886373</v>
      </c>
      <c r="T707" s="185">
        <f>S707/100000</f>
        <v>908.86373000000003</v>
      </c>
      <c r="U707" s="186">
        <f t="shared" si="1162"/>
        <v>0.12767549872410466</v>
      </c>
      <c r="V707" s="187">
        <v>30</v>
      </c>
      <c r="W707" s="239">
        <f>SUM(S707/(V707*1000000))</f>
        <v>3.0295457666666668</v>
      </c>
      <c r="X707" s="186">
        <f t="shared" si="1163"/>
        <v>0.88367133333333336</v>
      </c>
      <c r="Y707" s="178">
        <v>2018</v>
      </c>
      <c r="Z707" s="190"/>
      <c r="AA707" s="190"/>
      <c r="AB707" s="191" t="s">
        <v>2927</v>
      </c>
      <c r="AC707" s="190"/>
    </row>
    <row r="708" spans="1:29">
      <c r="A708" s="261" t="s">
        <v>2928</v>
      </c>
      <c r="B708" s="218">
        <v>92</v>
      </c>
      <c r="C708" s="178">
        <v>83</v>
      </c>
      <c r="D708" s="247">
        <f t="shared" ref="D708:D710" si="1173">AVERAGE(B708:C708)</f>
        <v>87.5</v>
      </c>
      <c r="E708" s="178">
        <v>61</v>
      </c>
      <c r="F708" s="178">
        <v>60</v>
      </c>
      <c r="G708" s="220">
        <f t="shared" si="1094"/>
        <v>1</v>
      </c>
      <c r="H708" s="220">
        <f t="shared" ref="H708:H710" si="1174">AVERAGE(E708:F708)</f>
        <v>60.5</v>
      </c>
      <c r="I708" s="220">
        <f t="shared" si="1095"/>
        <v>27</v>
      </c>
      <c r="J708" s="213" t="s">
        <v>1402</v>
      </c>
      <c r="K708" s="213" t="s">
        <v>1618</v>
      </c>
      <c r="L708" s="213" t="s">
        <v>1547</v>
      </c>
      <c r="M708" s="221">
        <v>15.8</v>
      </c>
      <c r="N708" s="222">
        <f t="shared" ref="N708:N709" si="1175">M708*1000000</f>
        <v>15800000</v>
      </c>
      <c r="O708" s="184">
        <v>42.1</v>
      </c>
      <c r="P708" s="222">
        <f t="shared" ref="P708:P709" si="1176">O708*1000000</f>
        <v>42100000</v>
      </c>
      <c r="Q708" s="184">
        <v>48.7</v>
      </c>
      <c r="R708" s="180">
        <f t="shared" ref="R708:R709" si="1177">SUM(Q708*1000000)</f>
        <v>48700000</v>
      </c>
      <c r="S708" s="222">
        <f>T708*1000000</f>
        <v>90800000</v>
      </c>
      <c r="T708" s="222">
        <v>90.8</v>
      </c>
      <c r="U708" s="209">
        <f t="shared" si="1162"/>
        <v>0.53634361233480177</v>
      </c>
      <c r="V708" s="187">
        <v>30</v>
      </c>
      <c r="W708" s="223">
        <f t="shared" ref="W708:W709" si="1178">SUM(T708/V708)</f>
        <v>3.0266666666666664</v>
      </c>
      <c r="X708" s="228">
        <f t="shared" si="1163"/>
        <v>0.52666666666666673</v>
      </c>
      <c r="Y708" s="178">
        <v>2009</v>
      </c>
      <c r="Z708" s="190"/>
      <c r="AA708" s="190"/>
      <c r="AB708" s="224" t="s">
        <v>2929</v>
      </c>
      <c r="AC708" s="189"/>
    </row>
    <row r="709" spans="1:29">
      <c r="A709" s="261" t="s">
        <v>2930</v>
      </c>
      <c r="B709" s="206">
        <v>46</v>
      </c>
      <c r="C709" s="189">
        <v>53</v>
      </c>
      <c r="D709" s="218">
        <f t="shared" si="1173"/>
        <v>49.5</v>
      </c>
      <c r="E709" s="189">
        <v>79</v>
      </c>
      <c r="F709" s="178">
        <v>71</v>
      </c>
      <c r="G709" s="178">
        <f t="shared" si="1094"/>
        <v>8</v>
      </c>
      <c r="H709" s="178">
        <f t="shared" si="1174"/>
        <v>75</v>
      </c>
      <c r="I709" s="218">
        <f t="shared" si="1095"/>
        <v>-25.5</v>
      </c>
      <c r="J709" s="213" t="s">
        <v>1641</v>
      </c>
      <c r="K709" s="213" t="s">
        <v>1755</v>
      </c>
      <c r="L709" s="213" t="s">
        <v>1541</v>
      </c>
      <c r="M709" s="184">
        <v>10.6</v>
      </c>
      <c r="N709" s="222">
        <f t="shared" si="1175"/>
        <v>10600000</v>
      </c>
      <c r="O709" s="184">
        <v>43.85</v>
      </c>
      <c r="P709" s="222">
        <f t="shared" si="1176"/>
        <v>43850000</v>
      </c>
      <c r="Q709" s="184">
        <v>3.24</v>
      </c>
      <c r="R709" s="180">
        <f t="shared" si="1177"/>
        <v>3240000</v>
      </c>
      <c r="S709" s="185">
        <f>SUM(N709:P709)</f>
        <v>54450043.850000001</v>
      </c>
      <c r="T709" s="180">
        <f t="shared" ref="T709:T711" si="1179">S709/1000000</f>
        <v>54.45004385</v>
      </c>
      <c r="U709" s="209">
        <f t="shared" si="1162"/>
        <v>5.9504084311219521E-2</v>
      </c>
      <c r="V709" s="187">
        <v>18</v>
      </c>
      <c r="W709" s="223">
        <f t="shared" si="1178"/>
        <v>3.025002436111111</v>
      </c>
      <c r="X709" s="228">
        <f t="shared" si="1163"/>
        <v>0.58888888888888891</v>
      </c>
      <c r="Y709" s="178">
        <v>2011</v>
      </c>
      <c r="Z709" s="190"/>
      <c r="AA709" s="190"/>
      <c r="AB709" s="224" t="s">
        <v>2931</v>
      </c>
      <c r="AC709" s="189"/>
    </row>
    <row r="710" spans="1:29">
      <c r="A710" s="265" t="s">
        <v>2932</v>
      </c>
      <c r="B710" s="241">
        <v>44</v>
      </c>
      <c r="C710" s="182">
        <v>48</v>
      </c>
      <c r="D710" s="254">
        <f t="shared" si="1173"/>
        <v>46</v>
      </c>
      <c r="E710" s="182">
        <v>57</v>
      </c>
      <c r="F710" s="182">
        <v>59</v>
      </c>
      <c r="G710" s="211">
        <f t="shared" si="1094"/>
        <v>-2</v>
      </c>
      <c r="H710" s="211">
        <f t="shared" si="1174"/>
        <v>58</v>
      </c>
      <c r="I710" s="211">
        <f t="shared" si="1095"/>
        <v>-12</v>
      </c>
      <c r="J710" s="196" t="s">
        <v>1701</v>
      </c>
      <c r="K710" s="196" t="s">
        <v>2256</v>
      </c>
      <c r="L710" s="196" t="s">
        <v>1557</v>
      </c>
      <c r="M710" s="216">
        <f t="shared" ref="M710:M711" si="1180">N710/1000000</f>
        <v>17.509406999999999</v>
      </c>
      <c r="N710" s="181">
        <v>17509407</v>
      </c>
      <c r="O710" s="216">
        <f t="shared" ref="O710:O711" si="1181">P710/1000000</f>
        <v>59.165787000000002</v>
      </c>
      <c r="P710" s="181">
        <v>59165787</v>
      </c>
      <c r="Q710" s="184">
        <f t="shared" ref="Q710:Q711" si="1182">R710/1000000</f>
        <v>92</v>
      </c>
      <c r="R710" s="180">
        <v>92000000</v>
      </c>
      <c r="S710" s="181">
        <v>151165787</v>
      </c>
      <c r="T710" s="180">
        <f t="shared" si="1179"/>
        <v>151.16578699999999</v>
      </c>
      <c r="U710" s="209">
        <f t="shared" si="1162"/>
        <v>0.60860332106761694</v>
      </c>
      <c r="V710" s="227">
        <v>50</v>
      </c>
      <c r="W710" s="239">
        <f>SUM(S710/(V710*1000000))</f>
        <v>3.0233157400000001</v>
      </c>
      <c r="X710" s="228">
        <f t="shared" si="1163"/>
        <v>0.35018813999999998</v>
      </c>
      <c r="Y710" s="182">
        <v>2014</v>
      </c>
      <c r="Z710" s="202"/>
      <c r="AA710" s="190"/>
      <c r="AB710" s="224" t="s">
        <v>2933</v>
      </c>
      <c r="AC710" s="189"/>
    </row>
    <row r="711" spans="1:29">
      <c r="A711" s="262" t="s">
        <v>229</v>
      </c>
      <c r="B711" s="177">
        <v>91</v>
      </c>
      <c r="C711" s="195">
        <v>72</v>
      </c>
      <c r="D711" s="252">
        <f>(B711+C711)/2</f>
        <v>81.5</v>
      </c>
      <c r="E711" s="195">
        <v>90</v>
      </c>
      <c r="F711" s="195">
        <v>84</v>
      </c>
      <c r="G711" s="180">
        <f t="shared" si="1094"/>
        <v>6</v>
      </c>
      <c r="H711" s="195">
        <f>(E711+F711)/2</f>
        <v>87</v>
      </c>
      <c r="I711" s="208">
        <f t="shared" si="1095"/>
        <v>-5.5</v>
      </c>
      <c r="J711" s="204" t="s">
        <v>1608</v>
      </c>
      <c r="K711" s="204" t="s">
        <v>1608</v>
      </c>
      <c r="L711" s="183" t="s">
        <v>1541</v>
      </c>
      <c r="M711" s="184">
        <f t="shared" si="1180"/>
        <v>85.058311000000003</v>
      </c>
      <c r="N711" s="180">
        <v>85058311</v>
      </c>
      <c r="O711" s="216">
        <f t="shared" si="1181"/>
        <v>155.59096199999999</v>
      </c>
      <c r="P711" s="180">
        <v>155590962</v>
      </c>
      <c r="Q711" s="184">
        <f t="shared" si="1182"/>
        <v>341.07589000000002</v>
      </c>
      <c r="R711" s="185">
        <v>341075890</v>
      </c>
      <c r="S711" s="185">
        <f>R711+P711</f>
        <v>496666852</v>
      </c>
      <c r="T711" s="185">
        <f t="shared" si="1179"/>
        <v>496.66685200000001</v>
      </c>
      <c r="U711" s="209">
        <f>R711/S711</f>
        <v>0.68672972360957962</v>
      </c>
      <c r="V711" s="187">
        <v>165</v>
      </c>
      <c r="W711" s="188">
        <f t="shared" ref="W711:W712" si="1183">SUM(T711/V711)</f>
        <v>3.0101021333333335</v>
      </c>
      <c r="X711" s="209">
        <f>N711/(V711*1000000)</f>
        <v>0.5155049151515152</v>
      </c>
      <c r="Y711" s="195">
        <v>2016</v>
      </c>
      <c r="Z711" s="190"/>
      <c r="AA711" s="190"/>
      <c r="AB711" s="191" t="s">
        <v>2934</v>
      </c>
      <c r="AC711" s="190"/>
    </row>
    <row r="712" spans="1:29">
      <c r="A712" s="261" t="s">
        <v>375</v>
      </c>
      <c r="B712" s="218">
        <v>98</v>
      </c>
      <c r="C712" s="178">
        <v>74</v>
      </c>
      <c r="D712" s="247">
        <f>AVERAGE(B712:C712)</f>
        <v>86</v>
      </c>
      <c r="E712" s="178">
        <v>90</v>
      </c>
      <c r="F712" s="178">
        <v>88</v>
      </c>
      <c r="G712" s="222">
        <f t="shared" si="1094"/>
        <v>2</v>
      </c>
      <c r="H712" s="178">
        <f>AVERAGE(E712:F712)</f>
        <v>89</v>
      </c>
      <c r="I712" s="247">
        <f t="shared" si="1095"/>
        <v>-3</v>
      </c>
      <c r="J712" s="213" t="s">
        <v>1601</v>
      </c>
      <c r="K712" s="213" t="s">
        <v>1806</v>
      </c>
      <c r="L712" s="213" t="s">
        <v>1541</v>
      </c>
      <c r="M712" s="221">
        <v>43.7</v>
      </c>
      <c r="N712" s="222">
        <f>M712*1000000</f>
        <v>43700000</v>
      </c>
      <c r="O712" s="184">
        <v>217.58</v>
      </c>
      <c r="P712" s="222">
        <f>O712*1000000</f>
        <v>217580000</v>
      </c>
      <c r="Q712" s="184">
        <v>277.3</v>
      </c>
      <c r="R712" s="180">
        <f>SUM(Q712*1000000)</f>
        <v>277300000</v>
      </c>
      <c r="S712" s="222">
        <f>T712*1000000</f>
        <v>494880000</v>
      </c>
      <c r="T712" s="222">
        <f>SUM(O712+Q712)</f>
        <v>494.88</v>
      </c>
      <c r="U712" s="209">
        <f t="shared" ref="U712:U717" si="1184">(R712/S712)</f>
        <v>0.56033785968315553</v>
      </c>
      <c r="V712" s="187">
        <v>165</v>
      </c>
      <c r="W712" s="223">
        <f t="shared" si="1183"/>
        <v>2.9992727272727273</v>
      </c>
      <c r="X712" s="228">
        <f t="shared" ref="X712:X720" si="1185">SUM(M712/V712)</f>
        <v>0.26484848484848489</v>
      </c>
      <c r="Y712" s="178">
        <v>2010</v>
      </c>
      <c r="Z712" s="190"/>
      <c r="AA712" s="190"/>
      <c r="AB712" s="224" t="s">
        <v>2935</v>
      </c>
      <c r="AC712" s="189"/>
    </row>
    <row r="713" spans="1:29">
      <c r="A713" s="268" t="s">
        <v>2936</v>
      </c>
      <c r="B713" s="177">
        <v>56</v>
      </c>
      <c r="C713" s="178">
        <v>56</v>
      </c>
      <c r="D713" s="180">
        <f>(B713+C713)/2</f>
        <v>56</v>
      </c>
      <c r="E713" s="178">
        <v>41</v>
      </c>
      <c r="F713" s="180">
        <v>63</v>
      </c>
      <c r="G713" s="181">
        <f t="shared" si="1094"/>
        <v>-22</v>
      </c>
      <c r="H713" s="182">
        <f>(E713+F713)/2</f>
        <v>52</v>
      </c>
      <c r="I713" s="181">
        <f t="shared" si="1095"/>
        <v>4</v>
      </c>
      <c r="J713" s="204" t="s">
        <v>1544</v>
      </c>
      <c r="K713" s="204" t="s">
        <v>1544</v>
      </c>
      <c r="L713" s="183" t="s">
        <v>1547</v>
      </c>
      <c r="M713" s="184">
        <f t="shared" ref="M713:M714" si="1186">N713/1000000</f>
        <v>13.701452</v>
      </c>
      <c r="N713" s="180">
        <v>13701452</v>
      </c>
      <c r="O713" s="184">
        <f t="shared" ref="O713:O714" si="1187">P713/1000000</f>
        <v>36.343857999999997</v>
      </c>
      <c r="P713" s="180">
        <v>36343858</v>
      </c>
      <c r="Q713" s="184">
        <f t="shared" ref="Q713:Q714" si="1188">R713/1000000</f>
        <v>83.584041999999997</v>
      </c>
      <c r="R713" s="185">
        <f>S713-P713</f>
        <v>83584042</v>
      </c>
      <c r="S713" s="180">
        <v>119927900</v>
      </c>
      <c r="T713" s="185">
        <f>S713/100000</f>
        <v>1199.279</v>
      </c>
      <c r="U713" s="186">
        <f t="shared" si="1184"/>
        <v>0.69695243558838271</v>
      </c>
      <c r="V713" s="187">
        <v>40</v>
      </c>
      <c r="W713" s="239">
        <f>SUM(S713/(V713*1000000))</f>
        <v>2.9981974999999998</v>
      </c>
      <c r="X713" s="186">
        <f t="shared" si="1185"/>
        <v>0.34253630000000002</v>
      </c>
      <c r="Y713" s="178">
        <v>2018</v>
      </c>
      <c r="Z713" s="190"/>
      <c r="AA713" s="190"/>
      <c r="AB713" s="191" t="s">
        <v>2937</v>
      </c>
      <c r="AC713" s="190"/>
    </row>
    <row r="714" spans="1:29">
      <c r="A714" s="263" t="s">
        <v>2938</v>
      </c>
      <c r="B714" s="206">
        <v>94</v>
      </c>
      <c r="C714" s="189">
        <v>92</v>
      </c>
      <c r="D714" s="253">
        <f t="shared" ref="D714:D715" si="1189">AVERAGE(B714:C714)</f>
        <v>93</v>
      </c>
      <c r="E714" s="189">
        <v>73</v>
      </c>
      <c r="F714" s="189">
        <v>75</v>
      </c>
      <c r="G714" s="244">
        <f t="shared" si="1094"/>
        <v>-2</v>
      </c>
      <c r="H714" s="244">
        <f t="shared" ref="H714:H715" si="1190">AVERAGE(E714:F714)</f>
        <v>74</v>
      </c>
      <c r="I714" s="244">
        <f t="shared" si="1095"/>
        <v>19</v>
      </c>
      <c r="J714" s="193" t="s">
        <v>1554</v>
      </c>
      <c r="K714" s="193" t="s">
        <v>2939</v>
      </c>
      <c r="L714" s="193" t="s">
        <v>1541</v>
      </c>
      <c r="M714" s="184">
        <f t="shared" si="1186"/>
        <v>0.40541100000000002</v>
      </c>
      <c r="N714" s="185">
        <v>405411</v>
      </c>
      <c r="O714" s="184">
        <f t="shared" si="1187"/>
        <v>12.235319</v>
      </c>
      <c r="P714" s="185">
        <v>12235319</v>
      </c>
      <c r="Q714" s="184">
        <f t="shared" si="1188"/>
        <v>19.7</v>
      </c>
      <c r="R714" s="185">
        <v>19700000</v>
      </c>
      <c r="S714" s="185">
        <v>32935319</v>
      </c>
      <c r="T714" s="185">
        <f>S714/1000000</f>
        <v>32.935319</v>
      </c>
      <c r="U714" s="209">
        <f t="shared" si="1184"/>
        <v>0.59814207355939075</v>
      </c>
      <c r="V714" s="187">
        <v>11</v>
      </c>
      <c r="W714" s="223">
        <f t="shared" ref="W714:W715" si="1191">SUM(T714/V714)</f>
        <v>2.9941199090909092</v>
      </c>
      <c r="X714" s="228">
        <f t="shared" si="1185"/>
        <v>3.6855545454545453E-2</v>
      </c>
      <c r="Y714" s="189">
        <v>2013</v>
      </c>
      <c r="Z714" s="190"/>
      <c r="AA714" s="190"/>
      <c r="AB714" s="224" t="s">
        <v>2940</v>
      </c>
      <c r="AC714" s="189"/>
    </row>
    <row r="715" spans="1:29">
      <c r="A715" s="261" t="s">
        <v>2941</v>
      </c>
      <c r="B715" s="218">
        <v>13</v>
      </c>
      <c r="C715" s="178">
        <v>41</v>
      </c>
      <c r="D715" s="218">
        <f t="shared" si="1189"/>
        <v>27</v>
      </c>
      <c r="E715" s="178">
        <v>59</v>
      </c>
      <c r="F715" s="178">
        <v>58</v>
      </c>
      <c r="G715" s="178">
        <f t="shared" si="1094"/>
        <v>1</v>
      </c>
      <c r="H715" s="178">
        <f t="shared" si="1190"/>
        <v>58.5</v>
      </c>
      <c r="I715" s="218">
        <f t="shared" si="1095"/>
        <v>-31.5</v>
      </c>
      <c r="J715" s="213" t="s">
        <v>1550</v>
      </c>
      <c r="K715" s="213" t="s">
        <v>2343</v>
      </c>
      <c r="L715" s="213" t="s">
        <v>1547</v>
      </c>
      <c r="M715" s="221">
        <v>17.7</v>
      </c>
      <c r="N715" s="222">
        <f>M715*1000000</f>
        <v>17700000</v>
      </c>
      <c r="O715" s="184">
        <v>37.93</v>
      </c>
      <c r="P715" s="222">
        <f>O715*1000000</f>
        <v>37930000</v>
      </c>
      <c r="Q715" s="184">
        <v>0.87</v>
      </c>
      <c r="R715" s="180">
        <f>SUM(Q715*1000000)</f>
        <v>870000</v>
      </c>
      <c r="S715" s="222">
        <f>T715*1000000</f>
        <v>38800000</v>
      </c>
      <c r="T715" s="222">
        <v>38.799999999999997</v>
      </c>
      <c r="U715" s="209">
        <f t="shared" si="1184"/>
        <v>2.2422680412371134E-2</v>
      </c>
      <c r="V715" s="187">
        <v>13</v>
      </c>
      <c r="W715" s="223">
        <f t="shared" si="1191"/>
        <v>2.9846153846153842</v>
      </c>
      <c r="X715" s="228">
        <f t="shared" si="1185"/>
        <v>1.3615384615384616</v>
      </c>
      <c r="Y715" s="178">
        <v>2008</v>
      </c>
      <c r="Z715" s="190"/>
      <c r="AA715" s="190"/>
      <c r="AB715" s="224" t="s">
        <v>2942</v>
      </c>
      <c r="AC715" s="189"/>
    </row>
    <row r="716" spans="1:29">
      <c r="A716" s="262" t="s">
        <v>2943</v>
      </c>
      <c r="B716" s="177">
        <v>93</v>
      </c>
      <c r="C716" s="195">
        <v>63</v>
      </c>
      <c r="D716" s="180">
        <f>(B716+C716)/2</f>
        <v>78</v>
      </c>
      <c r="E716" s="195">
        <v>78</v>
      </c>
      <c r="F716" s="195">
        <v>56</v>
      </c>
      <c r="G716" s="211">
        <f t="shared" si="1094"/>
        <v>22</v>
      </c>
      <c r="H716" s="211">
        <f>(E716+F716)/2</f>
        <v>67</v>
      </c>
      <c r="I716" s="181">
        <f t="shared" si="1095"/>
        <v>11</v>
      </c>
      <c r="J716" s="196" t="s">
        <v>1572</v>
      </c>
      <c r="K716" s="196" t="s">
        <v>1572</v>
      </c>
      <c r="L716" s="197" t="s">
        <v>1547</v>
      </c>
      <c r="M716" s="198">
        <f t="shared" ref="M716:M722" si="1192">N716/1000000</f>
        <v>1.514278</v>
      </c>
      <c r="N716" s="180">
        <v>1514278</v>
      </c>
      <c r="O716" s="198">
        <f t="shared" ref="O716:O722" si="1193">P716/1000000</f>
        <v>5.8022080000000003</v>
      </c>
      <c r="P716" s="180">
        <v>5802208</v>
      </c>
      <c r="Q716" s="198">
        <f t="shared" ref="Q716:Q717" si="1194">R716/1000000</f>
        <v>0.14035700000000001</v>
      </c>
      <c r="R716" s="181">
        <f>S716-P716</f>
        <v>140357</v>
      </c>
      <c r="S716" s="180">
        <v>5942565</v>
      </c>
      <c r="T716" s="180">
        <f t="shared" ref="T716:T717" si="1195">S716/1000000</f>
        <v>5.9425650000000001</v>
      </c>
      <c r="U716" s="186">
        <f t="shared" si="1184"/>
        <v>2.361892549765968E-2</v>
      </c>
      <c r="V716" s="227">
        <v>2</v>
      </c>
      <c r="W716" s="239">
        <f>SUM(S716/(V716*1000000))</f>
        <v>2.9712825</v>
      </c>
      <c r="X716" s="186">
        <f t="shared" si="1185"/>
        <v>0.75713900000000001</v>
      </c>
      <c r="Y716" s="195">
        <v>2017</v>
      </c>
      <c r="Z716" s="202"/>
      <c r="AA716" s="202"/>
      <c r="AB716" s="203" t="s">
        <v>2944</v>
      </c>
      <c r="AC716" s="202"/>
    </row>
    <row r="717" spans="1:29">
      <c r="A717" s="263" t="s">
        <v>2945</v>
      </c>
      <c r="B717" s="206">
        <v>56</v>
      </c>
      <c r="C717" s="189">
        <v>55</v>
      </c>
      <c r="D717" s="253">
        <f>AVERAGE(B717:C717)</f>
        <v>55.5</v>
      </c>
      <c r="E717" s="189">
        <v>76</v>
      </c>
      <c r="F717" s="189">
        <v>76</v>
      </c>
      <c r="G717" s="244">
        <f t="shared" si="1094"/>
        <v>0</v>
      </c>
      <c r="H717" s="244">
        <f>AVERAGE(E717:F717)</f>
        <v>76</v>
      </c>
      <c r="I717" s="244">
        <f t="shared" si="1095"/>
        <v>-20.5</v>
      </c>
      <c r="J717" s="193" t="s">
        <v>1544</v>
      </c>
      <c r="K717" s="193" t="s">
        <v>2690</v>
      </c>
      <c r="L717" s="193" t="s">
        <v>1541</v>
      </c>
      <c r="M717" s="184">
        <f t="shared" si="1192"/>
        <v>116.619362</v>
      </c>
      <c r="N717" s="185">
        <v>116619362</v>
      </c>
      <c r="O717" s="184">
        <f t="shared" si="1193"/>
        <v>291.04551800000002</v>
      </c>
      <c r="P717" s="185">
        <v>291045518</v>
      </c>
      <c r="Q717" s="184">
        <f t="shared" si="1194"/>
        <v>377</v>
      </c>
      <c r="R717" s="185">
        <v>377000000</v>
      </c>
      <c r="S717" s="185">
        <v>668045518</v>
      </c>
      <c r="T717" s="185">
        <f t="shared" si="1195"/>
        <v>668.04551800000002</v>
      </c>
      <c r="U717" s="209">
        <f t="shared" si="1184"/>
        <v>0.56433280344229475</v>
      </c>
      <c r="V717" s="187">
        <v>225</v>
      </c>
      <c r="W717" s="223">
        <f>SUM(T717/V717)</f>
        <v>2.9690911911111111</v>
      </c>
      <c r="X717" s="228">
        <f t="shared" si="1185"/>
        <v>0.51830827555555559</v>
      </c>
      <c r="Y717" s="189">
        <v>2013</v>
      </c>
      <c r="Z717" s="190"/>
      <c r="AA717" s="190"/>
      <c r="AB717" s="224" t="s">
        <v>2946</v>
      </c>
      <c r="AC717" s="189"/>
    </row>
    <row r="718" spans="1:29">
      <c r="A718" s="268" t="s">
        <v>2947</v>
      </c>
      <c r="B718" s="177">
        <v>85</v>
      </c>
      <c r="C718" s="178">
        <v>66</v>
      </c>
      <c r="D718" s="180">
        <f>(B718+C718)/2</f>
        <v>75.5</v>
      </c>
      <c r="E718" s="178">
        <v>87</v>
      </c>
      <c r="F718" s="180">
        <v>79</v>
      </c>
      <c r="G718" s="181">
        <f t="shared" si="1094"/>
        <v>8</v>
      </c>
      <c r="H718" s="182">
        <f>(E718+F718)/2</f>
        <v>83</v>
      </c>
      <c r="I718" s="181">
        <f t="shared" si="1095"/>
        <v>-7.5</v>
      </c>
      <c r="J718" s="183" t="s">
        <v>1534</v>
      </c>
      <c r="K718" s="183" t="s">
        <v>1535</v>
      </c>
      <c r="L718" s="183" t="s">
        <v>1547</v>
      </c>
      <c r="M718" s="184">
        <f t="shared" si="1192"/>
        <v>4.6709050000000003</v>
      </c>
      <c r="N718" s="180">
        <v>4670905</v>
      </c>
      <c r="O718" s="184">
        <f t="shared" si="1193"/>
        <v>11.871365000000001</v>
      </c>
      <c r="P718" s="180">
        <v>11871365</v>
      </c>
      <c r="Q718" s="184">
        <v>0</v>
      </c>
      <c r="R718" s="185">
        <v>0</v>
      </c>
      <c r="S718" s="180">
        <v>11871365</v>
      </c>
      <c r="T718" s="185">
        <f>S718/100000</f>
        <v>118.71365</v>
      </c>
      <c r="U718" s="182">
        <v>0</v>
      </c>
      <c r="V718" s="187">
        <v>4</v>
      </c>
      <c r="W718" s="239">
        <f>SUM(S718/(V718*1000000))</f>
        <v>2.9678412500000002</v>
      </c>
      <c r="X718" s="186">
        <f t="shared" si="1185"/>
        <v>1.1677262500000001</v>
      </c>
      <c r="Y718" s="178">
        <v>2018</v>
      </c>
      <c r="Z718" s="190"/>
      <c r="AA718" s="190"/>
      <c r="AB718" s="191" t="s">
        <v>2948</v>
      </c>
      <c r="AC718" s="190"/>
    </row>
    <row r="719" spans="1:29">
      <c r="A719" s="263" t="s">
        <v>2949</v>
      </c>
      <c r="B719" s="206">
        <v>64</v>
      </c>
      <c r="C719" s="189">
        <v>58</v>
      </c>
      <c r="D719" s="253">
        <f t="shared" ref="D719:D720" si="1196">AVERAGE(B719:C719)</f>
        <v>61</v>
      </c>
      <c r="E719" s="189">
        <v>66</v>
      </c>
      <c r="F719" s="189">
        <v>70</v>
      </c>
      <c r="G719" s="244">
        <f t="shared" si="1094"/>
        <v>-4</v>
      </c>
      <c r="H719" s="244">
        <f t="shared" ref="H719:H720" si="1197">AVERAGE(E719:F719)</f>
        <v>68</v>
      </c>
      <c r="I719" s="244">
        <f t="shared" si="1095"/>
        <v>-7</v>
      </c>
      <c r="J719" s="193" t="s">
        <v>1554</v>
      </c>
      <c r="K719" s="193" t="s">
        <v>1581</v>
      </c>
      <c r="L719" s="193" t="s">
        <v>1541</v>
      </c>
      <c r="M719" s="184">
        <f t="shared" si="1192"/>
        <v>0.17930199999999999</v>
      </c>
      <c r="N719" s="185">
        <v>179302</v>
      </c>
      <c r="O719" s="184">
        <f t="shared" si="1193"/>
        <v>37.738810000000001</v>
      </c>
      <c r="P719" s="185">
        <v>37738810</v>
      </c>
      <c r="Q719" s="184">
        <f t="shared" ref="Q719:Q722" si="1198">R719/1000000</f>
        <v>36.450127000000002</v>
      </c>
      <c r="R719" s="185">
        <v>36450127</v>
      </c>
      <c r="S719" s="185">
        <v>74188937</v>
      </c>
      <c r="T719" s="185">
        <f t="shared" ref="T719:T730" si="1199">S719/1000000</f>
        <v>74.188936999999996</v>
      </c>
      <c r="U719" s="209">
        <f t="shared" ref="U719:U720" si="1200">(R719/S719)</f>
        <v>0.49131485736208891</v>
      </c>
      <c r="V719" s="187">
        <v>25</v>
      </c>
      <c r="W719" s="223">
        <f>SUM(T719/V719)</f>
        <v>2.96755748</v>
      </c>
      <c r="X719" s="228">
        <f t="shared" si="1185"/>
        <v>7.1720799999999999E-3</v>
      </c>
      <c r="Y719" s="189">
        <v>2013</v>
      </c>
      <c r="Z719" s="190"/>
      <c r="AA719" s="190"/>
      <c r="AB719" s="224" t="s">
        <v>2950</v>
      </c>
      <c r="AC719" s="189"/>
    </row>
    <row r="720" spans="1:29">
      <c r="A720" s="261" t="s">
        <v>2951</v>
      </c>
      <c r="B720" s="218">
        <v>87</v>
      </c>
      <c r="C720" s="178">
        <v>73</v>
      </c>
      <c r="D720" s="247">
        <f t="shared" si="1196"/>
        <v>80</v>
      </c>
      <c r="E720" s="178">
        <v>63</v>
      </c>
      <c r="F720" s="178">
        <v>70</v>
      </c>
      <c r="G720" s="220">
        <f t="shared" si="1094"/>
        <v>-7</v>
      </c>
      <c r="H720" s="220">
        <f t="shared" si="1197"/>
        <v>66.5</v>
      </c>
      <c r="I720" s="220">
        <f t="shared" si="1095"/>
        <v>13.5</v>
      </c>
      <c r="J720" s="183" t="s">
        <v>1534</v>
      </c>
      <c r="K720" s="213" t="s">
        <v>1534</v>
      </c>
      <c r="L720" s="196" t="s">
        <v>1547</v>
      </c>
      <c r="M720" s="221">
        <f t="shared" si="1192"/>
        <v>2.0021650000000002</v>
      </c>
      <c r="N720" s="222">
        <v>2002165</v>
      </c>
      <c r="O720" s="184">
        <f t="shared" si="1193"/>
        <v>7.9195739999999999</v>
      </c>
      <c r="P720" s="222">
        <v>7919574</v>
      </c>
      <c r="Q720" s="184">
        <f t="shared" si="1198"/>
        <v>27.565481999999999</v>
      </c>
      <c r="R720" s="185">
        <v>27565482</v>
      </c>
      <c r="S720" s="222">
        <v>35485056</v>
      </c>
      <c r="T720" s="222">
        <f t="shared" si="1199"/>
        <v>35.485056</v>
      </c>
      <c r="U720" s="209">
        <f t="shared" si="1200"/>
        <v>0.77681945887305348</v>
      </c>
      <c r="V720" s="187">
        <v>12</v>
      </c>
      <c r="W720" s="223">
        <f>SUM((S720/1000000)/V720)</f>
        <v>2.9570880000000002</v>
      </c>
      <c r="X720" s="228">
        <f t="shared" si="1185"/>
        <v>0.16684708333333334</v>
      </c>
      <c r="Y720" s="182">
        <v>2012</v>
      </c>
      <c r="Z720" s="190"/>
      <c r="AA720" s="190"/>
      <c r="AB720" s="224" t="s">
        <v>2952</v>
      </c>
      <c r="AC720" s="189"/>
    </row>
    <row r="721" spans="1:29">
      <c r="A721" s="262" t="s">
        <v>2953</v>
      </c>
      <c r="B721" s="177">
        <v>48</v>
      </c>
      <c r="C721" s="195">
        <v>51</v>
      </c>
      <c r="D721" s="252">
        <f t="shared" ref="D721:D722" si="1201">(B721+C721)/2</f>
        <v>49.5</v>
      </c>
      <c r="E721" s="195">
        <v>48</v>
      </c>
      <c r="F721" s="195">
        <v>58</v>
      </c>
      <c r="G721" s="180">
        <f t="shared" si="1094"/>
        <v>-10</v>
      </c>
      <c r="H721" s="246">
        <f t="shared" ref="H721:H722" si="1202">(E721+F721)/2</f>
        <v>53</v>
      </c>
      <c r="I721" s="208">
        <f t="shared" si="1095"/>
        <v>-3.5</v>
      </c>
      <c r="J721" s="193" t="s">
        <v>1612</v>
      </c>
      <c r="K721" s="193" t="s">
        <v>1743</v>
      </c>
      <c r="L721" s="183" t="s">
        <v>1541</v>
      </c>
      <c r="M721" s="184">
        <f t="shared" si="1192"/>
        <v>17.878910999999999</v>
      </c>
      <c r="N721" s="180">
        <v>17878911</v>
      </c>
      <c r="O721" s="216">
        <f t="shared" si="1193"/>
        <v>46.843513000000002</v>
      </c>
      <c r="P721" s="180">
        <v>46843513</v>
      </c>
      <c r="Q721" s="184">
        <f t="shared" si="1198"/>
        <v>65.5</v>
      </c>
      <c r="R721" s="185">
        <v>65500000</v>
      </c>
      <c r="S721" s="185">
        <f t="shared" ref="S721:S722" si="1203">R721+P721</f>
        <v>112343513</v>
      </c>
      <c r="T721" s="185">
        <f t="shared" si="1199"/>
        <v>112.343513</v>
      </c>
      <c r="U721" s="209">
        <f t="shared" ref="U721:U722" si="1204">R721/S721</f>
        <v>0.58303321883836767</v>
      </c>
      <c r="V721" s="187">
        <v>38</v>
      </c>
      <c r="W721" s="188">
        <f t="shared" ref="W721:W723" si="1205">SUM(T721/V721)</f>
        <v>2.9564082368421052</v>
      </c>
      <c r="X721" s="209">
        <f t="shared" ref="X721:X722" si="1206">N721/(V721*1000000)</f>
        <v>0.47049765789473685</v>
      </c>
      <c r="Y721" s="195">
        <v>2016</v>
      </c>
      <c r="Z721" s="190"/>
      <c r="AA721" s="190"/>
      <c r="AB721" s="191" t="s">
        <v>2954</v>
      </c>
      <c r="AC721" s="190"/>
    </row>
    <row r="722" spans="1:29">
      <c r="A722" s="262" t="s">
        <v>2955</v>
      </c>
      <c r="B722" s="177">
        <v>94</v>
      </c>
      <c r="C722" s="195">
        <v>95</v>
      </c>
      <c r="D722" s="252">
        <f t="shared" si="1201"/>
        <v>94.5</v>
      </c>
      <c r="E722" s="195">
        <v>73</v>
      </c>
      <c r="F722" s="195">
        <v>79</v>
      </c>
      <c r="G722" s="180">
        <f t="shared" si="1094"/>
        <v>-6</v>
      </c>
      <c r="H722" s="195">
        <f t="shared" si="1202"/>
        <v>76</v>
      </c>
      <c r="I722" s="208">
        <f t="shared" si="1095"/>
        <v>18.5</v>
      </c>
      <c r="J722" s="204" t="s">
        <v>1554</v>
      </c>
      <c r="K722" s="204" t="s">
        <v>1554</v>
      </c>
      <c r="L722" s="183" t="s">
        <v>1541</v>
      </c>
      <c r="M722" s="184">
        <f t="shared" si="1192"/>
        <v>0.25351000000000001</v>
      </c>
      <c r="N722" s="180">
        <v>253510</v>
      </c>
      <c r="O722" s="216">
        <f t="shared" si="1193"/>
        <v>7.7290159999999997</v>
      </c>
      <c r="P722" s="180">
        <v>7729016</v>
      </c>
      <c r="Q722" s="184">
        <f t="shared" si="1198"/>
        <v>27.560644</v>
      </c>
      <c r="R722" s="185">
        <v>27560644</v>
      </c>
      <c r="S722" s="185">
        <f t="shared" si="1203"/>
        <v>35289660</v>
      </c>
      <c r="T722" s="185">
        <f t="shared" si="1199"/>
        <v>35.289659999999998</v>
      </c>
      <c r="U722" s="209">
        <f t="shared" si="1204"/>
        <v>0.78098355155589483</v>
      </c>
      <c r="V722" s="187">
        <v>12</v>
      </c>
      <c r="W722" s="188">
        <f t="shared" si="1205"/>
        <v>2.9408049999999997</v>
      </c>
      <c r="X722" s="209">
        <f t="shared" si="1206"/>
        <v>2.1125833333333333E-2</v>
      </c>
      <c r="Y722" s="195">
        <v>2016</v>
      </c>
      <c r="Z722" s="190"/>
      <c r="AA722" s="190"/>
      <c r="AB722" s="191" t="s">
        <v>2956</v>
      </c>
      <c r="AC722" s="190"/>
    </row>
    <row r="723" spans="1:29">
      <c r="A723" s="261" t="s">
        <v>2957</v>
      </c>
      <c r="B723" s="206">
        <v>97</v>
      </c>
      <c r="C723" s="189">
        <v>89</v>
      </c>
      <c r="D723" s="247">
        <f t="shared" ref="D723:D727" si="1207">AVERAGE(B723:C723)</f>
        <v>93</v>
      </c>
      <c r="E723" s="189">
        <v>91</v>
      </c>
      <c r="F723" s="178">
        <v>79</v>
      </c>
      <c r="G723" s="220">
        <f t="shared" si="1094"/>
        <v>12</v>
      </c>
      <c r="H723" s="220">
        <f t="shared" ref="H723:H727" si="1208">AVERAGE(E723:F723)</f>
        <v>85</v>
      </c>
      <c r="I723" s="220">
        <f t="shared" si="1095"/>
        <v>8</v>
      </c>
      <c r="J723" s="213" t="s">
        <v>1550</v>
      </c>
      <c r="K723" s="213" t="s">
        <v>1623</v>
      </c>
      <c r="L723" s="213" t="s">
        <v>1547</v>
      </c>
      <c r="M723" s="184">
        <v>2.37</v>
      </c>
      <c r="N723" s="222">
        <f>M723*1000000</f>
        <v>2370000</v>
      </c>
      <c r="O723" s="184">
        <v>44.670999999999999</v>
      </c>
      <c r="P723" s="222">
        <f>O723*1000000</f>
        <v>44671000</v>
      </c>
      <c r="Q723" s="184">
        <v>88.760999999999996</v>
      </c>
      <c r="R723" s="180">
        <f>SUM(Q723*1000000)</f>
        <v>88761000</v>
      </c>
      <c r="S723" s="185">
        <f>SUM(N723:P723)</f>
        <v>47041044.671000004</v>
      </c>
      <c r="T723" s="180">
        <f t="shared" si="1199"/>
        <v>47.041044671000002</v>
      </c>
      <c r="U723" s="209">
        <f t="shared" ref="U723:U732" si="1209">(R723/S723)</f>
        <v>1.8868841162177599</v>
      </c>
      <c r="V723" s="187">
        <v>16</v>
      </c>
      <c r="W723" s="223">
        <f t="shared" si="1205"/>
        <v>2.9400652919375001</v>
      </c>
      <c r="X723" s="228">
        <f t="shared" ref="X723:X732" si="1210">SUM(M723/V723)</f>
        <v>0.14812500000000001</v>
      </c>
      <c r="Y723" s="178">
        <v>2011</v>
      </c>
      <c r="Z723" s="245" t="s">
        <v>1615</v>
      </c>
      <c r="AA723" s="213" t="s">
        <v>2958</v>
      </c>
      <c r="AB723" s="224" t="s">
        <v>2959</v>
      </c>
      <c r="AC723" s="189"/>
    </row>
    <row r="724" spans="1:29">
      <c r="A724" s="265" t="s">
        <v>2960</v>
      </c>
      <c r="B724" s="241">
        <v>28</v>
      </c>
      <c r="C724" s="182">
        <v>40</v>
      </c>
      <c r="D724" s="254">
        <f t="shared" si="1207"/>
        <v>34</v>
      </c>
      <c r="E724" s="182">
        <v>42</v>
      </c>
      <c r="F724" s="182">
        <v>59</v>
      </c>
      <c r="G724" s="211">
        <f t="shared" si="1094"/>
        <v>-17</v>
      </c>
      <c r="H724" s="211">
        <f t="shared" si="1208"/>
        <v>50.5</v>
      </c>
      <c r="I724" s="211">
        <f t="shared" si="1095"/>
        <v>-16.5</v>
      </c>
      <c r="J724" s="202" t="s">
        <v>1402</v>
      </c>
      <c r="K724" s="202" t="s">
        <v>1402</v>
      </c>
      <c r="L724" s="196" t="s">
        <v>1541</v>
      </c>
      <c r="M724" s="216">
        <f t="shared" ref="M724:M730" si="1211">N724/1000000</f>
        <v>9.7404709999999994</v>
      </c>
      <c r="N724" s="181">
        <v>9740471</v>
      </c>
      <c r="O724" s="216">
        <f t="shared" ref="O724:O730" si="1212">P724/1000000</f>
        <v>30.477122000000001</v>
      </c>
      <c r="P724" s="181">
        <v>30477122</v>
      </c>
      <c r="Q724" s="184">
        <f t="shared" ref="Q724:Q730" si="1213">R724/1000000</f>
        <v>57.360692999999998</v>
      </c>
      <c r="R724" s="180">
        <v>57360693</v>
      </c>
      <c r="S724" s="181">
        <v>87937815</v>
      </c>
      <c r="T724" s="180">
        <f t="shared" si="1199"/>
        <v>87.937815000000001</v>
      </c>
      <c r="U724" s="209">
        <f t="shared" si="1209"/>
        <v>0.65228699393997902</v>
      </c>
      <c r="V724" s="227">
        <v>30</v>
      </c>
      <c r="W724" s="239">
        <f t="shared" ref="W724:W726" si="1214">SUM(S724/(V724*1000000))</f>
        <v>2.9312605</v>
      </c>
      <c r="X724" s="228">
        <f t="shared" si="1210"/>
        <v>0.32468236666666667</v>
      </c>
      <c r="Y724" s="182">
        <v>2014</v>
      </c>
      <c r="Z724" s="202"/>
      <c r="AA724" s="190"/>
      <c r="AB724" s="224" t="s">
        <v>2961</v>
      </c>
      <c r="AC724" s="189"/>
    </row>
    <row r="725" spans="1:29">
      <c r="A725" s="265" t="s">
        <v>2962</v>
      </c>
      <c r="B725" s="241">
        <v>72</v>
      </c>
      <c r="C725" s="182">
        <v>62</v>
      </c>
      <c r="D725" s="254">
        <f t="shared" si="1207"/>
        <v>67</v>
      </c>
      <c r="E725" s="182">
        <v>70</v>
      </c>
      <c r="F725" s="182">
        <v>75</v>
      </c>
      <c r="G725" s="211">
        <f t="shared" si="1094"/>
        <v>-5</v>
      </c>
      <c r="H725" s="211">
        <f t="shared" si="1208"/>
        <v>72.5</v>
      </c>
      <c r="I725" s="211">
        <f t="shared" si="1095"/>
        <v>-5.5</v>
      </c>
      <c r="J725" s="196" t="s">
        <v>1572</v>
      </c>
      <c r="K725" s="196" t="s">
        <v>1572</v>
      </c>
      <c r="L725" s="196" t="s">
        <v>1661</v>
      </c>
      <c r="M725" s="216">
        <f t="shared" si="1211"/>
        <v>3.001738</v>
      </c>
      <c r="N725" s="181">
        <v>3001738</v>
      </c>
      <c r="O725" s="216">
        <f t="shared" si="1212"/>
        <v>14.482030999999999</v>
      </c>
      <c r="P725" s="181">
        <v>14482031</v>
      </c>
      <c r="Q725" s="184">
        <f t="shared" si="1213"/>
        <v>14.771134999999999</v>
      </c>
      <c r="R725" s="180">
        <v>14771135</v>
      </c>
      <c r="S725" s="181">
        <v>29253166</v>
      </c>
      <c r="T725" s="180">
        <f t="shared" si="1199"/>
        <v>29.253166</v>
      </c>
      <c r="U725" s="209">
        <f t="shared" si="1209"/>
        <v>0.50494141386269098</v>
      </c>
      <c r="V725" s="227">
        <v>10</v>
      </c>
      <c r="W725" s="239">
        <f t="shared" si="1214"/>
        <v>2.9253165999999999</v>
      </c>
      <c r="X725" s="228">
        <f t="shared" si="1210"/>
        <v>0.30017379999999999</v>
      </c>
      <c r="Y725" s="182">
        <v>2014</v>
      </c>
      <c r="Z725" s="202"/>
      <c r="AA725" s="190"/>
      <c r="AB725" s="224" t="s">
        <v>2963</v>
      </c>
      <c r="AC725" s="189"/>
    </row>
    <row r="726" spans="1:29">
      <c r="A726" s="265" t="s">
        <v>2964</v>
      </c>
      <c r="B726" s="241">
        <v>23</v>
      </c>
      <c r="C726" s="182">
        <v>38</v>
      </c>
      <c r="D726" s="254">
        <f t="shared" si="1207"/>
        <v>30.5</v>
      </c>
      <c r="E726" s="182">
        <v>60</v>
      </c>
      <c r="F726" s="182">
        <v>41</v>
      </c>
      <c r="G726" s="211">
        <f t="shared" si="1094"/>
        <v>19</v>
      </c>
      <c r="H726" s="211">
        <f t="shared" si="1208"/>
        <v>50.5</v>
      </c>
      <c r="I726" s="211">
        <f t="shared" si="1095"/>
        <v>-20</v>
      </c>
      <c r="J726" s="196" t="s">
        <v>1550</v>
      </c>
      <c r="K726" s="196" t="s">
        <v>1623</v>
      </c>
      <c r="L726" s="196" t="s">
        <v>1557</v>
      </c>
      <c r="M726" s="216">
        <f t="shared" si="1211"/>
        <v>29.241911000000002</v>
      </c>
      <c r="N726" s="181">
        <v>29241911</v>
      </c>
      <c r="O726" s="216">
        <f t="shared" si="1212"/>
        <v>65.182181999999997</v>
      </c>
      <c r="P726" s="181">
        <v>65182182</v>
      </c>
      <c r="Q726" s="184">
        <f t="shared" si="1213"/>
        <v>4.9992460000000003</v>
      </c>
      <c r="R726" s="180">
        <v>4999246</v>
      </c>
      <c r="S726" s="181">
        <v>70181428</v>
      </c>
      <c r="T726" s="180">
        <f t="shared" si="1199"/>
        <v>70.181427999999997</v>
      </c>
      <c r="U726" s="209">
        <f t="shared" si="1209"/>
        <v>7.1233175819676961E-2</v>
      </c>
      <c r="V726" s="227">
        <v>24</v>
      </c>
      <c r="W726" s="239">
        <f t="shared" si="1214"/>
        <v>2.9242261666666667</v>
      </c>
      <c r="X726" s="228">
        <f t="shared" si="1210"/>
        <v>1.2184129583333334</v>
      </c>
      <c r="Y726" s="182">
        <v>2014</v>
      </c>
      <c r="Z726" s="202"/>
      <c r="AA726" s="190"/>
      <c r="AB726" s="224" t="s">
        <v>2965</v>
      </c>
      <c r="AC726" s="189"/>
    </row>
    <row r="727" spans="1:29">
      <c r="A727" s="261" t="s">
        <v>151</v>
      </c>
      <c r="B727" s="218">
        <v>78</v>
      </c>
      <c r="C727" s="178">
        <v>69</v>
      </c>
      <c r="D727" s="247">
        <f t="shared" si="1207"/>
        <v>73.5</v>
      </c>
      <c r="E727" s="178">
        <v>76</v>
      </c>
      <c r="F727" s="178">
        <v>72</v>
      </c>
      <c r="G727" s="220">
        <f t="shared" si="1094"/>
        <v>4</v>
      </c>
      <c r="H727" s="220">
        <f t="shared" si="1208"/>
        <v>74</v>
      </c>
      <c r="I727" s="220">
        <f t="shared" si="1095"/>
        <v>-0.5</v>
      </c>
      <c r="J727" s="213" t="s">
        <v>1601</v>
      </c>
      <c r="K727" s="213" t="s">
        <v>1782</v>
      </c>
      <c r="L727" s="196" t="s">
        <v>1547</v>
      </c>
      <c r="M727" s="221">
        <f t="shared" si="1211"/>
        <v>66.323594</v>
      </c>
      <c r="N727" s="222">
        <v>66323594</v>
      </c>
      <c r="O727" s="184">
        <f t="shared" si="1212"/>
        <v>237.283207</v>
      </c>
      <c r="P727" s="222">
        <v>237283207</v>
      </c>
      <c r="Q727" s="184">
        <f t="shared" si="1213"/>
        <v>301.7</v>
      </c>
      <c r="R727" s="185">
        <v>301700000</v>
      </c>
      <c r="S727" s="222">
        <v>538983207</v>
      </c>
      <c r="T727" s="222">
        <f t="shared" si="1199"/>
        <v>538.98320699999999</v>
      </c>
      <c r="U727" s="209">
        <f t="shared" si="1209"/>
        <v>0.5597576994639093</v>
      </c>
      <c r="V727" s="187">
        <v>185</v>
      </c>
      <c r="W727" s="223">
        <f>SUM((S727/1000000)/V727)</f>
        <v>2.9134227405405406</v>
      </c>
      <c r="X727" s="228">
        <f t="shared" si="1210"/>
        <v>0.35850591351351352</v>
      </c>
      <c r="Y727" s="182">
        <v>2012</v>
      </c>
      <c r="Z727" s="245" t="s">
        <v>1615</v>
      </c>
      <c r="AA727" s="196" t="s">
        <v>1846</v>
      </c>
      <c r="AB727" s="224" t="s">
        <v>2966</v>
      </c>
      <c r="AC727" s="189"/>
    </row>
    <row r="728" spans="1:29">
      <c r="A728" s="268" t="s">
        <v>2967</v>
      </c>
      <c r="B728" s="177">
        <v>51</v>
      </c>
      <c r="C728" s="178">
        <v>48</v>
      </c>
      <c r="D728" s="180">
        <f>(B728+C728)/2</f>
        <v>49.5</v>
      </c>
      <c r="E728" s="178">
        <v>58</v>
      </c>
      <c r="F728" s="180">
        <v>64</v>
      </c>
      <c r="G728" s="181">
        <f t="shared" si="1094"/>
        <v>-6</v>
      </c>
      <c r="H728" s="182">
        <f>(E728+F728)/2</f>
        <v>61</v>
      </c>
      <c r="I728" s="181">
        <f t="shared" si="1095"/>
        <v>-11.5</v>
      </c>
      <c r="J728" s="204" t="s">
        <v>1544</v>
      </c>
      <c r="K728" s="204" t="s">
        <v>1544</v>
      </c>
      <c r="L728" s="183" t="s">
        <v>1541</v>
      </c>
      <c r="M728" s="184">
        <f t="shared" si="1211"/>
        <v>23.633317000000002</v>
      </c>
      <c r="N728" s="180">
        <v>23633317</v>
      </c>
      <c r="O728" s="184">
        <f t="shared" si="1212"/>
        <v>57.421714999999999</v>
      </c>
      <c r="P728" s="180">
        <v>57421715</v>
      </c>
      <c r="Q728" s="184">
        <f t="shared" si="1213"/>
        <v>216.1</v>
      </c>
      <c r="R728" s="185">
        <f>S728-P728</f>
        <v>216100000</v>
      </c>
      <c r="S728" s="180">
        <v>273521715</v>
      </c>
      <c r="T728" s="185">
        <f t="shared" si="1199"/>
        <v>273.52171499999997</v>
      </c>
      <c r="U728" s="186">
        <f t="shared" si="1209"/>
        <v>0.79006524216916374</v>
      </c>
      <c r="V728" s="187">
        <v>94</v>
      </c>
      <c r="W728" s="239">
        <f t="shared" ref="W728:W729" si="1215">SUM(S728/(V728*1000000))</f>
        <v>2.9098054787234044</v>
      </c>
      <c r="X728" s="186">
        <f t="shared" si="1210"/>
        <v>0.25141826595744682</v>
      </c>
      <c r="Y728" s="178">
        <v>2018</v>
      </c>
      <c r="Z728" s="190"/>
      <c r="AA728" s="190"/>
      <c r="AB728" s="191" t="s">
        <v>2968</v>
      </c>
      <c r="AC728" s="190"/>
    </row>
    <row r="729" spans="1:29">
      <c r="A729" s="265" t="s">
        <v>668</v>
      </c>
      <c r="B729" s="241">
        <v>77</v>
      </c>
      <c r="C729" s="182">
        <v>68</v>
      </c>
      <c r="D729" s="254">
        <f>AVERAGE(B729:C729)</f>
        <v>72.5</v>
      </c>
      <c r="E729" s="182">
        <v>42</v>
      </c>
      <c r="F729" s="182">
        <v>53</v>
      </c>
      <c r="G729" s="211">
        <f t="shared" si="1094"/>
        <v>-11</v>
      </c>
      <c r="H729" s="211">
        <f>AVERAGE(E729:F729)</f>
        <v>47.5</v>
      </c>
      <c r="I729" s="211">
        <f t="shared" si="1095"/>
        <v>25</v>
      </c>
      <c r="J729" s="196" t="s">
        <v>1609</v>
      </c>
      <c r="K729" s="196" t="s">
        <v>2969</v>
      </c>
      <c r="L729" s="196" t="s">
        <v>1541</v>
      </c>
      <c r="M729" s="216">
        <f t="shared" si="1211"/>
        <v>43.720472000000001</v>
      </c>
      <c r="N729" s="181">
        <v>43720472</v>
      </c>
      <c r="O729" s="216">
        <f t="shared" si="1212"/>
        <v>101.20004400000001</v>
      </c>
      <c r="P729" s="181">
        <v>101200044</v>
      </c>
      <c r="Q729" s="184">
        <f t="shared" si="1213"/>
        <v>261.43742900000001</v>
      </c>
      <c r="R729" s="180">
        <v>261437429</v>
      </c>
      <c r="S729" s="181">
        <v>362637473</v>
      </c>
      <c r="T729" s="180">
        <f t="shared" si="1199"/>
        <v>362.637473</v>
      </c>
      <c r="U729" s="209">
        <f t="shared" si="1209"/>
        <v>0.72093329692929997</v>
      </c>
      <c r="V729" s="227">
        <v>125</v>
      </c>
      <c r="W729" s="239">
        <f t="shared" si="1215"/>
        <v>2.9010997839999999</v>
      </c>
      <c r="X729" s="228">
        <f t="shared" si="1210"/>
        <v>0.34976377600000003</v>
      </c>
      <c r="Y729" s="182">
        <v>2014</v>
      </c>
      <c r="Z729" s="202"/>
      <c r="AA729" s="190"/>
      <c r="AB729" s="224" t="s">
        <v>2970</v>
      </c>
      <c r="AC729" s="189"/>
    </row>
    <row r="730" spans="1:29">
      <c r="A730" s="264" t="s">
        <v>2971</v>
      </c>
      <c r="B730" s="206">
        <v>93</v>
      </c>
      <c r="C730" s="189">
        <v>82</v>
      </c>
      <c r="D730" s="189">
        <f>(B730+C730)/2</f>
        <v>87.5</v>
      </c>
      <c r="E730" s="189">
        <v>92</v>
      </c>
      <c r="F730" s="189">
        <v>86</v>
      </c>
      <c r="G730" s="195">
        <f t="shared" si="1094"/>
        <v>6</v>
      </c>
      <c r="H730" s="189">
        <f>(E730+F730)/2</f>
        <v>89</v>
      </c>
      <c r="I730" s="195">
        <f t="shared" si="1095"/>
        <v>-1.5</v>
      </c>
      <c r="J730" s="193" t="s">
        <v>1572</v>
      </c>
      <c r="K730" s="193" t="s">
        <v>1572</v>
      </c>
      <c r="L730" s="193" t="s">
        <v>1557</v>
      </c>
      <c r="M730" s="184">
        <f t="shared" si="1211"/>
        <v>29.632822999999998</v>
      </c>
      <c r="N730" s="185">
        <v>29632823</v>
      </c>
      <c r="O730" s="184">
        <f t="shared" si="1212"/>
        <v>96.986653000000004</v>
      </c>
      <c r="P730" s="180">
        <v>96986653</v>
      </c>
      <c r="Q730" s="184">
        <f t="shared" si="1213"/>
        <v>10.199999999999999</v>
      </c>
      <c r="R730" s="180">
        <v>10200000</v>
      </c>
      <c r="S730" s="185">
        <f>SUM(P730+Q730*1000000)</f>
        <v>107186653</v>
      </c>
      <c r="T730" s="185">
        <f t="shared" si="1199"/>
        <v>107.18665300000001</v>
      </c>
      <c r="U730" s="209">
        <f t="shared" si="1209"/>
        <v>9.5161101821138128E-2</v>
      </c>
      <c r="V730" s="187">
        <v>37</v>
      </c>
      <c r="W730" s="223">
        <f t="shared" ref="W730:W731" si="1216">SUM(T730/V730)</f>
        <v>2.8969365675675678</v>
      </c>
      <c r="X730" s="228">
        <f t="shared" si="1210"/>
        <v>0.80088710810810804</v>
      </c>
      <c r="Y730" s="189">
        <v>2015</v>
      </c>
      <c r="Z730" s="190"/>
      <c r="AA730" s="190"/>
      <c r="AB730" s="224" t="s">
        <v>2972</v>
      </c>
      <c r="AC730" s="189"/>
    </row>
    <row r="731" spans="1:29">
      <c r="A731" s="261" t="s">
        <v>2973</v>
      </c>
      <c r="B731" s="218">
        <v>96</v>
      </c>
      <c r="C731" s="178">
        <v>94</v>
      </c>
      <c r="D731" s="247">
        <f>AVERAGE(B731:C731)</f>
        <v>95</v>
      </c>
      <c r="E731" s="178">
        <v>89</v>
      </c>
      <c r="F731" s="178">
        <v>89</v>
      </c>
      <c r="G731" s="222">
        <f t="shared" si="1094"/>
        <v>0</v>
      </c>
      <c r="H731" s="178">
        <f>AVERAGE(E731:F731)</f>
        <v>89</v>
      </c>
      <c r="I731" s="247">
        <f t="shared" si="1095"/>
        <v>6</v>
      </c>
      <c r="J731" s="213" t="s">
        <v>1601</v>
      </c>
      <c r="K731" s="213" t="s">
        <v>2421</v>
      </c>
      <c r="L731" s="213" t="s">
        <v>1547</v>
      </c>
      <c r="M731" s="221">
        <v>63.09</v>
      </c>
      <c r="N731" s="222">
        <f>M731*1000000</f>
        <v>63090000</v>
      </c>
      <c r="O731" s="184">
        <v>223.81</v>
      </c>
      <c r="P731" s="222">
        <f>O731*1000000</f>
        <v>223810000</v>
      </c>
      <c r="Q731" s="184">
        <v>297.5</v>
      </c>
      <c r="R731" s="180">
        <f>SUM(Q731*1000000)</f>
        <v>297500000</v>
      </c>
      <c r="S731" s="222">
        <f>T731*1000000</f>
        <v>521309999.99999994</v>
      </c>
      <c r="T731" s="222">
        <v>521.30999999999995</v>
      </c>
      <c r="U731" s="209">
        <f t="shared" si="1209"/>
        <v>0.57067771575454151</v>
      </c>
      <c r="V731" s="187">
        <v>180</v>
      </c>
      <c r="W731" s="223">
        <f t="shared" si="1216"/>
        <v>2.8961666666666663</v>
      </c>
      <c r="X731" s="228">
        <f t="shared" si="1210"/>
        <v>0.35050000000000003</v>
      </c>
      <c r="Y731" s="178">
        <v>2008</v>
      </c>
      <c r="Z731" s="245" t="s">
        <v>1615</v>
      </c>
      <c r="AA731" s="213" t="s">
        <v>1846</v>
      </c>
      <c r="AB731" s="224" t="s">
        <v>2974</v>
      </c>
      <c r="AC731" s="189"/>
    </row>
    <row r="732" spans="1:29">
      <c r="A732" s="267" t="s">
        <v>2975</v>
      </c>
      <c r="B732" s="177">
        <v>83</v>
      </c>
      <c r="C732" s="178">
        <v>66</v>
      </c>
      <c r="D732" s="180">
        <f t="shared" ref="D732:D733" si="1217">(B732+C732)/2</f>
        <v>74.5</v>
      </c>
      <c r="E732" s="178">
        <v>84</v>
      </c>
      <c r="F732" s="180">
        <v>73</v>
      </c>
      <c r="G732" s="181">
        <f t="shared" si="1094"/>
        <v>11</v>
      </c>
      <c r="H732" s="182">
        <f t="shared" ref="H732:H733" si="1218">(E732+F732)/2</f>
        <v>78.5</v>
      </c>
      <c r="I732" s="181">
        <f t="shared" si="1095"/>
        <v>-4</v>
      </c>
      <c r="J732" s="183" t="s">
        <v>1554</v>
      </c>
      <c r="K732" s="183" t="s">
        <v>1554</v>
      </c>
      <c r="L732" s="183" t="s">
        <v>1557</v>
      </c>
      <c r="M732" s="184">
        <f t="shared" ref="M732:M734" si="1219">N732/1000000</f>
        <v>35.574710000000003</v>
      </c>
      <c r="N732" s="180">
        <v>35574710</v>
      </c>
      <c r="O732" s="184">
        <f t="shared" ref="O732:O734" si="1220">P732/1000000</f>
        <v>114.38833700000001</v>
      </c>
      <c r="P732" s="180">
        <v>114388337</v>
      </c>
      <c r="Q732" s="184">
        <f t="shared" ref="Q732:Q734" si="1221">R732/1000000</f>
        <v>30.3</v>
      </c>
      <c r="R732" s="180">
        <v>30300000</v>
      </c>
      <c r="S732" s="180">
        <v>144688337</v>
      </c>
      <c r="T732" s="185">
        <f t="shared" ref="T732:T734" si="1222">S732/1000000</f>
        <v>144.68833699999999</v>
      </c>
      <c r="U732" s="186">
        <f t="shared" si="1209"/>
        <v>0.20941563520769474</v>
      </c>
      <c r="V732" s="187">
        <v>50</v>
      </c>
      <c r="W732" s="239">
        <f>SUM(S732/(V732*1000000))</f>
        <v>2.8937667399999998</v>
      </c>
      <c r="X732" s="186">
        <f t="shared" si="1210"/>
        <v>0.71149420000000008</v>
      </c>
      <c r="Y732" s="178">
        <v>2018</v>
      </c>
      <c r="Z732" s="190"/>
      <c r="AA732" s="190"/>
      <c r="AB732" s="191" t="s">
        <v>2976</v>
      </c>
      <c r="AC732" s="190"/>
    </row>
    <row r="733" spans="1:29">
      <c r="A733" s="262" t="s">
        <v>2977</v>
      </c>
      <c r="B733" s="177">
        <v>16</v>
      </c>
      <c r="C733" s="195">
        <v>33</v>
      </c>
      <c r="D733" s="252">
        <f t="shared" si="1217"/>
        <v>24.5</v>
      </c>
      <c r="E733" s="195">
        <v>39</v>
      </c>
      <c r="F733" s="195">
        <v>55</v>
      </c>
      <c r="G733" s="180">
        <f t="shared" si="1094"/>
        <v>-16</v>
      </c>
      <c r="H733" s="246">
        <f t="shared" si="1218"/>
        <v>47</v>
      </c>
      <c r="I733" s="208">
        <f t="shared" si="1095"/>
        <v>-22.5</v>
      </c>
      <c r="J733" s="204" t="s">
        <v>1544</v>
      </c>
      <c r="K733" s="204" t="s">
        <v>1544</v>
      </c>
      <c r="L733" s="183" t="s">
        <v>1541</v>
      </c>
      <c r="M733" s="184">
        <f t="shared" si="1219"/>
        <v>10.326356000000001</v>
      </c>
      <c r="N733" s="180">
        <v>10326356</v>
      </c>
      <c r="O733" s="216">
        <f t="shared" si="1220"/>
        <v>34.912982</v>
      </c>
      <c r="P733" s="180">
        <v>34912982</v>
      </c>
      <c r="Q733" s="184">
        <f t="shared" si="1221"/>
        <v>74.989585000000005</v>
      </c>
      <c r="R733" s="185">
        <v>74989585</v>
      </c>
      <c r="S733" s="185">
        <f>R733+P733</f>
        <v>109902567</v>
      </c>
      <c r="T733" s="185">
        <f t="shared" si="1222"/>
        <v>109.902567</v>
      </c>
      <c r="U733" s="209">
        <f>R733/S733</f>
        <v>0.68232787501678649</v>
      </c>
      <c r="V733" s="187">
        <v>38</v>
      </c>
      <c r="W733" s="188">
        <f t="shared" ref="W733:W736" si="1223">SUM(T733/V733)</f>
        <v>2.8921728157894737</v>
      </c>
      <c r="X733" s="209">
        <f>N733/(V733*1000000)</f>
        <v>0.27174621052631581</v>
      </c>
      <c r="Y733" s="195">
        <v>2016</v>
      </c>
      <c r="Z733" s="190"/>
      <c r="AA733" s="190"/>
      <c r="AB733" s="191" t="s">
        <v>2978</v>
      </c>
      <c r="AC733" s="190"/>
    </row>
    <row r="734" spans="1:29">
      <c r="A734" s="263" t="s">
        <v>296</v>
      </c>
      <c r="B734" s="206">
        <v>28</v>
      </c>
      <c r="C734" s="189">
        <v>41</v>
      </c>
      <c r="D734" s="253">
        <f t="shared" ref="D734:D736" si="1224">AVERAGE(B734:C734)</f>
        <v>34.5</v>
      </c>
      <c r="E734" s="189">
        <v>49</v>
      </c>
      <c r="F734" s="189">
        <v>53</v>
      </c>
      <c r="G734" s="244">
        <f t="shared" si="1094"/>
        <v>-4</v>
      </c>
      <c r="H734" s="244">
        <f t="shared" ref="H734:H736" si="1225">AVERAGE(E734:F734)</f>
        <v>51</v>
      </c>
      <c r="I734" s="244">
        <f t="shared" si="1095"/>
        <v>-16.5</v>
      </c>
      <c r="J734" s="193" t="s">
        <v>1544</v>
      </c>
      <c r="K734" s="193" t="s">
        <v>2979</v>
      </c>
      <c r="L734" s="193" t="s">
        <v>1557</v>
      </c>
      <c r="M734" s="184">
        <f t="shared" si="1219"/>
        <v>40.501814000000003</v>
      </c>
      <c r="N734" s="185">
        <v>40501814</v>
      </c>
      <c r="O734" s="184">
        <f t="shared" si="1220"/>
        <v>122.52306</v>
      </c>
      <c r="P734" s="185">
        <v>122523060</v>
      </c>
      <c r="Q734" s="184">
        <f t="shared" si="1221"/>
        <v>253.217645</v>
      </c>
      <c r="R734" s="185">
        <v>253217645</v>
      </c>
      <c r="S734" s="185">
        <v>375740705</v>
      </c>
      <c r="T734" s="185">
        <f t="shared" si="1222"/>
        <v>375.74070499999999</v>
      </c>
      <c r="U734" s="209">
        <f t="shared" ref="U734:U737" si="1226">(R734/S734)</f>
        <v>0.67391592561151981</v>
      </c>
      <c r="V734" s="187">
        <v>130</v>
      </c>
      <c r="W734" s="223">
        <f t="shared" si="1223"/>
        <v>2.8903131153846151</v>
      </c>
      <c r="X734" s="228">
        <f t="shared" ref="X734:X737" si="1227">SUM(M734/V734)</f>
        <v>0.31155241538461542</v>
      </c>
      <c r="Y734" s="189">
        <v>2013</v>
      </c>
      <c r="Z734" s="190"/>
      <c r="AA734" s="190"/>
      <c r="AB734" s="224" t="s">
        <v>2980</v>
      </c>
      <c r="AC734" s="189"/>
    </row>
    <row r="735" spans="1:29">
      <c r="A735" s="261" t="s">
        <v>2981</v>
      </c>
      <c r="B735" s="218">
        <v>51</v>
      </c>
      <c r="C735" s="178">
        <v>54</v>
      </c>
      <c r="D735" s="247">
        <f t="shared" si="1224"/>
        <v>52.5</v>
      </c>
      <c r="E735" s="178">
        <v>73</v>
      </c>
      <c r="F735" s="178">
        <v>73</v>
      </c>
      <c r="G735" s="220">
        <f t="shared" si="1094"/>
        <v>0</v>
      </c>
      <c r="H735" s="220">
        <f t="shared" si="1225"/>
        <v>73</v>
      </c>
      <c r="I735" s="220">
        <f t="shared" si="1095"/>
        <v>-20.5</v>
      </c>
      <c r="J735" s="213" t="s">
        <v>1609</v>
      </c>
      <c r="K735" s="213" t="s">
        <v>2982</v>
      </c>
      <c r="L735" s="213" t="s">
        <v>1541</v>
      </c>
      <c r="M735" s="221">
        <v>38.700000000000003</v>
      </c>
      <c r="N735" s="222">
        <f t="shared" ref="N735:N736" si="1228">M735*1000000</f>
        <v>38700000</v>
      </c>
      <c r="O735" s="184">
        <v>130.32</v>
      </c>
      <c r="P735" s="222">
        <f t="shared" ref="P735:P736" si="1229">O735*1000000</f>
        <v>130320000</v>
      </c>
      <c r="Q735" s="184">
        <v>100.37</v>
      </c>
      <c r="R735" s="180">
        <f t="shared" ref="R735:R736" si="1230">SUM(Q735*1000000)</f>
        <v>100370000</v>
      </c>
      <c r="S735" s="222">
        <f t="shared" ref="S735:S736" si="1231">T735*1000000</f>
        <v>230690000</v>
      </c>
      <c r="T735" s="222">
        <v>230.69</v>
      </c>
      <c r="U735" s="209">
        <f t="shared" si="1226"/>
        <v>0.4350860462091985</v>
      </c>
      <c r="V735" s="187">
        <v>80</v>
      </c>
      <c r="W735" s="223">
        <f t="shared" si="1223"/>
        <v>2.8836249999999999</v>
      </c>
      <c r="X735" s="228">
        <f t="shared" si="1227"/>
        <v>0.48375000000000001</v>
      </c>
      <c r="Y735" s="178">
        <v>2008</v>
      </c>
      <c r="Z735" s="190"/>
      <c r="AA735" s="190"/>
      <c r="AB735" s="224" t="s">
        <v>2983</v>
      </c>
      <c r="AC735" s="189"/>
    </row>
    <row r="736" spans="1:29">
      <c r="A736" s="261" t="s">
        <v>2984</v>
      </c>
      <c r="B736" s="218">
        <v>15</v>
      </c>
      <c r="C736" s="178">
        <v>27</v>
      </c>
      <c r="D736" s="218">
        <f t="shared" si="1224"/>
        <v>21</v>
      </c>
      <c r="E736" s="178">
        <v>49</v>
      </c>
      <c r="F736" s="178">
        <v>41</v>
      </c>
      <c r="G736" s="178">
        <f t="shared" si="1094"/>
        <v>8</v>
      </c>
      <c r="H736" s="178">
        <f t="shared" si="1225"/>
        <v>45</v>
      </c>
      <c r="I736" s="218">
        <f t="shared" si="1095"/>
        <v>-24</v>
      </c>
      <c r="J736" s="213" t="s">
        <v>1550</v>
      </c>
      <c r="K736" s="213" t="s">
        <v>1623</v>
      </c>
      <c r="L736" s="213" t="s">
        <v>1557</v>
      </c>
      <c r="M736" s="221">
        <v>31</v>
      </c>
      <c r="N736" s="222">
        <f t="shared" si="1228"/>
        <v>31000000</v>
      </c>
      <c r="O736" s="184">
        <v>95.35</v>
      </c>
      <c r="P736" s="222">
        <f t="shared" si="1229"/>
        <v>95350000</v>
      </c>
      <c r="Q736" s="184">
        <v>193</v>
      </c>
      <c r="R736" s="180">
        <f t="shared" si="1230"/>
        <v>193000000</v>
      </c>
      <c r="S736" s="222">
        <f t="shared" si="1231"/>
        <v>288350000</v>
      </c>
      <c r="T736" s="222">
        <f>SUM(O736+Q736)</f>
        <v>288.35000000000002</v>
      </c>
      <c r="U736" s="209">
        <f t="shared" si="1226"/>
        <v>0.66932547251603958</v>
      </c>
      <c r="V736" s="187">
        <v>100</v>
      </c>
      <c r="W736" s="223">
        <f t="shared" si="1223"/>
        <v>2.8835000000000002</v>
      </c>
      <c r="X736" s="228">
        <f t="shared" si="1227"/>
        <v>0.31</v>
      </c>
      <c r="Y736" s="178">
        <v>2010</v>
      </c>
      <c r="Z736" s="190"/>
      <c r="AA736" s="190"/>
      <c r="AB736" s="224" t="s">
        <v>2985</v>
      </c>
      <c r="AC736" s="189"/>
    </row>
    <row r="737" spans="1:29">
      <c r="A737" s="229" t="s">
        <v>2986</v>
      </c>
      <c r="B737" s="177">
        <v>68</v>
      </c>
      <c r="C737" s="177">
        <v>53</v>
      </c>
      <c r="D737" s="177">
        <f t="shared" ref="D737:D738" si="1232">(B737+C737)/2</f>
        <v>60.5</v>
      </c>
      <c r="E737" s="177">
        <v>80</v>
      </c>
      <c r="F737" s="177">
        <v>76</v>
      </c>
      <c r="G737" s="177">
        <f t="shared" si="1094"/>
        <v>4</v>
      </c>
      <c r="H737" s="177">
        <f t="shared" ref="H737:H738" si="1233">(E737+F737)/2</f>
        <v>78</v>
      </c>
      <c r="I737" s="177">
        <f t="shared" si="1095"/>
        <v>-17.5</v>
      </c>
      <c r="J737" s="204" t="s">
        <v>1608</v>
      </c>
      <c r="K737" s="231" t="s">
        <v>1608</v>
      </c>
      <c r="L737" s="232" t="s">
        <v>1541</v>
      </c>
      <c r="M737" s="216">
        <f t="shared" ref="M737:M738" si="1234">N737/1000000</f>
        <v>54.365242000000002</v>
      </c>
      <c r="N737" s="233">
        <v>54365242</v>
      </c>
      <c r="O737" s="216">
        <f t="shared" ref="O737:O738" si="1235">P737/1000000</f>
        <v>144.105346</v>
      </c>
      <c r="P737" s="180">
        <v>144105346</v>
      </c>
      <c r="Q737" s="216">
        <f t="shared" ref="Q737:Q738" si="1236">R737/1000000</f>
        <v>287.60000000000002</v>
      </c>
      <c r="R737" s="233">
        <v>287600000</v>
      </c>
      <c r="S737" s="180">
        <f>P737+R737</f>
        <v>431705346</v>
      </c>
      <c r="T737" s="180">
        <f t="shared" ref="T737:T738" si="1237">S737/1000000</f>
        <v>431.70534600000002</v>
      </c>
      <c r="U737" s="234">
        <f t="shared" si="1226"/>
        <v>0.66619513208437309</v>
      </c>
      <c r="V737" s="227">
        <v>150</v>
      </c>
      <c r="W737" s="235">
        <f>SUM(S737/(V737*1000000))</f>
        <v>2.8780356399999998</v>
      </c>
      <c r="X737" s="234">
        <f t="shared" si="1227"/>
        <v>0.3624349466666667</v>
      </c>
      <c r="Y737" s="177">
        <v>2019</v>
      </c>
      <c r="Z737" s="236"/>
      <c r="AA737" s="236"/>
      <c r="AB737" s="248" t="s">
        <v>2987</v>
      </c>
      <c r="AC737" s="190"/>
    </row>
    <row r="738" spans="1:29">
      <c r="A738" s="262" t="s">
        <v>2988</v>
      </c>
      <c r="B738" s="177">
        <v>85</v>
      </c>
      <c r="C738" s="195">
        <v>72</v>
      </c>
      <c r="D738" s="252">
        <f t="shared" si="1232"/>
        <v>78.5</v>
      </c>
      <c r="E738" s="195">
        <v>45</v>
      </c>
      <c r="F738" s="195">
        <v>59</v>
      </c>
      <c r="G738" s="180">
        <f t="shared" si="1094"/>
        <v>-14</v>
      </c>
      <c r="H738" s="195">
        <f t="shared" si="1233"/>
        <v>52</v>
      </c>
      <c r="I738" s="208">
        <f t="shared" si="1095"/>
        <v>26.5</v>
      </c>
      <c r="J738" s="204" t="s">
        <v>1565</v>
      </c>
      <c r="K738" s="204" t="s">
        <v>1565</v>
      </c>
      <c r="L738" s="183" t="s">
        <v>1547</v>
      </c>
      <c r="M738" s="184">
        <f t="shared" si="1234"/>
        <v>11.355225000000001</v>
      </c>
      <c r="N738" s="180">
        <v>11355225</v>
      </c>
      <c r="O738" s="216">
        <f t="shared" si="1235"/>
        <v>30.080224999999999</v>
      </c>
      <c r="P738" s="180">
        <v>30080225</v>
      </c>
      <c r="Q738" s="184">
        <f t="shared" si="1236"/>
        <v>33.149571000000002</v>
      </c>
      <c r="R738" s="185">
        <v>33149571</v>
      </c>
      <c r="S738" s="185">
        <f>R738+P738</f>
        <v>63229796</v>
      </c>
      <c r="T738" s="185">
        <f t="shared" si="1237"/>
        <v>63.229796</v>
      </c>
      <c r="U738" s="209">
        <f>R738/S738</f>
        <v>0.52427135776303946</v>
      </c>
      <c r="V738" s="187">
        <v>22</v>
      </c>
      <c r="W738" s="188">
        <f t="shared" ref="W738:W740" si="1238">SUM(T738/V738)</f>
        <v>2.8740816363636363</v>
      </c>
      <c r="X738" s="209">
        <f>N738/(V738*1000000)</f>
        <v>0.51614659090909087</v>
      </c>
      <c r="Y738" s="195">
        <v>2016</v>
      </c>
      <c r="Z738" s="190"/>
      <c r="AA738" s="190"/>
      <c r="AB738" s="191" t="s">
        <v>2989</v>
      </c>
      <c r="AC738" s="190"/>
    </row>
    <row r="739" spans="1:29">
      <c r="A739" s="261" t="s">
        <v>2990</v>
      </c>
      <c r="B739" s="218">
        <v>12</v>
      </c>
      <c r="C739" s="178">
        <v>23</v>
      </c>
      <c r="D739" s="247">
        <f>AVERAGE(B739:C739)</f>
        <v>17.5</v>
      </c>
      <c r="E739" s="178">
        <v>47</v>
      </c>
      <c r="F739" s="178">
        <v>45</v>
      </c>
      <c r="G739" s="220">
        <f t="shared" si="1094"/>
        <v>2</v>
      </c>
      <c r="H739" s="220">
        <f>AVERAGE(E739:F739)</f>
        <v>46</v>
      </c>
      <c r="I739" s="220">
        <f t="shared" si="1095"/>
        <v>-28.5</v>
      </c>
      <c r="J739" s="213" t="s">
        <v>1550</v>
      </c>
      <c r="K739" s="213" t="s">
        <v>1550</v>
      </c>
      <c r="L739" s="213" t="s">
        <v>1547</v>
      </c>
      <c r="M739" s="221">
        <v>34.299999999999997</v>
      </c>
      <c r="N739" s="222">
        <f>M739*1000000</f>
        <v>34300000</v>
      </c>
      <c r="O739" s="184">
        <v>109.2</v>
      </c>
      <c r="P739" s="222">
        <f>O739*1000000</f>
        <v>109200000</v>
      </c>
      <c r="Q739" s="184">
        <v>62.63</v>
      </c>
      <c r="R739" s="180">
        <f>SUM(Q739*1000000)</f>
        <v>62630000</v>
      </c>
      <c r="S739" s="222">
        <f>T739*1000000</f>
        <v>171830000</v>
      </c>
      <c r="T739" s="222">
        <v>171.83</v>
      </c>
      <c r="U739" s="209">
        <f t="shared" ref="U739:U753" si="1239">(R739/S739)</f>
        <v>0.3644881568992609</v>
      </c>
      <c r="V739" s="187">
        <v>60</v>
      </c>
      <c r="W739" s="223">
        <f t="shared" si="1238"/>
        <v>2.8638333333333335</v>
      </c>
      <c r="X739" s="228">
        <f t="shared" ref="X739:X753" si="1240">SUM(M739/V739)</f>
        <v>0.57166666666666666</v>
      </c>
      <c r="Y739" s="178">
        <v>2009</v>
      </c>
      <c r="Z739" s="190"/>
      <c r="AA739" s="190"/>
      <c r="AB739" s="224" t="s">
        <v>2991</v>
      </c>
      <c r="AC739" s="189"/>
    </row>
    <row r="740" spans="1:29">
      <c r="A740" s="264" t="s">
        <v>358</v>
      </c>
      <c r="B740" s="206">
        <v>47</v>
      </c>
      <c r="C740" s="189">
        <v>55</v>
      </c>
      <c r="D740" s="189">
        <f>(B740+C740)/2</f>
        <v>51</v>
      </c>
      <c r="E740" s="189">
        <v>64</v>
      </c>
      <c r="F740" s="189">
        <v>74</v>
      </c>
      <c r="G740" s="195">
        <f t="shared" si="1094"/>
        <v>-10</v>
      </c>
      <c r="H740" s="189">
        <f>(E740+F740)/2</f>
        <v>69</v>
      </c>
      <c r="I740" s="195">
        <f t="shared" si="1095"/>
        <v>-18</v>
      </c>
      <c r="J740" s="193" t="s">
        <v>1601</v>
      </c>
      <c r="K740" s="193" t="s">
        <v>1601</v>
      </c>
      <c r="L740" s="193" t="s">
        <v>1541</v>
      </c>
      <c r="M740" s="184">
        <f t="shared" ref="M740:M741" si="1241">N740/1000000</f>
        <v>52.107731000000001</v>
      </c>
      <c r="N740" s="185">
        <v>52107731</v>
      </c>
      <c r="O740" s="184">
        <f t="shared" ref="O740:O741" si="1242">P740/1000000</f>
        <v>177.39751000000001</v>
      </c>
      <c r="P740" s="180">
        <v>177397510</v>
      </c>
      <c r="Q740" s="184">
        <f t="shared" ref="Q740:Q741" si="1243">R740/1000000</f>
        <v>208.64409699999999</v>
      </c>
      <c r="R740" s="180">
        <v>208644097</v>
      </c>
      <c r="S740" s="185">
        <f>SUM(P740+(Q740*1000000))</f>
        <v>386041607</v>
      </c>
      <c r="T740" s="185">
        <f t="shared" ref="T740:T747" si="1244">S740/1000000</f>
        <v>386.041607</v>
      </c>
      <c r="U740" s="209">
        <f t="shared" si="1239"/>
        <v>0.54047049130639435</v>
      </c>
      <c r="V740" s="187">
        <v>135</v>
      </c>
      <c r="W740" s="223">
        <f t="shared" si="1238"/>
        <v>2.8595674592592593</v>
      </c>
      <c r="X740" s="228">
        <f t="shared" si="1240"/>
        <v>0.38598319259259262</v>
      </c>
      <c r="Y740" s="189">
        <v>2015</v>
      </c>
      <c r="Z740" s="190"/>
      <c r="AA740" s="190"/>
      <c r="AB740" s="224" t="s">
        <v>2992</v>
      </c>
      <c r="AC740" s="189"/>
    </row>
    <row r="741" spans="1:29">
      <c r="A741" s="261" t="s">
        <v>1327</v>
      </c>
      <c r="B741" s="218">
        <v>86</v>
      </c>
      <c r="C741" s="178">
        <v>72</v>
      </c>
      <c r="D741" s="247">
        <f t="shared" ref="D741:D742" si="1245">AVERAGE(B741:C741)</f>
        <v>79</v>
      </c>
      <c r="E741" s="178">
        <v>87</v>
      </c>
      <c r="F741" s="178">
        <v>85</v>
      </c>
      <c r="G741" s="220">
        <f t="shared" si="1094"/>
        <v>2</v>
      </c>
      <c r="H741" s="220">
        <f t="shared" ref="H741:H742" si="1246">AVERAGE(E741:F741)</f>
        <v>86</v>
      </c>
      <c r="I741" s="220">
        <f t="shared" si="1095"/>
        <v>-7</v>
      </c>
      <c r="J741" s="213" t="s">
        <v>1601</v>
      </c>
      <c r="K741" s="213" t="s">
        <v>1806</v>
      </c>
      <c r="L741" s="196" t="s">
        <v>1547</v>
      </c>
      <c r="M741" s="221">
        <f t="shared" si="1241"/>
        <v>49.038711999999997</v>
      </c>
      <c r="N741" s="222">
        <v>49038712</v>
      </c>
      <c r="O741" s="184">
        <f t="shared" si="1242"/>
        <v>189.422889</v>
      </c>
      <c r="P741" s="222">
        <v>189422889</v>
      </c>
      <c r="Q741" s="184">
        <f t="shared" si="1243"/>
        <v>281.8</v>
      </c>
      <c r="R741" s="185">
        <v>281800000</v>
      </c>
      <c r="S741" s="222">
        <v>471222889</v>
      </c>
      <c r="T741" s="222">
        <f t="shared" si="1244"/>
        <v>471.22288900000001</v>
      </c>
      <c r="U741" s="209">
        <f t="shared" si="1239"/>
        <v>0.59801848886843867</v>
      </c>
      <c r="V741" s="187">
        <v>165</v>
      </c>
      <c r="W741" s="223">
        <f>SUM((S741/1000000)/V741)</f>
        <v>2.8558962969696968</v>
      </c>
      <c r="X741" s="228">
        <f t="shared" si="1240"/>
        <v>0.29720431515151513</v>
      </c>
      <c r="Y741" s="182">
        <v>2012</v>
      </c>
      <c r="Z741" s="190"/>
      <c r="AA741" s="190"/>
      <c r="AB741" s="224" t="s">
        <v>2993</v>
      </c>
      <c r="AC741" s="189"/>
    </row>
    <row r="742" spans="1:29">
      <c r="A742" s="261" t="s">
        <v>2994</v>
      </c>
      <c r="B742" s="206">
        <v>55</v>
      </c>
      <c r="C742" s="189">
        <v>56</v>
      </c>
      <c r="D742" s="247">
        <f t="shared" si="1245"/>
        <v>55.5</v>
      </c>
      <c r="E742" s="189">
        <v>57</v>
      </c>
      <c r="F742" s="178">
        <v>64</v>
      </c>
      <c r="G742" s="220">
        <f t="shared" si="1094"/>
        <v>-7</v>
      </c>
      <c r="H742" s="220">
        <f t="shared" si="1246"/>
        <v>60.5</v>
      </c>
      <c r="I742" s="220">
        <f t="shared" si="1095"/>
        <v>-5</v>
      </c>
      <c r="J742" s="213" t="s">
        <v>1609</v>
      </c>
      <c r="K742" s="213" t="s">
        <v>2336</v>
      </c>
      <c r="L742" s="213" t="s">
        <v>1541</v>
      </c>
      <c r="M742" s="184">
        <v>21.86</v>
      </c>
      <c r="N742" s="222">
        <f>M742*1000000</f>
        <v>21860000</v>
      </c>
      <c r="O742" s="184">
        <v>63.69</v>
      </c>
      <c r="P742" s="222">
        <f>O742*1000000</f>
        <v>63690000</v>
      </c>
      <c r="Q742" s="184">
        <v>67.099999999999994</v>
      </c>
      <c r="R742" s="180">
        <f>SUM(Q742*1000000)</f>
        <v>67099999.999999993</v>
      </c>
      <c r="S742" s="185">
        <f>SUM(N742:P742)</f>
        <v>85550063.689999998</v>
      </c>
      <c r="T742" s="180">
        <f t="shared" si="1244"/>
        <v>85.550063690000002</v>
      </c>
      <c r="U742" s="209">
        <f t="shared" si="1239"/>
        <v>0.78433606131661304</v>
      </c>
      <c r="V742" s="187">
        <v>30</v>
      </c>
      <c r="W742" s="223">
        <f t="shared" ref="W742:W744" si="1247">SUM(T742/V742)</f>
        <v>2.8516687896666668</v>
      </c>
      <c r="X742" s="228">
        <f t="shared" si="1240"/>
        <v>0.72866666666666668</v>
      </c>
      <c r="Y742" s="178">
        <v>2011</v>
      </c>
      <c r="Z742" s="190"/>
      <c r="AA742" s="190"/>
      <c r="AB742" s="224" t="s">
        <v>2995</v>
      </c>
      <c r="AC742" s="189"/>
    </row>
    <row r="743" spans="1:29">
      <c r="A743" s="264" t="s">
        <v>943</v>
      </c>
      <c r="B743" s="206">
        <v>25</v>
      </c>
      <c r="C743" s="189">
        <v>38</v>
      </c>
      <c r="D743" s="253">
        <f>(B743+C743)/2</f>
        <v>31.5</v>
      </c>
      <c r="E743" s="195">
        <v>59</v>
      </c>
      <c r="F743" s="189">
        <v>63</v>
      </c>
      <c r="G743" s="180">
        <f t="shared" si="1094"/>
        <v>-4</v>
      </c>
      <c r="H743" s="189">
        <f>(E743+F743)/2</f>
        <v>61</v>
      </c>
      <c r="I743" s="208">
        <f t="shared" si="1095"/>
        <v>-29.5</v>
      </c>
      <c r="J743" s="193" t="s">
        <v>1609</v>
      </c>
      <c r="K743" s="193" t="s">
        <v>1609</v>
      </c>
      <c r="L743" s="193" t="s">
        <v>1557</v>
      </c>
      <c r="M743" s="184">
        <f t="shared" ref="M743:M747" si="1248">N743/1000000</f>
        <v>27.018485999999999</v>
      </c>
      <c r="N743" s="185">
        <v>27018486</v>
      </c>
      <c r="O743" s="184">
        <f t="shared" ref="O743:O747" si="1249">P743/1000000</f>
        <v>89.760955999999993</v>
      </c>
      <c r="P743" s="180">
        <v>89760956</v>
      </c>
      <c r="Q743" s="184">
        <f t="shared" ref="Q743:Q747" si="1250">R743/1000000</f>
        <v>350.842581</v>
      </c>
      <c r="R743" s="180">
        <v>350842581</v>
      </c>
      <c r="S743" s="185">
        <f>SUM(P743+(Q743*1000000))</f>
        <v>440603537</v>
      </c>
      <c r="T743" s="185">
        <f t="shared" si="1244"/>
        <v>440.60353700000002</v>
      </c>
      <c r="U743" s="209">
        <f t="shared" si="1239"/>
        <v>0.79627726865025139</v>
      </c>
      <c r="V743" s="227">
        <v>155</v>
      </c>
      <c r="W743" s="223">
        <f t="shared" si="1247"/>
        <v>2.8426034645161291</v>
      </c>
      <c r="X743" s="228">
        <f t="shared" si="1240"/>
        <v>0.17431281290322581</v>
      </c>
      <c r="Y743" s="189">
        <v>2015</v>
      </c>
      <c r="Z743" s="190"/>
      <c r="AA743" s="190"/>
      <c r="AB743" s="224" t="s">
        <v>2996</v>
      </c>
      <c r="AC743" s="189"/>
    </row>
    <row r="744" spans="1:29">
      <c r="A744" s="263" t="s">
        <v>1324</v>
      </c>
      <c r="B744" s="206">
        <v>68</v>
      </c>
      <c r="C744" s="189">
        <v>63</v>
      </c>
      <c r="D744" s="253">
        <f t="shared" ref="D744:D750" si="1251">AVERAGE(B744:C744)</f>
        <v>65.5</v>
      </c>
      <c r="E744" s="189">
        <v>72</v>
      </c>
      <c r="F744" s="189">
        <v>68</v>
      </c>
      <c r="G744" s="244">
        <f t="shared" si="1094"/>
        <v>4</v>
      </c>
      <c r="H744" s="244">
        <f t="shared" ref="H744:H750" si="1252">AVERAGE(E744:F744)</f>
        <v>70</v>
      </c>
      <c r="I744" s="244">
        <f t="shared" si="1095"/>
        <v>-4.5</v>
      </c>
      <c r="J744" s="193" t="s">
        <v>1544</v>
      </c>
      <c r="K744" s="193" t="s">
        <v>2997</v>
      </c>
      <c r="L744" s="193" t="s">
        <v>1541</v>
      </c>
      <c r="M744" s="184">
        <f t="shared" si="1248"/>
        <v>66.411833999999999</v>
      </c>
      <c r="N744" s="185">
        <v>66411834</v>
      </c>
      <c r="O744" s="184">
        <f t="shared" si="1249"/>
        <v>202.359711</v>
      </c>
      <c r="P744" s="185">
        <v>202359711</v>
      </c>
      <c r="Q744" s="184">
        <f t="shared" si="1250"/>
        <v>337.64816500000001</v>
      </c>
      <c r="R744" s="185">
        <v>337648165</v>
      </c>
      <c r="S744" s="185">
        <v>540007876</v>
      </c>
      <c r="T744" s="185">
        <f t="shared" si="1244"/>
        <v>540.00787600000001</v>
      </c>
      <c r="U744" s="209">
        <f t="shared" si="1239"/>
        <v>0.62526526002002236</v>
      </c>
      <c r="V744" s="187">
        <v>190</v>
      </c>
      <c r="W744" s="223">
        <f t="shared" si="1247"/>
        <v>2.8421467157894735</v>
      </c>
      <c r="X744" s="228">
        <f t="shared" si="1240"/>
        <v>0.34953596842105261</v>
      </c>
      <c r="Y744" s="189">
        <v>2013</v>
      </c>
      <c r="Z744" s="190"/>
      <c r="AA744" s="190"/>
      <c r="AB744" s="224" t="s">
        <v>2998</v>
      </c>
      <c r="AC744" s="189"/>
    </row>
    <row r="745" spans="1:29">
      <c r="A745" s="265" t="s">
        <v>662</v>
      </c>
      <c r="B745" s="241">
        <v>50</v>
      </c>
      <c r="C745" s="182">
        <v>47</v>
      </c>
      <c r="D745" s="254">
        <f t="shared" si="1251"/>
        <v>48.5</v>
      </c>
      <c r="E745" s="182">
        <v>59</v>
      </c>
      <c r="F745" s="182">
        <v>59</v>
      </c>
      <c r="G745" s="211">
        <f t="shared" si="1094"/>
        <v>0</v>
      </c>
      <c r="H745" s="211">
        <f t="shared" si="1252"/>
        <v>59</v>
      </c>
      <c r="I745" s="211">
        <f t="shared" si="1095"/>
        <v>-10.5</v>
      </c>
      <c r="J745" s="196" t="s">
        <v>1701</v>
      </c>
      <c r="K745" s="196" t="s">
        <v>2999</v>
      </c>
      <c r="L745" s="196" t="s">
        <v>1557</v>
      </c>
      <c r="M745" s="216">
        <f t="shared" si="1248"/>
        <v>17.100519999999999</v>
      </c>
      <c r="N745" s="181">
        <v>17100520</v>
      </c>
      <c r="O745" s="216">
        <f t="shared" si="1249"/>
        <v>113.57492999999999</v>
      </c>
      <c r="P745" s="181">
        <v>113574930</v>
      </c>
      <c r="Q745" s="184">
        <f t="shared" si="1250"/>
        <v>246.62546900000001</v>
      </c>
      <c r="R745" s="180">
        <v>246625469</v>
      </c>
      <c r="S745" s="181">
        <v>360200399</v>
      </c>
      <c r="T745" s="180">
        <f t="shared" si="1244"/>
        <v>360.200399</v>
      </c>
      <c r="U745" s="209">
        <f t="shared" si="1239"/>
        <v>0.68468960524388534</v>
      </c>
      <c r="V745" s="227">
        <v>127</v>
      </c>
      <c r="W745" s="239">
        <f t="shared" ref="W745:W746" si="1253">SUM(S745/(V745*1000000))</f>
        <v>2.8362236141732282</v>
      </c>
      <c r="X745" s="228">
        <f t="shared" si="1240"/>
        <v>0.13464976377952756</v>
      </c>
      <c r="Y745" s="182">
        <v>2014</v>
      </c>
      <c r="Z745" s="202"/>
      <c r="AA745" s="190"/>
      <c r="AB745" s="224" t="s">
        <v>3000</v>
      </c>
      <c r="AC745" s="189"/>
    </row>
    <row r="746" spans="1:29">
      <c r="A746" s="265" t="s">
        <v>704</v>
      </c>
      <c r="B746" s="241">
        <v>72</v>
      </c>
      <c r="C746" s="182">
        <v>53</v>
      </c>
      <c r="D746" s="254">
        <f t="shared" si="1251"/>
        <v>62.5</v>
      </c>
      <c r="E746" s="182">
        <v>64</v>
      </c>
      <c r="F746" s="182">
        <v>66</v>
      </c>
      <c r="G746" s="211">
        <f t="shared" si="1094"/>
        <v>-2</v>
      </c>
      <c r="H746" s="211">
        <f t="shared" si="1252"/>
        <v>65</v>
      </c>
      <c r="I746" s="211">
        <f t="shared" si="1095"/>
        <v>-2.5</v>
      </c>
      <c r="J746" s="196" t="s">
        <v>1701</v>
      </c>
      <c r="K746" s="196" t="s">
        <v>2256</v>
      </c>
      <c r="L746" s="196" t="s">
        <v>1557</v>
      </c>
      <c r="M746" s="216">
        <f t="shared" si="1248"/>
        <v>25.447444000000001</v>
      </c>
      <c r="N746" s="181">
        <v>25447444</v>
      </c>
      <c r="O746" s="216">
        <f t="shared" si="1249"/>
        <v>83.350910999999996</v>
      </c>
      <c r="P746" s="181">
        <v>83350911</v>
      </c>
      <c r="Q746" s="184">
        <f t="shared" si="1250"/>
        <v>290.20118300000001</v>
      </c>
      <c r="R746" s="180">
        <v>290201183</v>
      </c>
      <c r="S746" s="181">
        <v>373552094</v>
      </c>
      <c r="T746" s="180">
        <f t="shared" si="1244"/>
        <v>373.55209400000001</v>
      </c>
      <c r="U746" s="209">
        <f t="shared" si="1239"/>
        <v>0.7768693782238576</v>
      </c>
      <c r="V746" s="227">
        <v>132</v>
      </c>
      <c r="W746" s="239">
        <f t="shared" si="1253"/>
        <v>2.8299401060606062</v>
      </c>
      <c r="X746" s="228">
        <f t="shared" si="1240"/>
        <v>0.19278366666666669</v>
      </c>
      <c r="Y746" s="182">
        <v>2014</v>
      </c>
      <c r="Z746" s="202"/>
      <c r="AA746" s="190"/>
      <c r="AB746" s="224" t="s">
        <v>3001</v>
      </c>
      <c r="AC746" s="189"/>
    </row>
    <row r="747" spans="1:29">
      <c r="A747" s="263" t="s">
        <v>3002</v>
      </c>
      <c r="B747" s="206">
        <v>48</v>
      </c>
      <c r="C747" s="189">
        <v>53</v>
      </c>
      <c r="D747" s="253">
        <f t="shared" si="1251"/>
        <v>50.5</v>
      </c>
      <c r="E747" s="189">
        <v>45</v>
      </c>
      <c r="F747" s="189">
        <v>62</v>
      </c>
      <c r="G747" s="244">
        <f t="shared" si="1094"/>
        <v>-17</v>
      </c>
      <c r="H747" s="244">
        <f t="shared" si="1252"/>
        <v>53.5</v>
      </c>
      <c r="I747" s="244">
        <f t="shared" si="1095"/>
        <v>-3</v>
      </c>
      <c r="J747" s="213" t="s">
        <v>1636</v>
      </c>
      <c r="K747" s="193" t="s">
        <v>3003</v>
      </c>
      <c r="L747" s="193" t="s">
        <v>3004</v>
      </c>
      <c r="M747" s="184">
        <f t="shared" si="1248"/>
        <v>12.101552</v>
      </c>
      <c r="N747" s="185">
        <v>12101552</v>
      </c>
      <c r="O747" s="184">
        <f t="shared" si="1249"/>
        <v>35.266618999999999</v>
      </c>
      <c r="P747" s="185">
        <v>35266619</v>
      </c>
      <c r="Q747" s="184">
        <f t="shared" si="1250"/>
        <v>49.524059000000001</v>
      </c>
      <c r="R747" s="185">
        <v>49524059</v>
      </c>
      <c r="S747" s="185">
        <v>84790678</v>
      </c>
      <c r="T747" s="185">
        <f t="shared" si="1244"/>
        <v>84.790678</v>
      </c>
      <c r="U747" s="209">
        <f t="shared" si="1239"/>
        <v>0.58407433656798924</v>
      </c>
      <c r="V747" s="227">
        <v>30</v>
      </c>
      <c r="W747" s="223">
        <f t="shared" ref="W747:W750" si="1254">SUM(T747/V747)</f>
        <v>2.8263559333333332</v>
      </c>
      <c r="X747" s="228">
        <f t="shared" si="1240"/>
        <v>0.40338506666666668</v>
      </c>
      <c r="Y747" s="189">
        <v>2013</v>
      </c>
      <c r="Z747" s="190"/>
      <c r="AA747" s="190"/>
      <c r="AB747" s="224" t="s">
        <v>3005</v>
      </c>
      <c r="AC747" s="189"/>
    </row>
    <row r="748" spans="1:29">
      <c r="A748" s="261" t="s">
        <v>3006</v>
      </c>
      <c r="B748" s="218">
        <v>2</v>
      </c>
      <c r="C748" s="178">
        <v>9</v>
      </c>
      <c r="D748" s="218">
        <f t="shared" si="1251"/>
        <v>5.5</v>
      </c>
      <c r="E748" s="178">
        <v>31</v>
      </c>
      <c r="F748" s="178">
        <v>28</v>
      </c>
      <c r="G748" s="178">
        <f t="shared" si="1094"/>
        <v>3</v>
      </c>
      <c r="H748" s="178">
        <f t="shared" si="1252"/>
        <v>29.5</v>
      </c>
      <c r="I748" s="218">
        <f t="shared" si="1095"/>
        <v>-24</v>
      </c>
      <c r="J748" s="213" t="s">
        <v>1550</v>
      </c>
      <c r="K748" s="213" t="s">
        <v>3007</v>
      </c>
      <c r="L748" s="213" t="s">
        <v>1547</v>
      </c>
      <c r="M748" s="221">
        <v>18.510000000000002</v>
      </c>
      <c r="N748" s="222">
        <f>M748*1000000</f>
        <v>18510000</v>
      </c>
      <c r="O748" s="184">
        <v>38.229999999999997</v>
      </c>
      <c r="P748" s="222">
        <f>O748*1000000</f>
        <v>38230000</v>
      </c>
      <c r="Q748" s="184">
        <v>46.41</v>
      </c>
      <c r="R748" s="180">
        <f>SUM(Q748*1000000)</f>
        <v>46410000</v>
      </c>
      <c r="S748" s="222">
        <f>T748*1000000</f>
        <v>84640000</v>
      </c>
      <c r="T748" s="222">
        <v>84.64</v>
      </c>
      <c r="U748" s="209">
        <f t="shared" si="1239"/>
        <v>0.54832230623818523</v>
      </c>
      <c r="V748" s="187">
        <v>30</v>
      </c>
      <c r="W748" s="223">
        <f t="shared" si="1254"/>
        <v>2.8213333333333335</v>
      </c>
      <c r="X748" s="228">
        <f t="shared" si="1240"/>
        <v>0.6170000000000001</v>
      </c>
      <c r="Y748" s="178">
        <v>2008</v>
      </c>
      <c r="Z748" s="190"/>
      <c r="AA748" s="190"/>
      <c r="AB748" s="224" t="s">
        <v>3008</v>
      </c>
      <c r="AC748" s="189"/>
    </row>
    <row r="749" spans="1:29">
      <c r="A749" s="261" t="s">
        <v>3009</v>
      </c>
      <c r="B749" s="218">
        <v>14</v>
      </c>
      <c r="C749" s="189">
        <v>27</v>
      </c>
      <c r="D749" s="247">
        <f t="shared" si="1251"/>
        <v>20.5</v>
      </c>
      <c r="E749" s="189">
        <v>61</v>
      </c>
      <c r="F749" s="178">
        <v>48</v>
      </c>
      <c r="G749" s="220">
        <f t="shared" si="1094"/>
        <v>13</v>
      </c>
      <c r="H749" s="220">
        <f t="shared" si="1252"/>
        <v>54.5</v>
      </c>
      <c r="I749" s="220">
        <f t="shared" si="1095"/>
        <v>-34</v>
      </c>
      <c r="J749" s="213" t="s">
        <v>1550</v>
      </c>
      <c r="K749" s="213" t="s">
        <v>1550</v>
      </c>
      <c r="L749" s="213" t="s">
        <v>1547</v>
      </c>
      <c r="M749" s="184">
        <v>39.699022999999997</v>
      </c>
      <c r="N749" s="180">
        <v>39699023</v>
      </c>
      <c r="O749" s="216">
        <f>P749/1000000</f>
        <v>168.27355</v>
      </c>
      <c r="P749" s="222">
        <v>168273550</v>
      </c>
      <c r="Q749" s="216">
        <f>R749/1000000</f>
        <v>85.351877000000002</v>
      </c>
      <c r="R749" s="222">
        <v>85351877</v>
      </c>
      <c r="S749" s="222">
        <v>253625427</v>
      </c>
      <c r="T749" s="222">
        <f>S749/1000000</f>
        <v>253.625427</v>
      </c>
      <c r="U749" s="209">
        <f t="shared" si="1239"/>
        <v>0.33652728754203337</v>
      </c>
      <c r="V749" s="187">
        <v>90</v>
      </c>
      <c r="W749" s="223">
        <f t="shared" si="1254"/>
        <v>2.8180603</v>
      </c>
      <c r="X749" s="228">
        <f t="shared" si="1240"/>
        <v>0.44110025555555554</v>
      </c>
      <c r="Y749" s="178">
        <v>2007</v>
      </c>
      <c r="Z749" s="190"/>
      <c r="AA749" s="190"/>
      <c r="AB749" s="191" t="s">
        <v>3010</v>
      </c>
      <c r="AC749" s="190"/>
    </row>
    <row r="750" spans="1:29">
      <c r="A750" s="261" t="s">
        <v>3011</v>
      </c>
      <c r="B750" s="218">
        <v>39</v>
      </c>
      <c r="C750" s="178">
        <v>55</v>
      </c>
      <c r="D750" s="218">
        <f t="shared" si="1251"/>
        <v>47</v>
      </c>
      <c r="E750" s="178">
        <v>54</v>
      </c>
      <c r="F750" s="178">
        <v>61</v>
      </c>
      <c r="G750" s="178">
        <f t="shared" si="1094"/>
        <v>-7</v>
      </c>
      <c r="H750" s="178">
        <f t="shared" si="1252"/>
        <v>57.5</v>
      </c>
      <c r="I750" s="218">
        <f t="shared" si="1095"/>
        <v>-10.5</v>
      </c>
      <c r="J750" s="213" t="s">
        <v>1550</v>
      </c>
      <c r="K750" s="213" t="s">
        <v>1623</v>
      </c>
      <c r="L750" s="213" t="s">
        <v>1547</v>
      </c>
      <c r="M750" s="221">
        <v>14.53</v>
      </c>
      <c r="N750" s="222">
        <f>M750*1000000</f>
        <v>14530000</v>
      </c>
      <c r="O750" s="184">
        <v>48.24</v>
      </c>
      <c r="P750" s="222">
        <f>O750*1000000</f>
        <v>48240000</v>
      </c>
      <c r="Q750" s="184">
        <v>22.21</v>
      </c>
      <c r="R750" s="180">
        <f>SUM(Q750*1000000)</f>
        <v>22210000</v>
      </c>
      <c r="S750" s="222">
        <f>T750*1000000</f>
        <v>70450000</v>
      </c>
      <c r="T750" s="222">
        <v>70.45</v>
      </c>
      <c r="U750" s="209">
        <f t="shared" si="1239"/>
        <v>0.31525904897090135</v>
      </c>
      <c r="V750" s="187">
        <v>25</v>
      </c>
      <c r="W750" s="223">
        <f t="shared" si="1254"/>
        <v>2.8180000000000001</v>
      </c>
      <c r="X750" s="228">
        <f t="shared" si="1240"/>
        <v>0.58119999999999994</v>
      </c>
      <c r="Y750" s="178">
        <v>2008</v>
      </c>
      <c r="Z750" s="190"/>
      <c r="AA750" s="190"/>
      <c r="AB750" s="224" t="s">
        <v>3012</v>
      </c>
      <c r="AC750" s="189"/>
    </row>
    <row r="751" spans="1:29">
      <c r="A751" s="260" t="s">
        <v>3013</v>
      </c>
      <c r="B751" s="177">
        <v>54</v>
      </c>
      <c r="C751" s="177">
        <v>54</v>
      </c>
      <c r="D751" s="177">
        <f>(B751+C751)/2</f>
        <v>54</v>
      </c>
      <c r="E751" s="177">
        <v>86</v>
      </c>
      <c r="F751" s="177">
        <v>50</v>
      </c>
      <c r="G751" s="177">
        <f t="shared" si="1094"/>
        <v>36</v>
      </c>
      <c r="H751" s="177">
        <f>(E751+F751)/2</f>
        <v>68</v>
      </c>
      <c r="I751" s="177">
        <f t="shared" si="1095"/>
        <v>-14</v>
      </c>
      <c r="J751" s="183" t="s">
        <v>1544</v>
      </c>
      <c r="K751" s="232" t="s">
        <v>2690</v>
      </c>
      <c r="L751" s="232" t="s">
        <v>1557</v>
      </c>
      <c r="M751" s="216">
        <f>N751/1000000</f>
        <v>177.38386399999999</v>
      </c>
      <c r="N751" s="233">
        <v>177383864</v>
      </c>
      <c r="O751" s="216">
        <f>P751/1000000</f>
        <v>390.60253599999999</v>
      </c>
      <c r="P751" s="233">
        <v>390602536</v>
      </c>
      <c r="Q751" s="216">
        <f>R751/1000000</f>
        <v>384.22697799999997</v>
      </c>
      <c r="R751" s="233">
        <v>384226978</v>
      </c>
      <c r="S751" s="180">
        <f>P751+R751</f>
        <v>774829514</v>
      </c>
      <c r="T751" s="180">
        <f>S751/1000000</f>
        <v>774.82951400000002</v>
      </c>
      <c r="U751" s="234">
        <f t="shared" si="1239"/>
        <v>0.49588583173149492</v>
      </c>
      <c r="V751" s="227">
        <v>275</v>
      </c>
      <c r="W751" s="235">
        <f>SUM(S751/(V751*1000000))</f>
        <v>2.817561869090909</v>
      </c>
      <c r="X751" s="234">
        <f t="shared" si="1240"/>
        <v>0.64503223272727273</v>
      </c>
      <c r="Y751" s="177">
        <v>2019</v>
      </c>
      <c r="Z751" s="236"/>
      <c r="AA751" s="236"/>
      <c r="AB751" s="232" t="s">
        <v>1537</v>
      </c>
      <c r="AC751" s="190"/>
    </row>
    <row r="752" spans="1:29">
      <c r="A752" s="261" t="s">
        <v>3014</v>
      </c>
      <c r="B752" s="218">
        <v>31</v>
      </c>
      <c r="C752" s="178">
        <v>39</v>
      </c>
      <c r="D752" s="218">
        <f t="shared" ref="D752:D753" si="1255">AVERAGE(B752:C752)</f>
        <v>35</v>
      </c>
      <c r="E752" s="178">
        <v>56</v>
      </c>
      <c r="F752" s="178">
        <v>46</v>
      </c>
      <c r="G752" s="178">
        <f t="shared" si="1094"/>
        <v>10</v>
      </c>
      <c r="H752" s="178">
        <f t="shared" ref="H752:H753" si="1256">AVERAGE(E752:F752)</f>
        <v>51</v>
      </c>
      <c r="I752" s="218">
        <f t="shared" si="1095"/>
        <v>-16</v>
      </c>
      <c r="J752" s="213" t="s">
        <v>1612</v>
      </c>
      <c r="K752" s="213" t="s">
        <v>1612</v>
      </c>
      <c r="L752" s="213" t="s">
        <v>1541</v>
      </c>
      <c r="M752" s="221">
        <v>13.42</v>
      </c>
      <c r="N752" s="222">
        <f t="shared" ref="N752:N753" si="1257">M752*1000000</f>
        <v>13420000</v>
      </c>
      <c r="O752" s="184">
        <v>41.85</v>
      </c>
      <c r="P752" s="222">
        <f t="shared" ref="P752:P753" si="1258">O752*1000000</f>
        <v>41850000</v>
      </c>
      <c r="Q752" s="184">
        <v>42.52</v>
      </c>
      <c r="R752" s="180">
        <f t="shared" ref="R752:R753" si="1259">SUM(Q752*1000000)</f>
        <v>42520000</v>
      </c>
      <c r="S752" s="222">
        <f>T752*1000000</f>
        <v>84370000</v>
      </c>
      <c r="T752" s="222">
        <v>84.37</v>
      </c>
      <c r="U752" s="209">
        <f t="shared" si="1239"/>
        <v>0.50397060566552088</v>
      </c>
      <c r="V752" s="187">
        <v>30</v>
      </c>
      <c r="W752" s="223">
        <f t="shared" ref="W752:W754" si="1260">SUM(T752/V752)</f>
        <v>2.8123333333333336</v>
      </c>
      <c r="X752" s="228">
        <f t="shared" si="1240"/>
        <v>0.44733333333333331</v>
      </c>
      <c r="Y752" s="178">
        <v>2008</v>
      </c>
      <c r="Z752" s="190"/>
      <c r="AA752" s="190"/>
      <c r="AB752" s="224" t="s">
        <v>3015</v>
      </c>
      <c r="AC752" s="189"/>
    </row>
    <row r="753" spans="1:29">
      <c r="A753" s="261" t="s">
        <v>3016</v>
      </c>
      <c r="B753" s="206">
        <v>71</v>
      </c>
      <c r="C753" s="189">
        <v>58</v>
      </c>
      <c r="D753" s="218">
        <f t="shared" si="1255"/>
        <v>64.5</v>
      </c>
      <c r="E753" s="189">
        <v>71</v>
      </c>
      <c r="F753" s="178">
        <v>58</v>
      </c>
      <c r="G753" s="178">
        <f t="shared" si="1094"/>
        <v>13</v>
      </c>
      <c r="H753" s="178">
        <f t="shared" si="1256"/>
        <v>64.5</v>
      </c>
      <c r="I753" s="218">
        <f t="shared" si="1095"/>
        <v>0</v>
      </c>
      <c r="J753" s="213" t="s">
        <v>1550</v>
      </c>
      <c r="K753" s="213" t="s">
        <v>2025</v>
      </c>
      <c r="L753" s="213" t="s">
        <v>1574</v>
      </c>
      <c r="M753" s="184">
        <v>15.56</v>
      </c>
      <c r="N753" s="222">
        <f t="shared" si="1257"/>
        <v>15560000</v>
      </c>
      <c r="O753" s="184">
        <v>51.8</v>
      </c>
      <c r="P753" s="222">
        <f t="shared" si="1258"/>
        <v>51800000</v>
      </c>
      <c r="Q753" s="184">
        <v>11.74</v>
      </c>
      <c r="R753" s="180">
        <f t="shared" si="1259"/>
        <v>11740000</v>
      </c>
      <c r="S753" s="185">
        <f>SUM(N753:P753)</f>
        <v>67360051.799999997</v>
      </c>
      <c r="T753" s="180">
        <f t="shared" ref="T753:T758" si="1261">S753/1000000</f>
        <v>67.360051799999994</v>
      </c>
      <c r="U753" s="209">
        <f t="shared" si="1239"/>
        <v>0.17428727689903589</v>
      </c>
      <c r="V753" s="187">
        <v>24</v>
      </c>
      <c r="W753" s="223">
        <f t="shared" si="1260"/>
        <v>2.8066688249999996</v>
      </c>
      <c r="X753" s="228">
        <f t="shared" si="1240"/>
        <v>0.64833333333333332</v>
      </c>
      <c r="Y753" s="178">
        <v>2011</v>
      </c>
      <c r="Z753" s="190"/>
      <c r="AA753" s="190"/>
      <c r="AB753" s="224" t="s">
        <v>3017</v>
      </c>
      <c r="AC753" s="189"/>
    </row>
    <row r="754" spans="1:29">
      <c r="A754" s="262" t="s">
        <v>3018</v>
      </c>
      <c r="B754" s="177">
        <v>20</v>
      </c>
      <c r="C754" s="195">
        <v>42</v>
      </c>
      <c r="D754" s="252">
        <f t="shared" ref="D754:D758" si="1262">(B754+C754)/2</f>
        <v>31</v>
      </c>
      <c r="E754" s="195">
        <v>41</v>
      </c>
      <c r="F754" s="195">
        <v>56</v>
      </c>
      <c r="G754" s="180">
        <f t="shared" si="1094"/>
        <v>-15</v>
      </c>
      <c r="H754" s="195">
        <f t="shared" ref="H754:H758" si="1263">(E754+F754)/2</f>
        <v>48.5</v>
      </c>
      <c r="I754" s="208">
        <f t="shared" si="1095"/>
        <v>-17.5</v>
      </c>
      <c r="J754" s="183" t="s">
        <v>1534</v>
      </c>
      <c r="K754" s="183" t="s">
        <v>1534</v>
      </c>
      <c r="L754" s="183" t="s">
        <v>1541</v>
      </c>
      <c r="M754" s="184">
        <f t="shared" ref="M754:M758" si="1264">N754/1000000</f>
        <v>14.860424999999999</v>
      </c>
      <c r="N754" s="180">
        <v>14860425</v>
      </c>
      <c r="O754" s="216">
        <f t="shared" ref="O754:O758" si="1265">P754/1000000</f>
        <v>31.847432000000001</v>
      </c>
      <c r="P754" s="180">
        <v>31847432</v>
      </c>
      <c r="Q754" s="184">
        <f t="shared" ref="Q754:Q758" si="1266">R754/1000000</f>
        <v>178.58118400000001</v>
      </c>
      <c r="R754" s="185">
        <v>178581184</v>
      </c>
      <c r="S754" s="185">
        <f>R754+P754</f>
        <v>210428616</v>
      </c>
      <c r="T754" s="185">
        <f t="shared" si="1261"/>
        <v>210.42861600000001</v>
      </c>
      <c r="U754" s="209">
        <f>R754/S754</f>
        <v>0.84865446247101672</v>
      </c>
      <c r="V754" s="187">
        <v>75</v>
      </c>
      <c r="W754" s="188">
        <f t="shared" si="1260"/>
        <v>2.80571488</v>
      </c>
      <c r="X754" s="209">
        <f>N754/(V754*1000000)</f>
        <v>0.19813900000000001</v>
      </c>
      <c r="Y754" s="195">
        <v>2016</v>
      </c>
      <c r="Z754" s="190"/>
      <c r="AA754" s="190"/>
      <c r="AB754" s="191" t="s">
        <v>3019</v>
      </c>
      <c r="AC754" s="190"/>
    </row>
    <row r="755" spans="1:29">
      <c r="A755" s="229" t="s">
        <v>3020</v>
      </c>
      <c r="B755" s="177">
        <v>69</v>
      </c>
      <c r="C755" s="177">
        <v>56</v>
      </c>
      <c r="D755" s="177">
        <f t="shared" si="1262"/>
        <v>62.5</v>
      </c>
      <c r="E755" s="177">
        <v>88</v>
      </c>
      <c r="F755" s="177">
        <v>57</v>
      </c>
      <c r="G755" s="177">
        <f t="shared" si="1094"/>
        <v>31</v>
      </c>
      <c r="H755" s="177">
        <f t="shared" si="1263"/>
        <v>72.5</v>
      </c>
      <c r="I755" s="177">
        <f t="shared" si="1095"/>
        <v>-10</v>
      </c>
      <c r="J755" s="204" t="s">
        <v>1565</v>
      </c>
      <c r="K755" s="231" t="s">
        <v>1565</v>
      </c>
      <c r="L755" s="232" t="s">
        <v>1557</v>
      </c>
      <c r="M755" s="216">
        <f t="shared" si="1264"/>
        <v>26.803104000000001</v>
      </c>
      <c r="N755" s="233">
        <v>26803104</v>
      </c>
      <c r="O755" s="216">
        <f t="shared" si="1265"/>
        <v>72.308744000000004</v>
      </c>
      <c r="P755" s="180">
        <v>72308744</v>
      </c>
      <c r="Q755" s="216">
        <f t="shared" si="1266"/>
        <v>45.499256000000003</v>
      </c>
      <c r="R755" s="233">
        <v>45499256</v>
      </c>
      <c r="S755" s="180">
        <f>P755+R755</f>
        <v>117808000</v>
      </c>
      <c r="T755" s="180">
        <f t="shared" si="1261"/>
        <v>117.80800000000001</v>
      </c>
      <c r="U755" s="234">
        <f t="shared" ref="U755:U772" si="1267">(R755/S755)</f>
        <v>0.38621533342387615</v>
      </c>
      <c r="V755" s="227">
        <v>42</v>
      </c>
      <c r="W755" s="235">
        <f t="shared" ref="W755:W756" si="1268">SUM(S755/(V755*1000000))</f>
        <v>2.8049523809523809</v>
      </c>
      <c r="X755" s="234">
        <f t="shared" ref="X755:X772" si="1269">SUM(M755/V755)</f>
        <v>0.63816914285714288</v>
      </c>
      <c r="Y755" s="177">
        <v>2019</v>
      </c>
      <c r="Z755" s="236"/>
      <c r="AA755" s="236"/>
      <c r="AB755" s="248" t="s">
        <v>3021</v>
      </c>
      <c r="AC755" s="190"/>
    </row>
    <row r="756" spans="1:29">
      <c r="A756" s="268" t="s">
        <v>69</v>
      </c>
      <c r="B756" s="177">
        <v>88</v>
      </c>
      <c r="C756" s="178">
        <v>70</v>
      </c>
      <c r="D756" s="180">
        <f t="shared" si="1262"/>
        <v>79</v>
      </c>
      <c r="E756" s="178">
        <v>80</v>
      </c>
      <c r="F756" s="180">
        <v>74</v>
      </c>
      <c r="G756" s="181">
        <f t="shared" si="1094"/>
        <v>6</v>
      </c>
      <c r="H756" s="182">
        <f t="shared" si="1263"/>
        <v>77</v>
      </c>
      <c r="I756" s="181">
        <f t="shared" si="1095"/>
        <v>2</v>
      </c>
      <c r="J756" s="204" t="s">
        <v>1544</v>
      </c>
      <c r="K756" s="204" t="s">
        <v>1544</v>
      </c>
      <c r="L756" s="183" t="s">
        <v>1557</v>
      </c>
      <c r="M756" s="184">
        <f t="shared" si="1264"/>
        <v>75.812205000000006</v>
      </c>
      <c r="N756" s="180">
        <v>75812205</v>
      </c>
      <c r="O756" s="184">
        <f t="shared" si="1265"/>
        <v>211.63091600000001</v>
      </c>
      <c r="P756" s="180">
        <v>211630916</v>
      </c>
      <c r="Q756" s="184">
        <f t="shared" si="1266"/>
        <v>333.30165099999999</v>
      </c>
      <c r="R756" s="185">
        <f>S756-P756</f>
        <v>333301651</v>
      </c>
      <c r="S756" s="180">
        <v>544932567</v>
      </c>
      <c r="T756" s="185">
        <f t="shared" si="1261"/>
        <v>544.93256699999995</v>
      </c>
      <c r="U756" s="186">
        <f t="shared" si="1267"/>
        <v>0.61163834056554012</v>
      </c>
      <c r="V756" s="187">
        <v>195</v>
      </c>
      <c r="W756" s="239">
        <f t="shared" si="1268"/>
        <v>2.7945259846153845</v>
      </c>
      <c r="X756" s="186">
        <f t="shared" si="1269"/>
        <v>0.38878053846153848</v>
      </c>
      <c r="Y756" s="178">
        <v>2018</v>
      </c>
      <c r="Z756" s="190"/>
      <c r="AA756" s="190"/>
      <c r="AB756" s="191" t="s">
        <v>3022</v>
      </c>
      <c r="AC756" s="190"/>
    </row>
    <row r="757" spans="1:29">
      <c r="A757" s="264" t="s">
        <v>3023</v>
      </c>
      <c r="B757" s="206">
        <v>29</v>
      </c>
      <c r="C757" s="189">
        <v>34</v>
      </c>
      <c r="D757" s="189">
        <f t="shared" si="1262"/>
        <v>31.5</v>
      </c>
      <c r="E757" s="195">
        <v>48</v>
      </c>
      <c r="F757" s="195">
        <v>38</v>
      </c>
      <c r="G757" s="195">
        <f t="shared" si="1094"/>
        <v>10</v>
      </c>
      <c r="H757" s="189">
        <f t="shared" si="1263"/>
        <v>43</v>
      </c>
      <c r="I757" s="195">
        <f t="shared" si="1095"/>
        <v>-11.5</v>
      </c>
      <c r="J757" s="193" t="s">
        <v>1550</v>
      </c>
      <c r="K757" s="193" t="s">
        <v>1550</v>
      </c>
      <c r="L757" s="193" t="s">
        <v>1547</v>
      </c>
      <c r="M757" s="184">
        <f t="shared" si="1264"/>
        <v>33.803252999999998</v>
      </c>
      <c r="N757" s="185">
        <v>33803253</v>
      </c>
      <c r="O757" s="184">
        <f t="shared" si="1265"/>
        <v>90.411452999999995</v>
      </c>
      <c r="P757" s="180">
        <v>90411453</v>
      </c>
      <c r="Q757" s="184">
        <f t="shared" si="1266"/>
        <v>21.3</v>
      </c>
      <c r="R757" s="180">
        <v>21300000</v>
      </c>
      <c r="S757" s="185">
        <f>SUM(P757+(Q757*1000000))</f>
        <v>111711453</v>
      </c>
      <c r="T757" s="185">
        <f t="shared" si="1261"/>
        <v>111.71145300000001</v>
      </c>
      <c r="U757" s="209">
        <f t="shared" si="1267"/>
        <v>0.19066979640843093</v>
      </c>
      <c r="V757" s="227">
        <v>40</v>
      </c>
      <c r="W757" s="223">
        <f>SUM(T757/V757)</f>
        <v>2.7927863250000002</v>
      </c>
      <c r="X757" s="228">
        <f t="shared" si="1269"/>
        <v>0.84508132499999999</v>
      </c>
      <c r="Y757" s="189">
        <v>2015</v>
      </c>
      <c r="Z757" s="190"/>
      <c r="AA757" s="190"/>
      <c r="AB757" s="224" t="s">
        <v>3024</v>
      </c>
      <c r="AC757" s="189"/>
    </row>
    <row r="758" spans="1:29">
      <c r="A758" s="262" t="s">
        <v>1255</v>
      </c>
      <c r="B758" s="177">
        <v>15</v>
      </c>
      <c r="C758" s="195">
        <v>28</v>
      </c>
      <c r="D758" s="180">
        <f t="shared" si="1262"/>
        <v>21.5</v>
      </c>
      <c r="E758" s="195">
        <v>45</v>
      </c>
      <c r="F758" s="195">
        <v>41</v>
      </c>
      <c r="G758" s="182">
        <f t="shared" si="1094"/>
        <v>4</v>
      </c>
      <c r="H758" s="182">
        <f t="shared" si="1263"/>
        <v>43</v>
      </c>
      <c r="I758" s="181">
        <f t="shared" si="1095"/>
        <v>-21.5</v>
      </c>
      <c r="J758" s="213" t="s">
        <v>1636</v>
      </c>
      <c r="K758" s="196" t="s">
        <v>1691</v>
      </c>
      <c r="L758" s="197" t="s">
        <v>1900</v>
      </c>
      <c r="M758" s="198">
        <f t="shared" si="1264"/>
        <v>44.680073</v>
      </c>
      <c r="N758" s="180">
        <v>44680073</v>
      </c>
      <c r="O758" s="198">
        <f t="shared" si="1265"/>
        <v>130.16868299999999</v>
      </c>
      <c r="P758" s="180">
        <v>130168683</v>
      </c>
      <c r="Q758" s="198">
        <f t="shared" si="1266"/>
        <v>475.25647400000003</v>
      </c>
      <c r="R758" s="181">
        <f>S758-P758</f>
        <v>475256474</v>
      </c>
      <c r="S758" s="180">
        <v>605425157</v>
      </c>
      <c r="T758" s="180">
        <f t="shared" si="1261"/>
        <v>605.42515700000001</v>
      </c>
      <c r="U758" s="186">
        <f t="shared" si="1267"/>
        <v>0.78499624355715369</v>
      </c>
      <c r="V758" s="227">
        <v>217</v>
      </c>
      <c r="W758" s="239">
        <f>SUM(S758/(V758*1000000))</f>
        <v>2.7899776820276498</v>
      </c>
      <c r="X758" s="186">
        <f t="shared" si="1269"/>
        <v>0.20589895391705068</v>
      </c>
      <c r="Y758" s="195">
        <v>2017</v>
      </c>
      <c r="Z758" s="202"/>
      <c r="AA758" s="202"/>
      <c r="AB758" s="203" t="s">
        <v>3025</v>
      </c>
      <c r="AC758" s="202"/>
    </row>
    <row r="759" spans="1:29">
      <c r="A759" s="261" t="s">
        <v>3026</v>
      </c>
      <c r="B759" s="218">
        <v>20</v>
      </c>
      <c r="C759" s="178">
        <v>37</v>
      </c>
      <c r="D759" s="218">
        <f>AVERAGE(B759:C759)</f>
        <v>28.5</v>
      </c>
      <c r="E759" s="178">
        <v>44</v>
      </c>
      <c r="F759" s="178">
        <v>51</v>
      </c>
      <c r="G759" s="178">
        <f t="shared" si="1094"/>
        <v>-7</v>
      </c>
      <c r="H759" s="178">
        <f>AVERAGE(E759:F759)</f>
        <v>47.5</v>
      </c>
      <c r="I759" s="218">
        <f t="shared" si="1095"/>
        <v>-19</v>
      </c>
      <c r="J759" s="213" t="s">
        <v>1609</v>
      </c>
      <c r="K759" s="213" t="s">
        <v>3027</v>
      </c>
      <c r="L759" s="213" t="s">
        <v>1547</v>
      </c>
      <c r="M759" s="221">
        <v>16</v>
      </c>
      <c r="N759" s="222">
        <f>M759*1000000</f>
        <v>16000000</v>
      </c>
      <c r="O759" s="184">
        <v>67.63</v>
      </c>
      <c r="P759" s="222">
        <f>O759*1000000</f>
        <v>67630000</v>
      </c>
      <c r="Q759" s="184">
        <v>210.72</v>
      </c>
      <c r="R759" s="180">
        <f>SUM(Q759*1000000)</f>
        <v>210720000</v>
      </c>
      <c r="S759" s="222">
        <f>T759*1000000</f>
        <v>278350000</v>
      </c>
      <c r="T759" s="222">
        <f>SUM(O759+Q759)</f>
        <v>278.35000000000002</v>
      </c>
      <c r="U759" s="209">
        <f t="shared" si="1267"/>
        <v>0.75703251302317232</v>
      </c>
      <c r="V759" s="187">
        <v>100</v>
      </c>
      <c r="W759" s="223">
        <f>SUM(T759/V759)</f>
        <v>2.7835000000000001</v>
      </c>
      <c r="X759" s="228">
        <f t="shared" si="1269"/>
        <v>0.16</v>
      </c>
      <c r="Y759" s="178">
        <v>2010</v>
      </c>
      <c r="Z759" s="190"/>
      <c r="AA759" s="190"/>
      <c r="AB759" s="224" t="s">
        <v>3028</v>
      </c>
      <c r="AC759" s="189"/>
    </row>
    <row r="760" spans="1:29">
      <c r="A760" s="268" t="s">
        <v>3029</v>
      </c>
      <c r="B760" s="177">
        <v>95</v>
      </c>
      <c r="C760" s="178">
        <v>83</v>
      </c>
      <c r="D760" s="180">
        <f>(B760+C760)/2</f>
        <v>89</v>
      </c>
      <c r="E760" s="178">
        <v>79</v>
      </c>
      <c r="F760" s="180">
        <v>76</v>
      </c>
      <c r="G760" s="181">
        <f t="shared" si="1094"/>
        <v>3</v>
      </c>
      <c r="H760" s="182">
        <f>(E760+F760)/2</f>
        <v>77.5</v>
      </c>
      <c r="I760" s="181">
        <f t="shared" si="1095"/>
        <v>11.5</v>
      </c>
      <c r="J760" s="183" t="s">
        <v>1534</v>
      </c>
      <c r="K760" s="183" t="s">
        <v>1535</v>
      </c>
      <c r="L760" s="183" t="s">
        <v>1536</v>
      </c>
      <c r="M760" s="184">
        <f t="shared" ref="M760:M761" si="1270">N760/1000000</f>
        <v>10.845330000000001</v>
      </c>
      <c r="N760" s="180">
        <v>10845330</v>
      </c>
      <c r="O760" s="184">
        <f t="shared" ref="O760:O761" si="1271">P760/1000000</f>
        <v>32.316575</v>
      </c>
      <c r="P760" s="180">
        <v>32316575</v>
      </c>
      <c r="Q760" s="184">
        <f t="shared" ref="Q760:Q761" si="1272">R760/1000000</f>
        <v>9.3259050000000006</v>
      </c>
      <c r="R760" s="185">
        <f>S760-P760</f>
        <v>9325905</v>
      </c>
      <c r="S760" s="180">
        <v>41642480</v>
      </c>
      <c r="T760" s="185">
        <f>S760/100000</f>
        <v>416.4248</v>
      </c>
      <c r="U760" s="186">
        <f t="shared" si="1267"/>
        <v>0.22395171949413195</v>
      </c>
      <c r="V760" s="187">
        <v>15</v>
      </c>
      <c r="W760" s="239">
        <f>SUM(S760/(V760*1000000))</f>
        <v>2.7761653333333332</v>
      </c>
      <c r="X760" s="186">
        <f t="shared" si="1269"/>
        <v>0.72302200000000005</v>
      </c>
      <c r="Y760" s="178">
        <v>2018</v>
      </c>
      <c r="Z760" s="190"/>
      <c r="AA760" s="190"/>
      <c r="AB760" s="191" t="s">
        <v>3030</v>
      </c>
      <c r="AC760" s="190"/>
    </row>
    <row r="761" spans="1:29">
      <c r="A761" s="261" t="s">
        <v>3031</v>
      </c>
      <c r="B761" s="218">
        <v>70</v>
      </c>
      <c r="C761" s="178">
        <v>58</v>
      </c>
      <c r="D761" s="247">
        <f t="shared" ref="D761:D762" si="1273">AVERAGE(B761:C761)</f>
        <v>64</v>
      </c>
      <c r="E761" s="178">
        <v>71</v>
      </c>
      <c r="F761" s="178">
        <v>69</v>
      </c>
      <c r="G761" s="220">
        <f t="shared" si="1094"/>
        <v>2</v>
      </c>
      <c r="H761" s="220">
        <f t="shared" ref="H761:H762" si="1274">AVERAGE(E761:F761)</f>
        <v>70</v>
      </c>
      <c r="I761" s="220">
        <f t="shared" si="1095"/>
        <v>-6</v>
      </c>
      <c r="J761" s="213" t="s">
        <v>1609</v>
      </c>
      <c r="K761" s="213" t="s">
        <v>3032</v>
      </c>
      <c r="L761" s="196" t="s">
        <v>1557</v>
      </c>
      <c r="M761" s="221">
        <f t="shared" si="1270"/>
        <v>54.592779</v>
      </c>
      <c r="N761" s="222">
        <v>54592779</v>
      </c>
      <c r="O761" s="184">
        <f t="shared" si="1271"/>
        <v>179.02085400000001</v>
      </c>
      <c r="P761" s="222">
        <v>179020854</v>
      </c>
      <c r="Q761" s="184">
        <f t="shared" si="1272"/>
        <v>445.005922</v>
      </c>
      <c r="R761" s="185">
        <v>445005922</v>
      </c>
      <c r="S761" s="222">
        <v>624026776</v>
      </c>
      <c r="T761" s="222">
        <f>S761/1000000</f>
        <v>624.02677600000004</v>
      </c>
      <c r="U761" s="209">
        <f t="shared" si="1267"/>
        <v>0.71311991586719992</v>
      </c>
      <c r="V761" s="187">
        <v>225</v>
      </c>
      <c r="W761" s="223">
        <f>SUM((S761/1000000)/V761)</f>
        <v>2.773452337777778</v>
      </c>
      <c r="X761" s="228">
        <f t="shared" si="1269"/>
        <v>0.24263457333333333</v>
      </c>
      <c r="Y761" s="182">
        <v>2012</v>
      </c>
      <c r="Z761" s="190"/>
      <c r="AA761" s="190"/>
      <c r="AB761" s="224" t="s">
        <v>3033</v>
      </c>
      <c r="AC761" s="189"/>
    </row>
    <row r="762" spans="1:29">
      <c r="A762" s="261" t="s">
        <v>3034</v>
      </c>
      <c r="B762" s="218">
        <v>66</v>
      </c>
      <c r="C762" s="178">
        <v>56</v>
      </c>
      <c r="D762" s="247">
        <f t="shared" si="1273"/>
        <v>61</v>
      </c>
      <c r="E762" s="178">
        <v>58</v>
      </c>
      <c r="F762" s="178">
        <v>58</v>
      </c>
      <c r="G762" s="220">
        <f t="shared" si="1094"/>
        <v>0</v>
      </c>
      <c r="H762" s="220">
        <f t="shared" si="1274"/>
        <v>58</v>
      </c>
      <c r="I762" s="220">
        <f t="shared" si="1095"/>
        <v>3</v>
      </c>
      <c r="J762" s="213" t="s">
        <v>1550</v>
      </c>
      <c r="K762" s="213" t="s">
        <v>3035</v>
      </c>
      <c r="L762" s="213" t="s">
        <v>1547</v>
      </c>
      <c r="M762" s="221">
        <v>25.2</v>
      </c>
      <c r="N762" s="222">
        <f>M762*1000000</f>
        <v>25200000</v>
      </c>
      <c r="O762" s="184">
        <v>98.71</v>
      </c>
      <c r="P762" s="222">
        <f>O762*1000000</f>
        <v>98710000</v>
      </c>
      <c r="Q762" s="184">
        <v>53.55</v>
      </c>
      <c r="R762" s="180">
        <f>SUM(Q762*1000000)</f>
        <v>53550000</v>
      </c>
      <c r="S762" s="222">
        <f>T762*1000000</f>
        <v>152260000</v>
      </c>
      <c r="T762" s="222">
        <f>SUM(O762+Q762)</f>
        <v>152.26</v>
      </c>
      <c r="U762" s="209">
        <f t="shared" si="1267"/>
        <v>0.35170103769867334</v>
      </c>
      <c r="V762" s="187">
        <v>55</v>
      </c>
      <c r="W762" s="223">
        <f t="shared" ref="W762:W765" si="1275">SUM(T762/V762)</f>
        <v>2.7683636363636364</v>
      </c>
      <c r="X762" s="228">
        <f t="shared" si="1269"/>
        <v>0.45818181818181819</v>
      </c>
      <c r="Y762" s="178">
        <v>2010</v>
      </c>
      <c r="Z762" s="190"/>
      <c r="AA762" s="190"/>
      <c r="AB762" s="224" t="s">
        <v>3036</v>
      </c>
      <c r="AC762" s="189"/>
    </row>
    <row r="763" spans="1:29">
      <c r="A763" s="264" t="s">
        <v>3037</v>
      </c>
      <c r="B763" s="206">
        <v>17</v>
      </c>
      <c r="C763" s="189">
        <v>27</v>
      </c>
      <c r="D763" s="189">
        <f>(B763+C763)/2</f>
        <v>22</v>
      </c>
      <c r="E763" s="195">
        <v>51</v>
      </c>
      <c r="F763" s="189">
        <v>53</v>
      </c>
      <c r="G763" s="195">
        <f t="shared" si="1094"/>
        <v>-2</v>
      </c>
      <c r="H763" s="189">
        <f>(E763+F763)/2</f>
        <v>52</v>
      </c>
      <c r="I763" s="195">
        <f t="shared" si="1095"/>
        <v>-30</v>
      </c>
      <c r="J763" s="193" t="s">
        <v>1609</v>
      </c>
      <c r="K763" s="193" t="s">
        <v>1842</v>
      </c>
      <c r="L763" s="193" t="s">
        <v>1541</v>
      </c>
      <c r="M763" s="184">
        <f>N763/1000000</f>
        <v>24.011616</v>
      </c>
      <c r="N763" s="185">
        <v>24011616</v>
      </c>
      <c r="O763" s="184">
        <f>P763/1000000</f>
        <v>78.747585000000001</v>
      </c>
      <c r="P763" s="180">
        <v>78747585</v>
      </c>
      <c r="Q763" s="184">
        <f>R763/1000000</f>
        <v>164.81930500000001</v>
      </c>
      <c r="R763" s="180">
        <v>164819305</v>
      </c>
      <c r="S763" s="185">
        <f>SUM(P763+(Q763*1000000))</f>
        <v>243566890</v>
      </c>
      <c r="T763" s="185">
        <f>S763/1000000</f>
        <v>243.56689</v>
      </c>
      <c r="U763" s="209">
        <f t="shared" si="1267"/>
        <v>0.67669010759221004</v>
      </c>
      <c r="V763" s="227">
        <v>88</v>
      </c>
      <c r="W763" s="223">
        <f t="shared" si="1275"/>
        <v>2.7678055681818181</v>
      </c>
      <c r="X763" s="228">
        <f t="shared" si="1269"/>
        <v>0.27285927272727273</v>
      </c>
      <c r="Y763" s="189">
        <v>2015</v>
      </c>
      <c r="Z763" s="190"/>
      <c r="AA763" s="190"/>
      <c r="AB763" s="224" t="s">
        <v>3038</v>
      </c>
      <c r="AC763" s="189"/>
    </row>
    <row r="764" spans="1:29">
      <c r="A764" s="261" t="s">
        <v>1138</v>
      </c>
      <c r="B764" s="218">
        <v>14</v>
      </c>
      <c r="C764" s="178">
        <v>31</v>
      </c>
      <c r="D764" s="247">
        <f t="shared" ref="D764:D765" si="1276">AVERAGE(B764:C764)</f>
        <v>22.5</v>
      </c>
      <c r="E764" s="178">
        <v>40</v>
      </c>
      <c r="F764" s="178">
        <v>46</v>
      </c>
      <c r="G764" s="222">
        <f t="shared" si="1094"/>
        <v>-6</v>
      </c>
      <c r="H764" s="178">
        <f t="shared" ref="H764:H765" si="1277">AVERAGE(E764:F764)</f>
        <v>43</v>
      </c>
      <c r="I764" s="247">
        <f t="shared" si="1095"/>
        <v>-20.5</v>
      </c>
      <c r="J764" s="213" t="s">
        <v>1609</v>
      </c>
      <c r="K764" s="213" t="s">
        <v>1723</v>
      </c>
      <c r="L764" s="213" t="s">
        <v>1557</v>
      </c>
      <c r="M764" s="221">
        <v>40.5</v>
      </c>
      <c r="N764" s="222">
        <f t="shared" ref="N764:N765" si="1278">M764*1000000</f>
        <v>40500000</v>
      </c>
      <c r="O764" s="184">
        <v>102.49</v>
      </c>
      <c r="P764" s="222">
        <f t="shared" ref="P764:P765" si="1279">O764*1000000</f>
        <v>102490000</v>
      </c>
      <c r="Q764" s="184">
        <v>298.64</v>
      </c>
      <c r="R764" s="180">
        <f t="shared" ref="R764:R765" si="1280">SUM(Q764*1000000)</f>
        <v>298640000</v>
      </c>
      <c r="S764" s="222">
        <f t="shared" ref="S764:S765" si="1281">T764*1000000</f>
        <v>401130000</v>
      </c>
      <c r="T764" s="222">
        <v>401.13</v>
      </c>
      <c r="U764" s="209">
        <f t="shared" si="1267"/>
        <v>0.74449679654974699</v>
      </c>
      <c r="V764" s="187">
        <v>145</v>
      </c>
      <c r="W764" s="223">
        <f t="shared" si="1275"/>
        <v>2.7664137931034483</v>
      </c>
      <c r="X764" s="228">
        <f t="shared" si="1269"/>
        <v>0.27931034482758621</v>
      </c>
      <c r="Y764" s="178">
        <v>2008</v>
      </c>
      <c r="Z764" s="190"/>
      <c r="AA764" s="190"/>
      <c r="AB764" s="224" t="s">
        <v>3039</v>
      </c>
      <c r="AC764" s="189"/>
    </row>
    <row r="765" spans="1:29">
      <c r="A765" s="261" t="s">
        <v>3040</v>
      </c>
      <c r="B765" s="218">
        <v>5</v>
      </c>
      <c r="C765" s="178">
        <v>19</v>
      </c>
      <c r="D765" s="218">
        <f t="shared" si="1276"/>
        <v>12</v>
      </c>
      <c r="E765" s="178">
        <v>49</v>
      </c>
      <c r="F765" s="178">
        <v>45</v>
      </c>
      <c r="G765" s="178">
        <f t="shared" si="1094"/>
        <v>4</v>
      </c>
      <c r="H765" s="178">
        <f t="shared" si="1277"/>
        <v>47</v>
      </c>
      <c r="I765" s="218">
        <f t="shared" si="1095"/>
        <v>-35</v>
      </c>
      <c r="J765" s="213" t="s">
        <v>1550</v>
      </c>
      <c r="K765" s="213" t="s">
        <v>2222</v>
      </c>
      <c r="L765" s="213" t="s">
        <v>1547</v>
      </c>
      <c r="M765" s="221">
        <v>16.899999999999999</v>
      </c>
      <c r="N765" s="222">
        <f t="shared" si="1278"/>
        <v>16900000</v>
      </c>
      <c r="O765" s="184">
        <v>49.49</v>
      </c>
      <c r="P765" s="222">
        <f t="shared" si="1279"/>
        <v>49490000</v>
      </c>
      <c r="Q765" s="184">
        <v>47.26</v>
      </c>
      <c r="R765" s="180">
        <f t="shared" si="1280"/>
        <v>47260000</v>
      </c>
      <c r="S765" s="222">
        <f t="shared" si="1281"/>
        <v>96750000</v>
      </c>
      <c r="T765" s="222">
        <v>96.75</v>
      </c>
      <c r="U765" s="209">
        <f t="shared" si="1267"/>
        <v>0.48847545219638244</v>
      </c>
      <c r="V765" s="187">
        <v>35</v>
      </c>
      <c r="W765" s="223">
        <f t="shared" si="1275"/>
        <v>2.7642857142857142</v>
      </c>
      <c r="X765" s="228">
        <f t="shared" si="1269"/>
        <v>0.48285714285714282</v>
      </c>
      <c r="Y765" s="178">
        <v>2009</v>
      </c>
      <c r="Z765" s="190"/>
      <c r="AA765" s="190"/>
      <c r="AB765" s="224" t="s">
        <v>3041</v>
      </c>
      <c r="AC765" s="189"/>
    </row>
    <row r="766" spans="1:29">
      <c r="A766" s="268" t="s">
        <v>3042</v>
      </c>
      <c r="B766" s="177">
        <v>33</v>
      </c>
      <c r="C766" s="178">
        <v>47</v>
      </c>
      <c r="D766" s="180">
        <f>(B766+C766)/2</f>
        <v>40</v>
      </c>
      <c r="E766" s="178">
        <v>34</v>
      </c>
      <c r="F766" s="180">
        <v>34</v>
      </c>
      <c r="G766" s="181">
        <f t="shared" si="1094"/>
        <v>0</v>
      </c>
      <c r="H766" s="182">
        <f>(E766+F766)/2</f>
        <v>34</v>
      </c>
      <c r="I766" s="181">
        <f t="shared" si="1095"/>
        <v>6</v>
      </c>
      <c r="J766" s="204" t="s">
        <v>1565</v>
      </c>
      <c r="K766" s="204" t="s">
        <v>1565</v>
      </c>
      <c r="L766" s="183" t="s">
        <v>1547</v>
      </c>
      <c r="M766" s="184">
        <f t="shared" ref="M766:M768" si="1282">N766/1000000</f>
        <v>16.030218000000001</v>
      </c>
      <c r="N766" s="180">
        <v>16030218</v>
      </c>
      <c r="O766" s="184">
        <f t="shared" ref="O766:O769" si="1283">P766/1000000</f>
        <v>48.795600999999998</v>
      </c>
      <c r="P766" s="180">
        <v>48795601</v>
      </c>
      <c r="Q766" s="184">
        <f t="shared" ref="Q766:Q769" si="1284">R766/1000000</f>
        <v>39.630481000000003</v>
      </c>
      <c r="R766" s="185">
        <f>S766-P766</f>
        <v>39630481</v>
      </c>
      <c r="S766" s="180">
        <v>88426082</v>
      </c>
      <c r="T766" s="185">
        <f>S766/100000</f>
        <v>884.26081999999997</v>
      </c>
      <c r="U766" s="186">
        <f t="shared" si="1267"/>
        <v>0.4481763762868064</v>
      </c>
      <c r="V766" s="187">
        <v>32</v>
      </c>
      <c r="W766" s="239">
        <f>SUM(S766/(V766*1000000))</f>
        <v>2.7633150624999998</v>
      </c>
      <c r="X766" s="186">
        <f t="shared" si="1269"/>
        <v>0.50094431250000004</v>
      </c>
      <c r="Y766" s="178">
        <v>2018</v>
      </c>
      <c r="Z766" s="190"/>
      <c r="AA766" s="190"/>
      <c r="AB766" s="191" t="s">
        <v>3043</v>
      </c>
      <c r="AC766" s="190"/>
    </row>
    <row r="767" spans="1:29">
      <c r="A767" s="261" t="s">
        <v>3044</v>
      </c>
      <c r="B767" s="218">
        <v>57</v>
      </c>
      <c r="C767" s="178">
        <v>58</v>
      </c>
      <c r="D767" s="247">
        <f>AVERAGE(B767:C767)</f>
        <v>57.5</v>
      </c>
      <c r="E767" s="178">
        <v>45</v>
      </c>
      <c r="F767" s="178">
        <v>62</v>
      </c>
      <c r="G767" s="220">
        <f t="shared" si="1094"/>
        <v>-17</v>
      </c>
      <c r="H767" s="220">
        <f>AVERAGE(E767:F767)</f>
        <v>53.5</v>
      </c>
      <c r="I767" s="220">
        <f t="shared" si="1095"/>
        <v>4</v>
      </c>
      <c r="J767" s="213" t="s">
        <v>1550</v>
      </c>
      <c r="K767" s="213" t="s">
        <v>1550</v>
      </c>
      <c r="L767" s="196" t="s">
        <v>1547</v>
      </c>
      <c r="M767" s="221">
        <f t="shared" si="1282"/>
        <v>17.435092000000001</v>
      </c>
      <c r="N767" s="222">
        <v>17435092</v>
      </c>
      <c r="O767" s="184">
        <f t="shared" si="1283"/>
        <v>59.650221999999999</v>
      </c>
      <c r="P767" s="222">
        <v>59650222</v>
      </c>
      <c r="Q767" s="184">
        <f t="shared" si="1284"/>
        <v>119.729311</v>
      </c>
      <c r="R767" s="185">
        <v>119729311</v>
      </c>
      <c r="S767" s="222">
        <v>179379533</v>
      </c>
      <c r="T767" s="222">
        <f>S767/1000000</f>
        <v>179.37953300000001</v>
      </c>
      <c r="U767" s="209">
        <f t="shared" si="1267"/>
        <v>0.66746361191608183</v>
      </c>
      <c r="V767" s="187">
        <v>65</v>
      </c>
      <c r="W767" s="223">
        <f>SUM((S767/1000000)/V767)</f>
        <v>2.759685123076923</v>
      </c>
      <c r="X767" s="228">
        <f t="shared" si="1269"/>
        <v>0.26823218461538462</v>
      </c>
      <c r="Y767" s="182">
        <v>2012</v>
      </c>
      <c r="Z767" s="190"/>
      <c r="AA767" s="190"/>
      <c r="AB767" s="224" t="s">
        <v>3045</v>
      </c>
      <c r="AC767" s="189"/>
    </row>
    <row r="768" spans="1:29">
      <c r="A768" s="268" t="s">
        <v>3046</v>
      </c>
      <c r="B768" s="177">
        <v>54</v>
      </c>
      <c r="C768" s="178">
        <v>56</v>
      </c>
      <c r="D768" s="180">
        <f>(B768+C768)/2</f>
        <v>55</v>
      </c>
      <c r="E768" s="178">
        <v>57</v>
      </c>
      <c r="F768" s="180">
        <v>64</v>
      </c>
      <c r="G768" s="181">
        <f t="shared" si="1094"/>
        <v>-7</v>
      </c>
      <c r="H768" s="182">
        <f>(E768+F768)/2</f>
        <v>60.5</v>
      </c>
      <c r="I768" s="181">
        <f t="shared" si="1095"/>
        <v>-5.5</v>
      </c>
      <c r="J768" s="204" t="s">
        <v>1565</v>
      </c>
      <c r="K768" s="204" t="s">
        <v>1565</v>
      </c>
      <c r="L768" s="183" t="s">
        <v>1536</v>
      </c>
      <c r="M768" s="184">
        <f t="shared" si="1282"/>
        <v>14.947395999999999</v>
      </c>
      <c r="N768" s="180">
        <v>14947396</v>
      </c>
      <c r="O768" s="184">
        <f t="shared" si="1283"/>
        <v>54.435837999999997</v>
      </c>
      <c r="P768" s="180">
        <v>54435838</v>
      </c>
      <c r="Q768" s="184">
        <f t="shared" si="1284"/>
        <v>22.806417</v>
      </c>
      <c r="R768" s="185">
        <f>S768-P768</f>
        <v>22806417</v>
      </c>
      <c r="S768" s="180">
        <v>77242255</v>
      </c>
      <c r="T768" s="185">
        <f>S768/100000</f>
        <v>772.42255</v>
      </c>
      <c r="U768" s="186">
        <f t="shared" si="1267"/>
        <v>0.29525830130153502</v>
      </c>
      <c r="V768" s="187">
        <v>28</v>
      </c>
      <c r="W768" s="239">
        <f>SUM(S768/(V768*1000000))</f>
        <v>2.7586519642857144</v>
      </c>
      <c r="X768" s="186">
        <f t="shared" si="1269"/>
        <v>0.53383557142857141</v>
      </c>
      <c r="Y768" s="178">
        <v>2018</v>
      </c>
      <c r="Z768" s="190"/>
      <c r="AA768" s="190"/>
      <c r="AB768" s="191" t="s">
        <v>3047</v>
      </c>
      <c r="AC768" s="190"/>
    </row>
    <row r="769" spans="1:29">
      <c r="A769" s="261" t="s">
        <v>3048</v>
      </c>
      <c r="B769" s="218">
        <v>36</v>
      </c>
      <c r="C769" s="178">
        <v>48</v>
      </c>
      <c r="D769" s="218">
        <f t="shared" ref="D769:D772" si="1285">AVERAGE(B769:C769)</f>
        <v>42</v>
      </c>
      <c r="E769" s="178">
        <v>55</v>
      </c>
      <c r="F769" s="178">
        <v>56</v>
      </c>
      <c r="G769" s="178">
        <f t="shared" si="1094"/>
        <v>-1</v>
      </c>
      <c r="H769" s="178">
        <f t="shared" ref="H769:H772" si="1286">AVERAGE(E769:F769)</f>
        <v>55.5</v>
      </c>
      <c r="I769" s="218">
        <f t="shared" si="1095"/>
        <v>-13.5</v>
      </c>
      <c r="J769" s="213" t="s">
        <v>1757</v>
      </c>
      <c r="K769" s="213" t="s">
        <v>3049</v>
      </c>
      <c r="L769" s="213" t="s">
        <v>1547</v>
      </c>
      <c r="M769" s="221">
        <v>9.6300849999999993</v>
      </c>
      <c r="N769" s="180">
        <v>9630085</v>
      </c>
      <c r="O769" s="216">
        <f t="shared" si="1283"/>
        <v>32.061554999999998</v>
      </c>
      <c r="P769" s="222">
        <v>32061555</v>
      </c>
      <c r="Q769" s="216">
        <f t="shared" si="1284"/>
        <v>36.886257999999998</v>
      </c>
      <c r="R769" s="222">
        <v>36886258</v>
      </c>
      <c r="S769" s="222">
        <v>68947813</v>
      </c>
      <c r="T769" s="222">
        <f>S769/1000000</f>
        <v>68.947812999999996</v>
      </c>
      <c r="U769" s="209">
        <f t="shared" si="1267"/>
        <v>0.53498807859213748</v>
      </c>
      <c r="V769" s="187">
        <v>25</v>
      </c>
      <c r="W769" s="223">
        <f t="shared" ref="W769:W776" si="1287">SUM(T769/V769)</f>
        <v>2.7579125199999996</v>
      </c>
      <c r="X769" s="228">
        <f t="shared" si="1269"/>
        <v>0.38520339999999997</v>
      </c>
      <c r="Y769" s="178">
        <v>2007</v>
      </c>
      <c r="Z769" s="190"/>
      <c r="AA769" s="190"/>
      <c r="AB769" s="191" t="s">
        <v>3050</v>
      </c>
      <c r="AC769" s="190"/>
    </row>
    <row r="770" spans="1:29">
      <c r="A770" s="261" t="s">
        <v>3051</v>
      </c>
      <c r="B770" s="218">
        <v>52</v>
      </c>
      <c r="C770" s="178">
        <v>54</v>
      </c>
      <c r="D770" s="218">
        <f t="shared" si="1285"/>
        <v>53</v>
      </c>
      <c r="E770" s="178">
        <v>43</v>
      </c>
      <c r="F770" s="178">
        <v>62</v>
      </c>
      <c r="G770" s="178">
        <f t="shared" si="1094"/>
        <v>-19</v>
      </c>
      <c r="H770" s="178">
        <f t="shared" si="1286"/>
        <v>52.5</v>
      </c>
      <c r="I770" s="218">
        <f t="shared" si="1095"/>
        <v>0.5</v>
      </c>
      <c r="J770" s="213" t="s">
        <v>1550</v>
      </c>
      <c r="K770" s="213" t="s">
        <v>3007</v>
      </c>
      <c r="L770" s="213" t="s">
        <v>1541</v>
      </c>
      <c r="M770" s="221">
        <v>12.7</v>
      </c>
      <c r="N770" s="222">
        <f t="shared" ref="N770:N772" si="1288">M770*1000000</f>
        <v>12700000</v>
      </c>
      <c r="O770" s="184">
        <v>32.4</v>
      </c>
      <c r="P770" s="222">
        <f t="shared" ref="P770:P772" si="1289">O770*1000000</f>
        <v>32400000</v>
      </c>
      <c r="Q770" s="184">
        <v>36.54</v>
      </c>
      <c r="R770" s="180">
        <f t="shared" ref="R770:R772" si="1290">SUM(Q770*1000000)</f>
        <v>36540000</v>
      </c>
      <c r="S770" s="222">
        <f t="shared" ref="S770:S772" si="1291">T770*1000000</f>
        <v>68940000</v>
      </c>
      <c r="T770" s="222">
        <v>68.94</v>
      </c>
      <c r="U770" s="209">
        <f t="shared" si="1267"/>
        <v>0.5300261096605744</v>
      </c>
      <c r="V770" s="187">
        <v>25</v>
      </c>
      <c r="W770" s="223">
        <f t="shared" si="1287"/>
        <v>2.7576000000000001</v>
      </c>
      <c r="X770" s="228">
        <f t="shared" si="1269"/>
        <v>0.50800000000000001</v>
      </c>
      <c r="Y770" s="178">
        <v>2009</v>
      </c>
      <c r="Z770" s="190"/>
      <c r="AA770" s="190"/>
      <c r="AB770" s="224" t="s">
        <v>3052</v>
      </c>
      <c r="AC770" s="189"/>
    </row>
    <row r="771" spans="1:29">
      <c r="A771" s="261" t="s">
        <v>3053</v>
      </c>
      <c r="B771" s="218">
        <v>94</v>
      </c>
      <c r="C771" s="178">
        <v>83</v>
      </c>
      <c r="D771" s="247">
        <f t="shared" si="1285"/>
        <v>88.5</v>
      </c>
      <c r="E771" s="178">
        <v>91</v>
      </c>
      <c r="F771" s="178">
        <v>80</v>
      </c>
      <c r="G771" s="220">
        <f t="shared" si="1094"/>
        <v>11</v>
      </c>
      <c r="H771" s="220">
        <f t="shared" si="1286"/>
        <v>85.5</v>
      </c>
      <c r="I771" s="220">
        <f t="shared" si="1095"/>
        <v>3</v>
      </c>
      <c r="J771" s="213" t="s">
        <v>1609</v>
      </c>
      <c r="K771" s="213" t="s">
        <v>2194</v>
      </c>
      <c r="L771" s="213" t="s">
        <v>1547</v>
      </c>
      <c r="M771" s="221">
        <v>75.2</v>
      </c>
      <c r="N771" s="222">
        <f t="shared" si="1288"/>
        <v>75200000</v>
      </c>
      <c r="O771" s="184">
        <v>257.7</v>
      </c>
      <c r="P771" s="222">
        <f t="shared" si="1289"/>
        <v>257700000</v>
      </c>
      <c r="Q771" s="184">
        <v>127.95</v>
      </c>
      <c r="R771" s="180">
        <f t="shared" si="1290"/>
        <v>127950000</v>
      </c>
      <c r="S771" s="222">
        <f t="shared" si="1291"/>
        <v>385650000</v>
      </c>
      <c r="T771" s="222">
        <v>385.65</v>
      </c>
      <c r="U771" s="209">
        <f t="shared" si="1267"/>
        <v>0.33177751847530146</v>
      </c>
      <c r="V771" s="187">
        <v>140</v>
      </c>
      <c r="W771" s="223">
        <f t="shared" si="1287"/>
        <v>2.7546428571428572</v>
      </c>
      <c r="X771" s="228">
        <f t="shared" si="1269"/>
        <v>0.53714285714285714</v>
      </c>
      <c r="Y771" s="178">
        <v>2009</v>
      </c>
      <c r="Z771" s="190"/>
      <c r="AA771" s="190"/>
      <c r="AB771" s="224" t="s">
        <v>3054</v>
      </c>
      <c r="AC771" s="189"/>
    </row>
    <row r="772" spans="1:29">
      <c r="A772" s="261" t="s">
        <v>3055</v>
      </c>
      <c r="B772" s="218">
        <v>43</v>
      </c>
      <c r="C772" s="178">
        <v>42</v>
      </c>
      <c r="D772" s="218">
        <f t="shared" si="1285"/>
        <v>42.5</v>
      </c>
      <c r="E772" s="178">
        <v>60</v>
      </c>
      <c r="F772" s="178">
        <v>54</v>
      </c>
      <c r="G772" s="178">
        <f t="shared" si="1094"/>
        <v>6</v>
      </c>
      <c r="H772" s="178">
        <f t="shared" si="1286"/>
        <v>57</v>
      </c>
      <c r="I772" s="218">
        <f t="shared" si="1095"/>
        <v>-14.5</v>
      </c>
      <c r="J772" s="213" t="s">
        <v>1609</v>
      </c>
      <c r="K772" s="213" t="s">
        <v>2395</v>
      </c>
      <c r="L772" s="213" t="s">
        <v>1557</v>
      </c>
      <c r="M772" s="221">
        <v>54.2</v>
      </c>
      <c r="N772" s="222">
        <f t="shared" si="1288"/>
        <v>54200000</v>
      </c>
      <c r="O772" s="184">
        <v>177.2</v>
      </c>
      <c r="P772" s="222">
        <f t="shared" si="1289"/>
        <v>177200000</v>
      </c>
      <c r="Q772" s="184">
        <v>235.8</v>
      </c>
      <c r="R772" s="180">
        <f t="shared" si="1290"/>
        <v>235800000</v>
      </c>
      <c r="S772" s="222">
        <f t="shared" si="1291"/>
        <v>413000000</v>
      </c>
      <c r="T772" s="222">
        <v>413</v>
      </c>
      <c r="U772" s="209">
        <f t="shared" si="1267"/>
        <v>0.57094430992736078</v>
      </c>
      <c r="V772" s="187">
        <v>150</v>
      </c>
      <c r="W772" s="223">
        <f t="shared" si="1287"/>
        <v>2.7533333333333334</v>
      </c>
      <c r="X772" s="228">
        <f t="shared" si="1269"/>
        <v>0.36133333333333334</v>
      </c>
      <c r="Y772" s="178">
        <v>2009</v>
      </c>
      <c r="Z772" s="190"/>
      <c r="AA772" s="190"/>
      <c r="AB772" s="224" t="s">
        <v>3056</v>
      </c>
      <c r="AC772" s="189"/>
    </row>
    <row r="773" spans="1:29">
      <c r="A773" s="262" t="s">
        <v>3057</v>
      </c>
      <c r="B773" s="177">
        <v>90</v>
      </c>
      <c r="C773" s="195">
        <v>67</v>
      </c>
      <c r="D773" s="252">
        <f>(B773+C773)/2</f>
        <v>78.5</v>
      </c>
      <c r="E773" s="195">
        <v>68</v>
      </c>
      <c r="F773" s="195">
        <v>60</v>
      </c>
      <c r="G773" s="180">
        <f t="shared" si="1094"/>
        <v>8</v>
      </c>
      <c r="H773" s="195">
        <f>(E773+F773)/2</f>
        <v>64</v>
      </c>
      <c r="I773" s="208">
        <f t="shared" si="1095"/>
        <v>14.5</v>
      </c>
      <c r="J773" s="204" t="s">
        <v>1565</v>
      </c>
      <c r="K773" s="204" t="s">
        <v>1565</v>
      </c>
      <c r="L773" s="183" t="s">
        <v>1557</v>
      </c>
      <c r="M773" s="184">
        <f t="shared" ref="M773:M775" si="1292">N773/1000000</f>
        <v>20.242415000000001</v>
      </c>
      <c r="N773" s="180">
        <v>20242415</v>
      </c>
      <c r="O773" s="216">
        <f t="shared" ref="O773:O775" si="1293">P773/1000000</f>
        <v>54.030051</v>
      </c>
      <c r="P773" s="180">
        <v>54030051</v>
      </c>
      <c r="Q773" s="184">
        <f t="shared" ref="Q773:Q775" si="1294">R773/1000000</f>
        <v>1</v>
      </c>
      <c r="R773" s="185">
        <v>1000000</v>
      </c>
      <c r="S773" s="185">
        <f>R773+P773</f>
        <v>55030051</v>
      </c>
      <c r="T773" s="185">
        <f t="shared" ref="T773:T775" si="1295">S773/1000000</f>
        <v>55.030051</v>
      </c>
      <c r="U773" s="209">
        <f>R773/S773</f>
        <v>1.8171889391852464E-2</v>
      </c>
      <c r="V773" s="187">
        <v>20</v>
      </c>
      <c r="W773" s="188">
        <f t="shared" si="1287"/>
        <v>2.7515025500000001</v>
      </c>
      <c r="X773" s="209">
        <f>N773/(V773*1000000)</f>
        <v>1.01212075</v>
      </c>
      <c r="Y773" s="195">
        <v>2016</v>
      </c>
      <c r="Z773" s="190"/>
      <c r="AA773" s="190"/>
      <c r="AB773" s="191" t="s">
        <v>3058</v>
      </c>
      <c r="AC773" s="190"/>
    </row>
    <row r="774" spans="1:29">
      <c r="A774" s="263" t="s">
        <v>3059</v>
      </c>
      <c r="B774" s="206">
        <v>49</v>
      </c>
      <c r="C774" s="189">
        <v>49</v>
      </c>
      <c r="D774" s="253">
        <f t="shared" ref="D774:D776" si="1296">AVERAGE(B774:C774)</f>
        <v>49</v>
      </c>
      <c r="E774" s="189">
        <v>55</v>
      </c>
      <c r="F774" s="189">
        <v>74</v>
      </c>
      <c r="G774" s="244">
        <f t="shared" si="1094"/>
        <v>-19</v>
      </c>
      <c r="H774" s="244">
        <f t="shared" ref="H774:H776" si="1297">AVERAGE(E774:F774)</f>
        <v>64.5</v>
      </c>
      <c r="I774" s="244">
        <f t="shared" si="1095"/>
        <v>-15.5</v>
      </c>
      <c r="J774" s="193" t="s">
        <v>1544</v>
      </c>
      <c r="K774" s="193" t="s">
        <v>3060</v>
      </c>
      <c r="L774" s="193" t="s">
        <v>1547</v>
      </c>
      <c r="M774" s="184">
        <f t="shared" si="1292"/>
        <v>9.8857320000000009</v>
      </c>
      <c r="N774" s="185">
        <v>9885732</v>
      </c>
      <c r="O774" s="184">
        <f t="shared" si="1293"/>
        <v>25.135964999999999</v>
      </c>
      <c r="P774" s="185">
        <v>25135965</v>
      </c>
      <c r="Q774" s="184">
        <f t="shared" si="1294"/>
        <v>112.192336</v>
      </c>
      <c r="R774" s="185">
        <v>112192336</v>
      </c>
      <c r="S774" s="185">
        <v>137328301</v>
      </c>
      <c r="T774" s="185">
        <f t="shared" si="1295"/>
        <v>137.32830100000001</v>
      </c>
      <c r="U774" s="209">
        <f t="shared" ref="U774:U782" si="1298">(R774/S774)</f>
        <v>0.81696442163076055</v>
      </c>
      <c r="V774" s="187">
        <v>50</v>
      </c>
      <c r="W774" s="223">
        <f t="shared" si="1287"/>
        <v>2.7465660200000004</v>
      </c>
      <c r="X774" s="228">
        <f t="shared" ref="X774:X782" si="1299">SUM(M774/V774)</f>
        <v>0.19771464000000002</v>
      </c>
      <c r="Y774" s="189">
        <v>2013</v>
      </c>
      <c r="Z774" s="190"/>
      <c r="AA774" s="190"/>
      <c r="AB774" s="224" t="s">
        <v>3061</v>
      </c>
      <c r="AC774" s="189"/>
    </row>
    <row r="775" spans="1:29">
      <c r="A775" s="263" t="s">
        <v>3062</v>
      </c>
      <c r="B775" s="206">
        <v>93</v>
      </c>
      <c r="C775" s="189">
        <v>82</v>
      </c>
      <c r="D775" s="253">
        <f t="shared" si="1296"/>
        <v>87.5</v>
      </c>
      <c r="E775" s="189">
        <v>76</v>
      </c>
      <c r="F775" s="189">
        <v>81</v>
      </c>
      <c r="G775" s="244">
        <f t="shared" si="1094"/>
        <v>-5</v>
      </c>
      <c r="H775" s="244">
        <f t="shared" si="1297"/>
        <v>78.5</v>
      </c>
      <c r="I775" s="244">
        <f t="shared" si="1095"/>
        <v>9</v>
      </c>
      <c r="J775" s="193" t="s">
        <v>1554</v>
      </c>
      <c r="K775" s="193" t="s">
        <v>1774</v>
      </c>
      <c r="L775" s="193" t="s">
        <v>1541</v>
      </c>
      <c r="M775" s="184">
        <f t="shared" si="1292"/>
        <v>0.19741500000000001</v>
      </c>
      <c r="N775" s="185">
        <v>197415</v>
      </c>
      <c r="O775" s="184">
        <f t="shared" si="1293"/>
        <v>6.8546110000000002</v>
      </c>
      <c r="P775" s="185">
        <v>6854611</v>
      </c>
      <c r="Q775" s="184">
        <f t="shared" si="1294"/>
        <v>6.9980000000000001E-2</v>
      </c>
      <c r="R775" s="185">
        <v>69980</v>
      </c>
      <c r="S775" s="185">
        <f>SUM(P775+Q775)</f>
        <v>6854611.0699800001</v>
      </c>
      <c r="T775" s="185">
        <f t="shared" si="1295"/>
        <v>6.8546110699799998</v>
      </c>
      <c r="U775" s="209">
        <f t="shared" si="1298"/>
        <v>1.020918609175067E-2</v>
      </c>
      <c r="V775" s="187">
        <v>2.5</v>
      </c>
      <c r="W775" s="223">
        <f t="shared" si="1287"/>
        <v>2.741844427992</v>
      </c>
      <c r="X775" s="228">
        <f t="shared" si="1299"/>
        <v>7.8966000000000008E-2</v>
      </c>
      <c r="Y775" s="189">
        <v>2013</v>
      </c>
      <c r="Z775" s="190"/>
      <c r="AA775" s="190"/>
      <c r="AB775" s="224" t="s">
        <v>3063</v>
      </c>
      <c r="AC775" s="189"/>
    </row>
    <row r="776" spans="1:29">
      <c r="A776" s="261" t="s">
        <v>3064</v>
      </c>
      <c r="B776" s="218">
        <v>72</v>
      </c>
      <c r="C776" s="178">
        <v>55</v>
      </c>
      <c r="D776" s="218">
        <f t="shared" si="1296"/>
        <v>63.5</v>
      </c>
      <c r="E776" s="178">
        <v>54</v>
      </c>
      <c r="F776" s="178">
        <v>70</v>
      </c>
      <c r="G776" s="178">
        <f t="shared" si="1094"/>
        <v>-16</v>
      </c>
      <c r="H776" s="178">
        <f t="shared" si="1297"/>
        <v>62</v>
      </c>
      <c r="I776" s="218">
        <f t="shared" si="1095"/>
        <v>1.5</v>
      </c>
      <c r="J776" s="213" t="s">
        <v>1402</v>
      </c>
      <c r="K776" s="213" t="s">
        <v>1646</v>
      </c>
      <c r="L776" s="213" t="s">
        <v>1574</v>
      </c>
      <c r="M776" s="221">
        <v>16.07</v>
      </c>
      <c r="N776" s="222">
        <f>M776*1000000</f>
        <v>16070000</v>
      </c>
      <c r="O776" s="184">
        <v>39.119999999999997</v>
      </c>
      <c r="P776" s="222">
        <f>O776*1000000</f>
        <v>39120000</v>
      </c>
      <c r="Q776" s="184">
        <v>15.68</v>
      </c>
      <c r="R776" s="180">
        <f>SUM(Q776*1000000)</f>
        <v>15680000</v>
      </c>
      <c r="S776" s="222">
        <f>T776*1000000</f>
        <v>54800000</v>
      </c>
      <c r="T776" s="222">
        <f>SUM(O776+Q776)</f>
        <v>54.8</v>
      </c>
      <c r="U776" s="209">
        <f t="shared" si="1298"/>
        <v>0.28613138686131384</v>
      </c>
      <c r="V776" s="187">
        <v>20</v>
      </c>
      <c r="W776" s="223">
        <f t="shared" si="1287"/>
        <v>2.7399999999999998</v>
      </c>
      <c r="X776" s="228">
        <f t="shared" si="1299"/>
        <v>0.80349999999999999</v>
      </c>
      <c r="Y776" s="178">
        <v>2010</v>
      </c>
      <c r="Z776" s="190"/>
      <c r="AA776" s="190"/>
      <c r="AB776" s="224" t="s">
        <v>3065</v>
      </c>
      <c r="AC776" s="189"/>
    </row>
    <row r="777" spans="1:29">
      <c r="A777" s="229" t="s">
        <v>3066</v>
      </c>
      <c r="B777" s="177">
        <v>92</v>
      </c>
      <c r="C777" s="206">
        <v>83</v>
      </c>
      <c r="D777" s="177">
        <f>(B777+C777)/2</f>
        <v>87.5</v>
      </c>
      <c r="E777" s="177">
        <v>71</v>
      </c>
      <c r="F777" s="177">
        <v>82</v>
      </c>
      <c r="G777" s="177">
        <f t="shared" si="1094"/>
        <v>-11</v>
      </c>
      <c r="H777" s="177">
        <f>(E777+F777)/2</f>
        <v>76.5</v>
      </c>
      <c r="I777" s="177">
        <f t="shared" si="1095"/>
        <v>11</v>
      </c>
      <c r="J777" s="204" t="s">
        <v>1554</v>
      </c>
      <c r="K777" s="231" t="s">
        <v>1554</v>
      </c>
      <c r="L777" s="232" t="s">
        <v>1547</v>
      </c>
      <c r="M777" s="216">
        <f>N777/1000000</f>
        <v>0.42779699999999998</v>
      </c>
      <c r="N777" s="233">
        <v>427797</v>
      </c>
      <c r="O777" s="216">
        <f>P777/1000000</f>
        <v>10.433604000000001</v>
      </c>
      <c r="P777" s="180">
        <v>10433604</v>
      </c>
      <c r="Q777" s="216">
        <f>R777/1000000</f>
        <v>0.5</v>
      </c>
      <c r="R777" s="233">
        <v>500000</v>
      </c>
      <c r="S777" s="180">
        <f>P777+R777</f>
        <v>10933604</v>
      </c>
      <c r="T777" s="180">
        <f>S777/1000000</f>
        <v>10.933604000000001</v>
      </c>
      <c r="U777" s="234">
        <f t="shared" si="1298"/>
        <v>4.573057520649184E-2</v>
      </c>
      <c r="V777" s="227">
        <v>4</v>
      </c>
      <c r="W777" s="235">
        <f>SUM(S777/(V777*1000000))</f>
        <v>2.7334010000000002</v>
      </c>
      <c r="X777" s="234">
        <f t="shared" si="1299"/>
        <v>0.10694925</v>
      </c>
      <c r="Y777" s="177">
        <v>2019</v>
      </c>
      <c r="Z777" s="236"/>
      <c r="AA777" s="236"/>
      <c r="AB777" s="232" t="s">
        <v>1537</v>
      </c>
      <c r="AC777" s="190"/>
    </row>
    <row r="778" spans="1:29">
      <c r="A778" s="261" t="s">
        <v>3067</v>
      </c>
      <c r="B778" s="218">
        <v>94</v>
      </c>
      <c r="C778" s="178">
        <v>84</v>
      </c>
      <c r="D778" s="218">
        <f>AVERAGE(B778:C778)</f>
        <v>89</v>
      </c>
      <c r="E778" s="178">
        <v>88</v>
      </c>
      <c r="F778" s="178">
        <v>77</v>
      </c>
      <c r="G778" s="178">
        <f t="shared" si="1094"/>
        <v>11</v>
      </c>
      <c r="H778" s="178">
        <f>AVERAGE(E778:F778)</f>
        <v>82.5</v>
      </c>
      <c r="I778" s="218">
        <f t="shared" si="1095"/>
        <v>6.5</v>
      </c>
      <c r="J778" s="213" t="s">
        <v>1641</v>
      </c>
      <c r="K778" s="213" t="s">
        <v>1642</v>
      </c>
      <c r="L778" s="213" t="s">
        <v>1536</v>
      </c>
      <c r="M778" s="221">
        <v>1.5</v>
      </c>
      <c r="N778" s="222">
        <f>M778*1000000</f>
        <v>1500000</v>
      </c>
      <c r="O778" s="184">
        <v>31.84</v>
      </c>
      <c r="P778" s="222">
        <f>O778*1000000</f>
        <v>31840000</v>
      </c>
      <c r="Q778" s="184">
        <v>22.75</v>
      </c>
      <c r="R778" s="180">
        <f>SUM(Q778*1000000)</f>
        <v>22750000</v>
      </c>
      <c r="S778" s="222">
        <f>T778*1000000</f>
        <v>54590000</v>
      </c>
      <c r="T778" s="222">
        <v>54.59</v>
      </c>
      <c r="U778" s="209">
        <f t="shared" si="1298"/>
        <v>0.41674299322220187</v>
      </c>
      <c r="V778" s="187">
        <v>20</v>
      </c>
      <c r="W778" s="223">
        <f t="shared" ref="W778:W779" si="1300">SUM(T778/V778)</f>
        <v>2.7295000000000003</v>
      </c>
      <c r="X778" s="228">
        <f t="shared" si="1299"/>
        <v>7.4999999999999997E-2</v>
      </c>
      <c r="Y778" s="178">
        <v>2008</v>
      </c>
      <c r="Z778" s="245" t="s">
        <v>1615</v>
      </c>
      <c r="AA778" s="213" t="s">
        <v>3068</v>
      </c>
      <c r="AB778" s="224" t="s">
        <v>3069</v>
      </c>
      <c r="AC778" s="189"/>
    </row>
    <row r="779" spans="1:29">
      <c r="A779" s="264" t="s">
        <v>3070</v>
      </c>
      <c r="B779" s="206">
        <v>31</v>
      </c>
      <c r="C779" s="189">
        <v>47</v>
      </c>
      <c r="D779" s="189">
        <f t="shared" ref="D779:D780" si="1301">(B779+C779)/2</f>
        <v>39</v>
      </c>
      <c r="E779" s="195">
        <v>23</v>
      </c>
      <c r="F779" s="189">
        <v>36</v>
      </c>
      <c r="G779" s="195">
        <f t="shared" si="1094"/>
        <v>-13</v>
      </c>
      <c r="H779" s="189">
        <f t="shared" ref="H779:H780" si="1302">(E779+F779)/2</f>
        <v>29.5</v>
      </c>
      <c r="I779" s="195">
        <f t="shared" si="1095"/>
        <v>9.5</v>
      </c>
      <c r="J779" s="193" t="s">
        <v>1402</v>
      </c>
      <c r="K779" s="193" t="s">
        <v>1402</v>
      </c>
      <c r="L779" s="213" t="s">
        <v>1574</v>
      </c>
      <c r="M779" s="184">
        <f t="shared" ref="M779:M780" si="1303">N779/1000000</f>
        <v>22.260386</v>
      </c>
      <c r="N779" s="185">
        <v>22260386</v>
      </c>
      <c r="O779" s="184">
        <f t="shared" ref="O779:O780" si="1304">P779/1000000</f>
        <v>47.425125000000001</v>
      </c>
      <c r="P779" s="180">
        <v>47425125</v>
      </c>
      <c r="Q779" s="184">
        <f t="shared" ref="Q779:Q780" si="1305">R779/1000000</f>
        <v>48.012869000000002</v>
      </c>
      <c r="R779" s="180">
        <v>48012869</v>
      </c>
      <c r="S779" s="185">
        <f>SUM(P779+Q779*1000000)</f>
        <v>95437994</v>
      </c>
      <c r="T779" s="185">
        <f t="shared" ref="T779:T784" si="1306">S779/1000000</f>
        <v>95.437994000000003</v>
      </c>
      <c r="U779" s="209">
        <f t="shared" si="1298"/>
        <v>0.50307919296794945</v>
      </c>
      <c r="V779" s="187">
        <v>35</v>
      </c>
      <c r="W779" s="223">
        <f t="shared" si="1300"/>
        <v>2.7267998285714286</v>
      </c>
      <c r="X779" s="228">
        <f t="shared" si="1299"/>
        <v>0.63601102857142855</v>
      </c>
      <c r="Y779" s="189">
        <v>2015</v>
      </c>
      <c r="Z779" s="190"/>
      <c r="AA779" s="190"/>
      <c r="AB779" s="224" t="s">
        <v>3071</v>
      </c>
      <c r="AC779" s="189"/>
    </row>
    <row r="780" spans="1:29">
      <c r="A780" s="262" t="s">
        <v>3072</v>
      </c>
      <c r="B780" s="177">
        <v>78</v>
      </c>
      <c r="C780" s="195">
        <v>77</v>
      </c>
      <c r="D780" s="180">
        <f t="shared" si="1301"/>
        <v>77.5</v>
      </c>
      <c r="E780" s="195">
        <v>48</v>
      </c>
      <c r="F780" s="195">
        <v>63</v>
      </c>
      <c r="G780" s="211">
        <f t="shared" si="1094"/>
        <v>-15</v>
      </c>
      <c r="H780" s="211">
        <f t="shared" si="1302"/>
        <v>55.5</v>
      </c>
      <c r="I780" s="181">
        <f t="shared" si="1095"/>
        <v>22</v>
      </c>
      <c r="J780" s="196" t="s">
        <v>1572</v>
      </c>
      <c r="K780" s="196" t="s">
        <v>1572</v>
      </c>
      <c r="L780" s="183" t="s">
        <v>1541</v>
      </c>
      <c r="M780" s="198">
        <f t="shared" si="1303"/>
        <v>0.229292</v>
      </c>
      <c r="N780" s="180">
        <v>229292</v>
      </c>
      <c r="O780" s="198">
        <f t="shared" si="1304"/>
        <v>10.576669000000001</v>
      </c>
      <c r="P780" s="180">
        <v>10576669</v>
      </c>
      <c r="Q780" s="198">
        <f t="shared" si="1305"/>
        <v>16.687660000000001</v>
      </c>
      <c r="R780" s="181">
        <f>S780-P780</f>
        <v>16687660</v>
      </c>
      <c r="S780" s="180">
        <v>27264329</v>
      </c>
      <c r="T780" s="180">
        <f t="shared" si="1306"/>
        <v>27.264329</v>
      </c>
      <c r="U780" s="186">
        <f t="shared" si="1298"/>
        <v>0.61206934526061507</v>
      </c>
      <c r="V780" s="227">
        <v>10</v>
      </c>
      <c r="W780" s="239">
        <f>SUM(S780/(V780*1000000))</f>
        <v>2.7264328999999998</v>
      </c>
      <c r="X780" s="186">
        <f t="shared" si="1299"/>
        <v>2.29292E-2</v>
      </c>
      <c r="Y780" s="195">
        <v>2017</v>
      </c>
      <c r="Z780" s="202"/>
      <c r="AA780" s="202"/>
      <c r="AB780" s="203" t="s">
        <v>3073</v>
      </c>
      <c r="AC780" s="202"/>
    </row>
    <row r="781" spans="1:29">
      <c r="A781" s="261" t="s">
        <v>3074</v>
      </c>
      <c r="B781" s="206">
        <v>53</v>
      </c>
      <c r="C781" s="189">
        <v>54</v>
      </c>
      <c r="D781" s="247">
        <f t="shared" ref="D781:D782" si="1307">AVERAGE(B781:C781)</f>
        <v>53.5</v>
      </c>
      <c r="E781" s="189">
        <v>54</v>
      </c>
      <c r="F781" s="178">
        <v>61</v>
      </c>
      <c r="G781" s="220">
        <f t="shared" si="1094"/>
        <v>-7</v>
      </c>
      <c r="H781" s="220">
        <f t="shared" ref="H781:H782" si="1308">AVERAGE(E781:F781)</f>
        <v>57.5</v>
      </c>
      <c r="I781" s="220">
        <f t="shared" si="1095"/>
        <v>-4</v>
      </c>
      <c r="J781" s="213" t="s">
        <v>1641</v>
      </c>
      <c r="K781" s="213" t="s">
        <v>1642</v>
      </c>
      <c r="L781" s="213" t="s">
        <v>1536</v>
      </c>
      <c r="M781" s="184">
        <v>5.41</v>
      </c>
      <c r="N781" s="222">
        <f>M781*1000000</f>
        <v>5410000</v>
      </c>
      <c r="O781" s="184">
        <v>30.016999999999999</v>
      </c>
      <c r="P781" s="222">
        <f>O781*1000000</f>
        <v>30017000</v>
      </c>
      <c r="Q781" s="184">
        <v>84.938000000000002</v>
      </c>
      <c r="R781" s="180">
        <f>SUM(Q781*1000000)</f>
        <v>84938000</v>
      </c>
      <c r="S781" s="185">
        <f>SUM(N781:P781)</f>
        <v>35427030.016999997</v>
      </c>
      <c r="T781" s="180">
        <f t="shared" si="1306"/>
        <v>35.427030017</v>
      </c>
      <c r="U781" s="209">
        <f t="shared" si="1298"/>
        <v>2.39754785990363</v>
      </c>
      <c r="V781" s="187">
        <v>13</v>
      </c>
      <c r="W781" s="223">
        <f t="shared" ref="W781:W786" si="1309">SUM(T781/V781)</f>
        <v>2.7251561551538463</v>
      </c>
      <c r="X781" s="228">
        <f t="shared" si="1299"/>
        <v>0.41615384615384615</v>
      </c>
      <c r="Y781" s="178">
        <v>2011</v>
      </c>
      <c r="Z781" s="245" t="s">
        <v>1615</v>
      </c>
      <c r="AA781" s="193" t="s">
        <v>1654</v>
      </c>
      <c r="AB781" s="224" t="s">
        <v>3075</v>
      </c>
      <c r="AC781" s="189"/>
    </row>
    <row r="782" spans="1:29">
      <c r="A782" s="261" t="s">
        <v>3076</v>
      </c>
      <c r="B782" s="218">
        <v>33</v>
      </c>
      <c r="C782" s="182">
        <v>41</v>
      </c>
      <c r="D782" s="218">
        <f t="shared" si="1307"/>
        <v>37</v>
      </c>
      <c r="E782" s="182">
        <v>60</v>
      </c>
      <c r="F782" s="182">
        <v>69</v>
      </c>
      <c r="G782" s="178">
        <f t="shared" si="1094"/>
        <v>-9</v>
      </c>
      <c r="H782" s="178">
        <f t="shared" si="1308"/>
        <v>64.5</v>
      </c>
      <c r="I782" s="218">
        <f t="shared" si="1095"/>
        <v>-27.5</v>
      </c>
      <c r="J782" s="196" t="s">
        <v>1601</v>
      </c>
      <c r="K782" s="196" t="s">
        <v>1601</v>
      </c>
      <c r="L782" s="213" t="s">
        <v>1541</v>
      </c>
      <c r="M782" s="216">
        <v>24.255205</v>
      </c>
      <c r="N782" s="180">
        <v>24255205</v>
      </c>
      <c r="O782" s="216">
        <f t="shared" ref="O782:O784" si="1310">P782/1000000</f>
        <v>54.149098000000002</v>
      </c>
      <c r="P782" s="222">
        <v>54149098</v>
      </c>
      <c r="Q782" s="216">
        <f t="shared" ref="Q782:Q784" si="1311">R782/1000000</f>
        <v>40.860790000000001</v>
      </c>
      <c r="R782" s="222">
        <v>40860790</v>
      </c>
      <c r="S782" s="222">
        <v>95009888</v>
      </c>
      <c r="T782" s="222">
        <f t="shared" si="1306"/>
        <v>95.009888000000004</v>
      </c>
      <c r="U782" s="209">
        <f t="shared" si="1298"/>
        <v>0.43006881557422738</v>
      </c>
      <c r="V782" s="187">
        <v>35</v>
      </c>
      <c r="W782" s="223">
        <f t="shared" si="1309"/>
        <v>2.7145682285714288</v>
      </c>
      <c r="X782" s="228">
        <f t="shared" si="1299"/>
        <v>0.69300585714285712</v>
      </c>
      <c r="Y782" s="178">
        <v>2007</v>
      </c>
      <c r="Z782" s="202"/>
      <c r="AA782" s="190"/>
      <c r="AB782" s="191" t="s">
        <v>3077</v>
      </c>
      <c r="AC782" s="190"/>
    </row>
    <row r="783" spans="1:29">
      <c r="A783" s="262" t="s">
        <v>3078</v>
      </c>
      <c r="B783" s="177">
        <v>23</v>
      </c>
      <c r="C783" s="195">
        <v>40</v>
      </c>
      <c r="D783" s="252">
        <f t="shared" ref="D783:D784" si="1312">(B783+C783)/2</f>
        <v>31.5</v>
      </c>
      <c r="E783" s="195">
        <v>39</v>
      </c>
      <c r="F783" s="195">
        <v>44</v>
      </c>
      <c r="G783" s="180">
        <f t="shared" si="1094"/>
        <v>-5</v>
      </c>
      <c r="H783" s="195">
        <f t="shared" ref="H783:H784" si="1313">(E783+F783)/2</f>
        <v>41.5</v>
      </c>
      <c r="I783" s="208">
        <f t="shared" si="1095"/>
        <v>-10</v>
      </c>
      <c r="J783" s="204" t="s">
        <v>1565</v>
      </c>
      <c r="K783" s="204" t="s">
        <v>1565</v>
      </c>
      <c r="L783" s="183" t="s">
        <v>1547</v>
      </c>
      <c r="M783" s="184">
        <f t="shared" ref="M783:M784" si="1314">N783/1000000</f>
        <v>23.586645000000001</v>
      </c>
      <c r="N783" s="180">
        <v>23586645</v>
      </c>
      <c r="O783" s="216">
        <f t="shared" si="1310"/>
        <v>63.077559999999998</v>
      </c>
      <c r="P783" s="180">
        <v>63077560</v>
      </c>
      <c r="Q783" s="184">
        <f t="shared" si="1311"/>
        <v>15.558697</v>
      </c>
      <c r="R783" s="185">
        <v>15558697</v>
      </c>
      <c r="S783" s="185">
        <f t="shared" ref="S783:S784" si="1315">R783+P783</f>
        <v>78636257</v>
      </c>
      <c r="T783" s="185">
        <f t="shared" si="1306"/>
        <v>78.636257000000001</v>
      </c>
      <c r="U783" s="209">
        <f t="shared" ref="U783:U784" si="1316">R783/S783</f>
        <v>0.19785653073492548</v>
      </c>
      <c r="V783" s="187">
        <v>29</v>
      </c>
      <c r="W783" s="188">
        <f t="shared" si="1309"/>
        <v>2.7115950689655173</v>
      </c>
      <c r="X783" s="209">
        <f t="shared" ref="X783:X784" si="1317">N783/(V783*1000000)</f>
        <v>0.81333258620689652</v>
      </c>
      <c r="Y783" s="195">
        <v>2016</v>
      </c>
      <c r="Z783" s="190"/>
      <c r="AA783" s="190"/>
      <c r="AB783" s="191" t="s">
        <v>3079</v>
      </c>
      <c r="AC783" s="190"/>
    </row>
    <row r="784" spans="1:29">
      <c r="A784" s="262" t="s">
        <v>1312</v>
      </c>
      <c r="B784" s="177">
        <v>28</v>
      </c>
      <c r="C784" s="195">
        <v>32</v>
      </c>
      <c r="D784" s="252">
        <f t="shared" si="1312"/>
        <v>30</v>
      </c>
      <c r="E784" s="195">
        <v>73</v>
      </c>
      <c r="F784" s="195">
        <v>83</v>
      </c>
      <c r="G784" s="180">
        <f t="shared" si="1094"/>
        <v>-10</v>
      </c>
      <c r="H784" s="195">
        <f t="shared" si="1313"/>
        <v>78</v>
      </c>
      <c r="I784" s="208">
        <f t="shared" si="1095"/>
        <v>-48</v>
      </c>
      <c r="J784" s="204" t="s">
        <v>1544</v>
      </c>
      <c r="K784" s="204" t="s">
        <v>1544</v>
      </c>
      <c r="L784" s="183" t="s">
        <v>1541</v>
      </c>
      <c r="M784" s="184">
        <f t="shared" si="1314"/>
        <v>24.16611</v>
      </c>
      <c r="N784" s="180">
        <v>24166110</v>
      </c>
      <c r="O784" s="216">
        <f t="shared" si="1310"/>
        <v>47.225655000000003</v>
      </c>
      <c r="P784" s="180">
        <v>47225655</v>
      </c>
      <c r="Q784" s="184">
        <f t="shared" si="1311"/>
        <v>386.311893</v>
      </c>
      <c r="R784" s="185">
        <v>386311893</v>
      </c>
      <c r="S784" s="185">
        <f t="shared" si="1315"/>
        <v>433537548</v>
      </c>
      <c r="T784" s="185">
        <f t="shared" si="1306"/>
        <v>433.53754800000002</v>
      </c>
      <c r="U784" s="209">
        <f t="shared" si="1316"/>
        <v>0.89106905453088925</v>
      </c>
      <c r="V784" s="187">
        <v>160</v>
      </c>
      <c r="W784" s="188">
        <f t="shared" si="1309"/>
        <v>2.7096096750000003</v>
      </c>
      <c r="X784" s="209">
        <f t="shared" si="1317"/>
        <v>0.1510381875</v>
      </c>
      <c r="Y784" s="195">
        <v>2016</v>
      </c>
      <c r="Z784" s="190"/>
      <c r="AA784" s="190"/>
      <c r="AB784" s="191" t="s">
        <v>3080</v>
      </c>
      <c r="AC784" s="190"/>
    </row>
    <row r="785" spans="1:29">
      <c r="A785" s="261" t="s">
        <v>3081</v>
      </c>
      <c r="B785" s="218">
        <v>55</v>
      </c>
      <c r="C785" s="178">
        <v>53</v>
      </c>
      <c r="D785" s="218">
        <f>AVERAGE(B785:C785)</f>
        <v>54</v>
      </c>
      <c r="E785" s="178">
        <v>69</v>
      </c>
      <c r="F785" s="178">
        <v>70</v>
      </c>
      <c r="G785" s="178">
        <f t="shared" si="1094"/>
        <v>-1</v>
      </c>
      <c r="H785" s="178">
        <f>AVERAGE(E785:F785)</f>
        <v>69.5</v>
      </c>
      <c r="I785" s="218">
        <f t="shared" si="1095"/>
        <v>-15.5</v>
      </c>
      <c r="J785" s="213" t="s">
        <v>1701</v>
      </c>
      <c r="K785" s="213" t="s">
        <v>3082</v>
      </c>
      <c r="L785" s="213" t="s">
        <v>1547</v>
      </c>
      <c r="M785" s="221">
        <v>14.8</v>
      </c>
      <c r="N785" s="222">
        <f>M785*1000000</f>
        <v>14800000</v>
      </c>
      <c r="O785" s="184">
        <v>49.55</v>
      </c>
      <c r="P785" s="222">
        <f>O785*1000000</f>
        <v>49550000</v>
      </c>
      <c r="Q785" s="184">
        <v>161.79</v>
      </c>
      <c r="R785" s="180">
        <f>SUM(Q785*1000000)</f>
        <v>161790000</v>
      </c>
      <c r="S785" s="222">
        <f>T785*1000000</f>
        <v>211340000</v>
      </c>
      <c r="T785" s="222">
        <v>211.34</v>
      </c>
      <c r="U785" s="209">
        <f>(R785/S785)</f>
        <v>0.76554367370114507</v>
      </c>
      <c r="V785" s="187">
        <v>78</v>
      </c>
      <c r="W785" s="223">
        <f t="shared" si="1309"/>
        <v>2.7094871794871795</v>
      </c>
      <c r="X785" s="228">
        <f>SUM(M785/V785)</f>
        <v>0.18974358974358976</v>
      </c>
      <c r="Y785" s="178">
        <v>2008</v>
      </c>
      <c r="Z785" s="190"/>
      <c r="AA785" s="190"/>
      <c r="AB785" s="224" t="s">
        <v>3083</v>
      </c>
      <c r="AC785" s="189"/>
    </row>
    <row r="786" spans="1:29">
      <c r="A786" s="262" t="s">
        <v>3084</v>
      </c>
      <c r="B786" s="177">
        <v>4</v>
      </c>
      <c r="C786" s="195">
        <v>55</v>
      </c>
      <c r="D786" s="252">
        <f t="shared" ref="D786:D787" si="1318">(B786+C786)/2</f>
        <v>29.5</v>
      </c>
      <c r="E786" s="195">
        <v>20</v>
      </c>
      <c r="F786" s="195">
        <v>48</v>
      </c>
      <c r="G786" s="180">
        <f t="shared" si="1094"/>
        <v>-28</v>
      </c>
      <c r="H786" s="195">
        <f t="shared" ref="H786:H787" si="1319">(E786+F786)/2</f>
        <v>34</v>
      </c>
      <c r="I786" s="208">
        <f t="shared" si="1095"/>
        <v>-4.5</v>
      </c>
      <c r="J786" s="204" t="s">
        <v>1432</v>
      </c>
      <c r="K786" s="204" t="s">
        <v>1432</v>
      </c>
      <c r="L786" s="183" t="s">
        <v>1536</v>
      </c>
      <c r="M786" s="184">
        <f t="shared" ref="M786:M787" si="1320">N786/1000000</f>
        <v>4.9508590000000003</v>
      </c>
      <c r="N786" s="180">
        <v>4950859</v>
      </c>
      <c r="O786" s="216">
        <f t="shared" ref="O786:O787" si="1321">P786/1000000</f>
        <v>10.753574</v>
      </c>
      <c r="P786" s="180">
        <v>10753574</v>
      </c>
      <c r="Q786" s="184">
        <f t="shared" ref="Q786:Q787" si="1322">R786/1000000</f>
        <v>7.6942999999999998E-2</v>
      </c>
      <c r="R786" s="185">
        <v>76943</v>
      </c>
      <c r="S786" s="185">
        <f>R786+P786</f>
        <v>10830517</v>
      </c>
      <c r="T786" s="185">
        <f t="shared" ref="T786:T787" si="1323">S786/1000000</f>
        <v>10.830517</v>
      </c>
      <c r="U786" s="209">
        <f>R786/S786</f>
        <v>7.1042776628299463E-3</v>
      </c>
      <c r="V786" s="187">
        <v>4</v>
      </c>
      <c r="W786" s="188">
        <f t="shared" si="1309"/>
        <v>2.7076292500000001</v>
      </c>
      <c r="X786" s="209">
        <f>N786/(V786*1000000)</f>
        <v>1.2377147500000001</v>
      </c>
      <c r="Y786" s="195">
        <v>2016</v>
      </c>
      <c r="Z786" s="190"/>
      <c r="AA786" s="190"/>
      <c r="AB786" s="191" t="s">
        <v>3085</v>
      </c>
      <c r="AC786" s="190"/>
    </row>
    <row r="787" spans="1:29">
      <c r="A787" s="229" t="s">
        <v>495</v>
      </c>
      <c r="B787" s="177">
        <v>97</v>
      </c>
      <c r="C787" s="177">
        <v>82</v>
      </c>
      <c r="D787" s="177">
        <f t="shared" si="1318"/>
        <v>89.5</v>
      </c>
      <c r="E787" s="177">
        <v>92</v>
      </c>
      <c r="F787" s="177">
        <v>69</v>
      </c>
      <c r="G787" s="177">
        <f t="shared" si="1094"/>
        <v>23</v>
      </c>
      <c r="H787" s="177">
        <f t="shared" si="1319"/>
        <v>80.5</v>
      </c>
      <c r="I787" s="177">
        <f t="shared" si="1095"/>
        <v>9</v>
      </c>
      <c r="J787" s="204" t="s">
        <v>1554</v>
      </c>
      <c r="K787" s="231" t="s">
        <v>1554</v>
      </c>
      <c r="L787" s="232" t="s">
        <v>1547</v>
      </c>
      <c r="M787" s="216">
        <f t="shared" si="1320"/>
        <v>26.769548</v>
      </c>
      <c r="N787" s="233">
        <v>26769548</v>
      </c>
      <c r="O787" s="216">
        <f t="shared" si="1321"/>
        <v>47.628053000000001</v>
      </c>
      <c r="P787" s="180">
        <v>47628053</v>
      </c>
      <c r="Q787" s="216">
        <f t="shared" si="1322"/>
        <v>60.6</v>
      </c>
      <c r="R787" s="233">
        <v>60600000</v>
      </c>
      <c r="S787" s="180">
        <f>P787+R787</f>
        <v>108228053</v>
      </c>
      <c r="T787" s="180">
        <f t="shared" si="1323"/>
        <v>108.228053</v>
      </c>
      <c r="U787" s="234">
        <f t="shared" ref="U787:U788" si="1324">(R787/S787)</f>
        <v>0.5599287644950981</v>
      </c>
      <c r="V787" s="227">
        <v>40</v>
      </c>
      <c r="W787" s="235">
        <f>SUM(S787/(V787*1000000))</f>
        <v>2.7057013250000002</v>
      </c>
      <c r="X787" s="234">
        <f t="shared" ref="X787:X788" si="1325">SUM(M787/V787)</f>
        <v>0.66923869999999996</v>
      </c>
      <c r="Y787" s="177">
        <v>2019</v>
      </c>
      <c r="Z787" s="236"/>
      <c r="AA787" s="236"/>
      <c r="AB787" s="248" t="s">
        <v>3086</v>
      </c>
      <c r="AC787" s="190"/>
    </row>
    <row r="788" spans="1:29">
      <c r="A788" s="261" t="s">
        <v>3087</v>
      </c>
      <c r="B788" s="218">
        <v>51</v>
      </c>
      <c r="C788" s="178">
        <v>55</v>
      </c>
      <c r="D788" s="247">
        <f>AVERAGE(B788:C788)</f>
        <v>53</v>
      </c>
      <c r="E788" s="178">
        <v>50</v>
      </c>
      <c r="F788" s="178">
        <v>67</v>
      </c>
      <c r="G788" s="220">
        <f t="shared" si="1094"/>
        <v>-17</v>
      </c>
      <c r="H788" s="220">
        <f>AVERAGE(E788:F788)</f>
        <v>58.5</v>
      </c>
      <c r="I788" s="220">
        <f t="shared" si="1095"/>
        <v>-5.5</v>
      </c>
      <c r="J788" s="213" t="s">
        <v>1701</v>
      </c>
      <c r="K788" s="213" t="s">
        <v>3088</v>
      </c>
      <c r="L788" s="213" t="s">
        <v>1541</v>
      </c>
      <c r="M788" s="221">
        <v>13.2</v>
      </c>
      <c r="N788" s="222">
        <f>M788*1000000</f>
        <v>13200000</v>
      </c>
      <c r="O788" s="184">
        <v>48.01</v>
      </c>
      <c r="P788" s="222">
        <f>O788*1000000</f>
        <v>48010000</v>
      </c>
      <c r="Q788" s="184">
        <v>52.07</v>
      </c>
      <c r="R788" s="180">
        <f>SUM(Q788*1000000)</f>
        <v>52070000</v>
      </c>
      <c r="S788" s="222">
        <f>T788*1000000</f>
        <v>100080000</v>
      </c>
      <c r="T788" s="222">
        <v>100.08</v>
      </c>
      <c r="U788" s="209">
        <f t="shared" si="1324"/>
        <v>0.52028377298161466</v>
      </c>
      <c r="V788" s="187">
        <v>37</v>
      </c>
      <c r="W788" s="223">
        <f t="shared" ref="W788:W791" si="1326">SUM(T788/V788)</f>
        <v>2.7048648648648648</v>
      </c>
      <c r="X788" s="228">
        <f t="shared" si="1325"/>
        <v>0.35675675675675672</v>
      </c>
      <c r="Y788" s="178">
        <v>2008</v>
      </c>
      <c r="Z788" s="190"/>
      <c r="AA788" s="190"/>
      <c r="AB788" s="224" t="s">
        <v>3089</v>
      </c>
      <c r="AC788" s="189"/>
    </row>
    <row r="789" spans="1:29">
      <c r="A789" s="263" t="s">
        <v>620</v>
      </c>
      <c r="B789" s="206">
        <v>95</v>
      </c>
      <c r="C789" s="189">
        <v>81</v>
      </c>
      <c r="D789" s="252">
        <f>(B789+C789)/2</f>
        <v>88</v>
      </c>
      <c r="E789" s="189">
        <v>91</v>
      </c>
      <c r="F789" s="189">
        <v>77</v>
      </c>
      <c r="G789" s="180">
        <f t="shared" si="1094"/>
        <v>14</v>
      </c>
      <c r="H789" s="195">
        <f>(E789+F789)/2</f>
        <v>84</v>
      </c>
      <c r="I789" s="208">
        <f t="shared" si="1095"/>
        <v>4</v>
      </c>
      <c r="J789" s="193" t="s">
        <v>1579</v>
      </c>
      <c r="K789" s="193" t="s">
        <v>1579</v>
      </c>
      <c r="L789" s="183" t="s">
        <v>1547</v>
      </c>
      <c r="M789" s="184">
        <f>N789/1000000</f>
        <v>56.631400999999997</v>
      </c>
      <c r="N789" s="185">
        <v>56631401</v>
      </c>
      <c r="O789" s="184">
        <f t="shared" ref="O789:O793" si="1327">P789/1000000</f>
        <v>216.35428099999999</v>
      </c>
      <c r="P789" s="185">
        <v>216354281</v>
      </c>
      <c r="Q789" s="184">
        <f t="shared" ref="Q789:Q793" si="1328">R789/1000000</f>
        <v>189.1</v>
      </c>
      <c r="R789" s="185">
        <v>189100000</v>
      </c>
      <c r="S789" s="185">
        <f>R789+P789</f>
        <v>405454281</v>
      </c>
      <c r="T789" s="185">
        <f t="shared" ref="T789:T793" si="1329">S789/1000000</f>
        <v>405.45428099999998</v>
      </c>
      <c r="U789" s="209">
        <f>R789/S789</f>
        <v>0.4663904387286516</v>
      </c>
      <c r="V789" s="187">
        <v>150</v>
      </c>
      <c r="W789" s="188">
        <f t="shared" si="1326"/>
        <v>2.70302854</v>
      </c>
      <c r="X789" s="209">
        <f>N789/(V789*1000000)</f>
        <v>0.37754267333333336</v>
      </c>
      <c r="Y789" s="189">
        <v>2016</v>
      </c>
      <c r="Z789" s="190"/>
      <c r="AA789" s="190"/>
      <c r="AB789" s="191" t="s">
        <v>3090</v>
      </c>
      <c r="AC789" s="190"/>
    </row>
    <row r="790" spans="1:29">
      <c r="A790" s="261" t="s">
        <v>3091</v>
      </c>
      <c r="B790" s="218">
        <v>92</v>
      </c>
      <c r="C790" s="189">
        <v>81</v>
      </c>
      <c r="D790" s="247">
        <f>AVERAGE(B790:C790)</f>
        <v>86.5</v>
      </c>
      <c r="E790" s="189">
        <v>85</v>
      </c>
      <c r="F790" s="189">
        <v>75</v>
      </c>
      <c r="G790" s="220">
        <f t="shared" si="1094"/>
        <v>10</v>
      </c>
      <c r="H790" s="220">
        <f>AVERAGE(E790:F790)</f>
        <v>80</v>
      </c>
      <c r="I790" s="220">
        <f t="shared" si="1095"/>
        <v>6.5</v>
      </c>
      <c r="J790" s="193" t="s">
        <v>1935</v>
      </c>
      <c r="K790" s="193" t="s">
        <v>1935</v>
      </c>
      <c r="L790" s="213" t="s">
        <v>1541</v>
      </c>
      <c r="M790" s="184">
        <v>27.476745000000001</v>
      </c>
      <c r="N790" s="180">
        <v>27476745</v>
      </c>
      <c r="O790" s="216">
        <f t="shared" si="1327"/>
        <v>118.871849</v>
      </c>
      <c r="P790" s="222">
        <v>118871849</v>
      </c>
      <c r="Q790" s="216">
        <f t="shared" si="1328"/>
        <v>83.676726000000002</v>
      </c>
      <c r="R790" s="222">
        <v>83676726</v>
      </c>
      <c r="S790" s="222">
        <v>202548575</v>
      </c>
      <c r="T790" s="222">
        <f t="shared" si="1329"/>
        <v>202.548575</v>
      </c>
      <c r="U790" s="209">
        <f t="shared" ref="U790:U809" si="1330">(R790/S790)</f>
        <v>0.41311930236981426</v>
      </c>
      <c r="V790" s="187">
        <v>75</v>
      </c>
      <c r="W790" s="223">
        <f t="shared" si="1326"/>
        <v>2.7006476666666668</v>
      </c>
      <c r="X790" s="228">
        <f t="shared" ref="X790:X809" si="1331">SUM(M790/V790)</f>
        <v>0.36635660000000003</v>
      </c>
      <c r="Y790" s="178">
        <v>2007</v>
      </c>
      <c r="Z790" s="190"/>
      <c r="AA790" s="190"/>
      <c r="AB790" s="193" t="s">
        <v>1537</v>
      </c>
      <c r="AC790" s="190"/>
    </row>
    <row r="791" spans="1:29">
      <c r="A791" s="267" t="s">
        <v>3092</v>
      </c>
      <c r="B791" s="206">
        <v>30</v>
      </c>
      <c r="C791" s="189">
        <v>42</v>
      </c>
      <c r="D791" s="189">
        <f>(B791+C791)/2</f>
        <v>36</v>
      </c>
      <c r="E791" s="189">
        <v>61</v>
      </c>
      <c r="F791" s="189">
        <v>54</v>
      </c>
      <c r="G791" s="195">
        <f t="shared" si="1094"/>
        <v>7</v>
      </c>
      <c r="H791" s="189">
        <f>(E791+F791)/2</f>
        <v>57.5</v>
      </c>
      <c r="I791" s="195">
        <f t="shared" si="1095"/>
        <v>-21.5</v>
      </c>
      <c r="J791" s="193" t="s">
        <v>1609</v>
      </c>
      <c r="K791" s="193" t="s">
        <v>2061</v>
      </c>
      <c r="L791" s="193" t="s">
        <v>1541</v>
      </c>
      <c r="M791" s="184">
        <f t="shared" ref="M791:M793" si="1332">N791/1000000</f>
        <v>52.263680000000001</v>
      </c>
      <c r="N791" s="185">
        <v>52263680</v>
      </c>
      <c r="O791" s="184">
        <f t="shared" si="1327"/>
        <v>130.17907199999999</v>
      </c>
      <c r="P791" s="180">
        <v>130179072</v>
      </c>
      <c r="Q791" s="184">
        <f t="shared" si="1328"/>
        <v>166.823455</v>
      </c>
      <c r="R791" s="180">
        <v>166823455</v>
      </c>
      <c r="S791" s="185">
        <f>SUM(P791+(Q791*1000000))</f>
        <v>297002527</v>
      </c>
      <c r="T791" s="185">
        <f t="shared" si="1329"/>
        <v>297.00252699999999</v>
      </c>
      <c r="U791" s="209">
        <f t="shared" si="1330"/>
        <v>0.56169035558407887</v>
      </c>
      <c r="V791" s="187">
        <v>110</v>
      </c>
      <c r="W791" s="223">
        <f t="shared" si="1326"/>
        <v>2.7000229727272727</v>
      </c>
      <c r="X791" s="228">
        <f t="shared" si="1331"/>
        <v>0.47512436363636362</v>
      </c>
      <c r="Y791" s="189">
        <v>2015</v>
      </c>
      <c r="Z791" s="190"/>
      <c r="AA791" s="190"/>
      <c r="AB791" s="224" t="s">
        <v>3093</v>
      </c>
      <c r="AC791" s="189"/>
    </row>
    <row r="792" spans="1:29">
      <c r="A792" s="265" t="s">
        <v>3094</v>
      </c>
      <c r="B792" s="241">
        <v>10</v>
      </c>
      <c r="C792" s="182">
        <v>37</v>
      </c>
      <c r="D792" s="254">
        <f>AVERAGE(B792:C792)</f>
        <v>23.5</v>
      </c>
      <c r="E792" s="182">
        <v>45</v>
      </c>
      <c r="F792" s="182">
        <v>42</v>
      </c>
      <c r="G792" s="211">
        <f t="shared" si="1094"/>
        <v>3</v>
      </c>
      <c r="H792" s="211">
        <f>AVERAGE(E792:F792)</f>
        <v>43.5</v>
      </c>
      <c r="I792" s="211">
        <f t="shared" si="1095"/>
        <v>-20</v>
      </c>
      <c r="J792" s="196" t="s">
        <v>1701</v>
      </c>
      <c r="K792" s="196" t="s">
        <v>2256</v>
      </c>
      <c r="L792" s="196" t="s">
        <v>1541</v>
      </c>
      <c r="M792" s="216">
        <f t="shared" si="1332"/>
        <v>19.422999999999998</v>
      </c>
      <c r="N792" s="181">
        <v>19423000</v>
      </c>
      <c r="O792" s="216">
        <f t="shared" si="1327"/>
        <v>64.251541000000003</v>
      </c>
      <c r="P792" s="181">
        <v>64251541</v>
      </c>
      <c r="Q792" s="184">
        <f t="shared" si="1328"/>
        <v>49.056421</v>
      </c>
      <c r="R792" s="180">
        <v>49056421</v>
      </c>
      <c r="S792" s="181">
        <v>113307962</v>
      </c>
      <c r="T792" s="180">
        <f t="shared" si="1329"/>
        <v>113.307962</v>
      </c>
      <c r="U792" s="209">
        <f t="shared" si="1330"/>
        <v>0.43294769523786863</v>
      </c>
      <c r="V792" s="227">
        <v>42</v>
      </c>
      <c r="W792" s="239">
        <f t="shared" ref="W792:W793" si="1333">SUM(S792/(V792*1000000))</f>
        <v>2.6978086190476191</v>
      </c>
      <c r="X792" s="228">
        <f t="shared" si="1331"/>
        <v>0.46245238095238089</v>
      </c>
      <c r="Y792" s="182">
        <v>2014</v>
      </c>
      <c r="Z792" s="202"/>
      <c r="AA792" s="190"/>
      <c r="AB792" s="224" t="s">
        <v>3095</v>
      </c>
      <c r="AC792" s="189"/>
    </row>
    <row r="793" spans="1:29">
      <c r="A793" s="262" t="s">
        <v>3096</v>
      </c>
      <c r="B793" s="177">
        <v>87</v>
      </c>
      <c r="C793" s="195">
        <v>65</v>
      </c>
      <c r="D793" s="180">
        <f>(B793+C793)/2</f>
        <v>76</v>
      </c>
      <c r="E793" s="195">
        <v>79</v>
      </c>
      <c r="F793" s="195">
        <v>68</v>
      </c>
      <c r="G793" s="211">
        <f t="shared" si="1094"/>
        <v>11</v>
      </c>
      <c r="H793" s="211">
        <f>(E793+F793)/2</f>
        <v>73.5</v>
      </c>
      <c r="I793" s="181">
        <f t="shared" si="1095"/>
        <v>2.5</v>
      </c>
      <c r="J793" s="196" t="s">
        <v>1990</v>
      </c>
      <c r="K793" s="196" t="s">
        <v>1991</v>
      </c>
      <c r="L793" s="197" t="s">
        <v>1547</v>
      </c>
      <c r="M793" s="198">
        <f t="shared" si="1332"/>
        <v>16.776389999999999</v>
      </c>
      <c r="N793" s="180">
        <v>16776390</v>
      </c>
      <c r="O793" s="198">
        <f t="shared" si="1327"/>
        <v>51.338324999999998</v>
      </c>
      <c r="P793" s="180">
        <v>51338325</v>
      </c>
      <c r="Q793" s="198">
        <f t="shared" si="1328"/>
        <v>83.524592999999996</v>
      </c>
      <c r="R793" s="181">
        <f>S793-P793</f>
        <v>83524593</v>
      </c>
      <c r="S793" s="180">
        <v>134862918</v>
      </c>
      <c r="T793" s="180">
        <f t="shared" si="1329"/>
        <v>134.86291800000001</v>
      </c>
      <c r="U793" s="186">
        <f t="shared" si="1330"/>
        <v>0.61932956989704169</v>
      </c>
      <c r="V793" s="227">
        <v>50</v>
      </c>
      <c r="W793" s="239">
        <f t="shared" si="1333"/>
        <v>2.6972583600000002</v>
      </c>
      <c r="X793" s="186">
        <f t="shared" si="1331"/>
        <v>0.33552779999999999</v>
      </c>
      <c r="Y793" s="195">
        <v>2017</v>
      </c>
      <c r="Z793" s="202"/>
      <c r="AA793" s="202"/>
      <c r="AB793" s="203" t="s">
        <v>3097</v>
      </c>
      <c r="AC793" s="202"/>
    </row>
    <row r="794" spans="1:29">
      <c r="A794" s="261" t="s">
        <v>3098</v>
      </c>
      <c r="B794" s="218">
        <v>16</v>
      </c>
      <c r="C794" s="178">
        <v>35</v>
      </c>
      <c r="D794" s="218">
        <f>AVERAGE(B794:C794)</f>
        <v>25.5</v>
      </c>
      <c r="E794" s="178">
        <v>50</v>
      </c>
      <c r="F794" s="178">
        <v>52</v>
      </c>
      <c r="G794" s="178">
        <f t="shared" si="1094"/>
        <v>-2</v>
      </c>
      <c r="H794" s="178">
        <f>AVERAGE(E794:F794)</f>
        <v>51</v>
      </c>
      <c r="I794" s="218">
        <f t="shared" si="1095"/>
        <v>-25.5</v>
      </c>
      <c r="J794" s="213" t="s">
        <v>1609</v>
      </c>
      <c r="K794" s="213" t="s">
        <v>2194</v>
      </c>
      <c r="L794" s="213" t="s">
        <v>1541</v>
      </c>
      <c r="M794" s="221">
        <v>27.4</v>
      </c>
      <c r="N794" s="222">
        <f>M794*1000000</f>
        <v>27400000</v>
      </c>
      <c r="O794" s="184">
        <v>80.17</v>
      </c>
      <c r="P794" s="222">
        <f>O794*1000000</f>
        <v>80170000</v>
      </c>
      <c r="Q794" s="184">
        <v>142.06</v>
      </c>
      <c r="R794" s="180">
        <f t="shared" ref="R794:R795" si="1334">SUM(Q794*1000000)</f>
        <v>142060000</v>
      </c>
      <c r="S794" s="222">
        <f>T794*1000000</f>
        <v>222230000</v>
      </c>
      <c r="T794" s="222">
        <v>222.23</v>
      </c>
      <c r="U794" s="209">
        <f t="shared" si="1330"/>
        <v>0.6392476263330783</v>
      </c>
      <c r="V794" s="187">
        <v>82.5</v>
      </c>
      <c r="W794" s="223">
        <f t="shared" ref="W794:W796" si="1335">SUM(T794/V794)</f>
        <v>2.6936969696969695</v>
      </c>
      <c r="X794" s="228">
        <f t="shared" si="1331"/>
        <v>0.33212121212121209</v>
      </c>
      <c r="Y794" s="178">
        <v>2008</v>
      </c>
      <c r="Z794" s="190"/>
      <c r="AA794" s="190"/>
      <c r="AB794" s="224" t="s">
        <v>3099</v>
      </c>
      <c r="AC794" s="189"/>
    </row>
    <row r="795" spans="1:29">
      <c r="A795" s="264" t="s">
        <v>3100</v>
      </c>
      <c r="B795" s="206">
        <v>79</v>
      </c>
      <c r="C795" s="189">
        <v>60</v>
      </c>
      <c r="D795" s="189">
        <f>(B795+C795)/2</f>
        <v>69.5</v>
      </c>
      <c r="E795" s="195">
        <v>89</v>
      </c>
      <c r="F795" s="189">
        <v>73</v>
      </c>
      <c r="G795" s="195">
        <f t="shared" si="1094"/>
        <v>16</v>
      </c>
      <c r="H795" s="189">
        <f>(E795+F795)/2</f>
        <v>81</v>
      </c>
      <c r="I795" s="195">
        <f t="shared" si="1095"/>
        <v>-11.5</v>
      </c>
      <c r="J795" s="193" t="s">
        <v>1572</v>
      </c>
      <c r="K795" s="193" t="s">
        <v>3101</v>
      </c>
      <c r="L795" s="193" t="s">
        <v>1536</v>
      </c>
      <c r="M795" s="184">
        <f t="shared" ref="M795:M797" si="1336">N795/1000000</f>
        <v>11.020797999999999</v>
      </c>
      <c r="N795" s="185">
        <v>11020798</v>
      </c>
      <c r="O795" s="184">
        <f t="shared" ref="O795:O797" si="1337">P795/1000000</f>
        <v>44.482410000000002</v>
      </c>
      <c r="P795" s="180">
        <v>44482410</v>
      </c>
      <c r="Q795" s="216">
        <v>1.2</v>
      </c>
      <c r="R795" s="180">
        <f t="shared" si="1334"/>
        <v>1200000</v>
      </c>
      <c r="S795" s="185">
        <f>SUM(P795+Q795*1000000)</f>
        <v>45682410</v>
      </c>
      <c r="T795" s="185">
        <f t="shared" ref="T795:T796" si="1338">S795/1000000</f>
        <v>45.682409999999997</v>
      </c>
      <c r="U795" s="209">
        <f t="shared" si="1330"/>
        <v>2.6268316404497925E-2</v>
      </c>
      <c r="V795" s="227">
        <v>17</v>
      </c>
      <c r="W795" s="223">
        <f t="shared" si="1335"/>
        <v>2.6872005882352941</v>
      </c>
      <c r="X795" s="228">
        <f t="shared" si="1331"/>
        <v>0.64828223529411755</v>
      </c>
      <c r="Y795" s="189">
        <v>2015</v>
      </c>
      <c r="Z795" s="190"/>
      <c r="AA795" s="190"/>
      <c r="AB795" s="224" t="s">
        <v>3102</v>
      </c>
      <c r="AC795" s="189"/>
    </row>
    <row r="796" spans="1:29">
      <c r="A796" s="263" t="s">
        <v>3103</v>
      </c>
      <c r="B796" s="206">
        <v>64</v>
      </c>
      <c r="C796" s="195">
        <v>52</v>
      </c>
      <c r="D796" s="253">
        <f>AVERAGE(B796:C796)</f>
        <v>58</v>
      </c>
      <c r="E796" s="189">
        <v>65</v>
      </c>
      <c r="F796" s="189">
        <v>63</v>
      </c>
      <c r="G796" s="244">
        <f t="shared" si="1094"/>
        <v>2</v>
      </c>
      <c r="H796" s="244">
        <f>AVERAGE(E796:F796)</f>
        <v>64</v>
      </c>
      <c r="I796" s="244">
        <f t="shared" si="1095"/>
        <v>-6</v>
      </c>
      <c r="J796" s="193" t="s">
        <v>1608</v>
      </c>
      <c r="K796" s="193" t="s">
        <v>2576</v>
      </c>
      <c r="L796" s="193" t="s">
        <v>1541</v>
      </c>
      <c r="M796" s="184">
        <f t="shared" si="1336"/>
        <v>33.531067999999998</v>
      </c>
      <c r="N796" s="185">
        <v>33531068</v>
      </c>
      <c r="O796" s="184">
        <f t="shared" si="1337"/>
        <v>107.518682</v>
      </c>
      <c r="P796" s="185">
        <v>107518682</v>
      </c>
      <c r="Q796" s="184">
        <f t="shared" ref="Q796:Q797" si="1339">R796/1000000</f>
        <v>160.90795199999999</v>
      </c>
      <c r="R796" s="185">
        <v>160907952</v>
      </c>
      <c r="S796" s="185">
        <v>268426634</v>
      </c>
      <c r="T796" s="185">
        <f t="shared" si="1338"/>
        <v>268.42663399999998</v>
      </c>
      <c r="U796" s="209">
        <f t="shared" si="1330"/>
        <v>0.59944853311389357</v>
      </c>
      <c r="V796" s="187">
        <v>100</v>
      </c>
      <c r="W796" s="223">
        <f t="shared" si="1335"/>
        <v>2.6842663399999998</v>
      </c>
      <c r="X796" s="228">
        <f t="shared" si="1331"/>
        <v>0.33531067999999997</v>
      </c>
      <c r="Y796" s="189">
        <v>2013</v>
      </c>
      <c r="Z796" s="190"/>
      <c r="AA796" s="190"/>
      <c r="AB796" s="224" t="str">
        <f>HYPERLINK("http://www.amazon.com/gp/product/B00ECHM73U/?tag=titb-20","http://www.amazon.com/gp/product/B00ECHM73U/?tag=titb-20")</f>
        <v>http://www.amazon.com/gp/product/B00ECHM73U/?tag=titb-20</v>
      </c>
      <c r="AC796" s="189"/>
    </row>
    <row r="797" spans="1:29">
      <c r="A797" s="268" t="s">
        <v>3104</v>
      </c>
      <c r="B797" s="177">
        <v>40</v>
      </c>
      <c r="C797" s="178">
        <v>49</v>
      </c>
      <c r="D797" s="180">
        <f>(B797+C797)/2</f>
        <v>44.5</v>
      </c>
      <c r="E797" s="178">
        <v>62</v>
      </c>
      <c r="F797" s="180">
        <v>64</v>
      </c>
      <c r="G797" s="181">
        <f t="shared" si="1094"/>
        <v>-2</v>
      </c>
      <c r="H797" s="182">
        <f>(E797+F797)/2</f>
        <v>63</v>
      </c>
      <c r="I797" s="181">
        <f t="shared" si="1095"/>
        <v>-18.5</v>
      </c>
      <c r="J797" s="204" t="s">
        <v>1544</v>
      </c>
      <c r="K797" s="204" t="s">
        <v>1544</v>
      </c>
      <c r="L797" s="183" t="s">
        <v>1547</v>
      </c>
      <c r="M797" s="184">
        <f t="shared" si="1336"/>
        <v>15.206108</v>
      </c>
      <c r="N797" s="180">
        <v>15206108</v>
      </c>
      <c r="O797" s="184">
        <f t="shared" si="1337"/>
        <v>44.947622000000003</v>
      </c>
      <c r="P797" s="180">
        <v>44947622</v>
      </c>
      <c r="Q797" s="184">
        <f t="shared" si="1339"/>
        <v>35.561999999999998</v>
      </c>
      <c r="R797" s="185">
        <f>S797-P797</f>
        <v>35562000</v>
      </c>
      <c r="S797" s="180">
        <v>80509622</v>
      </c>
      <c r="T797" s="185">
        <f>S797/100000</f>
        <v>805.09622000000002</v>
      </c>
      <c r="U797" s="186">
        <f t="shared" si="1330"/>
        <v>0.44171117832350526</v>
      </c>
      <c r="V797" s="187">
        <v>30</v>
      </c>
      <c r="W797" s="239">
        <f>SUM(S797/(V797*1000000))</f>
        <v>2.6836540666666666</v>
      </c>
      <c r="X797" s="186">
        <f t="shared" si="1331"/>
        <v>0.50687026666666668</v>
      </c>
      <c r="Y797" s="178">
        <v>2018</v>
      </c>
      <c r="Z797" s="190"/>
      <c r="AA797" s="190"/>
      <c r="AB797" s="191" t="s">
        <v>3105</v>
      </c>
      <c r="AC797" s="190"/>
    </row>
    <row r="798" spans="1:29">
      <c r="A798" s="261" t="s">
        <v>3106</v>
      </c>
      <c r="B798" s="218">
        <v>49</v>
      </c>
      <c r="C798" s="178">
        <v>53</v>
      </c>
      <c r="D798" s="247">
        <f t="shared" ref="D798:D809" si="1340">AVERAGE(B798:C798)</f>
        <v>51</v>
      </c>
      <c r="E798" s="178">
        <v>63</v>
      </c>
      <c r="F798" s="178">
        <v>60</v>
      </c>
      <c r="G798" s="222">
        <f t="shared" si="1094"/>
        <v>3</v>
      </c>
      <c r="H798" s="178">
        <f t="shared" ref="H798:H809" si="1341">AVERAGE(E798:F798)</f>
        <v>61.5</v>
      </c>
      <c r="I798" s="247">
        <f t="shared" si="1095"/>
        <v>-10.5</v>
      </c>
      <c r="J798" s="213" t="s">
        <v>1701</v>
      </c>
      <c r="K798" s="213" t="s">
        <v>1904</v>
      </c>
      <c r="L798" s="213" t="s">
        <v>3107</v>
      </c>
      <c r="M798" s="221">
        <v>24</v>
      </c>
      <c r="N798" s="222">
        <f>M798*1000000</f>
        <v>24000000</v>
      </c>
      <c r="O798" s="184">
        <v>104.39</v>
      </c>
      <c r="P798" s="222">
        <f>O798*1000000</f>
        <v>104390000</v>
      </c>
      <c r="Q798" s="184">
        <v>311.3</v>
      </c>
      <c r="R798" s="180">
        <f>SUM(Q798*1000000)</f>
        <v>311300000</v>
      </c>
      <c r="S798" s="222">
        <f>T798*1000000</f>
        <v>415690000</v>
      </c>
      <c r="T798" s="222">
        <f>SUM(O798+Q798)</f>
        <v>415.69</v>
      </c>
      <c r="U798" s="209">
        <f t="shared" si="1330"/>
        <v>0.74887536385287112</v>
      </c>
      <c r="V798" s="187">
        <v>155</v>
      </c>
      <c r="W798" s="223">
        <f>SUM(T798/V798)</f>
        <v>2.6818709677419355</v>
      </c>
      <c r="X798" s="228">
        <f t="shared" si="1331"/>
        <v>0.15483870967741936</v>
      </c>
      <c r="Y798" s="178">
        <v>2010</v>
      </c>
      <c r="Z798" s="190"/>
      <c r="AA798" s="190"/>
      <c r="AB798" s="224" t="s">
        <v>3108</v>
      </c>
      <c r="AC798" s="189"/>
    </row>
    <row r="799" spans="1:29">
      <c r="A799" s="265" t="s">
        <v>3109</v>
      </c>
      <c r="B799" s="241">
        <v>36</v>
      </c>
      <c r="C799" s="182">
        <v>47</v>
      </c>
      <c r="D799" s="254">
        <f t="shared" si="1340"/>
        <v>41.5</v>
      </c>
      <c r="E799" s="182">
        <v>57</v>
      </c>
      <c r="F799" s="182">
        <v>61</v>
      </c>
      <c r="G799" s="211">
        <f t="shared" si="1094"/>
        <v>-4</v>
      </c>
      <c r="H799" s="211">
        <f t="shared" si="1341"/>
        <v>59</v>
      </c>
      <c r="I799" s="211">
        <f t="shared" si="1095"/>
        <v>-17.5</v>
      </c>
      <c r="J799" s="213" t="s">
        <v>1636</v>
      </c>
      <c r="K799" s="196" t="s">
        <v>3110</v>
      </c>
      <c r="L799" s="196" t="s">
        <v>1541</v>
      </c>
      <c r="M799" s="216">
        <f>N799/1000000</f>
        <v>12.305016</v>
      </c>
      <c r="N799" s="181">
        <v>12305016</v>
      </c>
      <c r="O799" s="216">
        <f t="shared" ref="O799:O800" si="1342">P799/1000000</f>
        <v>45.090373999999997</v>
      </c>
      <c r="P799" s="181">
        <v>45090374</v>
      </c>
      <c r="Q799" s="184">
        <f t="shared" ref="Q799:Q800" si="1343">R799/1000000</f>
        <v>21.890082</v>
      </c>
      <c r="R799" s="180">
        <v>21890082</v>
      </c>
      <c r="S799" s="181">
        <v>66980456</v>
      </c>
      <c r="T799" s="180">
        <f t="shared" ref="T799:T800" si="1344">S799/1000000</f>
        <v>66.980456000000004</v>
      </c>
      <c r="U799" s="209">
        <f t="shared" si="1330"/>
        <v>0.32681297362323125</v>
      </c>
      <c r="V799" s="227">
        <v>25</v>
      </c>
      <c r="W799" s="239">
        <f>SUM(S799/(V799*1000000))</f>
        <v>2.67921824</v>
      </c>
      <c r="X799" s="228">
        <f t="shared" si="1331"/>
        <v>0.49220064000000002</v>
      </c>
      <c r="Y799" s="182">
        <v>2014</v>
      </c>
      <c r="Z799" s="202"/>
      <c r="AA799" s="190"/>
      <c r="AB799" s="224" t="s">
        <v>3111</v>
      </c>
      <c r="AC799" s="189"/>
    </row>
    <row r="800" spans="1:29">
      <c r="A800" s="261" t="s">
        <v>3112</v>
      </c>
      <c r="B800" s="218">
        <v>80</v>
      </c>
      <c r="C800" s="189">
        <v>76</v>
      </c>
      <c r="D800" s="218">
        <f t="shared" si="1340"/>
        <v>78</v>
      </c>
      <c r="E800" s="189">
        <v>87</v>
      </c>
      <c r="F800" s="189">
        <v>75</v>
      </c>
      <c r="G800" s="178">
        <f t="shared" si="1094"/>
        <v>12</v>
      </c>
      <c r="H800" s="178">
        <f t="shared" si="1341"/>
        <v>81</v>
      </c>
      <c r="I800" s="218">
        <f t="shared" si="1095"/>
        <v>-3</v>
      </c>
      <c r="J800" s="193" t="s">
        <v>1990</v>
      </c>
      <c r="K800" s="193" t="s">
        <v>2050</v>
      </c>
      <c r="L800" s="213" t="s">
        <v>1536</v>
      </c>
      <c r="M800" s="184">
        <v>43.565134999999998</v>
      </c>
      <c r="N800" s="180">
        <v>43565135</v>
      </c>
      <c r="O800" s="216">
        <f t="shared" si="1342"/>
        <v>130.16464500000001</v>
      </c>
      <c r="P800" s="222">
        <v>130164645</v>
      </c>
      <c r="Q800" s="216">
        <f t="shared" si="1343"/>
        <v>137.73776899999999</v>
      </c>
      <c r="R800" s="222">
        <v>137737769</v>
      </c>
      <c r="S800" s="222">
        <v>267902414</v>
      </c>
      <c r="T800" s="222">
        <f t="shared" si="1344"/>
        <v>267.90241400000002</v>
      </c>
      <c r="U800" s="209">
        <f t="shared" si="1330"/>
        <v>0.51413410929548398</v>
      </c>
      <c r="V800" s="187">
        <v>100</v>
      </c>
      <c r="W800" s="223">
        <f t="shared" ref="W800:W811" si="1345">SUM(T800/V800)</f>
        <v>2.6790241400000001</v>
      </c>
      <c r="X800" s="228">
        <f t="shared" si="1331"/>
        <v>0.43565134999999999</v>
      </c>
      <c r="Y800" s="178">
        <v>2007</v>
      </c>
      <c r="Z800" s="190"/>
      <c r="AA800" s="190"/>
      <c r="AB800" s="191" t="s">
        <v>3113</v>
      </c>
      <c r="AC800" s="190"/>
    </row>
    <row r="801" spans="1:29">
      <c r="A801" s="261" t="s">
        <v>3114</v>
      </c>
      <c r="B801" s="218">
        <v>6</v>
      </c>
      <c r="C801" s="178">
        <v>17</v>
      </c>
      <c r="D801" s="218">
        <f t="shared" si="1340"/>
        <v>11.5</v>
      </c>
      <c r="E801" s="178">
        <v>35</v>
      </c>
      <c r="F801" s="178">
        <v>41</v>
      </c>
      <c r="G801" s="178">
        <f t="shared" si="1094"/>
        <v>-6</v>
      </c>
      <c r="H801" s="178">
        <f t="shared" si="1341"/>
        <v>38</v>
      </c>
      <c r="I801" s="218">
        <f t="shared" si="1095"/>
        <v>-26.5</v>
      </c>
      <c r="J801" s="213" t="s">
        <v>1550</v>
      </c>
      <c r="K801" s="213" t="s">
        <v>1550</v>
      </c>
      <c r="L801" s="213" t="s">
        <v>1547</v>
      </c>
      <c r="M801" s="221">
        <v>11.2</v>
      </c>
      <c r="N801" s="222">
        <f t="shared" ref="N801:N806" si="1346">M801*1000000</f>
        <v>11200000</v>
      </c>
      <c r="O801" s="184">
        <v>33.86</v>
      </c>
      <c r="P801" s="222">
        <f t="shared" ref="P801:P806" si="1347">O801*1000000</f>
        <v>33860000</v>
      </c>
      <c r="Q801" s="184">
        <v>6.26</v>
      </c>
      <c r="R801" s="180">
        <f t="shared" ref="R801:R806" si="1348">SUM(Q801*1000000)</f>
        <v>6260000</v>
      </c>
      <c r="S801" s="222">
        <f t="shared" ref="S801:S806" si="1349">T801*1000000</f>
        <v>40120000</v>
      </c>
      <c r="T801" s="222">
        <v>40.119999999999997</v>
      </c>
      <c r="U801" s="209">
        <f t="shared" si="1330"/>
        <v>0.15603190428713859</v>
      </c>
      <c r="V801" s="187">
        <v>15</v>
      </c>
      <c r="W801" s="223">
        <f t="shared" si="1345"/>
        <v>2.6746666666666665</v>
      </c>
      <c r="X801" s="228">
        <f t="shared" si="1331"/>
        <v>0.74666666666666659</v>
      </c>
      <c r="Y801" s="178">
        <v>2009</v>
      </c>
      <c r="Z801" s="190"/>
      <c r="AA801" s="190"/>
      <c r="AB801" s="224" t="s">
        <v>3115</v>
      </c>
      <c r="AC801" s="189"/>
    </row>
    <row r="802" spans="1:29">
      <c r="A802" s="261" t="s">
        <v>3116</v>
      </c>
      <c r="B802" s="218">
        <v>62</v>
      </c>
      <c r="C802" s="178">
        <v>41</v>
      </c>
      <c r="D802" s="218">
        <f t="shared" si="1340"/>
        <v>51.5</v>
      </c>
      <c r="E802" s="178">
        <v>54</v>
      </c>
      <c r="F802" s="178">
        <v>68</v>
      </c>
      <c r="G802" s="178">
        <f t="shared" si="1094"/>
        <v>-14</v>
      </c>
      <c r="H802" s="178">
        <f t="shared" si="1341"/>
        <v>61</v>
      </c>
      <c r="I802" s="218">
        <f t="shared" si="1095"/>
        <v>-9.5</v>
      </c>
      <c r="J802" s="213" t="s">
        <v>1609</v>
      </c>
      <c r="K802" s="213" t="s">
        <v>1815</v>
      </c>
      <c r="L802" s="213" t="s">
        <v>1557</v>
      </c>
      <c r="M802" s="221">
        <v>7</v>
      </c>
      <c r="N802" s="222">
        <f t="shared" si="1346"/>
        <v>7000000</v>
      </c>
      <c r="O802" s="184">
        <v>13.7</v>
      </c>
      <c r="P802" s="222">
        <f t="shared" si="1347"/>
        <v>13700000</v>
      </c>
      <c r="Q802" s="184">
        <v>20.8</v>
      </c>
      <c r="R802" s="180">
        <f t="shared" si="1348"/>
        <v>20800000</v>
      </c>
      <c r="S802" s="222">
        <f t="shared" si="1349"/>
        <v>34500000</v>
      </c>
      <c r="T802" s="222">
        <v>34.5</v>
      </c>
      <c r="U802" s="209">
        <f t="shared" si="1330"/>
        <v>0.60289855072463772</v>
      </c>
      <c r="V802" s="187">
        <v>12.9</v>
      </c>
      <c r="W802" s="223">
        <f t="shared" si="1345"/>
        <v>2.6744186046511627</v>
      </c>
      <c r="X802" s="228">
        <f t="shared" si="1331"/>
        <v>0.54263565891472865</v>
      </c>
      <c r="Y802" s="178">
        <v>2009</v>
      </c>
      <c r="Z802" s="190"/>
      <c r="AA802" s="190"/>
      <c r="AB802" s="224" t="s">
        <v>3117</v>
      </c>
      <c r="AC802" s="189"/>
    </row>
    <row r="803" spans="1:29">
      <c r="A803" s="261" t="s">
        <v>3118</v>
      </c>
      <c r="B803" s="218">
        <v>58</v>
      </c>
      <c r="C803" s="178">
        <v>56</v>
      </c>
      <c r="D803" s="247">
        <f t="shared" si="1340"/>
        <v>57</v>
      </c>
      <c r="E803" s="178">
        <v>66</v>
      </c>
      <c r="F803" s="178">
        <v>60</v>
      </c>
      <c r="G803" s="220">
        <f t="shared" si="1094"/>
        <v>6</v>
      </c>
      <c r="H803" s="220">
        <f t="shared" si="1341"/>
        <v>63</v>
      </c>
      <c r="I803" s="220">
        <f t="shared" si="1095"/>
        <v>-6</v>
      </c>
      <c r="J803" s="183" t="s">
        <v>1534</v>
      </c>
      <c r="K803" s="213" t="s">
        <v>3119</v>
      </c>
      <c r="L803" s="213" t="s">
        <v>1536</v>
      </c>
      <c r="M803" s="221">
        <v>21.03</v>
      </c>
      <c r="N803" s="222">
        <f t="shared" si="1346"/>
        <v>21030000</v>
      </c>
      <c r="O803" s="184">
        <v>83.08</v>
      </c>
      <c r="P803" s="222">
        <f t="shared" si="1347"/>
        <v>83080000</v>
      </c>
      <c r="Q803" s="184">
        <v>117.2</v>
      </c>
      <c r="R803" s="180">
        <f t="shared" si="1348"/>
        <v>117200000</v>
      </c>
      <c r="S803" s="222">
        <f t="shared" si="1349"/>
        <v>200280000</v>
      </c>
      <c r="T803" s="222">
        <v>200.28</v>
      </c>
      <c r="U803" s="209">
        <f t="shared" si="1330"/>
        <v>0.58518074695426403</v>
      </c>
      <c r="V803" s="187">
        <v>75</v>
      </c>
      <c r="W803" s="223">
        <f t="shared" si="1345"/>
        <v>2.6703999999999999</v>
      </c>
      <c r="X803" s="228">
        <f t="shared" si="1331"/>
        <v>0.28040000000000004</v>
      </c>
      <c r="Y803" s="178">
        <v>2008</v>
      </c>
      <c r="Z803" s="190"/>
      <c r="AA803" s="190"/>
      <c r="AB803" s="224" t="s">
        <v>3120</v>
      </c>
      <c r="AC803" s="189"/>
    </row>
    <row r="804" spans="1:29">
      <c r="A804" s="261" t="s">
        <v>3121</v>
      </c>
      <c r="B804" s="218">
        <v>62</v>
      </c>
      <c r="C804" s="178">
        <v>65</v>
      </c>
      <c r="D804" s="218">
        <f t="shared" si="1340"/>
        <v>63.5</v>
      </c>
      <c r="E804" s="178">
        <v>62</v>
      </c>
      <c r="F804" s="178">
        <v>65</v>
      </c>
      <c r="G804" s="178">
        <f t="shared" si="1094"/>
        <v>-3</v>
      </c>
      <c r="H804" s="178">
        <f t="shared" si="1341"/>
        <v>63.5</v>
      </c>
      <c r="I804" s="218">
        <f t="shared" si="1095"/>
        <v>0</v>
      </c>
      <c r="J804" s="213" t="s">
        <v>1609</v>
      </c>
      <c r="K804" s="213" t="s">
        <v>3122</v>
      </c>
      <c r="L804" s="213" t="s">
        <v>1547</v>
      </c>
      <c r="M804" s="221">
        <v>36</v>
      </c>
      <c r="N804" s="222">
        <f t="shared" si="1346"/>
        <v>36000000</v>
      </c>
      <c r="O804" s="184">
        <v>118.31</v>
      </c>
      <c r="P804" s="222">
        <f t="shared" si="1347"/>
        <v>118310000</v>
      </c>
      <c r="Q804" s="184">
        <v>175.19</v>
      </c>
      <c r="R804" s="180">
        <f t="shared" si="1348"/>
        <v>175190000</v>
      </c>
      <c r="S804" s="222">
        <f t="shared" si="1349"/>
        <v>293500000</v>
      </c>
      <c r="T804" s="222">
        <f t="shared" ref="T804:T805" si="1350">SUM(O804+Q804)</f>
        <v>293.5</v>
      </c>
      <c r="U804" s="209">
        <f t="shared" si="1330"/>
        <v>0.59689948892674616</v>
      </c>
      <c r="V804" s="187">
        <v>110</v>
      </c>
      <c r="W804" s="223">
        <f t="shared" si="1345"/>
        <v>2.668181818181818</v>
      </c>
      <c r="X804" s="228">
        <f t="shared" si="1331"/>
        <v>0.32727272727272727</v>
      </c>
      <c r="Y804" s="178">
        <v>2010</v>
      </c>
      <c r="Z804" s="190"/>
      <c r="AA804" s="190"/>
      <c r="AB804" s="224" t="s">
        <v>3123</v>
      </c>
      <c r="AC804" s="189"/>
    </row>
    <row r="805" spans="1:29">
      <c r="A805" s="261" t="s">
        <v>3124</v>
      </c>
      <c r="B805" s="218">
        <v>77</v>
      </c>
      <c r="C805" s="178">
        <v>52</v>
      </c>
      <c r="D805" s="247">
        <f t="shared" si="1340"/>
        <v>64.5</v>
      </c>
      <c r="E805" s="178">
        <v>54</v>
      </c>
      <c r="F805" s="178">
        <v>51</v>
      </c>
      <c r="G805" s="220">
        <f t="shared" si="1094"/>
        <v>3</v>
      </c>
      <c r="H805" s="220">
        <f t="shared" si="1341"/>
        <v>52.5</v>
      </c>
      <c r="I805" s="220">
        <f t="shared" si="1095"/>
        <v>12</v>
      </c>
      <c r="J805" s="213" t="s">
        <v>1550</v>
      </c>
      <c r="K805" s="213" t="s">
        <v>3125</v>
      </c>
      <c r="L805" s="213" t="s">
        <v>1557</v>
      </c>
      <c r="M805" s="221">
        <v>8.4</v>
      </c>
      <c r="N805" s="222">
        <f t="shared" si="1346"/>
        <v>8400000</v>
      </c>
      <c r="O805" s="184">
        <v>29.01</v>
      </c>
      <c r="P805" s="222">
        <f t="shared" si="1347"/>
        <v>29010000</v>
      </c>
      <c r="Q805" s="184">
        <v>64.23</v>
      </c>
      <c r="R805" s="180">
        <f t="shared" si="1348"/>
        <v>64230000.000000007</v>
      </c>
      <c r="S805" s="222">
        <f t="shared" si="1349"/>
        <v>93240000.000000015</v>
      </c>
      <c r="T805" s="222">
        <f t="shared" si="1350"/>
        <v>93.240000000000009</v>
      </c>
      <c r="U805" s="209">
        <f t="shared" si="1330"/>
        <v>0.68886743886743884</v>
      </c>
      <c r="V805" s="187">
        <v>35</v>
      </c>
      <c r="W805" s="223">
        <f t="shared" si="1345"/>
        <v>2.6640000000000001</v>
      </c>
      <c r="X805" s="228">
        <f t="shared" si="1331"/>
        <v>0.24000000000000002</v>
      </c>
      <c r="Y805" s="178">
        <v>2010</v>
      </c>
      <c r="Z805" s="190"/>
      <c r="AA805" s="190"/>
      <c r="AB805" s="224" t="s">
        <v>3126</v>
      </c>
      <c r="AC805" s="189"/>
    </row>
    <row r="806" spans="1:29">
      <c r="A806" s="261" t="s">
        <v>3127</v>
      </c>
      <c r="B806" s="218">
        <v>25</v>
      </c>
      <c r="C806" s="178">
        <v>33</v>
      </c>
      <c r="D806" s="247">
        <f t="shared" si="1340"/>
        <v>29</v>
      </c>
      <c r="E806" s="178">
        <v>63</v>
      </c>
      <c r="F806" s="178">
        <v>59</v>
      </c>
      <c r="G806" s="220">
        <f t="shared" si="1094"/>
        <v>4</v>
      </c>
      <c r="H806" s="220">
        <f t="shared" si="1341"/>
        <v>61</v>
      </c>
      <c r="I806" s="220">
        <f t="shared" si="1095"/>
        <v>-32</v>
      </c>
      <c r="J806" s="213" t="s">
        <v>1550</v>
      </c>
      <c r="K806" s="213" t="s">
        <v>3125</v>
      </c>
      <c r="L806" s="213" t="s">
        <v>1547</v>
      </c>
      <c r="M806" s="221">
        <v>27.5</v>
      </c>
      <c r="N806" s="222">
        <f t="shared" si="1346"/>
        <v>27500000</v>
      </c>
      <c r="O806" s="184">
        <v>110.1</v>
      </c>
      <c r="P806" s="222">
        <f t="shared" si="1347"/>
        <v>110100000</v>
      </c>
      <c r="Q806" s="184">
        <v>102.77</v>
      </c>
      <c r="R806" s="180">
        <f t="shared" si="1348"/>
        <v>102770000</v>
      </c>
      <c r="S806" s="222">
        <f t="shared" si="1349"/>
        <v>212870000</v>
      </c>
      <c r="T806" s="222">
        <v>212.87</v>
      </c>
      <c r="U806" s="209">
        <f t="shared" si="1330"/>
        <v>0.48278291915253441</v>
      </c>
      <c r="V806" s="187">
        <v>80</v>
      </c>
      <c r="W806" s="223">
        <f t="shared" si="1345"/>
        <v>2.6608749999999999</v>
      </c>
      <c r="X806" s="228">
        <f t="shared" si="1331"/>
        <v>0.34375</v>
      </c>
      <c r="Y806" s="178">
        <v>2008</v>
      </c>
      <c r="Z806" s="190"/>
      <c r="AA806" s="190"/>
      <c r="AB806" s="224" t="s">
        <v>3128</v>
      </c>
      <c r="AC806" s="189"/>
    </row>
    <row r="807" spans="1:29">
      <c r="A807" s="263" t="s">
        <v>3129</v>
      </c>
      <c r="B807" s="206">
        <v>15</v>
      </c>
      <c r="C807" s="189">
        <v>26</v>
      </c>
      <c r="D807" s="253">
        <f t="shared" si="1340"/>
        <v>20.5</v>
      </c>
      <c r="E807" s="189">
        <v>66</v>
      </c>
      <c r="F807" s="189">
        <v>27</v>
      </c>
      <c r="G807" s="244">
        <f t="shared" si="1094"/>
        <v>39</v>
      </c>
      <c r="H807" s="244">
        <f t="shared" si="1341"/>
        <v>46.5</v>
      </c>
      <c r="I807" s="244">
        <f t="shared" si="1095"/>
        <v>-26</v>
      </c>
      <c r="J807" s="193" t="s">
        <v>1554</v>
      </c>
      <c r="K807" s="193" t="s">
        <v>1554</v>
      </c>
      <c r="L807" s="193" t="s">
        <v>1541</v>
      </c>
      <c r="M807" s="184">
        <f>N807/1000000</f>
        <v>21.641679</v>
      </c>
      <c r="N807" s="185">
        <v>21641679</v>
      </c>
      <c r="O807" s="184">
        <f t="shared" ref="O807:O810" si="1351">P807/1000000</f>
        <v>51.975354000000003</v>
      </c>
      <c r="P807" s="185">
        <v>51975354</v>
      </c>
      <c r="Q807" s="184">
        <f t="shared" ref="Q807:Q810" si="1352">R807/1000000</f>
        <v>1.1499999999999999</v>
      </c>
      <c r="R807" s="185">
        <v>1150000</v>
      </c>
      <c r="S807" s="185">
        <v>53125354</v>
      </c>
      <c r="T807" s="185">
        <f t="shared" ref="T807:T810" si="1353">S807/1000000</f>
        <v>53.125354000000002</v>
      </c>
      <c r="U807" s="209">
        <f t="shared" si="1330"/>
        <v>2.1646914578677443E-2</v>
      </c>
      <c r="V807" s="227">
        <v>20</v>
      </c>
      <c r="W807" s="223">
        <f t="shared" si="1345"/>
        <v>2.6562676999999999</v>
      </c>
      <c r="X807" s="228">
        <f t="shared" si="1331"/>
        <v>1.0820839499999999</v>
      </c>
      <c r="Y807" s="189">
        <v>2013</v>
      </c>
      <c r="Z807" s="190"/>
      <c r="AA807" s="190"/>
      <c r="AB807" s="224" t="s">
        <v>3130</v>
      </c>
      <c r="AC807" s="189"/>
    </row>
    <row r="808" spans="1:29">
      <c r="A808" s="261" t="s">
        <v>3131</v>
      </c>
      <c r="B808" s="218">
        <v>9</v>
      </c>
      <c r="C808" s="182">
        <v>27</v>
      </c>
      <c r="D808" s="247">
        <f t="shared" si="1340"/>
        <v>18</v>
      </c>
      <c r="E808" s="182">
        <v>53</v>
      </c>
      <c r="F808" s="182">
        <v>43</v>
      </c>
      <c r="G808" s="220">
        <f t="shared" si="1094"/>
        <v>10</v>
      </c>
      <c r="H808" s="220">
        <f t="shared" si="1341"/>
        <v>48</v>
      </c>
      <c r="I808" s="220">
        <f t="shared" si="1095"/>
        <v>-30</v>
      </c>
      <c r="J808" s="213" t="s">
        <v>1612</v>
      </c>
      <c r="K808" s="213" t="s">
        <v>1741</v>
      </c>
      <c r="L808" s="213" t="s">
        <v>1547</v>
      </c>
      <c r="M808" s="216">
        <v>34.195433999999999</v>
      </c>
      <c r="N808" s="180">
        <v>34195434</v>
      </c>
      <c r="O808" s="216">
        <f t="shared" si="1351"/>
        <v>95.673607000000004</v>
      </c>
      <c r="P808" s="222">
        <v>95673607</v>
      </c>
      <c r="Q808" s="216">
        <f t="shared" si="1352"/>
        <v>63.639954000000003</v>
      </c>
      <c r="R808" s="222">
        <v>63639954</v>
      </c>
      <c r="S808" s="222">
        <v>159313561</v>
      </c>
      <c r="T808" s="222">
        <f t="shared" si="1353"/>
        <v>159.31356099999999</v>
      </c>
      <c r="U808" s="209">
        <f t="shared" si="1330"/>
        <v>0.39946350831992261</v>
      </c>
      <c r="V808" s="187">
        <v>60</v>
      </c>
      <c r="W808" s="223">
        <f t="shared" si="1345"/>
        <v>2.6552260166666666</v>
      </c>
      <c r="X808" s="228">
        <f t="shared" si="1331"/>
        <v>0.56992389999999993</v>
      </c>
      <c r="Y808" s="178">
        <v>2007</v>
      </c>
      <c r="Z808" s="202"/>
      <c r="AA808" s="190"/>
      <c r="AB808" s="191" t="s">
        <v>3132</v>
      </c>
      <c r="AC808" s="190"/>
    </row>
    <row r="809" spans="1:29">
      <c r="A809" s="263" t="s">
        <v>3133</v>
      </c>
      <c r="B809" s="206">
        <v>82</v>
      </c>
      <c r="C809" s="189">
        <v>74</v>
      </c>
      <c r="D809" s="253">
        <f t="shared" si="1340"/>
        <v>78</v>
      </c>
      <c r="E809" s="189">
        <v>87</v>
      </c>
      <c r="F809" s="189">
        <v>83</v>
      </c>
      <c r="G809" s="244">
        <f t="shared" si="1094"/>
        <v>4</v>
      </c>
      <c r="H809" s="244">
        <f t="shared" si="1341"/>
        <v>85</v>
      </c>
      <c r="I809" s="244">
        <f t="shared" si="1095"/>
        <v>-7</v>
      </c>
      <c r="J809" s="193" t="s">
        <v>1554</v>
      </c>
      <c r="K809" s="193" t="s">
        <v>3134</v>
      </c>
      <c r="L809" s="193" t="s">
        <v>1547</v>
      </c>
      <c r="M809" s="184">
        <f t="shared" ref="M809:M810" si="1354">N809/1000000</f>
        <v>20.817053000000001</v>
      </c>
      <c r="N809" s="185">
        <v>20817053</v>
      </c>
      <c r="O809" s="184">
        <f t="shared" si="1351"/>
        <v>61.002302</v>
      </c>
      <c r="P809" s="185">
        <v>61002302</v>
      </c>
      <c r="Q809" s="184">
        <f t="shared" si="1352"/>
        <v>61.124384999999997</v>
      </c>
      <c r="R809" s="185">
        <v>61124385</v>
      </c>
      <c r="S809" s="185">
        <v>122126687</v>
      </c>
      <c r="T809" s="185">
        <f t="shared" si="1353"/>
        <v>122.126687</v>
      </c>
      <c r="U809" s="209">
        <f t="shared" si="1330"/>
        <v>0.50049982114064884</v>
      </c>
      <c r="V809" s="187">
        <v>46</v>
      </c>
      <c r="W809" s="223">
        <f t="shared" si="1345"/>
        <v>2.6549279782608695</v>
      </c>
      <c r="X809" s="228">
        <f t="shared" si="1331"/>
        <v>0.45254463043478266</v>
      </c>
      <c r="Y809" s="189">
        <v>2013</v>
      </c>
      <c r="Z809" s="190"/>
      <c r="AA809" s="190"/>
      <c r="AB809" s="224" t="s">
        <v>3135</v>
      </c>
      <c r="AC809" s="189"/>
    </row>
    <row r="810" spans="1:29">
      <c r="A810" s="262" t="s">
        <v>3136</v>
      </c>
      <c r="B810" s="177">
        <v>98</v>
      </c>
      <c r="C810" s="195">
        <v>99</v>
      </c>
      <c r="D810" s="252">
        <f>(B810+C810)/2</f>
        <v>98.5</v>
      </c>
      <c r="E810" s="195">
        <v>90</v>
      </c>
      <c r="F810" s="195">
        <v>78</v>
      </c>
      <c r="G810" s="180">
        <f t="shared" si="1094"/>
        <v>12</v>
      </c>
      <c r="H810" s="195">
        <f>(E810+F810)/2</f>
        <v>84</v>
      </c>
      <c r="I810" s="208">
        <f t="shared" si="1095"/>
        <v>14.5</v>
      </c>
      <c r="J810" s="204" t="s">
        <v>1554</v>
      </c>
      <c r="K810" s="204" t="s">
        <v>1554</v>
      </c>
      <c r="L810" s="183" t="s">
        <v>1547</v>
      </c>
      <c r="M810" s="184">
        <f t="shared" si="1354"/>
        <v>0.40207500000000002</v>
      </c>
      <c r="N810" s="180">
        <v>402075</v>
      </c>
      <c r="O810" s="216">
        <f t="shared" si="1351"/>
        <v>13.262486000000001</v>
      </c>
      <c r="P810" s="180">
        <v>13262486</v>
      </c>
      <c r="Q810" s="184">
        <f t="shared" si="1352"/>
        <v>0</v>
      </c>
      <c r="R810" s="185">
        <v>0</v>
      </c>
      <c r="S810" s="185">
        <f>R810+P810</f>
        <v>13262486</v>
      </c>
      <c r="T810" s="185">
        <f t="shared" si="1353"/>
        <v>13.262486000000001</v>
      </c>
      <c r="U810" s="209">
        <f>R810/S810</f>
        <v>0</v>
      </c>
      <c r="V810" s="187">
        <v>5</v>
      </c>
      <c r="W810" s="188">
        <f t="shared" si="1345"/>
        <v>2.6524972</v>
      </c>
      <c r="X810" s="209">
        <f>N810/(V810*1000000)</f>
        <v>8.0415E-2</v>
      </c>
      <c r="Y810" s="195">
        <v>2016</v>
      </c>
      <c r="Z810" s="190"/>
      <c r="AA810" s="190"/>
      <c r="AB810" s="191" t="s">
        <v>1537</v>
      </c>
      <c r="AC810" s="190"/>
    </row>
    <row r="811" spans="1:29">
      <c r="A811" s="261" t="s">
        <v>3137</v>
      </c>
      <c r="B811" s="218">
        <v>13</v>
      </c>
      <c r="C811" s="178">
        <v>37</v>
      </c>
      <c r="D811" s="247">
        <f>AVERAGE(B811:C811)</f>
        <v>25</v>
      </c>
      <c r="E811" s="178">
        <v>61</v>
      </c>
      <c r="F811" s="178">
        <v>46</v>
      </c>
      <c r="G811" s="220">
        <f t="shared" si="1094"/>
        <v>15</v>
      </c>
      <c r="H811" s="220">
        <f>AVERAGE(E811:F811)</f>
        <v>53.5</v>
      </c>
      <c r="I811" s="220">
        <f t="shared" si="1095"/>
        <v>-28.5</v>
      </c>
      <c r="J811" s="213" t="s">
        <v>1550</v>
      </c>
      <c r="K811" s="213" t="s">
        <v>1623</v>
      </c>
      <c r="L811" s="213" t="s">
        <v>1547</v>
      </c>
      <c r="M811" s="221">
        <v>14.76</v>
      </c>
      <c r="N811" s="222">
        <f>M811*1000000</f>
        <v>14760000</v>
      </c>
      <c r="O811" s="184">
        <v>46.01</v>
      </c>
      <c r="P811" s="222">
        <f>O811*1000000</f>
        <v>46010000</v>
      </c>
      <c r="Q811" s="184">
        <v>59.95</v>
      </c>
      <c r="R811" s="180">
        <f>SUM(Q811*1000000)</f>
        <v>59950000</v>
      </c>
      <c r="S811" s="222">
        <f>T811*1000000</f>
        <v>105960000</v>
      </c>
      <c r="T811" s="222">
        <v>105.96</v>
      </c>
      <c r="U811" s="209">
        <f t="shared" ref="U811:U824" si="1355">(R811/S811)</f>
        <v>0.56577953944884862</v>
      </c>
      <c r="V811" s="187">
        <v>40</v>
      </c>
      <c r="W811" s="223">
        <f t="shared" si="1345"/>
        <v>2.649</v>
      </c>
      <c r="X811" s="228">
        <f t="shared" ref="X811:X824" si="1356">SUM(M811/V811)</f>
        <v>0.36899999999999999</v>
      </c>
      <c r="Y811" s="178">
        <v>2008</v>
      </c>
      <c r="Z811" s="190"/>
      <c r="AA811" s="190"/>
      <c r="AB811" s="224" t="s">
        <v>3138</v>
      </c>
      <c r="AC811" s="189"/>
    </row>
    <row r="812" spans="1:29">
      <c r="A812" s="267" t="s">
        <v>3139</v>
      </c>
      <c r="B812" s="177">
        <v>47</v>
      </c>
      <c r="C812" s="178">
        <v>53</v>
      </c>
      <c r="D812" s="180">
        <f>(B812+C812)/2</f>
        <v>50</v>
      </c>
      <c r="E812" s="178">
        <v>45</v>
      </c>
      <c r="F812" s="180">
        <v>43</v>
      </c>
      <c r="G812" s="181">
        <f t="shared" si="1094"/>
        <v>2</v>
      </c>
      <c r="H812" s="182">
        <f>(E812+F812)/2</f>
        <v>44</v>
      </c>
      <c r="I812" s="181">
        <f t="shared" si="1095"/>
        <v>6</v>
      </c>
      <c r="J812" s="183" t="s">
        <v>1565</v>
      </c>
      <c r="K812" s="183" t="s">
        <v>1565</v>
      </c>
      <c r="L812" s="183" t="s">
        <v>1557</v>
      </c>
      <c r="M812" s="184">
        <f>N812/1000000</f>
        <v>15.802225</v>
      </c>
      <c r="N812" s="180">
        <v>15802225</v>
      </c>
      <c r="O812" s="184">
        <f>P812/1000000</f>
        <v>46.700633000000003</v>
      </c>
      <c r="P812" s="180">
        <v>46700633</v>
      </c>
      <c r="Q812" s="184">
        <f>R812/1000000</f>
        <v>45.967416999999998</v>
      </c>
      <c r="R812" s="180">
        <v>45967417</v>
      </c>
      <c r="S812" s="180">
        <v>92668050</v>
      </c>
      <c r="T812" s="185">
        <f>S812/100000</f>
        <v>926.68050000000005</v>
      </c>
      <c r="U812" s="186">
        <f t="shared" si="1355"/>
        <v>0.49604385761867226</v>
      </c>
      <c r="V812" s="187">
        <v>35</v>
      </c>
      <c r="W812" s="239">
        <f>SUM(S812/(V812*1000000))</f>
        <v>2.6476585714285714</v>
      </c>
      <c r="X812" s="186">
        <f t="shared" si="1356"/>
        <v>0.45149214285714284</v>
      </c>
      <c r="Y812" s="178">
        <v>2018</v>
      </c>
      <c r="Z812" s="190"/>
      <c r="AA812" s="190"/>
      <c r="AB812" s="191" t="s">
        <v>3140</v>
      </c>
      <c r="AC812" s="190"/>
    </row>
    <row r="813" spans="1:29">
      <c r="A813" s="261" t="s">
        <v>3141</v>
      </c>
      <c r="B813" s="218">
        <v>40</v>
      </c>
      <c r="C813" s="178">
        <v>50</v>
      </c>
      <c r="D813" s="218">
        <f t="shared" ref="D813:D821" si="1357">AVERAGE(B813:C813)</f>
        <v>45</v>
      </c>
      <c r="E813" s="178">
        <v>62</v>
      </c>
      <c r="F813" s="178">
        <v>60</v>
      </c>
      <c r="G813" s="178">
        <f t="shared" si="1094"/>
        <v>2</v>
      </c>
      <c r="H813" s="178">
        <f t="shared" ref="H813:H821" si="1358">AVERAGE(E813:F813)</f>
        <v>61</v>
      </c>
      <c r="I813" s="218">
        <f t="shared" si="1095"/>
        <v>-16</v>
      </c>
      <c r="J813" s="213" t="s">
        <v>1550</v>
      </c>
      <c r="K813" s="213" t="s">
        <v>1623</v>
      </c>
      <c r="L813" s="213" t="s">
        <v>1541</v>
      </c>
      <c r="M813" s="221">
        <v>13.5</v>
      </c>
      <c r="N813" s="222">
        <f t="shared" ref="N813:N817" si="1359">M813*1000000</f>
        <v>13500000</v>
      </c>
      <c r="O813" s="184">
        <v>53.03</v>
      </c>
      <c r="P813" s="222">
        <f t="shared" ref="P813:P817" si="1360">O813*1000000</f>
        <v>53030000</v>
      </c>
      <c r="Q813" s="184">
        <v>26.15</v>
      </c>
      <c r="R813" s="180">
        <f t="shared" ref="R813:R817" si="1361">SUM(Q813*1000000)</f>
        <v>26150000</v>
      </c>
      <c r="S813" s="222">
        <f t="shared" ref="S813:S816" si="1362">T813*1000000</f>
        <v>79180000</v>
      </c>
      <c r="T813" s="222">
        <f>SUM(O813+Q813)</f>
        <v>79.180000000000007</v>
      </c>
      <c r="U813" s="209">
        <f t="shared" si="1355"/>
        <v>0.33026016670876485</v>
      </c>
      <c r="V813" s="187">
        <v>30</v>
      </c>
      <c r="W813" s="223">
        <f t="shared" ref="W813:W822" si="1363">SUM(T813/V813)</f>
        <v>2.6393333333333335</v>
      </c>
      <c r="X813" s="228">
        <f t="shared" si="1356"/>
        <v>0.45</v>
      </c>
      <c r="Y813" s="178">
        <v>2010</v>
      </c>
      <c r="Z813" s="190"/>
      <c r="AA813" s="190"/>
      <c r="AB813" s="224" t="s">
        <v>3142</v>
      </c>
      <c r="AC813" s="189"/>
    </row>
    <row r="814" spans="1:29">
      <c r="A814" s="261" t="s">
        <v>3143</v>
      </c>
      <c r="B814" s="218">
        <v>20</v>
      </c>
      <c r="C814" s="178">
        <v>50</v>
      </c>
      <c r="D814" s="218">
        <f t="shared" si="1357"/>
        <v>35</v>
      </c>
      <c r="E814" s="178">
        <v>45</v>
      </c>
      <c r="F814" s="178">
        <v>56</v>
      </c>
      <c r="G814" s="178">
        <f t="shared" si="1094"/>
        <v>-11</v>
      </c>
      <c r="H814" s="178">
        <f t="shared" si="1358"/>
        <v>50.5</v>
      </c>
      <c r="I814" s="218">
        <f t="shared" si="1095"/>
        <v>-15.5</v>
      </c>
      <c r="J814" s="213" t="s">
        <v>1402</v>
      </c>
      <c r="K814" s="213" t="s">
        <v>1402</v>
      </c>
      <c r="L814" s="213" t="s">
        <v>1557</v>
      </c>
      <c r="M814" s="221">
        <v>16.3</v>
      </c>
      <c r="N814" s="222">
        <f t="shared" si="1359"/>
        <v>16300000</v>
      </c>
      <c r="O814" s="184">
        <v>33.39</v>
      </c>
      <c r="P814" s="222">
        <f t="shared" si="1360"/>
        <v>33390000</v>
      </c>
      <c r="Q814" s="184">
        <v>6.02</v>
      </c>
      <c r="R814" s="180">
        <f t="shared" si="1361"/>
        <v>6020000</v>
      </c>
      <c r="S814" s="222">
        <f t="shared" si="1362"/>
        <v>39410000</v>
      </c>
      <c r="T814" s="222">
        <v>39.409999999999997</v>
      </c>
      <c r="U814" s="209">
        <f t="shared" si="1355"/>
        <v>0.15275310834813499</v>
      </c>
      <c r="V814" s="187">
        <v>15</v>
      </c>
      <c r="W814" s="223">
        <f t="shared" si="1363"/>
        <v>2.6273333333333331</v>
      </c>
      <c r="X814" s="228">
        <f t="shared" si="1356"/>
        <v>1.0866666666666667</v>
      </c>
      <c r="Y814" s="178">
        <v>2009</v>
      </c>
      <c r="Z814" s="190"/>
      <c r="AA814" s="190"/>
      <c r="AB814" s="224" t="s">
        <v>3144</v>
      </c>
      <c r="AC814" s="189"/>
    </row>
    <row r="815" spans="1:29">
      <c r="A815" s="261" t="s">
        <v>3145</v>
      </c>
      <c r="B815" s="218">
        <v>52</v>
      </c>
      <c r="C815" s="178">
        <v>52</v>
      </c>
      <c r="D815" s="218">
        <f t="shared" si="1357"/>
        <v>52</v>
      </c>
      <c r="E815" s="178">
        <v>44</v>
      </c>
      <c r="F815" s="178">
        <v>62</v>
      </c>
      <c r="G815" s="178">
        <f t="shared" si="1094"/>
        <v>-18</v>
      </c>
      <c r="H815" s="178">
        <f t="shared" si="1358"/>
        <v>53</v>
      </c>
      <c r="I815" s="218">
        <f t="shared" si="1095"/>
        <v>-1</v>
      </c>
      <c r="J815" s="213" t="s">
        <v>1550</v>
      </c>
      <c r="K815" s="213" t="s">
        <v>1623</v>
      </c>
      <c r="L815" s="213" t="s">
        <v>1541</v>
      </c>
      <c r="M815" s="221">
        <v>8.4</v>
      </c>
      <c r="N815" s="222">
        <f t="shared" si="1359"/>
        <v>8400000</v>
      </c>
      <c r="O815" s="184">
        <v>27.78</v>
      </c>
      <c r="P815" s="222">
        <f t="shared" si="1360"/>
        <v>27780000</v>
      </c>
      <c r="Q815" s="184">
        <v>22.05</v>
      </c>
      <c r="R815" s="180">
        <f t="shared" si="1361"/>
        <v>22050000</v>
      </c>
      <c r="S815" s="222">
        <f t="shared" si="1362"/>
        <v>49830000</v>
      </c>
      <c r="T815" s="222">
        <f t="shared" ref="T815:T816" si="1364">SUM(O815+Q815)</f>
        <v>49.83</v>
      </c>
      <c r="U815" s="209">
        <f t="shared" si="1355"/>
        <v>0.44250451535219748</v>
      </c>
      <c r="V815" s="187">
        <v>19</v>
      </c>
      <c r="W815" s="223">
        <f t="shared" si="1363"/>
        <v>2.6226315789473684</v>
      </c>
      <c r="X815" s="228">
        <f t="shared" si="1356"/>
        <v>0.44210526315789478</v>
      </c>
      <c r="Y815" s="178">
        <v>2010</v>
      </c>
      <c r="Z815" s="190"/>
      <c r="AA815" s="190"/>
      <c r="AB815" s="224" t="s">
        <v>3146</v>
      </c>
      <c r="AC815" s="189"/>
    </row>
    <row r="816" spans="1:29">
      <c r="A816" s="261" t="s">
        <v>3147</v>
      </c>
      <c r="B816" s="218">
        <v>33</v>
      </c>
      <c r="C816" s="178">
        <v>50</v>
      </c>
      <c r="D816" s="218">
        <f t="shared" si="1357"/>
        <v>41.5</v>
      </c>
      <c r="E816" s="178">
        <v>73</v>
      </c>
      <c r="F816" s="178">
        <v>66</v>
      </c>
      <c r="G816" s="178">
        <f t="shared" si="1094"/>
        <v>7</v>
      </c>
      <c r="H816" s="178">
        <f t="shared" si="1358"/>
        <v>69.5</v>
      </c>
      <c r="I816" s="218">
        <f t="shared" si="1095"/>
        <v>-28</v>
      </c>
      <c r="J816" s="213" t="s">
        <v>1572</v>
      </c>
      <c r="K816" s="213" t="s">
        <v>1572</v>
      </c>
      <c r="L816" s="213" t="s">
        <v>1541</v>
      </c>
      <c r="M816" s="221">
        <v>19.5</v>
      </c>
      <c r="N816" s="222">
        <f t="shared" si="1359"/>
        <v>19500000</v>
      </c>
      <c r="O816" s="184">
        <v>37.729999999999997</v>
      </c>
      <c r="P816" s="222">
        <f t="shared" si="1360"/>
        <v>37730000</v>
      </c>
      <c r="Q816" s="184">
        <v>17.32</v>
      </c>
      <c r="R816" s="180">
        <f t="shared" si="1361"/>
        <v>17320000</v>
      </c>
      <c r="S816" s="222">
        <f t="shared" si="1362"/>
        <v>55050000</v>
      </c>
      <c r="T816" s="222">
        <f t="shared" si="1364"/>
        <v>55.05</v>
      </c>
      <c r="U816" s="209">
        <f t="shared" si="1355"/>
        <v>0.31462306993642142</v>
      </c>
      <c r="V816" s="187">
        <v>21</v>
      </c>
      <c r="W816" s="223">
        <f t="shared" si="1363"/>
        <v>2.6214285714285714</v>
      </c>
      <c r="X816" s="228">
        <f t="shared" si="1356"/>
        <v>0.9285714285714286</v>
      </c>
      <c r="Y816" s="178">
        <v>2010</v>
      </c>
      <c r="Z816" s="190"/>
      <c r="AA816" s="190"/>
      <c r="AB816" s="224" t="s">
        <v>3148</v>
      </c>
      <c r="AC816" s="189"/>
    </row>
    <row r="817" spans="1:29">
      <c r="A817" s="261" t="s">
        <v>3149</v>
      </c>
      <c r="B817" s="206">
        <v>97</v>
      </c>
      <c r="C817" s="189">
        <v>75</v>
      </c>
      <c r="D817" s="247">
        <f t="shared" si="1357"/>
        <v>86</v>
      </c>
      <c r="E817" s="189">
        <v>87</v>
      </c>
      <c r="F817" s="178">
        <v>77</v>
      </c>
      <c r="G817" s="220">
        <f t="shared" si="1094"/>
        <v>10</v>
      </c>
      <c r="H817" s="220">
        <f t="shared" si="1358"/>
        <v>82</v>
      </c>
      <c r="I817" s="220">
        <f t="shared" si="1095"/>
        <v>4</v>
      </c>
      <c r="J817" s="213" t="s">
        <v>1550</v>
      </c>
      <c r="K817" s="213" t="s">
        <v>1665</v>
      </c>
      <c r="L817" s="213" t="s">
        <v>1541</v>
      </c>
      <c r="M817" s="184">
        <v>29.24</v>
      </c>
      <c r="N817" s="222">
        <f t="shared" si="1359"/>
        <v>29240000</v>
      </c>
      <c r="O817" s="184">
        <v>88.63</v>
      </c>
      <c r="P817" s="222">
        <f t="shared" si="1360"/>
        <v>88630000</v>
      </c>
      <c r="Q817" s="184">
        <v>76.55</v>
      </c>
      <c r="R817" s="180">
        <f t="shared" si="1361"/>
        <v>76550000</v>
      </c>
      <c r="S817" s="185">
        <f>SUM(N817:P817)</f>
        <v>117870088.63</v>
      </c>
      <c r="T817" s="180">
        <f t="shared" ref="T817:T818" si="1365">S817/1000000</f>
        <v>117.87008863</v>
      </c>
      <c r="U817" s="209">
        <f t="shared" si="1355"/>
        <v>0.64944381470938073</v>
      </c>
      <c r="V817" s="187">
        <v>45</v>
      </c>
      <c r="W817" s="223">
        <f t="shared" si="1363"/>
        <v>2.619335302888889</v>
      </c>
      <c r="X817" s="228">
        <f t="shared" si="1356"/>
        <v>0.64977777777777779</v>
      </c>
      <c r="Y817" s="178">
        <v>2011</v>
      </c>
      <c r="Z817" s="190"/>
      <c r="AA817" s="190"/>
      <c r="AB817" s="224" t="s">
        <v>3150</v>
      </c>
      <c r="AC817" s="189"/>
    </row>
    <row r="818" spans="1:29">
      <c r="A818" s="263" t="s">
        <v>3151</v>
      </c>
      <c r="B818" s="206">
        <v>29</v>
      </c>
      <c r="C818" s="189">
        <v>42</v>
      </c>
      <c r="D818" s="253">
        <f t="shared" si="1357"/>
        <v>35.5</v>
      </c>
      <c r="E818" s="189">
        <v>41</v>
      </c>
      <c r="F818" s="189">
        <v>61</v>
      </c>
      <c r="G818" s="244">
        <f t="shared" si="1094"/>
        <v>-20</v>
      </c>
      <c r="H818" s="244">
        <f t="shared" si="1358"/>
        <v>51</v>
      </c>
      <c r="I818" s="244">
        <f t="shared" si="1095"/>
        <v>-15.5</v>
      </c>
      <c r="J818" s="193" t="s">
        <v>1544</v>
      </c>
      <c r="K818" s="193" t="s">
        <v>2759</v>
      </c>
      <c r="L818" s="193" t="s">
        <v>1541</v>
      </c>
      <c r="M818" s="184">
        <f>N818/1000000</f>
        <v>14.034763999999999</v>
      </c>
      <c r="N818" s="185">
        <v>14034764</v>
      </c>
      <c r="O818" s="184">
        <f>P818/1000000</f>
        <v>36.918810999999998</v>
      </c>
      <c r="P818" s="185">
        <v>36918811</v>
      </c>
      <c r="Q818" s="184">
        <f>R818/1000000</f>
        <v>41.5</v>
      </c>
      <c r="R818" s="185">
        <v>41500000</v>
      </c>
      <c r="S818" s="185">
        <v>78418811</v>
      </c>
      <c r="T818" s="185">
        <f t="shared" si="1365"/>
        <v>78.418811000000005</v>
      </c>
      <c r="U818" s="209">
        <f t="shared" si="1355"/>
        <v>0.52920975810255522</v>
      </c>
      <c r="V818" s="227">
        <v>30</v>
      </c>
      <c r="W818" s="223">
        <f t="shared" si="1363"/>
        <v>2.6139603666666669</v>
      </c>
      <c r="X818" s="228">
        <f t="shared" si="1356"/>
        <v>0.46782546666666663</v>
      </c>
      <c r="Y818" s="189">
        <v>2013</v>
      </c>
      <c r="Z818" s="190"/>
      <c r="AA818" s="190"/>
      <c r="AB818" s="224" t="s">
        <v>3152</v>
      </c>
      <c r="AC818" s="189"/>
    </row>
    <row r="819" spans="1:29">
      <c r="A819" s="261" t="s">
        <v>3153</v>
      </c>
      <c r="B819" s="218">
        <v>19</v>
      </c>
      <c r="C819" s="178">
        <v>32</v>
      </c>
      <c r="D819" s="218">
        <f t="shared" si="1357"/>
        <v>25.5</v>
      </c>
      <c r="E819" s="178">
        <v>36</v>
      </c>
      <c r="F819" s="178">
        <v>44</v>
      </c>
      <c r="G819" s="178">
        <f t="shared" si="1094"/>
        <v>-8</v>
      </c>
      <c r="H819" s="178">
        <f t="shared" si="1358"/>
        <v>40</v>
      </c>
      <c r="I819" s="218">
        <f t="shared" si="1095"/>
        <v>-14.5</v>
      </c>
      <c r="J819" s="213" t="s">
        <v>1609</v>
      </c>
      <c r="K819" s="213" t="s">
        <v>3154</v>
      </c>
      <c r="L819" s="213" t="s">
        <v>1547</v>
      </c>
      <c r="M819" s="221">
        <v>17.5</v>
      </c>
      <c r="N819" s="222">
        <f>M819*1000000</f>
        <v>17500000</v>
      </c>
      <c r="O819" s="184">
        <v>40.17</v>
      </c>
      <c r="P819" s="222">
        <f>O819*1000000</f>
        <v>40170000</v>
      </c>
      <c r="Q819" s="184">
        <v>27.75</v>
      </c>
      <c r="R819" s="180">
        <f>SUM(Q819*1000000)</f>
        <v>27750000</v>
      </c>
      <c r="S819" s="222">
        <f>T819*1000000</f>
        <v>67920000</v>
      </c>
      <c r="T819" s="222">
        <f>SUM(O819+Q819)</f>
        <v>67.92</v>
      </c>
      <c r="U819" s="209">
        <f t="shared" si="1355"/>
        <v>0.40856890459363959</v>
      </c>
      <c r="V819" s="187">
        <v>26</v>
      </c>
      <c r="W819" s="223">
        <f t="shared" si="1363"/>
        <v>2.6123076923076924</v>
      </c>
      <c r="X819" s="228">
        <f t="shared" si="1356"/>
        <v>0.67307692307692313</v>
      </c>
      <c r="Y819" s="178">
        <v>2010</v>
      </c>
      <c r="Z819" s="190"/>
      <c r="AA819" s="190"/>
      <c r="AB819" s="224" t="s">
        <v>3155</v>
      </c>
      <c r="AC819" s="189"/>
    </row>
    <row r="820" spans="1:29">
      <c r="A820" s="261" t="s">
        <v>3156</v>
      </c>
      <c r="B820" s="218">
        <v>55</v>
      </c>
      <c r="C820" s="182">
        <v>59</v>
      </c>
      <c r="D820" s="218">
        <f t="shared" si="1357"/>
        <v>57</v>
      </c>
      <c r="E820" s="182">
        <v>61</v>
      </c>
      <c r="F820" s="182">
        <v>62</v>
      </c>
      <c r="G820" s="178">
        <f t="shared" si="1094"/>
        <v>-1</v>
      </c>
      <c r="H820" s="178">
        <f t="shared" si="1358"/>
        <v>61.5</v>
      </c>
      <c r="I820" s="218">
        <f t="shared" si="1095"/>
        <v>-4.5</v>
      </c>
      <c r="J820" s="196" t="s">
        <v>1990</v>
      </c>
      <c r="K820" s="196" t="s">
        <v>2050</v>
      </c>
      <c r="L820" s="213" t="s">
        <v>1547</v>
      </c>
      <c r="M820" s="216">
        <v>10.826287000000001</v>
      </c>
      <c r="N820" s="181">
        <v>10826287</v>
      </c>
      <c r="O820" s="216">
        <f>P820/1000000</f>
        <v>28.563179000000002</v>
      </c>
      <c r="P820" s="222">
        <v>28563179</v>
      </c>
      <c r="Q820" s="216">
        <f>R820/1000000</f>
        <v>26.262756</v>
      </c>
      <c r="R820" s="222">
        <v>26262756</v>
      </c>
      <c r="S820" s="222">
        <v>54825935</v>
      </c>
      <c r="T820" s="222">
        <f>S820/1000000</f>
        <v>54.825935000000001</v>
      </c>
      <c r="U820" s="209">
        <f t="shared" si="1355"/>
        <v>0.47902066786457903</v>
      </c>
      <c r="V820" s="187">
        <v>21</v>
      </c>
      <c r="W820" s="223">
        <f t="shared" si="1363"/>
        <v>2.6107588095238095</v>
      </c>
      <c r="X820" s="228">
        <f t="shared" si="1356"/>
        <v>0.51553747619047618</v>
      </c>
      <c r="Y820" s="178">
        <v>2007</v>
      </c>
      <c r="Z820" s="202"/>
      <c r="AA820" s="190"/>
      <c r="AB820" s="191" t="s">
        <v>3157</v>
      </c>
      <c r="AC820" s="190"/>
    </row>
    <row r="821" spans="1:29">
      <c r="A821" s="261" t="s">
        <v>3158</v>
      </c>
      <c r="B821" s="218">
        <v>30</v>
      </c>
      <c r="C821" s="178">
        <v>44</v>
      </c>
      <c r="D821" s="218">
        <f t="shared" si="1357"/>
        <v>37</v>
      </c>
      <c r="E821" s="178">
        <v>68</v>
      </c>
      <c r="F821" s="178">
        <v>72</v>
      </c>
      <c r="G821" s="178">
        <f t="shared" si="1094"/>
        <v>-4</v>
      </c>
      <c r="H821" s="178">
        <f t="shared" si="1358"/>
        <v>70</v>
      </c>
      <c r="I821" s="218">
        <f t="shared" si="1095"/>
        <v>-33</v>
      </c>
      <c r="J821" s="213" t="s">
        <v>1609</v>
      </c>
      <c r="K821" s="213" t="s">
        <v>1723</v>
      </c>
      <c r="L821" s="213" t="s">
        <v>1557</v>
      </c>
      <c r="M821" s="221">
        <v>20.8</v>
      </c>
      <c r="N821" s="222">
        <f>M821*1000000</f>
        <v>20800000</v>
      </c>
      <c r="O821" s="184">
        <v>45.8</v>
      </c>
      <c r="P821" s="222">
        <f>O821*1000000</f>
        <v>45800000</v>
      </c>
      <c r="Q821" s="184">
        <v>45.55</v>
      </c>
      <c r="R821" s="180">
        <f>SUM(Q821*1000000)</f>
        <v>45550000</v>
      </c>
      <c r="S821" s="222">
        <f>T821*1000000</f>
        <v>91350000</v>
      </c>
      <c r="T821" s="222">
        <v>91.35</v>
      </c>
      <c r="U821" s="209">
        <f t="shared" si="1355"/>
        <v>0.49863163656267107</v>
      </c>
      <c r="V821" s="187">
        <v>35</v>
      </c>
      <c r="W821" s="223">
        <f t="shared" si="1363"/>
        <v>2.61</v>
      </c>
      <c r="X821" s="228">
        <f t="shared" si="1356"/>
        <v>0.59428571428571431</v>
      </c>
      <c r="Y821" s="178">
        <v>2009</v>
      </c>
      <c r="Z821" s="190"/>
      <c r="AA821" s="190"/>
      <c r="AB821" s="224" t="s">
        <v>3159</v>
      </c>
      <c r="AC821" s="189"/>
    </row>
    <row r="822" spans="1:29">
      <c r="A822" s="264" t="s">
        <v>3160</v>
      </c>
      <c r="B822" s="206">
        <v>16</v>
      </c>
      <c r="C822" s="189">
        <v>33</v>
      </c>
      <c r="D822" s="189">
        <f t="shared" ref="D822:D823" si="1366">(B822+C822)/2</f>
        <v>24.5</v>
      </c>
      <c r="E822" s="189">
        <v>52</v>
      </c>
      <c r="F822" s="189">
        <v>37</v>
      </c>
      <c r="G822" s="195">
        <f t="shared" si="1094"/>
        <v>15</v>
      </c>
      <c r="H822" s="189">
        <f t="shared" ref="H822:H823" si="1367">(E822+F822)/2</f>
        <v>44.5</v>
      </c>
      <c r="I822" s="195">
        <f t="shared" si="1095"/>
        <v>-20</v>
      </c>
      <c r="J822" s="193" t="s">
        <v>2011</v>
      </c>
      <c r="K822" s="193" t="s">
        <v>2012</v>
      </c>
      <c r="L822" s="193" t="s">
        <v>1541</v>
      </c>
      <c r="M822" s="184">
        <f t="shared" ref="M822:M823" si="1368">N822/1000000</f>
        <v>14.287159000000001</v>
      </c>
      <c r="N822" s="185">
        <v>14287159</v>
      </c>
      <c r="O822" s="184">
        <f t="shared" ref="O822:O823" si="1369">P822/1000000</f>
        <v>85.886987000000005</v>
      </c>
      <c r="P822" s="180">
        <v>85886987</v>
      </c>
      <c r="Q822" s="184">
        <f t="shared" ref="Q822:Q823" si="1370">R822/1000000</f>
        <v>148.91164900000001</v>
      </c>
      <c r="R822" s="180">
        <v>148911649</v>
      </c>
      <c r="S822" s="185">
        <f>SUM(P822+(Q822*1000000))</f>
        <v>234798636</v>
      </c>
      <c r="T822" s="185">
        <f t="shared" ref="T822:T823" si="1371">S822/1000000</f>
        <v>234.79863599999999</v>
      </c>
      <c r="U822" s="209">
        <f t="shared" si="1355"/>
        <v>0.63421002581974117</v>
      </c>
      <c r="V822" s="227">
        <v>90</v>
      </c>
      <c r="W822" s="223">
        <f t="shared" si="1363"/>
        <v>2.6088737333333332</v>
      </c>
      <c r="X822" s="228">
        <f t="shared" si="1356"/>
        <v>0.15874621111111112</v>
      </c>
      <c r="Y822" s="189">
        <v>2015</v>
      </c>
      <c r="Z822" s="190"/>
      <c r="AA822" s="190"/>
      <c r="AB822" s="224" t="s">
        <v>3161</v>
      </c>
      <c r="AC822" s="189"/>
    </row>
    <row r="823" spans="1:29">
      <c r="A823" s="229" t="s">
        <v>558</v>
      </c>
      <c r="B823" s="177">
        <v>40</v>
      </c>
      <c r="C823" s="177">
        <v>43</v>
      </c>
      <c r="D823" s="177">
        <f t="shared" si="1366"/>
        <v>41.5</v>
      </c>
      <c r="E823" s="177">
        <v>95</v>
      </c>
      <c r="F823" s="177">
        <v>54</v>
      </c>
      <c r="G823" s="177">
        <f t="shared" si="1094"/>
        <v>41</v>
      </c>
      <c r="H823" s="177">
        <f t="shared" si="1367"/>
        <v>74.5</v>
      </c>
      <c r="I823" s="177">
        <f t="shared" si="1095"/>
        <v>-33</v>
      </c>
      <c r="J823" s="204" t="s">
        <v>1608</v>
      </c>
      <c r="K823" s="231" t="s">
        <v>1608</v>
      </c>
      <c r="L823" s="232" t="s">
        <v>1557</v>
      </c>
      <c r="M823" s="216">
        <f t="shared" si="1368"/>
        <v>36.948712999999998</v>
      </c>
      <c r="N823" s="233">
        <v>36948713</v>
      </c>
      <c r="O823" s="216">
        <f t="shared" si="1369"/>
        <v>111.77953599999999</v>
      </c>
      <c r="P823" s="180">
        <v>111779536</v>
      </c>
      <c r="Q823" s="216">
        <f t="shared" si="1370"/>
        <v>369.01557100000002</v>
      </c>
      <c r="R823" s="233">
        <v>369015571</v>
      </c>
      <c r="S823" s="180">
        <f>P823+R823</f>
        <v>480795107</v>
      </c>
      <c r="T823" s="180">
        <f t="shared" si="1371"/>
        <v>480.79510699999997</v>
      </c>
      <c r="U823" s="234">
        <f t="shared" si="1355"/>
        <v>0.76751107826893916</v>
      </c>
      <c r="V823" s="227">
        <v>185</v>
      </c>
      <c r="W823" s="235">
        <f>SUM(S823/(V823*1000000))</f>
        <v>2.5988924702702705</v>
      </c>
      <c r="X823" s="234">
        <f t="shared" si="1356"/>
        <v>0.19972277297297297</v>
      </c>
      <c r="Y823" s="177">
        <v>2019</v>
      </c>
      <c r="Z823" s="236"/>
      <c r="AA823" s="236"/>
      <c r="AB823" s="248" t="s">
        <v>3162</v>
      </c>
      <c r="AC823" s="190"/>
    </row>
    <row r="824" spans="1:29">
      <c r="A824" s="261" t="s">
        <v>3163</v>
      </c>
      <c r="B824" s="218">
        <v>38</v>
      </c>
      <c r="C824" s="178">
        <v>47</v>
      </c>
      <c r="D824" s="218">
        <f>AVERAGE(B824:C824)</f>
        <v>42.5</v>
      </c>
      <c r="E824" s="178">
        <v>65</v>
      </c>
      <c r="F824" s="178">
        <v>68</v>
      </c>
      <c r="G824" s="178">
        <f t="shared" si="1094"/>
        <v>-3</v>
      </c>
      <c r="H824" s="178">
        <f>AVERAGE(E824:F824)</f>
        <v>66.5</v>
      </c>
      <c r="I824" s="218">
        <f t="shared" si="1095"/>
        <v>-24</v>
      </c>
      <c r="J824" s="213" t="s">
        <v>1757</v>
      </c>
      <c r="K824" s="213" t="s">
        <v>1758</v>
      </c>
      <c r="L824" s="213" t="s">
        <v>1541</v>
      </c>
      <c r="M824" s="221">
        <v>18.600000000000001</v>
      </c>
      <c r="N824" s="222">
        <f>M824*1000000</f>
        <v>18600000</v>
      </c>
      <c r="O824" s="184">
        <v>63.41</v>
      </c>
      <c r="P824" s="222">
        <f>O824*1000000</f>
        <v>63410000</v>
      </c>
      <c r="Q824" s="184">
        <v>37.92</v>
      </c>
      <c r="R824" s="180">
        <f>SUM(Q824*1000000)</f>
        <v>37920000</v>
      </c>
      <c r="S824" s="222">
        <f>T824*1000000</f>
        <v>101330000</v>
      </c>
      <c r="T824" s="222">
        <v>101.33</v>
      </c>
      <c r="U824" s="209">
        <f t="shared" si="1355"/>
        <v>0.37422283627750913</v>
      </c>
      <c r="V824" s="187">
        <v>39</v>
      </c>
      <c r="W824" s="223">
        <f t="shared" ref="W824:W828" si="1372">SUM(T824/V824)</f>
        <v>2.5982051282051279</v>
      </c>
      <c r="X824" s="228">
        <f t="shared" si="1356"/>
        <v>0.47692307692307695</v>
      </c>
      <c r="Y824" s="178">
        <v>2009</v>
      </c>
      <c r="Z824" s="190"/>
      <c r="AA824" s="190"/>
      <c r="AB824" s="224" t="s">
        <v>3164</v>
      </c>
      <c r="AC824" s="189"/>
    </row>
    <row r="825" spans="1:29">
      <c r="A825" s="262" t="s">
        <v>3165</v>
      </c>
      <c r="B825" s="177">
        <v>98</v>
      </c>
      <c r="C825" s="195">
        <v>88</v>
      </c>
      <c r="D825" s="252">
        <f>(B825+C825)/2</f>
        <v>93</v>
      </c>
      <c r="E825" s="195">
        <v>89</v>
      </c>
      <c r="F825" s="195">
        <v>84</v>
      </c>
      <c r="G825" s="180">
        <f t="shared" si="1094"/>
        <v>5</v>
      </c>
      <c r="H825" s="195">
        <f>(E825+F825)/2</f>
        <v>86.5</v>
      </c>
      <c r="I825" s="208">
        <f t="shared" si="1095"/>
        <v>6.5</v>
      </c>
      <c r="J825" s="183" t="s">
        <v>1534</v>
      </c>
      <c r="K825" s="183" t="s">
        <v>1534</v>
      </c>
      <c r="L825" s="183" t="s">
        <v>1547</v>
      </c>
      <c r="M825" s="184">
        <f t="shared" ref="M825:M826" si="1373">N825/1000000</f>
        <v>3.5519310000000002</v>
      </c>
      <c r="N825" s="180">
        <v>3551931</v>
      </c>
      <c r="O825" s="216">
        <f t="shared" ref="O825:O826" si="1374">P825/1000000</f>
        <v>26.981227000000001</v>
      </c>
      <c r="P825" s="180">
        <v>26981227</v>
      </c>
      <c r="Q825" s="184">
        <f t="shared" ref="Q825:Q826" si="1375">R825/1000000</f>
        <v>4.1096399999999997</v>
      </c>
      <c r="R825" s="185">
        <v>4109640</v>
      </c>
      <c r="S825" s="185">
        <f>R825+P825</f>
        <v>31090867</v>
      </c>
      <c r="T825" s="185">
        <f t="shared" ref="T825:T826" si="1376">S825/1000000</f>
        <v>31.090866999999999</v>
      </c>
      <c r="U825" s="209">
        <f>R825/S825</f>
        <v>0.13218158245635286</v>
      </c>
      <c r="V825" s="187">
        <v>12</v>
      </c>
      <c r="W825" s="188">
        <f t="shared" si="1372"/>
        <v>2.5909055833333334</v>
      </c>
      <c r="X825" s="209">
        <f>N825/(V825*1000000)</f>
        <v>0.29599425000000001</v>
      </c>
      <c r="Y825" s="195">
        <v>2016</v>
      </c>
      <c r="Z825" s="190"/>
      <c r="AA825" s="190"/>
      <c r="AB825" s="191" t="s">
        <v>3166</v>
      </c>
      <c r="AC825" s="190"/>
    </row>
    <row r="826" spans="1:29">
      <c r="A826" s="263" t="s">
        <v>3167</v>
      </c>
      <c r="B826" s="206">
        <v>59</v>
      </c>
      <c r="C826" s="189">
        <v>49</v>
      </c>
      <c r="D826" s="253">
        <f t="shared" ref="D826:D828" si="1377">AVERAGE(B826:C826)</f>
        <v>54</v>
      </c>
      <c r="E826" s="189">
        <v>54</v>
      </c>
      <c r="F826" s="189">
        <v>72</v>
      </c>
      <c r="G826" s="244">
        <f t="shared" si="1094"/>
        <v>-18</v>
      </c>
      <c r="H826" s="244">
        <f t="shared" ref="H826:H828" si="1378">AVERAGE(E826:F826)</f>
        <v>63</v>
      </c>
      <c r="I826" s="244">
        <f t="shared" si="1095"/>
        <v>-9</v>
      </c>
      <c r="J826" s="193" t="s">
        <v>1544</v>
      </c>
      <c r="K826" s="193" t="s">
        <v>3168</v>
      </c>
      <c r="L826" s="193" t="s">
        <v>1557</v>
      </c>
      <c r="M826" s="184">
        <f t="shared" si="1373"/>
        <v>19.030374999999999</v>
      </c>
      <c r="N826" s="185">
        <v>19030375</v>
      </c>
      <c r="O826" s="184">
        <f t="shared" si="1374"/>
        <v>42.025134999999999</v>
      </c>
      <c r="P826" s="185">
        <v>42025135</v>
      </c>
      <c r="Q826" s="184">
        <f t="shared" si="1375"/>
        <v>56.312159999999999</v>
      </c>
      <c r="R826" s="185">
        <v>56312160</v>
      </c>
      <c r="S826" s="185">
        <v>98337295</v>
      </c>
      <c r="T826" s="185">
        <f t="shared" si="1376"/>
        <v>98.337294999999997</v>
      </c>
      <c r="U826" s="209">
        <f t="shared" ref="U826:U836" si="1379">(R826/S826)</f>
        <v>0.57264296318095798</v>
      </c>
      <c r="V826" s="187">
        <v>38</v>
      </c>
      <c r="W826" s="223">
        <f t="shared" si="1372"/>
        <v>2.5878235526315789</v>
      </c>
      <c r="X826" s="228">
        <f t="shared" ref="X826:X836" si="1380">SUM(M826/V826)</f>
        <v>0.50079934210526311</v>
      </c>
      <c r="Y826" s="189">
        <v>2013</v>
      </c>
      <c r="Z826" s="190"/>
      <c r="AA826" s="190"/>
      <c r="AB826" s="224" t="s">
        <v>3169</v>
      </c>
      <c r="AC826" s="189"/>
    </row>
    <row r="827" spans="1:29">
      <c r="A827" s="261" t="s">
        <v>3170</v>
      </c>
      <c r="B827" s="218">
        <v>17</v>
      </c>
      <c r="C827" s="178">
        <v>33</v>
      </c>
      <c r="D827" s="218">
        <f t="shared" si="1377"/>
        <v>25</v>
      </c>
      <c r="E827" s="178">
        <v>51</v>
      </c>
      <c r="F827" s="178">
        <v>59</v>
      </c>
      <c r="G827" s="178">
        <f t="shared" si="1094"/>
        <v>-8</v>
      </c>
      <c r="H827" s="178">
        <f t="shared" si="1378"/>
        <v>55</v>
      </c>
      <c r="I827" s="218">
        <f t="shared" si="1095"/>
        <v>-30</v>
      </c>
      <c r="J827" s="213" t="s">
        <v>1402</v>
      </c>
      <c r="K827" s="213" t="s">
        <v>1618</v>
      </c>
      <c r="L827" s="213" t="s">
        <v>1536</v>
      </c>
      <c r="M827" s="221">
        <v>23</v>
      </c>
      <c r="N827" s="222">
        <f t="shared" ref="N827:N828" si="1381">M827*1000000</f>
        <v>23000000</v>
      </c>
      <c r="O827" s="184">
        <v>55.39</v>
      </c>
      <c r="P827" s="222">
        <f t="shared" ref="P827:P828" si="1382">O827*1000000</f>
        <v>55390000</v>
      </c>
      <c r="Q827" s="184">
        <v>22.13</v>
      </c>
      <c r="R827" s="180">
        <f t="shared" ref="R827:R828" si="1383">SUM(Q827*1000000)</f>
        <v>22130000</v>
      </c>
      <c r="S827" s="222">
        <f t="shared" ref="S827:S828" si="1384">T827*1000000</f>
        <v>77520000</v>
      </c>
      <c r="T827" s="222">
        <v>77.52</v>
      </c>
      <c r="U827" s="209">
        <f t="shared" si="1379"/>
        <v>0.28547471620227038</v>
      </c>
      <c r="V827" s="187">
        <v>30</v>
      </c>
      <c r="W827" s="223">
        <f t="shared" si="1372"/>
        <v>2.5840000000000001</v>
      </c>
      <c r="X827" s="228">
        <f t="shared" si="1380"/>
        <v>0.76666666666666672</v>
      </c>
      <c r="Y827" s="178">
        <v>2009</v>
      </c>
      <c r="Z827" s="190"/>
      <c r="AA827" s="190"/>
      <c r="AB827" s="224" t="s">
        <v>3171</v>
      </c>
      <c r="AC827" s="189"/>
    </row>
    <row r="828" spans="1:29">
      <c r="A828" s="261" t="s">
        <v>3172</v>
      </c>
      <c r="B828" s="218">
        <v>56</v>
      </c>
      <c r="C828" s="178">
        <v>57</v>
      </c>
      <c r="D828" s="247">
        <f t="shared" si="1377"/>
        <v>56.5</v>
      </c>
      <c r="E828" s="178">
        <v>63</v>
      </c>
      <c r="F828" s="178">
        <v>53</v>
      </c>
      <c r="G828" s="220">
        <f t="shared" si="1094"/>
        <v>10</v>
      </c>
      <c r="H828" s="220">
        <f t="shared" si="1378"/>
        <v>58</v>
      </c>
      <c r="I828" s="220">
        <f t="shared" si="1095"/>
        <v>-1.5</v>
      </c>
      <c r="J828" s="213" t="s">
        <v>1550</v>
      </c>
      <c r="K828" s="213" t="s">
        <v>1623</v>
      </c>
      <c r="L828" s="213" t="s">
        <v>1547</v>
      </c>
      <c r="M828" s="221">
        <v>22.1</v>
      </c>
      <c r="N828" s="222">
        <f t="shared" si="1381"/>
        <v>22100000</v>
      </c>
      <c r="O828" s="184">
        <v>112.73</v>
      </c>
      <c r="P828" s="222">
        <f t="shared" si="1382"/>
        <v>112730000</v>
      </c>
      <c r="Q828" s="184">
        <v>106.37</v>
      </c>
      <c r="R828" s="180">
        <f t="shared" si="1383"/>
        <v>106370000</v>
      </c>
      <c r="S828" s="222">
        <f t="shared" si="1384"/>
        <v>219100000</v>
      </c>
      <c r="T828" s="222">
        <v>219.1</v>
      </c>
      <c r="U828" s="209">
        <f t="shared" si="1379"/>
        <v>0.48548607941579186</v>
      </c>
      <c r="V828" s="187">
        <v>85</v>
      </c>
      <c r="W828" s="223">
        <f t="shared" si="1372"/>
        <v>2.5776470588235294</v>
      </c>
      <c r="X828" s="228">
        <f t="shared" si="1380"/>
        <v>0.26</v>
      </c>
      <c r="Y828" s="178">
        <v>2009</v>
      </c>
      <c r="Z828" s="190"/>
      <c r="AA828" s="190"/>
      <c r="AB828" s="224" t="s">
        <v>3173</v>
      </c>
      <c r="AC828" s="189"/>
    </row>
    <row r="829" spans="1:29">
      <c r="A829" s="262" t="s">
        <v>3174</v>
      </c>
      <c r="B829" s="177">
        <v>18</v>
      </c>
      <c r="C829" s="195">
        <v>37</v>
      </c>
      <c r="D829" s="180">
        <f>(B829+C829)/2</f>
        <v>27.5</v>
      </c>
      <c r="E829" s="195">
        <v>56</v>
      </c>
      <c r="F829" s="195">
        <v>45</v>
      </c>
      <c r="G829" s="182">
        <f t="shared" si="1094"/>
        <v>11</v>
      </c>
      <c r="H829" s="182">
        <f>(E829+F829)/2</f>
        <v>50.5</v>
      </c>
      <c r="I829" s="181">
        <f t="shared" si="1095"/>
        <v>-23</v>
      </c>
      <c r="J829" s="196" t="s">
        <v>1609</v>
      </c>
      <c r="K829" s="196" t="s">
        <v>1842</v>
      </c>
      <c r="L829" s="197" t="s">
        <v>1541</v>
      </c>
      <c r="M829" s="198">
        <f>N829/1000000</f>
        <v>18.503871</v>
      </c>
      <c r="N829" s="180">
        <v>18503871</v>
      </c>
      <c r="O829" s="198">
        <f>P829/1000000</f>
        <v>58.060186000000002</v>
      </c>
      <c r="P829" s="180">
        <v>58060186</v>
      </c>
      <c r="Q829" s="198">
        <f>R829/1000000</f>
        <v>119.796565</v>
      </c>
      <c r="R829" s="181">
        <f>S829-P829</f>
        <v>119796565</v>
      </c>
      <c r="S829" s="180">
        <v>177856751</v>
      </c>
      <c r="T829" s="180">
        <f>S829/1000000</f>
        <v>177.856751</v>
      </c>
      <c r="U829" s="186">
        <f t="shared" si="1379"/>
        <v>0.67355646792400925</v>
      </c>
      <c r="V829" s="227">
        <v>69</v>
      </c>
      <c r="W829" s="239">
        <f>SUM(S829/(V829*1000000))</f>
        <v>2.5776340724637681</v>
      </c>
      <c r="X829" s="186">
        <f t="shared" si="1380"/>
        <v>0.26817204347826085</v>
      </c>
      <c r="Y829" s="195">
        <v>2017</v>
      </c>
      <c r="Z829" s="202"/>
      <c r="AA829" s="202"/>
      <c r="AB829" s="203" t="s">
        <v>3175</v>
      </c>
      <c r="AC829" s="202"/>
    </row>
    <row r="830" spans="1:29">
      <c r="A830" s="261" t="s">
        <v>3176</v>
      </c>
      <c r="B830" s="218">
        <v>67</v>
      </c>
      <c r="C830" s="178">
        <v>57</v>
      </c>
      <c r="D830" s="218">
        <f t="shared" ref="D830:D836" si="1385">AVERAGE(B830:C830)</f>
        <v>62</v>
      </c>
      <c r="E830" s="178">
        <v>50</v>
      </c>
      <c r="F830" s="178">
        <v>60</v>
      </c>
      <c r="G830" s="178">
        <f t="shared" si="1094"/>
        <v>-10</v>
      </c>
      <c r="H830" s="178">
        <f t="shared" ref="H830:H836" si="1386">AVERAGE(E830:F830)</f>
        <v>55</v>
      </c>
      <c r="I830" s="218">
        <f t="shared" si="1095"/>
        <v>7</v>
      </c>
      <c r="J830" s="213" t="s">
        <v>1609</v>
      </c>
      <c r="K830" s="213" t="s">
        <v>3177</v>
      </c>
      <c r="L830" s="213" t="s">
        <v>1547</v>
      </c>
      <c r="M830" s="221">
        <v>15.1</v>
      </c>
      <c r="N830" s="222">
        <f t="shared" ref="N830:N831" si="1387">M830*1000000</f>
        <v>15100000</v>
      </c>
      <c r="O830" s="184">
        <v>30.1</v>
      </c>
      <c r="P830" s="222">
        <f t="shared" ref="P830:P831" si="1388">O830*1000000</f>
        <v>30100000</v>
      </c>
      <c r="Q830" s="184">
        <v>21.31</v>
      </c>
      <c r="R830" s="180">
        <f t="shared" ref="R830:R831" si="1389">SUM(Q830*1000000)</f>
        <v>21310000</v>
      </c>
      <c r="S830" s="222">
        <f t="shared" ref="S830:S831" si="1390">T830*1000000</f>
        <v>51410000</v>
      </c>
      <c r="T830" s="222">
        <f>SUM(O830+Q830)</f>
        <v>51.41</v>
      </c>
      <c r="U830" s="209">
        <f t="shared" si="1379"/>
        <v>0.41451079556506515</v>
      </c>
      <c r="V830" s="187">
        <v>20</v>
      </c>
      <c r="W830" s="223">
        <f t="shared" ref="W830:W831" si="1391">SUM(T830/V830)</f>
        <v>2.5705</v>
      </c>
      <c r="X830" s="228">
        <f t="shared" si="1380"/>
        <v>0.755</v>
      </c>
      <c r="Y830" s="178">
        <v>2010</v>
      </c>
      <c r="Z830" s="190"/>
      <c r="AA830" s="190"/>
      <c r="AB830" s="224" t="s">
        <v>3178</v>
      </c>
      <c r="AC830" s="189"/>
    </row>
    <row r="831" spans="1:29">
      <c r="A831" s="261" t="s">
        <v>3179</v>
      </c>
      <c r="B831" s="218">
        <v>9</v>
      </c>
      <c r="C831" s="178">
        <v>34</v>
      </c>
      <c r="D831" s="218">
        <f t="shared" si="1385"/>
        <v>21.5</v>
      </c>
      <c r="E831" s="178">
        <v>44</v>
      </c>
      <c r="F831" s="178">
        <v>47</v>
      </c>
      <c r="G831" s="178">
        <f t="shared" si="1094"/>
        <v>-3</v>
      </c>
      <c r="H831" s="178">
        <f t="shared" si="1386"/>
        <v>45.5</v>
      </c>
      <c r="I831" s="218">
        <f t="shared" si="1095"/>
        <v>-24</v>
      </c>
      <c r="J831" s="213" t="s">
        <v>1609</v>
      </c>
      <c r="K831" s="213" t="s">
        <v>1723</v>
      </c>
      <c r="L831" s="213" t="s">
        <v>1547</v>
      </c>
      <c r="M831" s="221">
        <v>35.9</v>
      </c>
      <c r="N831" s="222">
        <f t="shared" si="1387"/>
        <v>35900000</v>
      </c>
      <c r="O831" s="184">
        <v>94.78</v>
      </c>
      <c r="P831" s="222">
        <f t="shared" si="1388"/>
        <v>94780000</v>
      </c>
      <c r="Q831" s="184">
        <v>175</v>
      </c>
      <c r="R831" s="180">
        <f t="shared" si="1389"/>
        <v>175000000</v>
      </c>
      <c r="S831" s="222">
        <f t="shared" si="1390"/>
        <v>269780000</v>
      </c>
      <c r="T831" s="222">
        <v>269.77999999999997</v>
      </c>
      <c r="U831" s="209">
        <f t="shared" si="1379"/>
        <v>0.64867669953295282</v>
      </c>
      <c r="V831" s="187">
        <v>105</v>
      </c>
      <c r="W831" s="223">
        <f t="shared" si="1391"/>
        <v>2.5693333333333332</v>
      </c>
      <c r="X831" s="228">
        <f t="shared" si="1380"/>
        <v>0.34190476190476188</v>
      </c>
      <c r="Y831" s="178">
        <v>2008</v>
      </c>
      <c r="Z831" s="190"/>
      <c r="AA831" s="190"/>
      <c r="AB831" s="224" t="s">
        <v>3180</v>
      </c>
      <c r="AC831" s="189"/>
    </row>
    <row r="832" spans="1:29">
      <c r="A832" s="261" t="s">
        <v>3181</v>
      </c>
      <c r="B832" s="218">
        <v>85</v>
      </c>
      <c r="C832" s="178">
        <v>67</v>
      </c>
      <c r="D832" s="247">
        <f t="shared" si="1385"/>
        <v>76</v>
      </c>
      <c r="E832" s="178">
        <v>89</v>
      </c>
      <c r="F832" s="178">
        <v>84</v>
      </c>
      <c r="G832" s="220">
        <f t="shared" si="1094"/>
        <v>5</v>
      </c>
      <c r="H832" s="220">
        <f t="shared" si="1386"/>
        <v>86.5</v>
      </c>
      <c r="I832" s="220">
        <f t="shared" si="1095"/>
        <v>-10.5</v>
      </c>
      <c r="J832" s="213" t="s">
        <v>1612</v>
      </c>
      <c r="K832" s="213" t="s">
        <v>1612</v>
      </c>
      <c r="L832" s="196" t="s">
        <v>1541</v>
      </c>
      <c r="M832" s="221">
        <f>N832/1000000</f>
        <v>0.22835900000000001</v>
      </c>
      <c r="N832" s="222">
        <v>228359</v>
      </c>
      <c r="O832" s="184">
        <f>P832/1000000</f>
        <v>17.742947999999998</v>
      </c>
      <c r="P832" s="222">
        <v>17742948</v>
      </c>
      <c r="Q832" s="184">
        <f>R832/1000000</f>
        <v>15.641178999999999</v>
      </c>
      <c r="R832" s="185">
        <v>15641179</v>
      </c>
      <c r="S832" s="222">
        <v>33384127</v>
      </c>
      <c r="T832" s="222">
        <f>S832/1000000</f>
        <v>33.384126999999999</v>
      </c>
      <c r="U832" s="209">
        <f t="shared" si="1379"/>
        <v>0.46852143235616134</v>
      </c>
      <c r="V832" s="187">
        <v>13</v>
      </c>
      <c r="W832" s="223">
        <f>SUM((S832/1000000)/V832)</f>
        <v>2.5680097692307693</v>
      </c>
      <c r="X832" s="228">
        <f t="shared" si="1380"/>
        <v>1.7566076923076924E-2</v>
      </c>
      <c r="Y832" s="182">
        <v>2012</v>
      </c>
      <c r="Z832" s="190"/>
      <c r="AA832" s="190"/>
      <c r="AB832" s="224" t="s">
        <v>3182</v>
      </c>
      <c r="AC832" s="189"/>
    </row>
    <row r="833" spans="1:29">
      <c r="A833" s="261" t="s">
        <v>3183</v>
      </c>
      <c r="B833" s="218">
        <v>55</v>
      </c>
      <c r="C833" s="178">
        <v>42</v>
      </c>
      <c r="D833" s="218">
        <f t="shared" si="1385"/>
        <v>48.5</v>
      </c>
      <c r="E833" s="178">
        <v>65</v>
      </c>
      <c r="F833" s="178">
        <v>75</v>
      </c>
      <c r="G833" s="178">
        <f t="shared" si="1094"/>
        <v>-10</v>
      </c>
      <c r="H833" s="178">
        <f t="shared" si="1386"/>
        <v>70</v>
      </c>
      <c r="I833" s="218">
        <f t="shared" si="1095"/>
        <v>-21.5</v>
      </c>
      <c r="J833" s="193" t="s">
        <v>1534</v>
      </c>
      <c r="K833" s="213" t="s">
        <v>1653</v>
      </c>
      <c r="L833" s="213" t="s">
        <v>1547</v>
      </c>
      <c r="M833" s="221">
        <v>12.8</v>
      </c>
      <c r="N833" s="222">
        <f t="shared" ref="N833:N835" si="1392">M833*1000000</f>
        <v>12800000</v>
      </c>
      <c r="O833" s="184">
        <v>41.59</v>
      </c>
      <c r="P833" s="222">
        <f t="shared" ref="P833:P835" si="1393">O833*1000000</f>
        <v>41590000</v>
      </c>
      <c r="Q833" s="184">
        <v>35.1</v>
      </c>
      <c r="R833" s="180">
        <f t="shared" ref="R833:R835" si="1394">SUM(Q833*1000000)</f>
        <v>35100000</v>
      </c>
      <c r="S833" s="222">
        <f t="shared" ref="S833:S835" si="1395">T833*1000000</f>
        <v>76690000</v>
      </c>
      <c r="T833" s="222">
        <v>76.69</v>
      </c>
      <c r="U833" s="209">
        <f t="shared" si="1379"/>
        <v>0.45768679097665926</v>
      </c>
      <c r="V833" s="187">
        <v>30</v>
      </c>
      <c r="W833" s="223">
        <f t="shared" ref="W833:W835" si="1396">SUM(T833/V833)</f>
        <v>2.5563333333333333</v>
      </c>
      <c r="X833" s="228">
        <f t="shared" si="1380"/>
        <v>0.42666666666666669</v>
      </c>
      <c r="Y833" s="178">
        <v>2009</v>
      </c>
      <c r="Z833" s="190"/>
      <c r="AA833" s="190"/>
      <c r="AB833" s="224" t="s">
        <v>3184</v>
      </c>
      <c r="AC833" s="189"/>
    </row>
    <row r="834" spans="1:29">
      <c r="A834" s="261" t="s">
        <v>746</v>
      </c>
      <c r="B834" s="218">
        <v>64</v>
      </c>
      <c r="C834" s="178">
        <v>58</v>
      </c>
      <c r="D834" s="247">
        <f t="shared" si="1385"/>
        <v>61</v>
      </c>
      <c r="E834" s="178">
        <v>62</v>
      </c>
      <c r="F834" s="178">
        <v>64</v>
      </c>
      <c r="G834" s="222">
        <f t="shared" si="1094"/>
        <v>-2</v>
      </c>
      <c r="H834" s="178">
        <f t="shared" si="1386"/>
        <v>63</v>
      </c>
      <c r="I834" s="247">
        <f t="shared" si="1095"/>
        <v>-2</v>
      </c>
      <c r="J834" s="213" t="s">
        <v>1609</v>
      </c>
      <c r="K834" s="213" t="s">
        <v>2118</v>
      </c>
      <c r="L834" s="213" t="s">
        <v>1557</v>
      </c>
      <c r="M834" s="221">
        <v>67.5</v>
      </c>
      <c r="N834" s="222">
        <f t="shared" si="1392"/>
        <v>67500000</v>
      </c>
      <c r="O834" s="184">
        <v>168.37</v>
      </c>
      <c r="P834" s="222">
        <f t="shared" si="1393"/>
        <v>168370000</v>
      </c>
      <c r="Q834" s="184">
        <v>417.72</v>
      </c>
      <c r="R834" s="180">
        <f t="shared" si="1394"/>
        <v>417720000</v>
      </c>
      <c r="S834" s="222">
        <f t="shared" si="1395"/>
        <v>586090000</v>
      </c>
      <c r="T834" s="222">
        <v>586.09</v>
      </c>
      <c r="U834" s="209">
        <f t="shared" si="1379"/>
        <v>0.71272330188196353</v>
      </c>
      <c r="V834" s="187">
        <v>230</v>
      </c>
      <c r="W834" s="223">
        <f t="shared" si="1396"/>
        <v>2.5482173913043478</v>
      </c>
      <c r="X834" s="228">
        <f t="shared" si="1380"/>
        <v>0.29347826086956524</v>
      </c>
      <c r="Y834" s="178">
        <v>2008</v>
      </c>
      <c r="Z834" s="190"/>
      <c r="AA834" s="190"/>
      <c r="AB834" s="224" t="s">
        <v>3185</v>
      </c>
      <c r="AC834" s="189"/>
    </row>
    <row r="835" spans="1:29">
      <c r="A835" s="261" t="s">
        <v>3186</v>
      </c>
      <c r="B835" s="218">
        <v>84</v>
      </c>
      <c r="C835" s="178">
        <v>73</v>
      </c>
      <c r="D835" s="218">
        <f t="shared" si="1385"/>
        <v>78.5</v>
      </c>
      <c r="E835" s="178">
        <v>72</v>
      </c>
      <c r="F835" s="178">
        <v>72</v>
      </c>
      <c r="G835" s="178">
        <f t="shared" si="1094"/>
        <v>0</v>
      </c>
      <c r="H835" s="178">
        <f t="shared" si="1386"/>
        <v>72</v>
      </c>
      <c r="I835" s="218">
        <f t="shared" si="1095"/>
        <v>6.5</v>
      </c>
      <c r="J835" s="213" t="s">
        <v>1601</v>
      </c>
      <c r="K835" s="213" t="s">
        <v>3187</v>
      </c>
      <c r="L835" s="213" t="s">
        <v>1541</v>
      </c>
      <c r="M835" s="221">
        <v>24.2</v>
      </c>
      <c r="N835" s="222">
        <f t="shared" si="1392"/>
        <v>24200000</v>
      </c>
      <c r="O835" s="184">
        <v>104.4</v>
      </c>
      <c r="P835" s="222">
        <f t="shared" si="1393"/>
        <v>104400000</v>
      </c>
      <c r="Q835" s="184">
        <v>162.63999999999999</v>
      </c>
      <c r="R835" s="180">
        <f t="shared" si="1394"/>
        <v>162640000</v>
      </c>
      <c r="S835" s="222">
        <f t="shared" si="1395"/>
        <v>267040000.00000003</v>
      </c>
      <c r="T835" s="222">
        <v>267.04000000000002</v>
      </c>
      <c r="U835" s="209">
        <f t="shared" si="1379"/>
        <v>0.60904733373277409</v>
      </c>
      <c r="V835" s="187">
        <v>105</v>
      </c>
      <c r="W835" s="223">
        <f t="shared" si="1396"/>
        <v>2.5432380952380953</v>
      </c>
      <c r="X835" s="228">
        <f t="shared" si="1380"/>
        <v>0.23047619047619047</v>
      </c>
      <c r="Y835" s="178">
        <v>2009</v>
      </c>
      <c r="Z835" s="190"/>
      <c r="AA835" s="190"/>
      <c r="AB835" s="224" t="s">
        <v>3188</v>
      </c>
      <c r="AC835" s="189"/>
    </row>
    <row r="836" spans="1:29">
      <c r="A836" s="265" t="s">
        <v>3189</v>
      </c>
      <c r="B836" s="241">
        <v>35</v>
      </c>
      <c r="C836" s="182">
        <v>40</v>
      </c>
      <c r="D836" s="254">
        <f t="shared" si="1385"/>
        <v>37.5</v>
      </c>
      <c r="E836" s="182">
        <v>50</v>
      </c>
      <c r="F836" s="182">
        <v>62</v>
      </c>
      <c r="G836" s="211">
        <f t="shared" si="1094"/>
        <v>-12</v>
      </c>
      <c r="H836" s="211">
        <f t="shared" si="1386"/>
        <v>56</v>
      </c>
      <c r="I836" s="211">
        <f t="shared" si="1095"/>
        <v>-18.5</v>
      </c>
      <c r="J836" s="196" t="s">
        <v>1550</v>
      </c>
      <c r="K836" s="196" t="s">
        <v>2343</v>
      </c>
      <c r="L836" s="196" t="s">
        <v>1557</v>
      </c>
      <c r="M836" s="216">
        <f t="shared" ref="M836:M839" si="1397">N836/1000000</f>
        <v>15.457418000000001</v>
      </c>
      <c r="N836" s="181">
        <v>15457418</v>
      </c>
      <c r="O836" s="216">
        <f t="shared" ref="O836:O839" si="1398">P836/1000000</f>
        <v>54.445357000000001</v>
      </c>
      <c r="P836" s="181">
        <v>54445357</v>
      </c>
      <c r="Q836" s="184">
        <f t="shared" ref="Q836:Q839" si="1399">R836/1000000</f>
        <v>52.2</v>
      </c>
      <c r="R836" s="180">
        <v>52200000</v>
      </c>
      <c r="S836" s="181">
        <v>106645357</v>
      </c>
      <c r="T836" s="180">
        <f t="shared" ref="T836:T840" si="1400">S836/1000000</f>
        <v>106.645357</v>
      </c>
      <c r="U836" s="209">
        <f t="shared" si="1379"/>
        <v>0.48947278595541671</v>
      </c>
      <c r="V836" s="227">
        <v>42</v>
      </c>
      <c r="W836" s="239">
        <f>SUM(S836/(V836*1000000))</f>
        <v>2.5391751666666669</v>
      </c>
      <c r="X836" s="228">
        <f t="shared" si="1380"/>
        <v>0.36803376190476189</v>
      </c>
      <c r="Y836" s="182">
        <v>2014</v>
      </c>
      <c r="Z836" s="202"/>
      <c r="AA836" s="190"/>
      <c r="AB836" s="224" t="s">
        <v>3190</v>
      </c>
      <c r="AC836" s="189"/>
    </row>
    <row r="837" spans="1:29">
      <c r="A837" s="262" t="s">
        <v>3191</v>
      </c>
      <c r="B837" s="177">
        <v>95</v>
      </c>
      <c r="C837" s="195">
        <v>73</v>
      </c>
      <c r="D837" s="252">
        <f t="shared" ref="D837:D838" si="1401">(B837+C837)/2</f>
        <v>84</v>
      </c>
      <c r="E837" s="195">
        <v>83</v>
      </c>
      <c r="F837" s="195">
        <v>70</v>
      </c>
      <c r="G837" s="180">
        <f t="shared" si="1094"/>
        <v>13</v>
      </c>
      <c r="H837" s="195">
        <f t="shared" ref="H837:H838" si="1402">(E837+F837)/2</f>
        <v>76.5</v>
      </c>
      <c r="I837" s="208">
        <f t="shared" si="1095"/>
        <v>7.5</v>
      </c>
      <c r="J837" s="183" t="s">
        <v>1534</v>
      </c>
      <c r="K837" s="183" t="s">
        <v>1534</v>
      </c>
      <c r="L837" s="183" t="s">
        <v>1547</v>
      </c>
      <c r="M837" s="184">
        <f t="shared" si="1397"/>
        <v>0.113803</v>
      </c>
      <c r="N837" s="180">
        <v>113803</v>
      </c>
      <c r="O837" s="216">
        <f t="shared" si="1398"/>
        <v>18.704595999999999</v>
      </c>
      <c r="P837" s="180">
        <v>18704596</v>
      </c>
      <c r="Q837" s="184">
        <f t="shared" si="1399"/>
        <v>14.270445</v>
      </c>
      <c r="R837" s="185">
        <v>14270445</v>
      </c>
      <c r="S837" s="185">
        <f>R837+P837</f>
        <v>32975041</v>
      </c>
      <c r="T837" s="185">
        <f t="shared" si="1400"/>
        <v>32.975040999999997</v>
      </c>
      <c r="U837" s="209">
        <f>R837/S837</f>
        <v>0.43276504189941722</v>
      </c>
      <c r="V837" s="187">
        <v>13</v>
      </c>
      <c r="W837" s="188">
        <f>SUM(T837/V837)</f>
        <v>2.536541615384615</v>
      </c>
      <c r="X837" s="209">
        <f>N837/(V837*1000000)</f>
        <v>8.7540769230769234E-3</v>
      </c>
      <c r="Y837" s="195">
        <v>2016</v>
      </c>
      <c r="Z837" s="190"/>
      <c r="AA837" s="190"/>
      <c r="AB837" s="191" t="s">
        <v>3192</v>
      </c>
      <c r="AC837" s="190"/>
    </row>
    <row r="838" spans="1:29">
      <c r="A838" s="262" t="s">
        <v>3193</v>
      </c>
      <c r="B838" s="177">
        <v>95</v>
      </c>
      <c r="C838" s="195">
        <v>92</v>
      </c>
      <c r="D838" s="180">
        <f t="shared" si="1401"/>
        <v>93.5</v>
      </c>
      <c r="E838" s="195">
        <v>78</v>
      </c>
      <c r="F838" s="195">
        <v>66</v>
      </c>
      <c r="G838" s="182">
        <f t="shared" si="1094"/>
        <v>12</v>
      </c>
      <c r="H838" s="182">
        <f t="shared" si="1402"/>
        <v>72</v>
      </c>
      <c r="I838" s="181">
        <f t="shared" si="1095"/>
        <v>21.5</v>
      </c>
      <c r="J838" s="196" t="s">
        <v>1572</v>
      </c>
      <c r="K838" s="196" t="s">
        <v>1572</v>
      </c>
      <c r="L838" s="197" t="s">
        <v>1547</v>
      </c>
      <c r="M838" s="198">
        <f t="shared" si="1397"/>
        <v>0.157553</v>
      </c>
      <c r="N838" s="180">
        <v>157553</v>
      </c>
      <c r="O838" s="198">
        <f t="shared" si="1398"/>
        <v>5.0625140000000002</v>
      </c>
      <c r="P838" s="180">
        <v>5062514</v>
      </c>
      <c r="Q838" s="198">
        <f t="shared" si="1399"/>
        <v>0</v>
      </c>
      <c r="R838" s="181">
        <f>S838-P838</f>
        <v>0</v>
      </c>
      <c r="S838" s="180">
        <v>5062514</v>
      </c>
      <c r="T838" s="180">
        <f t="shared" si="1400"/>
        <v>5.0625140000000002</v>
      </c>
      <c r="U838" s="186">
        <f t="shared" ref="U838:U844" si="1403">(R838/S838)</f>
        <v>0</v>
      </c>
      <c r="V838" s="227">
        <v>2</v>
      </c>
      <c r="W838" s="239">
        <f>SUM(S838/(V838*1000000))</f>
        <v>2.5312570000000001</v>
      </c>
      <c r="X838" s="186">
        <f t="shared" ref="X838:X844" si="1404">SUM(M838/V838)</f>
        <v>7.8776499999999999E-2</v>
      </c>
      <c r="Y838" s="195">
        <v>2017</v>
      </c>
      <c r="Z838" s="202"/>
      <c r="AA838" s="202"/>
      <c r="AB838" s="203" t="s">
        <v>3194</v>
      </c>
      <c r="AC838" s="202"/>
    </row>
    <row r="839" spans="1:29">
      <c r="A839" s="261" t="s">
        <v>3195</v>
      </c>
      <c r="B839" s="218">
        <v>75</v>
      </c>
      <c r="C839" s="178">
        <v>64</v>
      </c>
      <c r="D839" s="247">
        <f t="shared" ref="D839:D843" si="1405">AVERAGE(B839:C839)</f>
        <v>69.5</v>
      </c>
      <c r="E839" s="178">
        <v>44</v>
      </c>
      <c r="F839" s="178">
        <v>59</v>
      </c>
      <c r="G839" s="220">
        <f t="shared" si="1094"/>
        <v>-15</v>
      </c>
      <c r="H839" s="220">
        <f t="shared" ref="H839:H843" si="1406">AVERAGE(E839:F839)</f>
        <v>51.5</v>
      </c>
      <c r="I839" s="220">
        <f t="shared" si="1095"/>
        <v>18</v>
      </c>
      <c r="J839" s="213" t="s">
        <v>1990</v>
      </c>
      <c r="K839" s="213" t="s">
        <v>1991</v>
      </c>
      <c r="L839" s="196" t="s">
        <v>1541</v>
      </c>
      <c r="M839" s="221">
        <f t="shared" si="1397"/>
        <v>6.8129</v>
      </c>
      <c r="N839" s="222">
        <v>6812900</v>
      </c>
      <c r="O839" s="184">
        <f t="shared" si="1398"/>
        <v>15.026056000000001</v>
      </c>
      <c r="P839" s="222">
        <v>15026056</v>
      </c>
      <c r="Q839" s="184">
        <f t="shared" si="1399"/>
        <v>22.904409000000001</v>
      </c>
      <c r="R839" s="185">
        <v>22904409</v>
      </c>
      <c r="S839" s="222">
        <v>37930465</v>
      </c>
      <c r="T839" s="222">
        <f t="shared" si="1400"/>
        <v>37.930464999999998</v>
      </c>
      <c r="U839" s="209">
        <f t="shared" si="1403"/>
        <v>0.60385257602299369</v>
      </c>
      <c r="V839" s="187">
        <v>15</v>
      </c>
      <c r="W839" s="223">
        <f>SUM((S839/1000000)/V839)</f>
        <v>2.5286976666666665</v>
      </c>
      <c r="X839" s="228">
        <f t="shared" si="1404"/>
        <v>0.45419333333333334</v>
      </c>
      <c r="Y839" s="182">
        <v>2012</v>
      </c>
      <c r="Z839" s="190"/>
      <c r="AA839" s="190"/>
      <c r="AB839" s="224" t="s">
        <v>3196</v>
      </c>
      <c r="AC839" s="189"/>
    </row>
    <row r="840" spans="1:29">
      <c r="A840" s="261" t="s">
        <v>3197</v>
      </c>
      <c r="B840" s="206">
        <v>72</v>
      </c>
      <c r="C840" s="189">
        <v>61</v>
      </c>
      <c r="D840" s="218">
        <f t="shared" si="1405"/>
        <v>66.5</v>
      </c>
      <c r="E840" s="189">
        <v>71</v>
      </c>
      <c r="F840" s="178">
        <v>66</v>
      </c>
      <c r="G840" s="178">
        <f t="shared" si="1094"/>
        <v>5</v>
      </c>
      <c r="H840" s="178">
        <f t="shared" si="1406"/>
        <v>68.5</v>
      </c>
      <c r="I840" s="218">
        <f t="shared" si="1095"/>
        <v>-2</v>
      </c>
      <c r="J840" s="213" t="s">
        <v>1550</v>
      </c>
      <c r="K840" s="213" t="s">
        <v>1550</v>
      </c>
      <c r="L840" s="213" t="s">
        <v>1557</v>
      </c>
      <c r="M840" s="184">
        <v>12.95</v>
      </c>
      <c r="N840" s="222">
        <f t="shared" ref="N840:N842" si="1407">M840*1000000</f>
        <v>12950000</v>
      </c>
      <c r="O840" s="184">
        <v>35.06</v>
      </c>
      <c r="P840" s="222">
        <f t="shared" ref="P840:P842" si="1408">O840*1000000</f>
        <v>35060000</v>
      </c>
      <c r="Q840" s="184">
        <v>0.33</v>
      </c>
      <c r="R840" s="180">
        <f t="shared" ref="R840:R842" si="1409">SUM(Q840*1000000)</f>
        <v>330000</v>
      </c>
      <c r="S840" s="185">
        <f>SUM(N840:P840)</f>
        <v>48010035.060000002</v>
      </c>
      <c r="T840" s="180">
        <f t="shared" si="1400"/>
        <v>48.01003506</v>
      </c>
      <c r="U840" s="209">
        <f t="shared" si="1403"/>
        <v>6.8735629871460461E-3</v>
      </c>
      <c r="V840" s="187">
        <v>19</v>
      </c>
      <c r="W840" s="223">
        <f t="shared" ref="W840:W842" si="1410">SUM(T840/V840)</f>
        <v>2.5268439505263158</v>
      </c>
      <c r="X840" s="228">
        <f t="shared" si="1404"/>
        <v>0.68157894736842106</v>
      </c>
      <c r="Y840" s="178">
        <v>2011</v>
      </c>
      <c r="Z840" s="190"/>
      <c r="AA840" s="190"/>
      <c r="AB840" s="224" t="s">
        <v>3198</v>
      </c>
      <c r="AC840" s="189"/>
    </row>
    <row r="841" spans="1:29">
      <c r="A841" s="261" t="s">
        <v>3199</v>
      </c>
      <c r="B841" s="218">
        <v>17</v>
      </c>
      <c r="C841" s="178">
        <v>36</v>
      </c>
      <c r="D841" s="218">
        <f t="shared" si="1405"/>
        <v>26.5</v>
      </c>
      <c r="E841" s="178">
        <v>41</v>
      </c>
      <c r="F841" s="178">
        <v>53</v>
      </c>
      <c r="G841" s="178">
        <f t="shared" si="1094"/>
        <v>-12</v>
      </c>
      <c r="H841" s="178">
        <f t="shared" si="1406"/>
        <v>47</v>
      </c>
      <c r="I841" s="218">
        <f t="shared" si="1095"/>
        <v>-20.5</v>
      </c>
      <c r="J841" s="213" t="s">
        <v>1601</v>
      </c>
      <c r="K841" s="213" t="s">
        <v>1806</v>
      </c>
      <c r="L841" s="213" t="s">
        <v>1547</v>
      </c>
      <c r="M841" s="221">
        <v>9.1</v>
      </c>
      <c r="N841" s="222">
        <f t="shared" si="1407"/>
        <v>9100000</v>
      </c>
      <c r="O841" s="184">
        <v>25.11</v>
      </c>
      <c r="P841" s="222">
        <f t="shared" si="1408"/>
        <v>25110000</v>
      </c>
      <c r="Q841" s="184">
        <v>25.4</v>
      </c>
      <c r="R841" s="180">
        <f t="shared" si="1409"/>
        <v>25400000</v>
      </c>
      <c r="S841" s="222">
        <f t="shared" ref="S841:S842" si="1411">T841*1000000</f>
        <v>50510000</v>
      </c>
      <c r="T841" s="222">
        <f t="shared" ref="T841:T842" si="1412">SUM(O841+Q841)</f>
        <v>50.51</v>
      </c>
      <c r="U841" s="209">
        <f t="shared" si="1403"/>
        <v>0.50287071866957034</v>
      </c>
      <c r="V841" s="187">
        <v>20</v>
      </c>
      <c r="W841" s="223">
        <f t="shared" si="1410"/>
        <v>2.5255000000000001</v>
      </c>
      <c r="X841" s="228">
        <f t="shared" si="1404"/>
        <v>0.45499999999999996</v>
      </c>
      <c r="Y841" s="178">
        <v>2010</v>
      </c>
      <c r="Z841" s="190"/>
      <c r="AA841" s="190"/>
      <c r="AB841" s="224" t="s">
        <v>3200</v>
      </c>
      <c r="AC841" s="189"/>
    </row>
    <row r="842" spans="1:29">
      <c r="A842" s="261" t="s">
        <v>3201</v>
      </c>
      <c r="B842" s="218">
        <v>14</v>
      </c>
      <c r="C842" s="178">
        <v>35</v>
      </c>
      <c r="D842" s="247">
        <f t="shared" si="1405"/>
        <v>24.5</v>
      </c>
      <c r="E842" s="178">
        <v>36</v>
      </c>
      <c r="F842" s="178">
        <v>43</v>
      </c>
      <c r="G842" s="220">
        <f t="shared" si="1094"/>
        <v>-7</v>
      </c>
      <c r="H842" s="220">
        <f t="shared" si="1406"/>
        <v>39.5</v>
      </c>
      <c r="I842" s="220">
        <f t="shared" si="1095"/>
        <v>-15</v>
      </c>
      <c r="J842" s="213" t="s">
        <v>1601</v>
      </c>
      <c r="K842" s="213" t="s">
        <v>1806</v>
      </c>
      <c r="L842" s="213" t="s">
        <v>1541</v>
      </c>
      <c r="M842" s="221">
        <v>16.399999999999999</v>
      </c>
      <c r="N842" s="222">
        <f t="shared" si="1407"/>
        <v>16399999.999999998</v>
      </c>
      <c r="O842" s="184">
        <v>100.25</v>
      </c>
      <c r="P842" s="222">
        <f t="shared" si="1408"/>
        <v>100250000</v>
      </c>
      <c r="Q842" s="184">
        <v>101.34</v>
      </c>
      <c r="R842" s="180">
        <f t="shared" si="1409"/>
        <v>101340000</v>
      </c>
      <c r="S842" s="222">
        <f t="shared" si="1411"/>
        <v>201590000</v>
      </c>
      <c r="T842" s="222">
        <f t="shared" si="1412"/>
        <v>201.59</v>
      </c>
      <c r="U842" s="209">
        <f t="shared" si="1403"/>
        <v>0.50270350711840861</v>
      </c>
      <c r="V842" s="187">
        <v>80</v>
      </c>
      <c r="W842" s="223">
        <f t="shared" si="1410"/>
        <v>2.5198749999999999</v>
      </c>
      <c r="X842" s="228">
        <f t="shared" si="1404"/>
        <v>0.20499999999999999</v>
      </c>
      <c r="Y842" s="178">
        <v>2010</v>
      </c>
      <c r="Z842" s="190"/>
      <c r="AA842" s="190"/>
      <c r="AB842" s="224" t="s">
        <v>3202</v>
      </c>
      <c r="AC842" s="189"/>
    </row>
    <row r="843" spans="1:29">
      <c r="A843" s="261" t="s">
        <v>3203</v>
      </c>
      <c r="B843" s="218">
        <v>51</v>
      </c>
      <c r="C843" s="178">
        <v>59</v>
      </c>
      <c r="D843" s="247">
        <f t="shared" si="1405"/>
        <v>55</v>
      </c>
      <c r="E843" s="178">
        <v>51</v>
      </c>
      <c r="F843" s="178">
        <v>59</v>
      </c>
      <c r="G843" s="220">
        <f t="shared" si="1094"/>
        <v>-8</v>
      </c>
      <c r="H843" s="220">
        <f t="shared" si="1406"/>
        <v>55</v>
      </c>
      <c r="I843" s="220">
        <f t="shared" si="1095"/>
        <v>0</v>
      </c>
      <c r="J843" s="213" t="s">
        <v>1550</v>
      </c>
      <c r="K843" s="213" t="s">
        <v>1550</v>
      </c>
      <c r="L843" s="196" t="s">
        <v>1557</v>
      </c>
      <c r="M843" s="221">
        <f t="shared" ref="M843:M845" si="1413">N843/1000000</f>
        <v>11.579174999999999</v>
      </c>
      <c r="N843" s="222">
        <v>11579175</v>
      </c>
      <c r="O843" s="184">
        <f t="shared" ref="O843:O845" si="1414">P843/1000000</f>
        <v>67.544505000000001</v>
      </c>
      <c r="P843" s="222">
        <v>67544505</v>
      </c>
      <c r="Q843" s="184">
        <f t="shared" ref="Q843:Q845" si="1415">R843/1000000</f>
        <v>20.514281</v>
      </c>
      <c r="R843" s="185">
        <v>20514281</v>
      </c>
      <c r="S843" s="222">
        <v>88058786</v>
      </c>
      <c r="T843" s="222">
        <f t="shared" ref="T843:T845" si="1416">S843/1000000</f>
        <v>88.058785999999998</v>
      </c>
      <c r="U843" s="209">
        <f t="shared" si="1403"/>
        <v>0.23296120616516336</v>
      </c>
      <c r="V843" s="187">
        <v>35</v>
      </c>
      <c r="W843" s="223">
        <f>SUM((S843/1000000)/V843)</f>
        <v>2.5159653142857143</v>
      </c>
      <c r="X843" s="228">
        <f t="shared" si="1404"/>
        <v>0.33083357142857139</v>
      </c>
      <c r="Y843" s="182">
        <v>2012</v>
      </c>
      <c r="Z843" s="190"/>
      <c r="AA843" s="190"/>
      <c r="AB843" s="224" t="s">
        <v>3204</v>
      </c>
      <c r="AC843" s="189"/>
    </row>
    <row r="844" spans="1:29">
      <c r="A844" s="229" t="s">
        <v>3205</v>
      </c>
      <c r="B844" s="177">
        <v>66</v>
      </c>
      <c r="C844" s="206">
        <v>55</v>
      </c>
      <c r="D844" s="177">
        <f t="shared" ref="D844:D845" si="1417">(B844+C844)/2</f>
        <v>60.5</v>
      </c>
      <c r="E844" s="177">
        <v>85</v>
      </c>
      <c r="F844" s="177">
        <v>48</v>
      </c>
      <c r="G844" s="177">
        <f t="shared" si="1094"/>
        <v>37</v>
      </c>
      <c r="H844" s="177">
        <f t="shared" ref="H844:H845" si="1418">(E844+F844)/2</f>
        <v>66.5</v>
      </c>
      <c r="I844" s="177">
        <f t="shared" si="1095"/>
        <v>-6</v>
      </c>
      <c r="J844" s="183" t="s">
        <v>1534</v>
      </c>
      <c r="K844" s="232" t="s">
        <v>1540</v>
      </c>
      <c r="L844" s="232" t="s">
        <v>1541</v>
      </c>
      <c r="M844" s="216">
        <f t="shared" si="1413"/>
        <v>5.6050509999999996</v>
      </c>
      <c r="N844" s="233">
        <v>5605051</v>
      </c>
      <c r="O844" s="216">
        <f t="shared" si="1414"/>
        <v>15.486967999999999</v>
      </c>
      <c r="P844" s="180">
        <v>15486968</v>
      </c>
      <c r="Q844" s="216">
        <f t="shared" si="1415"/>
        <v>9.6</v>
      </c>
      <c r="R844" s="233">
        <v>9600000</v>
      </c>
      <c r="S844" s="180">
        <f>P844+R844</f>
        <v>25086968</v>
      </c>
      <c r="T844" s="180">
        <f t="shared" si="1416"/>
        <v>25.086967999999999</v>
      </c>
      <c r="U844" s="234">
        <f t="shared" si="1403"/>
        <v>0.38266880238377154</v>
      </c>
      <c r="V844" s="227">
        <v>10</v>
      </c>
      <c r="W844" s="235">
        <f>SUM(S844/(V844*1000000))</f>
        <v>2.5086968000000001</v>
      </c>
      <c r="X844" s="234">
        <f t="shared" si="1404"/>
        <v>0.56050509999999998</v>
      </c>
      <c r="Y844" s="177">
        <v>2019</v>
      </c>
      <c r="Z844" s="236"/>
      <c r="AA844" s="236"/>
      <c r="AB844" s="248" t="s">
        <v>3206</v>
      </c>
      <c r="AC844" s="190"/>
    </row>
    <row r="845" spans="1:29">
      <c r="A845" s="262" t="s">
        <v>3207</v>
      </c>
      <c r="B845" s="177">
        <v>63</v>
      </c>
      <c r="C845" s="195">
        <v>56</v>
      </c>
      <c r="D845" s="252">
        <f t="shared" si="1417"/>
        <v>59.5</v>
      </c>
      <c r="E845" s="195">
        <v>68</v>
      </c>
      <c r="F845" s="195">
        <v>61</v>
      </c>
      <c r="G845" s="180">
        <f t="shared" si="1094"/>
        <v>7</v>
      </c>
      <c r="H845" s="246">
        <f t="shared" si="1418"/>
        <v>64.5</v>
      </c>
      <c r="I845" s="208">
        <f t="shared" si="1095"/>
        <v>-5</v>
      </c>
      <c r="J845" s="204" t="s">
        <v>1608</v>
      </c>
      <c r="K845" s="204" t="s">
        <v>1608</v>
      </c>
      <c r="L845" s="183" t="s">
        <v>1547</v>
      </c>
      <c r="M845" s="184">
        <f t="shared" si="1413"/>
        <v>21.311406999999999</v>
      </c>
      <c r="N845" s="180">
        <v>21311407</v>
      </c>
      <c r="O845" s="216">
        <f t="shared" si="1414"/>
        <v>70.775890000000004</v>
      </c>
      <c r="P845" s="180">
        <v>70775890</v>
      </c>
      <c r="Q845" s="184">
        <f t="shared" si="1415"/>
        <v>104.5</v>
      </c>
      <c r="R845" s="185">
        <v>104500000</v>
      </c>
      <c r="S845" s="185">
        <f>R845+P845</f>
        <v>175275890</v>
      </c>
      <c r="T845" s="185">
        <f t="shared" si="1416"/>
        <v>175.27589</v>
      </c>
      <c r="U845" s="209">
        <f>R845/S845</f>
        <v>0.59620293469911922</v>
      </c>
      <c r="V845" s="187">
        <v>70</v>
      </c>
      <c r="W845" s="188">
        <f t="shared" ref="W845:W852" si="1419">SUM(T845/V845)</f>
        <v>2.5039412857142858</v>
      </c>
      <c r="X845" s="209">
        <f>N845/(V845*1000000)</f>
        <v>0.3044486714285714</v>
      </c>
      <c r="Y845" s="195">
        <v>2016</v>
      </c>
      <c r="Z845" s="190"/>
      <c r="AA845" s="190"/>
      <c r="AB845" s="191" t="s">
        <v>3208</v>
      </c>
      <c r="AC845" s="190"/>
    </row>
    <row r="846" spans="1:29">
      <c r="A846" s="261" t="s">
        <v>3209</v>
      </c>
      <c r="B846" s="218">
        <v>36</v>
      </c>
      <c r="C846" s="178">
        <v>54</v>
      </c>
      <c r="D846" s="247">
        <f>AVERAGE(B846:C846)</f>
        <v>45</v>
      </c>
      <c r="E846" s="178">
        <v>50</v>
      </c>
      <c r="F846" s="178">
        <v>53</v>
      </c>
      <c r="G846" s="220">
        <f t="shared" si="1094"/>
        <v>-3</v>
      </c>
      <c r="H846" s="220">
        <f>AVERAGE(E846:F846)</f>
        <v>51.5</v>
      </c>
      <c r="I846" s="220">
        <f t="shared" si="1095"/>
        <v>-6.5</v>
      </c>
      <c r="J846" s="213" t="s">
        <v>1609</v>
      </c>
      <c r="K846" s="213" t="s">
        <v>1842</v>
      </c>
      <c r="L846" s="213" t="s">
        <v>1547</v>
      </c>
      <c r="M846" s="221">
        <v>38.53</v>
      </c>
      <c r="N846" s="222">
        <f>M846*1000000</f>
        <v>38530000</v>
      </c>
      <c r="O846" s="184">
        <v>100.02</v>
      </c>
      <c r="P846" s="222">
        <f>O846*1000000</f>
        <v>100020000</v>
      </c>
      <c r="Q846" s="184">
        <v>99.92</v>
      </c>
      <c r="R846" s="180">
        <f>SUM(Q846*1000000)</f>
        <v>99920000</v>
      </c>
      <c r="S846" s="222">
        <f>T846*1000000</f>
        <v>199940000</v>
      </c>
      <c r="T846" s="222">
        <v>199.94</v>
      </c>
      <c r="U846" s="209">
        <f t="shared" ref="U846:U876" si="1420">(R846/S846)</f>
        <v>0.49974992497749327</v>
      </c>
      <c r="V846" s="187">
        <v>80</v>
      </c>
      <c r="W846" s="223">
        <f t="shared" si="1419"/>
        <v>2.49925</v>
      </c>
      <c r="X846" s="228">
        <f t="shared" ref="X846:X876" si="1421">SUM(M846/V846)</f>
        <v>0.48162500000000003</v>
      </c>
      <c r="Y846" s="178">
        <v>2008</v>
      </c>
      <c r="Z846" s="190"/>
      <c r="AA846" s="190"/>
      <c r="AB846" s="224" t="s">
        <v>3210</v>
      </c>
      <c r="AC846" s="189"/>
    </row>
    <row r="847" spans="1:29">
      <c r="A847" s="270" t="s">
        <v>543</v>
      </c>
      <c r="B847" s="206">
        <v>97</v>
      </c>
      <c r="C847" s="189">
        <v>89</v>
      </c>
      <c r="D847" s="189">
        <f>(B847+C847)/2</f>
        <v>93</v>
      </c>
      <c r="E847" s="189">
        <v>87</v>
      </c>
      <c r="F847" s="189">
        <v>87</v>
      </c>
      <c r="G847" s="195">
        <f t="shared" si="1094"/>
        <v>0</v>
      </c>
      <c r="H847" s="189">
        <f>(E847+F847)/2</f>
        <v>87</v>
      </c>
      <c r="I847" s="195">
        <f t="shared" si="1095"/>
        <v>6</v>
      </c>
      <c r="J847" s="213" t="s">
        <v>1636</v>
      </c>
      <c r="K847" s="193" t="s">
        <v>3211</v>
      </c>
      <c r="L847" s="193" t="s">
        <v>1557</v>
      </c>
      <c r="M847" s="184">
        <f>N847/1000000</f>
        <v>45.428128000000001</v>
      </c>
      <c r="N847" s="185">
        <v>45428128</v>
      </c>
      <c r="O847" s="184">
        <f t="shared" ref="O847:O848" si="1422">P847/1000000</f>
        <v>153.63635400000001</v>
      </c>
      <c r="P847" s="180">
        <v>153636354</v>
      </c>
      <c r="Q847" s="184">
        <f t="shared" ref="Q847:Q848" si="1423">R847/1000000</f>
        <v>221.1</v>
      </c>
      <c r="R847" s="180">
        <v>221100000</v>
      </c>
      <c r="S847" s="185">
        <f>SUM(P847+(Q847*1000000))</f>
        <v>374736354</v>
      </c>
      <c r="T847" s="185">
        <f t="shared" ref="T847:T849" si="1424">S847/1000000</f>
        <v>374.73635400000001</v>
      </c>
      <c r="U847" s="209">
        <f t="shared" si="1420"/>
        <v>0.5900148134546882</v>
      </c>
      <c r="V847" s="227">
        <v>150</v>
      </c>
      <c r="W847" s="223">
        <f t="shared" si="1419"/>
        <v>2.4982423599999999</v>
      </c>
      <c r="X847" s="228">
        <f t="shared" si="1421"/>
        <v>0.30285418666666669</v>
      </c>
      <c r="Y847" s="189">
        <v>2015</v>
      </c>
      <c r="Z847" s="193" t="s">
        <v>1615</v>
      </c>
      <c r="AA847" s="193" t="s">
        <v>3212</v>
      </c>
      <c r="AB847" s="224" t="s">
        <v>3213</v>
      </c>
      <c r="AC847" s="189"/>
    </row>
    <row r="848" spans="1:29">
      <c r="A848" s="261" t="s">
        <v>3214</v>
      </c>
      <c r="B848" s="218">
        <v>11</v>
      </c>
      <c r="C848" s="178">
        <v>32</v>
      </c>
      <c r="D848" s="218">
        <f t="shared" ref="D848:D853" si="1425">AVERAGE(B848:C848)</f>
        <v>21.5</v>
      </c>
      <c r="E848" s="178">
        <v>40</v>
      </c>
      <c r="F848" s="178">
        <v>48</v>
      </c>
      <c r="G848" s="178">
        <f t="shared" si="1094"/>
        <v>-8</v>
      </c>
      <c r="H848" s="178">
        <f t="shared" ref="H848:H853" si="1426">AVERAGE(E848:F848)</f>
        <v>44</v>
      </c>
      <c r="I848" s="218">
        <f t="shared" si="1095"/>
        <v>-22.5</v>
      </c>
      <c r="J848" s="213" t="s">
        <v>1402</v>
      </c>
      <c r="K848" s="213" t="s">
        <v>1402</v>
      </c>
      <c r="L848" s="213" t="s">
        <v>1557</v>
      </c>
      <c r="M848" s="221">
        <v>9.6863620000000008</v>
      </c>
      <c r="N848" s="180">
        <v>9686362</v>
      </c>
      <c r="O848" s="216">
        <f t="shared" si="1422"/>
        <v>20.804165999999999</v>
      </c>
      <c r="P848" s="222">
        <v>20804166</v>
      </c>
      <c r="Q848" s="216">
        <f t="shared" si="1423"/>
        <v>16.661823999999999</v>
      </c>
      <c r="R848" s="222">
        <v>16661824</v>
      </c>
      <c r="S848" s="222">
        <v>37465990</v>
      </c>
      <c r="T848" s="222">
        <f t="shared" si="1424"/>
        <v>37.465989999999998</v>
      </c>
      <c r="U848" s="209">
        <f t="shared" si="1420"/>
        <v>0.44471863682235541</v>
      </c>
      <c r="V848" s="187">
        <v>15</v>
      </c>
      <c r="W848" s="223">
        <f t="shared" si="1419"/>
        <v>2.4977326666666664</v>
      </c>
      <c r="X848" s="228">
        <f t="shared" si="1421"/>
        <v>0.64575746666666667</v>
      </c>
      <c r="Y848" s="178">
        <v>2007</v>
      </c>
      <c r="Z848" s="190"/>
      <c r="AA848" s="190"/>
      <c r="AB848" s="191" t="s">
        <v>3215</v>
      </c>
      <c r="AC848" s="190"/>
    </row>
    <row r="849" spans="1:29">
      <c r="A849" s="261" t="s">
        <v>784</v>
      </c>
      <c r="B849" s="206">
        <v>83</v>
      </c>
      <c r="C849" s="189">
        <v>68</v>
      </c>
      <c r="D849" s="247">
        <f t="shared" si="1425"/>
        <v>75.5</v>
      </c>
      <c r="E849" s="189">
        <v>87</v>
      </c>
      <c r="F849" s="178">
        <v>77</v>
      </c>
      <c r="G849" s="222">
        <f t="shared" si="1094"/>
        <v>10</v>
      </c>
      <c r="H849" s="178">
        <f t="shared" si="1426"/>
        <v>82</v>
      </c>
      <c r="I849" s="247">
        <f t="shared" si="1095"/>
        <v>-6.5</v>
      </c>
      <c r="J849" s="213" t="s">
        <v>1609</v>
      </c>
      <c r="K849" s="213" t="s">
        <v>3216</v>
      </c>
      <c r="L849" s="213" t="s">
        <v>1574</v>
      </c>
      <c r="M849" s="184">
        <v>54.81</v>
      </c>
      <c r="N849" s="222">
        <f t="shared" ref="N849:N850" si="1427">M849*1000000</f>
        <v>54810000</v>
      </c>
      <c r="O849" s="184">
        <v>176.7</v>
      </c>
      <c r="P849" s="222">
        <f t="shared" ref="P849:P850" si="1428">O849*1000000</f>
        <v>176700000</v>
      </c>
      <c r="Q849" s="184">
        <v>305.04000000000002</v>
      </c>
      <c r="R849" s="180">
        <f t="shared" ref="R849:R850" si="1429">SUM(Q849*1000000)</f>
        <v>305040000</v>
      </c>
      <c r="S849" s="185">
        <f>SUM(N849:P849)</f>
        <v>231510176.69999999</v>
      </c>
      <c r="T849" s="180">
        <f t="shared" si="1424"/>
        <v>231.51017669999999</v>
      </c>
      <c r="U849" s="209">
        <f t="shared" si="1420"/>
        <v>1.3176094647246668</v>
      </c>
      <c r="V849" s="187">
        <v>93</v>
      </c>
      <c r="W849" s="223">
        <f t="shared" si="1419"/>
        <v>2.4893567387096773</v>
      </c>
      <c r="X849" s="228">
        <f t="shared" si="1421"/>
        <v>0.58935483870967742</v>
      </c>
      <c r="Y849" s="178">
        <v>2011</v>
      </c>
      <c r="Z849" s="190"/>
      <c r="AA849" s="190"/>
      <c r="AB849" s="224" t="s">
        <v>3217</v>
      </c>
      <c r="AC849" s="189"/>
    </row>
    <row r="850" spans="1:29">
      <c r="A850" s="261" t="s">
        <v>3218</v>
      </c>
      <c r="B850" s="218">
        <v>57</v>
      </c>
      <c r="C850" s="178">
        <v>46</v>
      </c>
      <c r="D850" s="218">
        <f t="shared" si="1425"/>
        <v>51.5</v>
      </c>
      <c r="E850" s="178">
        <v>60</v>
      </c>
      <c r="F850" s="178">
        <v>68</v>
      </c>
      <c r="G850" s="178">
        <f t="shared" si="1094"/>
        <v>-8</v>
      </c>
      <c r="H850" s="178">
        <f t="shared" si="1426"/>
        <v>64</v>
      </c>
      <c r="I850" s="218">
        <f t="shared" si="1095"/>
        <v>-12.5</v>
      </c>
      <c r="J850" s="213" t="s">
        <v>1550</v>
      </c>
      <c r="K850" s="213" t="s">
        <v>1623</v>
      </c>
      <c r="L850" s="213" t="s">
        <v>1547</v>
      </c>
      <c r="M850" s="221">
        <v>9.8000000000000007</v>
      </c>
      <c r="N850" s="222">
        <f t="shared" si="1427"/>
        <v>9800000</v>
      </c>
      <c r="O850" s="184">
        <v>32.01</v>
      </c>
      <c r="P850" s="222">
        <f t="shared" si="1428"/>
        <v>32009999.999999996</v>
      </c>
      <c r="Q850" s="184">
        <v>17.77</v>
      </c>
      <c r="R850" s="180">
        <f t="shared" si="1429"/>
        <v>17770000</v>
      </c>
      <c r="S850" s="222">
        <f>T850*1000000</f>
        <v>49780000</v>
      </c>
      <c r="T850" s="222">
        <f>SUM(O850+Q850)</f>
        <v>49.78</v>
      </c>
      <c r="U850" s="209">
        <f t="shared" si="1420"/>
        <v>0.35697067095218965</v>
      </c>
      <c r="V850" s="187">
        <v>20</v>
      </c>
      <c r="W850" s="223">
        <f t="shared" si="1419"/>
        <v>2.4889999999999999</v>
      </c>
      <c r="X850" s="228">
        <f t="shared" si="1421"/>
        <v>0.49000000000000005</v>
      </c>
      <c r="Y850" s="178">
        <v>2010</v>
      </c>
      <c r="Z850" s="190"/>
      <c r="AA850" s="190"/>
      <c r="AB850" s="224" t="s">
        <v>3219</v>
      </c>
      <c r="AC850" s="189"/>
    </row>
    <row r="851" spans="1:29">
      <c r="A851" s="263" t="s">
        <v>3220</v>
      </c>
      <c r="B851" s="206">
        <v>68</v>
      </c>
      <c r="C851" s="189">
        <v>61</v>
      </c>
      <c r="D851" s="253">
        <f t="shared" si="1425"/>
        <v>64.5</v>
      </c>
      <c r="E851" s="189">
        <v>58</v>
      </c>
      <c r="F851" s="189">
        <v>69</v>
      </c>
      <c r="G851" s="244">
        <f t="shared" si="1094"/>
        <v>-11</v>
      </c>
      <c r="H851" s="244">
        <f t="shared" si="1426"/>
        <v>63.5</v>
      </c>
      <c r="I851" s="244">
        <f t="shared" si="1095"/>
        <v>1</v>
      </c>
      <c r="J851" s="193" t="s">
        <v>1544</v>
      </c>
      <c r="K851" s="193" t="s">
        <v>3221</v>
      </c>
      <c r="L851" s="193" t="s">
        <v>1547</v>
      </c>
      <c r="M851" s="184">
        <f>N851/1000000</f>
        <v>29.807393000000001</v>
      </c>
      <c r="N851" s="185">
        <v>29807393</v>
      </c>
      <c r="O851" s="184">
        <f>P851/1000000</f>
        <v>93.050117</v>
      </c>
      <c r="P851" s="185">
        <v>93050117</v>
      </c>
      <c r="Q851" s="184">
        <f>R851/1000000</f>
        <v>193.09058300000001</v>
      </c>
      <c r="R851" s="185">
        <v>193090583</v>
      </c>
      <c r="S851" s="185">
        <v>286140700</v>
      </c>
      <c r="T851" s="185">
        <f>S851/1000000</f>
        <v>286.14069999999998</v>
      </c>
      <c r="U851" s="209">
        <f t="shared" si="1420"/>
        <v>0.67480992043424792</v>
      </c>
      <c r="V851" s="187">
        <v>115</v>
      </c>
      <c r="W851" s="223">
        <f t="shared" si="1419"/>
        <v>2.4881799999999998</v>
      </c>
      <c r="X851" s="228">
        <f t="shared" si="1421"/>
        <v>0.25919472173913044</v>
      </c>
      <c r="Y851" s="189">
        <v>2013</v>
      </c>
      <c r="Z851" s="190"/>
      <c r="AA851" s="190"/>
      <c r="AB851" s="224" t="s">
        <v>3222</v>
      </c>
      <c r="AC851" s="189"/>
    </row>
    <row r="852" spans="1:29">
      <c r="A852" s="261" t="s">
        <v>3223</v>
      </c>
      <c r="B852" s="218">
        <v>37</v>
      </c>
      <c r="C852" s="178">
        <v>40</v>
      </c>
      <c r="D852" s="218">
        <f t="shared" si="1425"/>
        <v>38.5</v>
      </c>
      <c r="E852" s="178">
        <v>72</v>
      </c>
      <c r="F852" s="178">
        <v>61</v>
      </c>
      <c r="G852" s="178">
        <f t="shared" si="1094"/>
        <v>11</v>
      </c>
      <c r="H852" s="178">
        <f t="shared" si="1426"/>
        <v>66.5</v>
      </c>
      <c r="I852" s="218">
        <f t="shared" si="1095"/>
        <v>-28</v>
      </c>
      <c r="J852" s="213" t="s">
        <v>1609</v>
      </c>
      <c r="K852" s="213" t="s">
        <v>2194</v>
      </c>
      <c r="L852" s="213" t="s">
        <v>1541</v>
      </c>
      <c r="M852" s="221">
        <v>85.1</v>
      </c>
      <c r="N852" s="222">
        <f>M852*1000000</f>
        <v>85100000</v>
      </c>
      <c r="O852" s="184">
        <v>179.9</v>
      </c>
      <c r="P852" s="222">
        <f>O852*1000000</f>
        <v>179900000</v>
      </c>
      <c r="Q852" s="184">
        <v>193.2</v>
      </c>
      <c r="R852" s="180">
        <f>SUM(Q852*1000000)</f>
        <v>193200000</v>
      </c>
      <c r="S852" s="222">
        <f>T852*1000000</f>
        <v>373100000</v>
      </c>
      <c r="T852" s="222">
        <v>373.1</v>
      </c>
      <c r="U852" s="209">
        <f t="shared" si="1420"/>
        <v>0.51782363977485923</v>
      </c>
      <c r="V852" s="187">
        <v>150</v>
      </c>
      <c r="W852" s="223">
        <f t="shared" si="1419"/>
        <v>2.4873333333333334</v>
      </c>
      <c r="X852" s="228">
        <f t="shared" si="1421"/>
        <v>0.56733333333333325</v>
      </c>
      <c r="Y852" s="178">
        <v>2009</v>
      </c>
      <c r="Z852" s="190"/>
      <c r="AA852" s="190"/>
      <c r="AB852" s="224" t="s">
        <v>3224</v>
      </c>
      <c r="AC852" s="189"/>
    </row>
    <row r="853" spans="1:29">
      <c r="A853" s="265" t="s">
        <v>3225</v>
      </c>
      <c r="B853" s="241">
        <v>51</v>
      </c>
      <c r="C853" s="182">
        <v>59</v>
      </c>
      <c r="D853" s="254">
        <f t="shared" si="1425"/>
        <v>55</v>
      </c>
      <c r="E853" s="182">
        <v>71</v>
      </c>
      <c r="F853" s="182">
        <v>64</v>
      </c>
      <c r="G853" s="211">
        <f t="shared" si="1094"/>
        <v>7</v>
      </c>
      <c r="H853" s="211">
        <f t="shared" si="1426"/>
        <v>67.5</v>
      </c>
      <c r="I853" s="211">
        <f t="shared" si="1095"/>
        <v>-12.5</v>
      </c>
      <c r="J853" s="196" t="s">
        <v>1609</v>
      </c>
      <c r="K853" s="196" t="s">
        <v>3226</v>
      </c>
      <c r="L853" s="196" t="s">
        <v>1541</v>
      </c>
      <c r="M853" s="216">
        <f t="shared" ref="M853:M854" si="1430">N853/1000000</f>
        <v>30.621445000000001</v>
      </c>
      <c r="N853" s="181">
        <v>30621445</v>
      </c>
      <c r="O853" s="216">
        <f t="shared" ref="O853:O854" si="1431">P853/1000000</f>
        <v>115.637895</v>
      </c>
      <c r="P853" s="181">
        <v>115637895</v>
      </c>
      <c r="Q853" s="184">
        <f t="shared" ref="Q853:Q854" si="1432">R853/1000000</f>
        <v>45.821401999999999</v>
      </c>
      <c r="R853" s="180">
        <v>45821402</v>
      </c>
      <c r="S853" s="181">
        <v>161459297</v>
      </c>
      <c r="T853" s="180">
        <f t="shared" ref="T853:T854" si="1433">S853/1000000</f>
        <v>161.45929699999999</v>
      </c>
      <c r="U853" s="209">
        <f t="shared" si="1420"/>
        <v>0.28379537661433024</v>
      </c>
      <c r="V853" s="227">
        <v>65</v>
      </c>
      <c r="W853" s="239">
        <f t="shared" ref="W853:W854" si="1434">SUM(S853/(V853*1000000))</f>
        <v>2.4839891846153845</v>
      </c>
      <c r="X853" s="228">
        <f t="shared" si="1421"/>
        <v>0.47109915384615386</v>
      </c>
      <c r="Y853" s="182">
        <v>2014</v>
      </c>
      <c r="Z853" s="202"/>
      <c r="AA853" s="190"/>
      <c r="AB853" s="224" t="s">
        <v>3227</v>
      </c>
      <c r="AC853" s="189"/>
    </row>
    <row r="854" spans="1:29">
      <c r="A854" s="262" t="s">
        <v>3228</v>
      </c>
      <c r="B854" s="177">
        <v>68</v>
      </c>
      <c r="C854" s="195">
        <v>65</v>
      </c>
      <c r="D854" s="180">
        <f>(B854+C854)/2</f>
        <v>66.5</v>
      </c>
      <c r="E854" s="195">
        <v>56</v>
      </c>
      <c r="F854" s="195">
        <v>60</v>
      </c>
      <c r="G854" s="182">
        <f t="shared" si="1094"/>
        <v>-4</v>
      </c>
      <c r="H854" s="182">
        <f>(E854+F854)/2</f>
        <v>58</v>
      </c>
      <c r="I854" s="181">
        <f t="shared" si="1095"/>
        <v>8.5</v>
      </c>
      <c r="J854" s="196" t="s">
        <v>1636</v>
      </c>
      <c r="K854" s="196" t="s">
        <v>1739</v>
      </c>
      <c r="L854" s="197" t="s">
        <v>1557</v>
      </c>
      <c r="M854" s="198">
        <f t="shared" si="1430"/>
        <v>36.160620999999999</v>
      </c>
      <c r="N854" s="180">
        <v>36160621</v>
      </c>
      <c r="O854" s="198">
        <f t="shared" si="1431"/>
        <v>74.262030999999993</v>
      </c>
      <c r="P854" s="180">
        <v>74262031</v>
      </c>
      <c r="Q854" s="198">
        <f t="shared" si="1432"/>
        <v>166.483733</v>
      </c>
      <c r="R854" s="181">
        <f>S854-P854</f>
        <v>166483733</v>
      </c>
      <c r="S854" s="180">
        <v>240745764</v>
      </c>
      <c r="T854" s="180">
        <f t="shared" si="1433"/>
        <v>240.74576400000001</v>
      </c>
      <c r="U854" s="186">
        <f t="shared" si="1420"/>
        <v>0.69153338457078728</v>
      </c>
      <c r="V854" s="227">
        <v>97</v>
      </c>
      <c r="W854" s="239">
        <f t="shared" si="1434"/>
        <v>2.4819150927835052</v>
      </c>
      <c r="X854" s="186">
        <f t="shared" si="1421"/>
        <v>0.37278990721649485</v>
      </c>
      <c r="Y854" s="195">
        <v>2017</v>
      </c>
      <c r="Z854" s="202"/>
      <c r="AA854" s="202"/>
      <c r="AB854" s="203" t="s">
        <v>3229</v>
      </c>
      <c r="AC854" s="202"/>
    </row>
    <row r="855" spans="1:29">
      <c r="A855" s="261" t="s">
        <v>581</v>
      </c>
      <c r="B855" s="218">
        <v>72</v>
      </c>
      <c r="C855" s="178">
        <v>63</v>
      </c>
      <c r="D855" s="218">
        <f>AVERAGE(B855:C855)</f>
        <v>67.5</v>
      </c>
      <c r="E855" s="178">
        <v>73</v>
      </c>
      <c r="F855" s="178">
        <v>73</v>
      </c>
      <c r="G855" s="178">
        <f t="shared" si="1094"/>
        <v>0</v>
      </c>
      <c r="H855" s="178">
        <f>AVERAGE(E855:F855)</f>
        <v>73</v>
      </c>
      <c r="I855" s="218">
        <f t="shared" si="1095"/>
        <v>-5.5</v>
      </c>
      <c r="J855" s="213" t="s">
        <v>1601</v>
      </c>
      <c r="K855" s="213" t="s">
        <v>3230</v>
      </c>
      <c r="L855" s="213" t="s">
        <v>1547</v>
      </c>
      <c r="M855" s="221">
        <v>46.02</v>
      </c>
      <c r="N855" s="222">
        <f>M855*1000000</f>
        <v>46020000</v>
      </c>
      <c r="O855" s="184">
        <v>148.41999999999999</v>
      </c>
      <c r="P855" s="222">
        <f>O855*1000000</f>
        <v>148420000</v>
      </c>
      <c r="Q855" s="184">
        <v>173.47</v>
      </c>
      <c r="R855" s="180">
        <f>SUM(Q855*1000000)</f>
        <v>173470000</v>
      </c>
      <c r="S855" s="222">
        <f>T855*1000000</f>
        <v>321890000</v>
      </c>
      <c r="T855" s="222">
        <f>SUM(O855+Q855)</f>
        <v>321.89</v>
      </c>
      <c r="U855" s="209">
        <f t="shared" si="1420"/>
        <v>0.53891080804001368</v>
      </c>
      <c r="V855" s="187">
        <v>130</v>
      </c>
      <c r="W855" s="223">
        <f>SUM(T855/V855)</f>
        <v>2.4760769230769228</v>
      </c>
      <c r="X855" s="228">
        <f t="shared" si="1421"/>
        <v>0.35400000000000004</v>
      </c>
      <c r="Y855" s="178">
        <v>2010</v>
      </c>
      <c r="Z855" s="190"/>
      <c r="AA855" s="190"/>
      <c r="AB855" s="224" t="s">
        <v>3231</v>
      </c>
      <c r="AC855" s="189"/>
    </row>
    <row r="856" spans="1:29">
      <c r="A856" s="249" t="s">
        <v>3232</v>
      </c>
      <c r="B856" s="177">
        <v>45</v>
      </c>
      <c r="C856" s="177">
        <v>45</v>
      </c>
      <c r="D856" s="177">
        <f t="shared" ref="D856:D857" si="1435">(B856+C856)/2</f>
        <v>45</v>
      </c>
      <c r="E856" s="177">
        <v>45</v>
      </c>
      <c r="F856" s="177">
        <v>57</v>
      </c>
      <c r="G856" s="177">
        <f t="shared" si="1094"/>
        <v>-12</v>
      </c>
      <c r="H856" s="177">
        <f t="shared" ref="H856:H857" si="1436">(E856+F856)/2</f>
        <v>51</v>
      </c>
      <c r="I856" s="177">
        <f t="shared" si="1095"/>
        <v>-6</v>
      </c>
      <c r="J856" s="183" t="s">
        <v>1534</v>
      </c>
      <c r="K856" s="232" t="s">
        <v>1626</v>
      </c>
      <c r="L856" s="232" t="s">
        <v>1547</v>
      </c>
      <c r="M856" s="216">
        <f t="shared" ref="M856:M857" si="1437">N856/1000000</f>
        <v>5.8530610000000003</v>
      </c>
      <c r="N856" s="180">
        <v>5853061</v>
      </c>
      <c r="O856" s="216">
        <f t="shared" ref="O856:O857" si="1438">P856/1000000</f>
        <v>14.855506</v>
      </c>
      <c r="P856" s="180">
        <v>14855506</v>
      </c>
      <c r="Q856" s="216">
        <f t="shared" ref="Q856:Q857" si="1439">R856/1000000</f>
        <v>0</v>
      </c>
      <c r="R856" s="180">
        <v>0</v>
      </c>
      <c r="S856" s="180">
        <f>P856+R856</f>
        <v>14855506</v>
      </c>
      <c r="T856" s="180">
        <f>S856/1000000</f>
        <v>14.855506</v>
      </c>
      <c r="U856" s="234">
        <f t="shared" si="1420"/>
        <v>0</v>
      </c>
      <c r="V856" s="227">
        <v>6</v>
      </c>
      <c r="W856" s="235">
        <f t="shared" ref="W856:W857" si="1440">SUM(S856/(V856*1000000))</f>
        <v>2.4759176666666667</v>
      </c>
      <c r="X856" s="234">
        <f t="shared" si="1421"/>
        <v>0.97551016666666668</v>
      </c>
      <c r="Y856" s="177">
        <v>2019</v>
      </c>
      <c r="Z856" s="236"/>
      <c r="AA856" s="236"/>
      <c r="AB856" s="248" t="s">
        <v>3233</v>
      </c>
      <c r="AC856" s="190"/>
    </row>
    <row r="857" spans="1:29">
      <c r="A857" s="267" t="s">
        <v>3234</v>
      </c>
      <c r="B857" s="177">
        <v>38</v>
      </c>
      <c r="C857" s="178">
        <v>47</v>
      </c>
      <c r="D857" s="180">
        <f t="shared" si="1435"/>
        <v>42.5</v>
      </c>
      <c r="E857" s="178">
        <v>55</v>
      </c>
      <c r="F857" s="180">
        <v>46</v>
      </c>
      <c r="G857" s="181">
        <f t="shared" si="1094"/>
        <v>9</v>
      </c>
      <c r="H857" s="182">
        <f t="shared" si="1436"/>
        <v>50.5</v>
      </c>
      <c r="I857" s="181">
        <f t="shared" si="1095"/>
        <v>-8</v>
      </c>
      <c r="J857" s="183" t="s">
        <v>1910</v>
      </c>
      <c r="K857" s="183" t="s">
        <v>1911</v>
      </c>
      <c r="L857" s="183" t="s">
        <v>1547</v>
      </c>
      <c r="M857" s="184">
        <f t="shared" si="1437"/>
        <v>6.4899829999999996</v>
      </c>
      <c r="N857" s="180">
        <v>6489983</v>
      </c>
      <c r="O857" s="184">
        <f t="shared" si="1438"/>
        <v>32.947074999999998</v>
      </c>
      <c r="P857" s="180">
        <v>32947075</v>
      </c>
      <c r="Q857" s="184">
        <f t="shared" si="1439"/>
        <v>6.6</v>
      </c>
      <c r="R857" s="180">
        <v>6600000</v>
      </c>
      <c r="S857" s="180">
        <v>39547075</v>
      </c>
      <c r="T857" s="185">
        <f>S857/100000</f>
        <v>395.47075000000001</v>
      </c>
      <c r="U857" s="186">
        <f t="shared" si="1420"/>
        <v>0.16688971308244668</v>
      </c>
      <c r="V857" s="187">
        <v>16</v>
      </c>
      <c r="W857" s="239">
        <f t="shared" si="1440"/>
        <v>2.4716921875</v>
      </c>
      <c r="X857" s="186">
        <f t="shared" si="1421"/>
        <v>0.40562393749999998</v>
      </c>
      <c r="Y857" s="178">
        <v>2018</v>
      </c>
      <c r="Z857" s="190"/>
      <c r="AA857" s="190"/>
      <c r="AB857" s="191" t="s">
        <v>3235</v>
      </c>
      <c r="AC857" s="190"/>
    </row>
    <row r="858" spans="1:29">
      <c r="A858" s="261" t="s">
        <v>3236</v>
      </c>
      <c r="B858" s="206">
        <v>84</v>
      </c>
      <c r="C858" s="189">
        <v>64</v>
      </c>
      <c r="D858" s="218">
        <f>AVERAGE(B858:C858)</f>
        <v>74</v>
      </c>
      <c r="E858" s="189">
        <v>81</v>
      </c>
      <c r="F858" s="178">
        <v>64</v>
      </c>
      <c r="G858" s="178">
        <f t="shared" si="1094"/>
        <v>17</v>
      </c>
      <c r="H858" s="178">
        <f>AVERAGE(E858:F858)</f>
        <v>72.5</v>
      </c>
      <c r="I858" s="218">
        <f t="shared" si="1095"/>
        <v>1.5</v>
      </c>
      <c r="J858" s="213" t="s">
        <v>2011</v>
      </c>
      <c r="K858" s="213" t="s">
        <v>2011</v>
      </c>
      <c r="L858" s="213" t="s">
        <v>1541</v>
      </c>
      <c r="M858" s="184">
        <v>19.149999999999999</v>
      </c>
      <c r="N858" s="222">
        <f>M858*1000000</f>
        <v>19150000</v>
      </c>
      <c r="O858" s="184">
        <v>72.290000000000006</v>
      </c>
      <c r="P858" s="222">
        <f>O858*1000000</f>
        <v>72290000</v>
      </c>
      <c r="Q858" s="184">
        <v>23.12</v>
      </c>
      <c r="R858" s="180">
        <f>SUM(Q858*1000000)</f>
        <v>23120000</v>
      </c>
      <c r="S858" s="185">
        <f>SUM(N858:P858)</f>
        <v>91440072.289999992</v>
      </c>
      <c r="T858" s="180">
        <f t="shared" ref="T858:T861" si="1441">S858/1000000</f>
        <v>91.440072289999989</v>
      </c>
      <c r="U858" s="209">
        <f t="shared" si="1420"/>
        <v>0.2528431946846616</v>
      </c>
      <c r="V858" s="187">
        <v>37</v>
      </c>
      <c r="W858" s="223">
        <f t="shared" ref="W858:W861" si="1442">SUM(T858/V858)</f>
        <v>2.4713533051351346</v>
      </c>
      <c r="X858" s="228">
        <f t="shared" si="1421"/>
        <v>0.5175675675675675</v>
      </c>
      <c r="Y858" s="178">
        <v>2011</v>
      </c>
      <c r="Z858" s="190"/>
      <c r="AA858" s="190"/>
      <c r="AB858" s="224" t="s">
        <v>3237</v>
      </c>
      <c r="AC858" s="189"/>
    </row>
    <row r="859" spans="1:29">
      <c r="A859" s="264" t="s">
        <v>3238</v>
      </c>
      <c r="B859" s="206">
        <v>93</v>
      </c>
      <c r="C859" s="189">
        <v>81</v>
      </c>
      <c r="D859" s="189">
        <f>(B859+C859)/2</f>
        <v>87</v>
      </c>
      <c r="E859" s="195">
        <v>88</v>
      </c>
      <c r="F859" s="189">
        <v>85</v>
      </c>
      <c r="G859" s="195">
        <f t="shared" si="1094"/>
        <v>3</v>
      </c>
      <c r="H859" s="189">
        <f>(E859+F859)/2</f>
        <v>86.5</v>
      </c>
      <c r="I859" s="195">
        <f t="shared" si="1095"/>
        <v>0.5</v>
      </c>
      <c r="J859" s="193" t="s">
        <v>1609</v>
      </c>
      <c r="K859" s="193" t="s">
        <v>3239</v>
      </c>
      <c r="L859" s="193" t="s">
        <v>1547</v>
      </c>
      <c r="M859" s="184">
        <f t="shared" ref="M859:M864" si="1443">N859/1000000</f>
        <v>12.148040999999999</v>
      </c>
      <c r="N859" s="185">
        <v>12148041</v>
      </c>
      <c r="O859" s="184">
        <f t="shared" ref="O859:O864" si="1444">P859/1000000</f>
        <v>43.923192999999998</v>
      </c>
      <c r="P859" s="180">
        <v>43923193</v>
      </c>
      <c r="Q859" s="184">
        <f>R859/1000000</f>
        <v>29.982451000000001</v>
      </c>
      <c r="R859" s="180">
        <v>29982451</v>
      </c>
      <c r="S859" s="185">
        <f t="shared" ref="S859:S861" si="1445">SUM(P859+Q859*1000000)</f>
        <v>73905644</v>
      </c>
      <c r="T859" s="185">
        <f t="shared" si="1441"/>
        <v>73.905643999999995</v>
      </c>
      <c r="U859" s="209">
        <f t="shared" si="1420"/>
        <v>0.40568553871203666</v>
      </c>
      <c r="V859" s="227">
        <v>30</v>
      </c>
      <c r="W859" s="223">
        <f t="shared" si="1442"/>
        <v>2.4635214666666667</v>
      </c>
      <c r="X859" s="228">
        <f t="shared" si="1421"/>
        <v>0.40493469999999998</v>
      </c>
      <c r="Y859" s="189">
        <v>2015</v>
      </c>
      <c r="Z859" s="190"/>
      <c r="AA859" s="190"/>
      <c r="AB859" s="224" t="s">
        <v>3240</v>
      </c>
      <c r="AC859" s="189"/>
    </row>
    <row r="860" spans="1:29">
      <c r="A860" s="263" t="s">
        <v>904</v>
      </c>
      <c r="B860" s="206">
        <v>87</v>
      </c>
      <c r="C860" s="189">
        <v>72</v>
      </c>
      <c r="D860" s="253">
        <f>AVERAGE(B860:C860)</f>
        <v>79.5</v>
      </c>
      <c r="E860" s="189">
        <v>90</v>
      </c>
      <c r="F860" s="189">
        <v>78</v>
      </c>
      <c r="G860" s="244">
        <f t="shared" si="1094"/>
        <v>12</v>
      </c>
      <c r="H860" s="244">
        <f>AVERAGE(E860:F860)</f>
        <v>84</v>
      </c>
      <c r="I860" s="244">
        <f t="shared" si="1095"/>
        <v>-4.5</v>
      </c>
      <c r="J860" s="193" t="s">
        <v>1544</v>
      </c>
      <c r="K860" s="193" t="s">
        <v>3241</v>
      </c>
      <c r="L860" s="193" t="s">
        <v>1557</v>
      </c>
      <c r="M860" s="184">
        <f t="shared" si="1443"/>
        <v>70.165559000000002</v>
      </c>
      <c r="N860" s="185">
        <v>70165559</v>
      </c>
      <c r="O860" s="184">
        <f t="shared" si="1444"/>
        <v>228.778661</v>
      </c>
      <c r="P860" s="185">
        <v>228778661</v>
      </c>
      <c r="Q860" s="184">
        <v>239</v>
      </c>
      <c r="R860" s="185">
        <f>Q860*1000000</f>
        <v>239000000</v>
      </c>
      <c r="S860" s="185">
        <f t="shared" si="1445"/>
        <v>467778661</v>
      </c>
      <c r="T860" s="185">
        <f t="shared" si="1441"/>
        <v>467.778661</v>
      </c>
      <c r="U860" s="209">
        <f t="shared" si="1420"/>
        <v>0.51092540110546003</v>
      </c>
      <c r="V860" s="187">
        <v>190</v>
      </c>
      <c r="W860" s="223">
        <f t="shared" si="1442"/>
        <v>2.4619929526315789</v>
      </c>
      <c r="X860" s="228">
        <f t="shared" si="1421"/>
        <v>0.36929241578947369</v>
      </c>
      <c r="Y860" s="189">
        <v>2013</v>
      </c>
      <c r="Z860" s="190"/>
      <c r="AA860" s="190"/>
      <c r="AB860" s="224" t="s">
        <v>3242</v>
      </c>
      <c r="AC860" s="189"/>
    </row>
    <row r="861" spans="1:29">
      <c r="A861" s="264" t="s">
        <v>3243</v>
      </c>
      <c r="B861" s="206">
        <v>92</v>
      </c>
      <c r="C861" s="189">
        <v>78</v>
      </c>
      <c r="D861" s="189">
        <f t="shared" ref="D861:D863" si="1446">(B861+C861)/2</f>
        <v>85</v>
      </c>
      <c r="E861" s="195">
        <v>85</v>
      </c>
      <c r="F861" s="189">
        <v>80</v>
      </c>
      <c r="G861" s="195">
        <f t="shared" si="1094"/>
        <v>5</v>
      </c>
      <c r="H861" s="189">
        <f t="shared" ref="H861:H863" si="1447">(E861+F861)/2</f>
        <v>82.5</v>
      </c>
      <c r="I861" s="195">
        <f t="shared" si="1095"/>
        <v>2.5</v>
      </c>
      <c r="J861" s="193" t="s">
        <v>1636</v>
      </c>
      <c r="K861" s="193" t="s">
        <v>1761</v>
      </c>
      <c r="L861" s="193" t="s">
        <v>1547</v>
      </c>
      <c r="M861" s="184">
        <f t="shared" si="1443"/>
        <v>5.3494999999999999</v>
      </c>
      <c r="N861" s="185">
        <v>5349500</v>
      </c>
      <c r="O861" s="184">
        <f t="shared" si="1444"/>
        <v>25.442958000000001</v>
      </c>
      <c r="P861" s="180">
        <v>25442958</v>
      </c>
      <c r="Q861" s="184">
        <f t="shared" ref="Q861:Q864" si="1448">R861/1000000</f>
        <v>11.426456</v>
      </c>
      <c r="R861" s="180">
        <v>11426456</v>
      </c>
      <c r="S861" s="185">
        <f t="shared" si="1445"/>
        <v>36869414</v>
      </c>
      <c r="T861" s="185">
        <f t="shared" si="1441"/>
        <v>36.869413999999999</v>
      </c>
      <c r="U861" s="209">
        <f t="shared" si="1420"/>
        <v>0.30991694090934019</v>
      </c>
      <c r="V861" s="227">
        <v>15</v>
      </c>
      <c r="W861" s="223">
        <f t="shared" si="1442"/>
        <v>2.4579609333333332</v>
      </c>
      <c r="X861" s="228">
        <f t="shared" si="1421"/>
        <v>0.3566333333333333</v>
      </c>
      <c r="Y861" s="189">
        <v>2015</v>
      </c>
      <c r="Z861" s="190"/>
      <c r="AA861" s="190"/>
      <c r="AB861" s="224" t="s">
        <v>3244</v>
      </c>
      <c r="AC861" s="189"/>
    </row>
    <row r="862" spans="1:29">
      <c r="A862" s="268" t="s">
        <v>3245</v>
      </c>
      <c r="B862" s="177">
        <v>64</v>
      </c>
      <c r="C862" s="178">
        <v>57</v>
      </c>
      <c r="D862" s="180">
        <f t="shared" si="1446"/>
        <v>60.5</v>
      </c>
      <c r="E862" s="178">
        <v>54</v>
      </c>
      <c r="F862" s="180">
        <v>62</v>
      </c>
      <c r="G862" s="181">
        <f t="shared" si="1094"/>
        <v>-8</v>
      </c>
      <c r="H862" s="182">
        <f t="shared" si="1447"/>
        <v>58</v>
      </c>
      <c r="I862" s="181">
        <f t="shared" si="1095"/>
        <v>2.5</v>
      </c>
      <c r="J862" s="204" t="s">
        <v>1565</v>
      </c>
      <c r="K862" s="204" t="s">
        <v>1565</v>
      </c>
      <c r="L862" s="183" t="s">
        <v>1547</v>
      </c>
      <c r="M862" s="184">
        <f t="shared" si="1443"/>
        <v>15.242781000000001</v>
      </c>
      <c r="N862" s="180">
        <v>15242781</v>
      </c>
      <c r="O862" s="184">
        <f t="shared" si="1444"/>
        <v>42.313018999999997</v>
      </c>
      <c r="P862" s="180">
        <v>42313019</v>
      </c>
      <c r="Q862" s="184">
        <f t="shared" si="1448"/>
        <v>1.8742019999999999</v>
      </c>
      <c r="R862" s="185">
        <f t="shared" ref="R862:R863" si="1449">S862-P862</f>
        <v>1874202</v>
      </c>
      <c r="S862" s="180">
        <v>44187221</v>
      </c>
      <c r="T862" s="185">
        <f>S862/100000</f>
        <v>441.87221</v>
      </c>
      <c r="U862" s="186">
        <f t="shared" si="1420"/>
        <v>4.2415023112677759E-2</v>
      </c>
      <c r="V862" s="187">
        <v>18</v>
      </c>
      <c r="W862" s="239">
        <f t="shared" ref="W862:W863" si="1450">SUM(S862/(V862*1000000))</f>
        <v>2.4548456111111112</v>
      </c>
      <c r="X862" s="186">
        <f t="shared" si="1421"/>
        <v>0.84682116666666674</v>
      </c>
      <c r="Y862" s="178">
        <v>2018</v>
      </c>
      <c r="Z862" s="190"/>
      <c r="AA862" s="190"/>
      <c r="AB862" s="191" t="s">
        <v>3246</v>
      </c>
      <c r="AC862" s="190"/>
    </row>
    <row r="863" spans="1:29">
      <c r="A863" s="262" t="s">
        <v>3247</v>
      </c>
      <c r="B863" s="177">
        <v>63</v>
      </c>
      <c r="C863" s="195">
        <v>58</v>
      </c>
      <c r="D863" s="180">
        <f t="shared" si="1446"/>
        <v>60.5</v>
      </c>
      <c r="E863" s="180">
        <v>57</v>
      </c>
      <c r="F863" s="195">
        <v>62</v>
      </c>
      <c r="G863" s="181">
        <f t="shared" si="1094"/>
        <v>-5</v>
      </c>
      <c r="H863" s="211">
        <f t="shared" si="1447"/>
        <v>59.5</v>
      </c>
      <c r="I863" s="181">
        <f t="shared" si="1095"/>
        <v>1</v>
      </c>
      <c r="J863" s="196" t="s">
        <v>1572</v>
      </c>
      <c r="K863" s="196" t="s">
        <v>1572</v>
      </c>
      <c r="L863" s="183" t="s">
        <v>1541</v>
      </c>
      <c r="M863" s="198">
        <f t="shared" si="1443"/>
        <v>4.6902140000000001</v>
      </c>
      <c r="N863" s="180">
        <v>4690214</v>
      </c>
      <c r="O863" s="198">
        <f t="shared" si="1444"/>
        <v>12.241122000000001</v>
      </c>
      <c r="P863" s="180">
        <v>12241122</v>
      </c>
      <c r="Q863" s="198">
        <f t="shared" si="1448"/>
        <v>0</v>
      </c>
      <c r="R863" s="181">
        <f t="shared" si="1449"/>
        <v>0</v>
      </c>
      <c r="S863" s="180">
        <v>12241122</v>
      </c>
      <c r="T863" s="180">
        <f t="shared" ref="T863:T864" si="1451">S863/1000000</f>
        <v>12.241122000000001</v>
      </c>
      <c r="U863" s="186">
        <f t="shared" si="1420"/>
        <v>0</v>
      </c>
      <c r="V863" s="227">
        <v>5</v>
      </c>
      <c r="W863" s="239">
        <f t="shared" si="1450"/>
        <v>2.4482244</v>
      </c>
      <c r="X863" s="186">
        <f t="shared" si="1421"/>
        <v>0.93804280000000007</v>
      </c>
      <c r="Y863" s="195">
        <v>2017</v>
      </c>
      <c r="Z863" s="202"/>
      <c r="AA863" s="202"/>
      <c r="AB863" s="212" t="s">
        <v>1537</v>
      </c>
      <c r="AC863" s="202"/>
    </row>
    <row r="864" spans="1:29">
      <c r="A864" s="261" t="s">
        <v>3248</v>
      </c>
      <c r="B864" s="218">
        <v>53</v>
      </c>
      <c r="C864" s="178">
        <v>52</v>
      </c>
      <c r="D864" s="247">
        <f t="shared" ref="D864:D865" si="1452">AVERAGE(B864:C864)</f>
        <v>52.5</v>
      </c>
      <c r="E864" s="178">
        <v>64</v>
      </c>
      <c r="F864" s="178">
        <v>65</v>
      </c>
      <c r="G864" s="220">
        <f t="shared" si="1094"/>
        <v>-1</v>
      </c>
      <c r="H864" s="220">
        <f t="shared" ref="H864:H865" si="1453">AVERAGE(E864:F864)</f>
        <v>64.5</v>
      </c>
      <c r="I864" s="220">
        <f t="shared" si="1095"/>
        <v>-12</v>
      </c>
      <c r="J864" s="213" t="s">
        <v>1609</v>
      </c>
      <c r="K864" s="213" t="s">
        <v>3122</v>
      </c>
      <c r="L864" s="196" t="s">
        <v>1547</v>
      </c>
      <c r="M864" s="221">
        <f t="shared" si="1443"/>
        <v>40.172719999999998</v>
      </c>
      <c r="N864" s="222">
        <v>40172720</v>
      </c>
      <c r="O864" s="184">
        <f t="shared" si="1444"/>
        <v>126.373434</v>
      </c>
      <c r="P864" s="222">
        <v>126373434</v>
      </c>
      <c r="Q864" s="184">
        <f t="shared" si="1448"/>
        <v>81.702770999999998</v>
      </c>
      <c r="R864" s="185">
        <v>81702771</v>
      </c>
      <c r="S864" s="222">
        <v>208076205</v>
      </c>
      <c r="T864" s="222">
        <f t="shared" si="1451"/>
        <v>208.07620499999999</v>
      </c>
      <c r="U864" s="209">
        <f t="shared" si="1420"/>
        <v>0.39265792549417172</v>
      </c>
      <c r="V864" s="187">
        <v>85</v>
      </c>
      <c r="W864" s="223">
        <f>SUM((S864/1000000)/V864)</f>
        <v>2.4479553529411762</v>
      </c>
      <c r="X864" s="228">
        <f t="shared" si="1421"/>
        <v>0.47262023529411762</v>
      </c>
      <c r="Y864" s="182">
        <v>2012</v>
      </c>
      <c r="Z864" s="190"/>
      <c r="AA864" s="190"/>
      <c r="AB864" s="224" t="s">
        <v>3249</v>
      </c>
      <c r="AC864" s="189"/>
    </row>
    <row r="865" spans="1:29">
      <c r="A865" s="261" t="s">
        <v>3250</v>
      </c>
      <c r="B865" s="218">
        <v>16</v>
      </c>
      <c r="C865" s="178">
        <v>31</v>
      </c>
      <c r="D865" s="218">
        <f t="shared" si="1452"/>
        <v>23.5</v>
      </c>
      <c r="E865" s="178">
        <v>36</v>
      </c>
      <c r="F865" s="178">
        <v>55</v>
      </c>
      <c r="G865" s="178">
        <f t="shared" si="1094"/>
        <v>-19</v>
      </c>
      <c r="H865" s="178">
        <f t="shared" si="1453"/>
        <v>45.5</v>
      </c>
      <c r="I865" s="218">
        <f t="shared" si="1095"/>
        <v>-22</v>
      </c>
      <c r="J865" s="213" t="s">
        <v>1609</v>
      </c>
      <c r="K865" s="213" t="s">
        <v>3251</v>
      </c>
      <c r="L865" s="213" t="s">
        <v>1541</v>
      </c>
      <c r="M865" s="221">
        <v>17.600000000000001</v>
      </c>
      <c r="N865" s="222">
        <f>M865*1000000</f>
        <v>17600000</v>
      </c>
      <c r="O865" s="184">
        <v>40.69</v>
      </c>
      <c r="P865" s="222">
        <f>O865*1000000</f>
        <v>40690000</v>
      </c>
      <c r="Q865" s="184">
        <v>44.73</v>
      </c>
      <c r="R865" s="180">
        <f>SUM(Q865*1000000)</f>
        <v>44730000</v>
      </c>
      <c r="S865" s="222">
        <f>T865*1000000</f>
        <v>85420000</v>
      </c>
      <c r="T865" s="222">
        <v>85.42</v>
      </c>
      <c r="U865" s="209">
        <f t="shared" si="1420"/>
        <v>0.52364785764457977</v>
      </c>
      <c r="V865" s="187">
        <v>35</v>
      </c>
      <c r="W865" s="223">
        <f>SUM(T865/V865)</f>
        <v>2.4405714285714288</v>
      </c>
      <c r="X865" s="228">
        <f t="shared" si="1421"/>
        <v>0.50285714285714289</v>
      </c>
      <c r="Y865" s="178">
        <v>2008</v>
      </c>
      <c r="Z865" s="190"/>
      <c r="AA865" s="190"/>
      <c r="AB865" s="224" t="s">
        <v>3252</v>
      </c>
      <c r="AC865" s="189"/>
    </row>
    <row r="866" spans="1:29">
      <c r="A866" s="229" t="s">
        <v>3253</v>
      </c>
      <c r="B866" s="177">
        <v>84</v>
      </c>
      <c r="C866" s="177">
        <v>63</v>
      </c>
      <c r="D866" s="177">
        <f>(B866+C866)/2</f>
        <v>73.5</v>
      </c>
      <c r="E866" s="177">
        <v>88</v>
      </c>
      <c r="F866" s="177">
        <v>44</v>
      </c>
      <c r="G866" s="177">
        <f t="shared" si="1094"/>
        <v>44</v>
      </c>
      <c r="H866" s="177">
        <f>(E866+F866)/2</f>
        <v>66</v>
      </c>
      <c r="I866" s="177">
        <f t="shared" si="1095"/>
        <v>7.5</v>
      </c>
      <c r="J866" s="204" t="s">
        <v>1608</v>
      </c>
      <c r="K866" s="231" t="s">
        <v>1608</v>
      </c>
      <c r="L866" s="232" t="s">
        <v>1541</v>
      </c>
      <c r="M866" s="216">
        <f t="shared" ref="M866:M867" si="1454">N866/1000000</f>
        <v>17.431588000000001</v>
      </c>
      <c r="N866" s="233">
        <v>17431588</v>
      </c>
      <c r="O866" s="216">
        <f t="shared" ref="O866:O867" si="1455">P866/1000000</f>
        <v>60.477943000000003</v>
      </c>
      <c r="P866" s="180">
        <v>60477943</v>
      </c>
      <c r="Q866" s="216">
        <f t="shared" ref="Q866:Q867" si="1456">R866/1000000</f>
        <v>58.804783999999998</v>
      </c>
      <c r="R866" s="233">
        <v>58804784</v>
      </c>
      <c r="S866" s="180">
        <f>P866+R866</f>
        <v>119282727</v>
      </c>
      <c r="T866" s="180">
        <f t="shared" ref="T866:T867" si="1457">S866/1000000</f>
        <v>119.28272699999999</v>
      </c>
      <c r="U866" s="234">
        <f t="shared" si="1420"/>
        <v>0.492986583044836</v>
      </c>
      <c r="V866" s="227">
        <v>49</v>
      </c>
      <c r="W866" s="235">
        <f t="shared" ref="W866:W867" si="1458">SUM(S866/(V866*1000000))</f>
        <v>2.434341367346939</v>
      </c>
      <c r="X866" s="234">
        <f t="shared" si="1421"/>
        <v>0.35574669387755103</v>
      </c>
      <c r="Y866" s="177">
        <v>2019</v>
      </c>
      <c r="Z866" s="236"/>
      <c r="AA866" s="236"/>
      <c r="AB866" s="248" t="s">
        <v>3254</v>
      </c>
      <c r="AC866" s="190"/>
    </row>
    <row r="867" spans="1:29">
      <c r="A867" s="265" t="s">
        <v>3255</v>
      </c>
      <c r="B867" s="241">
        <v>60</v>
      </c>
      <c r="C867" s="182">
        <v>47</v>
      </c>
      <c r="D867" s="254">
        <f t="shared" ref="D867:D870" si="1459">AVERAGE(B867:C867)</f>
        <v>53.5</v>
      </c>
      <c r="E867" s="182">
        <v>50</v>
      </c>
      <c r="F867" s="182">
        <v>65</v>
      </c>
      <c r="G867" s="211">
        <f t="shared" si="1094"/>
        <v>-15</v>
      </c>
      <c r="H867" s="211">
        <f t="shared" ref="H867:H870" si="1460">AVERAGE(E867:F867)</f>
        <v>57.5</v>
      </c>
      <c r="I867" s="211">
        <f t="shared" si="1095"/>
        <v>-4</v>
      </c>
      <c r="J867" s="196" t="s">
        <v>1609</v>
      </c>
      <c r="K867" s="196" t="s">
        <v>2061</v>
      </c>
      <c r="L867" s="196" t="s">
        <v>1541</v>
      </c>
      <c r="M867" s="216">
        <f t="shared" si="1454"/>
        <v>29.800263000000001</v>
      </c>
      <c r="N867" s="181">
        <v>29800263</v>
      </c>
      <c r="O867" s="216">
        <f t="shared" si="1455"/>
        <v>72.688614000000001</v>
      </c>
      <c r="P867" s="181">
        <v>72688614</v>
      </c>
      <c r="Q867" s="184">
        <f t="shared" si="1456"/>
        <v>170.7</v>
      </c>
      <c r="R867" s="180">
        <v>170700000</v>
      </c>
      <c r="S867" s="181">
        <v>243388614</v>
      </c>
      <c r="T867" s="180">
        <f t="shared" si="1457"/>
        <v>243.38861399999999</v>
      </c>
      <c r="U867" s="209">
        <f t="shared" si="1420"/>
        <v>0.70134751660979511</v>
      </c>
      <c r="V867" s="227">
        <v>100</v>
      </c>
      <c r="W867" s="239">
        <f t="shared" si="1458"/>
        <v>2.4338861399999998</v>
      </c>
      <c r="X867" s="228">
        <f t="shared" si="1421"/>
        <v>0.29800262999999999</v>
      </c>
      <c r="Y867" s="182">
        <v>2014</v>
      </c>
      <c r="Z867" s="202"/>
      <c r="AA867" s="190"/>
      <c r="AB867" s="224" t="str">
        <f>HYPERLINK("http://www.amazon.com/gp/product/B00OPX707Y/?tag=titb-20","http://www.amazon.com/gp/product/B00OPX707Y/?tag=titb-20")</f>
        <v>http://www.amazon.com/gp/product/B00OPX707Y/?tag=titb-20</v>
      </c>
      <c r="AC867" s="189"/>
    </row>
    <row r="868" spans="1:29">
      <c r="A868" s="261" t="s">
        <v>3256</v>
      </c>
      <c r="B868" s="218">
        <v>86</v>
      </c>
      <c r="C868" s="178">
        <v>66</v>
      </c>
      <c r="D868" s="247">
        <f t="shared" si="1459"/>
        <v>76</v>
      </c>
      <c r="E868" s="178">
        <v>70</v>
      </c>
      <c r="F868" s="178">
        <v>67</v>
      </c>
      <c r="G868" s="220">
        <f t="shared" si="1094"/>
        <v>3</v>
      </c>
      <c r="H868" s="220">
        <f t="shared" si="1460"/>
        <v>68.5</v>
      </c>
      <c r="I868" s="220">
        <f t="shared" si="1095"/>
        <v>7.5</v>
      </c>
      <c r="J868" s="213" t="s">
        <v>1601</v>
      </c>
      <c r="K868" s="213" t="s">
        <v>2113</v>
      </c>
      <c r="L868" s="213" t="s">
        <v>1541</v>
      </c>
      <c r="M868" s="221">
        <v>30.3</v>
      </c>
      <c r="N868" s="222">
        <f>M868*1000000</f>
        <v>30300000</v>
      </c>
      <c r="O868" s="184">
        <v>124.9</v>
      </c>
      <c r="P868" s="222">
        <f>O868*1000000</f>
        <v>124900000</v>
      </c>
      <c r="Q868" s="184">
        <v>118.13</v>
      </c>
      <c r="R868" s="180">
        <f>SUM(Q868*1000000)</f>
        <v>118130000</v>
      </c>
      <c r="S868" s="222">
        <f>T868*1000000</f>
        <v>243030000</v>
      </c>
      <c r="T868" s="222">
        <v>243.03</v>
      </c>
      <c r="U868" s="209">
        <f t="shared" si="1420"/>
        <v>0.48607167839361398</v>
      </c>
      <c r="V868" s="187">
        <v>100</v>
      </c>
      <c r="W868" s="223">
        <f>SUM(T868/V868)</f>
        <v>2.4302999999999999</v>
      </c>
      <c r="X868" s="228">
        <f t="shared" si="1421"/>
        <v>0.30299999999999999</v>
      </c>
      <c r="Y868" s="178">
        <v>2009</v>
      </c>
      <c r="Z868" s="190"/>
      <c r="AA868" s="190"/>
      <c r="AB868" s="224" t="str">
        <f>HYPERLINK("http://www.amazon.com/gp/product/B00I3BQ2NW/?tag=titb-20","http://www.amazon.com/gp/product/B00I3BQ2NW/?tag=titb-20")</f>
        <v>http://www.amazon.com/gp/product/B00I3BQ2NW/?tag=titb-20</v>
      </c>
      <c r="AC868" s="189"/>
    </row>
    <row r="869" spans="1:29">
      <c r="A869" s="265" t="s">
        <v>3257</v>
      </c>
      <c r="B869" s="241">
        <v>49</v>
      </c>
      <c r="C869" s="182">
        <v>52</v>
      </c>
      <c r="D869" s="254">
        <f t="shared" si="1459"/>
        <v>50.5</v>
      </c>
      <c r="E869" s="182">
        <v>51</v>
      </c>
      <c r="F869" s="182">
        <v>63</v>
      </c>
      <c r="G869" s="211">
        <f t="shared" si="1094"/>
        <v>-12</v>
      </c>
      <c r="H869" s="211">
        <f t="shared" si="1460"/>
        <v>57</v>
      </c>
      <c r="I869" s="211">
        <f t="shared" si="1095"/>
        <v>-6.5</v>
      </c>
      <c r="J869" s="196" t="s">
        <v>1609</v>
      </c>
      <c r="K869" s="196" t="s">
        <v>3258</v>
      </c>
      <c r="L869" s="213" t="s">
        <v>1574</v>
      </c>
      <c r="M869" s="216">
        <f>N869/1000000</f>
        <v>21.681429999999999</v>
      </c>
      <c r="N869" s="181">
        <v>21681430</v>
      </c>
      <c r="O869" s="216">
        <f t="shared" ref="O869:O872" si="1461">P869/1000000</f>
        <v>58.607007000000003</v>
      </c>
      <c r="P869" s="181">
        <v>58607007</v>
      </c>
      <c r="Q869" s="184">
        <f t="shared" ref="Q869:Q872" si="1462">R869/1000000</f>
        <v>184.08195799999999</v>
      </c>
      <c r="R869" s="180">
        <v>184081958</v>
      </c>
      <c r="S869" s="181">
        <v>242668965</v>
      </c>
      <c r="T869" s="180">
        <f t="shared" ref="T869:T872" si="1463">S869/1000000</f>
        <v>242.66896499999999</v>
      </c>
      <c r="U869" s="209">
        <f t="shared" si="1420"/>
        <v>0.75857231269767023</v>
      </c>
      <c r="V869" s="227">
        <v>100</v>
      </c>
      <c r="W869" s="239">
        <f>SUM(S869/(V869*1000000))</f>
        <v>2.4266896500000001</v>
      </c>
      <c r="X869" s="228">
        <f t="shared" si="1421"/>
        <v>0.21681429999999999</v>
      </c>
      <c r="Y869" s="182">
        <v>2014</v>
      </c>
      <c r="Z869" s="202"/>
      <c r="AA869" s="190"/>
      <c r="AB869" s="224" t="s">
        <v>3259</v>
      </c>
      <c r="AC869" s="189"/>
    </row>
    <row r="870" spans="1:29">
      <c r="A870" s="261" t="s">
        <v>3260</v>
      </c>
      <c r="B870" s="218">
        <v>56</v>
      </c>
      <c r="C870" s="178">
        <v>45</v>
      </c>
      <c r="D870" s="218">
        <f t="shared" si="1459"/>
        <v>50.5</v>
      </c>
      <c r="E870" s="178">
        <v>76</v>
      </c>
      <c r="F870" s="178">
        <v>88</v>
      </c>
      <c r="G870" s="178">
        <f t="shared" si="1094"/>
        <v>-12</v>
      </c>
      <c r="H870" s="178">
        <f t="shared" si="1460"/>
        <v>82</v>
      </c>
      <c r="I870" s="218">
        <f t="shared" si="1095"/>
        <v>-31.5</v>
      </c>
      <c r="J870" s="183" t="s">
        <v>1534</v>
      </c>
      <c r="K870" s="213" t="s">
        <v>1534</v>
      </c>
      <c r="L870" s="213" t="s">
        <v>1547</v>
      </c>
      <c r="M870" s="221">
        <v>10.017067000000001</v>
      </c>
      <c r="N870" s="180">
        <v>10017067</v>
      </c>
      <c r="O870" s="216">
        <f t="shared" si="1461"/>
        <v>28.549298</v>
      </c>
      <c r="P870" s="222">
        <v>28549298</v>
      </c>
      <c r="Q870" s="216">
        <f t="shared" si="1462"/>
        <v>19.572602</v>
      </c>
      <c r="R870" s="222">
        <v>19572602</v>
      </c>
      <c r="S870" s="222">
        <v>48121900</v>
      </c>
      <c r="T870" s="222">
        <f t="shared" si="1463"/>
        <v>48.121899999999997</v>
      </c>
      <c r="U870" s="209">
        <f t="shared" si="1420"/>
        <v>0.40672961790785483</v>
      </c>
      <c r="V870" s="187">
        <v>20</v>
      </c>
      <c r="W870" s="223">
        <f>SUM(T870/V870)</f>
        <v>2.4060949999999997</v>
      </c>
      <c r="X870" s="228">
        <f t="shared" si="1421"/>
        <v>0.50085335000000009</v>
      </c>
      <c r="Y870" s="178">
        <v>2007</v>
      </c>
      <c r="Z870" s="190"/>
      <c r="AA870" s="190"/>
      <c r="AB870" s="191" t="s">
        <v>3261</v>
      </c>
      <c r="AC870" s="190"/>
    </row>
    <row r="871" spans="1:29">
      <c r="A871" s="262" t="s">
        <v>3262</v>
      </c>
      <c r="B871" s="177">
        <v>60</v>
      </c>
      <c r="C871" s="195" t="s">
        <v>1537</v>
      </c>
      <c r="D871" s="180" t="s">
        <v>1537</v>
      </c>
      <c r="E871" s="195">
        <v>78</v>
      </c>
      <c r="F871" s="195">
        <v>55</v>
      </c>
      <c r="G871" s="182">
        <f t="shared" si="1094"/>
        <v>23</v>
      </c>
      <c r="H871" s="182">
        <f>(E871+F871)/2</f>
        <v>66.5</v>
      </c>
      <c r="I871" s="182" t="s">
        <v>1537</v>
      </c>
      <c r="J871" s="196" t="s">
        <v>1572</v>
      </c>
      <c r="K871" s="196" t="s">
        <v>1572</v>
      </c>
      <c r="L871" s="197" t="s">
        <v>1547</v>
      </c>
      <c r="M871" s="198">
        <f>N871/1000000</f>
        <v>1.729535</v>
      </c>
      <c r="N871" s="180">
        <v>1729535</v>
      </c>
      <c r="O871" s="198">
        <f t="shared" si="1461"/>
        <v>7.1841980000000003</v>
      </c>
      <c r="P871" s="180">
        <v>7184198</v>
      </c>
      <c r="Q871" s="198">
        <f t="shared" si="1462"/>
        <v>0</v>
      </c>
      <c r="R871" s="181">
        <f>S871-P871</f>
        <v>0</v>
      </c>
      <c r="S871" s="180">
        <v>7184198</v>
      </c>
      <c r="T871" s="180">
        <f t="shared" si="1463"/>
        <v>7.1841980000000003</v>
      </c>
      <c r="U871" s="186">
        <f t="shared" si="1420"/>
        <v>0</v>
      </c>
      <c r="V871" s="227">
        <v>3</v>
      </c>
      <c r="W871" s="239">
        <f>SUM(S871/(V871*1000000))</f>
        <v>2.3947326666666666</v>
      </c>
      <c r="X871" s="186">
        <f t="shared" si="1421"/>
        <v>0.57651166666666664</v>
      </c>
      <c r="Y871" s="195">
        <v>2017</v>
      </c>
      <c r="Z871" s="202"/>
      <c r="AA871" s="202"/>
      <c r="AB871" s="212" t="s">
        <v>1537</v>
      </c>
      <c r="AC871" s="202"/>
    </row>
    <row r="872" spans="1:29">
      <c r="A872" s="261" t="s">
        <v>3263</v>
      </c>
      <c r="B872" s="218">
        <v>69</v>
      </c>
      <c r="C872" s="189">
        <v>64</v>
      </c>
      <c r="D872" s="218">
        <f t="shared" ref="D872:D876" si="1464">AVERAGE(B872:C872)</f>
        <v>66.5</v>
      </c>
      <c r="E872" s="189">
        <v>68</v>
      </c>
      <c r="F872" s="178">
        <v>70</v>
      </c>
      <c r="G872" s="178">
        <f t="shared" si="1094"/>
        <v>-2</v>
      </c>
      <c r="H872" s="178">
        <f t="shared" ref="H872:H876" si="1465">AVERAGE(E872:F872)</f>
        <v>69</v>
      </c>
      <c r="I872" s="218">
        <f t="shared" ref="I872:I1325" si="1466">SUM(D872-H872)</f>
        <v>-2.5</v>
      </c>
      <c r="J872" s="213" t="s">
        <v>1550</v>
      </c>
      <c r="K872" s="213" t="s">
        <v>3264</v>
      </c>
      <c r="L872" s="213" t="s">
        <v>1547</v>
      </c>
      <c r="M872" s="184">
        <v>33.014201999999997</v>
      </c>
      <c r="N872" s="181">
        <v>33014202</v>
      </c>
      <c r="O872" s="216">
        <f t="shared" si="1461"/>
        <v>118.594548</v>
      </c>
      <c r="P872" s="222">
        <v>118594548</v>
      </c>
      <c r="Q872" s="216">
        <f t="shared" si="1462"/>
        <v>27.114094000000001</v>
      </c>
      <c r="R872" s="222">
        <v>27114094</v>
      </c>
      <c r="S872" s="222">
        <v>145708642</v>
      </c>
      <c r="T872" s="222">
        <f t="shared" si="1463"/>
        <v>145.708642</v>
      </c>
      <c r="U872" s="209">
        <f t="shared" si="1420"/>
        <v>0.18608432298751368</v>
      </c>
      <c r="V872" s="187">
        <v>61</v>
      </c>
      <c r="W872" s="223">
        <f t="shared" ref="W872:W877" si="1467">SUM(T872/V872)</f>
        <v>2.3886662622950818</v>
      </c>
      <c r="X872" s="228">
        <f t="shared" si="1421"/>
        <v>0.54121642622950816</v>
      </c>
      <c r="Y872" s="178">
        <v>2007</v>
      </c>
      <c r="Z872" s="190"/>
      <c r="AA872" s="190"/>
      <c r="AB872" s="191" t="s">
        <v>3265</v>
      </c>
      <c r="AC872" s="190"/>
    </row>
    <row r="873" spans="1:29">
      <c r="A873" s="261" t="s">
        <v>3266</v>
      </c>
      <c r="B873" s="218">
        <v>25</v>
      </c>
      <c r="C873" s="178">
        <v>34</v>
      </c>
      <c r="D873" s="247">
        <f t="shared" si="1464"/>
        <v>29.5</v>
      </c>
      <c r="E873" s="178">
        <v>77</v>
      </c>
      <c r="F873" s="178">
        <v>66</v>
      </c>
      <c r="G873" s="220">
        <f t="shared" si="1094"/>
        <v>11</v>
      </c>
      <c r="H873" s="220">
        <f t="shared" si="1465"/>
        <v>71.5</v>
      </c>
      <c r="I873" s="220">
        <f t="shared" si="1466"/>
        <v>-42</v>
      </c>
      <c r="J873" s="213" t="s">
        <v>1990</v>
      </c>
      <c r="K873" s="213" t="s">
        <v>1991</v>
      </c>
      <c r="L873" s="213" t="s">
        <v>1547</v>
      </c>
      <c r="M873" s="221">
        <v>21</v>
      </c>
      <c r="N873" s="222">
        <f>M873*1000000</f>
        <v>21000000</v>
      </c>
      <c r="O873" s="184">
        <v>73.400000000000006</v>
      </c>
      <c r="P873" s="222">
        <f>O873*1000000</f>
        <v>73400000</v>
      </c>
      <c r="Q873" s="184">
        <v>53.08</v>
      </c>
      <c r="R873" s="180">
        <f>SUM(Q873*1000000)</f>
        <v>53080000</v>
      </c>
      <c r="S873" s="222">
        <f>T873*1000000</f>
        <v>126480000</v>
      </c>
      <c r="T873" s="222">
        <v>126.48</v>
      </c>
      <c r="U873" s="209">
        <f t="shared" si="1420"/>
        <v>0.41967109424414928</v>
      </c>
      <c r="V873" s="187">
        <v>53</v>
      </c>
      <c r="W873" s="223">
        <f t="shared" si="1467"/>
        <v>2.3864150943396227</v>
      </c>
      <c r="X873" s="228">
        <f t="shared" si="1421"/>
        <v>0.39622641509433965</v>
      </c>
      <c r="Y873" s="178">
        <v>2009</v>
      </c>
      <c r="Z873" s="190"/>
      <c r="AA873" s="190"/>
      <c r="AB873" s="224" t="s">
        <v>3267</v>
      </c>
      <c r="AC873" s="189"/>
    </row>
    <row r="874" spans="1:29">
      <c r="A874" s="263" t="s">
        <v>3268</v>
      </c>
      <c r="B874" s="206">
        <v>54</v>
      </c>
      <c r="C874" s="189">
        <v>54</v>
      </c>
      <c r="D874" s="253">
        <f t="shared" si="1464"/>
        <v>54</v>
      </c>
      <c r="E874" s="189">
        <v>61</v>
      </c>
      <c r="F874" s="189">
        <v>70</v>
      </c>
      <c r="G874" s="244">
        <f t="shared" si="1094"/>
        <v>-9</v>
      </c>
      <c r="H874" s="244">
        <f t="shared" si="1465"/>
        <v>65.5</v>
      </c>
      <c r="I874" s="244">
        <f t="shared" si="1466"/>
        <v>-11.5</v>
      </c>
      <c r="J874" s="193" t="s">
        <v>1544</v>
      </c>
      <c r="K874" s="193" t="s">
        <v>3269</v>
      </c>
      <c r="L874" s="193" t="s">
        <v>1541</v>
      </c>
      <c r="M874" s="184">
        <f>N874/1000000</f>
        <v>37.054485</v>
      </c>
      <c r="N874" s="185">
        <v>37054485</v>
      </c>
      <c r="O874" s="184">
        <f>P874/1000000</f>
        <v>89.107235000000003</v>
      </c>
      <c r="P874" s="185">
        <v>89107235</v>
      </c>
      <c r="Q874" s="184">
        <f>R874/1000000</f>
        <v>197.06133700000001</v>
      </c>
      <c r="R874" s="185">
        <v>197061337</v>
      </c>
      <c r="S874" s="185">
        <v>286168572</v>
      </c>
      <c r="T874" s="185">
        <f>S874/1000000</f>
        <v>286.16857199999998</v>
      </c>
      <c r="U874" s="209">
        <f t="shared" si="1420"/>
        <v>0.68861977268419261</v>
      </c>
      <c r="V874" s="187">
        <v>120</v>
      </c>
      <c r="W874" s="223">
        <f t="shared" si="1467"/>
        <v>2.3847380999999999</v>
      </c>
      <c r="X874" s="228">
        <f t="shared" si="1421"/>
        <v>0.30878737499999998</v>
      </c>
      <c r="Y874" s="189">
        <v>2013</v>
      </c>
      <c r="Z874" s="190"/>
      <c r="AA874" s="190"/>
      <c r="AB874" s="224" t="s">
        <v>3270</v>
      </c>
      <c r="AC874" s="189"/>
    </row>
    <row r="875" spans="1:29">
      <c r="A875" s="261" t="s">
        <v>3271</v>
      </c>
      <c r="B875" s="218">
        <v>50</v>
      </c>
      <c r="C875" s="178">
        <v>47</v>
      </c>
      <c r="D875" s="218">
        <f t="shared" si="1464"/>
        <v>48.5</v>
      </c>
      <c r="E875" s="178">
        <v>57</v>
      </c>
      <c r="F875" s="178">
        <v>52</v>
      </c>
      <c r="G875" s="178">
        <f t="shared" si="1094"/>
        <v>5</v>
      </c>
      <c r="H875" s="178">
        <f t="shared" si="1465"/>
        <v>54.5</v>
      </c>
      <c r="I875" s="218">
        <f t="shared" si="1466"/>
        <v>-6</v>
      </c>
      <c r="J875" s="213" t="s">
        <v>1701</v>
      </c>
      <c r="K875" s="213" t="s">
        <v>1904</v>
      </c>
      <c r="L875" s="213" t="s">
        <v>1541</v>
      </c>
      <c r="M875" s="221">
        <v>31.2</v>
      </c>
      <c r="N875" s="222">
        <f t="shared" ref="N875:N876" si="1468">M875*1000000</f>
        <v>31200000</v>
      </c>
      <c r="O875" s="184">
        <v>88.77</v>
      </c>
      <c r="P875" s="222">
        <f t="shared" ref="P875:P876" si="1469">O875*1000000</f>
        <v>88770000</v>
      </c>
      <c r="Q875" s="184">
        <v>137.72999999999999</v>
      </c>
      <c r="R875" s="180">
        <f t="shared" ref="R875:R876" si="1470">SUM(Q875*1000000)</f>
        <v>137730000</v>
      </c>
      <c r="S875" s="222">
        <f t="shared" ref="S875:S876" si="1471">T875*1000000</f>
        <v>226500000</v>
      </c>
      <c r="T875" s="222">
        <f>SUM(O875+Q875)</f>
        <v>226.5</v>
      </c>
      <c r="U875" s="209">
        <f t="shared" si="1420"/>
        <v>0.60807947019867548</v>
      </c>
      <c r="V875" s="187">
        <v>95</v>
      </c>
      <c r="W875" s="223">
        <f t="shared" si="1467"/>
        <v>2.3842105263157896</v>
      </c>
      <c r="X875" s="228">
        <f t="shared" si="1421"/>
        <v>0.32842105263157895</v>
      </c>
      <c r="Y875" s="178">
        <v>2010</v>
      </c>
      <c r="Z875" s="190"/>
      <c r="AA875" s="190"/>
      <c r="AB875" s="224" t="s">
        <v>3272</v>
      </c>
      <c r="AC875" s="189"/>
    </row>
    <row r="876" spans="1:29">
      <c r="A876" s="261" t="s">
        <v>3273</v>
      </c>
      <c r="B876" s="218">
        <v>36</v>
      </c>
      <c r="C876" s="178">
        <v>46</v>
      </c>
      <c r="D876" s="247">
        <f t="shared" si="1464"/>
        <v>41</v>
      </c>
      <c r="E876" s="178">
        <v>70</v>
      </c>
      <c r="F876" s="178">
        <v>86</v>
      </c>
      <c r="G876" s="220">
        <f t="shared" si="1094"/>
        <v>-16</v>
      </c>
      <c r="H876" s="220">
        <f t="shared" si="1465"/>
        <v>78</v>
      </c>
      <c r="I876" s="220">
        <f t="shared" si="1466"/>
        <v>-37</v>
      </c>
      <c r="J876" s="213" t="s">
        <v>1609</v>
      </c>
      <c r="K876" s="213" t="s">
        <v>3274</v>
      </c>
      <c r="L876" s="213" t="s">
        <v>1557</v>
      </c>
      <c r="M876" s="221">
        <v>18.2</v>
      </c>
      <c r="N876" s="222">
        <f t="shared" si="1468"/>
        <v>18200000</v>
      </c>
      <c r="O876" s="184">
        <v>42.75</v>
      </c>
      <c r="P876" s="222">
        <f t="shared" si="1469"/>
        <v>42750000</v>
      </c>
      <c r="Q876" s="184">
        <v>70.489999999999995</v>
      </c>
      <c r="R876" s="180">
        <f t="shared" si="1470"/>
        <v>70490000</v>
      </c>
      <c r="S876" s="222">
        <f t="shared" si="1471"/>
        <v>113240000</v>
      </c>
      <c r="T876" s="222">
        <v>113.24</v>
      </c>
      <c r="U876" s="209">
        <f t="shared" si="1420"/>
        <v>0.62248322147651003</v>
      </c>
      <c r="V876" s="187">
        <v>47.5</v>
      </c>
      <c r="W876" s="223">
        <f t="shared" si="1467"/>
        <v>2.3839999999999999</v>
      </c>
      <c r="X876" s="228">
        <f t="shared" si="1421"/>
        <v>0.38315789473684209</v>
      </c>
      <c r="Y876" s="178">
        <v>2008</v>
      </c>
      <c r="Z876" s="190"/>
      <c r="AA876" s="190"/>
      <c r="AB876" s="224" t="s">
        <v>3275</v>
      </c>
      <c r="AC876" s="189"/>
    </row>
    <row r="877" spans="1:29">
      <c r="A877" s="262" t="s">
        <v>3276</v>
      </c>
      <c r="B877" s="177">
        <v>55</v>
      </c>
      <c r="C877" s="195">
        <v>51</v>
      </c>
      <c r="D877" s="252">
        <f t="shared" ref="D877:D878" si="1472">(B877+C877)/2</f>
        <v>53</v>
      </c>
      <c r="E877" s="195">
        <v>65</v>
      </c>
      <c r="F877" s="195">
        <v>63</v>
      </c>
      <c r="G877" s="180">
        <f t="shared" si="1094"/>
        <v>2</v>
      </c>
      <c r="H877" s="195">
        <f t="shared" ref="H877:H878" si="1473">(E877+F877)/2</f>
        <v>64</v>
      </c>
      <c r="I877" s="208">
        <f t="shared" si="1466"/>
        <v>-11</v>
      </c>
      <c r="J877" s="204" t="s">
        <v>1565</v>
      </c>
      <c r="K877" s="204" t="s">
        <v>1565</v>
      </c>
      <c r="L877" s="183" t="s">
        <v>1541</v>
      </c>
      <c r="M877" s="184">
        <f t="shared" ref="M877:M881" si="1474">N877/1000000</f>
        <v>6.8784369999999999</v>
      </c>
      <c r="N877" s="180">
        <v>6878437</v>
      </c>
      <c r="O877" s="216">
        <f t="shared" ref="O877:O888" si="1475">P877/1000000</f>
        <v>19.576626000000001</v>
      </c>
      <c r="P877" s="180">
        <v>19576626</v>
      </c>
      <c r="Q877" s="184">
        <f t="shared" ref="Q877:Q888" si="1476">R877/1000000</f>
        <v>0.65587700000000004</v>
      </c>
      <c r="R877" s="185">
        <v>655877</v>
      </c>
      <c r="S877" s="185">
        <f>R877+P877</f>
        <v>20232503</v>
      </c>
      <c r="T877" s="185">
        <f>S877/1000000</f>
        <v>20.232503000000001</v>
      </c>
      <c r="U877" s="209">
        <f>R877/S877</f>
        <v>3.241699754103583E-2</v>
      </c>
      <c r="V877" s="187">
        <v>8.5</v>
      </c>
      <c r="W877" s="188">
        <f t="shared" si="1467"/>
        <v>2.3802944705882356</v>
      </c>
      <c r="X877" s="209">
        <f>N877/(V877*1000000)</f>
        <v>0.80922788235294119</v>
      </c>
      <c r="Y877" s="195">
        <v>2016</v>
      </c>
      <c r="Z877" s="190"/>
      <c r="AA877" s="190"/>
      <c r="AB877" s="191" t="s">
        <v>3277</v>
      </c>
      <c r="AC877" s="190"/>
    </row>
    <row r="878" spans="1:29">
      <c r="A878" s="268" t="s">
        <v>3278</v>
      </c>
      <c r="B878" s="177">
        <v>25</v>
      </c>
      <c r="C878" s="178">
        <v>37</v>
      </c>
      <c r="D878" s="180">
        <f t="shared" si="1472"/>
        <v>31</v>
      </c>
      <c r="E878" s="178">
        <v>51</v>
      </c>
      <c r="F878" s="180">
        <v>41</v>
      </c>
      <c r="G878" s="181">
        <f t="shared" si="1094"/>
        <v>10</v>
      </c>
      <c r="H878" s="182">
        <f t="shared" si="1473"/>
        <v>46</v>
      </c>
      <c r="I878" s="181">
        <f t="shared" si="1466"/>
        <v>-15</v>
      </c>
      <c r="J878" s="183" t="s">
        <v>1534</v>
      </c>
      <c r="K878" s="183" t="s">
        <v>1535</v>
      </c>
      <c r="L878" s="183" t="s">
        <v>1547</v>
      </c>
      <c r="M878" s="184">
        <f t="shared" si="1474"/>
        <v>3.941338</v>
      </c>
      <c r="N878" s="180">
        <v>3941338</v>
      </c>
      <c r="O878" s="184">
        <f t="shared" si="1475"/>
        <v>9.1861560000000004</v>
      </c>
      <c r="P878" s="180">
        <v>9186156</v>
      </c>
      <c r="Q878" s="184">
        <f t="shared" si="1476"/>
        <v>0.31674099999999999</v>
      </c>
      <c r="R878" s="185">
        <f>S878-P878</f>
        <v>316741</v>
      </c>
      <c r="S878" s="180">
        <v>9502897</v>
      </c>
      <c r="T878" s="185">
        <f>S878/100000</f>
        <v>95.028970000000001</v>
      </c>
      <c r="U878" s="186">
        <f t="shared" ref="U878:U880" si="1477">(R878/S878)</f>
        <v>3.3330993695922413E-2</v>
      </c>
      <c r="V878" s="187">
        <v>4</v>
      </c>
      <c r="W878" s="239">
        <f>SUM(S878/(V878*1000000))</f>
        <v>2.3757242500000002</v>
      </c>
      <c r="X878" s="186">
        <f t="shared" ref="X878:X880" si="1478">SUM(M878/V878)</f>
        <v>0.9853345</v>
      </c>
      <c r="Y878" s="178">
        <v>2018</v>
      </c>
      <c r="Z878" s="190"/>
      <c r="AA878" s="190"/>
      <c r="AB878" s="191" t="s">
        <v>3279</v>
      </c>
      <c r="AC878" s="190"/>
    </row>
    <row r="879" spans="1:29">
      <c r="A879" s="263">
        <v>42</v>
      </c>
      <c r="B879" s="206">
        <v>79</v>
      </c>
      <c r="C879" s="189">
        <v>62</v>
      </c>
      <c r="D879" s="253">
        <f t="shared" ref="D879:D880" si="1479">AVERAGE(B879:C879)</f>
        <v>70.5</v>
      </c>
      <c r="E879" s="189">
        <v>86</v>
      </c>
      <c r="F879" s="189">
        <v>74</v>
      </c>
      <c r="G879" s="244">
        <f t="shared" si="1094"/>
        <v>12</v>
      </c>
      <c r="H879" s="244">
        <f t="shared" ref="H879:H880" si="1480">AVERAGE(E879:F879)</f>
        <v>80</v>
      </c>
      <c r="I879" s="244">
        <f t="shared" si="1466"/>
        <v>-9.5</v>
      </c>
      <c r="J879" s="193" t="s">
        <v>1688</v>
      </c>
      <c r="K879" s="193" t="s">
        <v>3280</v>
      </c>
      <c r="L879" s="193" t="s">
        <v>1536</v>
      </c>
      <c r="M879" s="184">
        <f t="shared" si="1474"/>
        <v>27.487144000000001</v>
      </c>
      <c r="N879" s="185">
        <v>27487144</v>
      </c>
      <c r="O879" s="184">
        <f t="shared" si="1475"/>
        <v>95.020212999999998</v>
      </c>
      <c r="P879" s="185">
        <v>95020213</v>
      </c>
      <c r="Q879" s="184">
        <f t="shared" si="1476"/>
        <v>895.45507799999996</v>
      </c>
      <c r="R879" s="180">
        <v>895455078</v>
      </c>
      <c r="S879" s="185">
        <f>SUM(P879+Q879)</f>
        <v>95021108.455078006</v>
      </c>
      <c r="T879" s="185">
        <f t="shared" ref="T879:T888" si="1481">S879/1000000</f>
        <v>95.021108455078007</v>
      </c>
      <c r="U879" s="209">
        <f t="shared" si="1477"/>
        <v>9.423749023337626</v>
      </c>
      <c r="V879" s="187">
        <v>40</v>
      </c>
      <c r="W879" s="223">
        <f t="shared" ref="W879:W882" si="1482">SUM(T879/V879)</f>
        <v>2.3755277113769502</v>
      </c>
      <c r="X879" s="228">
        <f t="shared" si="1478"/>
        <v>0.68717859999999997</v>
      </c>
      <c r="Y879" s="189">
        <v>2013</v>
      </c>
      <c r="Z879" s="190"/>
      <c r="AA879" s="190"/>
      <c r="AB879" s="224" t="s">
        <v>3281</v>
      </c>
      <c r="AC879" s="189"/>
    </row>
    <row r="880" spans="1:29">
      <c r="A880" s="263" t="s">
        <v>3282</v>
      </c>
      <c r="B880" s="206">
        <v>89</v>
      </c>
      <c r="C880" s="189">
        <v>75</v>
      </c>
      <c r="D880" s="253">
        <f t="shared" si="1479"/>
        <v>82</v>
      </c>
      <c r="E880" s="189">
        <v>88</v>
      </c>
      <c r="F880" s="189">
        <v>85</v>
      </c>
      <c r="G880" s="244">
        <f t="shared" si="1094"/>
        <v>3</v>
      </c>
      <c r="H880" s="244">
        <f t="shared" si="1480"/>
        <v>86.5</v>
      </c>
      <c r="I880" s="244">
        <f t="shared" si="1466"/>
        <v>-4.5</v>
      </c>
      <c r="J880" s="193" t="s">
        <v>1544</v>
      </c>
      <c r="K880" s="193" t="s">
        <v>3283</v>
      </c>
      <c r="L880" s="193" t="s">
        <v>1536</v>
      </c>
      <c r="M880" s="184">
        <f t="shared" si="1474"/>
        <v>0.18728900000000001</v>
      </c>
      <c r="N880" s="185">
        <v>187289</v>
      </c>
      <c r="O880" s="184">
        <f t="shared" si="1475"/>
        <v>26.947624000000001</v>
      </c>
      <c r="P880" s="185">
        <v>26947624</v>
      </c>
      <c r="Q880" s="184">
        <f t="shared" si="1476"/>
        <v>63.3</v>
      </c>
      <c r="R880" s="185">
        <v>63300000</v>
      </c>
      <c r="S880" s="185">
        <v>90247624</v>
      </c>
      <c r="T880" s="185">
        <f t="shared" si="1481"/>
        <v>90.247624000000002</v>
      </c>
      <c r="U880" s="209">
        <f t="shared" si="1477"/>
        <v>0.70140350731006507</v>
      </c>
      <c r="V880" s="187">
        <v>38</v>
      </c>
      <c r="W880" s="223">
        <f t="shared" si="1482"/>
        <v>2.3749374736842106</v>
      </c>
      <c r="X880" s="228">
        <f t="shared" si="1478"/>
        <v>4.9286578947368423E-3</v>
      </c>
      <c r="Y880" s="189">
        <v>2013</v>
      </c>
      <c r="Z880" s="190"/>
      <c r="AA880" s="190"/>
      <c r="AB880" s="224" t="s">
        <v>3284</v>
      </c>
      <c r="AC880" s="189"/>
    </row>
    <row r="881" spans="1:29">
      <c r="A881" s="262" t="s">
        <v>1396</v>
      </c>
      <c r="B881" s="177">
        <v>70</v>
      </c>
      <c r="C881" s="195">
        <v>65</v>
      </c>
      <c r="D881" s="252">
        <f>(B881+C881)/2</f>
        <v>67.5</v>
      </c>
      <c r="E881" s="195">
        <v>66</v>
      </c>
      <c r="F881" s="195">
        <v>67</v>
      </c>
      <c r="G881" s="180">
        <f t="shared" si="1094"/>
        <v>-1</v>
      </c>
      <c r="H881" s="195">
        <f>(E881+F881)/2</f>
        <v>66.5</v>
      </c>
      <c r="I881" s="208">
        <f t="shared" si="1466"/>
        <v>1</v>
      </c>
      <c r="J881" s="183" t="s">
        <v>1534</v>
      </c>
      <c r="K881" s="183" t="s">
        <v>1534</v>
      </c>
      <c r="L881" s="183" t="s">
        <v>1557</v>
      </c>
      <c r="M881" s="184">
        <f t="shared" si="1474"/>
        <v>102.665981</v>
      </c>
      <c r="N881" s="180">
        <v>102665981</v>
      </c>
      <c r="O881" s="216">
        <f t="shared" si="1475"/>
        <v>7.5385070000000001</v>
      </c>
      <c r="P881" s="180">
        <v>7538507</v>
      </c>
      <c r="Q881" s="184">
        <f t="shared" si="1476"/>
        <v>371.70435900000001</v>
      </c>
      <c r="R881" s="185">
        <v>371704359</v>
      </c>
      <c r="S881" s="185">
        <f>R881+P881</f>
        <v>379242866</v>
      </c>
      <c r="T881" s="185">
        <f t="shared" si="1481"/>
        <v>379.24286599999999</v>
      </c>
      <c r="U881" s="209">
        <f>R881/S881</f>
        <v>0.98012221804061572</v>
      </c>
      <c r="V881" s="187">
        <v>160</v>
      </c>
      <c r="W881" s="188">
        <f t="shared" si="1482"/>
        <v>2.3702679125000001</v>
      </c>
      <c r="X881" s="209">
        <f>N881/(V881*1000000)</f>
        <v>0.64166238124999997</v>
      </c>
      <c r="Y881" s="195">
        <v>2016</v>
      </c>
      <c r="Z881" s="190"/>
      <c r="AA881" s="190"/>
      <c r="AB881" s="191" t="s">
        <v>3285</v>
      </c>
      <c r="AC881" s="190"/>
    </row>
    <row r="882" spans="1:29">
      <c r="A882" s="261" t="s">
        <v>3286</v>
      </c>
      <c r="B882" s="218">
        <v>3</v>
      </c>
      <c r="C882" s="178">
        <v>19</v>
      </c>
      <c r="D882" s="218">
        <f>AVERAGE(B882:C882)</f>
        <v>11</v>
      </c>
      <c r="E882" s="178">
        <v>57</v>
      </c>
      <c r="F882" s="178">
        <v>41</v>
      </c>
      <c r="G882" s="178">
        <f t="shared" si="1094"/>
        <v>16</v>
      </c>
      <c r="H882" s="178">
        <f>AVERAGE(E882:F882)</f>
        <v>49</v>
      </c>
      <c r="I882" s="218">
        <f t="shared" si="1466"/>
        <v>-38</v>
      </c>
      <c r="J882" s="213" t="s">
        <v>1612</v>
      </c>
      <c r="K882" s="213" t="s">
        <v>1741</v>
      </c>
      <c r="L882" s="213" t="s">
        <v>1547</v>
      </c>
      <c r="M882" s="221">
        <v>13.652001</v>
      </c>
      <c r="N882" s="181">
        <v>13652001</v>
      </c>
      <c r="O882" s="216">
        <f t="shared" si="1475"/>
        <v>35.017296999999999</v>
      </c>
      <c r="P882" s="222">
        <v>35017297</v>
      </c>
      <c r="Q882" s="216">
        <f t="shared" si="1476"/>
        <v>24.174831000000001</v>
      </c>
      <c r="R882" s="222">
        <v>24174831</v>
      </c>
      <c r="S882" s="222">
        <v>59192128</v>
      </c>
      <c r="T882" s="222">
        <f t="shared" si="1481"/>
        <v>59.192127999999997</v>
      </c>
      <c r="U882" s="209">
        <f t="shared" ref="U882:U885" si="1483">(R882/S882)</f>
        <v>0.40841293963954128</v>
      </c>
      <c r="V882" s="187">
        <v>25</v>
      </c>
      <c r="W882" s="223">
        <f t="shared" si="1482"/>
        <v>2.36768512</v>
      </c>
      <c r="X882" s="228">
        <f t="shared" ref="X882:X885" si="1484">SUM(M882/V882)</f>
        <v>0.54608003999999999</v>
      </c>
      <c r="Y882" s="178">
        <v>2007</v>
      </c>
      <c r="Z882" s="190"/>
      <c r="AA882" s="190"/>
      <c r="AB882" s="191" t="s">
        <v>3287</v>
      </c>
      <c r="AC882" s="190"/>
    </row>
    <row r="883" spans="1:29">
      <c r="A883" s="262" t="s">
        <v>3288</v>
      </c>
      <c r="B883" s="177">
        <v>45</v>
      </c>
      <c r="C883" s="195">
        <v>51</v>
      </c>
      <c r="D883" s="180">
        <f t="shared" ref="D883:D884" si="1485">(B883+C883)/2</f>
        <v>48</v>
      </c>
      <c r="E883" s="195">
        <v>30</v>
      </c>
      <c r="F883" s="195">
        <v>46</v>
      </c>
      <c r="G883" s="211">
        <f t="shared" si="1094"/>
        <v>-16</v>
      </c>
      <c r="H883" s="211">
        <f t="shared" ref="H883:H884" si="1486">(E883+F883)/2</f>
        <v>38</v>
      </c>
      <c r="I883" s="181">
        <f t="shared" si="1466"/>
        <v>10</v>
      </c>
      <c r="J883" s="196" t="s">
        <v>1550</v>
      </c>
      <c r="K883" s="196" t="s">
        <v>1633</v>
      </c>
      <c r="L883" s="197" t="s">
        <v>1547</v>
      </c>
      <c r="M883" s="198">
        <f t="shared" ref="M883:M888" si="1487">N883/1000000</f>
        <v>8.0042829999999991</v>
      </c>
      <c r="N883" s="180">
        <v>8004283</v>
      </c>
      <c r="O883" s="198">
        <f t="shared" si="1475"/>
        <v>22.105643000000001</v>
      </c>
      <c r="P883" s="180">
        <v>22105643</v>
      </c>
      <c r="Q883" s="198">
        <f t="shared" si="1476"/>
        <v>25.24164</v>
      </c>
      <c r="R883" s="181">
        <f>S883-P883</f>
        <v>25241640</v>
      </c>
      <c r="S883" s="180">
        <v>47347283</v>
      </c>
      <c r="T883" s="180">
        <f t="shared" si="1481"/>
        <v>47.347282999999997</v>
      </c>
      <c r="U883" s="186">
        <f t="shared" si="1483"/>
        <v>0.53311696892934701</v>
      </c>
      <c r="V883" s="227">
        <v>20</v>
      </c>
      <c r="W883" s="239">
        <f t="shared" ref="W883:W884" si="1488">SUM(S883/(V883*1000000))</f>
        <v>2.3673641499999998</v>
      </c>
      <c r="X883" s="186">
        <f t="shared" si="1484"/>
        <v>0.40021414999999994</v>
      </c>
      <c r="Y883" s="195">
        <v>2017</v>
      </c>
      <c r="Z883" s="202"/>
      <c r="AA883" s="202"/>
      <c r="AB883" s="203" t="s">
        <v>3289</v>
      </c>
      <c r="AC883" s="202"/>
    </row>
    <row r="884" spans="1:29">
      <c r="A884" s="249" t="s">
        <v>51</v>
      </c>
      <c r="B884" s="177">
        <v>60</v>
      </c>
      <c r="C884" s="177">
        <v>54</v>
      </c>
      <c r="D884" s="177">
        <f t="shared" si="1485"/>
        <v>57</v>
      </c>
      <c r="E884" s="177">
        <v>94</v>
      </c>
      <c r="F884" s="177">
        <v>88</v>
      </c>
      <c r="G884" s="177">
        <f t="shared" si="1094"/>
        <v>6</v>
      </c>
      <c r="H884" s="177">
        <f t="shared" si="1486"/>
        <v>91</v>
      </c>
      <c r="I884" s="177">
        <f t="shared" si="1466"/>
        <v>-34</v>
      </c>
      <c r="J884" s="183" t="s">
        <v>1544</v>
      </c>
      <c r="K884" s="232" t="s">
        <v>3290</v>
      </c>
      <c r="L884" s="232" t="s">
        <v>1541</v>
      </c>
      <c r="M884" s="216">
        <f t="shared" si="1487"/>
        <v>28.525613</v>
      </c>
      <c r="N884" s="180">
        <v>28525613</v>
      </c>
      <c r="O884" s="216">
        <f t="shared" si="1475"/>
        <v>85.316378</v>
      </c>
      <c r="P884" s="180">
        <v>85316378</v>
      </c>
      <c r="Q884" s="216">
        <f t="shared" si="1476"/>
        <v>316.39332000000002</v>
      </c>
      <c r="R884" s="180">
        <v>316393320</v>
      </c>
      <c r="S884" s="180">
        <f>P884+R884</f>
        <v>401709698</v>
      </c>
      <c r="T884" s="180">
        <f t="shared" si="1481"/>
        <v>401.709698</v>
      </c>
      <c r="U884" s="234">
        <f t="shared" si="1483"/>
        <v>0.78761683269095484</v>
      </c>
      <c r="V884" s="227">
        <v>170</v>
      </c>
      <c r="W884" s="235">
        <f t="shared" si="1488"/>
        <v>2.3629982235294116</v>
      </c>
      <c r="X884" s="234">
        <f t="shared" si="1484"/>
        <v>0.16779772352941177</v>
      </c>
      <c r="Y884" s="177">
        <v>2019</v>
      </c>
      <c r="Z884" s="236"/>
      <c r="AA884" s="236"/>
      <c r="AB884" s="248" t="s">
        <v>3291</v>
      </c>
      <c r="AC884" s="190"/>
    </row>
    <row r="885" spans="1:29">
      <c r="A885" s="263" t="s">
        <v>3292</v>
      </c>
      <c r="B885" s="206">
        <v>19</v>
      </c>
      <c r="C885" s="189">
        <v>31</v>
      </c>
      <c r="D885" s="253">
        <f>AVERAGE(B885:C885)</f>
        <v>25</v>
      </c>
      <c r="E885" s="189">
        <v>41</v>
      </c>
      <c r="F885" s="189">
        <v>46</v>
      </c>
      <c r="G885" s="244">
        <f t="shared" si="1094"/>
        <v>-5</v>
      </c>
      <c r="H885" s="244">
        <f>AVERAGE(E885:F885)</f>
        <v>43.5</v>
      </c>
      <c r="I885" s="244">
        <f t="shared" si="1466"/>
        <v>-18.5</v>
      </c>
      <c r="J885" s="193" t="s">
        <v>1432</v>
      </c>
      <c r="K885" s="193" t="s">
        <v>1432</v>
      </c>
      <c r="L885" s="193" t="s">
        <v>1557</v>
      </c>
      <c r="M885" s="184">
        <f t="shared" si="1487"/>
        <v>21.74447</v>
      </c>
      <c r="N885" s="185">
        <v>21744470</v>
      </c>
      <c r="O885" s="184">
        <f t="shared" si="1475"/>
        <v>34.341945000000003</v>
      </c>
      <c r="P885" s="185">
        <v>34341945</v>
      </c>
      <c r="Q885" s="184">
        <f t="shared" si="1476"/>
        <v>12.9</v>
      </c>
      <c r="R885" s="185">
        <v>12900000</v>
      </c>
      <c r="S885" s="185">
        <v>47241945</v>
      </c>
      <c r="T885" s="185">
        <f t="shared" si="1481"/>
        <v>47.241945000000001</v>
      </c>
      <c r="U885" s="209">
        <f t="shared" si="1483"/>
        <v>0.27306242365762035</v>
      </c>
      <c r="V885" s="227">
        <v>20</v>
      </c>
      <c r="W885" s="223">
        <f t="shared" ref="W885:W886" si="1489">SUM(T885/V885)</f>
        <v>2.3620972500000001</v>
      </c>
      <c r="X885" s="228">
        <f t="shared" si="1484"/>
        <v>1.0872234999999999</v>
      </c>
      <c r="Y885" s="189">
        <v>2013</v>
      </c>
      <c r="Z885" s="190"/>
      <c r="AA885" s="190"/>
      <c r="AB885" s="224" t="s">
        <v>3293</v>
      </c>
      <c r="AC885" s="189"/>
    </row>
    <row r="886" spans="1:29">
      <c r="A886" s="262" t="s">
        <v>411</v>
      </c>
      <c r="B886" s="177">
        <v>31</v>
      </c>
      <c r="C886" s="195">
        <v>32</v>
      </c>
      <c r="D886" s="252">
        <f t="shared" ref="D886:D888" si="1490">(B886+C886)/2</f>
        <v>31.5</v>
      </c>
      <c r="E886" s="195">
        <v>32</v>
      </c>
      <c r="F886" s="195">
        <v>46</v>
      </c>
      <c r="G886" s="180">
        <f t="shared" si="1094"/>
        <v>-14</v>
      </c>
      <c r="H886" s="195">
        <f t="shared" ref="H886:H888" si="1491">(E886+F886)/2</f>
        <v>39</v>
      </c>
      <c r="I886" s="208">
        <f t="shared" si="1466"/>
        <v>-7.5</v>
      </c>
      <c r="J886" s="204" t="s">
        <v>1544</v>
      </c>
      <c r="K886" s="204" t="s">
        <v>1544</v>
      </c>
      <c r="L886" s="183" t="s">
        <v>1557</v>
      </c>
      <c r="M886" s="184">
        <f t="shared" si="1487"/>
        <v>41.039943999999998</v>
      </c>
      <c r="N886" s="180">
        <v>41039944</v>
      </c>
      <c r="O886" s="216">
        <f t="shared" si="1475"/>
        <v>103.14428599999999</v>
      </c>
      <c r="P886" s="180">
        <v>103144286</v>
      </c>
      <c r="Q886" s="184">
        <f t="shared" si="1476"/>
        <v>286.52301999999997</v>
      </c>
      <c r="R886" s="185">
        <v>286523020</v>
      </c>
      <c r="S886" s="185">
        <f>R886+P886</f>
        <v>389667306</v>
      </c>
      <c r="T886" s="185">
        <f t="shared" si="1481"/>
        <v>389.667306</v>
      </c>
      <c r="U886" s="209">
        <f>R886/S886</f>
        <v>0.73530166782840134</v>
      </c>
      <c r="V886" s="187">
        <v>165</v>
      </c>
      <c r="W886" s="188">
        <f t="shared" si="1489"/>
        <v>2.3616200363636364</v>
      </c>
      <c r="X886" s="209">
        <f>N886/(V886*1000000)</f>
        <v>0.24872693333333334</v>
      </c>
      <c r="Y886" s="195">
        <v>2016</v>
      </c>
      <c r="Z886" s="190"/>
      <c r="AA886" s="190"/>
      <c r="AB886" s="191" t="s">
        <v>3294</v>
      </c>
      <c r="AC886" s="190"/>
    </row>
    <row r="887" spans="1:29">
      <c r="A887" s="229" t="s">
        <v>3295</v>
      </c>
      <c r="B887" s="177">
        <v>73</v>
      </c>
      <c r="C887" s="206">
        <v>66</v>
      </c>
      <c r="D887" s="177">
        <f t="shared" si="1490"/>
        <v>69.5</v>
      </c>
      <c r="E887" s="177">
        <v>97</v>
      </c>
      <c r="F887" s="177">
        <v>62</v>
      </c>
      <c r="G887" s="177">
        <f t="shared" si="1094"/>
        <v>35</v>
      </c>
      <c r="H887" s="177">
        <f t="shared" si="1491"/>
        <v>79.5</v>
      </c>
      <c r="I887" s="177">
        <f t="shared" si="1466"/>
        <v>-10</v>
      </c>
      <c r="J887" s="204" t="s">
        <v>1554</v>
      </c>
      <c r="K887" s="231" t="s">
        <v>1554</v>
      </c>
      <c r="L887" s="232" t="s">
        <v>1536</v>
      </c>
      <c r="M887" s="216">
        <f t="shared" si="1487"/>
        <v>11.67672</v>
      </c>
      <c r="N887" s="233">
        <v>11676720</v>
      </c>
      <c r="O887" s="216">
        <f t="shared" si="1475"/>
        <v>39.911835000000004</v>
      </c>
      <c r="P887" s="180">
        <v>39911835</v>
      </c>
      <c r="Q887" s="216">
        <f t="shared" si="1476"/>
        <v>0.2</v>
      </c>
      <c r="R887" s="233">
        <v>200000</v>
      </c>
      <c r="S887" s="180">
        <f>P887+R887</f>
        <v>40111835</v>
      </c>
      <c r="T887" s="180">
        <f t="shared" si="1481"/>
        <v>40.111834999999999</v>
      </c>
      <c r="U887" s="234">
        <f t="shared" ref="U887:U895" si="1492">(R887/S887)</f>
        <v>4.9860596006141332E-3</v>
      </c>
      <c r="V887" s="227">
        <v>17</v>
      </c>
      <c r="W887" s="235">
        <f t="shared" ref="W887:W888" si="1493">SUM(S887/(V887*1000000))</f>
        <v>2.3595197058823532</v>
      </c>
      <c r="X887" s="234">
        <f t="shared" ref="X887:X895" si="1494">SUM(M887/V887)</f>
        <v>0.6868658823529411</v>
      </c>
      <c r="Y887" s="177">
        <v>2019</v>
      </c>
      <c r="Z887" s="236"/>
      <c r="AA887" s="236"/>
      <c r="AB887" s="248" t="s">
        <v>3296</v>
      </c>
      <c r="AC887" s="190"/>
    </row>
    <row r="888" spans="1:29">
      <c r="A888" s="268" t="s">
        <v>3297</v>
      </c>
      <c r="B888" s="177">
        <v>51</v>
      </c>
      <c r="C888" s="178">
        <v>50</v>
      </c>
      <c r="D888" s="180">
        <f t="shared" si="1490"/>
        <v>50.5</v>
      </c>
      <c r="E888" s="178">
        <v>71</v>
      </c>
      <c r="F888" s="180">
        <v>69</v>
      </c>
      <c r="G888" s="181">
        <f t="shared" si="1094"/>
        <v>2</v>
      </c>
      <c r="H888" s="182">
        <f t="shared" si="1491"/>
        <v>70</v>
      </c>
      <c r="I888" s="181">
        <f t="shared" si="1466"/>
        <v>-19.5</v>
      </c>
      <c r="J888" s="204" t="s">
        <v>1544</v>
      </c>
      <c r="K888" s="204" t="s">
        <v>1544</v>
      </c>
      <c r="L888" s="183" t="s">
        <v>1557</v>
      </c>
      <c r="M888" s="184">
        <f t="shared" si="1487"/>
        <v>36.01164</v>
      </c>
      <c r="N888" s="180">
        <v>36011640</v>
      </c>
      <c r="O888" s="184">
        <f t="shared" si="1475"/>
        <v>98.296664000000007</v>
      </c>
      <c r="P888" s="180">
        <v>98296664</v>
      </c>
      <c r="Q888" s="184">
        <f t="shared" si="1476"/>
        <v>47.952734</v>
      </c>
      <c r="R888" s="185">
        <f>S888-P888</f>
        <v>47952734</v>
      </c>
      <c r="S888" s="180">
        <v>146249398</v>
      </c>
      <c r="T888" s="185">
        <f t="shared" si="1481"/>
        <v>146.24939800000001</v>
      </c>
      <c r="U888" s="186">
        <f t="shared" si="1492"/>
        <v>0.32788329152643758</v>
      </c>
      <c r="V888" s="187">
        <v>62</v>
      </c>
      <c r="W888" s="239">
        <f t="shared" si="1493"/>
        <v>2.3588612580645161</v>
      </c>
      <c r="X888" s="186">
        <f t="shared" si="1494"/>
        <v>0.5808329032258065</v>
      </c>
      <c r="Y888" s="178">
        <v>2018</v>
      </c>
      <c r="Z888" s="190"/>
      <c r="AA888" s="190"/>
      <c r="AB888" s="191" t="s">
        <v>3298</v>
      </c>
      <c r="AC888" s="190"/>
    </row>
    <row r="889" spans="1:29">
      <c r="A889" s="261" t="s">
        <v>1261</v>
      </c>
      <c r="B889" s="218">
        <v>50</v>
      </c>
      <c r="C889" s="178">
        <v>49</v>
      </c>
      <c r="D889" s="218">
        <f>AVERAGE(B889:C889)</f>
        <v>49.5</v>
      </c>
      <c r="E889" s="178">
        <v>67</v>
      </c>
      <c r="F889" s="178">
        <v>71</v>
      </c>
      <c r="G889" s="178">
        <f t="shared" si="1094"/>
        <v>-4</v>
      </c>
      <c r="H889" s="178">
        <f>AVERAGE(E889:F889)</f>
        <v>69</v>
      </c>
      <c r="I889" s="218">
        <f t="shared" si="1466"/>
        <v>-19.5</v>
      </c>
      <c r="J889" s="213" t="s">
        <v>1609</v>
      </c>
      <c r="K889" s="213" t="s">
        <v>2194</v>
      </c>
      <c r="L889" s="213" t="s">
        <v>1557</v>
      </c>
      <c r="M889" s="221">
        <v>44.03</v>
      </c>
      <c r="N889" s="222">
        <f>M889*1000000</f>
        <v>44030000</v>
      </c>
      <c r="O889" s="184">
        <v>172.06</v>
      </c>
      <c r="P889" s="222">
        <f>O889*1000000</f>
        <v>172060000</v>
      </c>
      <c r="Q889" s="184">
        <v>228</v>
      </c>
      <c r="R889" s="180">
        <f>SUM(Q889*1000000)</f>
        <v>228000000</v>
      </c>
      <c r="S889" s="222">
        <f>T889*1000000</f>
        <v>400060000</v>
      </c>
      <c r="T889" s="222">
        <f>SUM(O889+Q889)</f>
        <v>400.06</v>
      </c>
      <c r="U889" s="209">
        <f t="shared" si="1492"/>
        <v>0.56991451282307659</v>
      </c>
      <c r="V889" s="187">
        <v>170</v>
      </c>
      <c r="W889" s="223">
        <f>SUM(T889/V889)</f>
        <v>2.3532941176470588</v>
      </c>
      <c r="X889" s="228">
        <f t="shared" si="1494"/>
        <v>0.25900000000000001</v>
      </c>
      <c r="Y889" s="178">
        <v>2010</v>
      </c>
      <c r="Z889" s="190"/>
      <c r="AA889" s="190"/>
      <c r="AB889" s="224" t="s">
        <v>3299</v>
      </c>
      <c r="AC889" s="189"/>
    </row>
    <row r="890" spans="1:29">
      <c r="A890" s="262" t="s">
        <v>3300</v>
      </c>
      <c r="B890" s="177">
        <v>99</v>
      </c>
      <c r="C890" s="195">
        <v>94</v>
      </c>
      <c r="D890" s="180">
        <f t="shared" ref="D890:D891" si="1495">(B890+C890)/2</f>
        <v>96.5</v>
      </c>
      <c r="E890" s="195">
        <v>84</v>
      </c>
      <c r="F890" s="195">
        <v>81</v>
      </c>
      <c r="G890" s="182">
        <f t="shared" si="1094"/>
        <v>3</v>
      </c>
      <c r="H890" s="182">
        <f t="shared" ref="H890:H891" si="1496">(E890+F890)/2</f>
        <v>82.5</v>
      </c>
      <c r="I890" s="181">
        <f t="shared" si="1466"/>
        <v>14</v>
      </c>
      <c r="J890" s="196" t="s">
        <v>1550</v>
      </c>
      <c r="K890" s="196" t="s">
        <v>1633</v>
      </c>
      <c r="L890" s="197" t="s">
        <v>1547</v>
      </c>
      <c r="M890" s="198">
        <f t="shared" ref="M890:M891" si="1497">N890/1000000</f>
        <v>0.36443700000000001</v>
      </c>
      <c r="N890" s="180">
        <v>364437</v>
      </c>
      <c r="O890" s="198">
        <f t="shared" ref="O890:O896" si="1498">P890/1000000</f>
        <v>23.531261000000001</v>
      </c>
      <c r="P890" s="180">
        <v>23531261</v>
      </c>
      <c r="Q890" s="198">
        <f t="shared" ref="Q890:Q896" si="1499">R890/1000000</f>
        <v>0</v>
      </c>
      <c r="R890" s="181">
        <v>0</v>
      </c>
      <c r="S890" s="180">
        <v>23531261</v>
      </c>
      <c r="T890" s="180">
        <f t="shared" ref="T890:T896" si="1500">S890/1000000</f>
        <v>23.531261000000001</v>
      </c>
      <c r="U890" s="186">
        <f t="shared" si="1492"/>
        <v>0</v>
      </c>
      <c r="V890" s="227">
        <v>10</v>
      </c>
      <c r="W890" s="239">
        <f>SUM(S890/(V890*1000000))</f>
        <v>2.3531260999999999</v>
      </c>
      <c r="X890" s="186">
        <f t="shared" si="1494"/>
        <v>3.6443700000000002E-2</v>
      </c>
      <c r="Y890" s="195">
        <v>2017</v>
      </c>
      <c r="Z890" s="202"/>
      <c r="AA890" s="202"/>
      <c r="AB890" s="203" t="s">
        <v>3301</v>
      </c>
      <c r="AC890" s="202"/>
    </row>
    <row r="891" spans="1:29">
      <c r="A891" s="264" t="s">
        <v>3302</v>
      </c>
      <c r="B891" s="206">
        <v>7</v>
      </c>
      <c r="C891" s="189">
        <v>28</v>
      </c>
      <c r="D891" s="253">
        <f t="shared" si="1495"/>
        <v>17.5</v>
      </c>
      <c r="E891" s="195">
        <v>47</v>
      </c>
      <c r="F891" s="189">
        <v>37</v>
      </c>
      <c r="G891" s="246">
        <f t="shared" si="1094"/>
        <v>10</v>
      </c>
      <c r="H891" s="244">
        <f t="shared" si="1496"/>
        <v>42</v>
      </c>
      <c r="I891" s="246">
        <f t="shared" si="1466"/>
        <v>-24.5</v>
      </c>
      <c r="J891" s="193" t="s">
        <v>1609</v>
      </c>
      <c r="K891" s="193" t="s">
        <v>2061</v>
      </c>
      <c r="L891" s="193" t="s">
        <v>1541</v>
      </c>
      <c r="M891" s="184">
        <f t="shared" si="1497"/>
        <v>8.32653</v>
      </c>
      <c r="N891" s="185">
        <v>8326530</v>
      </c>
      <c r="O891" s="184">
        <f t="shared" si="1498"/>
        <v>22.467449999999999</v>
      </c>
      <c r="P891" s="180">
        <v>22467450</v>
      </c>
      <c r="Q891" s="184">
        <f t="shared" si="1499"/>
        <v>59.792986999999997</v>
      </c>
      <c r="R891" s="180">
        <v>59792987</v>
      </c>
      <c r="S891" s="185">
        <f>SUM(P891+Q891*1000000)</f>
        <v>82260437</v>
      </c>
      <c r="T891" s="185">
        <f t="shared" si="1500"/>
        <v>82.260436999999996</v>
      </c>
      <c r="U891" s="209">
        <f t="shared" si="1492"/>
        <v>0.7268741716020789</v>
      </c>
      <c r="V891" s="187">
        <v>35</v>
      </c>
      <c r="W891" s="223">
        <f t="shared" ref="W891:W892" si="1501">SUM(T891/V891)</f>
        <v>2.3502981999999997</v>
      </c>
      <c r="X891" s="228">
        <f t="shared" si="1494"/>
        <v>0.23790085714285714</v>
      </c>
      <c r="Y891" s="189">
        <v>2015</v>
      </c>
      <c r="Z891" s="190"/>
      <c r="AA891" s="190"/>
      <c r="AB891" s="224" t="s">
        <v>3303</v>
      </c>
      <c r="AC891" s="189"/>
    </row>
    <row r="892" spans="1:29">
      <c r="A892" s="261" t="s">
        <v>3304</v>
      </c>
      <c r="B892" s="218">
        <v>33</v>
      </c>
      <c r="C892" s="182">
        <v>46</v>
      </c>
      <c r="D892" s="218">
        <f>AVERAGE(B892:C892)</f>
        <v>39.5</v>
      </c>
      <c r="E892" s="182">
        <v>51</v>
      </c>
      <c r="F892" s="182">
        <v>61</v>
      </c>
      <c r="G892" s="178">
        <f t="shared" si="1094"/>
        <v>-10</v>
      </c>
      <c r="H892" s="178">
        <f>AVERAGE(E892:F892)</f>
        <v>56</v>
      </c>
      <c r="I892" s="218">
        <f t="shared" si="1466"/>
        <v>-16.5</v>
      </c>
      <c r="J892" s="196" t="s">
        <v>1550</v>
      </c>
      <c r="K892" s="196" t="s">
        <v>1633</v>
      </c>
      <c r="L892" s="213" t="s">
        <v>1541</v>
      </c>
      <c r="M892" s="216">
        <v>7.4809270000000003</v>
      </c>
      <c r="N892" s="180">
        <v>7480927</v>
      </c>
      <c r="O892" s="216">
        <f t="shared" si="1498"/>
        <v>25.930651999999998</v>
      </c>
      <c r="P892" s="222">
        <v>25930652</v>
      </c>
      <c r="Q892" s="216">
        <f t="shared" si="1499"/>
        <v>21.069299000000001</v>
      </c>
      <c r="R892" s="222">
        <v>21069299</v>
      </c>
      <c r="S892" s="222">
        <v>46999951</v>
      </c>
      <c r="T892" s="222">
        <f t="shared" si="1500"/>
        <v>46.999951000000003</v>
      </c>
      <c r="U892" s="209">
        <f t="shared" si="1492"/>
        <v>0.44828342480612371</v>
      </c>
      <c r="V892" s="187">
        <v>20</v>
      </c>
      <c r="W892" s="223">
        <f t="shared" si="1501"/>
        <v>2.3499975500000003</v>
      </c>
      <c r="X892" s="228">
        <f t="shared" si="1494"/>
        <v>0.37404635000000003</v>
      </c>
      <c r="Y892" s="178">
        <v>2007</v>
      </c>
      <c r="Z892" s="202"/>
      <c r="AA892" s="190"/>
      <c r="AB892" s="193" t="s">
        <v>1537</v>
      </c>
      <c r="AC892" s="190"/>
    </row>
    <row r="893" spans="1:29">
      <c r="A893" s="229" t="s">
        <v>3305</v>
      </c>
      <c r="B893" s="177">
        <v>80</v>
      </c>
      <c r="C893" s="177">
        <v>61</v>
      </c>
      <c r="D893" s="177">
        <f>(B893+C893)/2</f>
        <v>70.5</v>
      </c>
      <c r="E893" s="177">
        <v>95</v>
      </c>
      <c r="F893" s="177">
        <v>57</v>
      </c>
      <c r="G893" s="177">
        <f t="shared" si="1094"/>
        <v>38</v>
      </c>
      <c r="H893" s="177">
        <f>(E893+F893)/2</f>
        <v>76</v>
      </c>
      <c r="I893" s="177">
        <f t="shared" si="1466"/>
        <v>-5.5</v>
      </c>
      <c r="J893" s="204" t="s">
        <v>1608</v>
      </c>
      <c r="K893" s="231" t="s">
        <v>1608</v>
      </c>
      <c r="L893" s="232" t="s">
        <v>1547</v>
      </c>
      <c r="M893" s="216">
        <f>N893/1000000</f>
        <v>20.612100000000002</v>
      </c>
      <c r="N893" s="233">
        <v>20612100</v>
      </c>
      <c r="O893" s="216">
        <f t="shared" si="1498"/>
        <v>60.196485000000003</v>
      </c>
      <c r="P893" s="180">
        <v>60196485</v>
      </c>
      <c r="Q893" s="216">
        <f t="shared" si="1499"/>
        <v>116</v>
      </c>
      <c r="R893" s="233">
        <v>116000000</v>
      </c>
      <c r="S893" s="180">
        <f>P893+R893</f>
        <v>176196485</v>
      </c>
      <c r="T893" s="180">
        <f t="shared" si="1500"/>
        <v>176.196485</v>
      </c>
      <c r="U893" s="234">
        <f t="shared" si="1492"/>
        <v>0.65835592577229907</v>
      </c>
      <c r="V893" s="227">
        <v>75</v>
      </c>
      <c r="W893" s="235">
        <f>SUM(S893/(V893*1000000))</f>
        <v>2.3492864666666669</v>
      </c>
      <c r="X893" s="234">
        <f t="shared" si="1494"/>
        <v>0.27482800000000002</v>
      </c>
      <c r="Y893" s="177">
        <v>2019</v>
      </c>
      <c r="Z893" s="236"/>
      <c r="AA893" s="236"/>
      <c r="AB893" s="248" t="s">
        <v>3306</v>
      </c>
      <c r="AC893" s="190"/>
    </row>
    <row r="894" spans="1:29">
      <c r="A894" s="261" t="s">
        <v>3307</v>
      </c>
      <c r="B894" s="218">
        <v>50</v>
      </c>
      <c r="C894" s="178">
        <v>53</v>
      </c>
      <c r="D894" s="218">
        <f>AVERAGE(B894:C894)</f>
        <v>51.5</v>
      </c>
      <c r="E894" s="178">
        <v>56</v>
      </c>
      <c r="F894" s="178">
        <v>65</v>
      </c>
      <c r="G894" s="178">
        <f t="shared" si="1094"/>
        <v>-9</v>
      </c>
      <c r="H894" s="178">
        <f>AVERAGE(E894:F894)</f>
        <v>60.5</v>
      </c>
      <c r="I894" s="218">
        <f t="shared" si="1466"/>
        <v>-9</v>
      </c>
      <c r="J894" s="213" t="s">
        <v>1402</v>
      </c>
      <c r="K894" s="213" t="s">
        <v>1402</v>
      </c>
      <c r="L894" s="213" t="s">
        <v>1541</v>
      </c>
      <c r="M894" s="221">
        <v>15.951902</v>
      </c>
      <c r="N894" s="181">
        <v>15951902</v>
      </c>
      <c r="O894" s="216">
        <f t="shared" si="1498"/>
        <v>39.568995999999999</v>
      </c>
      <c r="P894" s="222">
        <v>39568996</v>
      </c>
      <c r="Q894" s="216">
        <f t="shared" si="1499"/>
        <v>35.526091000000001</v>
      </c>
      <c r="R894" s="222">
        <v>35526091</v>
      </c>
      <c r="S894" s="222">
        <v>75095087</v>
      </c>
      <c r="T894" s="222">
        <f t="shared" si="1500"/>
        <v>75.095087000000007</v>
      </c>
      <c r="U894" s="209">
        <f t="shared" si="1492"/>
        <v>0.47308142808330456</v>
      </c>
      <c r="V894" s="187">
        <v>32</v>
      </c>
      <c r="W894" s="223">
        <f>SUM(T894/V894)</f>
        <v>2.3467214687500002</v>
      </c>
      <c r="X894" s="228">
        <f t="shared" si="1494"/>
        <v>0.49849693750000001</v>
      </c>
      <c r="Y894" s="178">
        <v>2007</v>
      </c>
      <c r="Z894" s="190"/>
      <c r="AA894" s="190"/>
      <c r="AB894" s="191" t="s">
        <v>3308</v>
      </c>
      <c r="AC894" s="190"/>
    </row>
    <row r="895" spans="1:29">
      <c r="A895" s="268" t="s">
        <v>3309</v>
      </c>
      <c r="B895" s="177">
        <v>47</v>
      </c>
      <c r="C895" s="178">
        <v>51</v>
      </c>
      <c r="D895" s="180">
        <f t="shared" ref="D895:D896" si="1502">(B895+C895)/2</f>
        <v>49</v>
      </c>
      <c r="E895" s="178">
        <v>75</v>
      </c>
      <c r="F895" s="180">
        <v>53</v>
      </c>
      <c r="G895" s="181">
        <f t="shared" si="1094"/>
        <v>22</v>
      </c>
      <c r="H895" s="182">
        <f t="shared" ref="H895:H896" si="1503">(E895+F895)/2</f>
        <v>64</v>
      </c>
      <c r="I895" s="181">
        <f t="shared" si="1466"/>
        <v>-15</v>
      </c>
      <c r="J895" s="204" t="s">
        <v>1544</v>
      </c>
      <c r="K895" s="204" t="s">
        <v>1544</v>
      </c>
      <c r="L895" s="183" t="s">
        <v>1547</v>
      </c>
      <c r="M895" s="184">
        <f t="shared" ref="M895:M896" si="1504">N895/1000000</f>
        <v>24.905014999999999</v>
      </c>
      <c r="N895" s="180">
        <v>24905015</v>
      </c>
      <c r="O895" s="184">
        <f t="shared" si="1498"/>
        <v>67.145290000000003</v>
      </c>
      <c r="P895" s="180">
        <v>67145290</v>
      </c>
      <c r="Q895" s="184">
        <f t="shared" si="1499"/>
        <v>225.91793000000001</v>
      </c>
      <c r="R895" s="185">
        <f>S895-P895</f>
        <v>225917930</v>
      </c>
      <c r="S895" s="180">
        <v>293063220</v>
      </c>
      <c r="T895" s="185">
        <f t="shared" si="1500"/>
        <v>293.06322</v>
      </c>
      <c r="U895" s="186">
        <f t="shared" si="1492"/>
        <v>0.77088462346110853</v>
      </c>
      <c r="V895" s="187">
        <v>125</v>
      </c>
      <c r="W895" s="239">
        <f>SUM(S895/(V895*1000000))</f>
        <v>2.3445057600000001</v>
      </c>
      <c r="X895" s="186">
        <f t="shared" si="1494"/>
        <v>0.19924011999999999</v>
      </c>
      <c r="Y895" s="178">
        <v>2018</v>
      </c>
      <c r="Z895" s="190"/>
      <c r="AA895" s="190"/>
      <c r="AB895" s="191" t="s">
        <v>3310</v>
      </c>
      <c r="AC895" s="190"/>
    </row>
    <row r="896" spans="1:29">
      <c r="A896" s="262" t="s">
        <v>3311</v>
      </c>
      <c r="B896" s="177">
        <v>63</v>
      </c>
      <c r="C896" s="195">
        <v>57</v>
      </c>
      <c r="D896" s="252">
        <f t="shared" si="1502"/>
        <v>60</v>
      </c>
      <c r="E896" s="195">
        <v>64</v>
      </c>
      <c r="F896" s="195">
        <v>69</v>
      </c>
      <c r="G896" s="180">
        <f t="shared" si="1094"/>
        <v>-5</v>
      </c>
      <c r="H896" s="195">
        <f t="shared" si="1503"/>
        <v>66.5</v>
      </c>
      <c r="I896" s="208">
        <f t="shared" si="1466"/>
        <v>-6.5</v>
      </c>
      <c r="J896" s="204" t="s">
        <v>1608</v>
      </c>
      <c r="K896" s="204" t="s">
        <v>1608</v>
      </c>
      <c r="L896" s="183" t="s">
        <v>1541</v>
      </c>
      <c r="M896" s="184">
        <f t="shared" si="1504"/>
        <v>28.87114</v>
      </c>
      <c r="N896" s="180">
        <v>28871140</v>
      </c>
      <c r="O896" s="216">
        <f t="shared" si="1498"/>
        <v>85.218779999999995</v>
      </c>
      <c r="P896" s="180">
        <v>85218780</v>
      </c>
      <c r="Q896" s="184">
        <f t="shared" si="1499"/>
        <v>172.65432000000001</v>
      </c>
      <c r="R896" s="185">
        <v>172654320</v>
      </c>
      <c r="S896" s="185">
        <f>R896+P896</f>
        <v>257873100</v>
      </c>
      <c r="T896" s="185">
        <f t="shared" si="1500"/>
        <v>257.87310000000002</v>
      </c>
      <c r="U896" s="209">
        <f>R896/S896</f>
        <v>0.66953210707126876</v>
      </c>
      <c r="V896" s="187">
        <v>110</v>
      </c>
      <c r="W896" s="188">
        <f t="shared" ref="W896:W901" si="1505">SUM(T896/V896)</f>
        <v>2.3443009090909093</v>
      </c>
      <c r="X896" s="209">
        <f>N896/(V896*1000000)</f>
        <v>0.26246490909090908</v>
      </c>
      <c r="Y896" s="195">
        <v>2016</v>
      </c>
      <c r="Z896" s="190"/>
      <c r="AA896" s="190"/>
      <c r="AB896" s="191" t="s">
        <v>3312</v>
      </c>
      <c r="AC896" s="190"/>
    </row>
    <row r="897" spans="1:29">
      <c r="A897" s="261" t="s">
        <v>3313</v>
      </c>
      <c r="B897" s="218">
        <v>16</v>
      </c>
      <c r="C897" s="178">
        <v>36</v>
      </c>
      <c r="D897" s="247">
        <f>AVERAGE(B897:C897)</f>
        <v>26</v>
      </c>
      <c r="E897" s="178">
        <v>46</v>
      </c>
      <c r="F897" s="178">
        <v>50</v>
      </c>
      <c r="G897" s="220">
        <f t="shared" si="1094"/>
        <v>-4</v>
      </c>
      <c r="H897" s="220">
        <f>AVERAGE(E897:F897)</f>
        <v>48</v>
      </c>
      <c r="I897" s="220">
        <f t="shared" si="1466"/>
        <v>-22</v>
      </c>
      <c r="J897" s="213" t="s">
        <v>1550</v>
      </c>
      <c r="K897" s="213" t="s">
        <v>3125</v>
      </c>
      <c r="L897" s="213" t="s">
        <v>1547</v>
      </c>
      <c r="M897" s="221">
        <v>14</v>
      </c>
      <c r="N897" s="222">
        <f>M897*1000000</f>
        <v>14000000</v>
      </c>
      <c r="O897" s="184">
        <v>60.02</v>
      </c>
      <c r="P897" s="222">
        <f>O897*1000000</f>
        <v>60020000</v>
      </c>
      <c r="Q897" s="184">
        <v>52.44</v>
      </c>
      <c r="R897" s="180">
        <f>SUM(Q897*1000000)</f>
        <v>52440000</v>
      </c>
      <c r="S897" s="222">
        <f>T897*1000000</f>
        <v>112460000.00000001</v>
      </c>
      <c r="T897" s="222">
        <f>SUM(O897+Q897)</f>
        <v>112.46000000000001</v>
      </c>
      <c r="U897" s="209">
        <f>(R897/S897)</f>
        <v>0.46629912857905026</v>
      </c>
      <c r="V897" s="187">
        <v>48</v>
      </c>
      <c r="W897" s="223">
        <f t="shared" si="1505"/>
        <v>2.342916666666667</v>
      </c>
      <c r="X897" s="228">
        <f>SUM(M897/V897)</f>
        <v>0.29166666666666669</v>
      </c>
      <c r="Y897" s="178">
        <v>2010</v>
      </c>
      <c r="Z897" s="190"/>
      <c r="AA897" s="190"/>
      <c r="AB897" s="224" t="s">
        <v>3314</v>
      </c>
      <c r="AC897" s="189"/>
    </row>
    <row r="898" spans="1:29">
      <c r="A898" s="262" t="s">
        <v>3315</v>
      </c>
      <c r="B898" s="177">
        <v>12</v>
      </c>
      <c r="C898" s="195">
        <v>26</v>
      </c>
      <c r="D898" s="252">
        <f>(B898+C898)/2</f>
        <v>19</v>
      </c>
      <c r="E898" s="195">
        <v>62</v>
      </c>
      <c r="F898" s="195">
        <v>43</v>
      </c>
      <c r="G898" s="180">
        <f t="shared" si="1094"/>
        <v>19</v>
      </c>
      <c r="H898" s="195">
        <f>(E898+F898)/2</f>
        <v>52.5</v>
      </c>
      <c r="I898" s="208">
        <f t="shared" si="1466"/>
        <v>-33.5</v>
      </c>
      <c r="J898" s="204" t="s">
        <v>1554</v>
      </c>
      <c r="K898" s="204" t="s">
        <v>1554</v>
      </c>
      <c r="L898" s="183" t="s">
        <v>1541</v>
      </c>
      <c r="M898" s="184">
        <f>N898/1000000</f>
        <v>6.0504429999999996</v>
      </c>
      <c r="N898" s="180">
        <v>6050443</v>
      </c>
      <c r="O898" s="216">
        <f>P898/1000000</f>
        <v>18.730891</v>
      </c>
      <c r="P898" s="180">
        <v>18730891</v>
      </c>
      <c r="Q898" s="184">
        <f>R898/1000000</f>
        <v>4.6899870000000004</v>
      </c>
      <c r="R898" s="185">
        <v>4689987</v>
      </c>
      <c r="S898" s="185">
        <f>R898+P898</f>
        <v>23420878</v>
      </c>
      <c r="T898" s="185">
        <f>S898/1000000</f>
        <v>23.420877999999998</v>
      </c>
      <c r="U898" s="209">
        <f>R898/S898</f>
        <v>0.20024812904110598</v>
      </c>
      <c r="V898" s="187">
        <v>10</v>
      </c>
      <c r="W898" s="188">
        <f t="shared" si="1505"/>
        <v>2.3420877999999998</v>
      </c>
      <c r="X898" s="209">
        <f>N898/(V898*1000000)</f>
        <v>0.60504429999999998</v>
      </c>
      <c r="Y898" s="195">
        <v>2016</v>
      </c>
      <c r="Z898" s="190"/>
      <c r="AA898" s="190"/>
      <c r="AB898" s="191" t="s">
        <v>3316</v>
      </c>
      <c r="AC898" s="190"/>
    </row>
    <row r="899" spans="1:29">
      <c r="A899" s="261" t="s">
        <v>3317</v>
      </c>
      <c r="B899" s="218">
        <v>50</v>
      </c>
      <c r="C899" s="178">
        <v>45</v>
      </c>
      <c r="D899" s="218">
        <f t="shared" ref="D899:D900" si="1506">AVERAGE(B899:C899)</f>
        <v>47.5</v>
      </c>
      <c r="E899" s="178">
        <v>63</v>
      </c>
      <c r="F899" s="178">
        <v>63</v>
      </c>
      <c r="G899" s="178">
        <f t="shared" si="1094"/>
        <v>0</v>
      </c>
      <c r="H899" s="178">
        <f t="shared" ref="H899:H900" si="1507">AVERAGE(E899:F899)</f>
        <v>63</v>
      </c>
      <c r="I899" s="218">
        <f t="shared" si="1466"/>
        <v>-15.5</v>
      </c>
      <c r="J899" s="213" t="s">
        <v>1550</v>
      </c>
      <c r="K899" s="213" t="s">
        <v>1623</v>
      </c>
      <c r="L899" s="213" t="s">
        <v>1547</v>
      </c>
      <c r="M899" s="221">
        <v>0.26</v>
      </c>
      <c r="N899" s="222">
        <f t="shared" ref="N899:N900" si="1508">M899*1000000</f>
        <v>260000</v>
      </c>
      <c r="O899" s="184">
        <v>5.3</v>
      </c>
      <c r="P899" s="222">
        <f t="shared" ref="P899:P900" si="1509">O899*1000000</f>
        <v>5300000</v>
      </c>
      <c r="Q899" s="184">
        <v>29.79</v>
      </c>
      <c r="R899" s="180">
        <f t="shared" ref="R899:R900" si="1510">SUM(Q899*1000000)</f>
        <v>29790000</v>
      </c>
      <c r="S899" s="222">
        <f t="shared" ref="S899:S900" si="1511">T899*1000000</f>
        <v>35090000</v>
      </c>
      <c r="T899" s="222">
        <v>35.090000000000003</v>
      </c>
      <c r="U899" s="209">
        <f t="shared" ref="U899:U900" si="1512">(R899/S899)</f>
        <v>0.84895981761185524</v>
      </c>
      <c r="V899" s="187">
        <v>15</v>
      </c>
      <c r="W899" s="223">
        <f t="shared" si="1505"/>
        <v>2.3393333333333337</v>
      </c>
      <c r="X899" s="228">
        <f t="shared" ref="X899:X900" si="1513">SUM(M899/V899)</f>
        <v>1.7333333333333333E-2</v>
      </c>
      <c r="Y899" s="178">
        <v>2009</v>
      </c>
      <c r="Z899" s="190"/>
      <c r="AA899" s="190"/>
      <c r="AB899" s="224" t="s">
        <v>3318</v>
      </c>
      <c r="AC899" s="189"/>
    </row>
    <row r="900" spans="1:29">
      <c r="A900" s="261" t="s">
        <v>3319</v>
      </c>
      <c r="B900" s="218">
        <v>40</v>
      </c>
      <c r="C900" s="178">
        <v>51</v>
      </c>
      <c r="D900" s="218">
        <f t="shared" si="1506"/>
        <v>45.5</v>
      </c>
      <c r="E900" s="178">
        <v>48</v>
      </c>
      <c r="F900" s="178">
        <v>51</v>
      </c>
      <c r="G900" s="178">
        <f t="shared" si="1094"/>
        <v>-3</v>
      </c>
      <c r="H900" s="178">
        <f t="shared" si="1507"/>
        <v>49.5</v>
      </c>
      <c r="I900" s="218">
        <f t="shared" si="1466"/>
        <v>-4</v>
      </c>
      <c r="J900" s="213" t="s">
        <v>1550</v>
      </c>
      <c r="K900" s="213" t="s">
        <v>1550</v>
      </c>
      <c r="L900" s="213" t="s">
        <v>1574</v>
      </c>
      <c r="M900" s="221">
        <v>16.2</v>
      </c>
      <c r="N900" s="222">
        <f t="shared" si="1508"/>
        <v>16200000</v>
      </c>
      <c r="O900" s="184">
        <v>42.74</v>
      </c>
      <c r="P900" s="222">
        <f t="shared" si="1509"/>
        <v>42740000</v>
      </c>
      <c r="Q900" s="184">
        <v>6.31</v>
      </c>
      <c r="R900" s="180">
        <f t="shared" si="1510"/>
        <v>6310000</v>
      </c>
      <c r="S900" s="222">
        <f t="shared" si="1511"/>
        <v>49050000.000000007</v>
      </c>
      <c r="T900" s="222">
        <f>SUM(O900+Q900)</f>
        <v>49.050000000000004</v>
      </c>
      <c r="U900" s="209">
        <f t="shared" si="1512"/>
        <v>0.12864424057084606</v>
      </c>
      <c r="V900" s="187">
        <v>21</v>
      </c>
      <c r="W900" s="223">
        <f t="shared" si="1505"/>
        <v>2.3357142857142859</v>
      </c>
      <c r="X900" s="228">
        <f t="shared" si="1513"/>
        <v>0.77142857142857135</v>
      </c>
      <c r="Y900" s="178">
        <v>2010</v>
      </c>
      <c r="Z900" s="190"/>
      <c r="AA900" s="190"/>
      <c r="AB900" s="224" t="s">
        <v>3320</v>
      </c>
      <c r="AC900" s="189"/>
    </row>
    <row r="901" spans="1:29">
      <c r="A901" s="262" t="s">
        <v>3321</v>
      </c>
      <c r="B901" s="177">
        <v>36</v>
      </c>
      <c r="C901" s="195">
        <v>51</v>
      </c>
      <c r="D901" s="252">
        <f>(B901+C901)/2</f>
        <v>43.5</v>
      </c>
      <c r="E901" s="195">
        <v>56</v>
      </c>
      <c r="F901" s="195">
        <v>61</v>
      </c>
      <c r="G901" s="180">
        <f t="shared" si="1094"/>
        <v>-5</v>
      </c>
      <c r="H901" s="195">
        <f>(E901+F901)/2</f>
        <v>58.5</v>
      </c>
      <c r="I901" s="208">
        <f t="shared" si="1466"/>
        <v>-15</v>
      </c>
      <c r="J901" s="204" t="s">
        <v>1565</v>
      </c>
      <c r="K901" s="204" t="s">
        <v>1565</v>
      </c>
      <c r="L901" s="183" t="s">
        <v>1547</v>
      </c>
      <c r="M901" s="184">
        <f t="shared" ref="M901:M902" si="1514">N901/1000000</f>
        <v>16.628170000000001</v>
      </c>
      <c r="N901" s="180">
        <v>16628170</v>
      </c>
      <c r="O901" s="216">
        <f t="shared" ref="O901:O902" si="1515">P901/1000000</f>
        <v>46.009672999999999</v>
      </c>
      <c r="P901" s="180">
        <v>46009673</v>
      </c>
      <c r="Q901" s="184">
        <f t="shared" ref="Q901:Q902" si="1516">R901/1000000</f>
        <v>31.058572999999999</v>
      </c>
      <c r="R901" s="185">
        <v>31058573</v>
      </c>
      <c r="S901" s="185">
        <f>R901+P901</f>
        <v>77068246</v>
      </c>
      <c r="T901" s="185">
        <f t="shared" ref="T901:T902" si="1517">S901/1000000</f>
        <v>77.068246000000002</v>
      </c>
      <c r="U901" s="209">
        <f>R901/S901</f>
        <v>0.40300090649526393</v>
      </c>
      <c r="V901" s="187">
        <v>33</v>
      </c>
      <c r="W901" s="188">
        <f t="shared" si="1505"/>
        <v>2.3354013939393941</v>
      </c>
      <c r="X901" s="209">
        <f>N901/(V901*1000000)</f>
        <v>0.50388393939393938</v>
      </c>
      <c r="Y901" s="195">
        <v>2016</v>
      </c>
      <c r="Z901" s="190"/>
      <c r="AA901" s="190"/>
      <c r="AB901" s="191" t="s">
        <v>3322</v>
      </c>
      <c r="AC901" s="190"/>
    </row>
    <row r="902" spans="1:29">
      <c r="A902" s="261" t="s">
        <v>856</v>
      </c>
      <c r="B902" s="218">
        <v>48</v>
      </c>
      <c r="C902" s="178">
        <v>57</v>
      </c>
      <c r="D902" s="247">
        <f t="shared" ref="D902:D905" si="1518">AVERAGE(B902:C902)</f>
        <v>52.5</v>
      </c>
      <c r="E902" s="178">
        <v>52</v>
      </c>
      <c r="F902" s="178">
        <v>62</v>
      </c>
      <c r="G902" s="220">
        <f t="shared" si="1094"/>
        <v>-10</v>
      </c>
      <c r="H902" s="220">
        <f t="shared" ref="H902:H905" si="1519">AVERAGE(E902:F902)</f>
        <v>57</v>
      </c>
      <c r="I902" s="220">
        <f t="shared" si="1466"/>
        <v>-4.5</v>
      </c>
      <c r="J902" s="213" t="s">
        <v>1701</v>
      </c>
      <c r="K902" s="213" t="s">
        <v>1984</v>
      </c>
      <c r="L902" s="196" t="s">
        <v>1541</v>
      </c>
      <c r="M902" s="221">
        <f t="shared" si="1514"/>
        <v>56.217700000000001</v>
      </c>
      <c r="N902" s="222">
        <v>56217700</v>
      </c>
      <c r="O902" s="184">
        <f t="shared" si="1515"/>
        <v>155.332381</v>
      </c>
      <c r="P902" s="222">
        <v>155332381</v>
      </c>
      <c r="Q902" s="184">
        <f t="shared" si="1516"/>
        <v>241.260448</v>
      </c>
      <c r="R902" s="185">
        <v>241260448</v>
      </c>
      <c r="S902" s="222">
        <v>396592829</v>
      </c>
      <c r="T902" s="222">
        <f t="shared" si="1517"/>
        <v>396.59282899999999</v>
      </c>
      <c r="U902" s="209">
        <f t="shared" ref="U902:U914" si="1520">(R902/S902)</f>
        <v>0.60833285515608759</v>
      </c>
      <c r="V902" s="187">
        <v>170</v>
      </c>
      <c r="W902" s="223">
        <f>SUM((S902/1000000)/V902)</f>
        <v>2.332898994117647</v>
      </c>
      <c r="X902" s="228">
        <f t="shared" ref="X902:X914" si="1521">SUM(M902/V902)</f>
        <v>0.33069235294117649</v>
      </c>
      <c r="Y902" s="182">
        <v>2012</v>
      </c>
      <c r="Z902" s="190"/>
      <c r="AA902" s="190"/>
      <c r="AB902" s="224" t="s">
        <v>3323</v>
      </c>
      <c r="AC902" s="189"/>
    </row>
    <row r="903" spans="1:29">
      <c r="A903" s="261" t="s">
        <v>3324</v>
      </c>
      <c r="B903" s="218">
        <v>19</v>
      </c>
      <c r="C903" s="178">
        <v>40</v>
      </c>
      <c r="D903" s="218">
        <f t="shared" si="1518"/>
        <v>29.5</v>
      </c>
      <c r="E903" s="178">
        <v>34</v>
      </c>
      <c r="F903" s="178">
        <v>46</v>
      </c>
      <c r="G903" s="178">
        <f t="shared" si="1094"/>
        <v>-12</v>
      </c>
      <c r="H903" s="178">
        <f t="shared" si="1519"/>
        <v>40</v>
      </c>
      <c r="I903" s="218">
        <f t="shared" si="1466"/>
        <v>-10.5</v>
      </c>
      <c r="J903" s="213" t="s">
        <v>1636</v>
      </c>
      <c r="K903" s="213" t="s">
        <v>1761</v>
      </c>
      <c r="L903" s="213" t="s">
        <v>1574</v>
      </c>
      <c r="M903" s="221">
        <v>30.5</v>
      </c>
      <c r="N903" s="222">
        <f t="shared" ref="N903:N904" si="1522">M903*1000000</f>
        <v>30500000</v>
      </c>
      <c r="O903" s="184">
        <v>79.37</v>
      </c>
      <c r="P903" s="222">
        <f t="shared" ref="P903:P904" si="1523">O903*1000000</f>
        <v>79370000</v>
      </c>
      <c r="Q903" s="184">
        <v>153.72999999999999</v>
      </c>
      <c r="R903" s="180">
        <f t="shared" ref="R903:R904" si="1524">SUM(Q903*1000000)</f>
        <v>153730000</v>
      </c>
      <c r="S903" s="222">
        <f t="shared" ref="S903:S904" si="1525">T903*1000000</f>
        <v>233100000</v>
      </c>
      <c r="T903" s="222">
        <v>233.1</v>
      </c>
      <c r="U903" s="209">
        <f t="shared" si="1520"/>
        <v>0.65950235950235947</v>
      </c>
      <c r="V903" s="187">
        <v>100</v>
      </c>
      <c r="W903" s="223">
        <f t="shared" ref="W903:W904" si="1526">SUM(T903/V903)</f>
        <v>2.331</v>
      </c>
      <c r="X903" s="228">
        <f t="shared" si="1521"/>
        <v>0.30499999999999999</v>
      </c>
      <c r="Y903" s="178">
        <v>2008</v>
      </c>
      <c r="Z903" s="190"/>
      <c r="AA903" s="190"/>
      <c r="AB903" s="224" t="s">
        <v>3325</v>
      </c>
      <c r="AC903" s="189"/>
    </row>
    <row r="904" spans="1:29">
      <c r="A904" s="261" t="s">
        <v>3326</v>
      </c>
      <c r="B904" s="218">
        <v>64</v>
      </c>
      <c r="C904" s="178">
        <v>57</v>
      </c>
      <c r="D904" s="247">
        <f t="shared" si="1518"/>
        <v>60.5</v>
      </c>
      <c r="E904" s="178">
        <v>65</v>
      </c>
      <c r="F904" s="178">
        <v>75</v>
      </c>
      <c r="G904" s="220">
        <f t="shared" si="1094"/>
        <v>-10</v>
      </c>
      <c r="H904" s="220">
        <f t="shared" si="1519"/>
        <v>70</v>
      </c>
      <c r="I904" s="220">
        <f t="shared" si="1466"/>
        <v>-9.5</v>
      </c>
      <c r="J904" s="213" t="s">
        <v>1609</v>
      </c>
      <c r="K904" s="213" t="s">
        <v>1723</v>
      </c>
      <c r="L904" s="213" t="s">
        <v>1541</v>
      </c>
      <c r="M904" s="221">
        <v>21.4</v>
      </c>
      <c r="N904" s="222">
        <f t="shared" si="1522"/>
        <v>21400000</v>
      </c>
      <c r="O904" s="184">
        <v>52.08</v>
      </c>
      <c r="P904" s="222">
        <f t="shared" si="1523"/>
        <v>52080000</v>
      </c>
      <c r="Q904" s="184">
        <v>75.900000000000006</v>
      </c>
      <c r="R904" s="180">
        <f t="shared" si="1524"/>
        <v>75900000</v>
      </c>
      <c r="S904" s="222">
        <f t="shared" si="1525"/>
        <v>127980000</v>
      </c>
      <c r="T904" s="222">
        <v>127.98</v>
      </c>
      <c r="U904" s="209">
        <f t="shared" si="1520"/>
        <v>0.59306141584622596</v>
      </c>
      <c r="V904" s="187">
        <v>55</v>
      </c>
      <c r="W904" s="223">
        <f t="shared" si="1526"/>
        <v>2.326909090909091</v>
      </c>
      <c r="X904" s="228">
        <f t="shared" si="1521"/>
        <v>0.38909090909090904</v>
      </c>
      <c r="Y904" s="178">
        <v>2008</v>
      </c>
      <c r="Z904" s="190"/>
      <c r="AA904" s="190"/>
      <c r="AB904" s="224" t="s">
        <v>3327</v>
      </c>
      <c r="AC904" s="189"/>
    </row>
    <row r="905" spans="1:29">
      <c r="A905" s="261" t="s">
        <v>3328</v>
      </c>
      <c r="B905" s="218">
        <v>17</v>
      </c>
      <c r="C905" s="178">
        <v>32</v>
      </c>
      <c r="D905" s="247">
        <f t="shared" si="1518"/>
        <v>24.5</v>
      </c>
      <c r="E905" s="178">
        <v>32</v>
      </c>
      <c r="F905" s="178">
        <v>45</v>
      </c>
      <c r="G905" s="220">
        <f t="shared" si="1094"/>
        <v>-13</v>
      </c>
      <c r="H905" s="220">
        <f t="shared" si="1519"/>
        <v>38.5</v>
      </c>
      <c r="I905" s="220">
        <f t="shared" si="1466"/>
        <v>-14</v>
      </c>
      <c r="J905" s="213" t="s">
        <v>1609</v>
      </c>
      <c r="K905" s="213" t="s">
        <v>3329</v>
      </c>
      <c r="L905" s="196" t="s">
        <v>1541</v>
      </c>
      <c r="M905" s="221">
        <f t="shared" ref="M905:M908" si="1527">N905/1000000</f>
        <v>22.115334000000001</v>
      </c>
      <c r="N905" s="222">
        <v>22115334</v>
      </c>
      <c r="O905" s="184">
        <f t="shared" ref="O905:O908" si="1528">P905/1000000</f>
        <v>51.774002000000003</v>
      </c>
      <c r="P905" s="222">
        <v>51774002</v>
      </c>
      <c r="Q905" s="184">
        <f t="shared" ref="Q905:Q908" si="1529">R905/1000000</f>
        <v>80.789928000000003</v>
      </c>
      <c r="R905" s="185">
        <v>80789928</v>
      </c>
      <c r="S905" s="222">
        <v>132563930</v>
      </c>
      <c r="T905" s="222">
        <f>S905/1000000</f>
        <v>132.56393</v>
      </c>
      <c r="U905" s="209">
        <f t="shared" si="1520"/>
        <v>0.60944125600380139</v>
      </c>
      <c r="V905" s="187">
        <v>57</v>
      </c>
      <c r="W905" s="223">
        <f>SUM((S905/1000000)/V905)</f>
        <v>2.3256829824561405</v>
      </c>
      <c r="X905" s="228">
        <f t="shared" si="1521"/>
        <v>0.38798831578947368</v>
      </c>
      <c r="Y905" s="182">
        <v>2012</v>
      </c>
      <c r="Z905" s="190"/>
      <c r="AA905" s="190"/>
      <c r="AB905" s="224" t="s">
        <v>3330</v>
      </c>
      <c r="AC905" s="189"/>
    </row>
    <row r="906" spans="1:29">
      <c r="A906" s="267" t="s">
        <v>3331</v>
      </c>
      <c r="B906" s="177">
        <v>21</v>
      </c>
      <c r="C906" s="178">
        <v>32</v>
      </c>
      <c r="D906" s="180">
        <f t="shared" ref="D906:D908" si="1530">(B906+C906)/2</f>
        <v>26.5</v>
      </c>
      <c r="E906" s="178">
        <v>50</v>
      </c>
      <c r="F906" s="180">
        <v>31</v>
      </c>
      <c r="G906" s="181">
        <f t="shared" si="1094"/>
        <v>19</v>
      </c>
      <c r="H906" s="182">
        <f t="shared" ref="H906:H908" si="1531">(E906+F906)/2</f>
        <v>40.5</v>
      </c>
      <c r="I906" s="181">
        <f t="shared" si="1466"/>
        <v>-14</v>
      </c>
      <c r="J906" s="183" t="s">
        <v>1534</v>
      </c>
      <c r="K906" s="183" t="s">
        <v>1535</v>
      </c>
      <c r="L906" s="183" t="s">
        <v>1547</v>
      </c>
      <c r="M906" s="184">
        <f t="shared" si="1527"/>
        <v>17.170707</v>
      </c>
      <c r="N906" s="180">
        <v>17170707</v>
      </c>
      <c r="O906" s="184">
        <f t="shared" si="1528"/>
        <v>43.549095999999999</v>
      </c>
      <c r="P906" s="180">
        <v>43549096</v>
      </c>
      <c r="Q906" s="184">
        <f t="shared" si="1529"/>
        <v>2.8444159999999998</v>
      </c>
      <c r="R906" s="185">
        <f t="shared" ref="R906:R907" si="1532">S906-P906</f>
        <v>2844416</v>
      </c>
      <c r="S906" s="180">
        <v>46393512</v>
      </c>
      <c r="T906" s="185">
        <f>S906/100000</f>
        <v>463.93511999999998</v>
      </c>
      <c r="U906" s="186">
        <f t="shared" si="1520"/>
        <v>6.1310641884580755E-2</v>
      </c>
      <c r="V906" s="187">
        <v>20</v>
      </c>
      <c r="W906" s="239">
        <f t="shared" ref="W906:W908" si="1533">SUM(S906/(V906*1000000))</f>
        <v>2.3196756000000001</v>
      </c>
      <c r="X906" s="186">
        <f t="shared" si="1521"/>
        <v>0.85853535000000003</v>
      </c>
      <c r="Y906" s="178">
        <v>2018</v>
      </c>
      <c r="Z906" s="190"/>
      <c r="AA906" s="190"/>
      <c r="AB906" s="191" t="s">
        <v>3332</v>
      </c>
      <c r="AC906" s="190"/>
    </row>
    <row r="907" spans="1:29">
      <c r="A907" s="262" t="s">
        <v>3333</v>
      </c>
      <c r="B907" s="177">
        <v>20</v>
      </c>
      <c r="C907" s="195">
        <v>23</v>
      </c>
      <c r="D907" s="180">
        <f t="shared" si="1530"/>
        <v>21.5</v>
      </c>
      <c r="E907" s="195">
        <v>50</v>
      </c>
      <c r="F907" s="195">
        <v>52</v>
      </c>
      <c r="G907" s="211">
        <f t="shared" si="1094"/>
        <v>-2</v>
      </c>
      <c r="H907" s="211">
        <f t="shared" si="1531"/>
        <v>51</v>
      </c>
      <c r="I907" s="181">
        <f t="shared" si="1466"/>
        <v>-29.5</v>
      </c>
      <c r="J907" s="196" t="s">
        <v>1609</v>
      </c>
      <c r="K907" s="196" t="s">
        <v>3177</v>
      </c>
      <c r="L907" s="197" t="s">
        <v>1557</v>
      </c>
      <c r="M907" s="198">
        <f t="shared" si="1527"/>
        <v>13.688751</v>
      </c>
      <c r="N907" s="180">
        <v>13688751</v>
      </c>
      <c r="O907" s="198">
        <f t="shared" si="1528"/>
        <v>30.353973</v>
      </c>
      <c r="P907" s="180">
        <v>30353973</v>
      </c>
      <c r="Q907" s="198">
        <f t="shared" si="1529"/>
        <v>50.739339999999999</v>
      </c>
      <c r="R907" s="181">
        <f t="shared" si="1532"/>
        <v>50739340</v>
      </c>
      <c r="S907" s="180">
        <v>81093313</v>
      </c>
      <c r="T907" s="180">
        <f t="shared" ref="T907:T918" si="1534">S907/1000000</f>
        <v>81.093312999999995</v>
      </c>
      <c r="U907" s="186">
        <f t="shared" si="1520"/>
        <v>0.62569080141046896</v>
      </c>
      <c r="V907" s="227">
        <v>35</v>
      </c>
      <c r="W907" s="239">
        <f t="shared" si="1533"/>
        <v>2.3169518</v>
      </c>
      <c r="X907" s="186">
        <f t="shared" si="1521"/>
        <v>0.39110717142857143</v>
      </c>
      <c r="Y907" s="195">
        <v>2017</v>
      </c>
      <c r="Z907" s="202"/>
      <c r="AA907" s="202"/>
      <c r="AB907" s="203" t="s">
        <v>3334</v>
      </c>
      <c r="AC907" s="202"/>
    </row>
    <row r="908" spans="1:29">
      <c r="A908" s="267" t="s">
        <v>755</v>
      </c>
      <c r="B908" s="177">
        <v>88</v>
      </c>
      <c r="C908" s="178">
        <v>71</v>
      </c>
      <c r="D908" s="180">
        <f t="shared" si="1530"/>
        <v>79.5</v>
      </c>
      <c r="E908" s="178">
        <v>67</v>
      </c>
      <c r="F908" s="180">
        <v>68</v>
      </c>
      <c r="G908" s="181">
        <f t="shared" si="1094"/>
        <v>-1</v>
      </c>
      <c r="H908" s="182">
        <f t="shared" si="1531"/>
        <v>67.5</v>
      </c>
      <c r="I908" s="181">
        <f t="shared" si="1466"/>
        <v>12</v>
      </c>
      <c r="J908" s="183" t="s">
        <v>1579</v>
      </c>
      <c r="K908" s="183" t="s">
        <v>1579</v>
      </c>
      <c r="L908" s="183" t="s">
        <v>1557</v>
      </c>
      <c r="M908" s="184">
        <f t="shared" si="1527"/>
        <v>56.237634</v>
      </c>
      <c r="N908" s="180">
        <v>56237634</v>
      </c>
      <c r="O908" s="184">
        <f t="shared" si="1528"/>
        <v>187.16417100000001</v>
      </c>
      <c r="P908" s="180">
        <v>187164171</v>
      </c>
      <c r="Q908" s="184">
        <f t="shared" si="1529"/>
        <v>217.884434</v>
      </c>
      <c r="R908" s="180">
        <v>217884434</v>
      </c>
      <c r="S908" s="180">
        <v>405048605</v>
      </c>
      <c r="T908" s="185">
        <f t="shared" si="1534"/>
        <v>405.04860500000001</v>
      </c>
      <c r="U908" s="186">
        <f t="shared" si="1520"/>
        <v>0.53792169954516944</v>
      </c>
      <c r="V908" s="187">
        <v>175</v>
      </c>
      <c r="W908" s="239">
        <f t="shared" si="1533"/>
        <v>2.3145634571428571</v>
      </c>
      <c r="X908" s="186">
        <f t="shared" si="1521"/>
        <v>0.3213579085714286</v>
      </c>
      <c r="Y908" s="178">
        <v>2018</v>
      </c>
      <c r="Z908" s="190"/>
      <c r="AA908" s="190"/>
      <c r="AB908" s="191" t="s">
        <v>3335</v>
      </c>
      <c r="AC908" s="190"/>
    </row>
    <row r="909" spans="1:29">
      <c r="A909" s="261" t="s">
        <v>3336</v>
      </c>
      <c r="B909" s="206">
        <v>26</v>
      </c>
      <c r="C909" s="189">
        <v>41</v>
      </c>
      <c r="D909" s="247">
        <f>AVERAGE(B909:C909)</f>
        <v>33.5</v>
      </c>
      <c r="E909" s="189">
        <v>50</v>
      </c>
      <c r="F909" s="178">
        <v>51</v>
      </c>
      <c r="G909" s="220">
        <f t="shared" si="1094"/>
        <v>-1</v>
      </c>
      <c r="H909" s="220">
        <f>AVERAGE(E909:F909)</f>
        <v>50.5</v>
      </c>
      <c r="I909" s="220">
        <f t="shared" si="1466"/>
        <v>-17</v>
      </c>
      <c r="J909" s="213" t="s">
        <v>1601</v>
      </c>
      <c r="K909" s="213" t="s">
        <v>2113</v>
      </c>
      <c r="L909" s="213" t="s">
        <v>1547</v>
      </c>
      <c r="M909" s="184">
        <v>37.54</v>
      </c>
      <c r="N909" s="222">
        <f>M909*1000000</f>
        <v>37540000</v>
      </c>
      <c r="O909" s="184">
        <v>108.09</v>
      </c>
      <c r="P909" s="222">
        <f>O909*1000000</f>
        <v>108090000</v>
      </c>
      <c r="Q909" s="184">
        <v>75.87</v>
      </c>
      <c r="R909" s="180">
        <f t="shared" ref="R909:R911" si="1535">SUM(Q909*1000000)</f>
        <v>75870000</v>
      </c>
      <c r="S909" s="185">
        <f>SUM(N909:P909)</f>
        <v>145630108.09</v>
      </c>
      <c r="T909" s="180">
        <f t="shared" si="1534"/>
        <v>145.63010808999999</v>
      </c>
      <c r="U909" s="209">
        <f t="shared" si="1520"/>
        <v>0.5209774338223524</v>
      </c>
      <c r="V909" s="187">
        <v>63</v>
      </c>
      <c r="W909" s="223">
        <f t="shared" ref="W909:W911" si="1536">SUM(T909/V909)</f>
        <v>2.3115890173015874</v>
      </c>
      <c r="X909" s="228">
        <f t="shared" si="1521"/>
        <v>0.59587301587301589</v>
      </c>
      <c r="Y909" s="178">
        <v>2011</v>
      </c>
      <c r="Z909" s="190"/>
      <c r="AA909" s="190"/>
      <c r="AB909" s="224" t="s">
        <v>3337</v>
      </c>
      <c r="AC909" s="189"/>
    </row>
    <row r="910" spans="1:29">
      <c r="A910" s="264" t="s">
        <v>3338</v>
      </c>
      <c r="B910" s="206">
        <v>54</v>
      </c>
      <c r="C910" s="189">
        <v>51</v>
      </c>
      <c r="D910" s="189">
        <f>(B910+C910)/2</f>
        <v>52.5</v>
      </c>
      <c r="E910" s="195">
        <v>67</v>
      </c>
      <c r="F910" s="189">
        <v>74</v>
      </c>
      <c r="G910" s="195">
        <f t="shared" si="1094"/>
        <v>-7</v>
      </c>
      <c r="H910" s="189">
        <f>(E910+F910)/2</f>
        <v>70.5</v>
      </c>
      <c r="I910" s="195">
        <f t="shared" si="1466"/>
        <v>-18</v>
      </c>
      <c r="J910" s="193" t="s">
        <v>1572</v>
      </c>
      <c r="K910" s="193" t="s">
        <v>1572</v>
      </c>
      <c r="L910" s="193" t="s">
        <v>1547</v>
      </c>
      <c r="M910" s="184">
        <f>N910/1000000</f>
        <v>13.203457999999999</v>
      </c>
      <c r="N910" s="185">
        <v>13203458</v>
      </c>
      <c r="O910" s="184">
        <f>P910/1000000</f>
        <v>42.629776</v>
      </c>
      <c r="P910" s="180">
        <v>42629776</v>
      </c>
      <c r="Q910" s="216">
        <v>15.1</v>
      </c>
      <c r="R910" s="180">
        <f t="shared" si="1535"/>
        <v>15100000</v>
      </c>
      <c r="S910" s="185">
        <f>SUM(P910+Q910*1000000)</f>
        <v>57729776</v>
      </c>
      <c r="T910" s="185">
        <f t="shared" si="1534"/>
        <v>57.729776000000001</v>
      </c>
      <c r="U910" s="209">
        <f t="shared" si="1520"/>
        <v>0.26156346076936104</v>
      </c>
      <c r="V910" s="227">
        <v>25</v>
      </c>
      <c r="W910" s="223">
        <f t="shared" si="1536"/>
        <v>2.30919104</v>
      </c>
      <c r="X910" s="228">
        <f t="shared" si="1521"/>
        <v>0.52813831999999994</v>
      </c>
      <c r="Y910" s="189">
        <v>2015</v>
      </c>
      <c r="Z910" s="190"/>
      <c r="AA910" s="190"/>
      <c r="AB910" s="224" t="s">
        <v>3339</v>
      </c>
      <c r="AC910" s="189"/>
    </row>
    <row r="911" spans="1:29">
      <c r="A911" s="261" t="s">
        <v>1249</v>
      </c>
      <c r="B911" s="206">
        <v>35</v>
      </c>
      <c r="C911" s="189">
        <v>42</v>
      </c>
      <c r="D911" s="247">
        <f>AVERAGE(B911:C911)</f>
        <v>38.5</v>
      </c>
      <c r="E911" s="189">
        <v>67</v>
      </c>
      <c r="F911" s="178">
        <v>57</v>
      </c>
      <c r="G911" s="222">
        <f t="shared" si="1094"/>
        <v>10</v>
      </c>
      <c r="H911" s="178">
        <f>AVERAGE(E911:F911)</f>
        <v>62</v>
      </c>
      <c r="I911" s="247">
        <f t="shared" si="1466"/>
        <v>-23.5</v>
      </c>
      <c r="J911" s="213" t="s">
        <v>1609</v>
      </c>
      <c r="K911" s="213" t="s">
        <v>2194</v>
      </c>
      <c r="L911" s="213" t="s">
        <v>1557</v>
      </c>
      <c r="M911" s="184">
        <v>97.85</v>
      </c>
      <c r="N911" s="222">
        <f>M911*1000000</f>
        <v>97850000</v>
      </c>
      <c r="O911" s="184">
        <v>352.39</v>
      </c>
      <c r="P911" s="222">
        <f>O911*1000000</f>
        <v>352390000</v>
      </c>
      <c r="Q911" s="184">
        <v>771.4</v>
      </c>
      <c r="R911" s="180">
        <f t="shared" si="1535"/>
        <v>771400000</v>
      </c>
      <c r="S911" s="185">
        <f>SUM(N911:P911)</f>
        <v>450240352.38999999</v>
      </c>
      <c r="T911" s="180">
        <f t="shared" si="1534"/>
        <v>450.24035239</v>
      </c>
      <c r="U911" s="209">
        <f t="shared" si="1520"/>
        <v>1.7133071167548533</v>
      </c>
      <c r="V911" s="187">
        <v>195</v>
      </c>
      <c r="W911" s="223">
        <f t="shared" si="1536"/>
        <v>2.3089248840512822</v>
      </c>
      <c r="X911" s="228">
        <f t="shared" si="1521"/>
        <v>0.50179487179487181</v>
      </c>
      <c r="Y911" s="178">
        <v>2011</v>
      </c>
      <c r="Z911" s="190"/>
      <c r="AA911" s="190"/>
      <c r="AB911" s="224" t="s">
        <v>3340</v>
      </c>
      <c r="AC911" s="189"/>
    </row>
    <row r="912" spans="1:29">
      <c r="A912" s="229" t="s">
        <v>3341</v>
      </c>
      <c r="B912" s="177">
        <v>23</v>
      </c>
      <c r="C912" s="177">
        <v>38</v>
      </c>
      <c r="D912" s="177">
        <f>(B912+C912)/2</f>
        <v>30.5</v>
      </c>
      <c r="E912" s="177">
        <v>66</v>
      </c>
      <c r="F912" s="177">
        <v>43</v>
      </c>
      <c r="G912" s="177">
        <f t="shared" si="1094"/>
        <v>23</v>
      </c>
      <c r="H912" s="177">
        <f>(E912+F912)/2</f>
        <v>54.5</v>
      </c>
      <c r="I912" s="177">
        <f t="shared" si="1466"/>
        <v>-24</v>
      </c>
      <c r="J912" s="204" t="s">
        <v>1608</v>
      </c>
      <c r="K912" s="231" t="s">
        <v>1608</v>
      </c>
      <c r="L912" s="232" t="s">
        <v>1557</v>
      </c>
      <c r="M912" s="216">
        <f t="shared" ref="M912:M918" si="1537">N912/1000000</f>
        <v>30.035837999999998</v>
      </c>
      <c r="N912" s="233">
        <v>30035838</v>
      </c>
      <c r="O912" s="216">
        <f t="shared" ref="O912:O918" si="1538">P912/1000000</f>
        <v>80.001806999999999</v>
      </c>
      <c r="P912" s="180">
        <v>80001807</v>
      </c>
      <c r="Q912" s="216">
        <f t="shared" ref="Q912:Q918" si="1539">R912/1000000</f>
        <v>173.88889399999999</v>
      </c>
      <c r="R912" s="233">
        <v>173888894</v>
      </c>
      <c r="S912" s="180">
        <f>P912+R912</f>
        <v>253890701</v>
      </c>
      <c r="T912" s="180">
        <f t="shared" si="1534"/>
        <v>253.89070100000001</v>
      </c>
      <c r="U912" s="234">
        <f t="shared" si="1520"/>
        <v>0.68489666346622124</v>
      </c>
      <c r="V912" s="227">
        <v>110</v>
      </c>
      <c r="W912" s="235">
        <f>SUM(S912/(V912*1000000))</f>
        <v>2.3080972818181817</v>
      </c>
      <c r="X912" s="234">
        <f t="shared" si="1521"/>
        <v>0.27305307272727269</v>
      </c>
      <c r="Y912" s="177">
        <v>2019</v>
      </c>
      <c r="Z912" s="236"/>
      <c r="AA912" s="236"/>
      <c r="AB912" s="248" t="s">
        <v>3342</v>
      </c>
      <c r="AC912" s="190"/>
    </row>
    <row r="913" spans="1:29">
      <c r="A913" s="263" t="s">
        <v>3343</v>
      </c>
      <c r="B913" s="206">
        <v>89</v>
      </c>
      <c r="C913" s="189">
        <v>81</v>
      </c>
      <c r="D913" s="253">
        <f t="shared" ref="D913:D914" si="1540">AVERAGE(B913:C913)</f>
        <v>85</v>
      </c>
      <c r="E913" s="189">
        <v>71</v>
      </c>
      <c r="F913" s="189">
        <v>77</v>
      </c>
      <c r="G913" s="244">
        <f t="shared" si="1094"/>
        <v>-6</v>
      </c>
      <c r="H913" s="244">
        <f t="shared" ref="H913:H914" si="1541">AVERAGE(E913:F913)</f>
        <v>74</v>
      </c>
      <c r="I913" s="244">
        <f t="shared" si="1466"/>
        <v>11</v>
      </c>
      <c r="J913" s="193" t="s">
        <v>1544</v>
      </c>
      <c r="K913" s="193" t="s">
        <v>3344</v>
      </c>
      <c r="L913" s="193" t="s">
        <v>1547</v>
      </c>
      <c r="M913" s="184">
        <f t="shared" si="1537"/>
        <v>8.8117900000000002</v>
      </c>
      <c r="N913" s="185">
        <v>8811790</v>
      </c>
      <c r="O913" s="184">
        <f t="shared" si="1538"/>
        <v>26.004850999999999</v>
      </c>
      <c r="P913" s="185">
        <v>26004851</v>
      </c>
      <c r="Q913" s="184">
        <f t="shared" si="1539"/>
        <v>20.084436</v>
      </c>
      <c r="R913" s="185">
        <v>20084436</v>
      </c>
      <c r="S913" s="185">
        <v>46089287</v>
      </c>
      <c r="T913" s="185">
        <f t="shared" si="1534"/>
        <v>46.089286999999999</v>
      </c>
      <c r="U913" s="209">
        <f t="shared" si="1520"/>
        <v>0.43577233034652935</v>
      </c>
      <c r="V913" s="227">
        <v>20</v>
      </c>
      <c r="W913" s="223">
        <f>SUM(T913/V913)</f>
        <v>2.3044643499999999</v>
      </c>
      <c r="X913" s="228">
        <f t="shared" si="1521"/>
        <v>0.44058950000000002</v>
      </c>
      <c r="Y913" s="189">
        <v>2013</v>
      </c>
      <c r="Z913" s="190"/>
      <c r="AA913" s="190"/>
      <c r="AB913" s="224" t="s">
        <v>3345</v>
      </c>
      <c r="AC913" s="189"/>
    </row>
    <row r="914" spans="1:29">
      <c r="A914" s="261" t="s">
        <v>3346</v>
      </c>
      <c r="B914" s="218">
        <v>67</v>
      </c>
      <c r="C914" s="178">
        <v>58</v>
      </c>
      <c r="D914" s="247">
        <f t="shared" si="1540"/>
        <v>62.5</v>
      </c>
      <c r="E914" s="178">
        <v>64</v>
      </c>
      <c r="F914" s="178">
        <v>65</v>
      </c>
      <c r="G914" s="220">
        <f t="shared" si="1094"/>
        <v>-1</v>
      </c>
      <c r="H914" s="220">
        <f t="shared" si="1541"/>
        <v>64.5</v>
      </c>
      <c r="I914" s="220">
        <f t="shared" si="1466"/>
        <v>-2</v>
      </c>
      <c r="J914" s="213" t="s">
        <v>1550</v>
      </c>
      <c r="K914" s="213" t="s">
        <v>1623</v>
      </c>
      <c r="L914" s="196" t="s">
        <v>1541</v>
      </c>
      <c r="M914" s="221">
        <f t="shared" si="1537"/>
        <v>0.22589400000000001</v>
      </c>
      <c r="N914" s="222">
        <v>225894</v>
      </c>
      <c r="O914" s="184">
        <f t="shared" si="1538"/>
        <v>9.0479810000000001</v>
      </c>
      <c r="P914" s="222">
        <v>9047981</v>
      </c>
      <c r="Q914" s="184">
        <f t="shared" si="1539"/>
        <v>25.516670000000001</v>
      </c>
      <c r="R914" s="185">
        <v>25516670</v>
      </c>
      <c r="S914" s="222">
        <v>34564651</v>
      </c>
      <c r="T914" s="222">
        <f t="shared" si="1534"/>
        <v>34.564650999999998</v>
      </c>
      <c r="U914" s="209">
        <f t="shared" si="1520"/>
        <v>0.73823022254730708</v>
      </c>
      <c r="V914" s="187">
        <v>15</v>
      </c>
      <c r="W914" s="223">
        <f>SUM((S914/1000000)/V914)</f>
        <v>2.3043100666666665</v>
      </c>
      <c r="X914" s="228">
        <f t="shared" si="1521"/>
        <v>1.5059600000000001E-2</v>
      </c>
      <c r="Y914" s="182">
        <v>2012</v>
      </c>
      <c r="Z914" s="190"/>
      <c r="AA914" s="190"/>
      <c r="AB914" s="224" t="s">
        <v>3347</v>
      </c>
      <c r="AC914" s="189"/>
    </row>
    <row r="915" spans="1:29">
      <c r="A915" s="262" t="s">
        <v>3348</v>
      </c>
      <c r="B915" s="177">
        <v>52</v>
      </c>
      <c r="C915" s="195">
        <v>51</v>
      </c>
      <c r="D915" s="252">
        <f>(B915+C915)/2</f>
        <v>51.5</v>
      </c>
      <c r="E915" s="195">
        <v>71</v>
      </c>
      <c r="F915" s="195">
        <v>72</v>
      </c>
      <c r="G915" s="180">
        <f t="shared" si="1094"/>
        <v>-1</v>
      </c>
      <c r="H915" s="195">
        <f>(E915+F915)/2</f>
        <v>71.5</v>
      </c>
      <c r="I915" s="208">
        <f t="shared" si="1466"/>
        <v>-20</v>
      </c>
      <c r="J915" s="204" t="s">
        <v>1554</v>
      </c>
      <c r="K915" s="204" t="s">
        <v>1554</v>
      </c>
      <c r="L915" s="183" t="s">
        <v>1547</v>
      </c>
      <c r="M915" s="184">
        <f t="shared" si="1537"/>
        <v>11.801271</v>
      </c>
      <c r="N915" s="180">
        <v>11801271</v>
      </c>
      <c r="O915" s="216">
        <f t="shared" si="1538"/>
        <v>36.880032999999997</v>
      </c>
      <c r="P915" s="180">
        <v>36880033</v>
      </c>
      <c r="Q915" s="184">
        <f t="shared" si="1539"/>
        <v>9.1895349999999993</v>
      </c>
      <c r="R915" s="185">
        <v>9189535</v>
      </c>
      <c r="S915" s="185">
        <f>R915+P915</f>
        <v>46069568</v>
      </c>
      <c r="T915" s="185">
        <f t="shared" si="1534"/>
        <v>46.069567999999997</v>
      </c>
      <c r="U915" s="209">
        <f>R915/S915</f>
        <v>0.19947083072278862</v>
      </c>
      <c r="V915" s="187">
        <v>20</v>
      </c>
      <c r="W915" s="188">
        <f t="shared" ref="W915:W917" si="1542">SUM(T915/V915)</f>
        <v>2.3034783999999999</v>
      </c>
      <c r="X915" s="209">
        <f>N915/(V915*1000000)</f>
        <v>0.59006354999999999</v>
      </c>
      <c r="Y915" s="195">
        <v>2016</v>
      </c>
      <c r="Z915" s="190"/>
      <c r="AA915" s="190"/>
      <c r="AB915" s="191" t="s">
        <v>3349</v>
      </c>
      <c r="AC915" s="190"/>
    </row>
    <row r="916" spans="1:29">
      <c r="A916" s="263" t="s">
        <v>3350</v>
      </c>
      <c r="B916" s="206">
        <v>48</v>
      </c>
      <c r="C916" s="189">
        <v>41</v>
      </c>
      <c r="D916" s="253">
        <f t="shared" ref="D916:D917" si="1543">AVERAGE(B916:C916)</f>
        <v>44.5</v>
      </c>
      <c r="E916" s="189">
        <v>67</v>
      </c>
      <c r="F916" s="189">
        <v>58</v>
      </c>
      <c r="G916" s="244">
        <f t="shared" si="1094"/>
        <v>9</v>
      </c>
      <c r="H916" s="244">
        <f t="shared" ref="H916:H917" si="1544">AVERAGE(E916:F916)</f>
        <v>62.5</v>
      </c>
      <c r="I916" s="244">
        <f t="shared" si="1466"/>
        <v>-18</v>
      </c>
      <c r="J916" s="193" t="s">
        <v>1544</v>
      </c>
      <c r="K916" s="193" t="s">
        <v>3351</v>
      </c>
      <c r="L916" s="193" t="s">
        <v>1547</v>
      </c>
      <c r="M916" s="184">
        <f t="shared" si="1537"/>
        <v>30.373794</v>
      </c>
      <c r="N916" s="185">
        <v>30373794</v>
      </c>
      <c r="O916" s="184">
        <f t="shared" si="1538"/>
        <v>98.925640000000001</v>
      </c>
      <c r="P916" s="185">
        <v>98925640</v>
      </c>
      <c r="Q916" s="184">
        <f t="shared" si="1539"/>
        <v>62.1</v>
      </c>
      <c r="R916" s="185">
        <v>62100000</v>
      </c>
      <c r="S916" s="185">
        <v>161025640</v>
      </c>
      <c r="T916" s="185">
        <f t="shared" si="1534"/>
        <v>161.02564000000001</v>
      </c>
      <c r="U916" s="209">
        <f t="shared" ref="U916:U924" si="1545">(R916/S916)</f>
        <v>0.38565286869842591</v>
      </c>
      <c r="V916" s="187">
        <v>70</v>
      </c>
      <c r="W916" s="223">
        <f t="shared" si="1542"/>
        <v>2.3003662857142859</v>
      </c>
      <c r="X916" s="228">
        <f t="shared" ref="X916:X924" si="1546">SUM(M916/V916)</f>
        <v>0.43391134285714283</v>
      </c>
      <c r="Y916" s="189">
        <v>2013</v>
      </c>
      <c r="Z916" s="190"/>
      <c r="AA916" s="190"/>
      <c r="AB916" s="224" t="s">
        <v>3352</v>
      </c>
      <c r="AC916" s="189"/>
    </row>
    <row r="917" spans="1:29">
      <c r="A917" s="263" t="s">
        <v>3353</v>
      </c>
      <c r="B917" s="206">
        <v>59</v>
      </c>
      <c r="C917" s="189">
        <v>44</v>
      </c>
      <c r="D917" s="253">
        <f t="shared" si="1543"/>
        <v>51.5</v>
      </c>
      <c r="E917" s="189">
        <v>56</v>
      </c>
      <c r="F917" s="189">
        <v>61</v>
      </c>
      <c r="G917" s="244">
        <f t="shared" si="1094"/>
        <v>-5</v>
      </c>
      <c r="H917" s="244">
        <f t="shared" si="1544"/>
        <v>58.5</v>
      </c>
      <c r="I917" s="244">
        <f t="shared" si="1466"/>
        <v>-7</v>
      </c>
      <c r="J917" s="193" t="s">
        <v>1544</v>
      </c>
      <c r="K917" s="193" t="s">
        <v>3354</v>
      </c>
      <c r="L917" s="193" t="s">
        <v>1541</v>
      </c>
      <c r="M917" s="184">
        <f t="shared" si="1537"/>
        <v>79.110453000000007</v>
      </c>
      <c r="N917" s="185">
        <v>79110453</v>
      </c>
      <c r="O917" s="184">
        <f t="shared" si="1538"/>
        <v>234.91182499999999</v>
      </c>
      <c r="P917" s="185">
        <v>234911825</v>
      </c>
      <c r="Q917" s="184">
        <f t="shared" si="1539"/>
        <v>258.39999999999998</v>
      </c>
      <c r="R917" s="185">
        <v>258400000</v>
      </c>
      <c r="S917" s="185">
        <v>493311825</v>
      </c>
      <c r="T917" s="185">
        <f t="shared" si="1534"/>
        <v>493.311825</v>
      </c>
      <c r="U917" s="209">
        <f t="shared" si="1545"/>
        <v>0.52380662069067574</v>
      </c>
      <c r="V917" s="187">
        <v>215</v>
      </c>
      <c r="W917" s="223">
        <f t="shared" si="1542"/>
        <v>2.2944736046511629</v>
      </c>
      <c r="X917" s="228">
        <f t="shared" si="1546"/>
        <v>0.36795559534883726</v>
      </c>
      <c r="Y917" s="189">
        <v>2013</v>
      </c>
      <c r="Z917" s="190"/>
      <c r="AA917" s="190"/>
      <c r="AB917" s="224" t="s">
        <v>3355</v>
      </c>
      <c r="AC917" s="189"/>
    </row>
    <row r="918" spans="1:29">
      <c r="A918" s="262" t="s">
        <v>3356</v>
      </c>
      <c r="B918" s="177">
        <v>5</v>
      </c>
      <c r="C918" s="195">
        <v>27</v>
      </c>
      <c r="D918" s="180">
        <f>(B918+C918)/2</f>
        <v>16</v>
      </c>
      <c r="E918" s="195">
        <v>38</v>
      </c>
      <c r="F918" s="195">
        <v>28</v>
      </c>
      <c r="G918" s="182">
        <f t="shared" si="1094"/>
        <v>10</v>
      </c>
      <c r="H918" s="182">
        <f>(E918+F918)/2</f>
        <v>33</v>
      </c>
      <c r="I918" s="181">
        <f t="shared" si="1466"/>
        <v>-17</v>
      </c>
      <c r="J918" s="196" t="s">
        <v>1636</v>
      </c>
      <c r="K918" s="196" t="s">
        <v>1739</v>
      </c>
      <c r="L918" s="213" t="s">
        <v>1574</v>
      </c>
      <c r="M918" s="198">
        <f t="shared" si="1537"/>
        <v>6.5743260000000001</v>
      </c>
      <c r="N918" s="180">
        <v>6574326</v>
      </c>
      <c r="O918" s="198">
        <f t="shared" si="1538"/>
        <v>16.883115</v>
      </c>
      <c r="P918" s="180">
        <v>16883115</v>
      </c>
      <c r="Q918" s="198">
        <f t="shared" si="1539"/>
        <v>26.675699999999999</v>
      </c>
      <c r="R918" s="181">
        <f>S918-P918</f>
        <v>26675700</v>
      </c>
      <c r="S918" s="180">
        <v>43558815</v>
      </c>
      <c r="T918" s="180">
        <f t="shared" si="1534"/>
        <v>43.558815000000003</v>
      </c>
      <c r="U918" s="186">
        <f t="shared" si="1545"/>
        <v>0.61240646698033452</v>
      </c>
      <c r="V918" s="227">
        <v>19</v>
      </c>
      <c r="W918" s="239">
        <f>SUM(S918/(V918*1000000))</f>
        <v>2.2925692105263158</v>
      </c>
      <c r="X918" s="186">
        <f t="shared" si="1546"/>
        <v>0.34601715789473686</v>
      </c>
      <c r="Y918" s="195">
        <v>2017</v>
      </c>
      <c r="Z918" s="202"/>
      <c r="AA918" s="202"/>
      <c r="AB918" s="203" t="s">
        <v>3357</v>
      </c>
      <c r="AC918" s="202"/>
    </row>
    <row r="919" spans="1:29">
      <c r="A919" s="261" t="s">
        <v>3358</v>
      </c>
      <c r="B919" s="218">
        <v>0</v>
      </c>
      <c r="C919" s="178">
        <v>24</v>
      </c>
      <c r="D919" s="218">
        <f t="shared" ref="D919:D924" si="1547">AVERAGE(B919:C919)</f>
        <v>12</v>
      </c>
      <c r="E919" s="178">
        <v>36</v>
      </c>
      <c r="F919" s="178">
        <v>44</v>
      </c>
      <c r="G919" s="178">
        <f t="shared" si="1094"/>
        <v>-8</v>
      </c>
      <c r="H919" s="178">
        <f t="shared" ref="H919:H924" si="1548">AVERAGE(E919:F919)</f>
        <v>40</v>
      </c>
      <c r="I919" s="218">
        <f t="shared" si="1466"/>
        <v>-28</v>
      </c>
      <c r="J919" s="213" t="s">
        <v>1402</v>
      </c>
      <c r="K919" s="213" t="s">
        <v>3359</v>
      </c>
      <c r="L919" s="213" t="s">
        <v>1574</v>
      </c>
      <c r="M919" s="221">
        <v>12.5</v>
      </c>
      <c r="N919" s="222">
        <f>M919*1000000</f>
        <v>12500000</v>
      </c>
      <c r="O919" s="184">
        <v>26.89</v>
      </c>
      <c r="P919" s="222">
        <f>O919*1000000</f>
        <v>26890000</v>
      </c>
      <c r="Q919" s="184">
        <v>18.96</v>
      </c>
      <c r="R919" s="180">
        <f>SUM(Q919*1000000)</f>
        <v>18960000</v>
      </c>
      <c r="S919" s="222">
        <f>T919*1000000</f>
        <v>45850000</v>
      </c>
      <c r="T919" s="222">
        <v>45.85</v>
      </c>
      <c r="U919" s="209">
        <f t="shared" si="1545"/>
        <v>0.41352235550708832</v>
      </c>
      <c r="V919" s="187">
        <v>20</v>
      </c>
      <c r="W919" s="223">
        <f>SUM(T919/V919)</f>
        <v>2.2925</v>
      </c>
      <c r="X919" s="228">
        <f t="shared" si="1546"/>
        <v>0.625</v>
      </c>
      <c r="Y919" s="178">
        <v>2008</v>
      </c>
      <c r="Z919" s="190"/>
      <c r="AA919" s="190"/>
      <c r="AB919" s="224" t="s">
        <v>3360</v>
      </c>
      <c r="AC919" s="189"/>
    </row>
    <row r="920" spans="1:29">
      <c r="A920" s="265" t="s">
        <v>3361</v>
      </c>
      <c r="B920" s="241">
        <v>33</v>
      </c>
      <c r="C920" s="182">
        <v>35</v>
      </c>
      <c r="D920" s="254">
        <f t="shared" si="1547"/>
        <v>34</v>
      </c>
      <c r="E920" s="182">
        <v>49</v>
      </c>
      <c r="F920" s="182">
        <v>57</v>
      </c>
      <c r="G920" s="211">
        <f t="shared" si="1094"/>
        <v>-8</v>
      </c>
      <c r="H920" s="211">
        <f t="shared" si="1548"/>
        <v>53</v>
      </c>
      <c r="I920" s="211">
        <f t="shared" si="1466"/>
        <v>-19</v>
      </c>
      <c r="J920" s="196" t="s">
        <v>1609</v>
      </c>
      <c r="K920" s="196" t="s">
        <v>2737</v>
      </c>
      <c r="L920" s="196" t="s">
        <v>1557</v>
      </c>
      <c r="M920" s="216">
        <f t="shared" ref="M920:M921" si="1549">N920/1000000</f>
        <v>15.879645</v>
      </c>
      <c r="N920" s="181">
        <v>15879645</v>
      </c>
      <c r="O920" s="216">
        <f t="shared" ref="O920:O921" si="1550">P920/1000000</f>
        <v>39.322544000000001</v>
      </c>
      <c r="P920" s="181">
        <v>39322544</v>
      </c>
      <c r="Q920" s="184">
        <f t="shared" ref="Q920:Q921" si="1551">R920/1000000</f>
        <v>166.85</v>
      </c>
      <c r="R920" s="180">
        <v>166850000</v>
      </c>
      <c r="S920" s="181">
        <v>206172544</v>
      </c>
      <c r="T920" s="180">
        <f t="shared" ref="T920:T921" si="1552">S920/1000000</f>
        <v>206.17254399999999</v>
      </c>
      <c r="U920" s="209">
        <f t="shared" si="1545"/>
        <v>0.80927361501636219</v>
      </c>
      <c r="V920" s="227">
        <v>90</v>
      </c>
      <c r="W920" s="239">
        <f>SUM(S920/(V920*1000000))</f>
        <v>2.2908060444444445</v>
      </c>
      <c r="X920" s="228">
        <f t="shared" si="1546"/>
        <v>0.1764405</v>
      </c>
      <c r="Y920" s="182">
        <v>2014</v>
      </c>
      <c r="Z920" s="202"/>
      <c r="AA920" s="190"/>
      <c r="AB920" s="224" t="s">
        <v>3362</v>
      </c>
      <c r="AC920" s="189"/>
    </row>
    <row r="921" spans="1:29">
      <c r="A921" s="261" t="s">
        <v>3363</v>
      </c>
      <c r="B921" s="218">
        <v>26</v>
      </c>
      <c r="C921" s="178">
        <v>39</v>
      </c>
      <c r="D921" s="247">
        <f t="shared" si="1547"/>
        <v>32.5</v>
      </c>
      <c r="E921" s="178">
        <v>62</v>
      </c>
      <c r="F921" s="178">
        <v>63</v>
      </c>
      <c r="G921" s="220">
        <f t="shared" si="1094"/>
        <v>-1</v>
      </c>
      <c r="H921" s="220">
        <f t="shared" si="1548"/>
        <v>62.5</v>
      </c>
      <c r="I921" s="220">
        <f t="shared" si="1466"/>
        <v>-30</v>
      </c>
      <c r="J921" s="213" t="s">
        <v>1609</v>
      </c>
      <c r="K921" s="213" t="s">
        <v>3154</v>
      </c>
      <c r="L921" s="196" t="s">
        <v>1557</v>
      </c>
      <c r="M921" s="221">
        <f t="shared" si="1549"/>
        <v>25.306725</v>
      </c>
      <c r="N921" s="222">
        <v>25306725</v>
      </c>
      <c r="O921" s="184">
        <f t="shared" si="1550"/>
        <v>62.321038999999999</v>
      </c>
      <c r="P921" s="222">
        <v>62321039</v>
      </c>
      <c r="Q921" s="184">
        <f t="shared" si="1551"/>
        <v>97.791632000000007</v>
      </c>
      <c r="R921" s="185">
        <v>97791632</v>
      </c>
      <c r="S921" s="222">
        <v>160112671</v>
      </c>
      <c r="T921" s="222">
        <f t="shared" si="1552"/>
        <v>160.11267100000001</v>
      </c>
      <c r="U921" s="209">
        <f t="shared" si="1545"/>
        <v>0.61076760127248142</v>
      </c>
      <c r="V921" s="187">
        <v>70</v>
      </c>
      <c r="W921" s="223">
        <f>SUM((S921/1000000)/V921)</f>
        <v>2.2873238714285713</v>
      </c>
      <c r="X921" s="228">
        <f t="shared" si="1546"/>
        <v>0.36152464285714286</v>
      </c>
      <c r="Y921" s="182">
        <v>2012</v>
      </c>
      <c r="Z921" s="190"/>
      <c r="AA921" s="190"/>
      <c r="AB921" s="224" t="s">
        <v>3364</v>
      </c>
      <c r="AC921" s="189"/>
    </row>
    <row r="922" spans="1:29">
      <c r="A922" s="261" t="s">
        <v>3365</v>
      </c>
      <c r="B922" s="218">
        <v>83</v>
      </c>
      <c r="C922" s="178">
        <v>70</v>
      </c>
      <c r="D922" s="218">
        <f t="shared" si="1547"/>
        <v>76.5</v>
      </c>
      <c r="E922" s="178">
        <v>72</v>
      </c>
      <c r="F922" s="178">
        <v>74</v>
      </c>
      <c r="G922" s="178">
        <f t="shared" si="1094"/>
        <v>-2</v>
      </c>
      <c r="H922" s="178">
        <f t="shared" si="1548"/>
        <v>73</v>
      </c>
      <c r="I922" s="218">
        <f t="shared" si="1466"/>
        <v>3.5</v>
      </c>
      <c r="J922" s="213" t="s">
        <v>1550</v>
      </c>
      <c r="K922" s="213" t="s">
        <v>1550</v>
      </c>
      <c r="L922" s="213" t="s">
        <v>1547</v>
      </c>
      <c r="M922" s="221">
        <v>17.8</v>
      </c>
      <c r="N922" s="222">
        <f t="shared" ref="N922:N924" si="1553">M922*1000000</f>
        <v>17800000</v>
      </c>
      <c r="O922" s="184">
        <v>71.400000000000006</v>
      </c>
      <c r="P922" s="222">
        <f t="shared" ref="P922:P924" si="1554">O922*1000000</f>
        <v>71400000</v>
      </c>
      <c r="Q922" s="184">
        <v>20.2</v>
      </c>
      <c r="R922" s="180">
        <f t="shared" ref="R922:R924" si="1555">SUM(Q922*1000000)</f>
        <v>20200000</v>
      </c>
      <c r="S922" s="222">
        <f t="shared" ref="S922:S924" si="1556">T922*1000000</f>
        <v>91400000</v>
      </c>
      <c r="T922" s="222">
        <v>91.4</v>
      </c>
      <c r="U922" s="209">
        <f t="shared" si="1545"/>
        <v>0.22100656455142231</v>
      </c>
      <c r="V922" s="187">
        <v>40</v>
      </c>
      <c r="W922" s="223">
        <f t="shared" ref="W922:W925" si="1557">SUM(T922/V922)</f>
        <v>2.2850000000000001</v>
      </c>
      <c r="X922" s="228">
        <f t="shared" si="1546"/>
        <v>0.44500000000000001</v>
      </c>
      <c r="Y922" s="178">
        <v>2009</v>
      </c>
      <c r="Z922" s="190"/>
      <c r="AA922" s="190"/>
      <c r="AB922" s="224" t="s">
        <v>3366</v>
      </c>
      <c r="AC922" s="189"/>
    </row>
    <row r="923" spans="1:29">
      <c r="A923" s="261" t="s">
        <v>3367</v>
      </c>
      <c r="B923" s="218">
        <v>73</v>
      </c>
      <c r="C923" s="178">
        <v>65</v>
      </c>
      <c r="D923" s="218">
        <f t="shared" si="1547"/>
        <v>69</v>
      </c>
      <c r="E923" s="178">
        <v>63</v>
      </c>
      <c r="F923" s="178">
        <v>69</v>
      </c>
      <c r="G923" s="178">
        <f t="shared" si="1094"/>
        <v>-6</v>
      </c>
      <c r="H923" s="178">
        <f t="shared" si="1548"/>
        <v>66</v>
      </c>
      <c r="I923" s="218">
        <f t="shared" si="1466"/>
        <v>3</v>
      </c>
      <c r="J923" s="213" t="s">
        <v>1550</v>
      </c>
      <c r="K923" s="213" t="s">
        <v>3368</v>
      </c>
      <c r="L923" s="213" t="s">
        <v>1557</v>
      </c>
      <c r="M923" s="221">
        <v>17.600000000000001</v>
      </c>
      <c r="N923" s="222">
        <f t="shared" si="1553"/>
        <v>17600000</v>
      </c>
      <c r="O923" s="184">
        <v>60.97</v>
      </c>
      <c r="P923" s="222">
        <f t="shared" si="1554"/>
        <v>60970000</v>
      </c>
      <c r="Q923" s="184">
        <v>30.29</v>
      </c>
      <c r="R923" s="180">
        <f t="shared" si="1555"/>
        <v>30290000</v>
      </c>
      <c r="S923" s="222">
        <f t="shared" si="1556"/>
        <v>91259999.999999985</v>
      </c>
      <c r="T923" s="222">
        <f t="shared" ref="T923:T924" si="1558">SUM(O923+Q923)</f>
        <v>91.259999999999991</v>
      </c>
      <c r="U923" s="209">
        <f t="shared" si="1545"/>
        <v>0.33190883190883197</v>
      </c>
      <c r="V923" s="187">
        <v>40</v>
      </c>
      <c r="W923" s="223">
        <f t="shared" si="1557"/>
        <v>2.2814999999999999</v>
      </c>
      <c r="X923" s="228">
        <f t="shared" si="1546"/>
        <v>0.44000000000000006</v>
      </c>
      <c r="Y923" s="178">
        <v>2010</v>
      </c>
      <c r="Z923" s="190"/>
      <c r="AA923" s="190"/>
      <c r="AB923" s="224" t="s">
        <v>3369</v>
      </c>
      <c r="AC923" s="189"/>
    </row>
    <row r="924" spans="1:29">
      <c r="A924" s="261" t="s">
        <v>922</v>
      </c>
      <c r="B924" s="218">
        <v>89</v>
      </c>
      <c r="C924" s="178">
        <v>71</v>
      </c>
      <c r="D924" s="247">
        <f t="shared" si="1547"/>
        <v>80</v>
      </c>
      <c r="E924" s="178">
        <v>88</v>
      </c>
      <c r="F924" s="178">
        <v>82</v>
      </c>
      <c r="G924" s="222">
        <f t="shared" si="1094"/>
        <v>6</v>
      </c>
      <c r="H924" s="178">
        <f t="shared" si="1548"/>
        <v>85</v>
      </c>
      <c r="I924" s="247">
        <f t="shared" si="1466"/>
        <v>-5</v>
      </c>
      <c r="J924" s="213" t="s">
        <v>1601</v>
      </c>
      <c r="K924" s="213" t="s">
        <v>2113</v>
      </c>
      <c r="L924" s="213" t="s">
        <v>1541</v>
      </c>
      <c r="M924" s="221">
        <v>48.77</v>
      </c>
      <c r="N924" s="222">
        <f t="shared" si="1553"/>
        <v>48770000</v>
      </c>
      <c r="O924" s="184">
        <v>200.82</v>
      </c>
      <c r="P924" s="222">
        <f t="shared" si="1554"/>
        <v>200820000</v>
      </c>
      <c r="Q924" s="184">
        <v>390.97</v>
      </c>
      <c r="R924" s="180">
        <f t="shared" si="1555"/>
        <v>390970000</v>
      </c>
      <c r="S924" s="222">
        <f t="shared" si="1556"/>
        <v>591790000</v>
      </c>
      <c r="T924" s="222">
        <f t="shared" si="1558"/>
        <v>591.79</v>
      </c>
      <c r="U924" s="209">
        <f t="shared" si="1545"/>
        <v>0.66065665185285316</v>
      </c>
      <c r="V924" s="187">
        <v>260</v>
      </c>
      <c r="W924" s="223">
        <f t="shared" si="1557"/>
        <v>2.2761153846153843</v>
      </c>
      <c r="X924" s="228">
        <f t="shared" si="1546"/>
        <v>0.18757692307692309</v>
      </c>
      <c r="Y924" s="178">
        <v>2010</v>
      </c>
      <c r="Z924" s="190"/>
      <c r="AA924" s="190"/>
      <c r="AB924" s="224" t="s">
        <v>3370</v>
      </c>
      <c r="AC924" s="189"/>
    </row>
    <row r="925" spans="1:29">
      <c r="A925" s="262" t="s">
        <v>3371</v>
      </c>
      <c r="B925" s="177">
        <v>38</v>
      </c>
      <c r="C925" s="195">
        <v>47</v>
      </c>
      <c r="D925" s="252">
        <f t="shared" ref="D925:D927" si="1559">(B925+C925)/2</f>
        <v>42.5</v>
      </c>
      <c r="E925" s="195">
        <v>49</v>
      </c>
      <c r="F925" s="195">
        <v>55</v>
      </c>
      <c r="G925" s="180">
        <f t="shared" si="1094"/>
        <v>-6</v>
      </c>
      <c r="H925" s="246">
        <f t="shared" ref="H925:H927" si="1560">(E925+F925)/2</f>
        <v>52</v>
      </c>
      <c r="I925" s="208">
        <f t="shared" si="1466"/>
        <v>-9.5</v>
      </c>
      <c r="J925" s="204" t="s">
        <v>1544</v>
      </c>
      <c r="K925" s="204" t="s">
        <v>1544</v>
      </c>
      <c r="L925" s="183" t="s">
        <v>1557</v>
      </c>
      <c r="M925" s="184">
        <f t="shared" ref="M925:M930" si="1561">N925/1000000</f>
        <v>22.872489999999999</v>
      </c>
      <c r="N925" s="180">
        <v>22872490</v>
      </c>
      <c r="O925" s="216">
        <f t="shared" ref="O925:O930" si="1562">P925/1000000</f>
        <v>54.826161999999997</v>
      </c>
      <c r="P925" s="180">
        <v>54826162</v>
      </c>
      <c r="Q925" s="184">
        <f t="shared" ref="Q925:Q926" si="1563">R925/1000000</f>
        <v>81.653924000000004</v>
      </c>
      <c r="R925" s="185">
        <v>81653924</v>
      </c>
      <c r="S925" s="185">
        <f>R925+P925</f>
        <v>136480086</v>
      </c>
      <c r="T925" s="185">
        <f t="shared" ref="T925:T926" si="1564">S925/1000000</f>
        <v>136.480086</v>
      </c>
      <c r="U925" s="209">
        <f>R925/S925</f>
        <v>0.59828452921695841</v>
      </c>
      <c r="V925" s="187">
        <v>60</v>
      </c>
      <c r="W925" s="188">
        <f t="shared" si="1557"/>
        <v>2.2746681</v>
      </c>
      <c r="X925" s="209">
        <f>N925/(V925*1000000)</f>
        <v>0.38120816666666668</v>
      </c>
      <c r="Y925" s="195">
        <v>2016</v>
      </c>
      <c r="Z925" s="190"/>
      <c r="AA925" s="190"/>
      <c r="AB925" s="191" t="s">
        <v>3372</v>
      </c>
      <c r="AC925" s="190"/>
    </row>
    <row r="926" spans="1:29">
      <c r="A926" s="229" t="s">
        <v>311</v>
      </c>
      <c r="B926" s="177">
        <v>42</v>
      </c>
      <c r="C926" s="177">
        <v>48</v>
      </c>
      <c r="D926" s="177">
        <f t="shared" si="1559"/>
        <v>45</v>
      </c>
      <c r="E926" s="177">
        <v>83</v>
      </c>
      <c r="F926" s="177">
        <v>73</v>
      </c>
      <c r="G926" s="177">
        <f t="shared" si="1094"/>
        <v>10</v>
      </c>
      <c r="H926" s="177">
        <f t="shared" si="1560"/>
        <v>78</v>
      </c>
      <c r="I926" s="177">
        <f t="shared" si="1466"/>
        <v>-33</v>
      </c>
      <c r="J926" s="204" t="s">
        <v>1544</v>
      </c>
      <c r="K926" s="231" t="s">
        <v>1544</v>
      </c>
      <c r="L926" s="232" t="s">
        <v>1557</v>
      </c>
      <c r="M926" s="216">
        <f t="shared" si="1561"/>
        <v>47.776293000000003</v>
      </c>
      <c r="N926" s="233">
        <v>47776293</v>
      </c>
      <c r="O926" s="216">
        <f t="shared" si="1562"/>
        <v>110.50013800000001</v>
      </c>
      <c r="P926" s="180">
        <v>110500138</v>
      </c>
      <c r="Q926" s="216">
        <f t="shared" si="1563"/>
        <v>275.39999999999998</v>
      </c>
      <c r="R926" s="233">
        <v>275400000</v>
      </c>
      <c r="S926" s="180">
        <f>P926+R926</f>
        <v>385900138</v>
      </c>
      <c r="T926" s="180">
        <f t="shared" si="1564"/>
        <v>385.90013800000003</v>
      </c>
      <c r="U926" s="234">
        <f>(R926/S926)</f>
        <v>0.71365613245777071</v>
      </c>
      <c r="V926" s="227">
        <v>170</v>
      </c>
      <c r="W926" s="235">
        <f t="shared" ref="W926:W930" si="1565">SUM(S926/(V926*1000000))</f>
        <v>2.2700008117647057</v>
      </c>
      <c r="X926" s="234">
        <f t="shared" ref="X926:X938" si="1566">SUM(M926/V926)</f>
        <v>0.28103701764705885</v>
      </c>
      <c r="Y926" s="177">
        <v>2019</v>
      </c>
      <c r="Z926" s="236"/>
      <c r="AA926" s="236"/>
      <c r="AB926" s="248" t="s">
        <v>3373</v>
      </c>
      <c r="AC926" s="190"/>
    </row>
    <row r="927" spans="1:29">
      <c r="A927" s="268" t="s">
        <v>3374</v>
      </c>
      <c r="B927" s="177">
        <v>32</v>
      </c>
      <c r="C927" s="178">
        <v>41</v>
      </c>
      <c r="D927" s="180">
        <f t="shared" si="1559"/>
        <v>36.5</v>
      </c>
      <c r="E927" s="178">
        <v>69</v>
      </c>
      <c r="F927" s="180">
        <v>69</v>
      </c>
      <c r="G927" s="181">
        <f t="shared" si="1094"/>
        <v>0</v>
      </c>
      <c r="H927" s="182">
        <f t="shared" si="1560"/>
        <v>69</v>
      </c>
      <c r="I927" s="181">
        <f t="shared" si="1466"/>
        <v>-32.5</v>
      </c>
      <c r="J927" s="204" t="s">
        <v>1565</v>
      </c>
      <c r="K927" s="204" t="s">
        <v>1565</v>
      </c>
      <c r="L927" s="183" t="s">
        <v>1557</v>
      </c>
      <c r="M927" s="184">
        <f t="shared" si="1561"/>
        <v>15.181623999999999</v>
      </c>
      <c r="N927" s="180">
        <v>15181624</v>
      </c>
      <c r="O927" s="184">
        <f t="shared" si="1562"/>
        <v>30.617395999999999</v>
      </c>
      <c r="P927" s="180">
        <v>30617396</v>
      </c>
      <c r="Q927" s="184">
        <v>0</v>
      </c>
      <c r="R927" s="185">
        <v>0</v>
      </c>
      <c r="S927" s="180">
        <v>30617396</v>
      </c>
      <c r="T927" s="185">
        <f>S927/100000</f>
        <v>306.17396000000002</v>
      </c>
      <c r="U927" s="182">
        <v>0</v>
      </c>
      <c r="V927" s="187">
        <v>13.5</v>
      </c>
      <c r="W927" s="239">
        <f t="shared" si="1565"/>
        <v>2.2679552592592591</v>
      </c>
      <c r="X927" s="186">
        <f t="shared" si="1566"/>
        <v>1.1245647407407406</v>
      </c>
      <c r="Y927" s="178">
        <v>2018</v>
      </c>
      <c r="Z927" s="190"/>
      <c r="AA927" s="190"/>
      <c r="AB927" s="191" t="s">
        <v>3375</v>
      </c>
      <c r="AC927" s="190"/>
    </row>
    <row r="928" spans="1:29">
      <c r="A928" s="265" t="s">
        <v>3376</v>
      </c>
      <c r="B928" s="241">
        <v>56</v>
      </c>
      <c r="C928" s="182">
        <v>57</v>
      </c>
      <c r="D928" s="254">
        <f>AVERAGE(B928:C928)</f>
        <v>56.5</v>
      </c>
      <c r="E928" s="182">
        <v>53</v>
      </c>
      <c r="F928" s="182">
        <v>60</v>
      </c>
      <c r="G928" s="211">
        <f t="shared" si="1094"/>
        <v>-7</v>
      </c>
      <c r="H928" s="211">
        <f>AVERAGE(E928:F928)</f>
        <v>56.5</v>
      </c>
      <c r="I928" s="211">
        <f t="shared" si="1466"/>
        <v>0</v>
      </c>
      <c r="J928" s="196" t="s">
        <v>1609</v>
      </c>
      <c r="K928" s="196" t="s">
        <v>3377</v>
      </c>
      <c r="L928" s="196" t="s">
        <v>1541</v>
      </c>
      <c r="M928" s="216">
        <f t="shared" si="1561"/>
        <v>15.451981</v>
      </c>
      <c r="N928" s="181">
        <v>15451981</v>
      </c>
      <c r="O928" s="216">
        <f t="shared" si="1562"/>
        <v>50.577412000000002</v>
      </c>
      <c r="P928" s="181">
        <v>50577412</v>
      </c>
      <c r="Q928" s="184">
        <f t="shared" ref="Q928:Q930" si="1567">R928/1000000</f>
        <v>84.933617999999996</v>
      </c>
      <c r="R928" s="180">
        <v>84933618</v>
      </c>
      <c r="S928" s="181">
        <v>135511030</v>
      </c>
      <c r="T928" s="180">
        <f t="shared" ref="T928:T930" si="1568">S928/1000000</f>
        <v>135.51103000000001</v>
      </c>
      <c r="U928" s="209">
        <f t="shared" ref="U928:U938" si="1569">(R928/S928)</f>
        <v>0.62676534891661584</v>
      </c>
      <c r="V928" s="227">
        <v>60</v>
      </c>
      <c r="W928" s="239">
        <f t="shared" si="1565"/>
        <v>2.2585171666666666</v>
      </c>
      <c r="X928" s="228">
        <f t="shared" si="1566"/>
        <v>0.25753301666666667</v>
      </c>
      <c r="Y928" s="182">
        <v>2014</v>
      </c>
      <c r="Z928" s="202"/>
      <c r="AA928" s="190"/>
      <c r="AB928" s="224" t="s">
        <v>3378</v>
      </c>
      <c r="AC928" s="189"/>
    </row>
    <row r="929" spans="1:29">
      <c r="A929" s="229" t="s">
        <v>3379</v>
      </c>
      <c r="B929" s="177">
        <v>73</v>
      </c>
      <c r="C929" s="206">
        <v>60</v>
      </c>
      <c r="D929" s="177">
        <f t="shared" ref="D929:D930" si="1570">(B929+C929)/2</f>
        <v>66.5</v>
      </c>
      <c r="E929" s="177">
        <v>84</v>
      </c>
      <c r="F929" s="177">
        <v>68</v>
      </c>
      <c r="G929" s="177">
        <f t="shared" si="1094"/>
        <v>16</v>
      </c>
      <c r="H929" s="177">
        <f t="shared" ref="H929:H930" si="1571">(E929+F929)/2</f>
        <v>76</v>
      </c>
      <c r="I929" s="177">
        <f t="shared" si="1466"/>
        <v>-9.5</v>
      </c>
      <c r="J929" s="204" t="s">
        <v>1608</v>
      </c>
      <c r="K929" s="231" t="s">
        <v>1608</v>
      </c>
      <c r="L929" s="232" t="s">
        <v>1557</v>
      </c>
      <c r="M929" s="216">
        <f t="shared" si="1561"/>
        <v>10.354073</v>
      </c>
      <c r="N929" s="233">
        <v>10354073</v>
      </c>
      <c r="O929" s="216">
        <f t="shared" si="1562"/>
        <v>41.657076000000004</v>
      </c>
      <c r="P929" s="180">
        <v>41657076</v>
      </c>
      <c r="Q929" s="216">
        <f t="shared" si="1567"/>
        <v>105.07823</v>
      </c>
      <c r="R929" s="233">
        <v>105078230</v>
      </c>
      <c r="S929" s="180">
        <f>P929+R929</f>
        <v>146735306</v>
      </c>
      <c r="T929" s="180">
        <f t="shared" si="1568"/>
        <v>146.73530600000001</v>
      </c>
      <c r="U929" s="234">
        <f t="shared" si="1569"/>
        <v>0.71610734229156814</v>
      </c>
      <c r="V929" s="227">
        <v>65</v>
      </c>
      <c r="W929" s="235">
        <f t="shared" si="1565"/>
        <v>2.2574662461538462</v>
      </c>
      <c r="X929" s="234">
        <f t="shared" si="1566"/>
        <v>0.15929343076923078</v>
      </c>
      <c r="Y929" s="177">
        <v>2019</v>
      </c>
      <c r="Z929" s="236"/>
      <c r="AA929" s="236"/>
      <c r="AB929" s="248" t="s">
        <v>3380</v>
      </c>
      <c r="AC929" s="190"/>
    </row>
    <row r="930" spans="1:29">
      <c r="A930" s="262" t="s">
        <v>3381</v>
      </c>
      <c r="B930" s="177">
        <v>31</v>
      </c>
      <c r="C930" s="195">
        <v>41</v>
      </c>
      <c r="D930" s="180">
        <f t="shared" si="1570"/>
        <v>36</v>
      </c>
      <c r="E930" s="195">
        <v>50</v>
      </c>
      <c r="F930" s="195">
        <v>58</v>
      </c>
      <c r="G930" s="211">
        <f t="shared" si="1094"/>
        <v>-8</v>
      </c>
      <c r="H930" s="211">
        <f t="shared" si="1571"/>
        <v>54</v>
      </c>
      <c r="I930" s="181">
        <f t="shared" si="1466"/>
        <v>-18</v>
      </c>
      <c r="J930" s="196" t="s">
        <v>1612</v>
      </c>
      <c r="K930" s="196" t="s">
        <v>1743</v>
      </c>
      <c r="L930" s="197" t="s">
        <v>1547</v>
      </c>
      <c r="M930" s="198">
        <f t="shared" si="1561"/>
        <v>8.5678809999999999</v>
      </c>
      <c r="N930" s="180">
        <v>8567881</v>
      </c>
      <c r="O930" s="198">
        <f t="shared" si="1562"/>
        <v>27.020284</v>
      </c>
      <c r="P930" s="180">
        <v>27020284</v>
      </c>
      <c r="Q930" s="198">
        <f t="shared" si="1567"/>
        <v>0</v>
      </c>
      <c r="R930" s="181">
        <f>S930-P930</f>
        <v>0</v>
      </c>
      <c r="S930" s="180">
        <v>27020284</v>
      </c>
      <c r="T930" s="180">
        <f t="shared" si="1568"/>
        <v>27.020284</v>
      </c>
      <c r="U930" s="186">
        <f t="shared" si="1569"/>
        <v>0</v>
      </c>
      <c r="V930" s="227">
        <v>12</v>
      </c>
      <c r="W930" s="239">
        <f t="shared" si="1565"/>
        <v>2.2516903333333333</v>
      </c>
      <c r="X930" s="186">
        <f t="shared" si="1566"/>
        <v>0.71399008333333336</v>
      </c>
      <c r="Y930" s="195">
        <v>2017</v>
      </c>
      <c r="Z930" s="202"/>
      <c r="AA930" s="202"/>
      <c r="AB930" s="203" t="s">
        <v>3382</v>
      </c>
      <c r="AC930" s="202"/>
    </row>
    <row r="931" spans="1:29">
      <c r="A931" s="261" t="s">
        <v>3383</v>
      </c>
      <c r="B931" s="218">
        <v>51</v>
      </c>
      <c r="C931" s="178">
        <v>52</v>
      </c>
      <c r="D931" s="218">
        <f t="shared" ref="D931:D934" si="1572">AVERAGE(B931:C931)</f>
        <v>51.5</v>
      </c>
      <c r="E931" s="178">
        <v>66</v>
      </c>
      <c r="F931" s="178">
        <v>69</v>
      </c>
      <c r="G931" s="178">
        <f t="shared" si="1094"/>
        <v>-3</v>
      </c>
      <c r="H931" s="178">
        <f t="shared" ref="H931:H934" si="1573">AVERAGE(E931:F931)</f>
        <v>67.5</v>
      </c>
      <c r="I931" s="218">
        <f t="shared" si="1466"/>
        <v>-16</v>
      </c>
      <c r="J931" s="213" t="s">
        <v>1990</v>
      </c>
      <c r="K931" s="213" t="s">
        <v>3384</v>
      </c>
      <c r="L931" s="213" t="s">
        <v>1574</v>
      </c>
      <c r="M931" s="221">
        <v>6.54</v>
      </c>
      <c r="N931" s="222">
        <f t="shared" ref="N931:N932" si="1574">M931*1000000</f>
        <v>6540000</v>
      </c>
      <c r="O931" s="184">
        <v>21.15</v>
      </c>
      <c r="P931" s="222">
        <f t="shared" ref="P931:P932" si="1575">O931*1000000</f>
        <v>21150000</v>
      </c>
      <c r="Q931" s="184">
        <v>46.3</v>
      </c>
      <c r="R931" s="180">
        <f t="shared" ref="R931:R932" si="1576">SUM(Q931*1000000)</f>
        <v>46300000</v>
      </c>
      <c r="S931" s="222">
        <f t="shared" ref="S931:S932" si="1577">T931*1000000</f>
        <v>67449999.999999985</v>
      </c>
      <c r="T931" s="222">
        <f t="shared" ref="T931:T932" si="1578">SUM(O931+Q931)</f>
        <v>67.449999999999989</v>
      </c>
      <c r="U931" s="209">
        <f t="shared" si="1569"/>
        <v>0.68643439584877697</v>
      </c>
      <c r="V931" s="187">
        <v>30</v>
      </c>
      <c r="W931" s="223">
        <f t="shared" ref="W931:W932" si="1579">SUM(T931/V931)</f>
        <v>2.2483333333333331</v>
      </c>
      <c r="X931" s="228">
        <f t="shared" si="1566"/>
        <v>0.218</v>
      </c>
      <c r="Y931" s="178">
        <v>2010</v>
      </c>
      <c r="Z931" s="190"/>
      <c r="AA931" s="190"/>
      <c r="AB931" s="224" t="s">
        <v>3385</v>
      </c>
      <c r="AC931" s="189"/>
    </row>
    <row r="932" spans="1:29">
      <c r="A932" s="261" t="s">
        <v>3386</v>
      </c>
      <c r="B932" s="218">
        <v>53</v>
      </c>
      <c r="C932" s="178">
        <v>46</v>
      </c>
      <c r="D932" s="218">
        <f t="shared" si="1572"/>
        <v>49.5</v>
      </c>
      <c r="E932" s="178">
        <v>52</v>
      </c>
      <c r="F932" s="178">
        <v>64</v>
      </c>
      <c r="G932" s="178">
        <f t="shared" si="1094"/>
        <v>-12</v>
      </c>
      <c r="H932" s="178">
        <f t="shared" si="1573"/>
        <v>58</v>
      </c>
      <c r="I932" s="218">
        <f t="shared" si="1466"/>
        <v>-8.5</v>
      </c>
      <c r="J932" s="213" t="s">
        <v>1609</v>
      </c>
      <c r="K932" s="213" t="s">
        <v>2706</v>
      </c>
      <c r="L932" s="213" t="s">
        <v>1547</v>
      </c>
      <c r="M932" s="221">
        <v>20.2</v>
      </c>
      <c r="N932" s="222">
        <f t="shared" si="1574"/>
        <v>20200000</v>
      </c>
      <c r="O932" s="184">
        <v>76.42</v>
      </c>
      <c r="P932" s="222">
        <f t="shared" si="1575"/>
        <v>76420000</v>
      </c>
      <c r="Q932" s="184">
        <v>185.51</v>
      </c>
      <c r="R932" s="180">
        <f t="shared" si="1576"/>
        <v>185510000</v>
      </c>
      <c r="S932" s="222">
        <f t="shared" si="1577"/>
        <v>261930000</v>
      </c>
      <c r="T932" s="222">
        <f t="shared" si="1578"/>
        <v>261.93</v>
      </c>
      <c r="U932" s="209">
        <f t="shared" si="1569"/>
        <v>0.7082426602527393</v>
      </c>
      <c r="V932" s="187">
        <v>117</v>
      </c>
      <c r="W932" s="223">
        <f t="shared" si="1579"/>
        <v>2.2387179487179489</v>
      </c>
      <c r="X932" s="228">
        <f t="shared" si="1566"/>
        <v>0.17264957264957265</v>
      </c>
      <c r="Y932" s="178">
        <v>2010</v>
      </c>
      <c r="Z932" s="190"/>
      <c r="AA932" s="190"/>
      <c r="AB932" s="224" t="s">
        <v>3387</v>
      </c>
      <c r="AC932" s="189"/>
    </row>
    <row r="933" spans="1:29">
      <c r="A933" s="261" t="s">
        <v>3388</v>
      </c>
      <c r="B933" s="218">
        <v>86</v>
      </c>
      <c r="C933" s="178">
        <v>73</v>
      </c>
      <c r="D933" s="247">
        <f t="shared" si="1572"/>
        <v>79.5</v>
      </c>
      <c r="E933" s="178">
        <v>60</v>
      </c>
      <c r="F933" s="178">
        <v>68</v>
      </c>
      <c r="G933" s="220">
        <f t="shared" si="1094"/>
        <v>-8</v>
      </c>
      <c r="H933" s="220">
        <f t="shared" si="1573"/>
        <v>64</v>
      </c>
      <c r="I933" s="220">
        <f t="shared" si="1466"/>
        <v>15.5</v>
      </c>
      <c r="J933" s="213" t="s">
        <v>1601</v>
      </c>
      <c r="K933" s="213" t="s">
        <v>1806</v>
      </c>
      <c r="L933" s="196" t="s">
        <v>1541</v>
      </c>
      <c r="M933" s="221">
        <f>N933/1000000</f>
        <v>11.137734</v>
      </c>
      <c r="N933" s="222">
        <v>11137734</v>
      </c>
      <c r="O933" s="184">
        <f>P933/1000000</f>
        <v>31.051126</v>
      </c>
      <c r="P933" s="222">
        <v>31051126</v>
      </c>
      <c r="Q933" s="184">
        <f>R933/1000000</f>
        <v>92.002915000000002</v>
      </c>
      <c r="R933" s="185">
        <v>92002915</v>
      </c>
      <c r="S933" s="222">
        <v>123054041</v>
      </c>
      <c r="T933" s="222">
        <f>S933/1000000</f>
        <v>123.054041</v>
      </c>
      <c r="U933" s="209">
        <f t="shared" si="1569"/>
        <v>0.74766268748541143</v>
      </c>
      <c r="V933" s="187">
        <v>55</v>
      </c>
      <c r="W933" s="223">
        <f>SUM((S933/1000000)/V933)</f>
        <v>2.2373462000000002</v>
      </c>
      <c r="X933" s="228">
        <f t="shared" si="1566"/>
        <v>0.20250425454545454</v>
      </c>
      <c r="Y933" s="182">
        <v>2012</v>
      </c>
      <c r="Z933" s="190"/>
      <c r="AA933" s="190"/>
      <c r="AB933" s="224" t="s">
        <v>3389</v>
      </c>
      <c r="AC933" s="189"/>
    </row>
    <row r="934" spans="1:29">
      <c r="A934" s="261" t="s">
        <v>3390</v>
      </c>
      <c r="B934" s="218">
        <v>46</v>
      </c>
      <c r="C934" s="178">
        <v>47</v>
      </c>
      <c r="D934" s="218">
        <f t="shared" si="1572"/>
        <v>46.5</v>
      </c>
      <c r="E934" s="178">
        <v>44</v>
      </c>
      <c r="F934" s="178">
        <v>47</v>
      </c>
      <c r="G934" s="178">
        <f t="shared" si="1094"/>
        <v>-3</v>
      </c>
      <c r="H934" s="178">
        <f t="shared" si="1573"/>
        <v>45.5</v>
      </c>
      <c r="I934" s="218">
        <f t="shared" si="1466"/>
        <v>1</v>
      </c>
      <c r="J934" s="213" t="s">
        <v>1990</v>
      </c>
      <c r="K934" s="213" t="s">
        <v>1991</v>
      </c>
      <c r="L934" s="213" t="s">
        <v>1547</v>
      </c>
      <c r="M934" s="221">
        <v>15</v>
      </c>
      <c r="N934" s="222">
        <f>M934*1000000</f>
        <v>15000000</v>
      </c>
      <c r="O934" s="184">
        <v>39.26</v>
      </c>
      <c r="P934" s="222">
        <f>O934*1000000</f>
        <v>39260000</v>
      </c>
      <c r="Q934" s="184">
        <v>5.39</v>
      </c>
      <c r="R934" s="180">
        <f>SUM(Q934*1000000)</f>
        <v>5390000</v>
      </c>
      <c r="S934" s="222">
        <f>T934*1000000</f>
        <v>44650000</v>
      </c>
      <c r="T934" s="222">
        <v>44.65</v>
      </c>
      <c r="U934" s="209">
        <f t="shared" si="1569"/>
        <v>0.12071668533034714</v>
      </c>
      <c r="V934" s="187">
        <v>20</v>
      </c>
      <c r="W934" s="223">
        <f>SUM(T934/V934)</f>
        <v>2.2324999999999999</v>
      </c>
      <c r="X934" s="228">
        <f t="shared" si="1566"/>
        <v>0.75</v>
      </c>
      <c r="Y934" s="178">
        <v>2008</v>
      </c>
      <c r="Z934" s="190"/>
      <c r="AA934" s="190"/>
      <c r="AB934" s="224" t="s">
        <v>3391</v>
      </c>
      <c r="AC934" s="189"/>
    </row>
    <row r="935" spans="1:29">
      <c r="A935" s="262" t="s">
        <v>3392</v>
      </c>
      <c r="B935" s="177">
        <v>35</v>
      </c>
      <c r="C935" s="195">
        <v>42</v>
      </c>
      <c r="D935" s="180">
        <f t="shared" ref="D935:D936" si="1580">(B935+C935)/2</f>
        <v>38.5</v>
      </c>
      <c r="E935" s="195">
        <v>43</v>
      </c>
      <c r="F935" s="195">
        <v>58</v>
      </c>
      <c r="G935" s="182">
        <f t="shared" si="1094"/>
        <v>-15</v>
      </c>
      <c r="H935" s="182">
        <f t="shared" ref="H935:H936" si="1581">(E935+F935)/2</f>
        <v>50.5</v>
      </c>
      <c r="I935" s="181">
        <f t="shared" si="1466"/>
        <v>-12</v>
      </c>
      <c r="J935" s="196" t="s">
        <v>1609</v>
      </c>
      <c r="K935" s="196" t="s">
        <v>1609</v>
      </c>
      <c r="L935" s="197" t="s">
        <v>1547</v>
      </c>
      <c r="M935" s="198">
        <f t="shared" ref="M935:M936" si="1582">N935/1000000</f>
        <v>18.469619999999999</v>
      </c>
      <c r="N935" s="180">
        <v>18469620</v>
      </c>
      <c r="O935" s="198">
        <f t="shared" ref="O935:O936" si="1583">P935/1000000</f>
        <v>45.157105000000001</v>
      </c>
      <c r="P935" s="180">
        <v>45157105</v>
      </c>
      <c r="Q935" s="198">
        <f t="shared" ref="Q935:Q936" si="1584">R935/1000000</f>
        <v>289.39300100000003</v>
      </c>
      <c r="R935" s="181">
        <f>S935-P935</f>
        <v>289393001</v>
      </c>
      <c r="S935" s="180">
        <v>334550106</v>
      </c>
      <c r="T935" s="180">
        <f t="shared" ref="T935:T936" si="1585">S935/1000000</f>
        <v>334.55010600000003</v>
      </c>
      <c r="U935" s="186">
        <f t="shared" si="1569"/>
        <v>0.86502139981387427</v>
      </c>
      <c r="V935" s="227">
        <v>150</v>
      </c>
      <c r="W935" s="239">
        <f>SUM(S935/(V935*1000000))</f>
        <v>2.2303340399999998</v>
      </c>
      <c r="X935" s="186">
        <f t="shared" si="1566"/>
        <v>0.1231308</v>
      </c>
      <c r="Y935" s="195">
        <v>2017</v>
      </c>
      <c r="Z935" s="202"/>
      <c r="AA935" s="202"/>
      <c r="AB935" s="203" t="s">
        <v>3393</v>
      </c>
      <c r="AC935" s="202"/>
    </row>
    <row r="936" spans="1:29">
      <c r="A936" s="264" t="s">
        <v>3394</v>
      </c>
      <c r="B936" s="206">
        <v>64</v>
      </c>
      <c r="C936" s="189">
        <v>54</v>
      </c>
      <c r="D936" s="189">
        <f t="shared" si="1580"/>
        <v>59</v>
      </c>
      <c r="E936" s="195">
        <v>51</v>
      </c>
      <c r="F936" s="189">
        <v>69</v>
      </c>
      <c r="G936" s="195">
        <f t="shared" si="1094"/>
        <v>-18</v>
      </c>
      <c r="H936" s="189">
        <f t="shared" si="1581"/>
        <v>60</v>
      </c>
      <c r="I936" s="195">
        <f t="shared" si="1466"/>
        <v>-1</v>
      </c>
      <c r="J936" s="193" t="s">
        <v>1550</v>
      </c>
      <c r="K936" s="193" t="s">
        <v>1633</v>
      </c>
      <c r="L936" s="193" t="s">
        <v>1547</v>
      </c>
      <c r="M936" s="184">
        <f t="shared" si="1582"/>
        <v>6.6109609999999996</v>
      </c>
      <c r="N936" s="185">
        <v>6610961</v>
      </c>
      <c r="O936" s="184">
        <f t="shared" si="1583"/>
        <v>26.822144000000002</v>
      </c>
      <c r="P936" s="180">
        <v>26822144</v>
      </c>
      <c r="Q936" s="184">
        <f t="shared" si="1584"/>
        <v>13.270979000000001</v>
      </c>
      <c r="R936" s="180">
        <v>13270979</v>
      </c>
      <c r="S936" s="185">
        <f>SUM(P936+Q936*1000000)</f>
        <v>40093123</v>
      </c>
      <c r="T936" s="185">
        <f t="shared" si="1585"/>
        <v>40.093122999999999</v>
      </c>
      <c r="U936" s="209">
        <f t="shared" si="1569"/>
        <v>0.33100387315799767</v>
      </c>
      <c r="V936" s="227">
        <v>18</v>
      </c>
      <c r="W936" s="223">
        <f t="shared" ref="W936:W939" si="1586">SUM(T936/V936)</f>
        <v>2.227395722222222</v>
      </c>
      <c r="X936" s="228">
        <f t="shared" si="1566"/>
        <v>0.36727561111111107</v>
      </c>
      <c r="Y936" s="189">
        <v>2015</v>
      </c>
      <c r="Z936" s="190"/>
      <c r="AA936" s="190"/>
      <c r="AB936" s="224" t="s">
        <v>3395</v>
      </c>
      <c r="AC936" s="189"/>
    </row>
    <row r="937" spans="1:29">
      <c r="A937" s="261" t="s">
        <v>3396</v>
      </c>
      <c r="B937" s="218">
        <v>81</v>
      </c>
      <c r="C937" s="178">
        <v>67</v>
      </c>
      <c r="D937" s="218">
        <f t="shared" ref="D937:D938" si="1587">AVERAGE(B937:C937)</f>
        <v>74</v>
      </c>
      <c r="E937" s="178">
        <v>85</v>
      </c>
      <c r="F937" s="178">
        <v>85</v>
      </c>
      <c r="G937" s="178">
        <f t="shared" si="1094"/>
        <v>0</v>
      </c>
      <c r="H937" s="178">
        <f t="shared" ref="H937:H938" si="1588">AVERAGE(E937:F937)</f>
        <v>85</v>
      </c>
      <c r="I937" s="218">
        <f t="shared" si="1466"/>
        <v>-11</v>
      </c>
      <c r="J937" s="213" t="s">
        <v>1550</v>
      </c>
      <c r="K937" s="213" t="s">
        <v>2343</v>
      </c>
      <c r="L937" s="213" t="s">
        <v>1547</v>
      </c>
      <c r="M937" s="221">
        <v>0.46</v>
      </c>
      <c r="N937" s="222">
        <f t="shared" ref="N937:N938" si="1589">M937*1000000</f>
        <v>460000</v>
      </c>
      <c r="O937" s="184">
        <v>7.8</v>
      </c>
      <c r="P937" s="222">
        <f t="shared" ref="P937:P938" si="1590">O937*1000000</f>
        <v>7800000</v>
      </c>
      <c r="Q937" s="184">
        <v>25.59</v>
      </c>
      <c r="R937" s="180">
        <f t="shared" ref="R937:R938" si="1591">SUM(Q937*1000000)</f>
        <v>25590000</v>
      </c>
      <c r="S937" s="222">
        <f t="shared" ref="S937:S938" si="1592">T937*1000000</f>
        <v>33390000</v>
      </c>
      <c r="T937" s="222">
        <v>33.39</v>
      </c>
      <c r="U937" s="209">
        <f t="shared" si="1569"/>
        <v>0.76639712488769096</v>
      </c>
      <c r="V937" s="187">
        <v>15</v>
      </c>
      <c r="W937" s="223">
        <f t="shared" si="1586"/>
        <v>2.226</v>
      </c>
      <c r="X937" s="228">
        <f t="shared" si="1566"/>
        <v>3.0666666666666668E-2</v>
      </c>
      <c r="Y937" s="178">
        <v>2008</v>
      </c>
      <c r="Z937" s="190"/>
      <c r="AA937" s="190"/>
      <c r="AB937" s="224" t="s">
        <v>3397</v>
      </c>
      <c r="AC937" s="189"/>
    </row>
    <row r="938" spans="1:29">
      <c r="A938" s="261" t="s">
        <v>3398</v>
      </c>
      <c r="B938" s="218">
        <v>27</v>
      </c>
      <c r="C938" s="178">
        <v>43</v>
      </c>
      <c r="D938" s="247">
        <f t="shared" si="1587"/>
        <v>35</v>
      </c>
      <c r="E938" s="178">
        <v>72</v>
      </c>
      <c r="F938" s="178">
        <v>69</v>
      </c>
      <c r="G938" s="220">
        <f t="shared" si="1094"/>
        <v>3</v>
      </c>
      <c r="H938" s="220">
        <f t="shared" si="1588"/>
        <v>70.5</v>
      </c>
      <c r="I938" s="220">
        <f t="shared" si="1466"/>
        <v>-35.5</v>
      </c>
      <c r="J938" s="213" t="s">
        <v>1609</v>
      </c>
      <c r="K938" s="213" t="s">
        <v>2336</v>
      </c>
      <c r="L938" s="213" t="s">
        <v>1547</v>
      </c>
      <c r="M938" s="221">
        <v>29.2</v>
      </c>
      <c r="N938" s="222">
        <f t="shared" si="1589"/>
        <v>29200000</v>
      </c>
      <c r="O938" s="184">
        <v>101.44</v>
      </c>
      <c r="P938" s="222">
        <f t="shared" si="1590"/>
        <v>101440000</v>
      </c>
      <c r="Q938" s="184">
        <v>76.63</v>
      </c>
      <c r="R938" s="180">
        <f t="shared" si="1591"/>
        <v>76630000</v>
      </c>
      <c r="S938" s="222">
        <f t="shared" si="1592"/>
        <v>178070000</v>
      </c>
      <c r="T938" s="222">
        <v>178.07</v>
      </c>
      <c r="U938" s="209">
        <f t="shared" si="1569"/>
        <v>0.43033638456786655</v>
      </c>
      <c r="V938" s="187">
        <v>80</v>
      </c>
      <c r="W938" s="223">
        <f t="shared" si="1586"/>
        <v>2.2258749999999998</v>
      </c>
      <c r="X938" s="228">
        <f t="shared" si="1566"/>
        <v>0.36499999999999999</v>
      </c>
      <c r="Y938" s="178">
        <v>2008</v>
      </c>
      <c r="Z938" s="190"/>
      <c r="AA938" s="190"/>
      <c r="AB938" s="224" t="s">
        <v>3399</v>
      </c>
      <c r="AC938" s="189"/>
    </row>
    <row r="939" spans="1:29">
      <c r="A939" s="263" t="s">
        <v>510</v>
      </c>
      <c r="B939" s="206">
        <v>92</v>
      </c>
      <c r="C939" s="189">
        <v>93</v>
      </c>
      <c r="D939" s="252">
        <f>(B939+C939)/2</f>
        <v>92.5</v>
      </c>
      <c r="E939" s="189">
        <v>89</v>
      </c>
      <c r="F939" s="189">
        <v>89</v>
      </c>
      <c r="G939" s="180">
        <f t="shared" si="1094"/>
        <v>0</v>
      </c>
      <c r="H939" s="195">
        <f>(E939+F939)/2</f>
        <v>89</v>
      </c>
      <c r="I939" s="208">
        <f t="shared" si="1466"/>
        <v>3.5</v>
      </c>
      <c r="J939" s="193" t="s">
        <v>2292</v>
      </c>
      <c r="K939" s="193" t="s">
        <v>2292</v>
      </c>
      <c r="L939" s="183" t="s">
        <v>1547</v>
      </c>
      <c r="M939" s="184">
        <f t="shared" ref="M939:M940" si="1593">N939/1000000</f>
        <v>9.2427820000000001</v>
      </c>
      <c r="N939" s="185">
        <v>9242782</v>
      </c>
      <c r="O939" s="184">
        <f t="shared" ref="O939:O942" si="1594">P939/1000000</f>
        <v>38.922893999999999</v>
      </c>
      <c r="P939" s="185">
        <v>38922894</v>
      </c>
      <c r="Q939" s="184">
        <f t="shared" ref="Q939:Q942" si="1595">R939/1000000</f>
        <v>27.8</v>
      </c>
      <c r="R939" s="185">
        <v>27800000</v>
      </c>
      <c r="S939" s="185">
        <f>R939+P939</f>
        <v>66722894</v>
      </c>
      <c r="T939" s="185">
        <f t="shared" ref="T939:T943" si="1596">S939/1000000</f>
        <v>66.722893999999997</v>
      </c>
      <c r="U939" s="209">
        <f>R939/S939</f>
        <v>0.41664859440898949</v>
      </c>
      <c r="V939" s="187">
        <v>30</v>
      </c>
      <c r="W939" s="188">
        <f t="shared" si="1586"/>
        <v>2.2240964666666665</v>
      </c>
      <c r="X939" s="209">
        <f>N939/(V939*1000000)</f>
        <v>0.30809273333333331</v>
      </c>
      <c r="Y939" s="189">
        <v>2016</v>
      </c>
      <c r="Z939" s="190"/>
      <c r="AA939" s="190"/>
      <c r="AB939" s="191" t="s">
        <v>3400</v>
      </c>
      <c r="AC939" s="190"/>
    </row>
    <row r="940" spans="1:29">
      <c r="A940" s="261" t="s">
        <v>3401</v>
      </c>
      <c r="B940" s="218">
        <v>63</v>
      </c>
      <c r="C940" s="178">
        <v>63</v>
      </c>
      <c r="D940" s="247">
        <f t="shared" ref="D940:D950" si="1597">AVERAGE(B940:C940)</f>
        <v>63</v>
      </c>
      <c r="E940" s="178">
        <v>51</v>
      </c>
      <c r="F940" s="178">
        <v>65</v>
      </c>
      <c r="G940" s="220">
        <f t="shared" si="1094"/>
        <v>-14</v>
      </c>
      <c r="H940" s="220">
        <f t="shared" ref="H940:H950" si="1598">AVERAGE(E940:F940)</f>
        <v>58</v>
      </c>
      <c r="I940" s="220">
        <f t="shared" si="1466"/>
        <v>5</v>
      </c>
      <c r="J940" s="213" t="s">
        <v>1572</v>
      </c>
      <c r="K940" s="213" t="s">
        <v>1572</v>
      </c>
      <c r="L940" s="196" t="s">
        <v>1541</v>
      </c>
      <c r="M940" s="221">
        <f t="shared" si="1593"/>
        <v>0.32068999999999998</v>
      </c>
      <c r="N940" s="222">
        <v>320690</v>
      </c>
      <c r="O940" s="184">
        <f t="shared" si="1594"/>
        <v>12.816367</v>
      </c>
      <c r="P940" s="222">
        <v>12816367</v>
      </c>
      <c r="Q940" s="184">
        <f t="shared" si="1595"/>
        <v>56.112783</v>
      </c>
      <c r="R940" s="185">
        <v>56112783</v>
      </c>
      <c r="S940" s="222">
        <v>68929150</v>
      </c>
      <c r="T940" s="222">
        <f t="shared" si="1596"/>
        <v>68.929150000000007</v>
      </c>
      <c r="U940" s="209">
        <f t="shared" ref="U940:U956" si="1599">(R940/S940)</f>
        <v>0.81406463013108388</v>
      </c>
      <c r="V940" s="187">
        <v>31</v>
      </c>
      <c r="W940" s="223">
        <f>SUM((S940/1000000)/V940)</f>
        <v>2.2235209677419356</v>
      </c>
      <c r="X940" s="228">
        <f t="shared" ref="X940:X956" si="1600">SUM(M940/V940)</f>
        <v>1.0344838709677418E-2</v>
      </c>
      <c r="Y940" s="182">
        <v>2012</v>
      </c>
      <c r="Z940" s="190"/>
      <c r="AA940" s="190"/>
      <c r="AB940" s="224" t="s">
        <v>3402</v>
      </c>
      <c r="AC940" s="189"/>
    </row>
    <row r="941" spans="1:29">
      <c r="A941" s="261" t="s">
        <v>3403</v>
      </c>
      <c r="B941" s="218">
        <v>35</v>
      </c>
      <c r="C941" s="178">
        <v>45</v>
      </c>
      <c r="D941" s="218">
        <f t="shared" si="1597"/>
        <v>40</v>
      </c>
      <c r="E941" s="178">
        <v>51</v>
      </c>
      <c r="F941" s="178">
        <v>64</v>
      </c>
      <c r="G941" s="178">
        <f t="shared" si="1094"/>
        <v>-13</v>
      </c>
      <c r="H941" s="178">
        <f t="shared" si="1598"/>
        <v>57.5</v>
      </c>
      <c r="I941" s="218">
        <f t="shared" si="1466"/>
        <v>-17.5</v>
      </c>
      <c r="J941" s="213" t="s">
        <v>1609</v>
      </c>
      <c r="K941" s="213" t="s">
        <v>2061</v>
      </c>
      <c r="L941" s="213" t="s">
        <v>1557</v>
      </c>
      <c r="M941" s="221">
        <v>58.051684000000002</v>
      </c>
      <c r="N941" s="181">
        <v>58051684</v>
      </c>
      <c r="O941" s="216">
        <f t="shared" si="1594"/>
        <v>131.921738</v>
      </c>
      <c r="P941" s="222">
        <v>131921738</v>
      </c>
      <c r="Q941" s="216">
        <f t="shared" si="1595"/>
        <v>157.126025</v>
      </c>
      <c r="R941" s="222">
        <v>157126025</v>
      </c>
      <c r="S941" s="222">
        <v>289047763</v>
      </c>
      <c r="T941" s="222">
        <f t="shared" si="1596"/>
        <v>289.04776299999997</v>
      </c>
      <c r="U941" s="209">
        <f t="shared" si="1599"/>
        <v>0.54359882729831055</v>
      </c>
      <c r="V941" s="187">
        <v>130</v>
      </c>
      <c r="W941" s="223">
        <f t="shared" ref="W941:W944" si="1601">SUM(T941/V941)</f>
        <v>2.2234443307692304</v>
      </c>
      <c r="X941" s="228">
        <f t="shared" si="1600"/>
        <v>0.4465514153846154</v>
      </c>
      <c r="Y941" s="178">
        <v>2007</v>
      </c>
      <c r="Z941" s="190"/>
      <c r="AA941" s="190"/>
      <c r="AB941" s="191" t="s">
        <v>3404</v>
      </c>
      <c r="AC941" s="190"/>
    </row>
    <row r="942" spans="1:29">
      <c r="A942" s="263" t="s">
        <v>3405</v>
      </c>
      <c r="B942" s="206">
        <v>42</v>
      </c>
      <c r="C942" s="189">
        <v>39</v>
      </c>
      <c r="D942" s="253">
        <f t="shared" si="1597"/>
        <v>40.5</v>
      </c>
      <c r="E942" s="189">
        <v>56</v>
      </c>
      <c r="F942" s="189">
        <v>52</v>
      </c>
      <c r="G942" s="244">
        <f t="shared" si="1094"/>
        <v>4</v>
      </c>
      <c r="H942" s="244">
        <f t="shared" si="1598"/>
        <v>54</v>
      </c>
      <c r="I942" s="244">
        <f t="shared" si="1466"/>
        <v>-13.5</v>
      </c>
      <c r="J942" s="193" t="s">
        <v>1544</v>
      </c>
      <c r="K942" s="193" t="s">
        <v>3406</v>
      </c>
      <c r="L942" s="193" t="s">
        <v>1557</v>
      </c>
      <c r="M942" s="184">
        <f>N942/1000000</f>
        <v>14.401054</v>
      </c>
      <c r="N942" s="185">
        <v>14401054</v>
      </c>
      <c r="O942" s="184">
        <f t="shared" si="1594"/>
        <v>68.559554000000006</v>
      </c>
      <c r="P942" s="185">
        <v>68559554</v>
      </c>
      <c r="Q942" s="184">
        <f t="shared" si="1595"/>
        <v>131.290761</v>
      </c>
      <c r="R942" s="185">
        <v>131290761</v>
      </c>
      <c r="S942" s="185">
        <v>199850315</v>
      </c>
      <c r="T942" s="185">
        <f t="shared" si="1596"/>
        <v>199.85031499999999</v>
      </c>
      <c r="U942" s="209">
        <f t="shared" si="1599"/>
        <v>0.65694547942043524</v>
      </c>
      <c r="V942" s="187">
        <v>90</v>
      </c>
      <c r="W942" s="223">
        <f t="shared" si="1601"/>
        <v>2.2205590555555554</v>
      </c>
      <c r="X942" s="228">
        <f t="shared" si="1600"/>
        <v>0.16001171111111112</v>
      </c>
      <c r="Y942" s="189">
        <v>2013</v>
      </c>
      <c r="Z942" s="190"/>
      <c r="AA942" s="190"/>
      <c r="AB942" s="224" t="s">
        <v>3407</v>
      </c>
      <c r="AC942" s="189"/>
    </row>
    <row r="943" spans="1:29">
      <c r="A943" s="261" t="s">
        <v>3408</v>
      </c>
      <c r="B943" s="206">
        <v>19</v>
      </c>
      <c r="C943" s="189">
        <v>40</v>
      </c>
      <c r="D943" s="218">
        <f t="shared" si="1597"/>
        <v>29.5</v>
      </c>
      <c r="E943" s="189">
        <v>50</v>
      </c>
      <c r="F943" s="178">
        <v>54</v>
      </c>
      <c r="G943" s="178">
        <f t="shared" si="1094"/>
        <v>-4</v>
      </c>
      <c r="H943" s="178">
        <f t="shared" si="1598"/>
        <v>52</v>
      </c>
      <c r="I943" s="218">
        <f t="shared" si="1466"/>
        <v>-22.5</v>
      </c>
      <c r="J943" s="213" t="s">
        <v>1757</v>
      </c>
      <c r="K943" s="213" t="s">
        <v>1758</v>
      </c>
      <c r="L943" s="213" t="s">
        <v>1541</v>
      </c>
      <c r="M943" s="184">
        <v>9.85</v>
      </c>
      <c r="N943" s="222">
        <f t="shared" ref="N943:N944" si="1602">M943*1000000</f>
        <v>9850000</v>
      </c>
      <c r="O943" s="184">
        <v>27.87</v>
      </c>
      <c r="P943" s="222">
        <f t="shared" ref="P943:P944" si="1603">O943*1000000</f>
        <v>27870000</v>
      </c>
      <c r="Q943" s="184">
        <v>15.3</v>
      </c>
      <c r="R943" s="180">
        <f t="shared" ref="R943:R944" si="1604">SUM(Q943*1000000)</f>
        <v>15300000</v>
      </c>
      <c r="S943" s="185">
        <f>SUM(N943:P943)</f>
        <v>37720027.869999997</v>
      </c>
      <c r="T943" s="180">
        <f t="shared" si="1596"/>
        <v>37.720027869999996</v>
      </c>
      <c r="U943" s="209">
        <f t="shared" si="1599"/>
        <v>0.4056200608528342</v>
      </c>
      <c r="V943" s="187">
        <v>17</v>
      </c>
      <c r="W943" s="223">
        <f t="shared" si="1601"/>
        <v>2.2188251688235292</v>
      </c>
      <c r="X943" s="228">
        <f t="shared" si="1600"/>
        <v>0.57941176470588229</v>
      </c>
      <c r="Y943" s="178">
        <v>2011</v>
      </c>
      <c r="Z943" s="190"/>
      <c r="AA943" s="190"/>
      <c r="AB943" s="224" t="s">
        <v>3409</v>
      </c>
      <c r="AC943" s="189"/>
    </row>
    <row r="944" spans="1:29">
      <c r="A944" s="261" t="s">
        <v>3410</v>
      </c>
      <c r="B944" s="218">
        <v>50</v>
      </c>
      <c r="C944" s="178">
        <v>60</v>
      </c>
      <c r="D944" s="218">
        <f t="shared" si="1597"/>
        <v>55</v>
      </c>
      <c r="E944" s="178">
        <v>66</v>
      </c>
      <c r="F944" s="178">
        <v>54</v>
      </c>
      <c r="G944" s="178">
        <f t="shared" si="1094"/>
        <v>12</v>
      </c>
      <c r="H944" s="178">
        <f t="shared" si="1598"/>
        <v>60</v>
      </c>
      <c r="I944" s="218">
        <f t="shared" si="1466"/>
        <v>-5</v>
      </c>
      <c r="J944" s="213" t="s">
        <v>1641</v>
      </c>
      <c r="K944" s="213" t="s">
        <v>3411</v>
      </c>
      <c r="L944" s="213" t="s">
        <v>1536</v>
      </c>
      <c r="M944" s="221">
        <v>20.5</v>
      </c>
      <c r="N944" s="222">
        <f t="shared" si="1602"/>
        <v>20500000</v>
      </c>
      <c r="O944" s="184">
        <v>36.840000000000003</v>
      </c>
      <c r="P944" s="222">
        <f t="shared" si="1603"/>
        <v>36840000</v>
      </c>
      <c r="Q944" s="184">
        <v>7.52</v>
      </c>
      <c r="R944" s="180">
        <f t="shared" si="1604"/>
        <v>7520000</v>
      </c>
      <c r="S944" s="222">
        <f>T944*1000000</f>
        <v>44360000</v>
      </c>
      <c r="T944" s="222">
        <v>44.36</v>
      </c>
      <c r="U944" s="209">
        <f t="shared" si="1599"/>
        <v>0.16952209197475204</v>
      </c>
      <c r="V944" s="187">
        <v>20</v>
      </c>
      <c r="W944" s="223">
        <f t="shared" si="1601"/>
        <v>2.218</v>
      </c>
      <c r="X944" s="228">
        <f t="shared" si="1600"/>
        <v>1.0249999999999999</v>
      </c>
      <c r="Y944" s="178">
        <v>2009</v>
      </c>
      <c r="Z944" s="190"/>
      <c r="AA944" s="190"/>
      <c r="AB944" s="224" t="s">
        <v>3412</v>
      </c>
      <c r="AC944" s="189"/>
    </row>
    <row r="945" spans="1:29">
      <c r="A945" s="261" t="s">
        <v>3413</v>
      </c>
      <c r="B945" s="218">
        <v>92</v>
      </c>
      <c r="C945" s="178">
        <v>72</v>
      </c>
      <c r="D945" s="247">
        <f t="shared" si="1597"/>
        <v>82</v>
      </c>
      <c r="E945" s="178">
        <v>73</v>
      </c>
      <c r="F945" s="178">
        <v>74</v>
      </c>
      <c r="G945" s="220">
        <f t="shared" si="1094"/>
        <v>-1</v>
      </c>
      <c r="H945" s="220">
        <f t="shared" si="1598"/>
        <v>73.5</v>
      </c>
      <c r="I945" s="220">
        <f t="shared" si="1466"/>
        <v>8.5</v>
      </c>
      <c r="J945" s="213" t="s">
        <v>1402</v>
      </c>
      <c r="K945" s="213" t="s">
        <v>1646</v>
      </c>
      <c r="L945" s="196" t="s">
        <v>1547</v>
      </c>
      <c r="M945" s="221">
        <f t="shared" ref="M945:M946" si="1605">N945/1000000</f>
        <v>14.743614000000001</v>
      </c>
      <c r="N945" s="222">
        <v>14743614</v>
      </c>
      <c r="O945" s="184">
        <f t="shared" ref="O945:O946" si="1606">P945/1000000</f>
        <v>42.073276999999997</v>
      </c>
      <c r="P945" s="222">
        <v>42073277</v>
      </c>
      <c r="Q945" s="184">
        <f t="shared" ref="Q945:Q946" si="1607">R945/1000000</f>
        <v>24.412803</v>
      </c>
      <c r="R945" s="185">
        <v>24412803</v>
      </c>
      <c r="S945" s="222">
        <v>66486080</v>
      </c>
      <c r="T945" s="222">
        <f t="shared" ref="T945:T946" si="1608">S945/1000000</f>
        <v>66.486080000000001</v>
      </c>
      <c r="U945" s="209">
        <f t="shared" si="1599"/>
        <v>0.36718668027954121</v>
      </c>
      <c r="V945" s="187">
        <v>30</v>
      </c>
      <c r="W945" s="223">
        <f>SUM((S945/1000000)/V945)</f>
        <v>2.2162026666666668</v>
      </c>
      <c r="X945" s="228">
        <f t="shared" si="1600"/>
        <v>0.49145380000000005</v>
      </c>
      <c r="Y945" s="182">
        <v>2012</v>
      </c>
      <c r="Z945" s="190"/>
      <c r="AA945" s="190"/>
      <c r="AB945" s="224" t="s">
        <v>3414</v>
      </c>
      <c r="AC945" s="189"/>
    </row>
    <row r="946" spans="1:29">
      <c r="A946" s="265" t="s">
        <v>3415</v>
      </c>
      <c r="B946" s="241">
        <v>31</v>
      </c>
      <c r="C946" s="182">
        <v>52</v>
      </c>
      <c r="D946" s="254">
        <f t="shared" si="1597"/>
        <v>41.5</v>
      </c>
      <c r="E946" s="182">
        <v>44</v>
      </c>
      <c r="F946" s="182">
        <v>53</v>
      </c>
      <c r="G946" s="211">
        <f t="shared" si="1094"/>
        <v>-9</v>
      </c>
      <c r="H946" s="211">
        <f t="shared" si="1598"/>
        <v>48.5</v>
      </c>
      <c r="I946" s="211">
        <f t="shared" si="1466"/>
        <v>-7</v>
      </c>
      <c r="J946" s="196" t="s">
        <v>1609</v>
      </c>
      <c r="K946" s="196" t="s">
        <v>3416</v>
      </c>
      <c r="L946" s="196" t="s">
        <v>1541</v>
      </c>
      <c r="M946" s="216">
        <f t="shared" si="1605"/>
        <v>22.003433000000001</v>
      </c>
      <c r="N946" s="181">
        <v>22003433</v>
      </c>
      <c r="O946" s="216">
        <f t="shared" si="1606"/>
        <v>78.031620000000004</v>
      </c>
      <c r="P946" s="181">
        <v>78031620</v>
      </c>
      <c r="Q946" s="184">
        <f t="shared" si="1607"/>
        <v>76.952415000000002</v>
      </c>
      <c r="R946" s="180">
        <v>76952415</v>
      </c>
      <c r="S946" s="181">
        <v>154984035</v>
      </c>
      <c r="T946" s="180">
        <f t="shared" si="1608"/>
        <v>154.98403500000001</v>
      </c>
      <c r="U946" s="209">
        <f t="shared" si="1599"/>
        <v>0.49651833493688557</v>
      </c>
      <c r="V946" s="227">
        <v>70</v>
      </c>
      <c r="W946" s="239">
        <f>SUM(S946/(V946*1000000))</f>
        <v>2.214057642857143</v>
      </c>
      <c r="X946" s="228">
        <f t="shared" si="1600"/>
        <v>0.31433475714285714</v>
      </c>
      <c r="Y946" s="182">
        <v>2014</v>
      </c>
      <c r="Z946" s="202"/>
      <c r="AA946" s="190"/>
      <c r="AB946" s="224" t="s">
        <v>3417</v>
      </c>
      <c r="AC946" s="189"/>
    </row>
    <row r="947" spans="1:29">
      <c r="A947" s="261" t="s">
        <v>3418</v>
      </c>
      <c r="B947" s="218">
        <v>14</v>
      </c>
      <c r="C947" s="178">
        <v>35</v>
      </c>
      <c r="D947" s="218">
        <f t="shared" si="1597"/>
        <v>24.5</v>
      </c>
      <c r="E947" s="178">
        <v>49</v>
      </c>
      <c r="F947" s="178">
        <v>57</v>
      </c>
      <c r="G947" s="178">
        <f t="shared" si="1094"/>
        <v>-8</v>
      </c>
      <c r="H947" s="178">
        <f t="shared" si="1598"/>
        <v>53</v>
      </c>
      <c r="I947" s="218">
        <f t="shared" si="1466"/>
        <v>-28.5</v>
      </c>
      <c r="J947" s="213" t="s">
        <v>1402</v>
      </c>
      <c r="K947" s="213" t="s">
        <v>1646</v>
      </c>
      <c r="L947" s="213" t="s">
        <v>1574</v>
      </c>
      <c r="M947" s="221">
        <v>11.2</v>
      </c>
      <c r="N947" s="222">
        <f t="shared" ref="N947:N948" si="1609">M947*1000000</f>
        <v>11200000</v>
      </c>
      <c r="O947" s="184">
        <v>30.69</v>
      </c>
      <c r="P947" s="222">
        <f t="shared" ref="P947:P948" si="1610">O947*1000000</f>
        <v>30690000</v>
      </c>
      <c r="Q947" s="184">
        <v>46.8</v>
      </c>
      <c r="R947" s="180">
        <f t="shared" ref="R947:R948" si="1611">SUM(Q947*1000000)</f>
        <v>46800000</v>
      </c>
      <c r="S947" s="222">
        <f t="shared" ref="S947:S948" si="1612">T947*1000000</f>
        <v>77490000</v>
      </c>
      <c r="T947" s="222">
        <v>77.489999999999995</v>
      </c>
      <c r="U947" s="209">
        <f t="shared" si="1599"/>
        <v>0.6039488966318235</v>
      </c>
      <c r="V947" s="187">
        <v>35</v>
      </c>
      <c r="W947" s="223">
        <f t="shared" ref="W947:W948" si="1613">SUM(T947/V947)</f>
        <v>2.214</v>
      </c>
      <c r="X947" s="228">
        <f t="shared" si="1600"/>
        <v>0.32</v>
      </c>
      <c r="Y947" s="178">
        <v>2008</v>
      </c>
      <c r="Z947" s="190"/>
      <c r="AA947" s="190"/>
      <c r="AB947" s="224" t="s">
        <v>3419</v>
      </c>
      <c r="AC947" s="189"/>
    </row>
    <row r="948" spans="1:29">
      <c r="A948" s="261" t="s">
        <v>3420</v>
      </c>
      <c r="B948" s="218">
        <v>20</v>
      </c>
      <c r="C948" s="178">
        <v>34</v>
      </c>
      <c r="D948" s="218">
        <f t="shared" si="1597"/>
        <v>27</v>
      </c>
      <c r="E948" s="178">
        <v>47</v>
      </c>
      <c r="F948" s="178">
        <v>54</v>
      </c>
      <c r="G948" s="178">
        <f t="shared" si="1094"/>
        <v>-7</v>
      </c>
      <c r="H948" s="178">
        <f t="shared" si="1598"/>
        <v>50.5</v>
      </c>
      <c r="I948" s="218">
        <f t="shared" si="1466"/>
        <v>-23.5</v>
      </c>
      <c r="J948" s="213" t="s">
        <v>1550</v>
      </c>
      <c r="K948" s="213" t="s">
        <v>1623</v>
      </c>
      <c r="L948" s="213" t="s">
        <v>1547</v>
      </c>
      <c r="M948" s="221">
        <v>12.2</v>
      </c>
      <c r="N948" s="222">
        <f t="shared" si="1609"/>
        <v>12200000</v>
      </c>
      <c r="O948" s="184">
        <v>37.49</v>
      </c>
      <c r="P948" s="222">
        <f t="shared" si="1610"/>
        <v>37490000</v>
      </c>
      <c r="Q948" s="184">
        <v>39.99</v>
      </c>
      <c r="R948" s="180">
        <f t="shared" si="1611"/>
        <v>39990000</v>
      </c>
      <c r="S948" s="222">
        <f t="shared" si="1612"/>
        <v>77480000</v>
      </c>
      <c r="T948" s="222">
        <f>SUM(O948+Q948)</f>
        <v>77.48</v>
      </c>
      <c r="U948" s="209">
        <f t="shared" si="1599"/>
        <v>0.51613319566339699</v>
      </c>
      <c r="V948" s="187">
        <v>35</v>
      </c>
      <c r="W948" s="223">
        <f t="shared" si="1613"/>
        <v>2.213714285714286</v>
      </c>
      <c r="X948" s="228">
        <f t="shared" si="1600"/>
        <v>0.34857142857142853</v>
      </c>
      <c r="Y948" s="178">
        <v>2010</v>
      </c>
      <c r="Z948" s="190"/>
      <c r="AA948" s="190"/>
      <c r="AB948" s="224" t="s">
        <v>3421</v>
      </c>
      <c r="AC948" s="189"/>
    </row>
    <row r="949" spans="1:29">
      <c r="A949" s="261" t="s">
        <v>3422</v>
      </c>
      <c r="B949" s="218">
        <v>56</v>
      </c>
      <c r="C949" s="178">
        <v>61</v>
      </c>
      <c r="D949" s="247">
        <f t="shared" si="1597"/>
        <v>58.5</v>
      </c>
      <c r="E949" s="178">
        <v>58</v>
      </c>
      <c r="F949" s="178">
        <v>61</v>
      </c>
      <c r="G949" s="220">
        <f t="shared" si="1094"/>
        <v>-3</v>
      </c>
      <c r="H949" s="220">
        <f t="shared" si="1598"/>
        <v>59.5</v>
      </c>
      <c r="I949" s="220">
        <f t="shared" si="1466"/>
        <v>-1</v>
      </c>
      <c r="J949" s="213" t="s">
        <v>1609</v>
      </c>
      <c r="K949" s="213" t="s">
        <v>2204</v>
      </c>
      <c r="L949" s="196" t="s">
        <v>1557</v>
      </c>
      <c r="M949" s="221">
        <f>N949/1000000</f>
        <v>38.142825000000002</v>
      </c>
      <c r="N949" s="222">
        <v>38142825</v>
      </c>
      <c r="O949" s="184">
        <f>P949/1000000</f>
        <v>113.20386999999999</v>
      </c>
      <c r="P949" s="222">
        <v>113203870</v>
      </c>
      <c r="Q949" s="184">
        <f>R949/1000000</f>
        <v>162.94087999999999</v>
      </c>
      <c r="R949" s="185">
        <v>162940880</v>
      </c>
      <c r="S949" s="222">
        <v>276144750</v>
      </c>
      <c r="T949" s="222">
        <f>S949/1000000</f>
        <v>276.14474999999999</v>
      </c>
      <c r="U949" s="209">
        <f t="shared" si="1599"/>
        <v>0.59005604850354754</v>
      </c>
      <c r="V949" s="187">
        <v>125</v>
      </c>
      <c r="W949" s="223">
        <f>SUM((S949/1000000)/V949)</f>
        <v>2.209158</v>
      </c>
      <c r="X949" s="228">
        <f t="shared" si="1600"/>
        <v>0.30514260000000004</v>
      </c>
      <c r="Y949" s="182">
        <v>2012</v>
      </c>
      <c r="Z949" s="190"/>
      <c r="AA949" s="190"/>
      <c r="AB949" s="224" t="s">
        <v>3423</v>
      </c>
      <c r="AC949" s="189"/>
    </row>
    <row r="950" spans="1:29">
      <c r="A950" s="261" t="s">
        <v>3424</v>
      </c>
      <c r="B950" s="218">
        <v>73</v>
      </c>
      <c r="C950" s="178">
        <v>60</v>
      </c>
      <c r="D950" s="218">
        <f t="shared" si="1597"/>
        <v>66.5</v>
      </c>
      <c r="E950" s="178">
        <v>66</v>
      </c>
      <c r="F950" s="178">
        <v>67</v>
      </c>
      <c r="G950" s="178">
        <f t="shared" si="1094"/>
        <v>-1</v>
      </c>
      <c r="H950" s="178">
        <f t="shared" si="1598"/>
        <v>66.5</v>
      </c>
      <c r="I950" s="218">
        <f t="shared" si="1466"/>
        <v>0</v>
      </c>
      <c r="J950" s="213" t="s">
        <v>1609</v>
      </c>
      <c r="K950" s="213" t="s">
        <v>1815</v>
      </c>
      <c r="L950" s="213" t="s">
        <v>1547</v>
      </c>
      <c r="M950" s="221">
        <v>11</v>
      </c>
      <c r="N950" s="222">
        <f>M950*1000000</f>
        <v>11000000</v>
      </c>
      <c r="O950" s="184">
        <v>26.59</v>
      </c>
      <c r="P950" s="222">
        <f>O950*1000000</f>
        <v>26590000</v>
      </c>
      <c r="Q950" s="184">
        <v>17.5</v>
      </c>
      <c r="R950" s="180">
        <f t="shared" ref="R950:R951" si="1614">SUM(Q950*1000000)</f>
        <v>17500000</v>
      </c>
      <c r="S950" s="222">
        <f>T950*1000000</f>
        <v>44090000</v>
      </c>
      <c r="T950" s="222">
        <f>SUM(O950+Q950)</f>
        <v>44.09</v>
      </c>
      <c r="U950" s="209">
        <f t="shared" si="1599"/>
        <v>0.39691540031753231</v>
      </c>
      <c r="V950" s="187">
        <v>20</v>
      </c>
      <c r="W950" s="223">
        <f t="shared" ref="W950:W951" si="1615">SUM(T950/V950)</f>
        <v>2.2045000000000003</v>
      </c>
      <c r="X950" s="228">
        <f t="shared" si="1600"/>
        <v>0.55000000000000004</v>
      </c>
      <c r="Y950" s="178">
        <v>2010</v>
      </c>
      <c r="Z950" s="190"/>
      <c r="AA950" s="190"/>
      <c r="AB950" s="224" t="s">
        <v>3425</v>
      </c>
      <c r="AC950" s="189"/>
    </row>
    <row r="951" spans="1:29">
      <c r="A951" s="264" t="s">
        <v>3426</v>
      </c>
      <c r="B951" s="206">
        <v>35</v>
      </c>
      <c r="C951" s="189">
        <v>47</v>
      </c>
      <c r="D951" s="189">
        <f t="shared" ref="D951:D953" si="1616">(B951+C951)/2</f>
        <v>41</v>
      </c>
      <c r="E951" s="195">
        <v>73</v>
      </c>
      <c r="F951" s="189">
        <v>56</v>
      </c>
      <c r="G951" s="195">
        <f t="shared" si="1094"/>
        <v>17</v>
      </c>
      <c r="H951" s="189">
        <f t="shared" ref="H951:H953" si="1617">(E951+F951)/2</f>
        <v>64.5</v>
      </c>
      <c r="I951" s="195">
        <f t="shared" si="1466"/>
        <v>-23.5</v>
      </c>
      <c r="J951" s="193" t="s">
        <v>2011</v>
      </c>
      <c r="K951" s="193" t="s">
        <v>2011</v>
      </c>
      <c r="L951" s="193" t="s">
        <v>1547</v>
      </c>
      <c r="M951" s="184">
        <f t="shared" ref="M951:M953" si="1618">N951/1000000</f>
        <v>12.155253999999999</v>
      </c>
      <c r="N951" s="185">
        <v>12155254</v>
      </c>
      <c r="O951" s="184">
        <f t="shared" ref="O951:O955" si="1619">P951/1000000</f>
        <v>42.656255000000002</v>
      </c>
      <c r="P951" s="180">
        <v>42656255</v>
      </c>
      <c r="Q951" s="216">
        <v>1.3</v>
      </c>
      <c r="R951" s="180">
        <f t="shared" si="1614"/>
        <v>1300000</v>
      </c>
      <c r="S951" s="185">
        <f>SUM(P951+Q951*1000000)</f>
        <v>43956255</v>
      </c>
      <c r="T951" s="185">
        <f t="shared" ref="T951:T954" si="1620">S951/1000000</f>
        <v>43.956254999999999</v>
      </c>
      <c r="U951" s="209">
        <f t="shared" si="1599"/>
        <v>2.9574858003713008E-2</v>
      </c>
      <c r="V951" s="227">
        <v>20</v>
      </c>
      <c r="W951" s="223">
        <f t="shared" si="1615"/>
        <v>2.1978127499999998</v>
      </c>
      <c r="X951" s="228">
        <f t="shared" si="1600"/>
        <v>0.60776269999999999</v>
      </c>
      <c r="Y951" s="189">
        <v>2015</v>
      </c>
      <c r="Z951" s="190"/>
      <c r="AA951" s="190"/>
      <c r="AB951" s="224" t="s">
        <v>3427</v>
      </c>
      <c r="AC951" s="189"/>
    </row>
    <row r="952" spans="1:29">
      <c r="A952" s="268" t="s">
        <v>3428</v>
      </c>
      <c r="B952" s="177">
        <v>47</v>
      </c>
      <c r="C952" s="178">
        <v>53</v>
      </c>
      <c r="D952" s="180">
        <f t="shared" si="1616"/>
        <v>50</v>
      </c>
      <c r="E952" s="178">
        <v>50</v>
      </c>
      <c r="F952" s="180">
        <v>53</v>
      </c>
      <c r="G952" s="181">
        <f t="shared" si="1094"/>
        <v>-3</v>
      </c>
      <c r="H952" s="182">
        <f t="shared" si="1617"/>
        <v>51.5</v>
      </c>
      <c r="I952" s="181">
        <f t="shared" si="1466"/>
        <v>-1.5</v>
      </c>
      <c r="J952" s="183" t="s">
        <v>1534</v>
      </c>
      <c r="K952" s="183" t="s">
        <v>1535</v>
      </c>
      <c r="L952" s="183" t="s">
        <v>1541</v>
      </c>
      <c r="M952" s="184">
        <f t="shared" si="1618"/>
        <v>16.853421999999998</v>
      </c>
      <c r="N952" s="180">
        <v>16853422</v>
      </c>
      <c r="O952" s="184">
        <f t="shared" si="1619"/>
        <v>46.874504999999999</v>
      </c>
      <c r="P952" s="180">
        <v>46874505</v>
      </c>
      <c r="Q952" s="184">
        <f t="shared" ref="Q952:Q955" si="1621">R952/1000000</f>
        <v>104.69812899999999</v>
      </c>
      <c r="R952" s="185">
        <f t="shared" ref="R952:R953" si="1622">S952-P952</f>
        <v>104698129</v>
      </c>
      <c r="S952" s="180">
        <v>151572634</v>
      </c>
      <c r="T952" s="185">
        <f t="shared" si="1620"/>
        <v>151.57263399999999</v>
      </c>
      <c r="U952" s="186">
        <f t="shared" si="1599"/>
        <v>0.69074559329753416</v>
      </c>
      <c r="V952" s="187">
        <v>69</v>
      </c>
      <c r="W952" s="239">
        <f t="shared" ref="W952:W953" si="1623">SUM(S952/(V952*1000000))</f>
        <v>2.1967048405797103</v>
      </c>
      <c r="X952" s="186">
        <f t="shared" si="1600"/>
        <v>0.24425249275362315</v>
      </c>
      <c r="Y952" s="178">
        <v>2018</v>
      </c>
      <c r="Z952" s="190"/>
      <c r="AA952" s="190"/>
      <c r="AB952" s="191" t="s">
        <v>3429</v>
      </c>
      <c r="AC952" s="190"/>
    </row>
    <row r="953" spans="1:29">
      <c r="A953" s="262" t="s">
        <v>172</v>
      </c>
      <c r="B953" s="177">
        <v>68</v>
      </c>
      <c r="C953" s="195">
        <v>59</v>
      </c>
      <c r="D953" s="180">
        <f t="shared" si="1616"/>
        <v>63.5</v>
      </c>
      <c r="E953" s="195">
        <v>71</v>
      </c>
      <c r="F953" s="195">
        <v>70</v>
      </c>
      <c r="G953" s="182">
        <f t="shared" si="1094"/>
        <v>1</v>
      </c>
      <c r="H953" s="182">
        <f t="shared" si="1617"/>
        <v>70.5</v>
      </c>
      <c r="I953" s="181">
        <f t="shared" si="1466"/>
        <v>-7</v>
      </c>
      <c r="J953" s="196" t="s">
        <v>1601</v>
      </c>
      <c r="K953" s="196" t="s">
        <v>1601</v>
      </c>
      <c r="L953" s="197" t="s">
        <v>1557</v>
      </c>
      <c r="M953" s="198">
        <f t="shared" si="1618"/>
        <v>53.688679999999998</v>
      </c>
      <c r="N953" s="180">
        <v>53688680</v>
      </c>
      <c r="O953" s="198">
        <f t="shared" si="1619"/>
        <v>152.901115</v>
      </c>
      <c r="P953" s="180">
        <v>152901115</v>
      </c>
      <c r="Q953" s="198">
        <f t="shared" si="1621"/>
        <v>230.81464099999999</v>
      </c>
      <c r="R953" s="181">
        <f t="shared" si="1622"/>
        <v>230814641</v>
      </c>
      <c r="S953" s="180">
        <v>383715756</v>
      </c>
      <c r="T953" s="180">
        <f t="shared" si="1620"/>
        <v>383.715756</v>
      </c>
      <c r="U953" s="186">
        <f t="shared" si="1599"/>
        <v>0.60152505439469106</v>
      </c>
      <c r="V953" s="227">
        <v>175</v>
      </c>
      <c r="W953" s="239">
        <f t="shared" si="1623"/>
        <v>2.192661462857143</v>
      </c>
      <c r="X953" s="186">
        <f t="shared" si="1600"/>
        <v>0.30679245714285713</v>
      </c>
      <c r="Y953" s="195">
        <v>2017</v>
      </c>
      <c r="Z953" s="202"/>
      <c r="AA953" s="202"/>
      <c r="AB953" s="203" t="s">
        <v>3430</v>
      </c>
      <c r="AC953" s="202"/>
    </row>
    <row r="954" spans="1:29">
      <c r="A954" s="261" t="s">
        <v>3431</v>
      </c>
      <c r="B954" s="218">
        <v>13</v>
      </c>
      <c r="C954" s="189">
        <v>37</v>
      </c>
      <c r="D954" s="247">
        <f>AVERAGE(B954:C954)</f>
        <v>25</v>
      </c>
      <c r="E954" s="189">
        <v>69</v>
      </c>
      <c r="F954" s="189">
        <v>53</v>
      </c>
      <c r="G954" s="220">
        <f t="shared" si="1094"/>
        <v>16</v>
      </c>
      <c r="H954" s="220">
        <f>AVERAGE(E954:F954)</f>
        <v>61</v>
      </c>
      <c r="I954" s="220">
        <f t="shared" si="1466"/>
        <v>-36</v>
      </c>
      <c r="J954" s="193" t="s">
        <v>1550</v>
      </c>
      <c r="K954" s="193" t="s">
        <v>1550</v>
      </c>
      <c r="L954" s="213" t="s">
        <v>1547</v>
      </c>
      <c r="M954" s="184">
        <v>34.233750000000001</v>
      </c>
      <c r="N954" s="180">
        <v>34233750</v>
      </c>
      <c r="O954" s="216">
        <f t="shared" si="1619"/>
        <v>120.059556</v>
      </c>
      <c r="P954" s="222">
        <v>120059556</v>
      </c>
      <c r="Q954" s="216">
        <f t="shared" si="1621"/>
        <v>65.994618000000003</v>
      </c>
      <c r="R954" s="222">
        <v>65994618</v>
      </c>
      <c r="S954" s="222">
        <v>186054174</v>
      </c>
      <c r="T954" s="222">
        <f t="shared" si="1620"/>
        <v>186.05417399999999</v>
      </c>
      <c r="U954" s="209">
        <f t="shared" si="1599"/>
        <v>0.35470646307564163</v>
      </c>
      <c r="V954" s="187">
        <v>85</v>
      </c>
      <c r="W954" s="223">
        <f>SUM(T954/V954)</f>
        <v>2.1888726352941177</v>
      </c>
      <c r="X954" s="228">
        <f t="shared" si="1600"/>
        <v>0.40275</v>
      </c>
      <c r="Y954" s="178">
        <v>2007</v>
      </c>
      <c r="Z954" s="190"/>
      <c r="AA954" s="190"/>
      <c r="AB954" s="193" t="s">
        <v>1537</v>
      </c>
      <c r="AC954" s="190"/>
    </row>
    <row r="955" spans="1:29">
      <c r="A955" s="268" t="s">
        <v>3432</v>
      </c>
      <c r="B955" s="177">
        <v>38</v>
      </c>
      <c r="C955" s="178">
        <v>46</v>
      </c>
      <c r="D955" s="180">
        <f>(B955+C955)/2</f>
        <v>42</v>
      </c>
      <c r="E955" s="178">
        <v>41</v>
      </c>
      <c r="F955" s="180">
        <v>46</v>
      </c>
      <c r="G955" s="181">
        <f t="shared" si="1094"/>
        <v>-5</v>
      </c>
      <c r="H955" s="182">
        <f>(E955+F955)/2</f>
        <v>43.5</v>
      </c>
      <c r="I955" s="181">
        <f t="shared" si="1466"/>
        <v>-1.5</v>
      </c>
      <c r="J955" s="204" t="s">
        <v>1565</v>
      </c>
      <c r="K955" s="204" t="s">
        <v>1565</v>
      </c>
      <c r="L955" s="183" t="s">
        <v>1547</v>
      </c>
      <c r="M955" s="184">
        <f>N955/1000000</f>
        <v>17.886075000000002</v>
      </c>
      <c r="N955" s="180">
        <v>17886075</v>
      </c>
      <c r="O955" s="184">
        <f t="shared" si="1619"/>
        <v>52.856060999999997</v>
      </c>
      <c r="P955" s="180">
        <v>52856061</v>
      </c>
      <c r="Q955" s="184">
        <f t="shared" si="1621"/>
        <v>12.8</v>
      </c>
      <c r="R955" s="185">
        <f>S955-P955</f>
        <v>12800000</v>
      </c>
      <c r="S955" s="180">
        <v>65656061</v>
      </c>
      <c r="T955" s="185">
        <f>S955/100000</f>
        <v>656.56061</v>
      </c>
      <c r="U955" s="186">
        <f t="shared" si="1599"/>
        <v>0.19495534464061132</v>
      </c>
      <c r="V955" s="187">
        <v>30</v>
      </c>
      <c r="W955" s="239">
        <f>SUM(S955/(V955*1000000))</f>
        <v>2.1885353666666667</v>
      </c>
      <c r="X955" s="186">
        <f t="shared" si="1600"/>
        <v>0.59620250000000008</v>
      </c>
      <c r="Y955" s="178">
        <v>2018</v>
      </c>
      <c r="Z955" s="190"/>
      <c r="AA955" s="190"/>
      <c r="AB955" s="191" t="s">
        <v>3433</v>
      </c>
      <c r="AC955" s="190"/>
    </row>
    <row r="956" spans="1:29">
      <c r="A956" s="261" t="s">
        <v>3434</v>
      </c>
      <c r="B956" s="218">
        <v>72</v>
      </c>
      <c r="C956" s="178">
        <v>56</v>
      </c>
      <c r="D956" s="218">
        <f>AVERAGE(B956:C956)</f>
        <v>64</v>
      </c>
      <c r="E956" s="178">
        <v>65</v>
      </c>
      <c r="F956" s="178">
        <v>66</v>
      </c>
      <c r="G956" s="178">
        <f t="shared" si="1094"/>
        <v>-1</v>
      </c>
      <c r="H956" s="178">
        <f>AVERAGE(E956:F956)</f>
        <v>65.5</v>
      </c>
      <c r="I956" s="218">
        <f t="shared" si="1466"/>
        <v>-1.5</v>
      </c>
      <c r="J956" s="213" t="s">
        <v>1601</v>
      </c>
      <c r="K956" s="213" t="s">
        <v>1782</v>
      </c>
      <c r="L956" s="213" t="s">
        <v>1547</v>
      </c>
      <c r="M956" s="221">
        <v>59.3</v>
      </c>
      <c r="N956" s="222">
        <f>M956*1000000</f>
        <v>59300000</v>
      </c>
      <c r="O956" s="184">
        <v>198.4</v>
      </c>
      <c r="P956" s="222">
        <f>O956*1000000</f>
        <v>198400000</v>
      </c>
      <c r="Q956" s="184">
        <v>183.2</v>
      </c>
      <c r="R956" s="180">
        <f>SUM(Q956*1000000)</f>
        <v>183200000</v>
      </c>
      <c r="S956" s="222">
        <f>T956*1000000</f>
        <v>381500000</v>
      </c>
      <c r="T956" s="222">
        <v>381.5</v>
      </c>
      <c r="U956" s="209">
        <f t="shared" si="1599"/>
        <v>0.48020969855832241</v>
      </c>
      <c r="V956" s="187">
        <v>175</v>
      </c>
      <c r="W956" s="223">
        <f t="shared" ref="W956:W962" si="1624">SUM(T956/V956)</f>
        <v>2.1800000000000002</v>
      </c>
      <c r="X956" s="228">
        <f t="shared" si="1600"/>
        <v>0.33885714285714286</v>
      </c>
      <c r="Y956" s="178">
        <v>2009</v>
      </c>
      <c r="Z956" s="190"/>
      <c r="AA956" s="190"/>
      <c r="AB956" s="224" t="s">
        <v>3435</v>
      </c>
      <c r="AC956" s="189"/>
    </row>
    <row r="957" spans="1:29">
      <c r="A957" s="262" t="s">
        <v>3436</v>
      </c>
      <c r="B957" s="177">
        <v>86</v>
      </c>
      <c r="C957" s="195">
        <v>71</v>
      </c>
      <c r="D957" s="252">
        <f>(B957+C957)/2</f>
        <v>78.5</v>
      </c>
      <c r="E957" s="195">
        <v>78</v>
      </c>
      <c r="F957" s="195">
        <v>67</v>
      </c>
      <c r="G957" s="180">
        <f t="shared" si="1094"/>
        <v>11</v>
      </c>
      <c r="H957" s="246">
        <f>(E957+F957)/2</f>
        <v>72.5</v>
      </c>
      <c r="I957" s="208">
        <f t="shared" si="1466"/>
        <v>6</v>
      </c>
      <c r="J957" s="204" t="s">
        <v>1608</v>
      </c>
      <c r="K957" s="204" t="s">
        <v>1608</v>
      </c>
      <c r="L957" s="193" t="s">
        <v>1574</v>
      </c>
      <c r="M957" s="184">
        <f>N957/1000000</f>
        <v>21.514095000000001</v>
      </c>
      <c r="N957" s="180">
        <v>21514095</v>
      </c>
      <c r="O957" s="216">
        <f>P957/1000000</f>
        <v>75.799397999999997</v>
      </c>
      <c r="P957" s="180">
        <v>75799398</v>
      </c>
      <c r="Q957" s="184">
        <f>R957/1000000</f>
        <v>65.843813999999995</v>
      </c>
      <c r="R957" s="185">
        <v>65843814</v>
      </c>
      <c r="S957" s="185">
        <f>R957+P957</f>
        <v>141643212</v>
      </c>
      <c r="T957" s="185">
        <f>S957/1000000</f>
        <v>141.64321200000001</v>
      </c>
      <c r="U957" s="209">
        <f>R957/S957</f>
        <v>0.46485682631935799</v>
      </c>
      <c r="V957" s="187">
        <v>65</v>
      </c>
      <c r="W957" s="188">
        <f t="shared" si="1624"/>
        <v>2.1791263384615385</v>
      </c>
      <c r="X957" s="209">
        <f>N957/(V957*1000000)</f>
        <v>0.33098607692307691</v>
      </c>
      <c r="Y957" s="195">
        <v>2016</v>
      </c>
      <c r="Z957" s="190"/>
      <c r="AA957" s="190"/>
      <c r="AB957" s="191" t="s">
        <v>3437</v>
      </c>
      <c r="AC957" s="190"/>
    </row>
    <row r="958" spans="1:29">
      <c r="A958" s="261" t="s">
        <v>3438</v>
      </c>
      <c r="B958" s="218">
        <v>22</v>
      </c>
      <c r="C958" s="178">
        <v>24</v>
      </c>
      <c r="D958" s="218">
        <f t="shared" ref="D958:D964" si="1625">AVERAGE(B958:C958)</f>
        <v>23</v>
      </c>
      <c r="E958" s="178">
        <v>38</v>
      </c>
      <c r="F958" s="178">
        <v>57</v>
      </c>
      <c r="G958" s="178">
        <f t="shared" si="1094"/>
        <v>-19</v>
      </c>
      <c r="H958" s="178">
        <f t="shared" ref="H958:H964" si="1626">AVERAGE(E958:F958)</f>
        <v>47.5</v>
      </c>
      <c r="I958" s="218">
        <f t="shared" si="1466"/>
        <v>-24.5</v>
      </c>
      <c r="J958" s="213" t="s">
        <v>1402</v>
      </c>
      <c r="K958" s="213" t="s">
        <v>1618</v>
      </c>
      <c r="L958" s="213" t="s">
        <v>1574</v>
      </c>
      <c r="M958" s="221">
        <v>5.0999999999999996</v>
      </c>
      <c r="N958" s="222">
        <f t="shared" ref="N958:N959" si="1627">M958*1000000</f>
        <v>5100000</v>
      </c>
      <c r="O958" s="184">
        <v>11.97</v>
      </c>
      <c r="P958" s="222">
        <f t="shared" ref="P958:P959" si="1628">O958*1000000</f>
        <v>11970000</v>
      </c>
      <c r="Q958" s="184">
        <v>15.24</v>
      </c>
      <c r="R958" s="180">
        <f t="shared" ref="R958:R959" si="1629">SUM(Q958*1000000)</f>
        <v>15240000</v>
      </c>
      <c r="S958" s="222">
        <f>T958*1000000</f>
        <v>27210000</v>
      </c>
      <c r="T958" s="222">
        <v>27.21</v>
      </c>
      <c r="U958" s="209">
        <f t="shared" ref="U958:U964" si="1630">(R958/S958)</f>
        <v>0.56008820286659311</v>
      </c>
      <c r="V958" s="187">
        <v>12.5</v>
      </c>
      <c r="W958" s="223">
        <f t="shared" si="1624"/>
        <v>2.1768000000000001</v>
      </c>
      <c r="X958" s="228">
        <f t="shared" ref="X958:X964" si="1631">SUM(M958/V958)</f>
        <v>0.40799999999999997</v>
      </c>
      <c r="Y958" s="178">
        <v>2009</v>
      </c>
      <c r="Z958" s="190"/>
      <c r="AA958" s="190"/>
      <c r="AB958" s="224" t="s">
        <v>3439</v>
      </c>
      <c r="AC958" s="189"/>
    </row>
    <row r="959" spans="1:29">
      <c r="A959" s="261" t="s">
        <v>3440</v>
      </c>
      <c r="B959" s="206">
        <v>92</v>
      </c>
      <c r="C959" s="189">
        <v>74</v>
      </c>
      <c r="D959" s="247">
        <f t="shared" si="1625"/>
        <v>83</v>
      </c>
      <c r="E959" s="189">
        <v>81</v>
      </c>
      <c r="F959" s="178">
        <v>76</v>
      </c>
      <c r="G959" s="220">
        <f t="shared" si="1094"/>
        <v>5</v>
      </c>
      <c r="H959" s="220">
        <f t="shared" si="1626"/>
        <v>78.5</v>
      </c>
      <c r="I959" s="220">
        <f t="shared" si="1466"/>
        <v>4.5</v>
      </c>
      <c r="J959" s="213" t="s">
        <v>1636</v>
      </c>
      <c r="K959" s="213" t="s">
        <v>2278</v>
      </c>
      <c r="L959" s="213" t="s">
        <v>1547</v>
      </c>
      <c r="M959" s="184">
        <v>14.81</v>
      </c>
      <c r="N959" s="222">
        <f t="shared" si="1627"/>
        <v>14810000</v>
      </c>
      <c r="O959" s="184">
        <v>54.71</v>
      </c>
      <c r="P959" s="222">
        <f t="shared" si="1628"/>
        <v>54710000</v>
      </c>
      <c r="Q959" s="184">
        <v>92.62</v>
      </c>
      <c r="R959" s="180">
        <f t="shared" si="1629"/>
        <v>92620000</v>
      </c>
      <c r="S959" s="185">
        <f>SUM(N959:P959)</f>
        <v>69520054.710000008</v>
      </c>
      <c r="T959" s="180">
        <f t="shared" ref="T959:T963" si="1632">S959/1000000</f>
        <v>69.520054710000011</v>
      </c>
      <c r="U959" s="209">
        <f t="shared" si="1630"/>
        <v>1.3322774325532458</v>
      </c>
      <c r="V959" s="187">
        <v>32</v>
      </c>
      <c r="W959" s="223">
        <f t="shared" si="1624"/>
        <v>2.1725017096875003</v>
      </c>
      <c r="X959" s="228">
        <f t="shared" si="1631"/>
        <v>0.46281250000000002</v>
      </c>
      <c r="Y959" s="178">
        <v>2011</v>
      </c>
      <c r="Z959" s="190"/>
      <c r="AA959" s="190"/>
      <c r="AB959" s="224" t="s">
        <v>3441</v>
      </c>
      <c r="AC959" s="189"/>
    </row>
    <row r="960" spans="1:29">
      <c r="A960" s="263" t="s">
        <v>3442</v>
      </c>
      <c r="B960" s="206">
        <v>30</v>
      </c>
      <c r="C960" s="189">
        <v>41</v>
      </c>
      <c r="D960" s="253">
        <f t="shared" si="1625"/>
        <v>35.5</v>
      </c>
      <c r="E960" s="189">
        <v>58</v>
      </c>
      <c r="F960" s="189">
        <v>72</v>
      </c>
      <c r="G960" s="244">
        <f t="shared" si="1094"/>
        <v>-14</v>
      </c>
      <c r="H960" s="244">
        <f t="shared" si="1626"/>
        <v>65</v>
      </c>
      <c r="I960" s="244">
        <f t="shared" si="1466"/>
        <v>-29.5</v>
      </c>
      <c r="J960" s="193" t="s">
        <v>1544</v>
      </c>
      <c r="K960" s="193" t="s">
        <v>3443</v>
      </c>
      <c r="L960" s="193" t="s">
        <v>1557</v>
      </c>
      <c r="M960" s="184">
        <f t="shared" ref="M960:M963" si="1633">N960/1000000</f>
        <v>13.332955</v>
      </c>
      <c r="N960" s="185">
        <v>13332955</v>
      </c>
      <c r="O960" s="184">
        <f t="shared" ref="O960:O963" si="1634">P960/1000000</f>
        <v>28.795985000000002</v>
      </c>
      <c r="P960" s="185">
        <v>28795985</v>
      </c>
      <c r="Q960" s="184">
        <f t="shared" ref="Q960:Q963" si="1635">R960/1000000</f>
        <v>32</v>
      </c>
      <c r="R960" s="185">
        <v>32000000</v>
      </c>
      <c r="S960" s="185">
        <v>60795985</v>
      </c>
      <c r="T960" s="185">
        <f t="shared" si="1632"/>
        <v>60.795985000000002</v>
      </c>
      <c r="U960" s="209">
        <f t="shared" si="1630"/>
        <v>0.52635054765540845</v>
      </c>
      <c r="V960" s="187">
        <v>28</v>
      </c>
      <c r="W960" s="223">
        <f t="shared" si="1624"/>
        <v>2.1712851785714284</v>
      </c>
      <c r="X960" s="228">
        <f t="shared" si="1631"/>
        <v>0.47617696428571427</v>
      </c>
      <c r="Y960" s="189">
        <v>2013</v>
      </c>
      <c r="Z960" s="190"/>
      <c r="AA960" s="190"/>
      <c r="AB960" s="224" t="s">
        <v>3444</v>
      </c>
      <c r="AC960" s="189"/>
    </row>
    <row r="961" spans="1:29">
      <c r="A961" s="263" t="s">
        <v>698</v>
      </c>
      <c r="B961" s="206">
        <v>72</v>
      </c>
      <c r="C961" s="189">
        <v>64</v>
      </c>
      <c r="D961" s="253">
        <f t="shared" si="1625"/>
        <v>68</v>
      </c>
      <c r="E961" s="189">
        <v>77</v>
      </c>
      <c r="F961" s="189">
        <v>75</v>
      </c>
      <c r="G961" s="244">
        <f t="shared" si="1094"/>
        <v>2</v>
      </c>
      <c r="H961" s="244">
        <f t="shared" si="1626"/>
        <v>76</v>
      </c>
      <c r="I961" s="244">
        <f t="shared" si="1466"/>
        <v>-8</v>
      </c>
      <c r="J961" s="193" t="s">
        <v>1544</v>
      </c>
      <c r="K961" s="193" t="s">
        <v>2690</v>
      </c>
      <c r="L961" s="193" t="s">
        <v>1547</v>
      </c>
      <c r="M961" s="184">
        <f t="shared" si="1633"/>
        <v>37.285325</v>
      </c>
      <c r="N961" s="185">
        <v>37285325</v>
      </c>
      <c r="O961" s="184">
        <f t="shared" si="1634"/>
        <v>101.80290599999999</v>
      </c>
      <c r="P961" s="185">
        <v>101802906</v>
      </c>
      <c r="Q961" s="184">
        <f t="shared" si="1635"/>
        <v>309.2</v>
      </c>
      <c r="R961" s="185">
        <v>309200000</v>
      </c>
      <c r="S961" s="185">
        <v>411002000</v>
      </c>
      <c r="T961" s="185">
        <f t="shared" si="1632"/>
        <v>411.00200000000001</v>
      </c>
      <c r="U961" s="209">
        <f t="shared" si="1630"/>
        <v>0.75230777465803089</v>
      </c>
      <c r="V961" s="187">
        <v>190</v>
      </c>
      <c r="W961" s="223">
        <f t="shared" si="1624"/>
        <v>2.1631684210526316</v>
      </c>
      <c r="X961" s="228">
        <f t="shared" si="1631"/>
        <v>0.19623855263157894</v>
      </c>
      <c r="Y961" s="189">
        <v>2013</v>
      </c>
      <c r="Z961" s="190"/>
      <c r="AA961" s="190"/>
      <c r="AB961" s="224" t="s">
        <v>3445</v>
      </c>
      <c r="AC961" s="189"/>
    </row>
    <row r="962" spans="1:29">
      <c r="A962" s="263" t="s">
        <v>3446</v>
      </c>
      <c r="B962" s="206">
        <v>64</v>
      </c>
      <c r="C962" s="189">
        <v>55</v>
      </c>
      <c r="D962" s="253">
        <f t="shared" si="1625"/>
        <v>59.5</v>
      </c>
      <c r="E962" s="189">
        <v>67</v>
      </c>
      <c r="F962" s="189">
        <v>66</v>
      </c>
      <c r="G962" s="244">
        <f t="shared" si="1094"/>
        <v>1</v>
      </c>
      <c r="H962" s="244">
        <f t="shared" si="1626"/>
        <v>66.5</v>
      </c>
      <c r="I962" s="244">
        <f t="shared" si="1466"/>
        <v>-7</v>
      </c>
      <c r="J962" s="193" t="s">
        <v>1544</v>
      </c>
      <c r="K962" s="193" t="s">
        <v>3447</v>
      </c>
      <c r="L962" s="193" t="s">
        <v>1541</v>
      </c>
      <c r="M962" s="184">
        <f t="shared" si="1633"/>
        <v>27.05913</v>
      </c>
      <c r="N962" s="185">
        <v>27059130</v>
      </c>
      <c r="O962" s="184">
        <f t="shared" si="1634"/>
        <v>75.612459999999999</v>
      </c>
      <c r="P962" s="185">
        <v>75612460</v>
      </c>
      <c r="Q962" s="184">
        <f t="shared" si="1635"/>
        <v>56.327950999999999</v>
      </c>
      <c r="R962" s="185">
        <v>56327951</v>
      </c>
      <c r="S962" s="185">
        <v>131940411</v>
      </c>
      <c r="T962" s="185">
        <f t="shared" si="1632"/>
        <v>131.94041100000001</v>
      </c>
      <c r="U962" s="209">
        <f t="shared" si="1630"/>
        <v>0.42691962661841337</v>
      </c>
      <c r="V962" s="187">
        <v>61</v>
      </c>
      <c r="W962" s="223">
        <f t="shared" si="1624"/>
        <v>2.1629575573770494</v>
      </c>
      <c r="X962" s="228">
        <f t="shared" si="1631"/>
        <v>0.44359229508196718</v>
      </c>
      <c r="Y962" s="189">
        <v>2013</v>
      </c>
      <c r="Z962" s="190"/>
      <c r="AA962" s="190"/>
      <c r="AB962" s="224" t="s">
        <v>3448</v>
      </c>
      <c r="AC962" s="189"/>
    </row>
    <row r="963" spans="1:29">
      <c r="A963" s="265" t="s">
        <v>3449</v>
      </c>
      <c r="B963" s="241">
        <v>33</v>
      </c>
      <c r="C963" s="182">
        <v>44</v>
      </c>
      <c r="D963" s="254">
        <f t="shared" si="1625"/>
        <v>38.5</v>
      </c>
      <c r="E963" s="182">
        <v>40</v>
      </c>
      <c r="F963" s="182">
        <v>51</v>
      </c>
      <c r="G963" s="211">
        <f t="shared" si="1094"/>
        <v>-11</v>
      </c>
      <c r="H963" s="211">
        <f t="shared" si="1626"/>
        <v>45.5</v>
      </c>
      <c r="I963" s="211">
        <f t="shared" si="1466"/>
        <v>-7</v>
      </c>
      <c r="J963" s="196" t="s">
        <v>1550</v>
      </c>
      <c r="K963" s="196" t="s">
        <v>3450</v>
      </c>
      <c r="L963" s="196" t="s">
        <v>1630</v>
      </c>
      <c r="M963" s="216">
        <f t="shared" si="1633"/>
        <v>16.797384999999998</v>
      </c>
      <c r="N963" s="181">
        <v>16797385</v>
      </c>
      <c r="O963" s="216">
        <f t="shared" si="1634"/>
        <v>43.139299999999999</v>
      </c>
      <c r="P963" s="181">
        <v>43139300</v>
      </c>
      <c r="Q963" s="184">
        <f t="shared" si="1635"/>
        <v>43.268782999999999</v>
      </c>
      <c r="R963" s="180">
        <v>43268783</v>
      </c>
      <c r="S963" s="181">
        <v>86408083</v>
      </c>
      <c r="T963" s="180">
        <f t="shared" si="1632"/>
        <v>86.408083000000005</v>
      </c>
      <c r="U963" s="209">
        <f t="shared" si="1630"/>
        <v>0.50074925282163707</v>
      </c>
      <c r="V963" s="227">
        <v>40</v>
      </c>
      <c r="W963" s="239">
        <f>SUM(S963/(V963*1000000))</f>
        <v>2.1602020749999999</v>
      </c>
      <c r="X963" s="228">
        <f t="shared" si="1631"/>
        <v>0.41993462499999995</v>
      </c>
      <c r="Y963" s="182">
        <v>2014</v>
      </c>
      <c r="Z963" s="202"/>
      <c r="AA963" s="190"/>
      <c r="AB963" s="224" t="s">
        <v>3451</v>
      </c>
      <c r="AC963" s="189"/>
    </row>
    <row r="964" spans="1:29">
      <c r="A964" s="261" t="s">
        <v>3452</v>
      </c>
      <c r="B964" s="218">
        <v>27</v>
      </c>
      <c r="C964" s="178">
        <v>45</v>
      </c>
      <c r="D964" s="218">
        <f t="shared" si="1625"/>
        <v>36</v>
      </c>
      <c r="E964" s="178">
        <v>57</v>
      </c>
      <c r="F964" s="178">
        <v>57</v>
      </c>
      <c r="G964" s="178">
        <f t="shared" si="1094"/>
        <v>0</v>
      </c>
      <c r="H964" s="178">
        <f t="shared" si="1626"/>
        <v>57</v>
      </c>
      <c r="I964" s="218">
        <f t="shared" si="1466"/>
        <v>-21</v>
      </c>
      <c r="J964" s="213" t="s">
        <v>1609</v>
      </c>
      <c r="K964" s="213" t="s">
        <v>1815</v>
      </c>
      <c r="L964" s="213" t="s">
        <v>1547</v>
      </c>
      <c r="M964" s="221">
        <v>20.5</v>
      </c>
      <c r="N964" s="222">
        <f>M964*1000000</f>
        <v>20500000</v>
      </c>
      <c r="O964" s="184">
        <v>57.74</v>
      </c>
      <c r="P964" s="222">
        <f>O964*1000000</f>
        <v>57740000</v>
      </c>
      <c r="Q964" s="184">
        <v>11.31</v>
      </c>
      <c r="R964" s="180">
        <f>SUM(Q964*1000000)</f>
        <v>11310000</v>
      </c>
      <c r="S964" s="222">
        <f>T964*1000000</f>
        <v>69050000</v>
      </c>
      <c r="T964" s="222">
        <f>SUM(O964+Q964)</f>
        <v>69.05</v>
      </c>
      <c r="U964" s="209">
        <f t="shared" si="1630"/>
        <v>0.16379435191889935</v>
      </c>
      <c r="V964" s="187">
        <v>32</v>
      </c>
      <c r="W964" s="223">
        <f t="shared" ref="W964:W965" si="1636">SUM(T964/V964)</f>
        <v>2.1578124999999999</v>
      </c>
      <c r="X964" s="228">
        <f t="shared" si="1631"/>
        <v>0.640625</v>
      </c>
      <c r="Y964" s="178">
        <v>2010</v>
      </c>
      <c r="Z964" s="190"/>
      <c r="AA964" s="190"/>
      <c r="AB964" s="224" t="s">
        <v>3453</v>
      </c>
      <c r="AC964" s="189"/>
    </row>
    <row r="965" spans="1:29">
      <c r="A965" s="262" t="s">
        <v>3454</v>
      </c>
      <c r="B965" s="177">
        <v>59</v>
      </c>
      <c r="C965" s="195">
        <v>57</v>
      </c>
      <c r="D965" s="252">
        <f t="shared" ref="D965:D966" si="1637">(B965+C965)/2</f>
        <v>58</v>
      </c>
      <c r="E965" s="195">
        <v>71</v>
      </c>
      <c r="F965" s="195">
        <v>71</v>
      </c>
      <c r="G965" s="180">
        <f t="shared" si="1094"/>
        <v>0</v>
      </c>
      <c r="H965" s="195">
        <f t="shared" ref="H965:H966" si="1638">(E965+F965)/2</f>
        <v>71</v>
      </c>
      <c r="I965" s="208">
        <f t="shared" si="1466"/>
        <v>-13</v>
      </c>
      <c r="J965" s="204" t="s">
        <v>1565</v>
      </c>
      <c r="K965" s="204" t="s">
        <v>1565</v>
      </c>
      <c r="L965" s="183" t="s">
        <v>1541</v>
      </c>
      <c r="M965" s="184">
        <f t="shared" ref="M965:M966" si="1639">N965/1000000</f>
        <v>14.685305</v>
      </c>
      <c r="N965" s="180">
        <v>14685305</v>
      </c>
      <c r="O965" s="216">
        <f t="shared" ref="O965:O966" si="1640">P965/1000000</f>
        <v>43.034523</v>
      </c>
      <c r="P965" s="180">
        <v>43034523</v>
      </c>
      <c r="Q965" s="184">
        <f t="shared" ref="Q965:Q966" si="1641">R965/1000000</f>
        <v>43.2</v>
      </c>
      <c r="R965" s="185">
        <v>43200000</v>
      </c>
      <c r="S965" s="185">
        <f>R965+P965</f>
        <v>86234523</v>
      </c>
      <c r="T965" s="185">
        <f t="shared" ref="T965:T966" si="1642">S965/1000000</f>
        <v>86.234522999999996</v>
      </c>
      <c r="U965" s="209">
        <f>R965/S965</f>
        <v>0.50095945912520445</v>
      </c>
      <c r="V965" s="187">
        <v>40</v>
      </c>
      <c r="W965" s="188">
        <f t="shared" si="1636"/>
        <v>2.1558630750000001</v>
      </c>
      <c r="X965" s="209">
        <f>N965/(V965*1000000)</f>
        <v>0.36713262499999999</v>
      </c>
      <c r="Y965" s="195">
        <v>2016</v>
      </c>
      <c r="Z965" s="190"/>
      <c r="AA965" s="190"/>
      <c r="AB965" s="191" t="s">
        <v>3455</v>
      </c>
      <c r="AC965" s="190"/>
    </row>
    <row r="966" spans="1:29">
      <c r="A966" s="262" t="s">
        <v>194</v>
      </c>
      <c r="B966" s="177">
        <v>97</v>
      </c>
      <c r="C966" s="195">
        <v>81</v>
      </c>
      <c r="D966" s="180">
        <f t="shared" si="1637"/>
        <v>89</v>
      </c>
      <c r="E966" s="195">
        <v>96</v>
      </c>
      <c r="F966" s="195">
        <v>83</v>
      </c>
      <c r="G966" s="182">
        <f t="shared" si="1094"/>
        <v>13</v>
      </c>
      <c r="H966" s="182">
        <f t="shared" si="1638"/>
        <v>89.5</v>
      </c>
      <c r="I966" s="181">
        <f t="shared" si="1466"/>
        <v>-0.5</v>
      </c>
      <c r="J966" s="196" t="s">
        <v>1601</v>
      </c>
      <c r="K966" s="196" t="s">
        <v>1601</v>
      </c>
      <c r="L966" s="197" t="s">
        <v>1547</v>
      </c>
      <c r="M966" s="198">
        <f t="shared" si="1639"/>
        <v>50.802605</v>
      </c>
      <c r="N966" s="180">
        <v>50802605</v>
      </c>
      <c r="O966" s="198">
        <f t="shared" si="1640"/>
        <v>139.715473</v>
      </c>
      <c r="P966" s="180">
        <v>139715473</v>
      </c>
      <c r="Q966" s="198">
        <f t="shared" si="1641"/>
        <v>263</v>
      </c>
      <c r="R966" s="181">
        <f>S966-P966</f>
        <v>263000000</v>
      </c>
      <c r="S966" s="180">
        <v>402715473</v>
      </c>
      <c r="T966" s="180">
        <f t="shared" si="1642"/>
        <v>402.71547299999997</v>
      </c>
      <c r="U966" s="186">
        <f t="shared" ref="U966:U994" si="1643">(R966/S966)</f>
        <v>0.65306653861794872</v>
      </c>
      <c r="V966" s="227">
        <v>187.5</v>
      </c>
      <c r="W966" s="239">
        <f>SUM(S966/(V966*1000000))</f>
        <v>2.1478158559999998</v>
      </c>
      <c r="X966" s="186">
        <f t="shared" ref="X966:X994" si="1644">SUM(M966/V966)</f>
        <v>0.27094722666666665</v>
      </c>
      <c r="Y966" s="195">
        <v>2017</v>
      </c>
      <c r="Z966" s="202" t="s">
        <v>1615</v>
      </c>
      <c r="AA966" s="212" t="s">
        <v>3456</v>
      </c>
      <c r="AB966" s="203" t="s">
        <v>3457</v>
      </c>
      <c r="AC966" s="202"/>
    </row>
    <row r="967" spans="1:29">
      <c r="A967" s="261" t="s">
        <v>3458</v>
      </c>
      <c r="B967" s="218">
        <v>15</v>
      </c>
      <c r="C967" s="178">
        <v>30</v>
      </c>
      <c r="D967" s="218">
        <f t="shared" ref="D967:D968" si="1645">AVERAGE(B967:C967)</f>
        <v>22.5</v>
      </c>
      <c r="E967" s="178">
        <v>47</v>
      </c>
      <c r="F967" s="178">
        <v>50</v>
      </c>
      <c r="G967" s="178">
        <f t="shared" si="1094"/>
        <v>-3</v>
      </c>
      <c r="H967" s="178">
        <f t="shared" ref="H967:H968" si="1646">AVERAGE(E967:F967)</f>
        <v>48.5</v>
      </c>
      <c r="I967" s="218">
        <f t="shared" si="1466"/>
        <v>-26</v>
      </c>
      <c r="J967" s="213" t="s">
        <v>1550</v>
      </c>
      <c r="K967" s="213" t="s">
        <v>2581</v>
      </c>
      <c r="L967" s="213" t="s">
        <v>1547</v>
      </c>
      <c r="M967" s="221">
        <v>4.03</v>
      </c>
      <c r="N967" s="222">
        <f t="shared" ref="N967:N968" si="1647">M967*1000000</f>
        <v>4030000.0000000005</v>
      </c>
      <c r="O967" s="184">
        <v>7.56</v>
      </c>
      <c r="P967" s="222">
        <f t="shared" ref="P967:P968" si="1648">O967*1000000</f>
        <v>7560000</v>
      </c>
      <c r="Q967" s="184">
        <v>13.89</v>
      </c>
      <c r="R967" s="180">
        <f t="shared" ref="R967:R968" si="1649">SUM(Q967*1000000)</f>
        <v>13890000</v>
      </c>
      <c r="S967" s="222">
        <f t="shared" ref="S967:S968" si="1650">T967*1000000</f>
        <v>21450000</v>
      </c>
      <c r="T967" s="222">
        <v>21.45</v>
      </c>
      <c r="U967" s="209">
        <f t="shared" si="1643"/>
        <v>0.64755244755244756</v>
      </c>
      <c r="V967" s="187">
        <v>10</v>
      </c>
      <c r="W967" s="223">
        <f t="shared" ref="W967:W968" si="1651">SUM(T967/V967)</f>
        <v>2.145</v>
      </c>
      <c r="X967" s="228">
        <f t="shared" si="1644"/>
        <v>0.40300000000000002</v>
      </c>
      <c r="Y967" s="178">
        <v>2008</v>
      </c>
      <c r="Z967" s="190"/>
      <c r="AA967" s="190"/>
      <c r="AB967" s="224" t="s">
        <v>3459</v>
      </c>
      <c r="AC967" s="189"/>
    </row>
    <row r="968" spans="1:29">
      <c r="A968" s="261" t="s">
        <v>3460</v>
      </c>
      <c r="B968" s="218">
        <v>42</v>
      </c>
      <c r="C968" s="178">
        <v>43</v>
      </c>
      <c r="D968" s="218">
        <f t="shared" si="1645"/>
        <v>42.5</v>
      </c>
      <c r="E968" s="178">
        <v>47</v>
      </c>
      <c r="F968" s="178">
        <v>54</v>
      </c>
      <c r="G968" s="178">
        <f t="shared" si="1094"/>
        <v>-7</v>
      </c>
      <c r="H968" s="178">
        <f t="shared" si="1646"/>
        <v>50.5</v>
      </c>
      <c r="I968" s="218">
        <f t="shared" si="1466"/>
        <v>-8</v>
      </c>
      <c r="J968" s="213" t="s">
        <v>1990</v>
      </c>
      <c r="K968" s="213" t="s">
        <v>1991</v>
      </c>
      <c r="L968" s="213" t="s">
        <v>1547</v>
      </c>
      <c r="M968" s="221">
        <v>13.4</v>
      </c>
      <c r="N968" s="222">
        <f t="shared" si="1647"/>
        <v>13400000</v>
      </c>
      <c r="O968" s="184">
        <v>27.16</v>
      </c>
      <c r="P968" s="222">
        <f t="shared" si="1648"/>
        <v>27160000</v>
      </c>
      <c r="Q968" s="184">
        <v>9.2799999999999994</v>
      </c>
      <c r="R968" s="180">
        <f t="shared" si="1649"/>
        <v>9280000</v>
      </c>
      <c r="S968" s="222">
        <f t="shared" si="1650"/>
        <v>36440000</v>
      </c>
      <c r="T968" s="222">
        <f>SUM(O968+Q968)</f>
        <v>36.44</v>
      </c>
      <c r="U968" s="209">
        <f t="shared" si="1643"/>
        <v>0.25466520307354557</v>
      </c>
      <c r="V968" s="187">
        <v>17</v>
      </c>
      <c r="W968" s="223">
        <f t="shared" si="1651"/>
        <v>2.1435294117647059</v>
      </c>
      <c r="X968" s="228">
        <f t="shared" si="1644"/>
        <v>0.78823529411764703</v>
      </c>
      <c r="Y968" s="178">
        <v>2010</v>
      </c>
      <c r="Z968" s="190"/>
      <c r="AA968" s="190"/>
      <c r="AB968" s="224" t="s">
        <v>3461</v>
      </c>
      <c r="AC968" s="189"/>
    </row>
    <row r="969" spans="1:29">
      <c r="A969" s="267" t="s">
        <v>156</v>
      </c>
      <c r="B969" s="177">
        <v>93</v>
      </c>
      <c r="C969" s="178">
        <v>67</v>
      </c>
      <c r="D969" s="180">
        <f>(B969+C969)/2</f>
        <v>80</v>
      </c>
      <c r="E969" s="178">
        <v>79</v>
      </c>
      <c r="F969" s="180">
        <v>76</v>
      </c>
      <c r="G969" s="181">
        <f t="shared" si="1094"/>
        <v>3</v>
      </c>
      <c r="H969" s="182">
        <f>(E969+F969)/2</f>
        <v>77.5</v>
      </c>
      <c r="I969" s="181">
        <f t="shared" si="1466"/>
        <v>2.5</v>
      </c>
      <c r="J969" s="213" t="s">
        <v>1636</v>
      </c>
      <c r="K969" s="183" t="s">
        <v>3211</v>
      </c>
      <c r="L969" s="183" t="s">
        <v>1557</v>
      </c>
      <c r="M969" s="184">
        <f>N969/1000000</f>
        <v>21.654046999999998</v>
      </c>
      <c r="N969" s="180">
        <v>21654047</v>
      </c>
      <c r="O969" s="184">
        <f>P969/1000000</f>
        <v>97.128140000000002</v>
      </c>
      <c r="P969" s="180">
        <v>97128140</v>
      </c>
      <c r="Q969" s="184">
        <f>R969/1000000</f>
        <v>192</v>
      </c>
      <c r="R969" s="180">
        <v>192000000</v>
      </c>
      <c r="S969" s="180">
        <v>289128140</v>
      </c>
      <c r="T969" s="185">
        <f>S969/1000000</f>
        <v>289.12813999999997</v>
      </c>
      <c r="U969" s="186">
        <f t="shared" si="1643"/>
        <v>0.66406542095833354</v>
      </c>
      <c r="V969" s="187">
        <v>135</v>
      </c>
      <c r="W969" s="239">
        <f>SUM(S969/(V969*1000000))</f>
        <v>2.1416899259259261</v>
      </c>
      <c r="X969" s="186">
        <f t="shared" si="1644"/>
        <v>0.16040034814814813</v>
      </c>
      <c r="Y969" s="178">
        <v>2018</v>
      </c>
      <c r="Z969" s="190"/>
      <c r="AA969" s="190"/>
      <c r="AB969" s="191" t="s">
        <v>3462</v>
      </c>
      <c r="AC969" s="190"/>
    </row>
    <row r="970" spans="1:29">
      <c r="A970" s="261" t="s">
        <v>3463</v>
      </c>
      <c r="B970" s="218">
        <v>67</v>
      </c>
      <c r="C970" s="178">
        <v>70</v>
      </c>
      <c r="D970" s="247">
        <f t="shared" ref="D970:D972" si="1652">AVERAGE(B970:C970)</f>
        <v>68.5</v>
      </c>
      <c r="E970" s="178">
        <v>65</v>
      </c>
      <c r="F970" s="178">
        <v>65</v>
      </c>
      <c r="G970" s="220">
        <f t="shared" si="1094"/>
        <v>0</v>
      </c>
      <c r="H970" s="220">
        <f t="shared" ref="H970:H972" si="1653">AVERAGE(E970:F970)</f>
        <v>65</v>
      </c>
      <c r="I970" s="220">
        <f t="shared" si="1466"/>
        <v>3.5</v>
      </c>
      <c r="J970" s="213" t="s">
        <v>1641</v>
      </c>
      <c r="K970" s="213" t="s">
        <v>3464</v>
      </c>
      <c r="L970" s="213" t="s">
        <v>1541</v>
      </c>
      <c r="M970" s="221">
        <v>25.2</v>
      </c>
      <c r="N970" s="222">
        <f t="shared" ref="N970:N971" si="1654">M970*1000000</f>
        <v>25200000</v>
      </c>
      <c r="O970" s="184">
        <v>97.1</v>
      </c>
      <c r="P970" s="222">
        <f t="shared" ref="P970:P971" si="1655">O970*1000000</f>
        <v>97100000</v>
      </c>
      <c r="Q970" s="184">
        <v>117</v>
      </c>
      <c r="R970" s="180">
        <f t="shared" ref="R970:R971" si="1656">SUM(Q970*1000000)</f>
        <v>117000000</v>
      </c>
      <c r="S970" s="222">
        <f t="shared" ref="S970:S971" si="1657">T970*1000000</f>
        <v>214100000</v>
      </c>
      <c r="T970" s="222">
        <v>214.1</v>
      </c>
      <c r="U970" s="209">
        <f t="shared" si="1643"/>
        <v>0.54647361046240073</v>
      </c>
      <c r="V970" s="187">
        <v>100</v>
      </c>
      <c r="W970" s="223">
        <f t="shared" ref="W970:W972" si="1658">SUM(T970/V970)</f>
        <v>2.141</v>
      </c>
      <c r="X970" s="228">
        <f t="shared" si="1644"/>
        <v>0.252</v>
      </c>
      <c r="Y970" s="178">
        <v>2009</v>
      </c>
      <c r="Z970" s="190"/>
      <c r="AA970" s="190"/>
      <c r="AB970" s="224" t="str">
        <f>HYPERLINK("http://www.amazon.com/gp/product/B002T4HWLK/?tag=titb-20","http://www.amazon.com/gp/product/B002T4HWLK/?tag=titb-20")</f>
        <v>http://www.amazon.com/gp/product/B002T4HWLK/?tag=titb-20</v>
      </c>
      <c r="AC970" s="189"/>
    </row>
    <row r="971" spans="1:29">
      <c r="A971" s="261" t="s">
        <v>3465</v>
      </c>
      <c r="B971" s="218">
        <v>34</v>
      </c>
      <c r="C971" s="178">
        <v>43</v>
      </c>
      <c r="D971" s="218">
        <f t="shared" si="1652"/>
        <v>38.5</v>
      </c>
      <c r="E971" s="178">
        <v>66</v>
      </c>
      <c r="F971" s="178">
        <v>58</v>
      </c>
      <c r="G971" s="178">
        <f t="shared" si="1094"/>
        <v>8</v>
      </c>
      <c r="H971" s="178">
        <f t="shared" si="1653"/>
        <v>62</v>
      </c>
      <c r="I971" s="218">
        <f t="shared" si="1466"/>
        <v>-23.5</v>
      </c>
      <c r="J971" s="213" t="s">
        <v>1612</v>
      </c>
      <c r="K971" s="213" t="s">
        <v>1612</v>
      </c>
      <c r="L971" s="213" t="s">
        <v>1541</v>
      </c>
      <c r="M971" s="221">
        <v>5.3</v>
      </c>
      <c r="N971" s="222">
        <f t="shared" si="1654"/>
        <v>5300000</v>
      </c>
      <c r="O971" s="184">
        <v>10.6</v>
      </c>
      <c r="P971" s="222">
        <f t="shared" si="1655"/>
        <v>10600000</v>
      </c>
      <c r="Q971" s="184">
        <v>0.14000000000000001</v>
      </c>
      <c r="R971" s="180">
        <f t="shared" si="1656"/>
        <v>140000</v>
      </c>
      <c r="S971" s="222">
        <f t="shared" si="1657"/>
        <v>10700000</v>
      </c>
      <c r="T971" s="222">
        <v>10.7</v>
      </c>
      <c r="U971" s="209">
        <f t="shared" si="1643"/>
        <v>1.3084112149532711E-2</v>
      </c>
      <c r="V971" s="187">
        <v>5</v>
      </c>
      <c r="W971" s="223">
        <f t="shared" si="1658"/>
        <v>2.1399999999999997</v>
      </c>
      <c r="X971" s="228">
        <f t="shared" si="1644"/>
        <v>1.06</v>
      </c>
      <c r="Y971" s="178">
        <v>2009</v>
      </c>
      <c r="Z971" s="190"/>
      <c r="AA971" s="190"/>
      <c r="AB971" s="224" t="s">
        <v>3466</v>
      </c>
      <c r="AC971" s="189"/>
    </row>
    <row r="972" spans="1:29">
      <c r="A972" s="263" t="s">
        <v>3467</v>
      </c>
      <c r="B972" s="206">
        <v>18</v>
      </c>
      <c r="C972" s="189">
        <v>28</v>
      </c>
      <c r="D972" s="253">
        <f t="shared" si="1652"/>
        <v>23</v>
      </c>
      <c r="E972" s="189">
        <v>71</v>
      </c>
      <c r="F972" s="189">
        <v>37</v>
      </c>
      <c r="G972" s="244">
        <f t="shared" si="1094"/>
        <v>34</v>
      </c>
      <c r="H972" s="244">
        <f t="shared" si="1653"/>
        <v>54</v>
      </c>
      <c r="I972" s="244">
        <f t="shared" si="1466"/>
        <v>-31</v>
      </c>
      <c r="J972" s="193" t="s">
        <v>1554</v>
      </c>
      <c r="K972" s="193" t="s">
        <v>1581</v>
      </c>
      <c r="L972" s="193" t="s">
        <v>1541</v>
      </c>
      <c r="M972" s="184">
        <f t="shared" ref="M972:M973" si="1659">N972/1000000</f>
        <v>16.007633999999999</v>
      </c>
      <c r="N972" s="185">
        <v>16007634</v>
      </c>
      <c r="O972" s="184">
        <f t="shared" ref="O972:O973" si="1660">P972/1000000</f>
        <v>52.543354000000001</v>
      </c>
      <c r="P972" s="185">
        <v>52543354</v>
      </c>
      <c r="Q972" s="184">
        <f t="shared" ref="Q972:Q973" si="1661">R972/1000000</f>
        <v>0.85299999999999998</v>
      </c>
      <c r="R972" s="185">
        <v>853000</v>
      </c>
      <c r="S972" s="185">
        <v>53396354</v>
      </c>
      <c r="T972" s="185">
        <f t="shared" ref="T972:T973" si="1662">S972/1000000</f>
        <v>53.396354000000002</v>
      </c>
      <c r="U972" s="209">
        <f t="shared" si="1643"/>
        <v>1.5974873490425957E-2</v>
      </c>
      <c r="V972" s="187">
        <v>25</v>
      </c>
      <c r="W972" s="223">
        <f t="shared" si="1658"/>
        <v>2.1358541600000001</v>
      </c>
      <c r="X972" s="228">
        <f t="shared" si="1644"/>
        <v>0.64030535999999993</v>
      </c>
      <c r="Y972" s="189">
        <v>2013</v>
      </c>
      <c r="Z972" s="190"/>
      <c r="AA972" s="190"/>
      <c r="AB972" s="224" t="s">
        <v>3468</v>
      </c>
      <c r="AC972" s="189"/>
    </row>
    <row r="973" spans="1:29">
      <c r="A973" s="262" t="s">
        <v>3469</v>
      </c>
      <c r="B973" s="177">
        <v>43</v>
      </c>
      <c r="C973" s="195">
        <v>42</v>
      </c>
      <c r="D973" s="180">
        <f>(B973+C973)/2</f>
        <v>42.5</v>
      </c>
      <c r="E973" s="195">
        <v>75</v>
      </c>
      <c r="F973" s="195">
        <v>60</v>
      </c>
      <c r="G973" s="211">
        <f t="shared" si="1094"/>
        <v>15</v>
      </c>
      <c r="H973" s="211">
        <f>(E973+F973)/2</f>
        <v>67.5</v>
      </c>
      <c r="I973" s="181">
        <f t="shared" si="1466"/>
        <v>-25</v>
      </c>
      <c r="J973" s="196" t="s">
        <v>1601</v>
      </c>
      <c r="K973" s="196" t="s">
        <v>1601</v>
      </c>
      <c r="L973" s="197" t="s">
        <v>1547</v>
      </c>
      <c r="M973" s="198">
        <f t="shared" si="1659"/>
        <v>9.8126739999999995</v>
      </c>
      <c r="N973" s="180">
        <v>9812674</v>
      </c>
      <c r="O973" s="198">
        <f t="shared" si="1660"/>
        <v>33.324147000000004</v>
      </c>
      <c r="P973" s="180">
        <v>33324147</v>
      </c>
      <c r="Q973" s="198">
        <f t="shared" si="1661"/>
        <v>9.3927259999999997</v>
      </c>
      <c r="R973" s="181">
        <f>S973-P973</f>
        <v>9392726</v>
      </c>
      <c r="S973" s="180">
        <v>42716873</v>
      </c>
      <c r="T973" s="180">
        <f t="shared" si="1662"/>
        <v>42.716873</v>
      </c>
      <c r="U973" s="186">
        <f t="shared" si="1643"/>
        <v>0.21988327656848852</v>
      </c>
      <c r="V973" s="227">
        <v>20</v>
      </c>
      <c r="W973" s="239">
        <f>SUM(S973/(V973*1000000))</f>
        <v>2.13584365</v>
      </c>
      <c r="X973" s="186">
        <f t="shared" si="1644"/>
        <v>0.49063369999999995</v>
      </c>
      <c r="Y973" s="195">
        <v>2017</v>
      </c>
      <c r="Z973" s="202"/>
      <c r="AA973" s="202"/>
      <c r="AB973" s="203" t="s">
        <v>3470</v>
      </c>
      <c r="AC973" s="202"/>
    </row>
    <row r="974" spans="1:29">
      <c r="A974" s="261" t="s">
        <v>3471</v>
      </c>
      <c r="B974" s="218">
        <v>31</v>
      </c>
      <c r="C974" s="178">
        <v>43</v>
      </c>
      <c r="D974" s="218">
        <f t="shared" ref="D974:D980" si="1663">AVERAGE(B974:C974)</f>
        <v>37</v>
      </c>
      <c r="E974" s="178">
        <v>52</v>
      </c>
      <c r="F974" s="178">
        <v>63</v>
      </c>
      <c r="G974" s="178">
        <f t="shared" si="1094"/>
        <v>-11</v>
      </c>
      <c r="H974" s="178">
        <f t="shared" ref="H974:H980" si="1664">AVERAGE(E974:F974)</f>
        <v>57.5</v>
      </c>
      <c r="I974" s="218">
        <f t="shared" si="1466"/>
        <v>-20.5</v>
      </c>
      <c r="J974" s="213" t="s">
        <v>1402</v>
      </c>
      <c r="K974" s="213" t="s">
        <v>1603</v>
      </c>
      <c r="L974" s="213" t="s">
        <v>1574</v>
      </c>
      <c r="M974" s="221">
        <v>10.3</v>
      </c>
      <c r="N974" s="222">
        <f t="shared" ref="N974:N975" si="1665">M974*1000000</f>
        <v>10300000</v>
      </c>
      <c r="O974" s="184">
        <v>28.6</v>
      </c>
      <c r="P974" s="222">
        <f t="shared" ref="P974:P975" si="1666">O974*1000000</f>
        <v>28600000</v>
      </c>
      <c r="Q974" s="184">
        <v>13.03</v>
      </c>
      <c r="R974" s="180">
        <f t="shared" ref="R974:R975" si="1667">SUM(Q974*1000000)</f>
        <v>13030000</v>
      </c>
      <c r="S974" s="222">
        <f t="shared" ref="S974:S975" si="1668">T974*1000000</f>
        <v>42700000</v>
      </c>
      <c r="T974" s="222">
        <v>42.7</v>
      </c>
      <c r="U974" s="209">
        <f t="shared" si="1643"/>
        <v>0.30515222482435594</v>
      </c>
      <c r="V974" s="187">
        <v>20</v>
      </c>
      <c r="W974" s="223">
        <f t="shared" ref="W974:W979" si="1669">SUM(T974/V974)</f>
        <v>2.1350000000000002</v>
      </c>
      <c r="X974" s="228">
        <f t="shared" si="1644"/>
        <v>0.51500000000000001</v>
      </c>
      <c r="Y974" s="178">
        <v>2009</v>
      </c>
      <c r="Z974" s="190"/>
      <c r="AA974" s="190"/>
      <c r="AB974" s="224" t="s">
        <v>3472</v>
      </c>
      <c r="AC974" s="189"/>
    </row>
    <row r="975" spans="1:29">
      <c r="A975" s="261" t="s">
        <v>1078</v>
      </c>
      <c r="B975" s="218">
        <v>6</v>
      </c>
      <c r="C975" s="178">
        <v>20</v>
      </c>
      <c r="D975" s="218">
        <f t="shared" si="1663"/>
        <v>13</v>
      </c>
      <c r="E975" s="178">
        <v>42</v>
      </c>
      <c r="F975" s="178">
        <v>27</v>
      </c>
      <c r="G975" s="178">
        <f t="shared" si="1094"/>
        <v>15</v>
      </c>
      <c r="H975" s="178">
        <f t="shared" si="1664"/>
        <v>34.5</v>
      </c>
      <c r="I975" s="218">
        <f t="shared" si="1466"/>
        <v>-21.5</v>
      </c>
      <c r="J975" s="213" t="s">
        <v>1609</v>
      </c>
      <c r="K975" s="213" t="s">
        <v>1723</v>
      </c>
      <c r="L975" s="213" t="s">
        <v>1541</v>
      </c>
      <c r="M975" s="221">
        <v>40.299999999999997</v>
      </c>
      <c r="N975" s="222">
        <f t="shared" si="1665"/>
        <v>40300000</v>
      </c>
      <c r="O975" s="184">
        <v>131.77000000000001</v>
      </c>
      <c r="P975" s="222">
        <f t="shared" si="1666"/>
        <v>131770000.00000001</v>
      </c>
      <c r="Q975" s="184">
        <v>187.94</v>
      </c>
      <c r="R975" s="180">
        <f t="shared" si="1667"/>
        <v>187940000</v>
      </c>
      <c r="S975" s="222">
        <f t="shared" si="1668"/>
        <v>319710000.00000006</v>
      </c>
      <c r="T975" s="222">
        <f>SUM(O975+Q975)</f>
        <v>319.71000000000004</v>
      </c>
      <c r="U975" s="209">
        <f t="shared" si="1643"/>
        <v>0.58784523474398664</v>
      </c>
      <c r="V975" s="187">
        <v>150</v>
      </c>
      <c r="W975" s="223">
        <f t="shared" si="1669"/>
        <v>2.1314000000000002</v>
      </c>
      <c r="X975" s="228">
        <f t="shared" si="1644"/>
        <v>0.26866666666666666</v>
      </c>
      <c r="Y975" s="178">
        <v>2010</v>
      </c>
      <c r="Z975" s="190"/>
      <c r="AA975" s="190"/>
      <c r="AB975" s="224" t="s">
        <v>3473</v>
      </c>
      <c r="AC975" s="189"/>
    </row>
    <row r="976" spans="1:29">
      <c r="A976" s="261" t="s">
        <v>3474</v>
      </c>
      <c r="B976" s="218">
        <v>30</v>
      </c>
      <c r="C976" s="178">
        <v>46</v>
      </c>
      <c r="D976" s="247">
        <f t="shared" si="1663"/>
        <v>38</v>
      </c>
      <c r="E976" s="178">
        <v>37</v>
      </c>
      <c r="F976" s="178">
        <v>51</v>
      </c>
      <c r="G976" s="220">
        <f t="shared" si="1094"/>
        <v>-14</v>
      </c>
      <c r="H976" s="220">
        <f t="shared" si="1664"/>
        <v>44</v>
      </c>
      <c r="I976" s="220">
        <f t="shared" si="1466"/>
        <v>-6</v>
      </c>
      <c r="J976" s="213" t="s">
        <v>1612</v>
      </c>
      <c r="K976" s="213" t="s">
        <v>1741</v>
      </c>
      <c r="L976" s="213" t="s">
        <v>1574</v>
      </c>
      <c r="M976" s="221">
        <v>14.022105</v>
      </c>
      <c r="N976" s="180">
        <v>14022105</v>
      </c>
      <c r="O976" s="216">
        <f>P976/1000000</f>
        <v>36.787256999999997</v>
      </c>
      <c r="P976" s="222">
        <v>36787257</v>
      </c>
      <c r="Q976" s="216">
        <f>R976/1000000</f>
        <v>90.979393000000002</v>
      </c>
      <c r="R976" s="222">
        <v>90979393</v>
      </c>
      <c r="S976" s="222">
        <v>127766650</v>
      </c>
      <c r="T976" s="222">
        <f>S976/1000000</f>
        <v>127.76665</v>
      </c>
      <c r="U976" s="209">
        <f t="shared" si="1643"/>
        <v>0.71207465328393604</v>
      </c>
      <c r="V976" s="187">
        <v>60</v>
      </c>
      <c r="W976" s="223">
        <f t="shared" si="1669"/>
        <v>2.1294441666666666</v>
      </c>
      <c r="X976" s="228">
        <f t="shared" si="1644"/>
        <v>0.23370174999999999</v>
      </c>
      <c r="Y976" s="178">
        <v>2007</v>
      </c>
      <c r="Z976" s="190"/>
      <c r="AA976" s="190"/>
      <c r="AB976" s="191" t="s">
        <v>3475</v>
      </c>
      <c r="AC976" s="190"/>
    </row>
    <row r="977" spans="1:29">
      <c r="A977" s="261" t="s">
        <v>3476</v>
      </c>
      <c r="B977" s="218">
        <v>42</v>
      </c>
      <c r="C977" s="178">
        <v>52</v>
      </c>
      <c r="D977" s="218">
        <f t="shared" si="1663"/>
        <v>47</v>
      </c>
      <c r="E977" s="178">
        <v>50</v>
      </c>
      <c r="F977" s="178">
        <v>68</v>
      </c>
      <c r="G977" s="178">
        <f t="shared" si="1094"/>
        <v>-18</v>
      </c>
      <c r="H977" s="178">
        <f t="shared" si="1664"/>
        <v>59</v>
      </c>
      <c r="I977" s="218">
        <f t="shared" si="1466"/>
        <v>-12</v>
      </c>
      <c r="J977" s="213" t="s">
        <v>1609</v>
      </c>
      <c r="K977" s="213" t="s">
        <v>2170</v>
      </c>
      <c r="L977" s="213" t="s">
        <v>1541</v>
      </c>
      <c r="M977" s="221">
        <v>24.4</v>
      </c>
      <c r="N977" s="222">
        <f t="shared" ref="N977:N979" si="1670">M977*1000000</f>
        <v>24400000</v>
      </c>
      <c r="O977" s="184">
        <v>67.17</v>
      </c>
      <c r="P977" s="222">
        <f t="shared" ref="P977:P979" si="1671">O977*1000000</f>
        <v>67170000</v>
      </c>
      <c r="Q977" s="184">
        <v>39.21</v>
      </c>
      <c r="R977" s="180">
        <f t="shared" ref="R977:R979" si="1672">SUM(Q977*1000000)</f>
        <v>39210000</v>
      </c>
      <c r="S977" s="222">
        <f>T977*1000000</f>
        <v>106380000</v>
      </c>
      <c r="T977" s="222">
        <v>106.38</v>
      </c>
      <c r="U977" s="209">
        <f t="shared" si="1643"/>
        <v>0.36858432036097011</v>
      </c>
      <c r="V977" s="187">
        <v>50</v>
      </c>
      <c r="W977" s="223">
        <f t="shared" si="1669"/>
        <v>2.1275999999999997</v>
      </c>
      <c r="X977" s="228">
        <f t="shared" si="1644"/>
        <v>0.48799999999999999</v>
      </c>
      <c r="Y977" s="178">
        <v>2009</v>
      </c>
      <c r="Z977" s="190"/>
      <c r="AA977" s="190"/>
      <c r="AB977" s="224" t="s">
        <v>3477</v>
      </c>
      <c r="AC977" s="189"/>
    </row>
    <row r="978" spans="1:29">
      <c r="A978" s="261" t="s">
        <v>3478</v>
      </c>
      <c r="B978" s="206">
        <v>71</v>
      </c>
      <c r="C978" s="189">
        <v>63</v>
      </c>
      <c r="D978" s="247">
        <f t="shared" si="1663"/>
        <v>67</v>
      </c>
      <c r="E978" s="189">
        <v>68</v>
      </c>
      <c r="F978" s="178">
        <v>66</v>
      </c>
      <c r="G978" s="220">
        <f t="shared" si="1094"/>
        <v>2</v>
      </c>
      <c r="H978" s="220">
        <f t="shared" si="1664"/>
        <v>67</v>
      </c>
      <c r="I978" s="220">
        <f t="shared" si="1466"/>
        <v>0</v>
      </c>
      <c r="J978" s="213" t="s">
        <v>1550</v>
      </c>
      <c r="K978" s="213" t="s">
        <v>1623</v>
      </c>
      <c r="L978" s="213" t="s">
        <v>1547</v>
      </c>
      <c r="M978" s="184">
        <v>18.62</v>
      </c>
      <c r="N978" s="222">
        <f t="shared" si="1670"/>
        <v>18620000</v>
      </c>
      <c r="O978" s="184">
        <v>55.8</v>
      </c>
      <c r="P978" s="222">
        <f t="shared" si="1671"/>
        <v>55800000</v>
      </c>
      <c r="Q978" s="184">
        <v>93.74</v>
      </c>
      <c r="R978" s="180">
        <f t="shared" si="1672"/>
        <v>93740000</v>
      </c>
      <c r="S978" s="185">
        <f>SUM(N978:P978)</f>
        <v>74420055.799999997</v>
      </c>
      <c r="T978" s="180">
        <f>S978/1000000</f>
        <v>74.4200558</v>
      </c>
      <c r="U978" s="209">
        <f t="shared" si="1643"/>
        <v>1.2596066879057621</v>
      </c>
      <c r="V978" s="187">
        <v>35</v>
      </c>
      <c r="W978" s="223">
        <f t="shared" si="1669"/>
        <v>2.1262873085714284</v>
      </c>
      <c r="X978" s="228">
        <f t="shared" si="1644"/>
        <v>0.53200000000000003</v>
      </c>
      <c r="Y978" s="178">
        <v>2011</v>
      </c>
      <c r="Z978" s="190"/>
      <c r="AA978" s="190"/>
      <c r="AB978" s="224" t="s">
        <v>3479</v>
      </c>
      <c r="AC978" s="189"/>
    </row>
    <row r="979" spans="1:29">
      <c r="A979" s="261" t="s">
        <v>3480</v>
      </c>
      <c r="B979" s="218">
        <v>21</v>
      </c>
      <c r="C979" s="178">
        <v>33</v>
      </c>
      <c r="D979" s="218">
        <f t="shared" si="1663"/>
        <v>27</v>
      </c>
      <c r="E979" s="178">
        <v>31</v>
      </c>
      <c r="F979" s="178">
        <v>44</v>
      </c>
      <c r="G979" s="178">
        <f t="shared" si="1094"/>
        <v>-13</v>
      </c>
      <c r="H979" s="178">
        <f t="shared" si="1664"/>
        <v>37.5</v>
      </c>
      <c r="I979" s="218">
        <f t="shared" si="1466"/>
        <v>-10.5</v>
      </c>
      <c r="J979" s="213" t="s">
        <v>1701</v>
      </c>
      <c r="K979" s="213" t="s">
        <v>3088</v>
      </c>
      <c r="L979" s="213" t="s">
        <v>1541</v>
      </c>
      <c r="M979" s="221">
        <v>6.3</v>
      </c>
      <c r="N979" s="222">
        <f t="shared" si="1670"/>
        <v>6300000</v>
      </c>
      <c r="O979" s="184">
        <v>42.78</v>
      </c>
      <c r="P979" s="222">
        <f t="shared" si="1671"/>
        <v>42780000</v>
      </c>
      <c r="Q979" s="184">
        <v>194.6</v>
      </c>
      <c r="R979" s="180">
        <f t="shared" si="1672"/>
        <v>194600000</v>
      </c>
      <c r="S979" s="222">
        <f>T979*1000000</f>
        <v>237380000</v>
      </c>
      <c r="T979" s="222">
        <f>SUM(O979+Q979)</f>
        <v>237.38</v>
      </c>
      <c r="U979" s="209">
        <f t="shared" si="1643"/>
        <v>0.8197826270115427</v>
      </c>
      <c r="V979" s="187">
        <v>112</v>
      </c>
      <c r="W979" s="223">
        <f t="shared" si="1669"/>
        <v>2.1194642857142858</v>
      </c>
      <c r="X979" s="228">
        <f t="shared" si="1644"/>
        <v>5.6250000000000001E-2</v>
      </c>
      <c r="Y979" s="178">
        <v>2010</v>
      </c>
      <c r="Z979" s="190"/>
      <c r="AA979" s="190"/>
      <c r="AB979" s="224" t="s">
        <v>3481</v>
      </c>
      <c r="AC979" s="189"/>
    </row>
    <row r="980" spans="1:29">
      <c r="A980" s="261" t="s">
        <v>3482</v>
      </c>
      <c r="B980" s="218">
        <v>74</v>
      </c>
      <c r="C980" s="178">
        <v>57</v>
      </c>
      <c r="D980" s="247">
        <f t="shared" si="1663"/>
        <v>65.5</v>
      </c>
      <c r="E980" s="178">
        <v>81</v>
      </c>
      <c r="F980" s="178">
        <v>75</v>
      </c>
      <c r="G980" s="220">
        <f t="shared" si="1094"/>
        <v>6</v>
      </c>
      <c r="H980" s="220">
        <f t="shared" si="1664"/>
        <v>78</v>
      </c>
      <c r="I980" s="220">
        <f t="shared" si="1466"/>
        <v>-12.5</v>
      </c>
      <c r="J980" s="213" t="s">
        <v>1601</v>
      </c>
      <c r="K980" s="213" t="s">
        <v>2421</v>
      </c>
      <c r="L980" s="196" t="s">
        <v>1541</v>
      </c>
      <c r="M980" s="221">
        <f t="shared" ref="M980:M984" si="1673">N980/1000000</f>
        <v>23.773465000000002</v>
      </c>
      <c r="N980" s="222">
        <v>23773465</v>
      </c>
      <c r="O980" s="184">
        <f t="shared" ref="O980:O984" si="1674">P980/1000000</f>
        <v>103.412758</v>
      </c>
      <c r="P980" s="222">
        <v>103412758</v>
      </c>
      <c r="Q980" s="184">
        <f t="shared" ref="Q980:Q982" si="1675">R980/1000000</f>
        <v>203.52891199999999</v>
      </c>
      <c r="R980" s="185">
        <v>203528912</v>
      </c>
      <c r="S980" s="222">
        <v>306941670</v>
      </c>
      <c r="T980" s="222">
        <f t="shared" ref="T980:T984" si="1676">S980/1000000</f>
        <v>306.94166999999999</v>
      </c>
      <c r="U980" s="209">
        <f t="shared" si="1643"/>
        <v>0.66308661186342022</v>
      </c>
      <c r="V980" s="187">
        <v>145</v>
      </c>
      <c r="W980" s="223">
        <f>SUM((S980/1000000)/V980)</f>
        <v>2.1168391034482759</v>
      </c>
      <c r="X980" s="228">
        <f t="shared" si="1644"/>
        <v>0.16395493103448278</v>
      </c>
      <c r="Y980" s="182">
        <v>2012</v>
      </c>
      <c r="Z980" s="190"/>
      <c r="AA980" s="190"/>
      <c r="AB980" s="224" t="s">
        <v>3483</v>
      </c>
      <c r="AC980" s="189"/>
    </row>
    <row r="981" spans="1:29">
      <c r="A981" s="262" t="s">
        <v>3484</v>
      </c>
      <c r="B981" s="177">
        <v>18</v>
      </c>
      <c r="C981" s="195">
        <v>30</v>
      </c>
      <c r="D981" s="180">
        <f>(B981+C981)/2</f>
        <v>24</v>
      </c>
      <c r="E981" s="195">
        <v>59</v>
      </c>
      <c r="F981" s="195">
        <v>60</v>
      </c>
      <c r="G981" s="182">
        <f t="shared" si="1094"/>
        <v>-1</v>
      </c>
      <c r="H981" s="182">
        <f>(E981+F981)/2</f>
        <v>59.5</v>
      </c>
      <c r="I981" s="181">
        <f t="shared" si="1466"/>
        <v>-35.5</v>
      </c>
      <c r="J981" s="196" t="s">
        <v>1550</v>
      </c>
      <c r="K981" s="196" t="s">
        <v>1550</v>
      </c>
      <c r="L981" s="197" t="s">
        <v>1557</v>
      </c>
      <c r="M981" s="198">
        <f t="shared" si="1673"/>
        <v>29.651192999999999</v>
      </c>
      <c r="N981" s="180">
        <v>29651193</v>
      </c>
      <c r="O981" s="198">
        <f t="shared" si="1674"/>
        <v>92.470376000000002</v>
      </c>
      <c r="P981" s="180">
        <v>92470376</v>
      </c>
      <c r="Q981" s="198">
        <f t="shared" si="1675"/>
        <v>53.469915999999998</v>
      </c>
      <c r="R981" s="181">
        <f>S981-P981</f>
        <v>53469916</v>
      </c>
      <c r="S981" s="180">
        <v>145940292</v>
      </c>
      <c r="T981" s="180">
        <f t="shared" si="1676"/>
        <v>145.940292</v>
      </c>
      <c r="U981" s="186">
        <f t="shared" si="1643"/>
        <v>0.36638213660693514</v>
      </c>
      <c r="V981" s="227">
        <v>69</v>
      </c>
      <c r="W981" s="239">
        <f>SUM(S981/(V981*1000000))</f>
        <v>2.1150766956521738</v>
      </c>
      <c r="X981" s="186">
        <f t="shared" si="1644"/>
        <v>0.42972743478260866</v>
      </c>
      <c r="Y981" s="195">
        <v>2017</v>
      </c>
      <c r="Z981" s="202"/>
      <c r="AA981" s="202"/>
      <c r="AB981" s="203" t="s">
        <v>3485</v>
      </c>
      <c r="AC981" s="202"/>
    </row>
    <row r="982" spans="1:29">
      <c r="A982" s="263" t="s">
        <v>3486</v>
      </c>
      <c r="B982" s="206">
        <v>83</v>
      </c>
      <c r="C982" s="189">
        <v>75</v>
      </c>
      <c r="D982" s="253">
        <f>AVERAGE(B982:C982)</f>
        <v>79</v>
      </c>
      <c r="E982" s="189">
        <v>70</v>
      </c>
      <c r="F982" s="189">
        <v>75</v>
      </c>
      <c r="G982" s="244">
        <f t="shared" si="1094"/>
        <v>-5</v>
      </c>
      <c r="H982" s="244">
        <f>AVERAGE(E982:F982)</f>
        <v>72.5</v>
      </c>
      <c r="I982" s="244">
        <f t="shared" si="1466"/>
        <v>6.5</v>
      </c>
      <c r="J982" s="193" t="s">
        <v>1554</v>
      </c>
      <c r="K982" s="193" t="s">
        <v>3134</v>
      </c>
      <c r="L982" s="193" t="s">
        <v>1547</v>
      </c>
      <c r="M982" s="184">
        <f t="shared" si="1673"/>
        <v>9.3031450000000007</v>
      </c>
      <c r="N982" s="185">
        <v>9303145</v>
      </c>
      <c r="O982" s="184">
        <f t="shared" si="1674"/>
        <v>32.172756999999997</v>
      </c>
      <c r="P982" s="185">
        <v>32172757</v>
      </c>
      <c r="Q982" s="184">
        <f t="shared" si="1675"/>
        <v>31.2</v>
      </c>
      <c r="R982" s="185">
        <v>31200000</v>
      </c>
      <c r="S982" s="185">
        <v>63372757</v>
      </c>
      <c r="T982" s="185">
        <f t="shared" si="1676"/>
        <v>63.372757</v>
      </c>
      <c r="U982" s="209">
        <f t="shared" si="1643"/>
        <v>0.49232511692682079</v>
      </c>
      <c r="V982" s="227">
        <v>30</v>
      </c>
      <c r="W982" s="223">
        <f t="shared" ref="W982:W983" si="1677">SUM(T982/V982)</f>
        <v>2.1124252333333335</v>
      </c>
      <c r="X982" s="228">
        <f t="shared" si="1644"/>
        <v>0.31010483333333333</v>
      </c>
      <c r="Y982" s="189">
        <v>2013</v>
      </c>
      <c r="Z982" s="190"/>
      <c r="AA982" s="190"/>
      <c r="AB982" s="224" t="s">
        <v>3487</v>
      </c>
      <c r="AC982" s="189"/>
    </row>
    <row r="983" spans="1:29">
      <c r="A983" s="264" t="s">
        <v>3488</v>
      </c>
      <c r="B983" s="206">
        <v>96</v>
      </c>
      <c r="C983" s="189">
        <v>85</v>
      </c>
      <c r="D983" s="189">
        <f>(B983+C983)/2</f>
        <v>90.5</v>
      </c>
      <c r="E983" s="271">
        <v>97</v>
      </c>
      <c r="F983" s="226">
        <v>82</v>
      </c>
      <c r="G983" s="195">
        <f t="shared" si="1094"/>
        <v>15</v>
      </c>
      <c r="H983" s="189">
        <f>(E983+F983)/2</f>
        <v>89.5</v>
      </c>
      <c r="I983" s="195">
        <f t="shared" si="1466"/>
        <v>1</v>
      </c>
      <c r="J983" s="193" t="s">
        <v>1572</v>
      </c>
      <c r="K983" s="193" t="s">
        <v>1572</v>
      </c>
      <c r="L983" s="193" t="s">
        <v>1541</v>
      </c>
      <c r="M983" s="184">
        <f t="shared" si="1673"/>
        <v>0.118298</v>
      </c>
      <c r="N983" s="185">
        <v>118298</v>
      </c>
      <c r="O983" s="184">
        <f t="shared" si="1674"/>
        <v>1.406104</v>
      </c>
      <c r="P983" s="180">
        <v>1406104</v>
      </c>
      <c r="Q983" s="216">
        <v>6.3</v>
      </c>
      <c r="R983" s="180">
        <f>SUM(Q983*1000000)</f>
        <v>6300000</v>
      </c>
      <c r="S983" s="185">
        <v>12667721</v>
      </c>
      <c r="T983" s="185">
        <f t="shared" si="1676"/>
        <v>12.667721</v>
      </c>
      <c r="U983" s="209">
        <f t="shared" si="1643"/>
        <v>0.49732702512156685</v>
      </c>
      <c r="V983" s="227">
        <v>6</v>
      </c>
      <c r="W983" s="223">
        <f t="shared" si="1677"/>
        <v>2.1112868333333332</v>
      </c>
      <c r="X983" s="228">
        <f t="shared" si="1644"/>
        <v>1.9716333333333332E-2</v>
      </c>
      <c r="Y983" s="189">
        <v>2015</v>
      </c>
      <c r="Z983" s="190"/>
      <c r="AA983" s="190"/>
      <c r="AB983" s="224" t="s">
        <v>3489</v>
      </c>
      <c r="AC983" s="189"/>
    </row>
    <row r="984" spans="1:29">
      <c r="A984" s="261" t="s">
        <v>3490</v>
      </c>
      <c r="B984" s="218">
        <v>22</v>
      </c>
      <c r="C984" s="178">
        <v>41</v>
      </c>
      <c r="D984" s="247">
        <f t="shared" ref="D984:D987" si="1678">AVERAGE(B984:C984)</f>
        <v>31.5</v>
      </c>
      <c r="E984" s="272">
        <v>48</v>
      </c>
      <c r="F984" s="178">
        <v>49</v>
      </c>
      <c r="G984" s="220">
        <f t="shared" si="1094"/>
        <v>-1</v>
      </c>
      <c r="H984" s="220">
        <f t="shared" ref="H984:H987" si="1679">AVERAGE(E984:F984)</f>
        <v>48.5</v>
      </c>
      <c r="I984" s="220">
        <f t="shared" si="1466"/>
        <v>-17</v>
      </c>
      <c r="J984" s="213" t="s">
        <v>1550</v>
      </c>
      <c r="K984" s="213" t="s">
        <v>1623</v>
      </c>
      <c r="L984" s="196" t="s">
        <v>1541</v>
      </c>
      <c r="M984" s="221">
        <f t="shared" si="1673"/>
        <v>10.547067999999999</v>
      </c>
      <c r="N984" s="222">
        <v>10547068</v>
      </c>
      <c r="O984" s="184">
        <f t="shared" si="1674"/>
        <v>41.152203</v>
      </c>
      <c r="P984" s="222">
        <v>41152203</v>
      </c>
      <c r="Q984" s="184">
        <f>R984/1000000</f>
        <v>43.231799000000002</v>
      </c>
      <c r="R984" s="185">
        <v>43231799</v>
      </c>
      <c r="S984" s="222">
        <v>84384002</v>
      </c>
      <c r="T984" s="222">
        <f t="shared" si="1676"/>
        <v>84.384001999999995</v>
      </c>
      <c r="U984" s="209">
        <f t="shared" si="1643"/>
        <v>0.51232221718993609</v>
      </c>
      <c r="V984" s="187">
        <v>40</v>
      </c>
      <c r="W984" s="223">
        <f>SUM((S984/1000000)/V984)</f>
        <v>2.1096000500000001</v>
      </c>
      <c r="X984" s="228">
        <f t="shared" si="1644"/>
        <v>0.26367669999999999</v>
      </c>
      <c r="Y984" s="182">
        <v>2012</v>
      </c>
      <c r="Z984" s="190"/>
      <c r="AA984" s="190"/>
      <c r="AB984" s="224" t="s">
        <v>3491</v>
      </c>
      <c r="AC984" s="189"/>
    </row>
    <row r="985" spans="1:29">
      <c r="A985" s="261" t="s">
        <v>3492</v>
      </c>
      <c r="B985" s="218">
        <v>31</v>
      </c>
      <c r="C985" s="178">
        <v>45</v>
      </c>
      <c r="D985" s="218">
        <f t="shared" si="1678"/>
        <v>38</v>
      </c>
      <c r="E985" s="272">
        <v>36</v>
      </c>
      <c r="F985" s="178">
        <v>61</v>
      </c>
      <c r="G985" s="178">
        <f t="shared" si="1094"/>
        <v>-25</v>
      </c>
      <c r="H985" s="178">
        <f t="shared" si="1679"/>
        <v>48.5</v>
      </c>
      <c r="I985" s="218">
        <f t="shared" si="1466"/>
        <v>-10.5</v>
      </c>
      <c r="J985" s="213" t="s">
        <v>1550</v>
      </c>
      <c r="K985" s="213" t="s">
        <v>1623</v>
      </c>
      <c r="L985" s="213" t="s">
        <v>1541</v>
      </c>
      <c r="M985" s="221">
        <v>20.079999999999998</v>
      </c>
      <c r="N985" s="222">
        <f t="shared" ref="N985:N986" si="1680">M985*1000000</f>
        <v>20080000</v>
      </c>
      <c r="O985" s="184">
        <v>41.98</v>
      </c>
      <c r="P985" s="222">
        <f t="shared" ref="P985:P986" si="1681">O985*1000000</f>
        <v>41980000</v>
      </c>
      <c r="Q985" s="184">
        <v>0</v>
      </c>
      <c r="R985" s="180">
        <f t="shared" ref="R985:R986" si="1682">SUM(Q985*1000000)</f>
        <v>0</v>
      </c>
      <c r="S985" s="269">
        <v>41975388</v>
      </c>
      <c r="T985" s="222">
        <v>41.98</v>
      </c>
      <c r="U985" s="209">
        <f t="shared" si="1643"/>
        <v>0</v>
      </c>
      <c r="V985" s="187">
        <v>20</v>
      </c>
      <c r="W985" s="223">
        <f t="shared" ref="W985:W987" si="1683">SUM(T985/V985)</f>
        <v>2.0989999999999998</v>
      </c>
      <c r="X985" s="228">
        <f t="shared" si="1644"/>
        <v>1.004</v>
      </c>
      <c r="Y985" s="178">
        <v>2008</v>
      </c>
      <c r="Z985" s="190"/>
      <c r="AA985" s="190"/>
      <c r="AB985" s="224" t="s">
        <v>3493</v>
      </c>
      <c r="AC985" s="189"/>
    </row>
    <row r="986" spans="1:29">
      <c r="A986" s="261" t="s">
        <v>976</v>
      </c>
      <c r="B986" s="218">
        <v>66</v>
      </c>
      <c r="C986" s="178">
        <v>62</v>
      </c>
      <c r="D986" s="247">
        <f t="shared" si="1678"/>
        <v>64</v>
      </c>
      <c r="E986" s="272">
        <v>78</v>
      </c>
      <c r="F986" s="178">
        <v>65</v>
      </c>
      <c r="G986" s="222">
        <f t="shared" si="1094"/>
        <v>13</v>
      </c>
      <c r="H986" s="178">
        <f t="shared" si="1679"/>
        <v>71.5</v>
      </c>
      <c r="I986" s="247">
        <f t="shared" si="1466"/>
        <v>-7.5</v>
      </c>
      <c r="J986" s="213" t="s">
        <v>1609</v>
      </c>
      <c r="K986" s="213" t="s">
        <v>1723</v>
      </c>
      <c r="L986" s="213" t="s">
        <v>1900</v>
      </c>
      <c r="M986" s="221">
        <v>55.03</v>
      </c>
      <c r="N986" s="222">
        <f t="shared" si="1680"/>
        <v>55030000</v>
      </c>
      <c r="O986" s="184">
        <v>141.62</v>
      </c>
      <c r="P986" s="222">
        <f t="shared" si="1681"/>
        <v>141620000</v>
      </c>
      <c r="Q986" s="184">
        <v>278.04000000000002</v>
      </c>
      <c r="R986" s="180">
        <f t="shared" si="1682"/>
        <v>278040000</v>
      </c>
      <c r="S986" s="222">
        <f>T986*1000000</f>
        <v>419660000</v>
      </c>
      <c r="T986" s="222">
        <v>419.66</v>
      </c>
      <c r="U986" s="209">
        <f t="shared" si="1643"/>
        <v>0.66253633894104746</v>
      </c>
      <c r="V986" s="187">
        <v>200</v>
      </c>
      <c r="W986" s="223">
        <f t="shared" si="1683"/>
        <v>2.0983000000000001</v>
      </c>
      <c r="X986" s="228">
        <f t="shared" si="1644"/>
        <v>0.27515000000000001</v>
      </c>
      <c r="Y986" s="178">
        <v>2008</v>
      </c>
      <c r="Z986" s="190"/>
      <c r="AA986" s="190"/>
      <c r="AB986" s="224" t="s">
        <v>3494</v>
      </c>
      <c r="AC986" s="189"/>
    </row>
    <row r="987" spans="1:29">
      <c r="A987" s="263" t="s">
        <v>3495</v>
      </c>
      <c r="B987" s="206">
        <v>67</v>
      </c>
      <c r="C987" s="189">
        <v>58</v>
      </c>
      <c r="D987" s="253">
        <f t="shared" si="1678"/>
        <v>62.5</v>
      </c>
      <c r="E987" s="226">
        <v>66</v>
      </c>
      <c r="F987" s="189">
        <v>62</v>
      </c>
      <c r="G987" s="244">
        <f t="shared" si="1094"/>
        <v>4</v>
      </c>
      <c r="H987" s="244">
        <f t="shared" si="1679"/>
        <v>64</v>
      </c>
      <c r="I987" s="244">
        <f t="shared" si="1466"/>
        <v>-1.5</v>
      </c>
      <c r="J987" s="193" t="s">
        <v>1608</v>
      </c>
      <c r="K987" s="193" t="s">
        <v>3496</v>
      </c>
      <c r="L987" s="193" t="s">
        <v>1547</v>
      </c>
      <c r="M987" s="184">
        <f t="shared" ref="M987:M989" si="1684">N987/1000000</f>
        <v>21.312625000000001</v>
      </c>
      <c r="N987" s="185">
        <v>21312625</v>
      </c>
      <c r="O987" s="184">
        <f t="shared" ref="O987:O989" si="1685">P987/1000000</f>
        <v>83.028127999999995</v>
      </c>
      <c r="P987" s="185">
        <v>83028128</v>
      </c>
      <c r="Q987" s="184">
        <f t="shared" ref="Q987:Q989" si="1686">R987/1000000</f>
        <v>199.542554</v>
      </c>
      <c r="R987" s="185">
        <v>199542554</v>
      </c>
      <c r="S987" s="185">
        <v>282570682</v>
      </c>
      <c r="T987" s="185">
        <f t="shared" ref="T987:T989" si="1687">S987/1000000</f>
        <v>282.57068199999998</v>
      </c>
      <c r="U987" s="209">
        <f t="shared" si="1643"/>
        <v>0.70616863925040885</v>
      </c>
      <c r="V987" s="187">
        <v>135</v>
      </c>
      <c r="W987" s="223">
        <f t="shared" si="1683"/>
        <v>2.0931161629629629</v>
      </c>
      <c r="X987" s="228">
        <f t="shared" si="1644"/>
        <v>0.15787129629629629</v>
      </c>
      <c r="Y987" s="189">
        <v>2013</v>
      </c>
      <c r="Z987" s="190"/>
      <c r="AA987" s="190"/>
      <c r="AB987" s="224" t="s">
        <v>3497</v>
      </c>
      <c r="AC987" s="189"/>
    </row>
    <row r="988" spans="1:29">
      <c r="A988" s="249" t="s">
        <v>3498</v>
      </c>
      <c r="B988" s="177">
        <v>50</v>
      </c>
      <c r="C988" s="177">
        <v>11</v>
      </c>
      <c r="D988" s="177">
        <f>(B988+C988)/2</f>
        <v>30.5</v>
      </c>
      <c r="E988" s="230">
        <v>93</v>
      </c>
      <c r="F988" s="177">
        <v>75</v>
      </c>
      <c r="G988" s="177">
        <f t="shared" si="1094"/>
        <v>18</v>
      </c>
      <c r="H988" s="177">
        <f>(E988+F988)/2</f>
        <v>84</v>
      </c>
      <c r="I988" s="177">
        <f t="shared" si="1466"/>
        <v>-53.5</v>
      </c>
      <c r="J988" s="183" t="s">
        <v>1688</v>
      </c>
      <c r="K988" s="232" t="s">
        <v>3499</v>
      </c>
      <c r="L988" s="232" t="s">
        <v>1541</v>
      </c>
      <c r="M988" s="216">
        <f t="shared" si="1684"/>
        <v>6.3822979999999996</v>
      </c>
      <c r="N988" s="180">
        <v>6382298</v>
      </c>
      <c r="O988" s="216">
        <f t="shared" si="1685"/>
        <v>12.548155</v>
      </c>
      <c r="P988" s="180">
        <v>12548155</v>
      </c>
      <c r="Q988" s="216">
        <f t="shared" si="1686"/>
        <v>0</v>
      </c>
      <c r="R988" s="180">
        <v>0</v>
      </c>
      <c r="S988" s="180">
        <f>P988+R988</f>
        <v>12548155</v>
      </c>
      <c r="T988" s="180">
        <f t="shared" si="1687"/>
        <v>12.548155</v>
      </c>
      <c r="U988" s="234">
        <f t="shared" si="1643"/>
        <v>0</v>
      </c>
      <c r="V988" s="227">
        <v>6</v>
      </c>
      <c r="W988" s="235">
        <f>SUM(S988/(V988*1000000))</f>
        <v>2.0913591666666669</v>
      </c>
      <c r="X988" s="234">
        <f t="shared" si="1644"/>
        <v>1.0637163333333333</v>
      </c>
      <c r="Y988" s="177">
        <v>2019</v>
      </c>
      <c r="Z988" s="236"/>
      <c r="AA988" s="236"/>
      <c r="AB988" s="248" t="s">
        <v>3500</v>
      </c>
      <c r="AC988" s="190"/>
    </row>
    <row r="989" spans="1:29">
      <c r="A989" s="263" t="s">
        <v>3501</v>
      </c>
      <c r="B989" s="206">
        <v>50</v>
      </c>
      <c r="C989" s="189">
        <v>54</v>
      </c>
      <c r="D989" s="253">
        <f t="shared" ref="D989:D991" si="1688">AVERAGE(B989:C989)</f>
        <v>52</v>
      </c>
      <c r="E989" s="226">
        <v>70</v>
      </c>
      <c r="F989" s="189">
        <v>74</v>
      </c>
      <c r="G989" s="244">
        <f t="shared" si="1094"/>
        <v>-4</v>
      </c>
      <c r="H989" s="244">
        <f t="shared" ref="H989:H991" si="1689">AVERAGE(E989:F989)</f>
        <v>72</v>
      </c>
      <c r="I989" s="244">
        <f t="shared" si="1466"/>
        <v>-20</v>
      </c>
      <c r="J989" s="193" t="s">
        <v>1608</v>
      </c>
      <c r="K989" s="193" t="s">
        <v>3502</v>
      </c>
      <c r="L989" s="193" t="s">
        <v>3004</v>
      </c>
      <c r="M989" s="184">
        <f t="shared" si="1684"/>
        <v>12.765508000000001</v>
      </c>
      <c r="N989" s="185">
        <v>12765508</v>
      </c>
      <c r="O989" s="184">
        <f t="shared" si="1685"/>
        <v>58.236837999999999</v>
      </c>
      <c r="P989" s="185">
        <v>58236838</v>
      </c>
      <c r="Q989" s="184">
        <f t="shared" si="1686"/>
        <v>129.89648399999999</v>
      </c>
      <c r="R989" s="185">
        <v>129896484</v>
      </c>
      <c r="S989" s="185">
        <v>188133322</v>
      </c>
      <c r="T989" s="185">
        <f t="shared" si="1687"/>
        <v>188.13332199999999</v>
      </c>
      <c r="U989" s="209">
        <f t="shared" si="1643"/>
        <v>0.69044910608658683</v>
      </c>
      <c r="V989" s="187">
        <v>90</v>
      </c>
      <c r="W989" s="223">
        <f t="shared" ref="W989:W990" si="1690">SUM(T989/V989)</f>
        <v>2.0903702444444443</v>
      </c>
      <c r="X989" s="228">
        <f t="shared" si="1644"/>
        <v>0.14183897777777779</v>
      </c>
      <c r="Y989" s="189">
        <v>2013</v>
      </c>
      <c r="Z989" s="190"/>
      <c r="AA989" s="190"/>
      <c r="AB989" s="224" t="s">
        <v>3503</v>
      </c>
      <c r="AC989" s="189"/>
    </row>
    <row r="990" spans="1:29">
      <c r="A990" s="261" t="s">
        <v>3504</v>
      </c>
      <c r="B990" s="218">
        <v>83</v>
      </c>
      <c r="C990" s="178">
        <v>71</v>
      </c>
      <c r="D990" s="247">
        <f t="shared" si="1688"/>
        <v>77</v>
      </c>
      <c r="E990" s="272">
        <v>69</v>
      </c>
      <c r="F990" s="178">
        <v>73</v>
      </c>
      <c r="G990" s="220">
        <f t="shared" si="1094"/>
        <v>-4</v>
      </c>
      <c r="H990" s="220">
        <f t="shared" si="1689"/>
        <v>71</v>
      </c>
      <c r="I990" s="220">
        <f t="shared" si="1466"/>
        <v>6</v>
      </c>
      <c r="J990" s="213" t="s">
        <v>1609</v>
      </c>
      <c r="K990" s="213" t="s">
        <v>3505</v>
      </c>
      <c r="L990" s="213" t="s">
        <v>1547</v>
      </c>
      <c r="M990" s="221">
        <v>25.81</v>
      </c>
      <c r="N990" s="222">
        <f>M990*1000000</f>
        <v>25810000</v>
      </c>
      <c r="O990" s="184">
        <v>110.52</v>
      </c>
      <c r="P990" s="222">
        <f>O990*1000000</f>
        <v>110520000</v>
      </c>
      <c r="Q990" s="184">
        <v>77.56</v>
      </c>
      <c r="R990" s="180">
        <f>SUM(Q990*1000000)</f>
        <v>77560000</v>
      </c>
      <c r="S990" s="222">
        <f>T990*1000000</f>
        <v>188080000</v>
      </c>
      <c r="T990" s="222">
        <v>188.08</v>
      </c>
      <c r="U990" s="209">
        <f t="shared" si="1643"/>
        <v>0.41237771161207998</v>
      </c>
      <c r="V990" s="187">
        <v>90</v>
      </c>
      <c r="W990" s="223">
        <f t="shared" si="1690"/>
        <v>2.089777777777778</v>
      </c>
      <c r="X990" s="228">
        <f t="shared" si="1644"/>
        <v>0.28677777777777774</v>
      </c>
      <c r="Y990" s="178">
        <v>2008</v>
      </c>
      <c r="Z990" s="190"/>
      <c r="AA990" s="190"/>
      <c r="AB990" s="224" t="s">
        <v>3506</v>
      </c>
      <c r="AC990" s="189"/>
    </row>
    <row r="991" spans="1:29">
      <c r="A991" s="261" t="s">
        <v>3507</v>
      </c>
      <c r="B991" s="218">
        <v>87</v>
      </c>
      <c r="C991" s="178">
        <v>74</v>
      </c>
      <c r="D991" s="247">
        <f t="shared" si="1688"/>
        <v>80.5</v>
      </c>
      <c r="E991" s="272">
        <v>70</v>
      </c>
      <c r="F991" s="178">
        <v>73</v>
      </c>
      <c r="G991" s="220">
        <f t="shared" si="1094"/>
        <v>-3</v>
      </c>
      <c r="H991" s="220">
        <f t="shared" si="1689"/>
        <v>71.5</v>
      </c>
      <c r="I991" s="220">
        <f t="shared" si="1466"/>
        <v>9</v>
      </c>
      <c r="J991" s="213" t="s">
        <v>1601</v>
      </c>
      <c r="K991" s="213" t="s">
        <v>2113</v>
      </c>
      <c r="L991" s="213" t="s">
        <v>1574</v>
      </c>
      <c r="M991" s="221">
        <f t="shared" ref="M991:M992" si="1691">N991/1000000</f>
        <v>11.412212999999999</v>
      </c>
      <c r="N991" s="222">
        <v>11412213</v>
      </c>
      <c r="O991" s="184">
        <f t="shared" ref="O991:O992" si="1692">P991/1000000</f>
        <v>35.291068000000003</v>
      </c>
      <c r="P991" s="222">
        <v>35291068</v>
      </c>
      <c r="Q991" s="184">
        <f t="shared" ref="Q991:Q992" si="1693">R991/1000000</f>
        <v>46.2</v>
      </c>
      <c r="R991" s="185">
        <v>46200000</v>
      </c>
      <c r="S991" s="222">
        <v>81491068</v>
      </c>
      <c r="T991" s="222">
        <f>S991/1000000</f>
        <v>81.491067999999999</v>
      </c>
      <c r="U991" s="209">
        <f t="shared" si="1643"/>
        <v>0.56693329875122023</v>
      </c>
      <c r="V991" s="187">
        <v>39</v>
      </c>
      <c r="W991" s="223">
        <f>SUM((S991/1000000)/V991)</f>
        <v>2.0895145641025641</v>
      </c>
      <c r="X991" s="228">
        <f t="shared" si="1644"/>
        <v>0.29262084615384615</v>
      </c>
      <c r="Y991" s="182">
        <v>2012</v>
      </c>
      <c r="Z991" s="190"/>
      <c r="AA991" s="190"/>
      <c r="AB991" s="224" t="s">
        <v>3508</v>
      </c>
      <c r="AC991" s="189"/>
    </row>
    <row r="992" spans="1:29">
      <c r="A992" s="268" t="s">
        <v>3509</v>
      </c>
      <c r="B992" s="177">
        <v>63</v>
      </c>
      <c r="C992" s="178">
        <v>61</v>
      </c>
      <c r="D992" s="180">
        <f>(B992+C992)/2</f>
        <v>62</v>
      </c>
      <c r="E992" s="272">
        <v>67</v>
      </c>
      <c r="F992" s="180">
        <v>70</v>
      </c>
      <c r="G992" s="181">
        <f t="shared" si="1094"/>
        <v>-3</v>
      </c>
      <c r="H992" s="182">
        <f>(E992+F992)/2</f>
        <v>68.5</v>
      </c>
      <c r="I992" s="181">
        <f t="shared" si="1466"/>
        <v>-6.5</v>
      </c>
      <c r="J992" s="204" t="s">
        <v>1544</v>
      </c>
      <c r="K992" s="204" t="s">
        <v>1544</v>
      </c>
      <c r="L992" s="183" t="s">
        <v>1557</v>
      </c>
      <c r="M992" s="184">
        <f t="shared" si="1691"/>
        <v>19.007566000000001</v>
      </c>
      <c r="N992" s="180">
        <v>19007566</v>
      </c>
      <c r="O992" s="184">
        <f t="shared" si="1692"/>
        <v>49.931756999999998</v>
      </c>
      <c r="P992" s="180">
        <v>49931757</v>
      </c>
      <c r="Q992" s="184">
        <f t="shared" si="1693"/>
        <v>23.190048999999998</v>
      </c>
      <c r="R992" s="185">
        <f>S992-P992</f>
        <v>23190049</v>
      </c>
      <c r="S992" s="180">
        <v>73121806</v>
      </c>
      <c r="T992" s="185">
        <f>S992/100000</f>
        <v>731.21806000000004</v>
      </c>
      <c r="U992" s="186">
        <f t="shared" si="1643"/>
        <v>0.31714272757431622</v>
      </c>
      <c r="V992" s="187">
        <v>35</v>
      </c>
      <c r="W992" s="239">
        <f>SUM(S992/(V992*1000000))</f>
        <v>2.0891944571428573</v>
      </c>
      <c r="X992" s="186">
        <f t="shared" si="1644"/>
        <v>0.54307331428571426</v>
      </c>
      <c r="Y992" s="178">
        <v>2018</v>
      </c>
      <c r="Z992" s="190"/>
      <c r="AA992" s="190"/>
      <c r="AB992" s="191" t="s">
        <v>3510</v>
      </c>
      <c r="AC992" s="190"/>
    </row>
    <row r="993" spans="1:29">
      <c r="A993" s="261" t="s">
        <v>990</v>
      </c>
      <c r="B993" s="218">
        <v>73</v>
      </c>
      <c r="C993" s="178">
        <v>70</v>
      </c>
      <c r="D993" s="218">
        <f>AVERAGE(B993:C993)</f>
        <v>71.5</v>
      </c>
      <c r="E993" s="272">
        <v>81</v>
      </c>
      <c r="F993" s="178">
        <v>71</v>
      </c>
      <c r="G993" s="178">
        <f t="shared" si="1094"/>
        <v>10</v>
      </c>
      <c r="H993" s="178">
        <f>AVERAGE(E993:F993)</f>
        <v>76</v>
      </c>
      <c r="I993" s="218">
        <f t="shared" si="1466"/>
        <v>-4.5</v>
      </c>
      <c r="J993" s="213" t="s">
        <v>1757</v>
      </c>
      <c r="K993" s="213" t="s">
        <v>1758</v>
      </c>
      <c r="L993" s="213" t="s">
        <v>1541</v>
      </c>
      <c r="M993" s="221">
        <v>26.85</v>
      </c>
      <c r="N993" s="222">
        <f>M993*1000000</f>
        <v>26850000</v>
      </c>
      <c r="O993" s="184">
        <v>127.51</v>
      </c>
      <c r="P993" s="222">
        <f>O993*1000000</f>
        <v>127510000</v>
      </c>
      <c r="Q993" s="184">
        <v>206.42</v>
      </c>
      <c r="R993" s="180">
        <f>SUM(Q993*1000000)</f>
        <v>206420000</v>
      </c>
      <c r="S993" s="222">
        <f>T993*1000000</f>
        <v>333930000</v>
      </c>
      <c r="T993" s="222">
        <v>333.93</v>
      </c>
      <c r="U993" s="209">
        <f t="shared" si="1643"/>
        <v>0.61815350522564605</v>
      </c>
      <c r="V993" s="187">
        <v>160</v>
      </c>
      <c r="W993" s="223">
        <f t="shared" ref="W993:W998" si="1694">SUM(T993/V993)</f>
        <v>2.0870625</v>
      </c>
      <c r="X993" s="228">
        <f t="shared" si="1644"/>
        <v>0.1678125</v>
      </c>
      <c r="Y993" s="178">
        <v>2008</v>
      </c>
      <c r="Z993" s="190"/>
      <c r="AA993" s="190"/>
      <c r="AB993" s="224" t="s">
        <v>3511</v>
      </c>
      <c r="AC993" s="189"/>
    </row>
    <row r="994" spans="1:29">
      <c r="A994" s="264" t="s">
        <v>3512</v>
      </c>
      <c r="B994" s="206">
        <v>31</v>
      </c>
      <c r="C994" s="189">
        <v>41</v>
      </c>
      <c r="D994" s="253">
        <f t="shared" ref="D994:D995" si="1695">(B994+C994)/2</f>
        <v>36</v>
      </c>
      <c r="E994" s="271">
        <v>57</v>
      </c>
      <c r="F994" s="189">
        <v>73</v>
      </c>
      <c r="G994" s="246">
        <f t="shared" si="1094"/>
        <v>-16</v>
      </c>
      <c r="H994" s="244">
        <f t="shared" ref="H994:H995" si="1696">(E994+F994)/2</f>
        <v>65</v>
      </c>
      <c r="I994" s="246">
        <f t="shared" si="1466"/>
        <v>-29</v>
      </c>
      <c r="J994" s="193" t="s">
        <v>1636</v>
      </c>
      <c r="K994" s="193" t="s">
        <v>1691</v>
      </c>
      <c r="L994" s="193" t="s">
        <v>1541</v>
      </c>
      <c r="M994" s="184">
        <f t="shared" ref="M994:M995" si="1697">N994/1000000</f>
        <v>13.346781999999999</v>
      </c>
      <c r="N994" s="185">
        <v>13346782</v>
      </c>
      <c r="O994" s="184">
        <f t="shared" ref="O994:O995" si="1698">P994/1000000</f>
        <v>31.569268000000001</v>
      </c>
      <c r="P994" s="180">
        <v>31569268</v>
      </c>
      <c r="Q994" s="184">
        <f t="shared" ref="Q994:Q995" si="1699">R994/1000000</f>
        <v>70.5</v>
      </c>
      <c r="R994" s="180">
        <v>70500000</v>
      </c>
      <c r="S994" s="185">
        <f>SUM(P994+Q994*1000000)</f>
        <v>102069268</v>
      </c>
      <c r="T994" s="185">
        <f t="shared" ref="T994:T995" si="1700">S994/1000000</f>
        <v>102.06926799999999</v>
      </c>
      <c r="U994" s="209">
        <f t="shared" si="1643"/>
        <v>0.69070741253870849</v>
      </c>
      <c r="V994" s="227">
        <v>49</v>
      </c>
      <c r="W994" s="223">
        <f t="shared" si="1694"/>
        <v>2.0830462857142855</v>
      </c>
      <c r="X994" s="228">
        <f t="shared" si="1644"/>
        <v>0.27238330612244899</v>
      </c>
      <c r="Y994" s="189">
        <v>2015</v>
      </c>
      <c r="Z994" s="190"/>
      <c r="AA994" s="190"/>
      <c r="AB994" s="224" t="s">
        <v>3513</v>
      </c>
      <c r="AC994" s="189"/>
    </row>
    <row r="995" spans="1:29">
      <c r="A995" s="262" t="s">
        <v>3514</v>
      </c>
      <c r="B995" s="177">
        <v>27</v>
      </c>
      <c r="C995" s="195">
        <v>41</v>
      </c>
      <c r="D995" s="252">
        <f t="shared" si="1695"/>
        <v>34</v>
      </c>
      <c r="E995" s="271">
        <v>46</v>
      </c>
      <c r="F995" s="195">
        <v>41</v>
      </c>
      <c r="G995" s="180">
        <f t="shared" si="1094"/>
        <v>5</v>
      </c>
      <c r="H995" s="195">
        <f t="shared" si="1696"/>
        <v>43.5</v>
      </c>
      <c r="I995" s="208">
        <f t="shared" si="1466"/>
        <v>-9.5</v>
      </c>
      <c r="J995" s="193" t="s">
        <v>1612</v>
      </c>
      <c r="K995" s="193" t="s">
        <v>1743</v>
      </c>
      <c r="L995" s="183" t="s">
        <v>1547</v>
      </c>
      <c r="M995" s="184">
        <f t="shared" si="1697"/>
        <v>4.294232</v>
      </c>
      <c r="N995" s="180">
        <v>4294232</v>
      </c>
      <c r="O995" s="216">
        <f t="shared" si="1698"/>
        <v>9.6695209999999996</v>
      </c>
      <c r="P995" s="180">
        <v>9669521</v>
      </c>
      <c r="Q995" s="184">
        <f t="shared" si="1699"/>
        <v>0.74521700000000002</v>
      </c>
      <c r="R995" s="185">
        <v>745217</v>
      </c>
      <c r="S995" s="185">
        <f>R995+P995</f>
        <v>10414738</v>
      </c>
      <c r="T995" s="185">
        <f t="shared" si="1700"/>
        <v>10.414738</v>
      </c>
      <c r="U995" s="209">
        <f>R995/S995</f>
        <v>7.1554080381090721E-2</v>
      </c>
      <c r="V995" s="187">
        <v>5</v>
      </c>
      <c r="W995" s="188">
        <f t="shared" si="1694"/>
        <v>2.0829475999999998</v>
      </c>
      <c r="X995" s="209">
        <f>N995/(V995*1000000)</f>
        <v>0.85884640000000001</v>
      </c>
      <c r="Y995" s="195">
        <v>2016</v>
      </c>
      <c r="Z995" s="190"/>
      <c r="AA995" s="190"/>
      <c r="AB995" s="191" t="s">
        <v>3515</v>
      </c>
      <c r="AC995" s="190"/>
    </row>
    <row r="996" spans="1:29">
      <c r="A996" s="261" t="s">
        <v>3516</v>
      </c>
      <c r="B996" s="218">
        <v>14</v>
      </c>
      <c r="C996" s="178">
        <v>34</v>
      </c>
      <c r="D996" s="218">
        <f t="shared" ref="D996:D999" si="1701">AVERAGE(B996:C996)</f>
        <v>24</v>
      </c>
      <c r="E996" s="272">
        <v>51</v>
      </c>
      <c r="F996" s="178">
        <v>54</v>
      </c>
      <c r="G996" s="178">
        <f t="shared" si="1094"/>
        <v>-3</v>
      </c>
      <c r="H996" s="178">
        <f t="shared" ref="H996:H999" si="1702">AVERAGE(E996:F996)</f>
        <v>52.5</v>
      </c>
      <c r="I996" s="218">
        <f t="shared" si="1466"/>
        <v>-28.5</v>
      </c>
      <c r="J996" s="213" t="s">
        <v>1550</v>
      </c>
      <c r="K996" s="213" t="s">
        <v>1623</v>
      </c>
      <c r="L996" s="213" t="s">
        <v>1547</v>
      </c>
      <c r="M996" s="221">
        <v>8.27</v>
      </c>
      <c r="N996" s="222">
        <f>M996*1000000</f>
        <v>8270000</v>
      </c>
      <c r="O996" s="184">
        <v>19.22</v>
      </c>
      <c r="P996" s="222">
        <f>O996*1000000</f>
        <v>19220000</v>
      </c>
      <c r="Q996" s="184">
        <v>22.4</v>
      </c>
      <c r="R996" s="180">
        <f>SUM(Q996*1000000)</f>
        <v>22400000</v>
      </c>
      <c r="S996" s="222">
        <f>T996*1000000</f>
        <v>41620000</v>
      </c>
      <c r="T996" s="222">
        <v>41.62</v>
      </c>
      <c r="U996" s="209">
        <f t="shared" ref="U996:U1021" si="1703">(R996/S996)</f>
        <v>0.53820278712157621</v>
      </c>
      <c r="V996" s="187">
        <v>20</v>
      </c>
      <c r="W996" s="223">
        <f t="shared" si="1694"/>
        <v>2.081</v>
      </c>
      <c r="X996" s="228">
        <f t="shared" ref="X996:X1021" si="1704">SUM(M996/V996)</f>
        <v>0.41349999999999998</v>
      </c>
      <c r="Y996" s="178">
        <v>2008</v>
      </c>
      <c r="Z996" s="190"/>
      <c r="AA996" s="190"/>
      <c r="AB996" s="224" t="s">
        <v>3517</v>
      </c>
      <c r="AC996" s="189"/>
    </row>
    <row r="997" spans="1:29">
      <c r="A997" s="261" t="s">
        <v>3518</v>
      </c>
      <c r="B997" s="218">
        <v>28</v>
      </c>
      <c r="C997" s="189">
        <v>35</v>
      </c>
      <c r="D997" s="247">
        <f t="shared" si="1701"/>
        <v>31.5</v>
      </c>
      <c r="E997" s="226">
        <v>48</v>
      </c>
      <c r="F997" s="189">
        <v>38</v>
      </c>
      <c r="G997" s="220">
        <f t="shared" si="1094"/>
        <v>10</v>
      </c>
      <c r="H997" s="220">
        <f t="shared" si="1702"/>
        <v>43</v>
      </c>
      <c r="I997" s="220">
        <f t="shared" si="1466"/>
        <v>-11.5</v>
      </c>
      <c r="J997" s="193" t="s">
        <v>1609</v>
      </c>
      <c r="K997" s="193" t="s">
        <v>3177</v>
      </c>
      <c r="L997" s="213" t="s">
        <v>1541</v>
      </c>
      <c r="M997" s="184">
        <v>45.388835999999998</v>
      </c>
      <c r="N997" s="180">
        <v>45388836</v>
      </c>
      <c r="O997" s="216">
        <f>P997/1000000</f>
        <v>115.80259599999999</v>
      </c>
      <c r="P997" s="222">
        <v>115802596</v>
      </c>
      <c r="Q997" s="216">
        <f>R997/1000000</f>
        <v>112.93579699999999</v>
      </c>
      <c r="R997" s="222">
        <v>112935797</v>
      </c>
      <c r="S997" s="222">
        <v>228738393</v>
      </c>
      <c r="T997" s="222">
        <f>S997/1000000</f>
        <v>228.738393</v>
      </c>
      <c r="U997" s="209">
        <f t="shared" si="1703"/>
        <v>0.49373345470692365</v>
      </c>
      <c r="V997" s="187">
        <v>110</v>
      </c>
      <c r="W997" s="223">
        <f t="shared" si="1694"/>
        <v>2.0794399363636362</v>
      </c>
      <c r="X997" s="228">
        <f t="shared" si="1704"/>
        <v>0.41262578181818182</v>
      </c>
      <c r="Y997" s="178">
        <v>2007</v>
      </c>
      <c r="Z997" s="190"/>
      <c r="AA997" s="190"/>
      <c r="AB997" s="191" t="s">
        <v>3519</v>
      </c>
      <c r="AC997" s="190"/>
    </row>
    <row r="998" spans="1:29">
      <c r="A998" s="261" t="s">
        <v>3520</v>
      </c>
      <c r="B998" s="218">
        <v>89</v>
      </c>
      <c r="C998" s="178">
        <v>80</v>
      </c>
      <c r="D998" s="247">
        <f t="shared" si="1701"/>
        <v>84.5</v>
      </c>
      <c r="E998" s="272">
        <v>77</v>
      </c>
      <c r="F998" s="178">
        <v>80</v>
      </c>
      <c r="G998" s="220">
        <f t="shared" si="1094"/>
        <v>-3</v>
      </c>
      <c r="H998" s="220">
        <f t="shared" si="1702"/>
        <v>78.5</v>
      </c>
      <c r="I998" s="220">
        <f t="shared" si="1466"/>
        <v>6</v>
      </c>
      <c r="J998" s="213" t="s">
        <v>1601</v>
      </c>
      <c r="K998" s="213" t="s">
        <v>3521</v>
      </c>
      <c r="L998" s="213" t="s">
        <v>1541</v>
      </c>
      <c r="M998" s="221">
        <v>16.8</v>
      </c>
      <c r="N998" s="222">
        <f>M998*1000000</f>
        <v>16800000</v>
      </c>
      <c r="O998" s="184">
        <v>75.28</v>
      </c>
      <c r="P998" s="222">
        <f>O998*1000000</f>
        <v>75280000</v>
      </c>
      <c r="Q998" s="184">
        <v>49.3</v>
      </c>
      <c r="R998" s="180">
        <f>SUM(Q998*1000000)</f>
        <v>49300000</v>
      </c>
      <c r="S998" s="222">
        <f>T998*1000000</f>
        <v>124580000</v>
      </c>
      <c r="T998" s="222">
        <v>124.58</v>
      </c>
      <c r="U998" s="209">
        <f t="shared" si="1703"/>
        <v>0.39572965162947504</v>
      </c>
      <c r="V998" s="187">
        <v>60</v>
      </c>
      <c r="W998" s="223">
        <f t="shared" si="1694"/>
        <v>2.0763333333333334</v>
      </c>
      <c r="X998" s="228">
        <f t="shared" si="1704"/>
        <v>0.28000000000000003</v>
      </c>
      <c r="Y998" s="178">
        <v>2009</v>
      </c>
      <c r="Z998" s="190"/>
      <c r="AA998" s="190"/>
      <c r="AB998" s="224" t="s">
        <v>3522</v>
      </c>
      <c r="AC998" s="189"/>
    </row>
    <row r="999" spans="1:29">
      <c r="A999" s="265" t="s">
        <v>244</v>
      </c>
      <c r="B999" s="241">
        <v>90</v>
      </c>
      <c r="C999" s="182">
        <v>71</v>
      </c>
      <c r="D999" s="254">
        <f t="shared" si="1701"/>
        <v>80.5</v>
      </c>
      <c r="E999" s="273">
        <v>90</v>
      </c>
      <c r="F999" s="182">
        <v>84</v>
      </c>
      <c r="G999" s="211">
        <f t="shared" si="1094"/>
        <v>6</v>
      </c>
      <c r="H999" s="211">
        <f t="shared" si="1702"/>
        <v>87</v>
      </c>
      <c r="I999" s="211">
        <f t="shared" si="1466"/>
        <v>-6.5</v>
      </c>
      <c r="J999" s="196" t="s">
        <v>1609</v>
      </c>
      <c r="K999" s="196" t="s">
        <v>3216</v>
      </c>
      <c r="L999" s="196" t="s">
        <v>1541</v>
      </c>
      <c r="M999" s="216">
        <f t="shared" ref="M999:M1001" si="1705">N999/1000000</f>
        <v>28.760245999999999</v>
      </c>
      <c r="N999" s="181">
        <v>28760246</v>
      </c>
      <c r="O999" s="216">
        <f t="shared" ref="O999:O1001" si="1706">P999/1000000</f>
        <v>100.206256</v>
      </c>
      <c r="P999" s="181">
        <v>100206256</v>
      </c>
      <c r="Q999" s="184">
        <f t="shared" ref="Q999:Q1001" si="1707">R999/1000000</f>
        <v>269</v>
      </c>
      <c r="R999" s="180">
        <v>269000000</v>
      </c>
      <c r="S999" s="181">
        <v>369206256</v>
      </c>
      <c r="T999" s="180">
        <f>S999/1000000</f>
        <v>369.206256</v>
      </c>
      <c r="U999" s="209">
        <f t="shared" si="1703"/>
        <v>0.72859003775927356</v>
      </c>
      <c r="V999" s="227">
        <v>178</v>
      </c>
      <c r="W999" s="239">
        <f t="shared" ref="W999:W1001" si="1708">SUM(S999/(V999*1000000))</f>
        <v>2.0741924494382022</v>
      </c>
      <c r="X999" s="228">
        <f t="shared" si="1704"/>
        <v>0.16157441573033707</v>
      </c>
      <c r="Y999" s="182">
        <v>2014</v>
      </c>
      <c r="Z999" s="202"/>
      <c r="AA999" s="190"/>
      <c r="AB999" s="224" t="s">
        <v>3523</v>
      </c>
      <c r="AC999" s="189"/>
    </row>
    <row r="1000" spans="1:29">
      <c r="A1000" s="267" t="s">
        <v>3524</v>
      </c>
      <c r="B1000" s="177">
        <v>12</v>
      </c>
      <c r="C1000" s="178">
        <v>29</v>
      </c>
      <c r="D1000" s="180">
        <f>(B1000+C1000)/2</f>
        <v>20.5</v>
      </c>
      <c r="E1000" s="272">
        <v>74</v>
      </c>
      <c r="F1000" s="180">
        <v>63</v>
      </c>
      <c r="G1000" s="181">
        <f t="shared" si="1094"/>
        <v>11</v>
      </c>
      <c r="H1000" s="182">
        <f>(E1000+F1000)/2</f>
        <v>68.5</v>
      </c>
      <c r="I1000" s="181">
        <f t="shared" si="1466"/>
        <v>-48</v>
      </c>
      <c r="J1000" s="183" t="s">
        <v>1544</v>
      </c>
      <c r="K1000" s="183" t="s">
        <v>3351</v>
      </c>
      <c r="L1000" s="183" t="s">
        <v>1547</v>
      </c>
      <c r="M1000" s="184">
        <f t="shared" si="1705"/>
        <v>13.423254999999999</v>
      </c>
      <c r="N1000" s="180">
        <v>13423255</v>
      </c>
      <c r="O1000" s="184">
        <f t="shared" si="1706"/>
        <v>35.418723</v>
      </c>
      <c r="P1000" s="180">
        <v>35418723</v>
      </c>
      <c r="Q1000" s="184">
        <f t="shared" si="1707"/>
        <v>16.399999999999999</v>
      </c>
      <c r="R1000" s="180">
        <v>16400000</v>
      </c>
      <c r="S1000" s="180">
        <v>51818723</v>
      </c>
      <c r="T1000" s="185">
        <f>S1000/100000</f>
        <v>518.18723</v>
      </c>
      <c r="U1000" s="186">
        <f t="shared" si="1703"/>
        <v>0.31648792271472997</v>
      </c>
      <c r="V1000" s="187">
        <v>25</v>
      </c>
      <c r="W1000" s="239">
        <f t="shared" si="1708"/>
        <v>2.07274892</v>
      </c>
      <c r="X1000" s="186">
        <f t="shared" si="1704"/>
        <v>0.53693020000000002</v>
      </c>
      <c r="Y1000" s="178">
        <v>2018</v>
      </c>
      <c r="Z1000" s="190"/>
      <c r="AA1000" s="190"/>
      <c r="AB1000" s="191" t="s">
        <v>3525</v>
      </c>
      <c r="AC1000" s="190"/>
    </row>
    <row r="1001" spans="1:29">
      <c r="A1001" s="265" t="s">
        <v>3526</v>
      </c>
      <c r="B1001" s="241">
        <v>41</v>
      </c>
      <c r="C1001" s="182">
        <v>44</v>
      </c>
      <c r="D1001" s="254">
        <f t="shared" ref="D1001:D1004" si="1709">AVERAGE(B1001:C1001)</f>
        <v>42.5</v>
      </c>
      <c r="E1001" s="273">
        <v>60</v>
      </c>
      <c r="F1001" s="182">
        <v>63</v>
      </c>
      <c r="G1001" s="211">
        <f t="shared" si="1094"/>
        <v>-3</v>
      </c>
      <c r="H1001" s="211">
        <f t="shared" ref="H1001:H1004" si="1710">AVERAGE(E1001:F1001)</f>
        <v>61.5</v>
      </c>
      <c r="I1001" s="211">
        <f t="shared" si="1466"/>
        <v>-19</v>
      </c>
      <c r="J1001" s="196" t="s">
        <v>1572</v>
      </c>
      <c r="K1001" s="196" t="s">
        <v>2121</v>
      </c>
      <c r="L1001" s="196" t="s">
        <v>1541</v>
      </c>
      <c r="M1001" s="216">
        <f t="shared" si="1705"/>
        <v>11.558149</v>
      </c>
      <c r="N1001" s="181">
        <v>11558149</v>
      </c>
      <c r="O1001" s="216">
        <f t="shared" si="1706"/>
        <v>34.296320000000001</v>
      </c>
      <c r="P1001" s="181">
        <v>34296320</v>
      </c>
      <c r="Q1001" s="184">
        <f t="shared" si="1707"/>
        <v>6.7</v>
      </c>
      <c r="R1001" s="180">
        <v>6700000</v>
      </c>
      <c r="S1001" s="181">
        <v>40996320</v>
      </c>
      <c r="T1001" s="180">
        <f t="shared" ref="T1001:T1003" si="1711">S1001/1000000</f>
        <v>40.996319999999997</v>
      </c>
      <c r="U1001" s="209">
        <f t="shared" si="1703"/>
        <v>0.16342930292279892</v>
      </c>
      <c r="V1001" s="227">
        <v>19.8</v>
      </c>
      <c r="W1001" s="239">
        <f t="shared" si="1708"/>
        <v>2.070521212121212</v>
      </c>
      <c r="X1001" s="228">
        <f t="shared" si="1704"/>
        <v>0.58374489898989901</v>
      </c>
      <c r="Y1001" s="182">
        <v>2014</v>
      </c>
      <c r="Z1001" s="202"/>
      <c r="AA1001" s="190"/>
      <c r="AB1001" s="224" t="s">
        <v>3527</v>
      </c>
      <c r="AC1001" s="189"/>
    </row>
    <row r="1002" spans="1:29">
      <c r="A1002" s="261" t="s">
        <v>3528</v>
      </c>
      <c r="B1002" s="206">
        <v>78</v>
      </c>
      <c r="C1002" s="189">
        <v>68</v>
      </c>
      <c r="D1002" s="247">
        <f t="shared" si="1709"/>
        <v>73</v>
      </c>
      <c r="E1002" s="226">
        <v>81</v>
      </c>
      <c r="F1002" s="178">
        <v>75</v>
      </c>
      <c r="G1002" s="220">
        <f t="shared" si="1094"/>
        <v>6</v>
      </c>
      <c r="H1002" s="220">
        <f t="shared" si="1710"/>
        <v>78</v>
      </c>
      <c r="I1002" s="220">
        <f t="shared" si="1466"/>
        <v>-5</v>
      </c>
      <c r="J1002" s="213" t="s">
        <v>1550</v>
      </c>
      <c r="K1002" s="213" t="s">
        <v>1623</v>
      </c>
      <c r="L1002" s="213" t="s">
        <v>1547</v>
      </c>
      <c r="M1002" s="184">
        <v>19.100000000000001</v>
      </c>
      <c r="N1002" s="222">
        <f>M1002*1000000</f>
        <v>19100000</v>
      </c>
      <c r="O1002" s="184">
        <v>84.35</v>
      </c>
      <c r="P1002" s="222">
        <f>O1002*1000000</f>
        <v>84350000</v>
      </c>
      <c r="Q1002" s="184">
        <v>58.5</v>
      </c>
      <c r="R1002" s="180">
        <f>SUM(Q1002*1000000)</f>
        <v>58500000</v>
      </c>
      <c r="S1002" s="185">
        <f>SUM(N1002:P1002)</f>
        <v>103450084.34999999</v>
      </c>
      <c r="T1002" s="180">
        <f t="shared" si="1711"/>
        <v>103.45008435</v>
      </c>
      <c r="U1002" s="209">
        <f t="shared" si="1703"/>
        <v>0.56549011407355132</v>
      </c>
      <c r="V1002" s="187">
        <v>50</v>
      </c>
      <c r="W1002" s="223">
        <f t="shared" ref="W1002:W1004" si="1712">SUM(T1002/V1002)</f>
        <v>2.0690016870000001</v>
      </c>
      <c r="X1002" s="228">
        <f t="shared" si="1704"/>
        <v>0.38200000000000001</v>
      </c>
      <c r="Y1002" s="178">
        <v>2011</v>
      </c>
      <c r="Z1002" s="190"/>
      <c r="AA1002" s="190"/>
      <c r="AB1002" s="224" t="s">
        <v>3529</v>
      </c>
      <c r="AC1002" s="189"/>
    </row>
    <row r="1003" spans="1:29">
      <c r="A1003" s="261" t="s">
        <v>1025</v>
      </c>
      <c r="B1003" s="218">
        <v>42</v>
      </c>
      <c r="C1003" s="178">
        <v>51</v>
      </c>
      <c r="D1003" s="247">
        <f t="shared" si="1709"/>
        <v>46.5</v>
      </c>
      <c r="E1003" s="272">
        <v>51</v>
      </c>
      <c r="F1003" s="178">
        <v>61</v>
      </c>
      <c r="G1003" s="222">
        <f t="shared" si="1094"/>
        <v>-10</v>
      </c>
      <c r="H1003" s="178">
        <f t="shared" si="1710"/>
        <v>56</v>
      </c>
      <c r="I1003" s="247">
        <f t="shared" si="1466"/>
        <v>-9.5</v>
      </c>
      <c r="J1003" s="213" t="s">
        <v>1757</v>
      </c>
      <c r="K1003" s="213" t="s">
        <v>1757</v>
      </c>
      <c r="L1003" s="213" t="s">
        <v>1541</v>
      </c>
      <c r="M1003" s="221">
        <v>25.783232000000002</v>
      </c>
      <c r="N1003" s="180">
        <v>25783232</v>
      </c>
      <c r="O1003" s="216">
        <f>P1003/1000000</f>
        <v>70.107727999999994</v>
      </c>
      <c r="P1003" s="222">
        <v>70107728</v>
      </c>
      <c r="Q1003" s="216">
        <f>R1003/1000000</f>
        <v>302.12713600000001</v>
      </c>
      <c r="R1003" s="222">
        <v>302127136</v>
      </c>
      <c r="S1003" s="222">
        <v>372234864</v>
      </c>
      <c r="T1003" s="222">
        <f t="shared" si="1711"/>
        <v>372.23486400000002</v>
      </c>
      <c r="U1003" s="209">
        <f t="shared" si="1703"/>
        <v>0.81165727668110099</v>
      </c>
      <c r="V1003" s="187">
        <v>180</v>
      </c>
      <c r="W1003" s="223">
        <f t="shared" si="1712"/>
        <v>2.0679714666666666</v>
      </c>
      <c r="X1003" s="228">
        <f t="shared" si="1704"/>
        <v>0.14324017777777778</v>
      </c>
      <c r="Y1003" s="178">
        <v>2007</v>
      </c>
      <c r="Z1003" s="245" t="s">
        <v>1615</v>
      </c>
      <c r="AA1003" s="193" t="s">
        <v>3530</v>
      </c>
      <c r="AB1003" s="193" t="s">
        <v>1537</v>
      </c>
      <c r="AC1003" s="190"/>
    </row>
    <row r="1004" spans="1:29">
      <c r="A1004" s="261" t="s">
        <v>149</v>
      </c>
      <c r="B1004" s="218">
        <v>89</v>
      </c>
      <c r="C1004" s="178">
        <v>67</v>
      </c>
      <c r="D1004" s="218">
        <f t="shared" si="1709"/>
        <v>78</v>
      </c>
      <c r="E1004" s="272">
        <v>76</v>
      </c>
      <c r="F1004" s="178">
        <v>75</v>
      </c>
      <c r="G1004" s="178">
        <f t="shared" si="1094"/>
        <v>1</v>
      </c>
      <c r="H1004" s="178">
        <f t="shared" si="1710"/>
        <v>75.5</v>
      </c>
      <c r="I1004" s="218">
        <f t="shared" si="1466"/>
        <v>2.5</v>
      </c>
      <c r="J1004" s="213" t="s">
        <v>1601</v>
      </c>
      <c r="K1004" s="213" t="s">
        <v>1806</v>
      </c>
      <c r="L1004" s="213" t="s">
        <v>1547</v>
      </c>
      <c r="M1004" s="221">
        <v>26.2</v>
      </c>
      <c r="N1004" s="222">
        <f>M1004*1000000</f>
        <v>26200000</v>
      </c>
      <c r="O1004" s="184">
        <v>114.05</v>
      </c>
      <c r="P1004" s="222">
        <f>O1004*1000000</f>
        <v>114050000</v>
      </c>
      <c r="Q1004" s="184">
        <v>195.93</v>
      </c>
      <c r="R1004" s="180">
        <f>SUM(Q1004*1000000)</f>
        <v>195930000</v>
      </c>
      <c r="S1004" s="222">
        <f>T1004*1000000</f>
        <v>309980000</v>
      </c>
      <c r="T1004" s="222">
        <v>309.98</v>
      </c>
      <c r="U1004" s="209">
        <f t="shared" si="1703"/>
        <v>0.63207303697012707</v>
      </c>
      <c r="V1004" s="187">
        <v>150</v>
      </c>
      <c r="W1004" s="223">
        <f t="shared" si="1712"/>
        <v>2.0665333333333336</v>
      </c>
      <c r="X1004" s="228">
        <f t="shared" si="1704"/>
        <v>0.17466666666666666</v>
      </c>
      <c r="Y1004" s="178">
        <v>2008</v>
      </c>
      <c r="Z1004" s="190"/>
      <c r="AA1004" s="190"/>
      <c r="AB1004" s="224" t="s">
        <v>3531</v>
      </c>
      <c r="AC1004" s="189"/>
    </row>
    <row r="1005" spans="1:29">
      <c r="A1005" s="249" t="s">
        <v>3532</v>
      </c>
      <c r="B1005" s="177">
        <v>92</v>
      </c>
      <c r="C1005" s="177">
        <v>68</v>
      </c>
      <c r="D1005" s="177">
        <f>(B1005+C1005)/2</f>
        <v>80</v>
      </c>
      <c r="E1005" s="230">
        <v>86</v>
      </c>
      <c r="F1005" s="177">
        <v>74</v>
      </c>
      <c r="G1005" s="177">
        <f t="shared" si="1094"/>
        <v>12</v>
      </c>
      <c r="H1005" s="177">
        <f>(E1005+F1005)/2</f>
        <v>80</v>
      </c>
      <c r="I1005" s="177">
        <f t="shared" si="1466"/>
        <v>0</v>
      </c>
      <c r="J1005" s="183" t="s">
        <v>1688</v>
      </c>
      <c r="K1005" s="232" t="s">
        <v>3533</v>
      </c>
      <c r="L1005" s="232" t="s">
        <v>1536</v>
      </c>
      <c r="M1005" s="216">
        <f t="shared" ref="M1005:M1009" si="1713">N1005/1000000</f>
        <v>0.13877999999999999</v>
      </c>
      <c r="N1005" s="180">
        <v>138780</v>
      </c>
      <c r="O1005" s="216">
        <f t="shared" ref="O1005:O1009" si="1714">P1005/1000000</f>
        <v>22.726192999999999</v>
      </c>
      <c r="P1005" s="180">
        <v>22726193</v>
      </c>
      <c r="Q1005" s="216">
        <f t="shared" ref="Q1005:Q1009" si="1715">R1005/1000000</f>
        <v>0</v>
      </c>
      <c r="R1005" s="180">
        <v>0</v>
      </c>
      <c r="S1005" s="180">
        <f>P1005+R1005</f>
        <v>22726193</v>
      </c>
      <c r="T1005" s="180">
        <f t="shared" ref="T1005:T1009" si="1716">S1005/1000000</f>
        <v>22.726192999999999</v>
      </c>
      <c r="U1005" s="234">
        <f t="shared" si="1703"/>
        <v>0</v>
      </c>
      <c r="V1005" s="227">
        <v>11</v>
      </c>
      <c r="W1005" s="235">
        <f>SUM(S1005/(V1005*1000000))</f>
        <v>2.0660175454545455</v>
      </c>
      <c r="X1005" s="234">
        <f t="shared" si="1704"/>
        <v>1.2616363636363636E-2</v>
      </c>
      <c r="Y1005" s="177">
        <v>2019</v>
      </c>
      <c r="Z1005" s="236"/>
      <c r="AA1005" s="236"/>
      <c r="AB1005" s="251" t="s">
        <v>3534</v>
      </c>
      <c r="AC1005" s="190"/>
    </row>
    <row r="1006" spans="1:29">
      <c r="A1006" s="261" t="s">
        <v>3535</v>
      </c>
      <c r="B1006" s="218">
        <v>67</v>
      </c>
      <c r="C1006" s="178">
        <v>58</v>
      </c>
      <c r="D1006" s="247">
        <f t="shared" ref="D1006:D1008" si="1717">AVERAGE(B1006:C1006)</f>
        <v>62.5</v>
      </c>
      <c r="E1006" s="272">
        <v>75</v>
      </c>
      <c r="F1006" s="178">
        <v>70</v>
      </c>
      <c r="G1006" s="220">
        <f t="shared" si="1094"/>
        <v>5</v>
      </c>
      <c r="H1006" s="220">
        <f t="shared" ref="H1006:H1008" si="1718">AVERAGE(E1006:F1006)</f>
        <v>72.5</v>
      </c>
      <c r="I1006" s="220">
        <f t="shared" si="1466"/>
        <v>-10</v>
      </c>
      <c r="J1006" s="213" t="s">
        <v>1990</v>
      </c>
      <c r="K1006" s="213" t="s">
        <v>3536</v>
      </c>
      <c r="L1006" s="196" t="s">
        <v>1541</v>
      </c>
      <c r="M1006" s="221">
        <f t="shared" si="1713"/>
        <v>10.001982</v>
      </c>
      <c r="N1006" s="222">
        <v>10001982</v>
      </c>
      <c r="O1006" s="184">
        <f t="shared" si="1714"/>
        <v>37.400126999999998</v>
      </c>
      <c r="P1006" s="222">
        <v>37400127</v>
      </c>
      <c r="Q1006" s="184">
        <f t="shared" si="1715"/>
        <v>16.276453</v>
      </c>
      <c r="R1006" s="185">
        <v>16276453</v>
      </c>
      <c r="S1006" s="222">
        <v>53676580</v>
      </c>
      <c r="T1006" s="222">
        <f t="shared" si="1716"/>
        <v>53.676580000000001</v>
      </c>
      <c r="U1006" s="209">
        <f t="shared" si="1703"/>
        <v>0.3032319309464202</v>
      </c>
      <c r="V1006" s="187">
        <v>26</v>
      </c>
      <c r="W1006" s="223">
        <f>SUM((S1006/1000000)/V1006)</f>
        <v>2.0644838461538462</v>
      </c>
      <c r="X1006" s="228">
        <f t="shared" si="1704"/>
        <v>0.38469161538461538</v>
      </c>
      <c r="Y1006" s="182">
        <v>2012</v>
      </c>
      <c r="Z1006" s="190"/>
      <c r="AA1006" s="190"/>
      <c r="AB1006" s="224" t="s">
        <v>3537</v>
      </c>
      <c r="AC1006" s="189"/>
    </row>
    <row r="1007" spans="1:29">
      <c r="A1007" s="265" t="s">
        <v>3538</v>
      </c>
      <c r="B1007" s="241">
        <v>27</v>
      </c>
      <c r="C1007" s="182">
        <v>33</v>
      </c>
      <c r="D1007" s="254">
        <f t="shared" si="1717"/>
        <v>30</v>
      </c>
      <c r="E1007" s="273">
        <v>62</v>
      </c>
      <c r="F1007" s="182">
        <v>48</v>
      </c>
      <c r="G1007" s="211">
        <f t="shared" si="1094"/>
        <v>14</v>
      </c>
      <c r="H1007" s="211">
        <f t="shared" si="1718"/>
        <v>55</v>
      </c>
      <c r="I1007" s="211">
        <f t="shared" si="1466"/>
        <v>-25</v>
      </c>
      <c r="J1007" s="196" t="s">
        <v>1572</v>
      </c>
      <c r="K1007" s="196" t="s">
        <v>3539</v>
      </c>
      <c r="L1007" s="196" t="s">
        <v>1541</v>
      </c>
      <c r="M1007" s="216">
        <f t="shared" si="1713"/>
        <v>15.861939</v>
      </c>
      <c r="N1007" s="181">
        <v>15861939</v>
      </c>
      <c r="O1007" s="216">
        <f t="shared" si="1714"/>
        <v>85.911261999999994</v>
      </c>
      <c r="P1007" s="181">
        <v>85911262</v>
      </c>
      <c r="Q1007" s="184">
        <f t="shared" si="1715"/>
        <v>47.910553999999998</v>
      </c>
      <c r="R1007" s="180">
        <v>47910554</v>
      </c>
      <c r="S1007" s="181">
        <v>133821816</v>
      </c>
      <c r="T1007" s="180">
        <f t="shared" si="1716"/>
        <v>133.82181600000001</v>
      </c>
      <c r="U1007" s="209">
        <f t="shared" si="1703"/>
        <v>0.35801751487216404</v>
      </c>
      <c r="V1007" s="227">
        <v>65</v>
      </c>
      <c r="W1007" s="239">
        <f>SUM(S1007/(V1007*1000000))</f>
        <v>2.0587971692307692</v>
      </c>
      <c r="X1007" s="228">
        <f t="shared" si="1704"/>
        <v>0.24402983076923077</v>
      </c>
      <c r="Y1007" s="182">
        <v>2014</v>
      </c>
      <c r="Z1007" s="202"/>
      <c r="AA1007" s="190"/>
      <c r="AB1007" s="224" t="s">
        <v>3540</v>
      </c>
      <c r="AC1007" s="189"/>
    </row>
    <row r="1008" spans="1:29">
      <c r="A1008" s="263" t="s">
        <v>3541</v>
      </c>
      <c r="B1008" s="206">
        <v>94</v>
      </c>
      <c r="C1008" s="195">
        <v>90</v>
      </c>
      <c r="D1008" s="253">
        <f t="shared" si="1717"/>
        <v>92</v>
      </c>
      <c r="E1008" s="226">
        <v>82</v>
      </c>
      <c r="F1008" s="189">
        <v>85</v>
      </c>
      <c r="G1008" s="244">
        <f t="shared" si="1094"/>
        <v>-3</v>
      </c>
      <c r="H1008" s="244">
        <f t="shared" si="1718"/>
        <v>83.5</v>
      </c>
      <c r="I1008" s="244">
        <f t="shared" si="1466"/>
        <v>8.5</v>
      </c>
      <c r="J1008" s="213" t="s">
        <v>1636</v>
      </c>
      <c r="K1008" s="193" t="s">
        <v>3542</v>
      </c>
      <c r="L1008" s="193" t="s">
        <v>1547</v>
      </c>
      <c r="M1008" s="184">
        <f t="shared" si="1713"/>
        <v>0.260382</v>
      </c>
      <c r="N1008" s="185">
        <v>260382</v>
      </c>
      <c r="O1008" s="184">
        <f t="shared" si="1714"/>
        <v>25.568251</v>
      </c>
      <c r="P1008" s="185">
        <v>25568251</v>
      </c>
      <c r="Q1008" s="184">
        <f t="shared" si="1715"/>
        <v>21.783000000000001</v>
      </c>
      <c r="R1008" s="185">
        <v>21783000</v>
      </c>
      <c r="S1008" s="185">
        <v>47351251</v>
      </c>
      <c r="T1008" s="185">
        <f t="shared" si="1716"/>
        <v>47.351250999999998</v>
      </c>
      <c r="U1008" s="209">
        <f t="shared" si="1703"/>
        <v>0.46003008452722821</v>
      </c>
      <c r="V1008" s="187">
        <v>23</v>
      </c>
      <c r="W1008" s="223">
        <f>SUM(T1008/V1008)</f>
        <v>2.0587500434782608</v>
      </c>
      <c r="X1008" s="228">
        <f t="shared" si="1704"/>
        <v>1.1320956521739131E-2</v>
      </c>
      <c r="Y1008" s="189">
        <v>2013</v>
      </c>
      <c r="Z1008" s="245" t="s">
        <v>1615</v>
      </c>
      <c r="AA1008" s="193" t="s">
        <v>3543</v>
      </c>
      <c r="AB1008" s="224" t="s">
        <v>3544</v>
      </c>
      <c r="AC1008" s="189"/>
    </row>
    <row r="1009" spans="1:29">
      <c r="A1009" s="262" t="s">
        <v>483</v>
      </c>
      <c r="B1009" s="177">
        <v>40</v>
      </c>
      <c r="C1009" s="195">
        <v>45</v>
      </c>
      <c r="D1009" s="180">
        <f>(B1009+C1009)/2</f>
        <v>42.5</v>
      </c>
      <c r="E1009" s="271">
        <v>80</v>
      </c>
      <c r="F1009" s="195">
        <v>69</v>
      </c>
      <c r="G1009" s="211">
        <f t="shared" si="1094"/>
        <v>11</v>
      </c>
      <c r="H1009" s="211">
        <f>(E1009+F1009)/2</f>
        <v>74.5</v>
      </c>
      <c r="I1009" s="181">
        <f t="shared" si="1466"/>
        <v>-32</v>
      </c>
      <c r="J1009" s="196" t="s">
        <v>1609</v>
      </c>
      <c r="K1009" s="196" t="s">
        <v>2061</v>
      </c>
      <c r="L1009" s="197" t="s">
        <v>1541</v>
      </c>
      <c r="M1009" s="198">
        <f t="shared" si="1713"/>
        <v>93.842239000000006</v>
      </c>
      <c r="N1009" s="180">
        <v>93842239</v>
      </c>
      <c r="O1009" s="198">
        <f t="shared" si="1714"/>
        <v>214.723646</v>
      </c>
      <c r="P1009" s="180">
        <v>214723646</v>
      </c>
      <c r="Q1009" s="198">
        <f t="shared" si="1715"/>
        <v>402.6</v>
      </c>
      <c r="R1009" s="181">
        <f>S1009-P1009</f>
        <v>402600000</v>
      </c>
      <c r="S1009" s="180">
        <v>617323646</v>
      </c>
      <c r="T1009" s="180">
        <f t="shared" si="1716"/>
        <v>617.32364600000005</v>
      </c>
      <c r="U1009" s="186">
        <f t="shared" si="1703"/>
        <v>0.65217006121291521</v>
      </c>
      <c r="V1009" s="227">
        <v>300</v>
      </c>
      <c r="W1009" s="239">
        <f>SUM(S1009/(V1009*1000000))</f>
        <v>2.0577454866666667</v>
      </c>
      <c r="X1009" s="186">
        <f t="shared" si="1704"/>
        <v>0.31280746333333337</v>
      </c>
      <c r="Y1009" s="195">
        <v>2017</v>
      </c>
      <c r="Z1009" s="202"/>
      <c r="AA1009" s="202"/>
      <c r="AB1009" s="203" t="s">
        <v>3545</v>
      </c>
      <c r="AC1009" s="202"/>
    </row>
    <row r="1010" spans="1:29">
      <c r="A1010" s="261" t="s">
        <v>3546</v>
      </c>
      <c r="B1010" s="218">
        <v>62</v>
      </c>
      <c r="C1010" s="178">
        <v>63</v>
      </c>
      <c r="D1010" s="247">
        <f t="shared" ref="D1010:D1016" si="1719">AVERAGE(B1010:C1010)</f>
        <v>62.5</v>
      </c>
      <c r="E1010" s="272">
        <v>84</v>
      </c>
      <c r="F1010" s="178">
        <v>78</v>
      </c>
      <c r="G1010" s="220">
        <f t="shared" si="1094"/>
        <v>6</v>
      </c>
      <c r="H1010" s="220">
        <f t="shared" ref="H1010:H1016" si="1720">AVERAGE(E1010:F1010)</f>
        <v>81</v>
      </c>
      <c r="I1010" s="220">
        <f t="shared" si="1466"/>
        <v>-18.5</v>
      </c>
      <c r="J1010" s="213" t="s">
        <v>1572</v>
      </c>
      <c r="K1010" s="213" t="s">
        <v>3547</v>
      </c>
      <c r="L1010" s="213" t="s">
        <v>1536</v>
      </c>
      <c r="M1010" s="221">
        <v>9.4</v>
      </c>
      <c r="N1010" s="222">
        <f t="shared" ref="N1010:N1015" si="1721">M1010*1000000</f>
        <v>9400000</v>
      </c>
      <c r="O1010" s="184">
        <v>35.74</v>
      </c>
      <c r="P1010" s="222">
        <f t="shared" ref="P1010:P1015" si="1722">O1010*1000000</f>
        <v>35740000</v>
      </c>
      <c r="Q1010" s="184">
        <v>77.28</v>
      </c>
      <c r="R1010" s="180">
        <f t="shared" ref="R1010:R1015" si="1723">SUM(Q1010*1000000)</f>
        <v>77280000</v>
      </c>
      <c r="S1010" s="222">
        <f>T1010*1000000</f>
        <v>113020000</v>
      </c>
      <c r="T1010" s="222">
        <v>113.02</v>
      </c>
      <c r="U1010" s="209">
        <f t="shared" si="1703"/>
        <v>0.68377278357812776</v>
      </c>
      <c r="V1010" s="187">
        <v>55</v>
      </c>
      <c r="W1010" s="223">
        <f t="shared" ref="W1010:W1015" si="1724">SUM(T1010/V1010)</f>
        <v>2.0549090909090908</v>
      </c>
      <c r="X1010" s="228">
        <f t="shared" si="1704"/>
        <v>0.17090909090909093</v>
      </c>
      <c r="Y1010" s="178">
        <v>2008</v>
      </c>
      <c r="Z1010" s="190"/>
      <c r="AA1010" s="190"/>
      <c r="AB1010" s="224" t="s">
        <v>3548</v>
      </c>
      <c r="AC1010" s="189"/>
    </row>
    <row r="1011" spans="1:29">
      <c r="A1011" s="261" t="s">
        <v>3549</v>
      </c>
      <c r="B1011" s="206">
        <v>76</v>
      </c>
      <c r="C1011" s="189">
        <v>65</v>
      </c>
      <c r="D1011" s="218">
        <f t="shared" si="1719"/>
        <v>70.5</v>
      </c>
      <c r="E1011" s="226">
        <v>70</v>
      </c>
      <c r="F1011" s="178">
        <v>66</v>
      </c>
      <c r="G1011" s="178">
        <f t="shared" si="1094"/>
        <v>4</v>
      </c>
      <c r="H1011" s="178">
        <f t="shared" si="1720"/>
        <v>68</v>
      </c>
      <c r="I1011" s="218">
        <f t="shared" si="1466"/>
        <v>2.5</v>
      </c>
      <c r="J1011" s="183" t="s">
        <v>1534</v>
      </c>
      <c r="K1011" s="213" t="s">
        <v>1534</v>
      </c>
      <c r="L1011" s="213" t="s">
        <v>1574</v>
      </c>
      <c r="M1011" s="184">
        <v>9.91</v>
      </c>
      <c r="N1011" s="222">
        <f t="shared" si="1721"/>
        <v>9910000</v>
      </c>
      <c r="O1011" s="184">
        <v>31.18</v>
      </c>
      <c r="P1011" s="222">
        <f t="shared" si="1722"/>
        <v>31180000</v>
      </c>
      <c r="Q1011" s="184">
        <v>14.46</v>
      </c>
      <c r="R1011" s="180">
        <f t="shared" si="1723"/>
        <v>14460000</v>
      </c>
      <c r="S1011" s="185">
        <f>SUM(N1011:P1011)</f>
        <v>41090031.18</v>
      </c>
      <c r="T1011" s="180">
        <f>S1011/1000000</f>
        <v>41.090031179999997</v>
      </c>
      <c r="U1011" s="209">
        <f t="shared" si="1703"/>
        <v>0.35191017345925507</v>
      </c>
      <c r="V1011" s="187">
        <v>20</v>
      </c>
      <c r="W1011" s="223">
        <f t="shared" si="1724"/>
        <v>2.0545015589999998</v>
      </c>
      <c r="X1011" s="228">
        <f t="shared" si="1704"/>
        <v>0.4955</v>
      </c>
      <c r="Y1011" s="178">
        <v>2011</v>
      </c>
      <c r="Z1011" s="190"/>
      <c r="AA1011" s="190"/>
      <c r="AB1011" s="224" t="s">
        <v>3550</v>
      </c>
      <c r="AC1011" s="189"/>
    </row>
    <row r="1012" spans="1:29">
      <c r="A1012" s="261" t="s">
        <v>3551</v>
      </c>
      <c r="B1012" s="218">
        <v>26</v>
      </c>
      <c r="C1012" s="178">
        <v>41</v>
      </c>
      <c r="D1012" s="218">
        <f t="shared" si="1719"/>
        <v>33.5</v>
      </c>
      <c r="E1012" s="272">
        <v>52</v>
      </c>
      <c r="F1012" s="178">
        <v>46</v>
      </c>
      <c r="G1012" s="178">
        <f t="shared" si="1094"/>
        <v>6</v>
      </c>
      <c r="H1012" s="178">
        <f t="shared" si="1720"/>
        <v>49</v>
      </c>
      <c r="I1012" s="218">
        <f t="shared" si="1466"/>
        <v>-15.5</v>
      </c>
      <c r="J1012" s="213" t="s">
        <v>1550</v>
      </c>
      <c r="K1012" s="213" t="s">
        <v>1623</v>
      </c>
      <c r="L1012" s="213" t="s">
        <v>1547</v>
      </c>
      <c r="M1012" s="221">
        <v>31.07</v>
      </c>
      <c r="N1012" s="222">
        <f t="shared" si="1721"/>
        <v>31070000</v>
      </c>
      <c r="O1012" s="184">
        <v>120.15</v>
      </c>
      <c r="P1012" s="222">
        <f t="shared" si="1722"/>
        <v>120150000</v>
      </c>
      <c r="Q1012" s="184">
        <v>43.59</v>
      </c>
      <c r="R1012" s="180">
        <f t="shared" si="1723"/>
        <v>43590000</v>
      </c>
      <c r="S1012" s="222">
        <f t="shared" ref="S1012:S1015" si="1725">T1012*1000000</f>
        <v>163740000</v>
      </c>
      <c r="T1012" s="222">
        <v>163.74</v>
      </c>
      <c r="U1012" s="209">
        <f t="shared" si="1703"/>
        <v>0.26621473067057533</v>
      </c>
      <c r="V1012" s="187">
        <v>80</v>
      </c>
      <c r="W1012" s="223">
        <f t="shared" si="1724"/>
        <v>2.0467500000000003</v>
      </c>
      <c r="X1012" s="228">
        <f t="shared" si="1704"/>
        <v>0.38837500000000003</v>
      </c>
      <c r="Y1012" s="178">
        <v>2008</v>
      </c>
      <c r="Z1012" s="190"/>
      <c r="AA1012" s="190"/>
      <c r="AB1012" s="224" t="s">
        <v>3552</v>
      </c>
      <c r="AC1012" s="189"/>
    </row>
    <row r="1013" spans="1:29">
      <c r="A1013" s="261" t="s">
        <v>3553</v>
      </c>
      <c r="B1013" s="218">
        <v>27</v>
      </c>
      <c r="C1013" s="178">
        <v>34</v>
      </c>
      <c r="D1013" s="218">
        <f t="shared" si="1719"/>
        <v>30.5</v>
      </c>
      <c r="E1013" s="272">
        <v>47</v>
      </c>
      <c r="F1013" s="178">
        <v>49</v>
      </c>
      <c r="G1013" s="178">
        <f t="shared" si="1094"/>
        <v>-2</v>
      </c>
      <c r="H1013" s="178">
        <f t="shared" si="1720"/>
        <v>48</v>
      </c>
      <c r="I1013" s="218">
        <f t="shared" si="1466"/>
        <v>-17.5</v>
      </c>
      <c r="J1013" s="213" t="s">
        <v>1550</v>
      </c>
      <c r="K1013" s="213" t="s">
        <v>2581</v>
      </c>
      <c r="L1013" s="213" t="s">
        <v>1541</v>
      </c>
      <c r="M1013" s="221">
        <v>15.4</v>
      </c>
      <c r="N1013" s="222">
        <f t="shared" si="1721"/>
        <v>15400000</v>
      </c>
      <c r="O1013" s="184">
        <v>55.25</v>
      </c>
      <c r="P1013" s="222">
        <f t="shared" si="1722"/>
        <v>55250000</v>
      </c>
      <c r="Q1013" s="184">
        <v>46.97</v>
      </c>
      <c r="R1013" s="180">
        <f t="shared" si="1723"/>
        <v>46970000</v>
      </c>
      <c r="S1013" s="222">
        <f t="shared" si="1725"/>
        <v>102220000</v>
      </c>
      <c r="T1013" s="222">
        <v>102.22</v>
      </c>
      <c r="U1013" s="209">
        <f t="shared" si="1703"/>
        <v>0.45949911954607708</v>
      </c>
      <c r="V1013" s="187">
        <v>50</v>
      </c>
      <c r="W1013" s="223">
        <f t="shared" si="1724"/>
        <v>2.0444</v>
      </c>
      <c r="X1013" s="228">
        <f t="shared" si="1704"/>
        <v>0.308</v>
      </c>
      <c r="Y1013" s="178">
        <v>2009</v>
      </c>
      <c r="Z1013" s="190"/>
      <c r="AA1013" s="190"/>
      <c r="AB1013" s="224" t="s">
        <v>3554</v>
      </c>
      <c r="AC1013" s="189"/>
    </row>
    <row r="1014" spans="1:29">
      <c r="A1014" s="261" t="s">
        <v>3555</v>
      </c>
      <c r="B1014" s="218">
        <v>75</v>
      </c>
      <c r="C1014" s="178">
        <v>74</v>
      </c>
      <c r="D1014" s="247">
        <f t="shared" si="1719"/>
        <v>74.5</v>
      </c>
      <c r="E1014" s="272">
        <v>74</v>
      </c>
      <c r="F1014" s="178">
        <v>72</v>
      </c>
      <c r="G1014" s="220">
        <f t="shared" si="1094"/>
        <v>2</v>
      </c>
      <c r="H1014" s="220">
        <f t="shared" si="1720"/>
        <v>73</v>
      </c>
      <c r="I1014" s="220">
        <f t="shared" si="1466"/>
        <v>1.5</v>
      </c>
      <c r="J1014" s="213" t="s">
        <v>1641</v>
      </c>
      <c r="K1014" s="213" t="s">
        <v>1642</v>
      </c>
      <c r="L1014" s="213" t="s">
        <v>1541</v>
      </c>
      <c r="M1014" s="221">
        <v>8.6</v>
      </c>
      <c r="N1014" s="222">
        <f t="shared" si="1721"/>
        <v>8600000</v>
      </c>
      <c r="O1014" s="184">
        <v>37.49</v>
      </c>
      <c r="P1014" s="222">
        <f t="shared" si="1722"/>
        <v>37490000</v>
      </c>
      <c r="Q1014" s="184">
        <v>84.74</v>
      </c>
      <c r="R1014" s="180">
        <f t="shared" si="1723"/>
        <v>84740000</v>
      </c>
      <c r="S1014" s="222">
        <f t="shared" si="1725"/>
        <v>122230000</v>
      </c>
      <c r="T1014" s="222">
        <v>122.23</v>
      </c>
      <c r="U1014" s="209">
        <f t="shared" si="1703"/>
        <v>0.69328315470833679</v>
      </c>
      <c r="V1014" s="187">
        <v>60</v>
      </c>
      <c r="W1014" s="223">
        <f t="shared" si="1724"/>
        <v>2.0371666666666668</v>
      </c>
      <c r="X1014" s="228">
        <f t="shared" si="1704"/>
        <v>0.14333333333333334</v>
      </c>
      <c r="Y1014" s="178">
        <v>2009</v>
      </c>
      <c r="Z1014" s="190"/>
      <c r="AA1014" s="190"/>
      <c r="AB1014" s="224" t="s">
        <v>3556</v>
      </c>
      <c r="AC1014" s="189"/>
    </row>
    <row r="1015" spans="1:29">
      <c r="A1015" s="261" t="s">
        <v>3557</v>
      </c>
      <c r="B1015" s="218">
        <v>78</v>
      </c>
      <c r="C1015" s="178">
        <v>68</v>
      </c>
      <c r="D1015" s="218">
        <f t="shared" si="1719"/>
        <v>73</v>
      </c>
      <c r="E1015" s="272">
        <v>75</v>
      </c>
      <c r="F1015" s="178">
        <v>78</v>
      </c>
      <c r="G1015" s="178">
        <f t="shared" si="1094"/>
        <v>-3</v>
      </c>
      <c r="H1015" s="178">
        <f t="shared" si="1720"/>
        <v>76.5</v>
      </c>
      <c r="I1015" s="218">
        <f t="shared" si="1466"/>
        <v>-3.5</v>
      </c>
      <c r="J1015" s="213" t="s">
        <v>1534</v>
      </c>
      <c r="K1015" s="213" t="s">
        <v>3558</v>
      </c>
      <c r="L1015" s="213" t="s">
        <v>1541</v>
      </c>
      <c r="M1015" s="221">
        <v>5.3</v>
      </c>
      <c r="N1015" s="222">
        <f t="shared" si="1721"/>
        <v>5300000</v>
      </c>
      <c r="O1015" s="184">
        <v>33.450000000000003</v>
      </c>
      <c r="P1015" s="222">
        <f t="shared" si="1722"/>
        <v>33450000.000000004</v>
      </c>
      <c r="Q1015" s="184">
        <v>17.46</v>
      </c>
      <c r="R1015" s="180">
        <f t="shared" si="1723"/>
        <v>17460000</v>
      </c>
      <c r="S1015" s="222">
        <f t="shared" si="1725"/>
        <v>50910000</v>
      </c>
      <c r="T1015" s="222">
        <v>50.91</v>
      </c>
      <c r="U1015" s="209">
        <f t="shared" si="1703"/>
        <v>0.34295816146140246</v>
      </c>
      <c r="V1015" s="187">
        <v>25</v>
      </c>
      <c r="W1015" s="223">
        <f t="shared" si="1724"/>
        <v>2.0364</v>
      </c>
      <c r="X1015" s="228">
        <f t="shared" si="1704"/>
        <v>0.21199999999999999</v>
      </c>
      <c r="Y1015" s="178">
        <v>2008</v>
      </c>
      <c r="Z1015" s="190"/>
      <c r="AA1015" s="190"/>
      <c r="AB1015" s="224" t="s">
        <v>3559</v>
      </c>
      <c r="AC1015" s="189"/>
    </row>
    <row r="1016" spans="1:29">
      <c r="A1016" s="261" t="s">
        <v>3560</v>
      </c>
      <c r="B1016" s="218">
        <v>25</v>
      </c>
      <c r="C1016" s="178">
        <v>37</v>
      </c>
      <c r="D1016" s="247">
        <f t="shared" si="1719"/>
        <v>31</v>
      </c>
      <c r="E1016" s="272">
        <v>49</v>
      </c>
      <c r="F1016" s="178">
        <v>52</v>
      </c>
      <c r="G1016" s="220">
        <f t="shared" si="1094"/>
        <v>-3</v>
      </c>
      <c r="H1016" s="220">
        <f t="shared" si="1720"/>
        <v>50.5</v>
      </c>
      <c r="I1016" s="220">
        <f t="shared" si="1466"/>
        <v>-19.5</v>
      </c>
      <c r="J1016" s="213" t="s">
        <v>1609</v>
      </c>
      <c r="K1016" s="213" t="s">
        <v>1723</v>
      </c>
      <c r="L1016" s="196" t="s">
        <v>1557</v>
      </c>
      <c r="M1016" s="221">
        <f t="shared" ref="M1016:M1017" si="1726">N1016/1000000</f>
        <v>33.457188000000002</v>
      </c>
      <c r="N1016" s="222">
        <v>33457188</v>
      </c>
      <c r="O1016" s="184">
        <f t="shared" ref="O1016:O1017" si="1727">P1016/1000000</f>
        <v>83.670083000000005</v>
      </c>
      <c r="P1016" s="222">
        <v>83670083</v>
      </c>
      <c r="Q1016" s="184">
        <f t="shared" ref="Q1016:Q1017" si="1728">R1016/1000000</f>
        <v>221.6</v>
      </c>
      <c r="R1016" s="185">
        <v>221600000</v>
      </c>
      <c r="S1016" s="222">
        <v>305270083</v>
      </c>
      <c r="T1016" s="222">
        <f t="shared" ref="T1016:T1024" si="1729">S1016/1000000</f>
        <v>305.270083</v>
      </c>
      <c r="U1016" s="209">
        <f t="shared" si="1703"/>
        <v>0.72591456661018439</v>
      </c>
      <c r="V1016" s="187">
        <v>150</v>
      </c>
      <c r="W1016" s="223">
        <f>SUM((S1016/1000000)/V1016)</f>
        <v>2.0351338866666668</v>
      </c>
      <c r="X1016" s="228">
        <f t="shared" si="1704"/>
        <v>0.22304792000000001</v>
      </c>
      <c r="Y1016" s="182">
        <v>2012</v>
      </c>
      <c r="Z1016" s="190"/>
      <c r="AA1016" s="190"/>
      <c r="AB1016" s="224" t="s">
        <v>3561</v>
      </c>
      <c r="AC1016" s="189"/>
    </row>
    <row r="1017" spans="1:29">
      <c r="A1017" s="262" t="s">
        <v>3562</v>
      </c>
      <c r="B1017" s="177">
        <v>52</v>
      </c>
      <c r="C1017" s="195">
        <v>44</v>
      </c>
      <c r="D1017" s="180">
        <f>(B1017+C1017)/2</f>
        <v>48</v>
      </c>
      <c r="E1017" s="179">
        <v>40</v>
      </c>
      <c r="F1017" s="195">
        <v>51</v>
      </c>
      <c r="G1017" s="181">
        <f t="shared" si="1094"/>
        <v>-11</v>
      </c>
      <c r="H1017" s="182">
        <f>(E1017+F1017)/2</f>
        <v>45.5</v>
      </c>
      <c r="I1017" s="181">
        <f t="shared" si="1466"/>
        <v>2.5</v>
      </c>
      <c r="J1017" s="196" t="s">
        <v>1402</v>
      </c>
      <c r="K1017" s="196" t="s">
        <v>1618</v>
      </c>
      <c r="L1017" s="197" t="s">
        <v>1547</v>
      </c>
      <c r="M1017" s="198">
        <f t="shared" si="1726"/>
        <v>4.1372299999999997</v>
      </c>
      <c r="N1017" s="180">
        <v>4137230</v>
      </c>
      <c r="O1017" s="198">
        <f t="shared" si="1727"/>
        <v>10.16682</v>
      </c>
      <c r="P1017" s="180">
        <v>10166820</v>
      </c>
      <c r="Q1017" s="198">
        <f t="shared" si="1728"/>
        <v>0</v>
      </c>
      <c r="R1017" s="181">
        <f>S1017-P1017</f>
        <v>0</v>
      </c>
      <c r="S1017" s="180">
        <v>10166820</v>
      </c>
      <c r="T1017" s="180">
        <f t="shared" si="1729"/>
        <v>10.16682</v>
      </c>
      <c r="U1017" s="186">
        <f t="shared" si="1703"/>
        <v>0</v>
      </c>
      <c r="V1017" s="227">
        <v>5</v>
      </c>
      <c r="W1017" s="239">
        <f>SUM(S1017/(V1017*1000000))</f>
        <v>2.0333640000000002</v>
      </c>
      <c r="X1017" s="186">
        <f t="shared" si="1704"/>
        <v>0.8274459999999999</v>
      </c>
      <c r="Y1017" s="195">
        <v>2017</v>
      </c>
      <c r="Z1017" s="202"/>
      <c r="AA1017" s="202"/>
      <c r="AB1017" s="203" t="s">
        <v>3563</v>
      </c>
      <c r="AC1017" s="202"/>
    </row>
    <row r="1018" spans="1:29">
      <c r="A1018" s="261" t="s">
        <v>778</v>
      </c>
      <c r="B1018" s="206">
        <v>71</v>
      </c>
      <c r="C1018" s="189">
        <v>63</v>
      </c>
      <c r="D1018" s="247">
        <f>AVERAGE(B1018:C1018)</f>
        <v>67</v>
      </c>
      <c r="E1018" s="226">
        <v>73</v>
      </c>
      <c r="F1018" s="178">
        <v>72</v>
      </c>
      <c r="G1018" s="222">
        <f t="shared" si="1094"/>
        <v>1</v>
      </c>
      <c r="H1018" s="178">
        <f>AVERAGE(E1018:F1018)</f>
        <v>72.5</v>
      </c>
      <c r="I1018" s="247">
        <f t="shared" si="1466"/>
        <v>-5.5</v>
      </c>
      <c r="J1018" s="213" t="s">
        <v>1601</v>
      </c>
      <c r="K1018" s="213" t="s">
        <v>1806</v>
      </c>
      <c r="L1018" s="213" t="s">
        <v>1547</v>
      </c>
      <c r="M1018" s="184">
        <v>39.229999999999997</v>
      </c>
      <c r="N1018" s="222">
        <f>M1018*1000000</f>
        <v>39230000</v>
      </c>
      <c r="O1018" s="184">
        <v>143.62</v>
      </c>
      <c r="P1018" s="222">
        <f>O1018*1000000</f>
        <v>143620000</v>
      </c>
      <c r="Q1018" s="184">
        <v>341.02</v>
      </c>
      <c r="R1018" s="180">
        <f>SUM(Q1018*1000000)</f>
        <v>341020000</v>
      </c>
      <c r="S1018" s="185">
        <f>SUM(N1018:P1018)</f>
        <v>182850143.62</v>
      </c>
      <c r="T1018" s="180">
        <f t="shared" si="1729"/>
        <v>182.85014362000001</v>
      </c>
      <c r="U1018" s="209">
        <f t="shared" si="1703"/>
        <v>1.8650245126889773</v>
      </c>
      <c r="V1018" s="187">
        <v>90</v>
      </c>
      <c r="W1018" s="223">
        <f>SUM(T1018/V1018)</f>
        <v>2.0316682624444447</v>
      </c>
      <c r="X1018" s="228">
        <f t="shared" si="1704"/>
        <v>0.43588888888888888</v>
      </c>
      <c r="Y1018" s="178">
        <v>2011</v>
      </c>
      <c r="Z1018" s="190"/>
      <c r="AA1018" s="190"/>
      <c r="AB1018" s="224" t="s">
        <v>3564</v>
      </c>
      <c r="AC1018" s="189"/>
    </row>
    <row r="1019" spans="1:29">
      <c r="A1019" s="229" t="s">
        <v>3565</v>
      </c>
      <c r="B1019" s="177">
        <v>42</v>
      </c>
      <c r="C1019" s="206">
        <v>42</v>
      </c>
      <c r="D1019" s="177">
        <f>(B1019+C1019)/2</f>
        <v>42</v>
      </c>
      <c r="E1019" s="230">
        <v>79</v>
      </c>
      <c r="F1019" s="177">
        <v>59</v>
      </c>
      <c r="G1019" s="177">
        <f t="shared" si="1094"/>
        <v>20</v>
      </c>
      <c r="H1019" s="177">
        <f>(E1019+F1019)/2</f>
        <v>69</v>
      </c>
      <c r="I1019" s="177">
        <f t="shared" si="1466"/>
        <v>-27</v>
      </c>
      <c r="J1019" s="204" t="s">
        <v>1565</v>
      </c>
      <c r="K1019" s="231" t="s">
        <v>1565</v>
      </c>
      <c r="L1019" s="232" t="s">
        <v>1547</v>
      </c>
      <c r="M1019" s="216">
        <f t="shared" ref="M1019:M1024" si="1730">N1019/1000000</f>
        <v>8.225384</v>
      </c>
      <c r="N1019" s="233">
        <v>8225384</v>
      </c>
      <c r="O1019" s="216">
        <f t="shared" ref="O1019:O1024" si="1731">P1019/1000000</f>
        <v>22.370452</v>
      </c>
      <c r="P1019" s="180">
        <v>22370452</v>
      </c>
      <c r="Q1019" s="216">
        <f>R1019/1000000</f>
        <v>10.020493</v>
      </c>
      <c r="R1019" s="233">
        <v>10020493</v>
      </c>
      <c r="S1019" s="180">
        <f>P1019+R1019</f>
        <v>32390945</v>
      </c>
      <c r="T1019" s="180">
        <f t="shared" si="1729"/>
        <v>32.390945000000002</v>
      </c>
      <c r="U1019" s="234">
        <f t="shared" si="1703"/>
        <v>0.30936093405116771</v>
      </c>
      <c r="V1019" s="227">
        <v>16</v>
      </c>
      <c r="W1019" s="235">
        <f t="shared" ref="W1019:W1020" si="1732">SUM(S1019/(V1019*1000000))</f>
        <v>2.0244340625000001</v>
      </c>
      <c r="X1019" s="234">
        <f t="shared" si="1704"/>
        <v>0.5140865</v>
      </c>
      <c r="Y1019" s="177">
        <v>2019</v>
      </c>
      <c r="Z1019" s="236"/>
      <c r="AA1019" s="236"/>
      <c r="AB1019" s="248" t="s">
        <v>3566</v>
      </c>
      <c r="AC1019" s="190"/>
    </row>
    <row r="1020" spans="1:29">
      <c r="A1020" s="265" t="s">
        <v>3567</v>
      </c>
      <c r="B1020" s="241">
        <v>18</v>
      </c>
      <c r="C1020" s="182">
        <v>41</v>
      </c>
      <c r="D1020" s="254">
        <f t="shared" ref="D1020:D1021" si="1733">AVERAGE(B1020:C1020)</f>
        <v>29.5</v>
      </c>
      <c r="E1020" s="273">
        <v>73</v>
      </c>
      <c r="F1020" s="182">
        <v>73</v>
      </c>
      <c r="G1020" s="211">
        <f t="shared" si="1094"/>
        <v>0</v>
      </c>
      <c r="H1020" s="211">
        <f t="shared" ref="H1020:H1021" si="1734">AVERAGE(E1020:F1020)</f>
        <v>73</v>
      </c>
      <c r="I1020" s="211">
        <f t="shared" si="1466"/>
        <v>-43.5</v>
      </c>
      <c r="J1020" s="196" t="s">
        <v>1572</v>
      </c>
      <c r="K1020" s="196" t="s">
        <v>3568</v>
      </c>
      <c r="L1020" s="196" t="s">
        <v>1541</v>
      </c>
      <c r="M1020" s="216">
        <f t="shared" si="1730"/>
        <v>8.3815089999999994</v>
      </c>
      <c r="N1020" s="181">
        <v>8381509</v>
      </c>
      <c r="O1020" s="216">
        <f t="shared" si="1731"/>
        <v>30.127963000000001</v>
      </c>
      <c r="P1020" s="181">
        <v>30127963</v>
      </c>
      <c r="Q1020" s="216">
        <v>0</v>
      </c>
      <c r="R1020" s="180">
        <v>10949</v>
      </c>
      <c r="S1020" s="181">
        <v>30127963</v>
      </c>
      <c r="T1020" s="180">
        <f t="shared" si="1729"/>
        <v>30.127963000000001</v>
      </c>
      <c r="U1020" s="209">
        <f t="shared" si="1703"/>
        <v>3.6341653765307666E-4</v>
      </c>
      <c r="V1020" s="227">
        <v>15</v>
      </c>
      <c r="W1020" s="239">
        <f t="shared" si="1732"/>
        <v>2.0085308666666668</v>
      </c>
      <c r="X1020" s="228">
        <f t="shared" si="1704"/>
        <v>0.55876726666666665</v>
      </c>
      <c r="Y1020" s="182">
        <v>2014</v>
      </c>
      <c r="Z1020" s="202"/>
      <c r="AA1020" s="190"/>
      <c r="AB1020" s="224" t="s">
        <v>3569</v>
      </c>
      <c r="AC1020" s="189"/>
    </row>
    <row r="1021" spans="1:29">
      <c r="A1021" s="263" t="s">
        <v>3570</v>
      </c>
      <c r="B1021" s="206">
        <v>18</v>
      </c>
      <c r="C1021" s="189">
        <v>38</v>
      </c>
      <c r="D1021" s="253">
        <f t="shared" si="1733"/>
        <v>28</v>
      </c>
      <c r="E1021" s="226">
        <v>44</v>
      </c>
      <c r="F1021" s="189">
        <v>41</v>
      </c>
      <c r="G1021" s="244">
        <f t="shared" si="1094"/>
        <v>3</v>
      </c>
      <c r="H1021" s="244">
        <f t="shared" si="1734"/>
        <v>42.5</v>
      </c>
      <c r="I1021" s="244">
        <f t="shared" si="1466"/>
        <v>-14.5</v>
      </c>
      <c r="J1021" s="193" t="s">
        <v>1608</v>
      </c>
      <c r="K1021" s="193" t="s">
        <v>2273</v>
      </c>
      <c r="L1021" s="193" t="s">
        <v>1547</v>
      </c>
      <c r="M1021" s="184">
        <f t="shared" si="1730"/>
        <v>15.805237</v>
      </c>
      <c r="N1021" s="185">
        <v>15805237</v>
      </c>
      <c r="O1021" s="184">
        <f t="shared" si="1731"/>
        <v>55.750480000000003</v>
      </c>
      <c r="P1021" s="185">
        <v>55750480</v>
      </c>
      <c r="Q1021" s="184">
        <f t="shared" ref="Q1021:Q1024" si="1735">R1021/1000000</f>
        <v>54.636592</v>
      </c>
      <c r="R1021" s="185">
        <v>54636592</v>
      </c>
      <c r="S1021" s="185">
        <v>110387072</v>
      </c>
      <c r="T1021" s="185">
        <f t="shared" si="1729"/>
        <v>110.387072</v>
      </c>
      <c r="U1021" s="209">
        <f t="shared" si="1703"/>
        <v>0.49495462657076367</v>
      </c>
      <c r="V1021" s="187">
        <v>55</v>
      </c>
      <c r="W1021" s="223">
        <f t="shared" ref="W1021:W1023" si="1736">SUM(T1021/V1021)</f>
        <v>2.007037672727273</v>
      </c>
      <c r="X1021" s="228">
        <f t="shared" si="1704"/>
        <v>0.28736794545454547</v>
      </c>
      <c r="Y1021" s="189">
        <v>2013</v>
      </c>
      <c r="Z1021" s="190"/>
      <c r="AA1021" s="190"/>
      <c r="AB1021" s="224" t="s">
        <v>3571</v>
      </c>
      <c r="AC1021" s="189"/>
    </row>
    <row r="1022" spans="1:29">
      <c r="A1022" s="262" t="s">
        <v>3572</v>
      </c>
      <c r="B1022" s="177">
        <v>80</v>
      </c>
      <c r="C1022" s="195">
        <v>54</v>
      </c>
      <c r="D1022" s="252">
        <f t="shared" ref="D1022:D1024" si="1737">(B1022+C1022)/2</f>
        <v>67</v>
      </c>
      <c r="E1022" s="271">
        <v>83</v>
      </c>
      <c r="F1022" s="195">
        <v>73</v>
      </c>
      <c r="G1022" s="180">
        <f t="shared" si="1094"/>
        <v>10</v>
      </c>
      <c r="H1022" s="195">
        <f t="shared" ref="H1022:H1024" si="1738">(E1022+F1022)/2</f>
        <v>78</v>
      </c>
      <c r="I1022" s="208">
        <f t="shared" si="1466"/>
        <v>-11</v>
      </c>
      <c r="J1022" s="204" t="s">
        <v>1554</v>
      </c>
      <c r="K1022" s="204" t="s">
        <v>1554</v>
      </c>
      <c r="L1022" s="183" t="s">
        <v>1536</v>
      </c>
      <c r="M1022" s="184">
        <f t="shared" si="1730"/>
        <v>6.0846819999999999</v>
      </c>
      <c r="N1022" s="180">
        <v>6084682</v>
      </c>
      <c r="O1022" s="216">
        <f t="shared" si="1731"/>
        <v>15.789389</v>
      </c>
      <c r="P1022" s="180">
        <v>15789389</v>
      </c>
      <c r="Q1022" s="184">
        <f t="shared" si="1735"/>
        <v>30.363410999999999</v>
      </c>
      <c r="R1022" s="185">
        <v>30363411</v>
      </c>
      <c r="S1022" s="185">
        <f>R1022+P1022</f>
        <v>46152800</v>
      </c>
      <c r="T1022" s="185">
        <f t="shared" si="1729"/>
        <v>46.152799999999999</v>
      </c>
      <c r="U1022" s="209">
        <f>R1022/S1022</f>
        <v>0.65788881714652203</v>
      </c>
      <c r="V1022" s="187">
        <v>23</v>
      </c>
      <c r="W1022" s="188">
        <f t="shared" si="1736"/>
        <v>2.0066434782608695</v>
      </c>
      <c r="X1022" s="209">
        <f>N1022/(V1022*1000000)</f>
        <v>0.26455139130434785</v>
      </c>
      <c r="Y1022" s="195">
        <v>2016</v>
      </c>
      <c r="Z1022" s="190"/>
      <c r="AA1022" s="190"/>
      <c r="AB1022" s="191" t="s">
        <v>3573</v>
      </c>
      <c r="AC1022" s="190"/>
    </row>
    <row r="1023" spans="1:29">
      <c r="A1023" s="264" t="s">
        <v>3574</v>
      </c>
      <c r="B1023" s="206">
        <v>67</v>
      </c>
      <c r="C1023" s="189">
        <v>58</v>
      </c>
      <c r="D1023" s="189">
        <f t="shared" si="1737"/>
        <v>62.5</v>
      </c>
      <c r="E1023" s="226">
        <v>72</v>
      </c>
      <c r="F1023" s="189">
        <v>62</v>
      </c>
      <c r="G1023" s="195">
        <f t="shared" si="1094"/>
        <v>10</v>
      </c>
      <c r="H1023" s="189">
        <f t="shared" si="1738"/>
        <v>67</v>
      </c>
      <c r="I1023" s="195">
        <f t="shared" si="1466"/>
        <v>-4.5</v>
      </c>
      <c r="J1023" s="193" t="s">
        <v>1550</v>
      </c>
      <c r="K1023" s="193" t="s">
        <v>1550</v>
      </c>
      <c r="L1023" s="193" t="s">
        <v>1547</v>
      </c>
      <c r="M1023" s="184">
        <f t="shared" si="1730"/>
        <v>9.8805359999999993</v>
      </c>
      <c r="N1023" s="185">
        <v>9880536</v>
      </c>
      <c r="O1023" s="184">
        <f t="shared" si="1731"/>
        <v>42.800601</v>
      </c>
      <c r="P1023" s="180">
        <v>42800601</v>
      </c>
      <c r="Q1023" s="184">
        <f t="shared" si="1735"/>
        <v>7.3345060000000002</v>
      </c>
      <c r="R1023" s="180">
        <v>7334506</v>
      </c>
      <c r="S1023" s="185">
        <f>SUM(P1023+Q1023*1000000)</f>
        <v>50135107</v>
      </c>
      <c r="T1023" s="185">
        <f t="shared" si="1729"/>
        <v>50.135106999999998</v>
      </c>
      <c r="U1023" s="209">
        <f t="shared" ref="U1023:U1027" si="1739">(R1023/S1023)</f>
        <v>0.14629481093956775</v>
      </c>
      <c r="V1023" s="187">
        <v>25</v>
      </c>
      <c r="W1023" s="223">
        <f t="shared" si="1736"/>
        <v>2.00540428</v>
      </c>
      <c r="X1023" s="228">
        <f t="shared" ref="X1023:X1027" si="1740">SUM(M1023/V1023)</f>
        <v>0.39522143999999998</v>
      </c>
      <c r="Y1023" s="189">
        <v>2015</v>
      </c>
      <c r="Z1023" s="190"/>
      <c r="AA1023" s="190"/>
      <c r="AB1023" s="224" t="s">
        <v>3575</v>
      </c>
      <c r="AC1023" s="189"/>
    </row>
    <row r="1024" spans="1:29">
      <c r="A1024" s="262" t="s">
        <v>3576</v>
      </c>
      <c r="B1024" s="177">
        <v>34</v>
      </c>
      <c r="C1024" s="195">
        <v>45</v>
      </c>
      <c r="D1024" s="180">
        <f t="shared" si="1737"/>
        <v>39.5</v>
      </c>
      <c r="E1024" s="271">
        <v>64</v>
      </c>
      <c r="F1024" s="195">
        <v>60</v>
      </c>
      <c r="G1024" s="211">
        <f t="shared" si="1094"/>
        <v>4</v>
      </c>
      <c r="H1024" s="211">
        <f t="shared" si="1738"/>
        <v>62</v>
      </c>
      <c r="I1024" s="181">
        <f t="shared" si="1466"/>
        <v>-22.5</v>
      </c>
      <c r="J1024" s="196" t="s">
        <v>1609</v>
      </c>
      <c r="K1024" s="196" t="s">
        <v>2061</v>
      </c>
      <c r="L1024" s="197" t="s">
        <v>1541</v>
      </c>
      <c r="M1024" s="198">
        <f t="shared" si="1730"/>
        <v>14.846778</v>
      </c>
      <c r="N1024" s="180">
        <v>14846778</v>
      </c>
      <c r="O1024" s="198">
        <f t="shared" si="1731"/>
        <v>36.249673999999999</v>
      </c>
      <c r="P1024" s="180">
        <v>36249674</v>
      </c>
      <c r="Q1024" s="198">
        <f t="shared" si="1735"/>
        <v>29.918277</v>
      </c>
      <c r="R1024" s="181">
        <f>S1024-P1024</f>
        <v>29918277</v>
      </c>
      <c r="S1024" s="180">
        <v>66167951</v>
      </c>
      <c r="T1024" s="180">
        <f t="shared" si="1729"/>
        <v>66.167951000000002</v>
      </c>
      <c r="U1024" s="186">
        <f t="shared" si="1739"/>
        <v>0.45215661884406849</v>
      </c>
      <c r="V1024" s="227">
        <v>33</v>
      </c>
      <c r="W1024" s="239">
        <f>SUM(S1024/(V1024*1000000))</f>
        <v>2.0050894242424242</v>
      </c>
      <c r="X1024" s="186">
        <f t="shared" si="1740"/>
        <v>0.44990236363636366</v>
      </c>
      <c r="Y1024" s="195">
        <v>2017</v>
      </c>
      <c r="Z1024" s="202"/>
      <c r="AA1024" s="202"/>
      <c r="AB1024" s="203" t="s">
        <v>3577</v>
      </c>
      <c r="AC1024" s="202"/>
    </row>
    <row r="1025" spans="1:29">
      <c r="A1025" s="261" t="s">
        <v>3578</v>
      </c>
      <c r="B1025" s="218">
        <v>18</v>
      </c>
      <c r="C1025" s="178">
        <v>33</v>
      </c>
      <c r="D1025" s="218">
        <f t="shared" ref="D1025:D1026" si="1741">AVERAGE(B1025:C1025)</f>
        <v>25.5</v>
      </c>
      <c r="E1025" s="272">
        <v>40</v>
      </c>
      <c r="F1025" s="178">
        <v>55</v>
      </c>
      <c r="G1025" s="178">
        <f t="shared" si="1094"/>
        <v>-15</v>
      </c>
      <c r="H1025" s="178">
        <f t="shared" ref="H1025:H1026" si="1742">AVERAGE(E1025:F1025)</f>
        <v>47.5</v>
      </c>
      <c r="I1025" s="218">
        <f t="shared" si="1466"/>
        <v>-22</v>
      </c>
      <c r="J1025" s="213" t="s">
        <v>1612</v>
      </c>
      <c r="K1025" s="213" t="s">
        <v>1612</v>
      </c>
      <c r="L1025" s="213" t="s">
        <v>1547</v>
      </c>
      <c r="M1025" s="221">
        <v>8.0500000000000007</v>
      </c>
      <c r="N1025" s="222">
        <f>M1025*1000000</f>
        <v>8050000.0000000009</v>
      </c>
      <c r="O1025" s="184">
        <v>22.96</v>
      </c>
      <c r="P1025" s="222">
        <f>O1025*1000000</f>
        <v>22960000</v>
      </c>
      <c r="Q1025" s="184">
        <v>13.12</v>
      </c>
      <c r="R1025" s="180">
        <f>SUM(Q1025*1000000)</f>
        <v>13120000</v>
      </c>
      <c r="S1025" s="222">
        <f>T1025*1000000</f>
        <v>36080000</v>
      </c>
      <c r="T1025" s="222">
        <v>36.08</v>
      </c>
      <c r="U1025" s="209">
        <f t="shared" si="1739"/>
        <v>0.36363636363636365</v>
      </c>
      <c r="V1025" s="187">
        <v>18</v>
      </c>
      <c r="W1025" s="223">
        <f t="shared" ref="W1025:W1026" si="1743">SUM(T1025/V1025)</f>
        <v>2.0044444444444443</v>
      </c>
      <c r="X1025" s="228">
        <f t="shared" si="1740"/>
        <v>0.44722222222222224</v>
      </c>
      <c r="Y1025" s="178">
        <v>2009</v>
      </c>
      <c r="Z1025" s="190"/>
      <c r="AA1025" s="190"/>
      <c r="AB1025" s="224" t="s">
        <v>3579</v>
      </c>
      <c r="AC1025" s="189"/>
    </row>
    <row r="1026" spans="1:29">
      <c r="A1026" s="261" t="s">
        <v>3580</v>
      </c>
      <c r="B1026" s="218">
        <v>67</v>
      </c>
      <c r="C1026" s="189">
        <v>67</v>
      </c>
      <c r="D1026" s="218">
        <f t="shared" si="1741"/>
        <v>67</v>
      </c>
      <c r="E1026" s="271">
        <v>78</v>
      </c>
      <c r="F1026" s="189">
        <v>73</v>
      </c>
      <c r="G1026" s="178">
        <f t="shared" si="1094"/>
        <v>5</v>
      </c>
      <c r="H1026" s="178">
        <f t="shared" si="1742"/>
        <v>75.5</v>
      </c>
      <c r="I1026" s="218">
        <f t="shared" si="1466"/>
        <v>-8.5</v>
      </c>
      <c r="J1026" s="193" t="s">
        <v>1550</v>
      </c>
      <c r="K1026" s="193" t="s">
        <v>1550</v>
      </c>
      <c r="L1026" s="213" t="s">
        <v>1547</v>
      </c>
      <c r="M1026" s="184">
        <v>1.7613350000000001</v>
      </c>
      <c r="N1026" s="180">
        <v>1761335</v>
      </c>
      <c r="O1026" s="216">
        <f t="shared" ref="O1026:O1028" si="1744">P1026/1000000</f>
        <v>11.897548</v>
      </c>
      <c r="P1026" s="222">
        <v>11897548</v>
      </c>
      <c r="Q1026" s="216">
        <f t="shared" ref="Q1026:Q1028" si="1745">R1026/1000000</f>
        <v>23.020659999999999</v>
      </c>
      <c r="R1026" s="222">
        <v>23020660</v>
      </c>
      <c r="S1026" s="222">
        <v>34918208</v>
      </c>
      <c r="T1026" s="222">
        <f t="shared" ref="T1026:T1030" si="1746">S1026/1000000</f>
        <v>34.918208</v>
      </c>
      <c r="U1026" s="209">
        <f t="shared" si="1739"/>
        <v>0.65927380924015344</v>
      </c>
      <c r="V1026" s="187">
        <v>17.5</v>
      </c>
      <c r="W1026" s="223">
        <f t="shared" si="1743"/>
        <v>1.9953261714285715</v>
      </c>
      <c r="X1026" s="228">
        <f t="shared" si="1740"/>
        <v>0.10064771428571428</v>
      </c>
      <c r="Y1026" s="178">
        <v>2007</v>
      </c>
      <c r="Z1026" s="190"/>
      <c r="AA1026" s="190"/>
      <c r="AB1026" s="191" t="s">
        <v>3581</v>
      </c>
      <c r="AC1026" s="190"/>
    </row>
    <row r="1027" spans="1:29">
      <c r="A1027" s="274" t="s">
        <v>3582</v>
      </c>
      <c r="B1027" s="177">
        <v>59</v>
      </c>
      <c r="C1027" s="177">
        <v>57</v>
      </c>
      <c r="D1027" s="177">
        <f t="shared" ref="D1027:D1028" si="1747">(B1027+C1027)/2</f>
        <v>58</v>
      </c>
      <c r="E1027" s="230">
        <v>43</v>
      </c>
      <c r="F1027" s="177">
        <v>61</v>
      </c>
      <c r="G1027" s="177">
        <f t="shared" si="1094"/>
        <v>-18</v>
      </c>
      <c r="H1027" s="177">
        <f t="shared" ref="H1027:H1028" si="1748">(E1027+F1027)/2</f>
        <v>52</v>
      </c>
      <c r="I1027" s="177">
        <f t="shared" si="1466"/>
        <v>6</v>
      </c>
      <c r="J1027" s="183" t="s">
        <v>1402</v>
      </c>
      <c r="K1027" s="232" t="s">
        <v>3583</v>
      </c>
      <c r="L1027" s="232" t="s">
        <v>1541</v>
      </c>
      <c r="M1027" s="216">
        <f t="shared" ref="M1027:M1028" si="1749">N1027/1000000</f>
        <v>24.502775</v>
      </c>
      <c r="N1027" s="180">
        <v>24502775</v>
      </c>
      <c r="O1027" s="216">
        <f t="shared" si="1744"/>
        <v>24.502775</v>
      </c>
      <c r="P1027" s="180">
        <v>24502775</v>
      </c>
      <c r="Q1027" s="216">
        <f t="shared" si="1745"/>
        <v>17.3</v>
      </c>
      <c r="R1027" s="180">
        <v>17300000</v>
      </c>
      <c r="S1027" s="180">
        <f>P1027+R1027</f>
        <v>41802775</v>
      </c>
      <c r="T1027" s="180">
        <f t="shared" si="1746"/>
        <v>41.802774999999997</v>
      </c>
      <c r="U1027" s="234">
        <f t="shared" si="1739"/>
        <v>0.41384812371905932</v>
      </c>
      <c r="V1027" s="227">
        <v>21</v>
      </c>
      <c r="W1027" s="235">
        <f>SUM(S1027/(V1027*1000000))</f>
        <v>1.9906083333333333</v>
      </c>
      <c r="X1027" s="234">
        <f t="shared" si="1740"/>
        <v>1.1667988095238095</v>
      </c>
      <c r="Y1027" s="177">
        <v>2019</v>
      </c>
      <c r="Z1027" s="236"/>
      <c r="AA1027" s="236"/>
      <c r="AB1027" s="231" t="s">
        <v>3584</v>
      </c>
      <c r="AC1027" s="190"/>
    </row>
    <row r="1028" spans="1:29">
      <c r="A1028" s="263" t="s">
        <v>3585</v>
      </c>
      <c r="B1028" s="206">
        <v>41</v>
      </c>
      <c r="C1028" s="189">
        <v>42</v>
      </c>
      <c r="D1028" s="252">
        <f t="shared" si="1747"/>
        <v>41.5</v>
      </c>
      <c r="E1028" s="226">
        <v>46</v>
      </c>
      <c r="F1028" s="189">
        <v>46</v>
      </c>
      <c r="G1028" s="180">
        <f t="shared" si="1094"/>
        <v>0</v>
      </c>
      <c r="H1028" s="195">
        <f t="shared" si="1748"/>
        <v>46</v>
      </c>
      <c r="I1028" s="208">
        <f t="shared" si="1466"/>
        <v>-4.5</v>
      </c>
      <c r="J1028" s="193" t="s">
        <v>1565</v>
      </c>
      <c r="K1028" s="193" t="s">
        <v>1565</v>
      </c>
      <c r="L1028" s="183" t="s">
        <v>1547</v>
      </c>
      <c r="M1028" s="184">
        <f t="shared" si="1749"/>
        <v>16.890204000000001</v>
      </c>
      <c r="N1028" s="185">
        <v>16890204</v>
      </c>
      <c r="O1028" s="184">
        <f t="shared" si="1744"/>
        <v>52.607303000000002</v>
      </c>
      <c r="P1028" s="185">
        <v>52607303</v>
      </c>
      <c r="Q1028" s="184">
        <f t="shared" si="1745"/>
        <v>36.933408</v>
      </c>
      <c r="R1028" s="185">
        <v>36933408</v>
      </c>
      <c r="S1028" s="185">
        <f>R1028+P1028</f>
        <v>89540711</v>
      </c>
      <c r="T1028" s="185">
        <f t="shared" si="1746"/>
        <v>89.540711000000002</v>
      </c>
      <c r="U1028" s="209">
        <f>R1028/S1028</f>
        <v>0.41247615288647865</v>
      </c>
      <c r="V1028" s="187">
        <v>45</v>
      </c>
      <c r="W1028" s="188">
        <f t="shared" ref="W1028:W1029" si="1750">SUM(T1028/V1028)</f>
        <v>1.9897935777777778</v>
      </c>
      <c r="X1028" s="209">
        <f>N1028/(V1028*1000000)</f>
        <v>0.37533786666666669</v>
      </c>
      <c r="Y1028" s="189">
        <v>2016</v>
      </c>
      <c r="Z1028" s="190"/>
      <c r="AA1028" s="190"/>
      <c r="AB1028" s="191" t="s">
        <v>3586</v>
      </c>
      <c r="AC1028" s="190"/>
    </row>
    <row r="1029" spans="1:29">
      <c r="A1029" s="261" t="s">
        <v>3587</v>
      </c>
      <c r="B1029" s="206">
        <v>60</v>
      </c>
      <c r="C1029" s="189">
        <v>52</v>
      </c>
      <c r="D1029" s="247">
        <f>AVERAGE(B1029:C1029)</f>
        <v>56</v>
      </c>
      <c r="E1029" s="226">
        <v>72</v>
      </c>
      <c r="F1029" s="178">
        <v>70</v>
      </c>
      <c r="G1029" s="220">
        <f t="shared" si="1094"/>
        <v>2</v>
      </c>
      <c r="H1029" s="220">
        <f>AVERAGE(E1029:F1029)</f>
        <v>71</v>
      </c>
      <c r="I1029" s="220">
        <f t="shared" si="1466"/>
        <v>-15</v>
      </c>
      <c r="J1029" s="213" t="s">
        <v>1612</v>
      </c>
      <c r="K1029" s="213" t="s">
        <v>1612</v>
      </c>
      <c r="L1029" s="213" t="s">
        <v>1541</v>
      </c>
      <c r="M1029" s="184">
        <v>16.84</v>
      </c>
      <c r="N1029" s="222">
        <f>M1029*1000000</f>
        <v>16840000</v>
      </c>
      <c r="O1029" s="184">
        <v>58.71</v>
      </c>
      <c r="P1029" s="222">
        <f>O1029*1000000</f>
        <v>58710000</v>
      </c>
      <c r="Q1029" s="184">
        <v>58.39</v>
      </c>
      <c r="R1029" s="180">
        <f>SUM(Q1029*1000000)</f>
        <v>58390000</v>
      </c>
      <c r="S1029" s="185">
        <f>SUM(N1029:P1029)</f>
        <v>75550058.710000008</v>
      </c>
      <c r="T1029" s="180">
        <f t="shared" si="1746"/>
        <v>75.550058710000002</v>
      </c>
      <c r="U1029" s="209">
        <f t="shared" ref="U1029:U1031" si="1751">(R1029/S1029)</f>
        <v>0.77286505129176486</v>
      </c>
      <c r="V1029" s="187">
        <v>38</v>
      </c>
      <c r="W1029" s="223">
        <f t="shared" si="1750"/>
        <v>1.9881594397368421</v>
      </c>
      <c r="X1029" s="228">
        <f t="shared" ref="X1029:X1031" si="1752">SUM(M1029/V1029)</f>
        <v>0.44315789473684208</v>
      </c>
      <c r="Y1029" s="178">
        <v>2011</v>
      </c>
      <c r="Z1029" s="190"/>
      <c r="AA1029" s="190"/>
      <c r="AB1029" s="224" t="s">
        <v>3588</v>
      </c>
      <c r="AC1029" s="189"/>
    </row>
    <row r="1030" spans="1:29">
      <c r="A1030" s="267" t="s">
        <v>569</v>
      </c>
      <c r="B1030" s="177">
        <v>78</v>
      </c>
      <c r="C1030" s="178">
        <v>66</v>
      </c>
      <c r="D1030" s="180">
        <f>(B1030+C1030)/2</f>
        <v>72</v>
      </c>
      <c r="E1030" s="272">
        <v>69</v>
      </c>
      <c r="F1030" s="180">
        <v>70</v>
      </c>
      <c r="G1030" s="181">
        <f t="shared" si="1094"/>
        <v>-1</v>
      </c>
      <c r="H1030" s="182">
        <f>(E1030+F1030)/2</f>
        <v>69.5</v>
      </c>
      <c r="I1030" s="181">
        <f t="shared" si="1466"/>
        <v>2.5</v>
      </c>
      <c r="J1030" s="183" t="s">
        <v>2292</v>
      </c>
      <c r="K1030" s="183" t="s">
        <v>2292</v>
      </c>
      <c r="L1030" s="183" t="s">
        <v>1557</v>
      </c>
      <c r="M1030" s="184">
        <f>N1030/1000000</f>
        <v>23.523121</v>
      </c>
      <c r="N1030" s="180">
        <v>23523121</v>
      </c>
      <c r="O1030" s="184">
        <f>P1030/1000000</f>
        <v>138.72930500000001</v>
      </c>
      <c r="P1030" s="180">
        <v>138729305</v>
      </c>
      <c r="Q1030" s="184">
        <f>R1030/1000000</f>
        <v>119.063315</v>
      </c>
      <c r="R1030" s="180">
        <v>119063315</v>
      </c>
      <c r="S1030" s="180">
        <v>257792620</v>
      </c>
      <c r="T1030" s="185">
        <f t="shared" si="1746"/>
        <v>257.79262</v>
      </c>
      <c r="U1030" s="186">
        <f t="shared" si="1751"/>
        <v>0.4618569569602109</v>
      </c>
      <c r="V1030" s="187">
        <v>130</v>
      </c>
      <c r="W1030" s="239">
        <f>SUM(S1030/(V1030*1000000))</f>
        <v>1.9830201538461538</v>
      </c>
      <c r="X1030" s="186">
        <f t="shared" si="1752"/>
        <v>0.18094708461538461</v>
      </c>
      <c r="Y1030" s="178">
        <v>2018</v>
      </c>
      <c r="Z1030" s="190"/>
      <c r="AA1030" s="190"/>
      <c r="AB1030" s="191" t="s">
        <v>3589</v>
      </c>
      <c r="AC1030" s="190"/>
    </row>
    <row r="1031" spans="1:29">
      <c r="A1031" s="261" t="s">
        <v>3590</v>
      </c>
      <c r="B1031" s="218">
        <v>23</v>
      </c>
      <c r="C1031" s="178">
        <v>39</v>
      </c>
      <c r="D1031" s="218">
        <f>AVERAGE(B1031:C1031)</f>
        <v>31</v>
      </c>
      <c r="E1031" s="272">
        <v>37</v>
      </c>
      <c r="F1031" s="178">
        <v>76</v>
      </c>
      <c r="G1031" s="178">
        <f t="shared" si="1094"/>
        <v>-39</v>
      </c>
      <c r="H1031" s="178">
        <f>AVERAGE(E1031:F1031)</f>
        <v>56.5</v>
      </c>
      <c r="I1031" s="218">
        <f t="shared" si="1466"/>
        <v>-25.5</v>
      </c>
      <c r="J1031" s="213" t="s">
        <v>1609</v>
      </c>
      <c r="K1031" s="213" t="s">
        <v>3591</v>
      </c>
      <c r="L1031" s="213" t="s">
        <v>1547</v>
      </c>
      <c r="M1031" s="221">
        <v>8.6</v>
      </c>
      <c r="N1031" s="222">
        <f>M1031*1000000</f>
        <v>8600000</v>
      </c>
      <c r="O1031" s="184">
        <v>24.85</v>
      </c>
      <c r="P1031" s="222">
        <f>O1031*1000000</f>
        <v>24850000</v>
      </c>
      <c r="Q1031" s="184">
        <v>16.78</v>
      </c>
      <c r="R1031" s="180">
        <f>SUM(Q1031*1000000)</f>
        <v>16780000</v>
      </c>
      <c r="S1031" s="222">
        <f>T1031*1000000</f>
        <v>41630000</v>
      </c>
      <c r="T1031" s="222">
        <v>41.63</v>
      </c>
      <c r="U1031" s="209">
        <f t="shared" si="1751"/>
        <v>0.40307470574105214</v>
      </c>
      <c r="V1031" s="187">
        <v>21</v>
      </c>
      <c r="W1031" s="223">
        <f t="shared" ref="W1031:W1033" si="1753">SUM(T1031/V1031)</f>
        <v>1.9823809523809526</v>
      </c>
      <c r="X1031" s="228">
        <f t="shared" si="1752"/>
        <v>0.40952380952380951</v>
      </c>
      <c r="Y1031" s="178">
        <v>2008</v>
      </c>
      <c r="Z1031" s="190"/>
      <c r="AA1031" s="190"/>
      <c r="AB1031" s="224" t="s">
        <v>3592</v>
      </c>
      <c r="AC1031" s="189"/>
    </row>
    <row r="1032" spans="1:29">
      <c r="A1032" s="262" t="s">
        <v>1087</v>
      </c>
      <c r="B1032" s="177">
        <v>35</v>
      </c>
      <c r="C1032" s="195">
        <v>44</v>
      </c>
      <c r="D1032" s="252">
        <f>(B1032+C1032)/2</f>
        <v>39.5</v>
      </c>
      <c r="E1032" s="271">
        <v>62</v>
      </c>
      <c r="F1032" s="195">
        <v>62</v>
      </c>
      <c r="G1032" s="180">
        <f t="shared" si="1094"/>
        <v>0</v>
      </c>
      <c r="H1032" s="195">
        <f>(E1032+F1032)/2</f>
        <v>62</v>
      </c>
      <c r="I1032" s="208">
        <f t="shared" si="1466"/>
        <v>-22.5</v>
      </c>
      <c r="J1032" s="204" t="s">
        <v>1608</v>
      </c>
      <c r="K1032" s="204" t="s">
        <v>1608</v>
      </c>
      <c r="L1032" s="183" t="s">
        <v>1541</v>
      </c>
      <c r="M1032" s="184">
        <f>N1032/1000000</f>
        <v>38.527856</v>
      </c>
      <c r="N1032" s="180">
        <v>38527856</v>
      </c>
      <c r="O1032" s="216">
        <f t="shared" ref="O1032:O1034" si="1754">P1032/1000000</f>
        <v>126.643061</v>
      </c>
      <c r="P1032" s="180">
        <v>126643061</v>
      </c>
      <c r="Q1032" s="184">
        <f t="shared" ref="Q1032:Q1034" si="1755">R1032/1000000</f>
        <v>230.1</v>
      </c>
      <c r="R1032" s="185">
        <v>230100000</v>
      </c>
      <c r="S1032" s="185">
        <f>R1032+P1032</f>
        <v>356743061</v>
      </c>
      <c r="T1032" s="185">
        <f t="shared" ref="T1032:T1033" si="1756">S1032/1000000</f>
        <v>356.74306100000001</v>
      </c>
      <c r="U1032" s="209">
        <f>R1032/S1032</f>
        <v>0.64500203411104329</v>
      </c>
      <c r="V1032" s="187">
        <v>180</v>
      </c>
      <c r="W1032" s="188">
        <f t="shared" si="1753"/>
        <v>1.9819058944444445</v>
      </c>
      <c r="X1032" s="209">
        <f>N1032/(V1032*1000000)</f>
        <v>0.21404364444444443</v>
      </c>
      <c r="Y1032" s="195">
        <v>2016</v>
      </c>
      <c r="Z1032" s="190"/>
      <c r="AA1032" s="190"/>
      <c r="AB1032" s="191" t="s">
        <v>3593</v>
      </c>
      <c r="AC1032" s="190"/>
    </row>
    <row r="1033" spans="1:29">
      <c r="A1033" s="261" t="s">
        <v>3594</v>
      </c>
      <c r="B1033" s="218">
        <v>8</v>
      </c>
      <c r="C1033" s="189">
        <v>25</v>
      </c>
      <c r="D1033" s="218">
        <f>AVERAGE(B1033:C1033)</f>
        <v>16.5</v>
      </c>
      <c r="E1033" s="226">
        <v>53</v>
      </c>
      <c r="F1033" s="178">
        <v>46</v>
      </c>
      <c r="G1033" s="178">
        <f t="shared" si="1094"/>
        <v>7</v>
      </c>
      <c r="H1033" s="178">
        <f>AVERAGE(E1033:F1033)</f>
        <v>49.5</v>
      </c>
      <c r="I1033" s="218">
        <f t="shared" si="1466"/>
        <v>-33</v>
      </c>
      <c r="J1033" s="213" t="s">
        <v>1612</v>
      </c>
      <c r="K1033" s="213" t="s">
        <v>1741</v>
      </c>
      <c r="L1033" s="213" t="s">
        <v>1547</v>
      </c>
      <c r="M1033" s="184">
        <v>10.422257999999999</v>
      </c>
      <c r="N1033" s="180">
        <v>10422258</v>
      </c>
      <c r="O1033" s="216">
        <f t="shared" si="1754"/>
        <v>43.799818000000002</v>
      </c>
      <c r="P1033" s="222">
        <v>43799818</v>
      </c>
      <c r="Q1033" s="216">
        <f t="shared" si="1755"/>
        <v>25.507406</v>
      </c>
      <c r="R1033" s="222">
        <v>25507406</v>
      </c>
      <c r="S1033" s="222">
        <v>69307224</v>
      </c>
      <c r="T1033" s="222">
        <f t="shared" si="1756"/>
        <v>69.307224000000005</v>
      </c>
      <c r="U1033" s="209">
        <f t="shared" ref="U1033:U1068" si="1757">(R1033/S1033)</f>
        <v>0.36803387190922549</v>
      </c>
      <c r="V1033" s="187">
        <v>35</v>
      </c>
      <c r="W1033" s="223">
        <f t="shared" si="1753"/>
        <v>1.9802064000000001</v>
      </c>
      <c r="X1033" s="228">
        <f t="shared" ref="X1033:X1068" si="1758">SUM(M1033/V1033)</f>
        <v>0.29777879999999995</v>
      </c>
      <c r="Y1033" s="178">
        <v>2007</v>
      </c>
      <c r="Z1033" s="190"/>
      <c r="AA1033" s="190"/>
      <c r="AB1033" s="191" t="s">
        <v>3595</v>
      </c>
      <c r="AC1033" s="190"/>
    </row>
    <row r="1034" spans="1:29">
      <c r="A1034" s="267" t="s">
        <v>3596</v>
      </c>
      <c r="B1034" s="177">
        <v>82</v>
      </c>
      <c r="C1034" s="178">
        <v>71</v>
      </c>
      <c r="D1034" s="180">
        <f>(B1034+C1034)/2</f>
        <v>76.5</v>
      </c>
      <c r="E1034" s="272">
        <v>84</v>
      </c>
      <c r="F1034" s="180">
        <v>74</v>
      </c>
      <c r="G1034" s="181">
        <f t="shared" si="1094"/>
        <v>10</v>
      </c>
      <c r="H1034" s="182">
        <f>(E1034+F1034)/2</f>
        <v>79</v>
      </c>
      <c r="I1034" s="181">
        <f t="shared" si="1466"/>
        <v>-2.5</v>
      </c>
      <c r="J1034" s="183" t="s">
        <v>1554</v>
      </c>
      <c r="K1034" s="183" t="s">
        <v>1554</v>
      </c>
      <c r="L1034" s="183" t="s">
        <v>1541</v>
      </c>
      <c r="M1034" s="184">
        <f>N1034/1000000</f>
        <v>6.8565779999999998</v>
      </c>
      <c r="N1034" s="180">
        <v>6856578</v>
      </c>
      <c r="O1034" s="184">
        <f t="shared" si="1754"/>
        <v>28.780743999999999</v>
      </c>
      <c r="P1034" s="180">
        <v>28780744</v>
      </c>
      <c r="Q1034" s="184">
        <f t="shared" si="1755"/>
        <v>30.503271000000002</v>
      </c>
      <c r="R1034" s="185">
        <f>S1034-P1034</f>
        <v>30503271</v>
      </c>
      <c r="S1034" s="180">
        <v>59284015</v>
      </c>
      <c r="T1034" s="185">
        <f>S1034/100000</f>
        <v>592.84014999999999</v>
      </c>
      <c r="U1034" s="186">
        <f t="shared" si="1757"/>
        <v>0.5145277525484736</v>
      </c>
      <c r="V1034" s="187">
        <v>30</v>
      </c>
      <c r="W1034" s="239">
        <f>SUM(S1034/(V1034*1000000))</f>
        <v>1.9761338333333334</v>
      </c>
      <c r="X1034" s="186">
        <f t="shared" si="1758"/>
        <v>0.22855259999999999</v>
      </c>
      <c r="Y1034" s="178">
        <v>2018</v>
      </c>
      <c r="Z1034" s="190"/>
      <c r="AA1034" s="190"/>
      <c r="AB1034" s="191" t="s">
        <v>3597</v>
      </c>
      <c r="AC1034" s="190"/>
    </row>
    <row r="1035" spans="1:29">
      <c r="A1035" s="261" t="s">
        <v>3598</v>
      </c>
      <c r="B1035" s="218">
        <v>42</v>
      </c>
      <c r="C1035" s="178">
        <v>47</v>
      </c>
      <c r="D1035" s="218">
        <f t="shared" ref="D1035:D1045" si="1759">AVERAGE(B1035:C1035)</f>
        <v>44.5</v>
      </c>
      <c r="E1035" s="272">
        <v>37</v>
      </c>
      <c r="F1035" s="178">
        <v>55</v>
      </c>
      <c r="G1035" s="178">
        <f t="shared" si="1094"/>
        <v>-18</v>
      </c>
      <c r="H1035" s="178">
        <f t="shared" ref="H1035:H1045" si="1760">AVERAGE(E1035:F1035)</f>
        <v>46</v>
      </c>
      <c r="I1035" s="218">
        <f t="shared" si="1466"/>
        <v>-1.5</v>
      </c>
      <c r="J1035" s="213" t="s">
        <v>1550</v>
      </c>
      <c r="K1035" s="213" t="s">
        <v>2364</v>
      </c>
      <c r="L1035" s="213" t="s">
        <v>1547</v>
      </c>
      <c r="M1035" s="221">
        <v>6.9</v>
      </c>
      <c r="N1035" s="222">
        <f t="shared" ref="N1035:N1036" si="1761">M1035*1000000</f>
        <v>6900000</v>
      </c>
      <c r="O1035" s="184">
        <v>16.2</v>
      </c>
      <c r="P1035" s="222">
        <f t="shared" ref="P1035:P1036" si="1762">O1035*1000000</f>
        <v>16200000</v>
      </c>
      <c r="Q1035" s="184">
        <v>15.35</v>
      </c>
      <c r="R1035" s="180">
        <f t="shared" ref="R1035:R1036" si="1763">SUM(Q1035*1000000)</f>
        <v>15350000</v>
      </c>
      <c r="S1035" s="222">
        <f t="shared" ref="S1035:S1036" si="1764">T1035*1000000</f>
        <v>31550000</v>
      </c>
      <c r="T1035" s="222">
        <v>31.55</v>
      </c>
      <c r="U1035" s="209">
        <f t="shared" si="1757"/>
        <v>0.48652931854199682</v>
      </c>
      <c r="V1035" s="187">
        <v>16</v>
      </c>
      <c r="W1035" s="223">
        <f t="shared" ref="W1035:W1038" si="1765">SUM(T1035/V1035)</f>
        <v>1.971875</v>
      </c>
      <c r="X1035" s="228">
        <f t="shared" si="1758"/>
        <v>0.43125000000000002</v>
      </c>
      <c r="Y1035" s="178">
        <v>2009</v>
      </c>
      <c r="Z1035" s="190"/>
      <c r="AA1035" s="190"/>
      <c r="AB1035" s="224" t="str">
        <f>HYPERLINK("http://www.amazon.com/gp/product/B005F2BC28/?tag=titb-20","http://www.amazon.com/gp/product/B005F2BC28/?tag=titb-20")</f>
        <v>http://www.amazon.com/gp/product/B005F2BC28/?tag=titb-20</v>
      </c>
      <c r="AC1035" s="189"/>
    </row>
    <row r="1036" spans="1:29">
      <c r="A1036" s="261" t="s">
        <v>3599</v>
      </c>
      <c r="B1036" s="218">
        <v>54</v>
      </c>
      <c r="C1036" s="178">
        <v>51</v>
      </c>
      <c r="D1036" s="218">
        <f t="shared" si="1759"/>
        <v>52.5</v>
      </c>
      <c r="E1036" s="272">
        <v>68</v>
      </c>
      <c r="F1036" s="178">
        <v>71</v>
      </c>
      <c r="G1036" s="178">
        <f t="shared" si="1094"/>
        <v>-3</v>
      </c>
      <c r="H1036" s="178">
        <f t="shared" si="1760"/>
        <v>69.5</v>
      </c>
      <c r="I1036" s="218">
        <f t="shared" si="1466"/>
        <v>-17</v>
      </c>
      <c r="J1036" s="213" t="s">
        <v>1550</v>
      </c>
      <c r="K1036" s="213" t="s">
        <v>1550</v>
      </c>
      <c r="L1036" s="213" t="s">
        <v>1547</v>
      </c>
      <c r="M1036" s="221">
        <v>30.94</v>
      </c>
      <c r="N1036" s="222">
        <f t="shared" si="1761"/>
        <v>30940000</v>
      </c>
      <c r="O1036" s="184">
        <v>100.47</v>
      </c>
      <c r="P1036" s="222">
        <f t="shared" si="1762"/>
        <v>100470000</v>
      </c>
      <c r="Q1036" s="184">
        <v>27.64</v>
      </c>
      <c r="R1036" s="180">
        <f t="shared" si="1763"/>
        <v>27640000</v>
      </c>
      <c r="S1036" s="222">
        <f t="shared" si="1764"/>
        <v>128110000.00000001</v>
      </c>
      <c r="T1036" s="222">
        <v>128.11000000000001</v>
      </c>
      <c r="U1036" s="209">
        <f t="shared" si="1757"/>
        <v>0.21575208804933257</v>
      </c>
      <c r="V1036" s="187">
        <v>65</v>
      </c>
      <c r="W1036" s="223">
        <f t="shared" si="1765"/>
        <v>1.9709230769230772</v>
      </c>
      <c r="X1036" s="228">
        <f t="shared" si="1758"/>
        <v>0.47600000000000003</v>
      </c>
      <c r="Y1036" s="178">
        <v>2008</v>
      </c>
      <c r="Z1036" s="190"/>
      <c r="AA1036" s="190"/>
      <c r="AB1036" s="224" t="s">
        <v>3600</v>
      </c>
      <c r="AC1036" s="189"/>
    </row>
    <row r="1037" spans="1:29">
      <c r="A1037" s="263" t="s">
        <v>3601</v>
      </c>
      <c r="B1037" s="206">
        <v>39</v>
      </c>
      <c r="C1037" s="189">
        <v>44</v>
      </c>
      <c r="D1037" s="253">
        <f t="shared" si="1759"/>
        <v>41.5</v>
      </c>
      <c r="E1037" s="226">
        <v>47</v>
      </c>
      <c r="F1037" s="189">
        <v>61</v>
      </c>
      <c r="G1037" s="244">
        <f t="shared" si="1094"/>
        <v>-14</v>
      </c>
      <c r="H1037" s="244">
        <f t="shared" si="1760"/>
        <v>54</v>
      </c>
      <c r="I1037" s="244">
        <f t="shared" si="1466"/>
        <v>-12.5</v>
      </c>
      <c r="J1037" s="193" t="s">
        <v>1554</v>
      </c>
      <c r="K1037" s="193" t="s">
        <v>1581</v>
      </c>
      <c r="L1037" s="193" t="s">
        <v>1547</v>
      </c>
      <c r="M1037" s="184">
        <f>N1037/1000000</f>
        <v>7.9449769999999997</v>
      </c>
      <c r="N1037" s="185">
        <v>7944977</v>
      </c>
      <c r="O1037" s="184">
        <f>P1037/1000000</f>
        <v>30.664106</v>
      </c>
      <c r="P1037" s="185">
        <v>30664106</v>
      </c>
      <c r="Q1037" s="184">
        <f>R1037/1000000</f>
        <v>20.5</v>
      </c>
      <c r="R1037" s="185">
        <v>20500000</v>
      </c>
      <c r="S1037" s="185">
        <v>51164106</v>
      </c>
      <c r="T1037" s="185">
        <f>S1037/1000000</f>
        <v>51.164105999999997</v>
      </c>
      <c r="U1037" s="209">
        <f t="shared" si="1757"/>
        <v>0.40067151764559317</v>
      </c>
      <c r="V1037" s="227">
        <v>26</v>
      </c>
      <c r="W1037" s="223">
        <f t="shared" si="1765"/>
        <v>1.9678502307692307</v>
      </c>
      <c r="X1037" s="228">
        <f t="shared" si="1758"/>
        <v>0.30557603846153847</v>
      </c>
      <c r="Y1037" s="189">
        <v>2013</v>
      </c>
      <c r="Z1037" s="190"/>
      <c r="AA1037" s="190"/>
      <c r="AB1037" s="224" t="s">
        <v>3602</v>
      </c>
      <c r="AC1037" s="189"/>
    </row>
    <row r="1038" spans="1:29">
      <c r="A1038" s="261" t="s">
        <v>3603</v>
      </c>
      <c r="B1038" s="218">
        <v>48</v>
      </c>
      <c r="C1038" s="178">
        <v>53</v>
      </c>
      <c r="D1038" s="247">
        <f t="shared" si="1759"/>
        <v>50.5</v>
      </c>
      <c r="E1038" s="272">
        <v>68</v>
      </c>
      <c r="F1038" s="178">
        <v>73</v>
      </c>
      <c r="G1038" s="220">
        <f t="shared" si="1094"/>
        <v>-5</v>
      </c>
      <c r="H1038" s="220">
        <f t="shared" si="1760"/>
        <v>70.5</v>
      </c>
      <c r="I1038" s="220">
        <f t="shared" si="1466"/>
        <v>-20</v>
      </c>
      <c r="J1038" s="213" t="s">
        <v>1609</v>
      </c>
      <c r="K1038" s="213" t="s">
        <v>2737</v>
      </c>
      <c r="L1038" s="213" t="s">
        <v>1547</v>
      </c>
      <c r="M1038" s="221">
        <v>32.700000000000003</v>
      </c>
      <c r="N1038" s="222">
        <f>M1038*1000000</f>
        <v>32700000.000000004</v>
      </c>
      <c r="O1038" s="184">
        <v>94.84</v>
      </c>
      <c r="P1038" s="222">
        <f>O1038*1000000</f>
        <v>94840000</v>
      </c>
      <c r="Q1038" s="184">
        <v>62.27</v>
      </c>
      <c r="R1038" s="180">
        <f>SUM(Q1038*1000000)</f>
        <v>62270000</v>
      </c>
      <c r="S1038" s="222">
        <f>T1038*1000000</f>
        <v>157110000</v>
      </c>
      <c r="T1038" s="222">
        <f>SUM(O1038+Q1038)</f>
        <v>157.11000000000001</v>
      </c>
      <c r="U1038" s="209">
        <f t="shared" si="1757"/>
        <v>0.39634650881547961</v>
      </c>
      <c r="V1038" s="187">
        <v>80</v>
      </c>
      <c r="W1038" s="223">
        <f t="shared" si="1765"/>
        <v>1.9638750000000003</v>
      </c>
      <c r="X1038" s="228">
        <f t="shared" si="1758"/>
        <v>0.40875000000000006</v>
      </c>
      <c r="Y1038" s="178">
        <v>2010</v>
      </c>
      <c r="Z1038" s="190"/>
      <c r="AA1038" s="190"/>
      <c r="AB1038" s="224" t="s">
        <v>3604</v>
      </c>
      <c r="AC1038" s="189"/>
    </row>
    <row r="1039" spans="1:29">
      <c r="A1039" s="261" t="s">
        <v>3605</v>
      </c>
      <c r="B1039" s="218">
        <v>49</v>
      </c>
      <c r="C1039" s="178">
        <v>46</v>
      </c>
      <c r="D1039" s="247">
        <f t="shared" si="1759"/>
        <v>47.5</v>
      </c>
      <c r="E1039" s="272">
        <v>45</v>
      </c>
      <c r="F1039" s="178">
        <v>53</v>
      </c>
      <c r="G1039" s="220">
        <f t="shared" si="1094"/>
        <v>-8</v>
      </c>
      <c r="H1039" s="220">
        <f t="shared" si="1760"/>
        <v>49</v>
      </c>
      <c r="I1039" s="220">
        <f t="shared" si="1466"/>
        <v>-1.5</v>
      </c>
      <c r="J1039" s="213" t="s">
        <v>1701</v>
      </c>
      <c r="K1039" s="213" t="s">
        <v>1920</v>
      </c>
      <c r="L1039" s="196" t="s">
        <v>1541</v>
      </c>
      <c r="M1039" s="221">
        <f>N1039/1000000</f>
        <v>18.132085</v>
      </c>
      <c r="N1039" s="222">
        <v>18132085</v>
      </c>
      <c r="O1039" s="184">
        <f>P1039/1000000</f>
        <v>64.935167000000007</v>
      </c>
      <c r="P1039" s="222">
        <v>64935167</v>
      </c>
      <c r="Q1039" s="184">
        <f>R1039/1000000</f>
        <v>101.235755</v>
      </c>
      <c r="R1039" s="185">
        <v>101235755</v>
      </c>
      <c r="S1039" s="222">
        <v>166170922</v>
      </c>
      <c r="T1039" s="222">
        <f>S1039/1000000</f>
        <v>166.17092199999999</v>
      </c>
      <c r="U1039" s="209">
        <f t="shared" si="1757"/>
        <v>0.60922665519061148</v>
      </c>
      <c r="V1039" s="187">
        <v>85</v>
      </c>
      <c r="W1039" s="223">
        <f>SUM((S1039/1000000)/V1039)</f>
        <v>1.9549520235294116</v>
      </c>
      <c r="X1039" s="228">
        <f t="shared" si="1758"/>
        <v>0.21331864705882353</v>
      </c>
      <c r="Y1039" s="182">
        <v>2012</v>
      </c>
      <c r="Z1039" s="190"/>
      <c r="AA1039" s="190"/>
      <c r="AB1039" s="224" t="s">
        <v>3606</v>
      </c>
      <c r="AC1039" s="189"/>
    </row>
    <row r="1040" spans="1:29">
      <c r="A1040" s="261" t="s">
        <v>3607</v>
      </c>
      <c r="B1040" s="218">
        <v>32</v>
      </c>
      <c r="C1040" s="178">
        <v>47</v>
      </c>
      <c r="D1040" s="218">
        <f t="shared" si="1759"/>
        <v>39.5</v>
      </c>
      <c r="E1040" s="272">
        <v>34</v>
      </c>
      <c r="F1040" s="178">
        <v>63</v>
      </c>
      <c r="G1040" s="178">
        <f t="shared" si="1094"/>
        <v>-29</v>
      </c>
      <c r="H1040" s="178">
        <f t="shared" si="1760"/>
        <v>48.5</v>
      </c>
      <c r="I1040" s="218">
        <f t="shared" si="1466"/>
        <v>-9</v>
      </c>
      <c r="J1040" s="213" t="s">
        <v>1636</v>
      </c>
      <c r="K1040" s="213" t="s">
        <v>2586</v>
      </c>
      <c r="L1040" s="213" t="s">
        <v>1557</v>
      </c>
      <c r="M1040" s="221">
        <v>10.1</v>
      </c>
      <c r="N1040" s="222">
        <f>M1040*1000000</f>
        <v>10100000</v>
      </c>
      <c r="O1040" s="184">
        <v>20.98</v>
      </c>
      <c r="P1040" s="222">
        <f>O1040*1000000</f>
        <v>20980000</v>
      </c>
      <c r="Q1040" s="184">
        <v>47.39</v>
      </c>
      <c r="R1040" s="180">
        <f>SUM(Q1040*1000000)</f>
        <v>47390000</v>
      </c>
      <c r="S1040" s="222">
        <f>T1040*1000000</f>
        <v>68370000</v>
      </c>
      <c r="T1040" s="222">
        <v>68.37</v>
      </c>
      <c r="U1040" s="209">
        <f t="shared" si="1757"/>
        <v>0.69314026619862512</v>
      </c>
      <c r="V1040" s="187">
        <v>35</v>
      </c>
      <c r="W1040" s="223">
        <f>SUM(T1040/V1040)</f>
        <v>1.9534285714285715</v>
      </c>
      <c r="X1040" s="228">
        <f t="shared" si="1758"/>
        <v>0.28857142857142853</v>
      </c>
      <c r="Y1040" s="178">
        <v>2008</v>
      </c>
      <c r="Z1040" s="190"/>
      <c r="AA1040" s="190"/>
      <c r="AB1040" s="224" t="s">
        <v>3608</v>
      </c>
      <c r="AC1040" s="189"/>
    </row>
    <row r="1041" spans="1:29">
      <c r="A1041" s="265" t="s">
        <v>3609</v>
      </c>
      <c r="B1041" s="241">
        <v>82</v>
      </c>
      <c r="C1041" s="182">
        <v>67</v>
      </c>
      <c r="D1041" s="254">
        <f t="shared" si="1759"/>
        <v>74.5</v>
      </c>
      <c r="E1041" s="273">
        <v>78</v>
      </c>
      <c r="F1041" s="182">
        <v>73</v>
      </c>
      <c r="G1041" s="211">
        <f t="shared" si="1094"/>
        <v>5</v>
      </c>
      <c r="H1041" s="211">
        <f t="shared" si="1760"/>
        <v>75.5</v>
      </c>
      <c r="I1041" s="211">
        <f t="shared" si="1466"/>
        <v>-1</v>
      </c>
      <c r="J1041" s="196" t="s">
        <v>1701</v>
      </c>
      <c r="K1041" s="196" t="s">
        <v>3610</v>
      </c>
      <c r="L1041" s="196" t="s">
        <v>1630</v>
      </c>
      <c r="M1041" s="216">
        <f t="shared" ref="M1041:M1042" si="1766">N1041/1000000</f>
        <v>17.005217999999999</v>
      </c>
      <c r="N1041" s="181">
        <v>17005218</v>
      </c>
      <c r="O1041" s="216">
        <f t="shared" ref="O1041:O1042" si="1767">P1041/1000000</f>
        <v>50.151542999999997</v>
      </c>
      <c r="P1041" s="181">
        <v>50151543</v>
      </c>
      <c r="Q1041" s="184">
        <f t="shared" ref="Q1041:Q1042" si="1768">R1041/1000000</f>
        <v>47.285105999999999</v>
      </c>
      <c r="R1041" s="180">
        <v>47285106</v>
      </c>
      <c r="S1041" s="181">
        <v>97437106</v>
      </c>
      <c r="T1041" s="180">
        <f t="shared" ref="T1041:T1042" si="1769">S1041/1000000</f>
        <v>97.437106</v>
      </c>
      <c r="U1041" s="209">
        <f t="shared" si="1757"/>
        <v>0.48528848958219262</v>
      </c>
      <c r="V1041" s="227">
        <v>50</v>
      </c>
      <c r="W1041" s="239">
        <f t="shared" ref="W1041:W1042" si="1770">SUM(S1041/(V1041*1000000))</f>
        <v>1.9487421199999999</v>
      </c>
      <c r="X1041" s="228">
        <f t="shared" si="1758"/>
        <v>0.34010435999999999</v>
      </c>
      <c r="Y1041" s="182">
        <v>2014</v>
      </c>
      <c r="Z1041" s="202"/>
      <c r="AA1041" s="190"/>
      <c r="AB1041" s="224" t="s">
        <v>3611</v>
      </c>
      <c r="AC1041" s="189"/>
    </row>
    <row r="1042" spans="1:29">
      <c r="A1042" s="265" t="s">
        <v>3612</v>
      </c>
      <c r="B1042" s="241">
        <v>98</v>
      </c>
      <c r="C1042" s="182">
        <v>86</v>
      </c>
      <c r="D1042" s="254">
        <f t="shared" si="1759"/>
        <v>92</v>
      </c>
      <c r="E1042" s="273">
        <v>74</v>
      </c>
      <c r="F1042" s="182">
        <v>79</v>
      </c>
      <c r="G1042" s="211">
        <f t="shared" si="1094"/>
        <v>-5</v>
      </c>
      <c r="H1042" s="211">
        <f t="shared" si="1760"/>
        <v>76.5</v>
      </c>
      <c r="I1042" s="211">
        <f t="shared" si="1466"/>
        <v>15.5</v>
      </c>
      <c r="J1042" s="196" t="s">
        <v>1402</v>
      </c>
      <c r="K1042" s="196" t="s">
        <v>1402</v>
      </c>
      <c r="L1042" s="196" t="s">
        <v>1547</v>
      </c>
      <c r="M1042" s="216">
        <f t="shared" si="1766"/>
        <v>3.0006999999999999E-2</v>
      </c>
      <c r="N1042" s="181">
        <v>30007</v>
      </c>
      <c r="O1042" s="216">
        <f t="shared" si="1767"/>
        <v>0.95079199999999997</v>
      </c>
      <c r="P1042" s="181">
        <v>950792</v>
      </c>
      <c r="Q1042" s="184">
        <f t="shared" si="1768"/>
        <v>3.9169999999999998</v>
      </c>
      <c r="R1042" s="180">
        <v>3917000</v>
      </c>
      <c r="S1042" s="181">
        <v>4867792</v>
      </c>
      <c r="T1042" s="180">
        <f t="shared" si="1769"/>
        <v>4.8677919999999997</v>
      </c>
      <c r="U1042" s="209">
        <f t="shared" si="1757"/>
        <v>0.80467694593359784</v>
      </c>
      <c r="V1042" s="227">
        <v>2.5</v>
      </c>
      <c r="W1042" s="239">
        <f t="shared" si="1770"/>
        <v>1.9471168000000001</v>
      </c>
      <c r="X1042" s="228">
        <f t="shared" si="1758"/>
        <v>1.2002799999999999E-2</v>
      </c>
      <c r="Y1042" s="182">
        <v>2014</v>
      </c>
      <c r="Z1042" s="202"/>
      <c r="AA1042" s="190"/>
      <c r="AB1042" s="224" t="s">
        <v>3613</v>
      </c>
      <c r="AC1042" s="189"/>
    </row>
    <row r="1043" spans="1:29">
      <c r="A1043" s="261" t="s">
        <v>3614</v>
      </c>
      <c r="B1043" s="218">
        <v>87</v>
      </c>
      <c r="C1043" s="178">
        <v>78</v>
      </c>
      <c r="D1043" s="247">
        <f t="shared" si="1759"/>
        <v>82.5</v>
      </c>
      <c r="E1043" s="272">
        <v>70</v>
      </c>
      <c r="F1043" s="178">
        <v>73</v>
      </c>
      <c r="G1043" s="220">
        <f t="shared" si="1094"/>
        <v>-3</v>
      </c>
      <c r="H1043" s="220">
        <f t="shared" si="1760"/>
        <v>71.5</v>
      </c>
      <c r="I1043" s="220">
        <f t="shared" si="1466"/>
        <v>11</v>
      </c>
      <c r="J1043" s="213" t="s">
        <v>1609</v>
      </c>
      <c r="K1043" s="213" t="s">
        <v>1723</v>
      </c>
      <c r="L1043" s="213" t="s">
        <v>1557</v>
      </c>
      <c r="M1043" s="221">
        <v>34.5</v>
      </c>
      <c r="N1043" s="222">
        <f t="shared" ref="N1043:N1045" si="1771">M1043*1000000</f>
        <v>34500000</v>
      </c>
      <c r="O1043" s="184">
        <v>75.989999999999995</v>
      </c>
      <c r="P1043" s="222">
        <f t="shared" ref="P1043:P1045" si="1772">O1043*1000000</f>
        <v>75990000</v>
      </c>
      <c r="Q1043" s="184">
        <v>84.4</v>
      </c>
      <c r="R1043" s="180">
        <f t="shared" ref="R1043:R1045" si="1773">SUM(Q1043*1000000)</f>
        <v>84400000</v>
      </c>
      <c r="S1043" s="222">
        <f t="shared" ref="S1043:S1045" si="1774">T1043*1000000</f>
        <v>160390000</v>
      </c>
      <c r="T1043" s="222">
        <v>160.38999999999999</v>
      </c>
      <c r="U1043" s="209">
        <f t="shared" si="1757"/>
        <v>0.5262173452210237</v>
      </c>
      <c r="V1043" s="187">
        <v>82.5</v>
      </c>
      <c r="W1043" s="223">
        <f t="shared" ref="W1043:W1045" si="1775">SUM(T1043/V1043)</f>
        <v>1.9441212121212119</v>
      </c>
      <c r="X1043" s="228">
        <f t="shared" si="1758"/>
        <v>0.41818181818181815</v>
      </c>
      <c r="Y1043" s="178">
        <v>2008</v>
      </c>
      <c r="Z1043" s="190"/>
      <c r="AA1043" s="190"/>
      <c r="AB1043" s="224" t="s">
        <v>3615</v>
      </c>
      <c r="AC1043" s="189"/>
    </row>
    <row r="1044" spans="1:29">
      <c r="A1044" s="261" t="s">
        <v>3616</v>
      </c>
      <c r="B1044" s="218">
        <v>41</v>
      </c>
      <c r="C1044" s="178">
        <v>50</v>
      </c>
      <c r="D1044" s="247">
        <f t="shared" si="1759"/>
        <v>45.5</v>
      </c>
      <c r="E1044" s="272">
        <v>65</v>
      </c>
      <c r="F1044" s="178">
        <v>62</v>
      </c>
      <c r="G1044" s="220">
        <f t="shared" si="1094"/>
        <v>3</v>
      </c>
      <c r="H1044" s="220">
        <f t="shared" si="1760"/>
        <v>63.5</v>
      </c>
      <c r="I1044" s="220">
        <f t="shared" si="1466"/>
        <v>-18</v>
      </c>
      <c r="J1044" s="213" t="s">
        <v>1641</v>
      </c>
      <c r="K1044" s="213" t="s">
        <v>1642</v>
      </c>
      <c r="L1044" s="213" t="s">
        <v>1541</v>
      </c>
      <c r="M1044" s="221">
        <v>8.1999999999999993</v>
      </c>
      <c r="N1044" s="222">
        <f t="shared" si="1771"/>
        <v>8199999.9999999991</v>
      </c>
      <c r="O1044" s="184">
        <v>26.81</v>
      </c>
      <c r="P1044" s="222">
        <f t="shared" si="1772"/>
        <v>26810000</v>
      </c>
      <c r="Q1044" s="184">
        <v>50.9</v>
      </c>
      <c r="R1044" s="180">
        <f t="shared" si="1773"/>
        <v>50900000</v>
      </c>
      <c r="S1044" s="222">
        <f t="shared" si="1774"/>
        <v>77710000</v>
      </c>
      <c r="T1044" s="222">
        <v>77.709999999999994</v>
      </c>
      <c r="U1044" s="209">
        <f t="shared" si="1757"/>
        <v>0.65499935658216446</v>
      </c>
      <c r="V1044" s="187">
        <v>40</v>
      </c>
      <c r="W1044" s="223">
        <f t="shared" si="1775"/>
        <v>1.9427499999999998</v>
      </c>
      <c r="X1044" s="228">
        <f t="shared" si="1758"/>
        <v>0.20499999999999999</v>
      </c>
      <c r="Y1044" s="178">
        <v>2008</v>
      </c>
      <c r="Z1044" s="190"/>
      <c r="AA1044" s="190"/>
      <c r="AB1044" s="224" t="s">
        <v>3617</v>
      </c>
      <c r="AC1044" s="189"/>
    </row>
    <row r="1045" spans="1:29">
      <c r="A1045" s="261" t="s">
        <v>3618</v>
      </c>
      <c r="B1045" s="218">
        <v>15</v>
      </c>
      <c r="C1045" s="178">
        <v>45</v>
      </c>
      <c r="D1045" s="247">
        <f t="shared" si="1759"/>
        <v>30</v>
      </c>
      <c r="E1045" s="272">
        <v>28</v>
      </c>
      <c r="F1045" s="178">
        <v>33</v>
      </c>
      <c r="G1045" s="220">
        <f t="shared" si="1094"/>
        <v>-5</v>
      </c>
      <c r="H1045" s="220">
        <f t="shared" si="1760"/>
        <v>30.5</v>
      </c>
      <c r="I1045" s="220">
        <f t="shared" si="1466"/>
        <v>-0.5</v>
      </c>
      <c r="J1045" s="213" t="s">
        <v>1609</v>
      </c>
      <c r="K1045" s="213" t="s">
        <v>1723</v>
      </c>
      <c r="L1045" s="213" t="s">
        <v>1541</v>
      </c>
      <c r="M1045" s="221">
        <v>4.8</v>
      </c>
      <c r="N1045" s="222">
        <f t="shared" si="1771"/>
        <v>4800000</v>
      </c>
      <c r="O1045" s="184">
        <v>9.36</v>
      </c>
      <c r="P1045" s="222">
        <f t="shared" si="1772"/>
        <v>9360000</v>
      </c>
      <c r="Q1045" s="184">
        <v>48.13</v>
      </c>
      <c r="R1045" s="180">
        <f t="shared" si="1773"/>
        <v>48130000</v>
      </c>
      <c r="S1045" s="222">
        <f t="shared" si="1774"/>
        <v>58230000</v>
      </c>
      <c r="T1045" s="222">
        <v>58.23</v>
      </c>
      <c r="U1045" s="209">
        <f t="shared" si="1757"/>
        <v>0.82654988837369059</v>
      </c>
      <c r="V1045" s="187">
        <v>30</v>
      </c>
      <c r="W1045" s="223">
        <f t="shared" si="1775"/>
        <v>1.9409999999999998</v>
      </c>
      <c r="X1045" s="228">
        <f t="shared" si="1758"/>
        <v>0.16</v>
      </c>
      <c r="Y1045" s="178">
        <v>2009</v>
      </c>
      <c r="Z1045" s="190"/>
      <c r="AA1045" s="190"/>
      <c r="AB1045" s="224" t="s">
        <v>3619</v>
      </c>
      <c r="AC1045" s="189"/>
    </row>
    <row r="1046" spans="1:29">
      <c r="A1046" s="268" t="s">
        <v>3620</v>
      </c>
      <c r="B1046" s="177">
        <v>43</v>
      </c>
      <c r="C1046" s="178">
        <v>44</v>
      </c>
      <c r="D1046" s="180">
        <f t="shared" ref="D1046:D1047" si="1776">(B1046+C1046)/2</f>
        <v>43.5</v>
      </c>
      <c r="E1046" s="272">
        <v>42</v>
      </c>
      <c r="F1046" s="180">
        <v>50</v>
      </c>
      <c r="G1046" s="181">
        <f t="shared" si="1094"/>
        <v>-8</v>
      </c>
      <c r="H1046" s="182">
        <f t="shared" ref="H1046:H1047" si="1777">(E1046+F1046)/2</f>
        <v>46</v>
      </c>
      <c r="I1046" s="181">
        <f t="shared" si="1466"/>
        <v>-2.5</v>
      </c>
      <c r="J1046" s="204" t="s">
        <v>1544</v>
      </c>
      <c r="K1046" s="204" t="s">
        <v>1544</v>
      </c>
      <c r="L1046" s="183" t="s">
        <v>1557</v>
      </c>
      <c r="M1046" s="184">
        <f t="shared" ref="M1046:M1047" si="1778">N1046/1000000</f>
        <v>28.116534999999999</v>
      </c>
      <c r="N1046" s="180">
        <v>28116535</v>
      </c>
      <c r="O1046" s="184">
        <f t="shared" ref="O1046:O1047" si="1779">P1046/1000000</f>
        <v>59.185715000000002</v>
      </c>
      <c r="P1046" s="180">
        <v>59185715</v>
      </c>
      <c r="Q1046" s="184">
        <f t="shared" ref="Q1046:Q1047" si="1780">R1046/1000000</f>
        <v>231.27697699999999</v>
      </c>
      <c r="R1046" s="185">
        <f t="shared" ref="R1046:R1047" si="1781">S1046-P1046</f>
        <v>231276977</v>
      </c>
      <c r="S1046" s="180">
        <v>290462692</v>
      </c>
      <c r="T1046" s="185">
        <f t="shared" ref="T1046:T1047" si="1782">S1046/1000000</f>
        <v>290.462692</v>
      </c>
      <c r="U1046" s="186">
        <f t="shared" si="1757"/>
        <v>0.79623643025383795</v>
      </c>
      <c r="V1046" s="187">
        <v>150</v>
      </c>
      <c r="W1046" s="239">
        <f t="shared" ref="W1046:W1047" si="1783">SUM(S1046/(V1046*1000000))</f>
        <v>1.9364179466666667</v>
      </c>
      <c r="X1046" s="186">
        <f t="shared" si="1758"/>
        <v>0.18744356666666667</v>
      </c>
      <c r="Y1046" s="178">
        <v>2018</v>
      </c>
      <c r="Z1046" s="190"/>
      <c r="AA1046" s="190"/>
      <c r="AB1046" s="191" t="s">
        <v>3621</v>
      </c>
      <c r="AC1046" s="190"/>
    </row>
    <row r="1047" spans="1:29">
      <c r="A1047" s="262" t="s">
        <v>3622</v>
      </c>
      <c r="B1047" s="177">
        <v>6</v>
      </c>
      <c r="C1047" s="195">
        <v>17</v>
      </c>
      <c r="D1047" s="180">
        <f t="shared" si="1776"/>
        <v>11.5</v>
      </c>
      <c r="E1047" s="271">
        <v>42</v>
      </c>
      <c r="F1047" s="195">
        <v>21</v>
      </c>
      <c r="G1047" s="182">
        <f t="shared" si="1094"/>
        <v>21</v>
      </c>
      <c r="H1047" s="182">
        <f t="shared" si="1777"/>
        <v>31.5</v>
      </c>
      <c r="I1047" s="181">
        <f t="shared" si="1466"/>
        <v>-20</v>
      </c>
      <c r="J1047" s="196" t="s">
        <v>1550</v>
      </c>
      <c r="K1047" s="196" t="s">
        <v>1550</v>
      </c>
      <c r="L1047" s="197" t="s">
        <v>1557</v>
      </c>
      <c r="M1047" s="198">
        <f t="shared" si="1778"/>
        <v>21.226953000000002</v>
      </c>
      <c r="N1047" s="180">
        <v>21226953</v>
      </c>
      <c r="O1047" s="198">
        <f t="shared" si="1779"/>
        <v>47.313710999999998</v>
      </c>
      <c r="P1047" s="180">
        <v>47313711</v>
      </c>
      <c r="Q1047" s="198">
        <f t="shared" si="1780"/>
        <v>1.0127980000000001</v>
      </c>
      <c r="R1047" s="181">
        <f t="shared" si="1781"/>
        <v>1012798</v>
      </c>
      <c r="S1047" s="180">
        <v>48326509</v>
      </c>
      <c r="T1047" s="180">
        <f t="shared" si="1782"/>
        <v>48.326509000000001</v>
      </c>
      <c r="U1047" s="186">
        <f t="shared" si="1757"/>
        <v>2.0957400419715812E-2</v>
      </c>
      <c r="V1047" s="227">
        <v>25</v>
      </c>
      <c r="W1047" s="239">
        <f t="shared" si="1783"/>
        <v>1.93306036</v>
      </c>
      <c r="X1047" s="186">
        <f t="shared" si="1758"/>
        <v>0.84907812000000005</v>
      </c>
      <c r="Y1047" s="195">
        <v>2017</v>
      </c>
      <c r="Z1047" s="202"/>
      <c r="AA1047" s="202"/>
      <c r="AB1047" s="203" t="s">
        <v>3623</v>
      </c>
      <c r="AC1047" s="202"/>
    </row>
    <row r="1048" spans="1:29">
      <c r="A1048" s="261" t="s">
        <v>3624</v>
      </c>
      <c r="B1048" s="218">
        <v>54</v>
      </c>
      <c r="C1048" s="178">
        <v>59</v>
      </c>
      <c r="D1048" s="247">
        <f t="shared" ref="D1048:D1049" si="1784">AVERAGE(B1048:C1048)</f>
        <v>56.5</v>
      </c>
      <c r="E1048" s="272">
        <v>43</v>
      </c>
      <c r="F1048" s="178">
        <v>58</v>
      </c>
      <c r="G1048" s="220">
        <f t="shared" si="1094"/>
        <v>-15</v>
      </c>
      <c r="H1048" s="220">
        <f t="shared" ref="H1048:H1049" si="1785">AVERAGE(E1048:F1048)</f>
        <v>50.5</v>
      </c>
      <c r="I1048" s="220">
        <f t="shared" si="1466"/>
        <v>6</v>
      </c>
      <c r="J1048" s="213" t="s">
        <v>1572</v>
      </c>
      <c r="K1048" s="213" t="s">
        <v>1572</v>
      </c>
      <c r="L1048" s="213" t="s">
        <v>1557</v>
      </c>
      <c r="M1048" s="221">
        <v>19</v>
      </c>
      <c r="N1048" s="222">
        <f t="shared" ref="N1048:N1049" si="1786">M1048*1000000</f>
        <v>19000000</v>
      </c>
      <c r="O1048" s="184">
        <v>52.47</v>
      </c>
      <c r="P1048" s="222">
        <f t="shared" ref="P1048:P1049" si="1787">O1048*1000000</f>
        <v>52470000</v>
      </c>
      <c r="Q1048" s="184">
        <v>82.27</v>
      </c>
      <c r="R1048" s="180">
        <f t="shared" ref="R1048:R1049" si="1788">SUM(Q1048*1000000)</f>
        <v>82270000</v>
      </c>
      <c r="S1048" s="222">
        <f t="shared" ref="S1048:S1049" si="1789">T1048*1000000</f>
        <v>134740000</v>
      </c>
      <c r="T1048" s="222">
        <f>SUM(O1048+Q1048)</f>
        <v>134.74</v>
      </c>
      <c r="U1048" s="209">
        <f t="shared" si="1757"/>
        <v>0.61058334570283512</v>
      </c>
      <c r="V1048" s="187">
        <v>70</v>
      </c>
      <c r="W1048" s="223">
        <f t="shared" ref="W1048:W1049" si="1790">SUM(T1048/V1048)</f>
        <v>1.924857142857143</v>
      </c>
      <c r="X1048" s="228">
        <f t="shared" si="1758"/>
        <v>0.27142857142857141</v>
      </c>
      <c r="Y1048" s="178">
        <v>2010</v>
      </c>
      <c r="Z1048" s="190"/>
      <c r="AA1048" s="190"/>
      <c r="AB1048" s="224" t="s">
        <v>3625</v>
      </c>
      <c r="AC1048" s="189"/>
    </row>
    <row r="1049" spans="1:29">
      <c r="A1049" s="261" t="s">
        <v>3626</v>
      </c>
      <c r="B1049" s="218">
        <v>67</v>
      </c>
      <c r="C1049" s="178">
        <v>61</v>
      </c>
      <c r="D1049" s="247">
        <f t="shared" si="1784"/>
        <v>64</v>
      </c>
      <c r="E1049" s="178">
        <v>75</v>
      </c>
      <c r="F1049" s="178">
        <v>75</v>
      </c>
      <c r="G1049" s="220">
        <f t="shared" si="1094"/>
        <v>0</v>
      </c>
      <c r="H1049" s="220">
        <f t="shared" si="1785"/>
        <v>75</v>
      </c>
      <c r="I1049" s="220">
        <f t="shared" si="1466"/>
        <v>-11</v>
      </c>
      <c r="J1049" s="213" t="s">
        <v>1609</v>
      </c>
      <c r="K1049" s="213" t="s">
        <v>1733</v>
      </c>
      <c r="L1049" s="213" t="s">
        <v>1541</v>
      </c>
      <c r="M1049" s="221">
        <v>55.14</v>
      </c>
      <c r="N1049" s="222">
        <f t="shared" si="1786"/>
        <v>55140000</v>
      </c>
      <c r="O1049" s="184">
        <v>134.81</v>
      </c>
      <c r="P1049" s="222">
        <f t="shared" si="1787"/>
        <v>134810000</v>
      </c>
      <c r="Q1049" s="184">
        <v>128.62</v>
      </c>
      <c r="R1049" s="180">
        <f t="shared" si="1788"/>
        <v>128620000</v>
      </c>
      <c r="S1049" s="222">
        <f t="shared" si="1789"/>
        <v>263430000</v>
      </c>
      <c r="T1049" s="222">
        <v>263.43</v>
      </c>
      <c r="U1049" s="209">
        <f t="shared" si="1757"/>
        <v>0.48825114831264471</v>
      </c>
      <c r="V1049" s="187">
        <v>137.5</v>
      </c>
      <c r="W1049" s="223">
        <f t="shared" si="1790"/>
        <v>1.9158545454545455</v>
      </c>
      <c r="X1049" s="228">
        <f t="shared" si="1758"/>
        <v>0.40101818181818183</v>
      </c>
      <c r="Y1049" s="178">
        <v>2008</v>
      </c>
      <c r="Z1049" s="190"/>
      <c r="AA1049" s="190"/>
      <c r="AB1049" s="224" t="s">
        <v>3627</v>
      </c>
      <c r="AC1049" s="189"/>
    </row>
    <row r="1050" spans="1:29">
      <c r="A1050" s="268" t="s">
        <v>3628</v>
      </c>
      <c r="B1050" s="177">
        <v>53</v>
      </c>
      <c r="C1050" s="178">
        <v>54</v>
      </c>
      <c r="D1050" s="180">
        <f>(B1050+C1050)/2</f>
        <v>53.5</v>
      </c>
      <c r="E1050" s="178">
        <v>64</v>
      </c>
      <c r="F1050" s="180">
        <v>63</v>
      </c>
      <c r="G1050" s="181">
        <f t="shared" si="1094"/>
        <v>1</v>
      </c>
      <c r="H1050" s="182">
        <f>(E1050+F1050)/2</f>
        <v>63.5</v>
      </c>
      <c r="I1050" s="181">
        <f t="shared" si="1466"/>
        <v>-10</v>
      </c>
      <c r="J1050" s="204" t="s">
        <v>1554</v>
      </c>
      <c r="K1050" s="204" t="s">
        <v>1554</v>
      </c>
      <c r="L1050" s="183" t="s">
        <v>1541</v>
      </c>
      <c r="M1050" s="184">
        <f t="shared" ref="M1050:M1052" si="1791">N1050/1000000</f>
        <v>15.815025</v>
      </c>
      <c r="N1050" s="180">
        <v>15815025</v>
      </c>
      <c r="O1050" s="184">
        <f t="shared" ref="O1050:O1053" si="1792">P1050/1000000</f>
        <v>45.500163999999998</v>
      </c>
      <c r="P1050" s="180">
        <v>45500164</v>
      </c>
      <c r="Q1050" s="184">
        <f t="shared" ref="Q1050:Q1053" si="1793">R1050/1000000</f>
        <v>21.533252999999998</v>
      </c>
      <c r="R1050" s="185">
        <f>S1050-P1050</f>
        <v>21533253</v>
      </c>
      <c r="S1050" s="180">
        <v>67033417</v>
      </c>
      <c r="T1050" s="185">
        <f>S1050/100000</f>
        <v>670.33416999999997</v>
      </c>
      <c r="U1050" s="186">
        <f t="shared" si="1757"/>
        <v>0.32123161795556388</v>
      </c>
      <c r="V1050" s="187">
        <v>35</v>
      </c>
      <c r="W1050" s="239">
        <f t="shared" ref="W1050:W1052" si="1794">SUM(S1050/(V1050*1000000))</f>
        <v>1.9152404857142857</v>
      </c>
      <c r="X1050" s="186">
        <f t="shared" si="1758"/>
        <v>0.45185785714285714</v>
      </c>
      <c r="Y1050" s="178">
        <v>2018</v>
      </c>
      <c r="Z1050" s="190"/>
      <c r="AA1050" s="190"/>
      <c r="AB1050" s="191" t="s">
        <v>3629</v>
      </c>
      <c r="AC1050" s="190"/>
    </row>
    <row r="1051" spans="1:29">
      <c r="A1051" s="265" t="s">
        <v>3630</v>
      </c>
      <c r="B1051" s="241">
        <v>43</v>
      </c>
      <c r="C1051" s="182">
        <v>45</v>
      </c>
      <c r="D1051" s="254">
        <f t="shared" ref="D1051:D1057" si="1795">AVERAGE(B1051:C1051)</f>
        <v>44</v>
      </c>
      <c r="E1051" s="182">
        <v>57</v>
      </c>
      <c r="F1051" s="182">
        <v>49</v>
      </c>
      <c r="G1051" s="211">
        <f t="shared" si="1094"/>
        <v>8</v>
      </c>
      <c r="H1051" s="211">
        <f t="shared" ref="H1051:H1057" si="1796">AVERAGE(E1051:F1051)</f>
        <v>53</v>
      </c>
      <c r="I1051" s="211">
        <f t="shared" si="1466"/>
        <v>-9</v>
      </c>
      <c r="J1051" s="213" t="s">
        <v>1612</v>
      </c>
      <c r="K1051" s="196" t="s">
        <v>3631</v>
      </c>
      <c r="L1051" s="196" t="s">
        <v>1557</v>
      </c>
      <c r="M1051" s="216">
        <f t="shared" si="1791"/>
        <v>6.4698570000000002</v>
      </c>
      <c r="N1051" s="181">
        <v>6469857</v>
      </c>
      <c r="O1051" s="216">
        <f t="shared" si="1792"/>
        <v>14.904384</v>
      </c>
      <c r="P1051" s="181">
        <v>14904384</v>
      </c>
      <c r="Q1051" s="184">
        <f t="shared" si="1793"/>
        <v>71.261262000000002</v>
      </c>
      <c r="R1051" s="180">
        <v>71261262</v>
      </c>
      <c r="S1051" s="181">
        <v>86165646</v>
      </c>
      <c r="T1051" s="180">
        <f t="shared" ref="T1051:T1054" si="1797">S1051/1000000</f>
        <v>86.165645999999995</v>
      </c>
      <c r="U1051" s="209">
        <f t="shared" si="1757"/>
        <v>0.82702637661417866</v>
      </c>
      <c r="V1051" s="227">
        <v>45</v>
      </c>
      <c r="W1051" s="239">
        <f t="shared" si="1794"/>
        <v>1.9147921333333333</v>
      </c>
      <c r="X1051" s="228">
        <f t="shared" si="1758"/>
        <v>0.1437746</v>
      </c>
      <c r="Y1051" s="182">
        <v>2014</v>
      </c>
      <c r="Z1051" s="202"/>
      <c r="AA1051" s="190"/>
      <c r="AB1051" s="224" t="s">
        <v>3632</v>
      </c>
      <c r="AC1051" s="189"/>
    </row>
    <row r="1052" spans="1:29">
      <c r="A1052" s="265" t="s">
        <v>3633</v>
      </c>
      <c r="B1052" s="241">
        <v>27</v>
      </c>
      <c r="C1052" s="182">
        <v>52</v>
      </c>
      <c r="D1052" s="254">
        <f t="shared" si="1795"/>
        <v>39.5</v>
      </c>
      <c r="E1052" s="182">
        <v>37</v>
      </c>
      <c r="F1052" s="182">
        <v>46</v>
      </c>
      <c r="G1052" s="211">
        <f t="shared" si="1094"/>
        <v>-9</v>
      </c>
      <c r="H1052" s="211">
        <f t="shared" si="1796"/>
        <v>41.5</v>
      </c>
      <c r="I1052" s="211">
        <f t="shared" si="1466"/>
        <v>-2</v>
      </c>
      <c r="J1052" s="196" t="s">
        <v>1609</v>
      </c>
      <c r="K1052" s="196" t="s">
        <v>3634</v>
      </c>
      <c r="L1052" s="196" t="s">
        <v>1541</v>
      </c>
      <c r="M1052" s="216">
        <f t="shared" si="1791"/>
        <v>24.115933999999999</v>
      </c>
      <c r="N1052" s="181">
        <v>24115934</v>
      </c>
      <c r="O1052" s="216">
        <f t="shared" si="1792"/>
        <v>65.014512999999994</v>
      </c>
      <c r="P1052" s="181">
        <v>65014513</v>
      </c>
      <c r="Q1052" s="184">
        <f t="shared" si="1793"/>
        <v>203.017315</v>
      </c>
      <c r="R1052" s="180">
        <v>203017315</v>
      </c>
      <c r="S1052" s="181">
        <v>268031828</v>
      </c>
      <c r="T1052" s="180">
        <f t="shared" si="1797"/>
        <v>268.03182800000002</v>
      </c>
      <c r="U1052" s="209">
        <f t="shared" si="1757"/>
        <v>0.75743734061314538</v>
      </c>
      <c r="V1052" s="227">
        <v>140</v>
      </c>
      <c r="W1052" s="239">
        <f t="shared" si="1794"/>
        <v>1.9145130571428572</v>
      </c>
      <c r="X1052" s="228">
        <f t="shared" si="1758"/>
        <v>0.17225667142857143</v>
      </c>
      <c r="Y1052" s="182">
        <v>2014</v>
      </c>
      <c r="Z1052" s="202"/>
      <c r="AA1052" s="190"/>
      <c r="AB1052" s="224" t="s">
        <v>3635</v>
      </c>
      <c r="AC1052" s="189"/>
    </row>
    <row r="1053" spans="1:29">
      <c r="A1053" s="261" t="s">
        <v>3636</v>
      </c>
      <c r="B1053" s="218">
        <v>52</v>
      </c>
      <c r="C1053" s="178">
        <v>54</v>
      </c>
      <c r="D1053" s="218">
        <f t="shared" si="1795"/>
        <v>53</v>
      </c>
      <c r="E1053" s="178">
        <v>53</v>
      </c>
      <c r="F1053" s="178">
        <v>64</v>
      </c>
      <c r="G1053" s="178">
        <f t="shared" si="1094"/>
        <v>-11</v>
      </c>
      <c r="H1053" s="178">
        <f t="shared" si="1796"/>
        <v>58.5</v>
      </c>
      <c r="I1053" s="218">
        <f t="shared" si="1466"/>
        <v>-5.5</v>
      </c>
      <c r="J1053" s="213" t="s">
        <v>1601</v>
      </c>
      <c r="K1053" s="213" t="s">
        <v>1601</v>
      </c>
      <c r="L1053" s="213" t="s">
        <v>1547</v>
      </c>
      <c r="M1053" s="221">
        <v>38.021044000000003</v>
      </c>
      <c r="N1053" s="181">
        <v>38021044</v>
      </c>
      <c r="O1053" s="216">
        <f t="shared" si="1792"/>
        <v>126.631277</v>
      </c>
      <c r="P1053" s="222">
        <v>126631277</v>
      </c>
      <c r="Q1053" s="216">
        <f t="shared" si="1793"/>
        <v>160.492289</v>
      </c>
      <c r="R1053" s="222">
        <v>160492289</v>
      </c>
      <c r="S1053" s="222">
        <v>287123566</v>
      </c>
      <c r="T1053" s="222">
        <f t="shared" si="1797"/>
        <v>287.12356599999998</v>
      </c>
      <c r="U1053" s="209">
        <f t="shared" si="1757"/>
        <v>0.55896592270660217</v>
      </c>
      <c r="V1053" s="187">
        <v>150</v>
      </c>
      <c r="W1053" s="223">
        <f t="shared" ref="W1053:W1055" si="1798">SUM(T1053/V1053)</f>
        <v>1.9141571066666665</v>
      </c>
      <c r="X1053" s="228">
        <f t="shared" si="1758"/>
        <v>0.25347362666666667</v>
      </c>
      <c r="Y1053" s="178">
        <v>2007</v>
      </c>
      <c r="Z1053" s="190"/>
      <c r="AA1053" s="190"/>
      <c r="AB1053" s="191" t="s">
        <v>3637</v>
      </c>
      <c r="AC1053" s="190"/>
    </row>
    <row r="1054" spans="1:29">
      <c r="A1054" s="261" t="s">
        <v>3638</v>
      </c>
      <c r="B1054" s="206">
        <v>95</v>
      </c>
      <c r="C1054" s="189">
        <v>87</v>
      </c>
      <c r="D1054" s="218">
        <f t="shared" si="1795"/>
        <v>91</v>
      </c>
      <c r="E1054" s="189">
        <v>89</v>
      </c>
      <c r="F1054" s="178">
        <v>79</v>
      </c>
      <c r="G1054" s="178">
        <f t="shared" si="1094"/>
        <v>10</v>
      </c>
      <c r="H1054" s="178">
        <f t="shared" si="1796"/>
        <v>84</v>
      </c>
      <c r="I1054" s="218">
        <f t="shared" si="1466"/>
        <v>7</v>
      </c>
      <c r="J1054" s="213" t="s">
        <v>1641</v>
      </c>
      <c r="K1054" s="213" t="s">
        <v>1755</v>
      </c>
      <c r="L1054" s="213" t="s">
        <v>1536</v>
      </c>
      <c r="M1054" s="184">
        <v>19.5</v>
      </c>
      <c r="N1054" s="222">
        <f t="shared" ref="N1054:N1055" si="1799">M1054*1000000</f>
        <v>19500000</v>
      </c>
      <c r="O1054" s="184">
        <v>75.599999999999994</v>
      </c>
      <c r="P1054" s="222">
        <f t="shared" ref="P1054:P1055" si="1800">O1054*1000000</f>
        <v>75600000</v>
      </c>
      <c r="Q1054" s="184">
        <v>34.6</v>
      </c>
      <c r="R1054" s="180">
        <f t="shared" ref="R1054:R1055" si="1801">SUM(Q1054*1000000)</f>
        <v>34600000</v>
      </c>
      <c r="S1054" s="185">
        <f>SUM(N1054:P1054)</f>
        <v>95100075.599999994</v>
      </c>
      <c r="T1054" s="180">
        <f t="shared" si="1797"/>
        <v>95.100075599999997</v>
      </c>
      <c r="U1054" s="209">
        <f t="shared" si="1757"/>
        <v>0.3638272607219673</v>
      </c>
      <c r="V1054" s="187">
        <v>50</v>
      </c>
      <c r="W1054" s="223">
        <f t="shared" si="1798"/>
        <v>1.902001512</v>
      </c>
      <c r="X1054" s="228">
        <f t="shared" si="1758"/>
        <v>0.39</v>
      </c>
      <c r="Y1054" s="178">
        <v>2011</v>
      </c>
      <c r="Z1054" s="190"/>
      <c r="AA1054" s="190"/>
      <c r="AB1054" s="224" t="s">
        <v>3639</v>
      </c>
      <c r="AC1054" s="189"/>
    </row>
    <row r="1055" spans="1:29">
      <c r="A1055" s="261" t="s">
        <v>3640</v>
      </c>
      <c r="B1055" s="218">
        <v>22</v>
      </c>
      <c r="C1055" s="178">
        <v>41</v>
      </c>
      <c r="D1055" s="218">
        <f t="shared" si="1795"/>
        <v>31.5</v>
      </c>
      <c r="E1055" s="178">
        <v>50</v>
      </c>
      <c r="F1055" s="178">
        <v>41</v>
      </c>
      <c r="G1055" s="178">
        <f t="shared" si="1094"/>
        <v>9</v>
      </c>
      <c r="H1055" s="178">
        <f t="shared" si="1796"/>
        <v>45.5</v>
      </c>
      <c r="I1055" s="218">
        <f t="shared" si="1466"/>
        <v>-14</v>
      </c>
      <c r="J1055" s="213" t="s">
        <v>1609</v>
      </c>
      <c r="K1055" s="213" t="s">
        <v>2395</v>
      </c>
      <c r="L1055" s="213" t="s">
        <v>1547</v>
      </c>
      <c r="M1055" s="221">
        <v>31.7</v>
      </c>
      <c r="N1055" s="222">
        <f t="shared" si="1799"/>
        <v>31700000</v>
      </c>
      <c r="O1055" s="184">
        <v>119.4</v>
      </c>
      <c r="P1055" s="222">
        <f t="shared" si="1800"/>
        <v>119400000</v>
      </c>
      <c r="Q1055" s="184">
        <v>173.38</v>
      </c>
      <c r="R1055" s="180">
        <f t="shared" si="1801"/>
        <v>173380000</v>
      </c>
      <c r="S1055" s="222">
        <f>T1055*1000000</f>
        <v>285100000</v>
      </c>
      <c r="T1055" s="222">
        <v>285.10000000000002</v>
      </c>
      <c r="U1055" s="209">
        <f t="shared" si="1757"/>
        <v>0.60813749561557351</v>
      </c>
      <c r="V1055" s="187">
        <v>150</v>
      </c>
      <c r="W1055" s="223">
        <f t="shared" si="1798"/>
        <v>1.9006666666666667</v>
      </c>
      <c r="X1055" s="228">
        <f t="shared" si="1758"/>
        <v>0.21133333333333332</v>
      </c>
      <c r="Y1055" s="178">
        <v>2009</v>
      </c>
      <c r="Z1055" s="190"/>
      <c r="AA1055" s="190"/>
      <c r="AB1055" s="224" t="s">
        <v>3641</v>
      </c>
      <c r="AC1055" s="189"/>
    </row>
    <row r="1056" spans="1:29">
      <c r="A1056" s="265" t="s">
        <v>3642</v>
      </c>
      <c r="B1056" s="241">
        <v>66</v>
      </c>
      <c r="C1056" s="182">
        <v>57</v>
      </c>
      <c r="D1056" s="254">
        <f t="shared" si="1795"/>
        <v>61.5</v>
      </c>
      <c r="E1056" s="182">
        <v>54</v>
      </c>
      <c r="F1056" s="182">
        <v>66</v>
      </c>
      <c r="G1056" s="211">
        <f t="shared" si="1094"/>
        <v>-12</v>
      </c>
      <c r="H1056" s="211">
        <f t="shared" si="1796"/>
        <v>60</v>
      </c>
      <c r="I1056" s="211">
        <f t="shared" si="1466"/>
        <v>1.5</v>
      </c>
      <c r="J1056" s="196" t="s">
        <v>1609</v>
      </c>
      <c r="K1056" s="196" t="s">
        <v>3377</v>
      </c>
      <c r="L1056" s="196" t="s">
        <v>1541</v>
      </c>
      <c r="M1056" s="216">
        <f>N1056/1000000</f>
        <v>12.75878</v>
      </c>
      <c r="N1056" s="181">
        <v>12758780</v>
      </c>
      <c r="O1056" s="216">
        <f>P1056/1000000</f>
        <v>26.307600000000001</v>
      </c>
      <c r="P1056" s="181">
        <v>26307600</v>
      </c>
      <c r="Q1056" s="184">
        <f>R1056/1000000</f>
        <v>26.873999999999999</v>
      </c>
      <c r="R1056" s="180">
        <v>26874000</v>
      </c>
      <c r="S1056" s="181">
        <v>53181600</v>
      </c>
      <c r="T1056" s="180">
        <f>S1056/1000000</f>
        <v>53.181600000000003</v>
      </c>
      <c r="U1056" s="209">
        <f t="shared" si="1757"/>
        <v>0.5053251500518976</v>
      </c>
      <c r="V1056" s="227">
        <v>28</v>
      </c>
      <c r="W1056" s="239">
        <f>SUM(S1056/(V1056*1000000))</f>
        <v>1.8993428571428572</v>
      </c>
      <c r="X1056" s="228">
        <f t="shared" si="1758"/>
        <v>0.45567071428571426</v>
      </c>
      <c r="Y1056" s="182">
        <v>2014</v>
      </c>
      <c r="Z1056" s="202"/>
      <c r="AA1056" s="190"/>
      <c r="AB1056" s="224" t="s">
        <v>3643</v>
      </c>
      <c r="AC1056" s="189"/>
    </row>
    <row r="1057" spans="1:29">
      <c r="A1057" s="261" t="s">
        <v>3644</v>
      </c>
      <c r="B1057" s="218">
        <v>78</v>
      </c>
      <c r="C1057" s="178">
        <v>66</v>
      </c>
      <c r="D1057" s="218">
        <f t="shared" si="1795"/>
        <v>72</v>
      </c>
      <c r="E1057" s="178">
        <v>42</v>
      </c>
      <c r="F1057" s="178">
        <v>59</v>
      </c>
      <c r="G1057" s="178">
        <f t="shared" si="1094"/>
        <v>-17</v>
      </c>
      <c r="H1057" s="178">
        <f t="shared" si="1796"/>
        <v>50.5</v>
      </c>
      <c r="I1057" s="218">
        <f t="shared" si="1466"/>
        <v>21.5</v>
      </c>
      <c r="J1057" s="213" t="s">
        <v>1550</v>
      </c>
      <c r="K1057" s="213" t="s">
        <v>2343</v>
      </c>
      <c r="L1057" s="213" t="s">
        <v>1541</v>
      </c>
      <c r="M1057" s="221">
        <v>10.5</v>
      </c>
      <c r="N1057" s="222">
        <f>M1057*1000000</f>
        <v>10500000</v>
      </c>
      <c r="O1057" s="184">
        <v>33.31</v>
      </c>
      <c r="P1057" s="222">
        <f>O1057*1000000</f>
        <v>33310000.000000004</v>
      </c>
      <c r="Q1057" s="184">
        <v>8.4499999999999993</v>
      </c>
      <c r="R1057" s="180">
        <f>SUM(Q1057*1000000)</f>
        <v>8450000</v>
      </c>
      <c r="S1057" s="222">
        <f>T1057*1000000</f>
        <v>41760000</v>
      </c>
      <c r="T1057" s="222">
        <v>41.76</v>
      </c>
      <c r="U1057" s="209">
        <f t="shared" si="1757"/>
        <v>0.20234674329501914</v>
      </c>
      <c r="V1057" s="187">
        <v>22</v>
      </c>
      <c r="W1057" s="223">
        <f>SUM(T1057/V1057)</f>
        <v>1.8981818181818182</v>
      </c>
      <c r="X1057" s="228">
        <f t="shared" si="1758"/>
        <v>0.47727272727272729</v>
      </c>
      <c r="Y1057" s="178">
        <v>2009</v>
      </c>
      <c r="Z1057" s="190"/>
      <c r="AA1057" s="190"/>
      <c r="AB1057" s="224" t="s">
        <v>3645</v>
      </c>
      <c r="AC1057" s="189"/>
    </row>
    <row r="1058" spans="1:29">
      <c r="A1058" s="268" t="s">
        <v>3646</v>
      </c>
      <c r="B1058" s="177">
        <v>24</v>
      </c>
      <c r="C1058" s="178">
        <v>45</v>
      </c>
      <c r="D1058" s="180">
        <f>(B1058+C1058)/2</f>
        <v>34.5</v>
      </c>
      <c r="E1058" s="178">
        <v>39</v>
      </c>
      <c r="F1058" s="180">
        <v>48</v>
      </c>
      <c r="G1058" s="181">
        <f t="shared" si="1094"/>
        <v>-9</v>
      </c>
      <c r="H1058" s="182">
        <f>(E1058+F1058)/2</f>
        <v>43.5</v>
      </c>
      <c r="I1058" s="181">
        <f t="shared" si="1466"/>
        <v>-9</v>
      </c>
      <c r="J1058" s="204" t="s">
        <v>1554</v>
      </c>
      <c r="K1058" s="204" t="s">
        <v>1554</v>
      </c>
      <c r="L1058" s="183" t="s">
        <v>1536</v>
      </c>
      <c r="M1058" s="184">
        <f t="shared" ref="M1058:M1065" si="1802">N1058/1000000</f>
        <v>12.554285999999999</v>
      </c>
      <c r="N1058" s="180">
        <v>12554286</v>
      </c>
      <c r="O1058" s="184">
        <f t="shared" ref="O1058:O1065" si="1803">P1058/1000000</f>
        <v>36.250957</v>
      </c>
      <c r="P1058" s="180">
        <v>36250957</v>
      </c>
      <c r="Q1058" s="184">
        <f t="shared" ref="Q1058:Q1065" si="1804">R1058/1000000</f>
        <v>20.6</v>
      </c>
      <c r="R1058" s="185">
        <f>S1058-P1058</f>
        <v>20600000</v>
      </c>
      <c r="S1058" s="180">
        <v>56850957</v>
      </c>
      <c r="T1058" s="185">
        <f>S1058/100000</f>
        <v>568.50957000000005</v>
      </c>
      <c r="U1058" s="186">
        <f t="shared" si="1757"/>
        <v>0.36235098030100005</v>
      </c>
      <c r="V1058" s="187">
        <v>30</v>
      </c>
      <c r="W1058" s="239">
        <f t="shared" ref="W1058:W1060" si="1805">SUM(S1058/(V1058*1000000))</f>
        <v>1.8950319</v>
      </c>
      <c r="X1058" s="186">
        <f t="shared" si="1758"/>
        <v>0.41847619999999996</v>
      </c>
      <c r="Y1058" s="178">
        <v>2018</v>
      </c>
      <c r="Z1058" s="190"/>
      <c r="AA1058" s="190"/>
      <c r="AB1058" s="191" t="s">
        <v>3647</v>
      </c>
      <c r="AC1058" s="190"/>
    </row>
    <row r="1059" spans="1:29">
      <c r="A1059" s="265" t="s">
        <v>3648</v>
      </c>
      <c r="B1059" s="241">
        <v>79</v>
      </c>
      <c r="C1059" s="182">
        <v>59</v>
      </c>
      <c r="D1059" s="254">
        <f t="shared" ref="D1059:D1061" si="1806">AVERAGE(B1059:C1059)</f>
        <v>69</v>
      </c>
      <c r="E1059" s="182">
        <v>73</v>
      </c>
      <c r="F1059" s="182">
        <v>66</v>
      </c>
      <c r="G1059" s="211">
        <f t="shared" si="1094"/>
        <v>7</v>
      </c>
      <c r="H1059" s="211">
        <f t="shared" ref="H1059:H1061" si="1807">AVERAGE(E1059:F1059)</f>
        <v>69.5</v>
      </c>
      <c r="I1059" s="211">
        <f t="shared" si="1466"/>
        <v>-0.5</v>
      </c>
      <c r="J1059" s="196" t="s">
        <v>1701</v>
      </c>
      <c r="K1059" s="196" t="s">
        <v>3649</v>
      </c>
      <c r="L1059" s="196" t="s">
        <v>1541</v>
      </c>
      <c r="M1059" s="216">
        <f t="shared" si="1802"/>
        <v>32.207056999999999</v>
      </c>
      <c r="N1059" s="181">
        <v>32207057</v>
      </c>
      <c r="O1059" s="216">
        <f t="shared" si="1803"/>
        <v>111.50642999999999</v>
      </c>
      <c r="P1059" s="181">
        <v>111506430</v>
      </c>
      <c r="Q1059" s="184">
        <f t="shared" si="1804"/>
        <v>161.40600000000001</v>
      </c>
      <c r="R1059" s="180">
        <v>161406000</v>
      </c>
      <c r="S1059" s="181">
        <v>272912430</v>
      </c>
      <c r="T1059" s="180">
        <f t="shared" ref="T1059:T1065" si="1808">S1059/1000000</f>
        <v>272.91242999999997</v>
      </c>
      <c r="U1059" s="209">
        <f t="shared" si="1757"/>
        <v>0.59142047872279035</v>
      </c>
      <c r="V1059" s="227">
        <v>145</v>
      </c>
      <c r="W1059" s="239">
        <f t="shared" si="1805"/>
        <v>1.8821546896551724</v>
      </c>
      <c r="X1059" s="228">
        <f t="shared" si="1758"/>
        <v>0.22211763448275862</v>
      </c>
      <c r="Y1059" s="182">
        <v>2014</v>
      </c>
      <c r="Z1059" s="202"/>
      <c r="AA1059" s="190"/>
      <c r="AB1059" s="224" t="s">
        <v>3650</v>
      </c>
      <c r="AC1059" s="189"/>
    </row>
    <row r="1060" spans="1:29">
      <c r="A1060" s="265" t="s">
        <v>3651</v>
      </c>
      <c r="B1060" s="241">
        <v>28</v>
      </c>
      <c r="C1060" s="182">
        <v>40</v>
      </c>
      <c r="D1060" s="254">
        <f t="shared" si="1806"/>
        <v>34</v>
      </c>
      <c r="E1060" s="182">
        <v>44</v>
      </c>
      <c r="F1060" s="182">
        <v>57</v>
      </c>
      <c r="G1060" s="211">
        <f t="shared" si="1094"/>
        <v>-13</v>
      </c>
      <c r="H1060" s="211">
        <f t="shared" si="1807"/>
        <v>50.5</v>
      </c>
      <c r="I1060" s="211">
        <f t="shared" si="1466"/>
        <v>-16.5</v>
      </c>
      <c r="J1060" s="196" t="s">
        <v>1609</v>
      </c>
      <c r="K1060" s="196" t="s">
        <v>3652</v>
      </c>
      <c r="L1060" s="196" t="s">
        <v>1630</v>
      </c>
      <c r="M1060" s="216">
        <f t="shared" si="1802"/>
        <v>12.242217999999999</v>
      </c>
      <c r="N1060" s="181">
        <v>12242218</v>
      </c>
      <c r="O1060" s="216">
        <f t="shared" si="1803"/>
        <v>30.697998999999999</v>
      </c>
      <c r="P1060" s="181">
        <v>30697999</v>
      </c>
      <c r="Q1060" s="184">
        <f t="shared" si="1804"/>
        <v>21.9</v>
      </c>
      <c r="R1060" s="180">
        <v>21900000</v>
      </c>
      <c r="S1060" s="181">
        <v>52597999</v>
      </c>
      <c r="T1060" s="180">
        <f t="shared" si="1808"/>
        <v>52.597999000000002</v>
      </c>
      <c r="U1060" s="209">
        <f t="shared" si="1757"/>
        <v>0.41636564919513386</v>
      </c>
      <c r="V1060" s="227">
        <v>28</v>
      </c>
      <c r="W1060" s="239">
        <f t="shared" si="1805"/>
        <v>1.8784999642857143</v>
      </c>
      <c r="X1060" s="228">
        <f t="shared" si="1758"/>
        <v>0.43722207142857139</v>
      </c>
      <c r="Y1060" s="182">
        <v>2014</v>
      </c>
      <c r="Z1060" s="202"/>
      <c r="AA1060" s="190"/>
      <c r="AB1060" s="224" t="s">
        <v>3653</v>
      </c>
      <c r="AC1060" s="189"/>
    </row>
    <row r="1061" spans="1:29">
      <c r="A1061" s="263" t="s">
        <v>3654</v>
      </c>
      <c r="B1061" s="206">
        <v>11</v>
      </c>
      <c r="C1061" s="189">
        <v>33</v>
      </c>
      <c r="D1061" s="253">
        <f t="shared" si="1806"/>
        <v>22</v>
      </c>
      <c r="E1061" s="189">
        <v>37</v>
      </c>
      <c r="F1061" s="189">
        <v>41</v>
      </c>
      <c r="G1061" s="244">
        <f t="shared" si="1094"/>
        <v>-4</v>
      </c>
      <c r="H1061" s="244">
        <f t="shared" si="1807"/>
        <v>39</v>
      </c>
      <c r="I1061" s="244">
        <f t="shared" si="1466"/>
        <v>-17</v>
      </c>
      <c r="J1061" s="193" t="s">
        <v>1544</v>
      </c>
      <c r="K1061" s="193" t="s">
        <v>3655</v>
      </c>
      <c r="L1061" s="193" t="s">
        <v>1547</v>
      </c>
      <c r="M1061" s="184">
        <f t="shared" si="1802"/>
        <v>27.520040000000002</v>
      </c>
      <c r="N1061" s="185">
        <v>27520040</v>
      </c>
      <c r="O1061" s="184">
        <f t="shared" si="1803"/>
        <v>60.522097000000002</v>
      </c>
      <c r="P1061" s="185">
        <v>60522097</v>
      </c>
      <c r="Q1061" s="184">
        <f t="shared" si="1804"/>
        <v>183.32103000000001</v>
      </c>
      <c r="R1061" s="185">
        <v>183321030</v>
      </c>
      <c r="S1061" s="185">
        <v>243843127</v>
      </c>
      <c r="T1061" s="185">
        <f t="shared" si="1808"/>
        <v>243.84312700000001</v>
      </c>
      <c r="U1061" s="209">
        <f t="shared" si="1757"/>
        <v>0.75179904496549532</v>
      </c>
      <c r="V1061" s="187">
        <v>130</v>
      </c>
      <c r="W1061" s="223">
        <f>SUM(T1061/V1061)</f>
        <v>1.8757163615384616</v>
      </c>
      <c r="X1061" s="228">
        <f t="shared" si="1758"/>
        <v>0.2116926153846154</v>
      </c>
      <c r="Y1061" s="189">
        <v>2013</v>
      </c>
      <c r="Z1061" s="190"/>
      <c r="AA1061" s="190"/>
      <c r="AB1061" s="224" t="s">
        <v>3656</v>
      </c>
      <c r="AC1061" s="189"/>
    </row>
    <row r="1062" spans="1:29">
      <c r="A1062" s="229" t="s">
        <v>3657</v>
      </c>
      <c r="B1062" s="177">
        <v>51</v>
      </c>
      <c r="C1062" s="206">
        <v>54</v>
      </c>
      <c r="D1062" s="177">
        <f t="shared" ref="D1062:D1063" si="1809">(B1062+C1062)/2</f>
        <v>52.5</v>
      </c>
      <c r="E1062" s="177">
        <v>93</v>
      </c>
      <c r="F1062" s="177">
        <v>37</v>
      </c>
      <c r="G1062" s="177">
        <f t="shared" si="1094"/>
        <v>56</v>
      </c>
      <c r="H1062" s="177">
        <f t="shared" ref="H1062:H1063" si="1810">(E1062+F1062)/2</f>
        <v>65</v>
      </c>
      <c r="I1062" s="177">
        <f t="shared" si="1466"/>
        <v>-12.5</v>
      </c>
      <c r="J1062" s="204" t="s">
        <v>1544</v>
      </c>
      <c r="K1062" s="231" t="s">
        <v>1544</v>
      </c>
      <c r="L1062" s="232" t="s">
        <v>1547</v>
      </c>
      <c r="M1062" s="216">
        <f t="shared" si="1802"/>
        <v>8.3768460000000005</v>
      </c>
      <c r="N1062" s="233">
        <v>8376846</v>
      </c>
      <c r="O1062" s="216">
        <f t="shared" si="1803"/>
        <v>21.800086</v>
      </c>
      <c r="P1062" s="180">
        <v>21800086</v>
      </c>
      <c r="Q1062" s="216">
        <f t="shared" si="1804"/>
        <v>0.64434199999999997</v>
      </c>
      <c r="R1062" s="233">
        <v>644342</v>
      </c>
      <c r="S1062" s="180">
        <f t="shared" ref="S1062:S1063" si="1811">P1062+R1062</f>
        <v>22444428</v>
      </c>
      <c r="T1062" s="180">
        <f t="shared" si="1808"/>
        <v>22.444427999999998</v>
      </c>
      <c r="U1062" s="234">
        <f t="shared" si="1757"/>
        <v>2.870832796451752E-2</v>
      </c>
      <c r="V1062" s="227">
        <v>12</v>
      </c>
      <c r="W1062" s="235">
        <f t="shared" ref="W1062:W1063" si="1812">SUM(S1062/(V1062*1000000))</f>
        <v>1.8703689999999999</v>
      </c>
      <c r="X1062" s="234">
        <f t="shared" si="1758"/>
        <v>0.69807050000000004</v>
      </c>
      <c r="Y1062" s="177">
        <v>2019</v>
      </c>
      <c r="Z1062" s="236"/>
      <c r="AA1062" s="236"/>
      <c r="AB1062" s="248" t="s">
        <v>3658</v>
      </c>
      <c r="AC1062" s="190"/>
    </row>
    <row r="1063" spans="1:29">
      <c r="A1063" s="249" t="s">
        <v>3659</v>
      </c>
      <c r="B1063" s="177">
        <v>86</v>
      </c>
      <c r="C1063" s="177">
        <v>65</v>
      </c>
      <c r="D1063" s="177">
        <f t="shared" si="1809"/>
        <v>75.5</v>
      </c>
      <c r="E1063" s="177">
        <v>72</v>
      </c>
      <c r="F1063" s="177">
        <v>70</v>
      </c>
      <c r="G1063" s="177">
        <f t="shared" si="1094"/>
        <v>2</v>
      </c>
      <c r="H1063" s="177">
        <f t="shared" si="1810"/>
        <v>71</v>
      </c>
      <c r="I1063" s="177">
        <f t="shared" si="1466"/>
        <v>4.5</v>
      </c>
      <c r="J1063" s="183" t="s">
        <v>1544</v>
      </c>
      <c r="K1063" s="232" t="s">
        <v>1545</v>
      </c>
      <c r="L1063" s="232" t="s">
        <v>1557</v>
      </c>
      <c r="M1063" s="216">
        <f t="shared" si="1802"/>
        <v>34.115335000000002</v>
      </c>
      <c r="N1063" s="180">
        <v>34115335</v>
      </c>
      <c r="O1063" s="216">
        <f t="shared" si="1803"/>
        <v>105.11415</v>
      </c>
      <c r="P1063" s="180">
        <v>105114150</v>
      </c>
      <c r="Q1063" s="216">
        <f t="shared" si="1804"/>
        <v>79.8</v>
      </c>
      <c r="R1063" s="180">
        <v>79800000</v>
      </c>
      <c r="S1063" s="180">
        <f t="shared" si="1811"/>
        <v>184914150</v>
      </c>
      <c r="T1063" s="180">
        <f t="shared" si="1808"/>
        <v>184.91415000000001</v>
      </c>
      <c r="U1063" s="234">
        <f t="shared" si="1757"/>
        <v>0.4315516146276529</v>
      </c>
      <c r="V1063" s="227">
        <v>99</v>
      </c>
      <c r="W1063" s="235">
        <f t="shared" si="1812"/>
        <v>1.867819696969697</v>
      </c>
      <c r="X1063" s="234">
        <f t="shared" si="1758"/>
        <v>0.34459934343434345</v>
      </c>
      <c r="Y1063" s="177">
        <v>2019</v>
      </c>
      <c r="Z1063" s="236"/>
      <c r="AA1063" s="236"/>
      <c r="AB1063" s="248" t="s">
        <v>3660</v>
      </c>
      <c r="AC1063" s="190"/>
    </row>
    <row r="1064" spans="1:29">
      <c r="A1064" s="263" t="s">
        <v>3661</v>
      </c>
      <c r="B1064" s="206">
        <v>33</v>
      </c>
      <c r="C1064" s="189">
        <v>35</v>
      </c>
      <c r="D1064" s="253">
        <f>AVERAGE(B1064:C1064)</f>
        <v>34</v>
      </c>
      <c r="E1064" s="189">
        <v>54</v>
      </c>
      <c r="F1064" s="189">
        <v>57</v>
      </c>
      <c r="G1064" s="244">
        <f t="shared" si="1094"/>
        <v>-3</v>
      </c>
      <c r="H1064" s="244">
        <f>AVERAGE(E1064:F1064)</f>
        <v>55.5</v>
      </c>
      <c r="I1064" s="244">
        <f t="shared" si="1466"/>
        <v>-21.5</v>
      </c>
      <c r="J1064" s="193" t="s">
        <v>1608</v>
      </c>
      <c r="K1064" s="193" t="s">
        <v>3662</v>
      </c>
      <c r="L1064" s="193" t="s">
        <v>1547</v>
      </c>
      <c r="M1064" s="184">
        <f t="shared" si="1802"/>
        <v>15.891055</v>
      </c>
      <c r="N1064" s="185">
        <v>15891055</v>
      </c>
      <c r="O1064" s="184">
        <f t="shared" si="1803"/>
        <v>57.012976999999999</v>
      </c>
      <c r="P1064" s="185">
        <v>57012977</v>
      </c>
      <c r="Q1064" s="184">
        <f t="shared" si="1804"/>
        <v>17.584665999999999</v>
      </c>
      <c r="R1064" s="185">
        <v>17584666</v>
      </c>
      <c r="S1064" s="185">
        <v>74597643</v>
      </c>
      <c r="T1064" s="185">
        <f t="shared" si="1808"/>
        <v>74.597643000000005</v>
      </c>
      <c r="U1064" s="209">
        <f t="shared" si="1757"/>
        <v>0.23572683120832652</v>
      </c>
      <c r="V1064" s="187">
        <v>40</v>
      </c>
      <c r="W1064" s="223">
        <f>SUM(T1064/V1064)</f>
        <v>1.8649410750000002</v>
      </c>
      <c r="X1064" s="228">
        <f t="shared" si="1758"/>
        <v>0.39727637500000001</v>
      </c>
      <c r="Y1064" s="189">
        <v>2013</v>
      </c>
      <c r="Z1064" s="190"/>
      <c r="AA1064" s="190"/>
      <c r="AB1064" s="224" t="s">
        <v>3663</v>
      </c>
      <c r="AC1064" s="189"/>
    </row>
    <row r="1065" spans="1:29">
      <c r="A1065" s="262" t="s">
        <v>3664</v>
      </c>
      <c r="B1065" s="177">
        <v>16</v>
      </c>
      <c r="C1065" s="195">
        <v>34</v>
      </c>
      <c r="D1065" s="179">
        <f>(B1065+C1065)/2</f>
        <v>25</v>
      </c>
      <c r="E1065" s="271">
        <v>48</v>
      </c>
      <c r="F1065" s="195">
        <v>43</v>
      </c>
      <c r="G1065" s="182">
        <f t="shared" si="1094"/>
        <v>5</v>
      </c>
      <c r="H1065" s="182">
        <f>(E1065+F1065)/2</f>
        <v>45.5</v>
      </c>
      <c r="I1065" s="181">
        <f t="shared" si="1466"/>
        <v>-20.5</v>
      </c>
      <c r="J1065" s="196" t="s">
        <v>1757</v>
      </c>
      <c r="K1065" s="196" t="s">
        <v>1757</v>
      </c>
      <c r="L1065" s="197" t="s">
        <v>1541</v>
      </c>
      <c r="M1065" s="198">
        <f t="shared" si="1802"/>
        <v>19.153697999999999</v>
      </c>
      <c r="N1065" s="180">
        <v>19153698</v>
      </c>
      <c r="O1065" s="198">
        <f t="shared" si="1803"/>
        <v>50.701324999999997</v>
      </c>
      <c r="P1065" s="180">
        <v>50701325</v>
      </c>
      <c r="Q1065" s="198">
        <f t="shared" si="1804"/>
        <v>61.056669999999997</v>
      </c>
      <c r="R1065" s="181">
        <f>S1065-P1065</f>
        <v>61056670</v>
      </c>
      <c r="S1065" s="180">
        <v>111757995</v>
      </c>
      <c r="T1065" s="180">
        <f t="shared" si="1808"/>
        <v>111.75799499999999</v>
      </c>
      <c r="U1065" s="186">
        <f t="shared" si="1757"/>
        <v>0.54632932525319555</v>
      </c>
      <c r="V1065" s="227">
        <v>60</v>
      </c>
      <c r="W1065" s="239">
        <f>SUM(S1065/(V1065*1000000))</f>
        <v>1.86263325</v>
      </c>
      <c r="X1065" s="186">
        <f t="shared" si="1758"/>
        <v>0.31922829999999996</v>
      </c>
      <c r="Y1065" s="195">
        <v>2017</v>
      </c>
      <c r="Z1065" s="202"/>
      <c r="AA1065" s="202"/>
      <c r="AB1065" s="203" t="s">
        <v>3665</v>
      </c>
      <c r="AC1065" s="202"/>
    </row>
    <row r="1066" spans="1:29">
      <c r="A1066" s="261" t="s">
        <v>3666</v>
      </c>
      <c r="B1066" s="218">
        <v>33</v>
      </c>
      <c r="C1066" s="178">
        <v>52</v>
      </c>
      <c r="D1066" s="219">
        <f t="shared" ref="D1066:D1068" si="1813">AVERAGE(B1066:C1066)</f>
        <v>42.5</v>
      </c>
      <c r="E1066" s="178">
        <v>64</v>
      </c>
      <c r="F1066" s="178">
        <v>60</v>
      </c>
      <c r="G1066" s="222">
        <f t="shared" si="1094"/>
        <v>4</v>
      </c>
      <c r="H1066" s="178">
        <f t="shared" ref="H1066:H1068" si="1814">AVERAGE(E1066:F1066)</f>
        <v>62</v>
      </c>
      <c r="I1066" s="247">
        <f t="shared" si="1466"/>
        <v>-19.5</v>
      </c>
      <c r="J1066" s="213" t="s">
        <v>1609</v>
      </c>
      <c r="K1066" s="213" t="s">
        <v>1733</v>
      </c>
      <c r="L1066" s="213" t="s">
        <v>1557</v>
      </c>
      <c r="M1066" s="221">
        <v>42.6</v>
      </c>
      <c r="N1066" s="222">
        <f t="shared" ref="N1066:N1067" si="1815">M1066*1000000</f>
        <v>42600000</v>
      </c>
      <c r="O1066" s="184">
        <v>125.3</v>
      </c>
      <c r="P1066" s="222">
        <f t="shared" ref="P1066:P1067" si="1816">O1066*1000000</f>
        <v>125300000</v>
      </c>
      <c r="Q1066" s="184">
        <v>246.7</v>
      </c>
      <c r="R1066" s="180">
        <f t="shared" ref="R1066:R1067" si="1817">SUM(Q1066*1000000)</f>
        <v>246700000</v>
      </c>
      <c r="S1066" s="222">
        <f>T1066*1000000</f>
        <v>372000000</v>
      </c>
      <c r="T1066" s="222">
        <v>372</v>
      </c>
      <c r="U1066" s="209">
        <f t="shared" si="1757"/>
        <v>0.66317204301075272</v>
      </c>
      <c r="V1066" s="187">
        <v>200</v>
      </c>
      <c r="W1066" s="223">
        <f t="shared" ref="W1066:W1072" si="1818">SUM(T1066/V1066)</f>
        <v>1.86</v>
      </c>
      <c r="X1066" s="228">
        <f t="shared" si="1758"/>
        <v>0.21299999999999999</v>
      </c>
      <c r="Y1066" s="178">
        <v>2009</v>
      </c>
      <c r="Z1066" s="190"/>
      <c r="AA1066" s="190"/>
      <c r="AB1066" s="224" t="s">
        <v>3667</v>
      </c>
      <c r="AC1066" s="189"/>
    </row>
    <row r="1067" spans="1:29">
      <c r="A1067" s="261" t="s">
        <v>3668</v>
      </c>
      <c r="B1067" s="206">
        <v>22</v>
      </c>
      <c r="C1067" s="189">
        <v>37</v>
      </c>
      <c r="D1067" s="237">
        <f t="shared" si="1813"/>
        <v>29.5</v>
      </c>
      <c r="E1067" s="189">
        <v>40</v>
      </c>
      <c r="F1067" s="178">
        <v>24</v>
      </c>
      <c r="G1067" s="178">
        <f t="shared" si="1094"/>
        <v>16</v>
      </c>
      <c r="H1067" s="178">
        <f t="shared" si="1814"/>
        <v>32</v>
      </c>
      <c r="I1067" s="218">
        <f t="shared" si="1466"/>
        <v>-2.5</v>
      </c>
      <c r="J1067" s="213" t="s">
        <v>1609</v>
      </c>
      <c r="K1067" s="213" t="s">
        <v>2395</v>
      </c>
      <c r="L1067" s="213" t="s">
        <v>1557</v>
      </c>
      <c r="M1067" s="184">
        <v>11.64</v>
      </c>
      <c r="N1067" s="222">
        <f t="shared" si="1815"/>
        <v>11640000</v>
      </c>
      <c r="O1067" s="184">
        <v>38.54</v>
      </c>
      <c r="P1067" s="222">
        <f t="shared" si="1816"/>
        <v>38540000</v>
      </c>
      <c r="Q1067" s="184">
        <v>47.03</v>
      </c>
      <c r="R1067" s="180">
        <f t="shared" si="1817"/>
        <v>47030000</v>
      </c>
      <c r="S1067" s="185">
        <f>SUM(N1067:P1067)</f>
        <v>50180038.539999999</v>
      </c>
      <c r="T1067" s="180">
        <f t="shared" ref="T1067:T1070" si="1819">S1067/1000000</f>
        <v>50.180038539999998</v>
      </c>
      <c r="U1067" s="209">
        <f t="shared" si="1757"/>
        <v>0.93722526662690764</v>
      </c>
      <c r="V1067" s="187">
        <v>27</v>
      </c>
      <c r="W1067" s="223">
        <f t="shared" si="1818"/>
        <v>1.8585199459259258</v>
      </c>
      <c r="X1067" s="228">
        <f t="shared" si="1758"/>
        <v>0.43111111111111111</v>
      </c>
      <c r="Y1067" s="178">
        <v>2011</v>
      </c>
      <c r="Z1067" s="190"/>
      <c r="AA1067" s="190"/>
      <c r="AB1067" s="224" t="s">
        <v>3669</v>
      </c>
      <c r="AC1067" s="189"/>
    </row>
    <row r="1068" spans="1:29">
      <c r="A1068" s="261" t="s">
        <v>3670</v>
      </c>
      <c r="B1068" s="218">
        <v>55</v>
      </c>
      <c r="C1068" s="178">
        <v>54</v>
      </c>
      <c r="D1068" s="237">
        <f t="shared" si="1813"/>
        <v>54.5</v>
      </c>
      <c r="E1068" s="178">
        <v>42</v>
      </c>
      <c r="F1068" s="178">
        <v>86</v>
      </c>
      <c r="G1068" s="178">
        <f t="shared" si="1094"/>
        <v>-44</v>
      </c>
      <c r="H1068" s="178">
        <f t="shared" si="1814"/>
        <v>64</v>
      </c>
      <c r="I1068" s="218">
        <f t="shared" si="1466"/>
        <v>-9.5</v>
      </c>
      <c r="J1068" s="213" t="s">
        <v>1402</v>
      </c>
      <c r="K1068" s="213" t="s">
        <v>1618</v>
      </c>
      <c r="L1068" s="213" t="s">
        <v>1547</v>
      </c>
      <c r="M1068" s="221">
        <v>7.6033759999999999</v>
      </c>
      <c r="N1068" s="180">
        <v>7603376</v>
      </c>
      <c r="O1068" s="216">
        <f t="shared" ref="O1068:O1069" si="1820">P1068/1000000</f>
        <v>19.363565000000001</v>
      </c>
      <c r="P1068" s="222">
        <v>19363565</v>
      </c>
      <c r="Q1068" s="216">
        <f t="shared" ref="Q1068:Q1069" si="1821">R1068/1000000</f>
        <v>15.93708</v>
      </c>
      <c r="R1068" s="222">
        <v>15937080</v>
      </c>
      <c r="S1068" s="222">
        <v>35300645</v>
      </c>
      <c r="T1068" s="222">
        <f t="shared" si="1819"/>
        <v>35.300645000000003</v>
      </c>
      <c r="U1068" s="209">
        <f t="shared" si="1757"/>
        <v>0.4514671049211707</v>
      </c>
      <c r="V1068" s="187">
        <v>19</v>
      </c>
      <c r="W1068" s="223">
        <f t="shared" si="1818"/>
        <v>1.8579286842105265</v>
      </c>
      <c r="X1068" s="228">
        <f t="shared" si="1758"/>
        <v>0.4001776842105263</v>
      </c>
      <c r="Y1068" s="178">
        <v>2007</v>
      </c>
      <c r="Z1068" s="190"/>
      <c r="AA1068" s="190"/>
      <c r="AB1068" s="191" t="s">
        <v>3671</v>
      </c>
      <c r="AC1068" s="190"/>
    </row>
    <row r="1069" spans="1:29">
      <c r="A1069" s="262" t="s">
        <v>901</v>
      </c>
      <c r="B1069" s="177">
        <v>84</v>
      </c>
      <c r="C1069" s="195">
        <v>68</v>
      </c>
      <c r="D1069" s="207">
        <f>(B1069+C1069)/2</f>
        <v>76</v>
      </c>
      <c r="E1069" s="195">
        <v>81</v>
      </c>
      <c r="F1069" s="195">
        <v>68</v>
      </c>
      <c r="G1069" s="180">
        <f t="shared" si="1094"/>
        <v>13</v>
      </c>
      <c r="H1069" s="195">
        <f>(E1069+F1069)/2</f>
        <v>74.5</v>
      </c>
      <c r="I1069" s="208">
        <f t="shared" si="1466"/>
        <v>1.5</v>
      </c>
      <c r="J1069" s="204" t="s">
        <v>1608</v>
      </c>
      <c r="K1069" s="204" t="s">
        <v>1608</v>
      </c>
      <c r="L1069" s="183" t="s">
        <v>1557</v>
      </c>
      <c r="M1069" s="184">
        <f>N1069/1000000</f>
        <v>59.253211</v>
      </c>
      <c r="N1069" s="180">
        <v>59253211</v>
      </c>
      <c r="O1069" s="216">
        <f t="shared" si="1820"/>
        <v>158.84834000000001</v>
      </c>
      <c r="P1069" s="180">
        <v>158848340</v>
      </c>
      <c r="Q1069" s="184">
        <f t="shared" si="1821"/>
        <v>184.04967199999999</v>
      </c>
      <c r="R1069" s="185">
        <v>184049672</v>
      </c>
      <c r="S1069" s="185">
        <f>R1069+P1069</f>
        <v>342898012</v>
      </c>
      <c r="T1069" s="185">
        <f t="shared" si="1819"/>
        <v>342.89801199999999</v>
      </c>
      <c r="U1069" s="209">
        <f>R1069/S1069</f>
        <v>0.53674756212934827</v>
      </c>
      <c r="V1069" s="187">
        <v>185</v>
      </c>
      <c r="W1069" s="188">
        <f t="shared" si="1818"/>
        <v>1.8535027675675675</v>
      </c>
      <c r="X1069" s="209">
        <f>N1069/(V1069*1000000)</f>
        <v>0.32028762702702701</v>
      </c>
      <c r="Y1069" s="195">
        <v>2016</v>
      </c>
      <c r="Z1069" s="190"/>
      <c r="AA1069" s="190"/>
      <c r="AB1069" s="191" t="s">
        <v>3672</v>
      </c>
      <c r="AC1069" s="190"/>
    </row>
    <row r="1070" spans="1:29">
      <c r="A1070" s="261" t="s">
        <v>3673</v>
      </c>
      <c r="B1070" s="206">
        <v>84</v>
      </c>
      <c r="C1070" s="189">
        <v>81</v>
      </c>
      <c r="D1070" s="237">
        <f t="shared" ref="D1070:D1071" si="1822">AVERAGE(B1070:C1070)</f>
        <v>82.5</v>
      </c>
      <c r="E1070" s="189">
        <v>80</v>
      </c>
      <c r="F1070" s="178">
        <v>73</v>
      </c>
      <c r="G1070" s="178">
        <f t="shared" si="1094"/>
        <v>7</v>
      </c>
      <c r="H1070" s="178">
        <f t="shared" ref="H1070:H1071" si="1823">AVERAGE(E1070:F1070)</f>
        <v>76.5</v>
      </c>
      <c r="I1070" s="218">
        <f t="shared" si="1466"/>
        <v>6</v>
      </c>
      <c r="J1070" s="213" t="s">
        <v>1550</v>
      </c>
      <c r="K1070" s="213" t="s">
        <v>1623</v>
      </c>
      <c r="L1070" s="213" t="s">
        <v>1536</v>
      </c>
      <c r="M1070" s="184">
        <v>0.14000000000000001</v>
      </c>
      <c r="N1070" s="222">
        <f t="shared" ref="N1070:N1071" si="1824">M1070*1000000</f>
        <v>140000</v>
      </c>
      <c r="O1070" s="184">
        <v>5.79</v>
      </c>
      <c r="P1070" s="222">
        <f t="shared" ref="P1070:P1071" si="1825">O1070*1000000</f>
        <v>5790000</v>
      </c>
      <c r="Q1070" s="184">
        <v>8.52</v>
      </c>
      <c r="R1070" s="180">
        <f t="shared" ref="R1070:R1071" si="1826">SUM(Q1070*1000000)</f>
        <v>8520000</v>
      </c>
      <c r="S1070" s="185">
        <f>SUM(N1070:P1070)</f>
        <v>5930005.79</v>
      </c>
      <c r="T1070" s="180">
        <f t="shared" si="1819"/>
        <v>5.9300057900000001</v>
      </c>
      <c r="U1070" s="209">
        <f t="shared" ref="U1070:U1078" si="1827">(R1070/S1070)</f>
        <v>1.436760823128977</v>
      </c>
      <c r="V1070" s="187">
        <v>3.2</v>
      </c>
      <c r="W1070" s="223">
        <f t="shared" si="1818"/>
        <v>1.853126809375</v>
      </c>
      <c r="X1070" s="228">
        <f t="shared" ref="X1070:X1078" si="1828">SUM(M1070/V1070)</f>
        <v>4.3750000000000004E-2</v>
      </c>
      <c r="Y1070" s="178">
        <v>2011</v>
      </c>
      <c r="Z1070" s="245" t="s">
        <v>1615</v>
      </c>
      <c r="AA1070" s="213" t="s">
        <v>3674</v>
      </c>
      <c r="AB1070" s="224" t="s">
        <v>3675</v>
      </c>
      <c r="AC1070" s="189"/>
    </row>
    <row r="1071" spans="1:29">
      <c r="A1071" s="261" t="s">
        <v>3676</v>
      </c>
      <c r="B1071" s="218">
        <v>19</v>
      </c>
      <c r="C1071" s="178">
        <v>31</v>
      </c>
      <c r="D1071" s="237">
        <f t="shared" si="1822"/>
        <v>25</v>
      </c>
      <c r="E1071" s="178">
        <v>45</v>
      </c>
      <c r="F1071" s="178">
        <v>51</v>
      </c>
      <c r="G1071" s="178">
        <f t="shared" si="1094"/>
        <v>-6</v>
      </c>
      <c r="H1071" s="178">
        <f t="shared" si="1823"/>
        <v>48</v>
      </c>
      <c r="I1071" s="218">
        <f t="shared" si="1466"/>
        <v>-23</v>
      </c>
      <c r="J1071" s="213" t="s">
        <v>1609</v>
      </c>
      <c r="K1071" s="213" t="s">
        <v>1965</v>
      </c>
      <c r="L1071" s="213" t="s">
        <v>1547</v>
      </c>
      <c r="M1071" s="221">
        <v>18.21</v>
      </c>
      <c r="N1071" s="222">
        <f t="shared" si="1824"/>
        <v>18210000</v>
      </c>
      <c r="O1071" s="184">
        <v>44.88</v>
      </c>
      <c r="P1071" s="222">
        <f t="shared" si="1825"/>
        <v>44880000</v>
      </c>
      <c r="Q1071" s="184">
        <v>10.71</v>
      </c>
      <c r="R1071" s="180">
        <f t="shared" si="1826"/>
        <v>10710000</v>
      </c>
      <c r="S1071" s="222">
        <f>T1071*1000000</f>
        <v>55590000</v>
      </c>
      <c r="T1071" s="222">
        <f>SUM(O1071+Q1071)</f>
        <v>55.59</v>
      </c>
      <c r="U1071" s="209">
        <f t="shared" si="1827"/>
        <v>0.19266055045871561</v>
      </c>
      <c r="V1071" s="187">
        <v>30</v>
      </c>
      <c r="W1071" s="223">
        <f t="shared" si="1818"/>
        <v>1.8530000000000002</v>
      </c>
      <c r="X1071" s="228">
        <f t="shared" si="1828"/>
        <v>0.60699999999999998</v>
      </c>
      <c r="Y1071" s="178">
        <v>2010</v>
      </c>
      <c r="Z1071" s="190"/>
      <c r="AA1071" s="190"/>
      <c r="AB1071" s="224" t="s">
        <v>3677</v>
      </c>
      <c r="AC1071" s="189"/>
    </row>
    <row r="1072" spans="1:29">
      <c r="A1072" s="264" t="s">
        <v>3678</v>
      </c>
      <c r="B1072" s="206">
        <v>30</v>
      </c>
      <c r="C1072" s="189">
        <v>33</v>
      </c>
      <c r="D1072" s="226">
        <f>(B1072+C1072)/2</f>
        <v>31.5</v>
      </c>
      <c r="E1072" s="195">
        <v>73</v>
      </c>
      <c r="F1072" s="189">
        <v>48</v>
      </c>
      <c r="G1072" s="195">
        <f t="shared" si="1094"/>
        <v>25</v>
      </c>
      <c r="H1072" s="189">
        <f>(E1072+F1072)/2</f>
        <v>60.5</v>
      </c>
      <c r="I1072" s="195">
        <f t="shared" si="1466"/>
        <v>-29</v>
      </c>
      <c r="J1072" s="193" t="s">
        <v>1612</v>
      </c>
      <c r="K1072" s="193" t="s">
        <v>1612</v>
      </c>
      <c r="L1072" s="193" t="s">
        <v>1541</v>
      </c>
      <c r="M1072" s="184">
        <f t="shared" ref="M1072:M1073" si="1829">N1072/1000000</f>
        <v>13.019686</v>
      </c>
      <c r="N1072" s="185">
        <v>13019686</v>
      </c>
      <c r="O1072" s="184">
        <f t="shared" ref="O1072:O1074" si="1830">P1072/1000000</f>
        <v>37.446117000000001</v>
      </c>
      <c r="P1072" s="180">
        <v>37446117</v>
      </c>
      <c r="Q1072" s="184">
        <f t="shared" ref="Q1072:Q1074" si="1831">R1072/1000000</f>
        <v>25.498698000000001</v>
      </c>
      <c r="R1072" s="180">
        <v>25498698</v>
      </c>
      <c r="S1072" s="185">
        <f>SUM(P1072+Q1072*1000000)</f>
        <v>62944815</v>
      </c>
      <c r="T1072" s="185">
        <f t="shared" ref="T1072:T1074" si="1832">S1072/1000000</f>
        <v>62.944814999999998</v>
      </c>
      <c r="U1072" s="209">
        <f t="shared" si="1827"/>
        <v>0.40509608297363331</v>
      </c>
      <c r="V1072" s="227">
        <v>34</v>
      </c>
      <c r="W1072" s="223">
        <f t="shared" si="1818"/>
        <v>1.851318088235294</v>
      </c>
      <c r="X1072" s="228">
        <f t="shared" si="1828"/>
        <v>0.38293194117647061</v>
      </c>
      <c r="Y1072" s="189">
        <v>2015</v>
      </c>
      <c r="Z1072" s="190"/>
      <c r="AA1072" s="190"/>
      <c r="AB1072" s="224" t="s">
        <v>3679</v>
      </c>
      <c r="AC1072" s="189"/>
    </row>
    <row r="1073" spans="1:29">
      <c r="A1073" s="261" t="s">
        <v>3680</v>
      </c>
      <c r="B1073" s="218">
        <v>51</v>
      </c>
      <c r="C1073" s="178">
        <v>59</v>
      </c>
      <c r="D1073" s="219">
        <f t="shared" ref="D1073:D1076" si="1833">AVERAGE(B1073:C1073)</f>
        <v>55</v>
      </c>
      <c r="E1073" s="178">
        <v>55</v>
      </c>
      <c r="F1073" s="178">
        <v>64</v>
      </c>
      <c r="G1073" s="220">
        <f t="shared" si="1094"/>
        <v>-9</v>
      </c>
      <c r="H1073" s="220">
        <f t="shared" ref="H1073:H1076" si="1834">AVERAGE(E1073:F1073)</f>
        <v>59.5</v>
      </c>
      <c r="I1073" s="220">
        <f t="shared" si="1466"/>
        <v>-4.5</v>
      </c>
      <c r="J1073" s="213" t="s">
        <v>1990</v>
      </c>
      <c r="K1073" s="213" t="s">
        <v>1991</v>
      </c>
      <c r="L1073" s="196" t="s">
        <v>1541</v>
      </c>
      <c r="M1073" s="221">
        <f t="shared" si="1829"/>
        <v>16.016909999999999</v>
      </c>
      <c r="N1073" s="222">
        <v>16016910</v>
      </c>
      <c r="O1073" s="184">
        <f t="shared" si="1830"/>
        <v>47.382067999999997</v>
      </c>
      <c r="P1073" s="222">
        <v>47382068</v>
      </c>
      <c r="Q1073" s="184">
        <f t="shared" si="1831"/>
        <v>35.584083999999997</v>
      </c>
      <c r="R1073" s="185">
        <v>35584084</v>
      </c>
      <c r="S1073" s="222">
        <v>82966152</v>
      </c>
      <c r="T1073" s="222">
        <f t="shared" si="1832"/>
        <v>82.966151999999994</v>
      </c>
      <c r="U1073" s="209">
        <f t="shared" si="1827"/>
        <v>0.42889881165032218</v>
      </c>
      <c r="V1073" s="187">
        <v>45</v>
      </c>
      <c r="W1073" s="223">
        <f>SUM((S1073/1000000)/V1073)</f>
        <v>1.8436922666666666</v>
      </c>
      <c r="X1073" s="228">
        <f t="shared" si="1828"/>
        <v>0.35593133333333332</v>
      </c>
      <c r="Y1073" s="182">
        <v>2012</v>
      </c>
      <c r="Z1073" s="190"/>
      <c r="AA1073" s="190"/>
      <c r="AB1073" s="224" t="s">
        <v>3681</v>
      </c>
      <c r="AC1073" s="189"/>
    </row>
    <row r="1074" spans="1:29">
      <c r="A1074" s="261" t="s">
        <v>3682</v>
      </c>
      <c r="B1074" s="218">
        <v>20</v>
      </c>
      <c r="C1074" s="178">
        <v>44</v>
      </c>
      <c r="D1074" s="219">
        <f t="shared" si="1833"/>
        <v>32</v>
      </c>
      <c r="E1074" s="272">
        <v>63</v>
      </c>
      <c r="F1074" s="178">
        <v>65</v>
      </c>
      <c r="G1074" s="220">
        <f t="shared" si="1094"/>
        <v>-2</v>
      </c>
      <c r="H1074" s="220">
        <f t="shared" si="1834"/>
        <v>64</v>
      </c>
      <c r="I1074" s="220">
        <f t="shared" si="1466"/>
        <v>-32</v>
      </c>
      <c r="J1074" s="213" t="s">
        <v>1609</v>
      </c>
      <c r="K1074" s="213" t="s">
        <v>1842</v>
      </c>
      <c r="L1074" s="213" t="s">
        <v>1557</v>
      </c>
      <c r="M1074" s="221">
        <v>49.100158</v>
      </c>
      <c r="N1074" s="180">
        <v>49100158</v>
      </c>
      <c r="O1074" s="216">
        <f t="shared" si="1830"/>
        <v>140.125968</v>
      </c>
      <c r="P1074" s="222">
        <v>140125968</v>
      </c>
      <c r="Q1074" s="216">
        <f t="shared" si="1831"/>
        <v>117.896265</v>
      </c>
      <c r="R1074" s="222">
        <v>117896265</v>
      </c>
      <c r="S1074" s="222">
        <v>258022233</v>
      </c>
      <c r="T1074" s="222">
        <f t="shared" si="1832"/>
        <v>258.02223300000003</v>
      </c>
      <c r="U1074" s="209">
        <f t="shared" si="1827"/>
        <v>0.45692289237726269</v>
      </c>
      <c r="V1074" s="187">
        <v>140</v>
      </c>
      <c r="W1074" s="223">
        <f t="shared" ref="W1074:W1075" si="1835">SUM(T1074/V1074)</f>
        <v>1.8430159500000003</v>
      </c>
      <c r="X1074" s="228">
        <f t="shared" si="1828"/>
        <v>0.35071541428571429</v>
      </c>
      <c r="Y1074" s="178">
        <v>2007</v>
      </c>
      <c r="Z1074" s="190"/>
      <c r="AA1074" s="190"/>
      <c r="AB1074" s="193" t="s">
        <v>1537</v>
      </c>
      <c r="AC1074" s="190"/>
    </row>
    <row r="1075" spans="1:29">
      <c r="A1075" s="261" t="s">
        <v>3683</v>
      </c>
      <c r="B1075" s="218">
        <v>28</v>
      </c>
      <c r="C1075" s="178">
        <v>39</v>
      </c>
      <c r="D1075" s="237">
        <f t="shared" si="1833"/>
        <v>33.5</v>
      </c>
      <c r="E1075" s="178">
        <v>62</v>
      </c>
      <c r="F1075" s="178">
        <v>55</v>
      </c>
      <c r="G1075" s="178">
        <f t="shared" si="1094"/>
        <v>7</v>
      </c>
      <c r="H1075" s="178">
        <f t="shared" si="1834"/>
        <v>58.5</v>
      </c>
      <c r="I1075" s="218">
        <f t="shared" si="1466"/>
        <v>-25</v>
      </c>
      <c r="J1075" s="213" t="s">
        <v>1550</v>
      </c>
      <c r="K1075" s="213" t="s">
        <v>1623</v>
      </c>
      <c r="L1075" s="213" t="s">
        <v>1547</v>
      </c>
      <c r="M1075" s="221">
        <v>14.5</v>
      </c>
      <c r="N1075" s="222">
        <f>M1075*1000000</f>
        <v>14500000</v>
      </c>
      <c r="O1075" s="184">
        <v>53.13</v>
      </c>
      <c r="P1075" s="222">
        <f>O1075*1000000</f>
        <v>53130000</v>
      </c>
      <c r="Q1075" s="184">
        <v>43.03</v>
      </c>
      <c r="R1075" s="180">
        <f>SUM(Q1075*1000000)</f>
        <v>43030000</v>
      </c>
      <c r="S1075" s="222">
        <f>T1075*1000000</f>
        <v>96160000</v>
      </c>
      <c r="T1075" s="222">
        <f>SUM(O1075+Q1075)</f>
        <v>96.16</v>
      </c>
      <c r="U1075" s="209">
        <f t="shared" si="1827"/>
        <v>0.44748336106489184</v>
      </c>
      <c r="V1075" s="187">
        <v>52.274000000000001</v>
      </c>
      <c r="W1075" s="223">
        <f t="shared" si="1835"/>
        <v>1.8395378199487316</v>
      </c>
      <c r="X1075" s="228">
        <f t="shared" si="1828"/>
        <v>0.27738455063702794</v>
      </c>
      <c r="Y1075" s="178">
        <v>2010</v>
      </c>
      <c r="Z1075" s="190"/>
      <c r="AA1075" s="190"/>
      <c r="AB1075" s="224" t="s">
        <v>3684</v>
      </c>
      <c r="AC1075" s="189"/>
    </row>
    <row r="1076" spans="1:29">
      <c r="A1076" s="261" t="s">
        <v>3685</v>
      </c>
      <c r="B1076" s="218">
        <v>52</v>
      </c>
      <c r="C1076" s="178">
        <v>56</v>
      </c>
      <c r="D1076" s="219">
        <f t="shared" si="1833"/>
        <v>54</v>
      </c>
      <c r="E1076" s="178">
        <v>49</v>
      </c>
      <c r="F1076" s="178">
        <v>59</v>
      </c>
      <c r="G1076" s="220">
        <f t="shared" si="1094"/>
        <v>-10</v>
      </c>
      <c r="H1076" s="220">
        <f t="shared" si="1834"/>
        <v>54</v>
      </c>
      <c r="I1076" s="220">
        <f t="shared" si="1466"/>
        <v>0</v>
      </c>
      <c r="J1076" s="213" t="s">
        <v>1550</v>
      </c>
      <c r="K1076" s="213" t="s">
        <v>1550</v>
      </c>
      <c r="L1076" s="196" t="s">
        <v>1541</v>
      </c>
      <c r="M1076" s="221">
        <f t="shared" ref="M1076:M1079" si="1836">N1076/1000000</f>
        <v>17.010124999999999</v>
      </c>
      <c r="N1076" s="222">
        <v>17010125</v>
      </c>
      <c r="O1076" s="184">
        <f t="shared" ref="O1076:O1079" si="1837">P1076/1000000</f>
        <v>44.338223999999997</v>
      </c>
      <c r="P1076" s="222">
        <v>44338224</v>
      </c>
      <c r="Q1076" s="184">
        <f t="shared" ref="Q1076:Q1079" si="1838">R1076/1000000</f>
        <v>10.481077000000001</v>
      </c>
      <c r="R1076" s="185">
        <v>10481077</v>
      </c>
      <c r="S1076" s="222">
        <v>54819301</v>
      </c>
      <c r="T1076" s="222">
        <f t="shared" ref="T1076:T1083" si="1839">S1076/1000000</f>
        <v>54.819301000000003</v>
      </c>
      <c r="U1076" s="209">
        <f t="shared" si="1827"/>
        <v>0.19119318942063854</v>
      </c>
      <c r="V1076" s="187">
        <v>30</v>
      </c>
      <c r="W1076" s="223">
        <f>SUM((S1076/1000000)/V1076)</f>
        <v>1.8273100333333334</v>
      </c>
      <c r="X1076" s="228">
        <f t="shared" si="1828"/>
        <v>0.56700416666666664</v>
      </c>
      <c r="Y1076" s="182">
        <v>2012</v>
      </c>
      <c r="Z1076" s="190"/>
      <c r="AA1076" s="190"/>
      <c r="AB1076" s="224" t="s">
        <v>3686</v>
      </c>
      <c r="AC1076" s="189"/>
    </row>
    <row r="1077" spans="1:29">
      <c r="A1077" s="262" t="s">
        <v>3687</v>
      </c>
      <c r="B1077" s="177">
        <v>20</v>
      </c>
      <c r="C1077" s="195">
        <v>39</v>
      </c>
      <c r="D1077" s="179">
        <f t="shared" ref="D1077:D1079" si="1840">(B1077+C1077)/2</f>
        <v>29.5</v>
      </c>
      <c r="E1077" s="195">
        <v>34</v>
      </c>
      <c r="F1077" s="195">
        <v>35</v>
      </c>
      <c r="G1077" s="211">
        <f t="shared" si="1094"/>
        <v>-1</v>
      </c>
      <c r="H1077" s="211">
        <f t="shared" ref="H1077:H1079" si="1841">(E1077+F1077)/2</f>
        <v>34.5</v>
      </c>
      <c r="I1077" s="181">
        <f t="shared" si="1466"/>
        <v>-5</v>
      </c>
      <c r="J1077" s="196" t="s">
        <v>1550</v>
      </c>
      <c r="K1077" s="196" t="s">
        <v>1550</v>
      </c>
      <c r="L1077" s="197" t="s">
        <v>1728</v>
      </c>
      <c r="M1077" s="198">
        <f t="shared" si="1836"/>
        <v>7.1260839999999996</v>
      </c>
      <c r="N1077" s="180">
        <v>7126084</v>
      </c>
      <c r="O1077" s="198">
        <f t="shared" si="1837"/>
        <v>20.738724000000001</v>
      </c>
      <c r="P1077" s="180">
        <v>20738724</v>
      </c>
      <c r="Q1077" s="198">
        <f t="shared" si="1838"/>
        <v>19.402248</v>
      </c>
      <c r="R1077" s="181">
        <f>S1077-P1077</f>
        <v>19402248</v>
      </c>
      <c r="S1077" s="180">
        <v>40140972</v>
      </c>
      <c r="T1077" s="180">
        <f t="shared" si="1839"/>
        <v>40.140971999999998</v>
      </c>
      <c r="U1077" s="186">
        <f t="shared" si="1827"/>
        <v>0.48335272000887275</v>
      </c>
      <c r="V1077" s="227">
        <v>22</v>
      </c>
      <c r="W1077" s="239">
        <f t="shared" ref="W1077:W1078" si="1842">SUM(S1077/(V1077*1000000))</f>
        <v>1.8245896363636365</v>
      </c>
      <c r="X1077" s="186">
        <f t="shared" si="1828"/>
        <v>0.32391290909090908</v>
      </c>
      <c r="Y1077" s="195">
        <v>2017</v>
      </c>
      <c r="Z1077" s="202"/>
      <c r="AA1077" s="202"/>
      <c r="AB1077" s="203" t="s">
        <v>3688</v>
      </c>
      <c r="AC1077" s="202"/>
    </row>
    <row r="1078" spans="1:29">
      <c r="A1078" s="267" t="s">
        <v>3689</v>
      </c>
      <c r="B1078" s="177">
        <v>32</v>
      </c>
      <c r="C1078" s="178">
        <v>48</v>
      </c>
      <c r="D1078" s="179">
        <f t="shared" si="1840"/>
        <v>40</v>
      </c>
      <c r="E1078" s="178">
        <v>38</v>
      </c>
      <c r="F1078" s="180">
        <v>44</v>
      </c>
      <c r="G1078" s="181">
        <f t="shared" si="1094"/>
        <v>-6</v>
      </c>
      <c r="H1078" s="182">
        <f t="shared" si="1841"/>
        <v>41</v>
      </c>
      <c r="I1078" s="181">
        <f t="shared" si="1466"/>
        <v>-1</v>
      </c>
      <c r="J1078" s="213" t="s">
        <v>1636</v>
      </c>
      <c r="K1078" s="183" t="s">
        <v>3211</v>
      </c>
      <c r="L1078" s="183" t="s">
        <v>1557</v>
      </c>
      <c r="M1078" s="184">
        <f t="shared" si="1836"/>
        <v>24.632283999999999</v>
      </c>
      <c r="N1078" s="180">
        <v>24632284</v>
      </c>
      <c r="O1078" s="184">
        <f t="shared" si="1837"/>
        <v>51.024707999999997</v>
      </c>
      <c r="P1078" s="180">
        <v>51024708</v>
      </c>
      <c r="Q1078" s="184">
        <f t="shared" si="1838"/>
        <v>109.517426</v>
      </c>
      <c r="R1078" s="180">
        <v>109517426</v>
      </c>
      <c r="S1078" s="180">
        <v>160542134</v>
      </c>
      <c r="T1078" s="185">
        <f t="shared" si="1839"/>
        <v>160.542134</v>
      </c>
      <c r="U1078" s="186">
        <f t="shared" si="1827"/>
        <v>0.68217248189811652</v>
      </c>
      <c r="V1078" s="187">
        <v>88</v>
      </c>
      <c r="W1078" s="239">
        <f t="shared" si="1842"/>
        <v>1.8243424318181818</v>
      </c>
      <c r="X1078" s="186">
        <f t="shared" si="1828"/>
        <v>0.27991231818181816</v>
      </c>
      <c r="Y1078" s="178">
        <v>2018</v>
      </c>
      <c r="Z1078" s="190"/>
      <c r="AA1078" s="190"/>
      <c r="AB1078" s="191" t="s">
        <v>3690</v>
      </c>
      <c r="AC1078" s="190"/>
    </row>
    <row r="1079" spans="1:29">
      <c r="A1079" s="262" t="s">
        <v>3691</v>
      </c>
      <c r="B1079" s="177">
        <v>38</v>
      </c>
      <c r="C1079" s="195">
        <v>40</v>
      </c>
      <c r="D1079" s="207">
        <f t="shared" si="1840"/>
        <v>39</v>
      </c>
      <c r="E1079" s="195">
        <v>49</v>
      </c>
      <c r="F1079" s="195">
        <v>57</v>
      </c>
      <c r="G1079" s="180">
        <f t="shared" si="1094"/>
        <v>-8</v>
      </c>
      <c r="H1079" s="195">
        <f t="shared" si="1841"/>
        <v>53</v>
      </c>
      <c r="I1079" s="208">
        <f t="shared" si="1466"/>
        <v>-14</v>
      </c>
      <c r="J1079" s="204" t="s">
        <v>1608</v>
      </c>
      <c r="K1079" s="204" t="s">
        <v>1608</v>
      </c>
      <c r="L1079" s="183" t="s">
        <v>1557</v>
      </c>
      <c r="M1079" s="184">
        <f t="shared" si="1836"/>
        <v>35.316381999999997</v>
      </c>
      <c r="N1079" s="180">
        <v>35316382</v>
      </c>
      <c r="O1079" s="216">
        <f t="shared" si="1837"/>
        <v>82.051601000000005</v>
      </c>
      <c r="P1079" s="180">
        <v>82051601</v>
      </c>
      <c r="Q1079" s="184">
        <f t="shared" si="1838"/>
        <v>163.572247</v>
      </c>
      <c r="R1079" s="185">
        <v>163572247</v>
      </c>
      <c r="S1079" s="185">
        <f>R1079+P1079</f>
        <v>245623848</v>
      </c>
      <c r="T1079" s="185">
        <f t="shared" si="1839"/>
        <v>245.62384800000001</v>
      </c>
      <c r="U1079" s="209">
        <f>R1079/S1079</f>
        <v>0.66594611366889744</v>
      </c>
      <c r="V1079" s="187">
        <v>135</v>
      </c>
      <c r="W1079" s="188">
        <f t="shared" ref="W1079:W1081" si="1843">SUM(T1079/V1079)</f>
        <v>1.8194359111111111</v>
      </c>
      <c r="X1079" s="209">
        <f>N1079/(V1079*1000000)</f>
        <v>0.26160282962962961</v>
      </c>
      <c r="Y1079" s="195">
        <v>2016</v>
      </c>
      <c r="Z1079" s="190"/>
      <c r="AA1079" s="190"/>
      <c r="AB1079" s="191" t="s">
        <v>3692</v>
      </c>
      <c r="AC1079" s="190"/>
    </row>
    <row r="1080" spans="1:29">
      <c r="A1080" s="261" t="s">
        <v>3693</v>
      </c>
      <c r="B1080" s="206">
        <v>60</v>
      </c>
      <c r="C1080" s="189">
        <v>48</v>
      </c>
      <c r="D1080" s="219">
        <f t="shared" ref="D1080:D1087" si="1844">AVERAGE(B1080:C1080)</f>
        <v>54</v>
      </c>
      <c r="E1080" s="189">
        <v>79</v>
      </c>
      <c r="F1080" s="178">
        <v>74</v>
      </c>
      <c r="G1080" s="222">
        <f t="shared" si="1094"/>
        <v>5</v>
      </c>
      <c r="H1080" s="178">
        <f t="shared" ref="H1080:H1087" si="1845">AVERAGE(E1080:F1080)</f>
        <v>76.5</v>
      </c>
      <c r="I1080" s="247">
        <f t="shared" si="1466"/>
        <v>-22.5</v>
      </c>
      <c r="J1080" s="213" t="s">
        <v>1609</v>
      </c>
      <c r="K1080" s="213" t="s">
        <v>2118</v>
      </c>
      <c r="L1080" s="213" t="s">
        <v>1557</v>
      </c>
      <c r="M1080" s="184">
        <v>39.630000000000003</v>
      </c>
      <c r="N1080" s="222">
        <f>M1080*1000000</f>
        <v>39630000</v>
      </c>
      <c r="O1080" s="184">
        <v>186.85</v>
      </c>
      <c r="P1080" s="222">
        <f>O1080*1000000</f>
        <v>186850000</v>
      </c>
      <c r="Q1080" s="184">
        <v>358.6</v>
      </c>
      <c r="R1080" s="180">
        <f>SUM(Q1080*1000000)</f>
        <v>358600000</v>
      </c>
      <c r="S1080" s="185">
        <f>SUM(N1080:P1080)</f>
        <v>226480186.84999999</v>
      </c>
      <c r="T1080" s="180">
        <f t="shared" si="1839"/>
        <v>226.48018685</v>
      </c>
      <c r="U1080" s="209">
        <f t="shared" ref="U1080:U1087" si="1846">(R1080/S1080)</f>
        <v>1.5833614630382844</v>
      </c>
      <c r="V1080" s="187">
        <v>125</v>
      </c>
      <c r="W1080" s="223">
        <f t="shared" si="1843"/>
        <v>1.8118414947999999</v>
      </c>
      <c r="X1080" s="228">
        <f t="shared" ref="X1080:X1087" si="1847">SUM(M1080/V1080)</f>
        <v>0.31704000000000004</v>
      </c>
      <c r="Y1080" s="178">
        <v>2011</v>
      </c>
      <c r="Z1080" s="190"/>
      <c r="AA1080" s="190"/>
      <c r="AB1080" s="190"/>
      <c r="AC1080" s="189"/>
    </row>
    <row r="1081" spans="1:29">
      <c r="A1081" s="261" t="s">
        <v>3694</v>
      </c>
      <c r="B1081" s="218">
        <v>27</v>
      </c>
      <c r="C1081" s="189">
        <v>47</v>
      </c>
      <c r="D1081" s="219">
        <f t="shared" si="1844"/>
        <v>37</v>
      </c>
      <c r="E1081" s="271">
        <v>47</v>
      </c>
      <c r="F1081" s="189">
        <v>51</v>
      </c>
      <c r="G1081" s="220">
        <f t="shared" si="1094"/>
        <v>-4</v>
      </c>
      <c r="H1081" s="220">
        <f t="shared" si="1845"/>
        <v>49</v>
      </c>
      <c r="I1081" s="220">
        <f t="shared" si="1466"/>
        <v>-12</v>
      </c>
      <c r="J1081" s="213" t="s">
        <v>1572</v>
      </c>
      <c r="K1081" s="193" t="s">
        <v>3695</v>
      </c>
      <c r="L1081" s="213" t="s">
        <v>1547</v>
      </c>
      <c r="M1081" s="184">
        <v>6.7024340000000002</v>
      </c>
      <c r="N1081" s="180">
        <v>6702434</v>
      </c>
      <c r="O1081" s="216">
        <f t="shared" ref="O1081:O1082" si="1848">P1081/1000000</f>
        <v>15.000114999999999</v>
      </c>
      <c r="P1081" s="222">
        <v>15000115</v>
      </c>
      <c r="Q1081" s="216">
        <f t="shared" ref="Q1081:Q1082" si="1849">R1081/1000000</f>
        <v>48.209102999999999</v>
      </c>
      <c r="R1081" s="222">
        <v>48209103</v>
      </c>
      <c r="S1081" s="222">
        <v>63209218</v>
      </c>
      <c r="T1081" s="222">
        <f t="shared" si="1839"/>
        <v>63.209218</v>
      </c>
      <c r="U1081" s="209">
        <f t="shared" si="1846"/>
        <v>0.76269102079383422</v>
      </c>
      <c r="V1081" s="187">
        <v>35</v>
      </c>
      <c r="W1081" s="223">
        <f t="shared" si="1843"/>
        <v>1.8059776571428572</v>
      </c>
      <c r="X1081" s="228">
        <f t="shared" si="1847"/>
        <v>0.19149811428571428</v>
      </c>
      <c r="Y1081" s="178">
        <v>2007</v>
      </c>
      <c r="Z1081" s="190"/>
      <c r="AA1081" s="190"/>
      <c r="AB1081" s="191" t="s">
        <v>3696</v>
      </c>
      <c r="AC1081" s="190"/>
    </row>
    <row r="1082" spans="1:29">
      <c r="A1082" s="265" t="s">
        <v>3697</v>
      </c>
      <c r="B1082" s="241">
        <v>75</v>
      </c>
      <c r="C1082" s="182">
        <v>61</v>
      </c>
      <c r="D1082" s="242">
        <f t="shared" si="1844"/>
        <v>68</v>
      </c>
      <c r="E1082" s="182">
        <v>65</v>
      </c>
      <c r="F1082" s="182">
        <v>70</v>
      </c>
      <c r="G1082" s="211">
        <f t="shared" si="1094"/>
        <v>-5</v>
      </c>
      <c r="H1082" s="211">
        <f t="shared" si="1845"/>
        <v>67.5</v>
      </c>
      <c r="I1082" s="211">
        <f t="shared" si="1466"/>
        <v>0.5</v>
      </c>
      <c r="J1082" s="196" t="s">
        <v>1701</v>
      </c>
      <c r="K1082" s="196" t="s">
        <v>3698</v>
      </c>
      <c r="L1082" s="196" t="s">
        <v>1541</v>
      </c>
      <c r="M1082" s="216">
        <f>N1082/1000000</f>
        <v>17.275238999999999</v>
      </c>
      <c r="N1082" s="181">
        <v>17275239</v>
      </c>
      <c r="O1082" s="216">
        <f t="shared" si="1848"/>
        <v>50.837305000000001</v>
      </c>
      <c r="P1082" s="181">
        <v>50837305</v>
      </c>
      <c r="Q1082" s="184">
        <f t="shared" si="1849"/>
        <v>57.418464999999998</v>
      </c>
      <c r="R1082" s="180">
        <v>57418465</v>
      </c>
      <c r="S1082" s="181">
        <v>108255770</v>
      </c>
      <c r="T1082" s="180">
        <f t="shared" si="1839"/>
        <v>108.25577</v>
      </c>
      <c r="U1082" s="209">
        <f t="shared" si="1846"/>
        <v>0.53039634746489728</v>
      </c>
      <c r="V1082" s="227">
        <v>60</v>
      </c>
      <c r="W1082" s="239">
        <f>SUM(S1082/(V1082*1000000))</f>
        <v>1.8042628333333333</v>
      </c>
      <c r="X1082" s="228">
        <f t="shared" si="1847"/>
        <v>0.28792065</v>
      </c>
      <c r="Y1082" s="182">
        <v>2014</v>
      </c>
      <c r="Z1082" s="202"/>
      <c r="AA1082" s="190"/>
      <c r="AB1082" s="224" t="s">
        <v>3699</v>
      </c>
      <c r="AC1082" s="189"/>
    </row>
    <row r="1083" spans="1:29">
      <c r="A1083" s="261" t="s">
        <v>3700</v>
      </c>
      <c r="B1083" s="206">
        <v>43</v>
      </c>
      <c r="C1083" s="189">
        <v>49</v>
      </c>
      <c r="D1083" s="237">
        <f t="shared" si="1844"/>
        <v>46</v>
      </c>
      <c r="E1083" s="189">
        <v>48</v>
      </c>
      <c r="F1083" s="178">
        <v>56</v>
      </c>
      <c r="G1083" s="178">
        <f t="shared" si="1094"/>
        <v>-8</v>
      </c>
      <c r="H1083" s="178">
        <f t="shared" si="1845"/>
        <v>52</v>
      </c>
      <c r="I1083" s="218">
        <f t="shared" si="1466"/>
        <v>-6</v>
      </c>
      <c r="J1083" s="213" t="s">
        <v>1609</v>
      </c>
      <c r="K1083" s="213" t="s">
        <v>1965</v>
      </c>
      <c r="L1083" s="213" t="s">
        <v>1547</v>
      </c>
      <c r="M1083" s="184">
        <v>13.33</v>
      </c>
      <c r="N1083" s="222">
        <f t="shared" ref="N1083:N1084" si="1850">M1083*1000000</f>
        <v>13330000</v>
      </c>
      <c r="O1083" s="184">
        <v>37.049999999999997</v>
      </c>
      <c r="P1083" s="222">
        <f t="shared" ref="P1083:P1084" si="1851">O1083*1000000</f>
        <v>37050000</v>
      </c>
      <c r="Q1083" s="184">
        <v>3.49</v>
      </c>
      <c r="R1083" s="180">
        <f t="shared" ref="R1083:R1084" si="1852">SUM(Q1083*1000000)</f>
        <v>3490000</v>
      </c>
      <c r="S1083" s="185">
        <f>SUM(N1083:P1083)</f>
        <v>50380037.049999997</v>
      </c>
      <c r="T1083" s="180">
        <f t="shared" si="1839"/>
        <v>50.380037049999999</v>
      </c>
      <c r="U1083" s="209">
        <f t="shared" si="1846"/>
        <v>6.9273470294123174E-2</v>
      </c>
      <c r="V1083" s="187">
        <v>28</v>
      </c>
      <c r="W1083" s="223">
        <f t="shared" ref="W1083:W1084" si="1853">SUM(T1083/V1083)</f>
        <v>1.7992870374999999</v>
      </c>
      <c r="X1083" s="228">
        <f t="shared" si="1847"/>
        <v>0.47607142857142859</v>
      </c>
      <c r="Y1083" s="178">
        <v>2011</v>
      </c>
      <c r="Z1083" s="190"/>
      <c r="AA1083" s="190"/>
      <c r="AB1083" s="224" t="s">
        <v>3701</v>
      </c>
      <c r="AC1083" s="189"/>
    </row>
    <row r="1084" spans="1:29">
      <c r="A1084" s="261" t="s">
        <v>3702</v>
      </c>
      <c r="B1084" s="218">
        <v>45</v>
      </c>
      <c r="C1084" s="178">
        <v>51</v>
      </c>
      <c r="D1084" s="237">
        <f t="shared" si="1844"/>
        <v>48</v>
      </c>
      <c r="E1084" s="178">
        <v>58</v>
      </c>
      <c r="F1084" s="178">
        <v>54</v>
      </c>
      <c r="G1084" s="178">
        <f t="shared" si="1094"/>
        <v>4</v>
      </c>
      <c r="H1084" s="178">
        <f t="shared" si="1845"/>
        <v>56</v>
      </c>
      <c r="I1084" s="218">
        <f t="shared" si="1466"/>
        <v>-8</v>
      </c>
      <c r="J1084" s="213" t="s">
        <v>1550</v>
      </c>
      <c r="K1084" s="213" t="s">
        <v>3703</v>
      </c>
      <c r="L1084" s="213" t="s">
        <v>1547</v>
      </c>
      <c r="M1084" s="221">
        <v>8.3000000000000007</v>
      </c>
      <c r="N1084" s="222">
        <f t="shared" si="1850"/>
        <v>8300000.0000000009</v>
      </c>
      <c r="O1084" s="184">
        <v>21.54</v>
      </c>
      <c r="P1084" s="222">
        <f t="shared" si="1851"/>
        <v>21540000</v>
      </c>
      <c r="Q1084" s="184">
        <v>0.03</v>
      </c>
      <c r="R1084" s="180">
        <f t="shared" si="1852"/>
        <v>30000</v>
      </c>
      <c r="S1084" s="222">
        <f>T1084*1000000</f>
        <v>21570000</v>
      </c>
      <c r="T1084" s="222">
        <f>SUM(O1084+Q1084)</f>
        <v>21.57</v>
      </c>
      <c r="U1084" s="209">
        <f t="shared" si="1846"/>
        <v>1.3908205841446453E-3</v>
      </c>
      <c r="V1084" s="187">
        <v>12</v>
      </c>
      <c r="W1084" s="223">
        <f t="shared" si="1853"/>
        <v>1.7975000000000001</v>
      </c>
      <c r="X1084" s="228">
        <f t="shared" si="1847"/>
        <v>0.69166666666666676</v>
      </c>
      <c r="Y1084" s="178">
        <v>2010</v>
      </c>
      <c r="Z1084" s="190"/>
      <c r="AA1084" s="190"/>
      <c r="AB1084" s="224" t="s">
        <v>3704</v>
      </c>
      <c r="AC1084" s="189"/>
    </row>
    <row r="1085" spans="1:29">
      <c r="A1085" s="261" t="s">
        <v>3705</v>
      </c>
      <c r="B1085" s="218">
        <v>63</v>
      </c>
      <c r="C1085" s="178">
        <v>62</v>
      </c>
      <c r="D1085" s="219">
        <f t="shared" si="1844"/>
        <v>62.5</v>
      </c>
      <c r="E1085" s="178">
        <v>52</v>
      </c>
      <c r="F1085" s="178">
        <v>63</v>
      </c>
      <c r="G1085" s="220">
        <f t="shared" si="1094"/>
        <v>-11</v>
      </c>
      <c r="H1085" s="220">
        <f t="shared" si="1845"/>
        <v>57.5</v>
      </c>
      <c r="I1085" s="220">
        <f t="shared" si="1466"/>
        <v>5</v>
      </c>
      <c r="J1085" s="213" t="s">
        <v>1550</v>
      </c>
      <c r="K1085" s="213" t="s">
        <v>1623</v>
      </c>
      <c r="L1085" s="196" t="s">
        <v>1547</v>
      </c>
      <c r="M1085" s="221">
        <f>N1085/1000000</f>
        <v>10.610060000000001</v>
      </c>
      <c r="N1085" s="222">
        <v>10610060</v>
      </c>
      <c r="O1085" s="184">
        <f>P1085/1000000</f>
        <v>28.835528</v>
      </c>
      <c r="P1085" s="222">
        <v>28835528</v>
      </c>
      <c r="Q1085" s="184">
        <f>R1085/1000000</f>
        <v>25.074223</v>
      </c>
      <c r="R1085" s="185">
        <v>25074223</v>
      </c>
      <c r="S1085" s="222">
        <v>53909751</v>
      </c>
      <c r="T1085" s="222">
        <f>S1085/1000000</f>
        <v>53.909751</v>
      </c>
      <c r="U1085" s="209">
        <f t="shared" si="1846"/>
        <v>0.46511479899063157</v>
      </c>
      <c r="V1085" s="187">
        <v>30</v>
      </c>
      <c r="W1085" s="223">
        <f>SUM((S1085/1000000)/V1085)</f>
        <v>1.7969917</v>
      </c>
      <c r="X1085" s="228">
        <f t="shared" si="1847"/>
        <v>0.35366866666666669</v>
      </c>
      <c r="Y1085" s="182">
        <v>2012</v>
      </c>
      <c r="Z1085" s="190"/>
      <c r="AA1085" s="190"/>
      <c r="AB1085" s="224" t="s">
        <v>3706</v>
      </c>
      <c r="AC1085" s="189"/>
    </row>
    <row r="1086" spans="1:29">
      <c r="A1086" s="261" t="s">
        <v>3707</v>
      </c>
      <c r="B1086" s="218">
        <v>64</v>
      </c>
      <c r="C1086" s="178">
        <v>63</v>
      </c>
      <c r="D1086" s="237">
        <f t="shared" si="1844"/>
        <v>63.5</v>
      </c>
      <c r="E1086" s="178">
        <v>57</v>
      </c>
      <c r="F1086" s="178">
        <v>64</v>
      </c>
      <c r="G1086" s="178">
        <f t="shared" si="1094"/>
        <v>-7</v>
      </c>
      <c r="H1086" s="178">
        <f t="shared" si="1845"/>
        <v>60.5</v>
      </c>
      <c r="I1086" s="218">
        <f t="shared" si="1466"/>
        <v>3</v>
      </c>
      <c r="J1086" s="213" t="s">
        <v>1701</v>
      </c>
      <c r="K1086" s="213" t="s">
        <v>3708</v>
      </c>
      <c r="L1086" s="213" t="s">
        <v>1547</v>
      </c>
      <c r="M1086" s="221">
        <v>14</v>
      </c>
      <c r="N1086" s="222">
        <f>M1086*1000000</f>
        <v>14000000</v>
      </c>
      <c r="O1086" s="184">
        <v>50.29</v>
      </c>
      <c r="P1086" s="222">
        <f>O1086*1000000</f>
        <v>50290000</v>
      </c>
      <c r="Q1086" s="184">
        <v>14.28</v>
      </c>
      <c r="R1086" s="180">
        <f>SUM(Q1086*1000000)</f>
        <v>14280000</v>
      </c>
      <c r="S1086" s="222">
        <f>T1086*1000000</f>
        <v>64569999.999999993</v>
      </c>
      <c r="T1086" s="222">
        <f>SUM(O1086+Q1086)</f>
        <v>64.569999999999993</v>
      </c>
      <c r="U1086" s="209">
        <f t="shared" si="1846"/>
        <v>0.22115533529502868</v>
      </c>
      <c r="V1086" s="187">
        <v>36</v>
      </c>
      <c r="W1086" s="223">
        <f>SUM(T1086/V1086)</f>
        <v>1.7936111111111108</v>
      </c>
      <c r="X1086" s="228">
        <f t="shared" si="1847"/>
        <v>0.3888888888888889</v>
      </c>
      <c r="Y1086" s="178">
        <v>2010</v>
      </c>
      <c r="Z1086" s="190"/>
      <c r="AA1086" s="190"/>
      <c r="AB1086" s="224" t="s">
        <v>3709</v>
      </c>
      <c r="AC1086" s="189"/>
    </row>
    <row r="1087" spans="1:29">
      <c r="A1087" s="261" t="s">
        <v>3710</v>
      </c>
      <c r="B1087" s="218">
        <v>87</v>
      </c>
      <c r="C1087" s="178">
        <v>72</v>
      </c>
      <c r="D1087" s="219">
        <f t="shared" si="1844"/>
        <v>79.5</v>
      </c>
      <c r="E1087" s="178">
        <v>72</v>
      </c>
      <c r="F1087" s="178">
        <v>71</v>
      </c>
      <c r="G1087" s="220">
        <f t="shared" si="1094"/>
        <v>1</v>
      </c>
      <c r="H1087" s="220">
        <f t="shared" si="1845"/>
        <v>71.5</v>
      </c>
      <c r="I1087" s="220">
        <f t="shared" si="1466"/>
        <v>8</v>
      </c>
      <c r="J1087" s="213" t="s">
        <v>1601</v>
      </c>
      <c r="K1087" s="213" t="s">
        <v>1806</v>
      </c>
      <c r="L1087" s="196" t="s">
        <v>1547</v>
      </c>
      <c r="M1087" s="221">
        <f t="shared" ref="M1087:M1088" si="1854">N1087/1000000</f>
        <v>14.08705</v>
      </c>
      <c r="N1087" s="222">
        <v>14087050</v>
      </c>
      <c r="O1087" s="184">
        <f t="shared" ref="O1087:O1088" si="1855">P1087/1000000</f>
        <v>56.003050999999999</v>
      </c>
      <c r="P1087" s="222">
        <v>56003051</v>
      </c>
      <c r="Q1087" s="184">
        <f t="shared" ref="Q1087:Q1088" si="1856">R1087/1000000</f>
        <v>51.136347999999998</v>
      </c>
      <c r="R1087" s="185">
        <v>51136348</v>
      </c>
      <c r="S1087" s="222">
        <v>107139399</v>
      </c>
      <c r="T1087" s="222">
        <f t="shared" ref="T1087:T1089" si="1857">S1087/1000000</f>
        <v>107.139399</v>
      </c>
      <c r="U1087" s="209">
        <f t="shared" si="1846"/>
        <v>0.4772879862803785</v>
      </c>
      <c r="V1087" s="187">
        <v>60</v>
      </c>
      <c r="W1087" s="223">
        <f>SUM((S1087/1000000)/V1087)</f>
        <v>1.78565665</v>
      </c>
      <c r="X1087" s="228">
        <f t="shared" si="1847"/>
        <v>0.23478416666666665</v>
      </c>
      <c r="Y1087" s="182">
        <v>2012</v>
      </c>
      <c r="Z1087" s="190"/>
      <c r="AA1087" s="190"/>
      <c r="AB1087" s="224" t="s">
        <v>3711</v>
      </c>
      <c r="AC1087" s="189"/>
    </row>
    <row r="1088" spans="1:29">
      <c r="A1088" s="262" t="s">
        <v>3712</v>
      </c>
      <c r="B1088" s="177">
        <v>63</v>
      </c>
      <c r="C1088" s="195">
        <v>54</v>
      </c>
      <c r="D1088" s="207">
        <f>(B1088+C1088)/2</f>
        <v>58.5</v>
      </c>
      <c r="E1088" s="195">
        <v>77</v>
      </c>
      <c r="F1088" s="195">
        <v>63</v>
      </c>
      <c r="G1088" s="180">
        <f t="shared" si="1094"/>
        <v>14</v>
      </c>
      <c r="H1088" s="246">
        <f>(E1088+F1088)/2</f>
        <v>70</v>
      </c>
      <c r="I1088" s="208">
        <f t="shared" si="1466"/>
        <v>-11.5</v>
      </c>
      <c r="J1088" s="183" t="s">
        <v>1609</v>
      </c>
      <c r="K1088" s="183" t="s">
        <v>3713</v>
      </c>
      <c r="L1088" s="193" t="s">
        <v>1574</v>
      </c>
      <c r="M1088" s="184">
        <f t="shared" si="1854"/>
        <v>34.703397000000002</v>
      </c>
      <c r="N1088" s="180">
        <v>34703397</v>
      </c>
      <c r="O1088" s="216">
        <f t="shared" si="1855"/>
        <v>92.630454</v>
      </c>
      <c r="P1088" s="180">
        <v>92630454</v>
      </c>
      <c r="Q1088" s="184">
        <f t="shared" si="1856"/>
        <v>67.755643000000006</v>
      </c>
      <c r="R1088" s="185">
        <v>67755643</v>
      </c>
      <c r="S1088" s="185">
        <f>R1088+P1088</f>
        <v>160386097</v>
      </c>
      <c r="T1088" s="185">
        <f t="shared" si="1857"/>
        <v>160.38609700000001</v>
      </c>
      <c r="U1088" s="209">
        <f>R1088/S1088</f>
        <v>0.42245334394539197</v>
      </c>
      <c r="V1088" s="187">
        <v>90</v>
      </c>
      <c r="W1088" s="188">
        <f t="shared" ref="W1088:W1090" si="1858">SUM(T1088/V1088)</f>
        <v>1.7820677444444446</v>
      </c>
      <c r="X1088" s="209">
        <f>N1088/(V1088*1000000)</f>
        <v>0.38559330000000003</v>
      </c>
      <c r="Y1088" s="195">
        <v>2016</v>
      </c>
      <c r="Z1088" s="190"/>
      <c r="AA1088" s="190"/>
      <c r="AB1088" s="191" t="s">
        <v>3714</v>
      </c>
      <c r="AC1088" s="190"/>
    </row>
    <row r="1089" spans="1:29">
      <c r="A1089" s="261" t="s">
        <v>3715</v>
      </c>
      <c r="B1089" s="206">
        <v>84</v>
      </c>
      <c r="C1089" s="189">
        <v>63</v>
      </c>
      <c r="D1089" s="237">
        <f t="shared" ref="D1089:D1090" si="1859">AVERAGE(B1089:C1089)</f>
        <v>73.5</v>
      </c>
      <c r="E1089" s="189">
        <v>82</v>
      </c>
      <c r="F1089" s="178">
        <v>74</v>
      </c>
      <c r="G1089" s="178">
        <f t="shared" si="1094"/>
        <v>8</v>
      </c>
      <c r="H1089" s="178">
        <f t="shared" ref="H1089:H1090" si="1860">AVERAGE(E1089:F1089)</f>
        <v>78</v>
      </c>
      <c r="I1089" s="218">
        <f t="shared" si="1466"/>
        <v>-4.5</v>
      </c>
      <c r="J1089" s="213" t="s">
        <v>1990</v>
      </c>
      <c r="K1089" s="213" t="s">
        <v>1991</v>
      </c>
      <c r="L1089" s="213" t="s">
        <v>1541</v>
      </c>
      <c r="M1089" s="184">
        <v>13.21</v>
      </c>
      <c r="N1089" s="222">
        <f t="shared" ref="N1089:N1090" si="1861">M1089*1000000</f>
        <v>13210000</v>
      </c>
      <c r="O1089" s="184">
        <v>58.01</v>
      </c>
      <c r="P1089" s="222">
        <f t="shared" ref="P1089:P1090" si="1862">O1089*1000000</f>
        <v>58010000</v>
      </c>
      <c r="Q1089" s="184">
        <v>17</v>
      </c>
      <c r="R1089" s="180">
        <f t="shared" ref="R1089:R1090" si="1863">SUM(Q1089*1000000)</f>
        <v>17000000</v>
      </c>
      <c r="S1089" s="185">
        <f>SUM(N1089:P1089)</f>
        <v>71220058.010000005</v>
      </c>
      <c r="T1089" s="180">
        <f t="shared" si="1857"/>
        <v>71.220058010000002</v>
      </c>
      <c r="U1089" s="209">
        <f t="shared" ref="U1089:U1095" si="1864">(R1089/S1089)</f>
        <v>0.2386968008031253</v>
      </c>
      <c r="V1089" s="187">
        <v>40</v>
      </c>
      <c r="W1089" s="223">
        <f t="shared" si="1858"/>
        <v>1.7805014502500001</v>
      </c>
      <c r="X1089" s="228">
        <f t="shared" ref="X1089:X1095" si="1865">SUM(M1089/V1089)</f>
        <v>0.33025000000000004</v>
      </c>
      <c r="Y1089" s="178">
        <v>2011</v>
      </c>
      <c r="Z1089" s="190"/>
      <c r="AA1089" s="190"/>
      <c r="AB1089" s="224" t="s">
        <v>3716</v>
      </c>
      <c r="AC1089" s="189"/>
    </row>
    <row r="1090" spans="1:29">
      <c r="A1090" s="261" t="s">
        <v>3717</v>
      </c>
      <c r="B1090" s="218">
        <v>47</v>
      </c>
      <c r="C1090" s="178">
        <v>47</v>
      </c>
      <c r="D1090" s="219">
        <f t="shared" si="1859"/>
        <v>47</v>
      </c>
      <c r="E1090" s="178">
        <v>71</v>
      </c>
      <c r="F1090" s="178">
        <v>72</v>
      </c>
      <c r="G1090" s="220">
        <f t="shared" si="1094"/>
        <v>-1</v>
      </c>
      <c r="H1090" s="220">
        <f t="shared" si="1860"/>
        <v>71.5</v>
      </c>
      <c r="I1090" s="220">
        <f t="shared" si="1466"/>
        <v>-24.5</v>
      </c>
      <c r="J1090" s="213" t="s">
        <v>1609</v>
      </c>
      <c r="K1090" s="213" t="s">
        <v>2737</v>
      </c>
      <c r="L1090" s="213" t="s">
        <v>1541</v>
      </c>
      <c r="M1090" s="221">
        <v>25.7</v>
      </c>
      <c r="N1090" s="222">
        <f t="shared" si="1861"/>
        <v>25700000</v>
      </c>
      <c r="O1090" s="184">
        <v>77.22</v>
      </c>
      <c r="P1090" s="222">
        <f t="shared" si="1862"/>
        <v>77220000</v>
      </c>
      <c r="Q1090" s="184">
        <v>100.02</v>
      </c>
      <c r="R1090" s="180">
        <f t="shared" si="1863"/>
        <v>100020000</v>
      </c>
      <c r="S1090" s="222">
        <f>T1090*1000000</f>
        <v>177240000</v>
      </c>
      <c r="T1090" s="222">
        <f>SUM(O1090+Q1090)</f>
        <v>177.24</v>
      </c>
      <c r="U1090" s="209">
        <f t="shared" si="1864"/>
        <v>0.56431956668923489</v>
      </c>
      <c r="V1090" s="187">
        <v>100</v>
      </c>
      <c r="W1090" s="223">
        <f t="shared" si="1858"/>
        <v>1.7724000000000002</v>
      </c>
      <c r="X1090" s="228">
        <f t="shared" si="1865"/>
        <v>0.25700000000000001</v>
      </c>
      <c r="Y1090" s="178">
        <v>2010</v>
      </c>
      <c r="Z1090" s="190"/>
      <c r="AA1090" s="190"/>
      <c r="AB1090" s="224" t="s">
        <v>3718</v>
      </c>
      <c r="AC1090" s="189"/>
    </row>
    <row r="1091" spans="1:29">
      <c r="A1091" s="267" t="s">
        <v>3719</v>
      </c>
      <c r="B1091" s="177">
        <v>90</v>
      </c>
      <c r="C1091" s="178">
        <v>84</v>
      </c>
      <c r="D1091" s="179">
        <f>(B1091+C1091)/2</f>
        <v>87</v>
      </c>
      <c r="E1091" s="178">
        <v>63</v>
      </c>
      <c r="F1091" s="180">
        <v>71</v>
      </c>
      <c r="G1091" s="181">
        <f t="shared" si="1094"/>
        <v>-8</v>
      </c>
      <c r="H1091" s="182">
        <f>(E1091+F1091)/2</f>
        <v>67</v>
      </c>
      <c r="I1091" s="181">
        <f t="shared" si="1466"/>
        <v>20</v>
      </c>
      <c r="J1091" s="183" t="s">
        <v>3720</v>
      </c>
      <c r="K1091" s="183" t="s">
        <v>3721</v>
      </c>
      <c r="L1091" s="183" t="s">
        <v>1541</v>
      </c>
      <c r="M1091" s="184">
        <f>N1091/1000000</f>
        <v>12.361307</v>
      </c>
      <c r="N1091" s="180">
        <v>12361307</v>
      </c>
      <c r="O1091" s="184">
        <f>P1091/1000000</f>
        <v>41.990164999999998</v>
      </c>
      <c r="P1091" s="180">
        <v>41990165</v>
      </c>
      <c r="Q1091" s="184">
        <f>R1091/1000000</f>
        <v>32.231389999999998</v>
      </c>
      <c r="R1091" s="180">
        <v>32231390</v>
      </c>
      <c r="S1091" s="180">
        <v>74221555</v>
      </c>
      <c r="T1091" s="185">
        <f>S1091/100000</f>
        <v>742.21555000000001</v>
      </c>
      <c r="U1091" s="186">
        <f t="shared" si="1864"/>
        <v>0.43425915827282252</v>
      </c>
      <c r="V1091" s="187">
        <v>42</v>
      </c>
      <c r="W1091" s="239">
        <f>SUM(S1091/(V1091*1000000))</f>
        <v>1.7671798809523809</v>
      </c>
      <c r="X1091" s="186">
        <f t="shared" si="1865"/>
        <v>0.29431683333333336</v>
      </c>
      <c r="Y1091" s="178">
        <v>2018</v>
      </c>
      <c r="Z1091" s="190"/>
      <c r="AA1091" s="190"/>
      <c r="AB1091" s="191" t="s">
        <v>3722</v>
      </c>
      <c r="AC1091" s="190"/>
    </row>
    <row r="1092" spans="1:29">
      <c r="A1092" s="261" t="s">
        <v>3723</v>
      </c>
      <c r="B1092" s="218">
        <v>86</v>
      </c>
      <c r="C1092" s="178">
        <v>69</v>
      </c>
      <c r="D1092" s="219">
        <f t="shared" ref="D1092:D1093" si="1866">AVERAGE(B1092:C1092)</f>
        <v>77.5</v>
      </c>
      <c r="E1092" s="178">
        <v>73</v>
      </c>
      <c r="F1092" s="178">
        <v>68</v>
      </c>
      <c r="G1092" s="220">
        <f t="shared" si="1094"/>
        <v>5</v>
      </c>
      <c r="H1092" s="220">
        <f t="shared" ref="H1092:H1093" si="1867">AVERAGE(E1092:F1092)</f>
        <v>70.5</v>
      </c>
      <c r="I1092" s="220">
        <f t="shared" si="1466"/>
        <v>7</v>
      </c>
      <c r="J1092" s="213" t="s">
        <v>1609</v>
      </c>
      <c r="K1092" s="213" t="s">
        <v>2189</v>
      </c>
      <c r="L1092" s="213" t="s">
        <v>1536</v>
      </c>
      <c r="M1092" s="221">
        <v>22.69</v>
      </c>
      <c r="N1092" s="222">
        <f t="shared" ref="N1092:N1093" si="1868">M1092*1000000</f>
        <v>22690000</v>
      </c>
      <c r="O1092" s="184">
        <v>81.56</v>
      </c>
      <c r="P1092" s="222">
        <f t="shared" ref="P1092:P1093" si="1869">O1092*1000000</f>
        <v>81560000</v>
      </c>
      <c r="Q1092" s="184">
        <v>86.24</v>
      </c>
      <c r="R1092" s="180">
        <f t="shared" ref="R1092:R1093" si="1870">SUM(Q1092*1000000)</f>
        <v>86240000</v>
      </c>
      <c r="S1092" s="222">
        <f t="shared" ref="S1092:S1093" si="1871">T1092*1000000</f>
        <v>167800000</v>
      </c>
      <c r="T1092" s="222">
        <f>SUM(O1092+Q1092)</f>
        <v>167.8</v>
      </c>
      <c r="U1092" s="209">
        <f t="shared" si="1864"/>
        <v>0.51394517282479146</v>
      </c>
      <c r="V1092" s="187">
        <v>95</v>
      </c>
      <c r="W1092" s="223">
        <f t="shared" ref="W1092:W1093" si="1872">SUM(T1092/V1092)</f>
        <v>1.7663157894736843</v>
      </c>
      <c r="X1092" s="228">
        <f t="shared" si="1865"/>
        <v>0.23884210526315791</v>
      </c>
      <c r="Y1092" s="178">
        <v>2010</v>
      </c>
      <c r="Z1092" s="190"/>
      <c r="AA1092" s="190"/>
      <c r="AB1092" s="224" t="s">
        <v>3724</v>
      </c>
      <c r="AC1092" s="189"/>
    </row>
    <row r="1093" spans="1:29">
      <c r="A1093" s="261" t="s">
        <v>3725</v>
      </c>
      <c r="B1093" s="218">
        <v>78</v>
      </c>
      <c r="C1093" s="178">
        <v>63</v>
      </c>
      <c r="D1093" s="237">
        <f t="shared" si="1866"/>
        <v>70.5</v>
      </c>
      <c r="E1093" s="178">
        <v>26</v>
      </c>
      <c r="F1093" s="178">
        <v>86</v>
      </c>
      <c r="G1093" s="178">
        <f t="shared" si="1094"/>
        <v>-60</v>
      </c>
      <c r="H1093" s="178">
        <f t="shared" si="1867"/>
        <v>56</v>
      </c>
      <c r="I1093" s="218">
        <f t="shared" si="1466"/>
        <v>14.5</v>
      </c>
      <c r="J1093" s="213" t="s">
        <v>2011</v>
      </c>
      <c r="K1093" s="213" t="s">
        <v>2011</v>
      </c>
      <c r="L1093" s="213" t="s">
        <v>1541</v>
      </c>
      <c r="M1093" s="221">
        <v>3.3</v>
      </c>
      <c r="N1093" s="222">
        <f t="shared" si="1868"/>
        <v>3300000</v>
      </c>
      <c r="O1093" s="184">
        <v>17.66</v>
      </c>
      <c r="P1093" s="222">
        <f t="shared" si="1869"/>
        <v>17660000</v>
      </c>
      <c r="Q1093" s="184">
        <v>0</v>
      </c>
      <c r="R1093" s="180">
        <f t="shared" si="1870"/>
        <v>0</v>
      </c>
      <c r="S1093" s="222">
        <f t="shared" si="1871"/>
        <v>17660000</v>
      </c>
      <c r="T1093" s="222">
        <v>17.66</v>
      </c>
      <c r="U1093" s="209">
        <f t="shared" si="1864"/>
        <v>0</v>
      </c>
      <c r="V1093" s="187">
        <v>10</v>
      </c>
      <c r="W1093" s="223">
        <f t="shared" si="1872"/>
        <v>1.766</v>
      </c>
      <c r="X1093" s="228">
        <f t="shared" si="1865"/>
        <v>0.32999999999999996</v>
      </c>
      <c r="Y1093" s="178">
        <v>2008</v>
      </c>
      <c r="Z1093" s="190"/>
      <c r="AA1093" s="190"/>
      <c r="AB1093" s="224" t="s">
        <v>3726</v>
      </c>
      <c r="AC1093" s="189"/>
    </row>
    <row r="1094" spans="1:29">
      <c r="A1094" s="267" t="s">
        <v>3727</v>
      </c>
      <c r="B1094" s="177">
        <v>24</v>
      </c>
      <c r="C1094" s="178">
        <v>39</v>
      </c>
      <c r="D1094" s="179">
        <f>(B1094+C1094)/2</f>
        <v>31.5</v>
      </c>
      <c r="E1094" s="178">
        <v>38</v>
      </c>
      <c r="F1094" s="180">
        <v>31</v>
      </c>
      <c r="G1094" s="181">
        <f t="shared" si="1094"/>
        <v>7</v>
      </c>
      <c r="H1094" s="182">
        <f>(E1094+F1094)/2</f>
        <v>34.5</v>
      </c>
      <c r="I1094" s="181">
        <f t="shared" si="1466"/>
        <v>-3</v>
      </c>
      <c r="J1094" s="183" t="s">
        <v>1565</v>
      </c>
      <c r="K1094" s="183" t="s">
        <v>1565</v>
      </c>
      <c r="L1094" s="183" t="s">
        <v>1547</v>
      </c>
      <c r="M1094" s="184">
        <f t="shared" ref="M1094:M1096" si="1873">N1094/1000000</f>
        <v>13.743111000000001</v>
      </c>
      <c r="N1094" s="180">
        <v>13743111</v>
      </c>
      <c r="O1094" s="184">
        <f t="shared" ref="O1094:O1096" si="1874">P1094/1000000</f>
        <v>31.71311</v>
      </c>
      <c r="P1094" s="180">
        <v>31713110</v>
      </c>
      <c r="Q1094" s="184">
        <f t="shared" ref="Q1094:Q1096" si="1875">R1094/1000000</f>
        <v>1.819483</v>
      </c>
      <c r="R1094" s="180">
        <v>1819483</v>
      </c>
      <c r="S1094" s="180">
        <v>33532593</v>
      </c>
      <c r="T1094" s="185">
        <f>S1094/100000</f>
        <v>335.32593000000003</v>
      </c>
      <c r="U1094" s="186">
        <f t="shared" si="1864"/>
        <v>5.4260134311712789E-2</v>
      </c>
      <c r="V1094" s="187">
        <v>19</v>
      </c>
      <c r="W1094" s="239">
        <f>SUM(S1094/(V1094*1000000))</f>
        <v>1.7648733157894736</v>
      </c>
      <c r="X1094" s="186">
        <f t="shared" si="1865"/>
        <v>0.72332163157894735</v>
      </c>
      <c r="Y1094" s="178">
        <v>2018</v>
      </c>
      <c r="Z1094" s="190"/>
      <c r="AA1094" s="190"/>
      <c r="AB1094" s="191" t="s">
        <v>3728</v>
      </c>
      <c r="AC1094" s="190"/>
    </row>
    <row r="1095" spans="1:29">
      <c r="A1095" s="263" t="s">
        <v>3729</v>
      </c>
      <c r="B1095" s="206">
        <v>43</v>
      </c>
      <c r="C1095" s="189">
        <v>47</v>
      </c>
      <c r="D1095" s="243">
        <f>AVERAGE(B1095:C1095)</f>
        <v>45</v>
      </c>
      <c r="E1095" s="189">
        <v>63</v>
      </c>
      <c r="F1095" s="189">
        <v>67</v>
      </c>
      <c r="G1095" s="244">
        <f t="shared" si="1094"/>
        <v>-4</v>
      </c>
      <c r="H1095" s="244">
        <f>AVERAGE(E1095:F1095)</f>
        <v>65</v>
      </c>
      <c r="I1095" s="244">
        <f t="shared" si="1466"/>
        <v>-20</v>
      </c>
      <c r="J1095" s="193" t="s">
        <v>1544</v>
      </c>
      <c r="K1095" s="193" t="s">
        <v>3443</v>
      </c>
      <c r="L1095" s="193" t="s">
        <v>1557</v>
      </c>
      <c r="M1095" s="184">
        <f t="shared" si="1873"/>
        <v>18.048421999999999</v>
      </c>
      <c r="N1095" s="185">
        <v>18048422</v>
      </c>
      <c r="O1095" s="184">
        <f t="shared" si="1874"/>
        <v>53.262560000000001</v>
      </c>
      <c r="P1095" s="185">
        <v>53262560</v>
      </c>
      <c r="Q1095" s="184">
        <f t="shared" si="1875"/>
        <v>94.813005000000004</v>
      </c>
      <c r="R1095" s="185">
        <v>94813005</v>
      </c>
      <c r="S1095" s="185">
        <v>148075565</v>
      </c>
      <c r="T1095" s="185">
        <f t="shared" ref="T1095:T1096" si="1876">S1095/1000000</f>
        <v>148.07556500000001</v>
      </c>
      <c r="U1095" s="209">
        <f t="shared" si="1864"/>
        <v>0.64030149066120401</v>
      </c>
      <c r="V1095" s="187">
        <v>84</v>
      </c>
      <c r="W1095" s="223">
        <f t="shared" ref="W1095:W1097" si="1877">SUM(T1095/V1095)</f>
        <v>1.7628043452380955</v>
      </c>
      <c r="X1095" s="228">
        <f t="shared" si="1865"/>
        <v>0.21486216666666666</v>
      </c>
      <c r="Y1095" s="189">
        <v>2013</v>
      </c>
      <c r="Z1095" s="190"/>
      <c r="AA1095" s="190"/>
      <c r="AB1095" s="224" t="s">
        <v>3730</v>
      </c>
      <c r="AC1095" s="189"/>
    </row>
    <row r="1096" spans="1:29">
      <c r="A1096" s="262" t="s">
        <v>3731</v>
      </c>
      <c r="B1096" s="177">
        <v>30</v>
      </c>
      <c r="C1096" s="195">
        <v>34</v>
      </c>
      <c r="D1096" s="207">
        <f>(B1096+C1096)/2</f>
        <v>32</v>
      </c>
      <c r="E1096" s="195">
        <v>51</v>
      </c>
      <c r="F1096" s="195">
        <v>60</v>
      </c>
      <c r="G1096" s="180">
        <f t="shared" si="1094"/>
        <v>-9</v>
      </c>
      <c r="H1096" s="195">
        <f>(E1096+F1096)/2</f>
        <v>55.5</v>
      </c>
      <c r="I1096" s="208">
        <f t="shared" si="1466"/>
        <v>-23.5</v>
      </c>
      <c r="J1096" s="204" t="s">
        <v>1608</v>
      </c>
      <c r="K1096" s="204" t="s">
        <v>1608</v>
      </c>
      <c r="L1096" s="183" t="s">
        <v>1541</v>
      </c>
      <c r="M1096" s="184">
        <f t="shared" si="1873"/>
        <v>26.858726000000001</v>
      </c>
      <c r="N1096" s="180">
        <v>26858726</v>
      </c>
      <c r="O1096" s="216">
        <f t="shared" si="1874"/>
        <v>77.042381000000006</v>
      </c>
      <c r="P1096" s="180">
        <v>77042381</v>
      </c>
      <c r="Q1096" s="184">
        <f t="shared" si="1875"/>
        <v>222.33593999999999</v>
      </c>
      <c r="R1096" s="185">
        <v>222335940</v>
      </c>
      <c r="S1096" s="185">
        <f>R1096+P1096</f>
        <v>299378321</v>
      </c>
      <c r="T1096" s="185">
        <f t="shared" si="1876"/>
        <v>299.37832100000003</v>
      </c>
      <c r="U1096" s="209">
        <f>R1096/S1096</f>
        <v>0.74265878456843903</v>
      </c>
      <c r="V1096" s="187">
        <v>170</v>
      </c>
      <c r="W1096" s="188">
        <f t="shared" si="1877"/>
        <v>1.7610489470588238</v>
      </c>
      <c r="X1096" s="209">
        <f>N1096/(V1096*1000000)</f>
        <v>0.15799250588235295</v>
      </c>
      <c r="Y1096" s="195">
        <v>2016</v>
      </c>
      <c r="Z1096" s="190"/>
      <c r="AA1096" s="190"/>
      <c r="AB1096" s="191" t="s">
        <v>3732</v>
      </c>
      <c r="AC1096" s="190"/>
    </row>
    <row r="1097" spans="1:29">
      <c r="A1097" s="261" t="s">
        <v>3733</v>
      </c>
      <c r="B1097" s="218">
        <v>79</v>
      </c>
      <c r="C1097" s="178">
        <v>62</v>
      </c>
      <c r="D1097" s="219">
        <f t="shared" ref="D1097:D1104" si="1878">AVERAGE(B1097:C1097)</f>
        <v>70.5</v>
      </c>
      <c r="E1097" s="178">
        <v>67</v>
      </c>
      <c r="F1097" s="178">
        <v>66</v>
      </c>
      <c r="G1097" s="220">
        <f t="shared" si="1094"/>
        <v>1</v>
      </c>
      <c r="H1097" s="220">
        <f t="shared" ref="H1097:H1104" si="1879">AVERAGE(E1097:F1097)</f>
        <v>66.5</v>
      </c>
      <c r="I1097" s="220">
        <f t="shared" si="1466"/>
        <v>4</v>
      </c>
      <c r="J1097" s="213" t="s">
        <v>1701</v>
      </c>
      <c r="K1097" s="213" t="s">
        <v>1904</v>
      </c>
      <c r="L1097" s="213" t="s">
        <v>1541</v>
      </c>
      <c r="M1097" s="221">
        <v>19</v>
      </c>
      <c r="N1097" s="222">
        <f>M1097*1000000</f>
        <v>19000000</v>
      </c>
      <c r="O1097" s="184">
        <v>71.2</v>
      </c>
      <c r="P1097" s="222">
        <f>O1097*1000000</f>
        <v>71200000</v>
      </c>
      <c r="Q1097" s="184">
        <v>91.64</v>
      </c>
      <c r="R1097" s="180">
        <f>SUM(Q1097*1000000)</f>
        <v>91640000</v>
      </c>
      <c r="S1097" s="222">
        <f>T1097*1000000</f>
        <v>162840000</v>
      </c>
      <c r="T1097" s="222">
        <v>162.84</v>
      </c>
      <c r="U1097" s="209">
        <f t="shared" ref="U1097:U1104" si="1880">(R1097/S1097)</f>
        <v>0.56276099238516331</v>
      </c>
      <c r="V1097" s="187">
        <v>92.5</v>
      </c>
      <c r="W1097" s="223">
        <f t="shared" si="1877"/>
        <v>1.7604324324324325</v>
      </c>
      <c r="X1097" s="228">
        <f t="shared" ref="X1097:X1104" si="1881">SUM(M1097/V1097)</f>
        <v>0.20540540540540542</v>
      </c>
      <c r="Y1097" s="178">
        <v>2008</v>
      </c>
      <c r="Z1097" s="190"/>
      <c r="AA1097" s="190"/>
      <c r="AB1097" s="224" t="s">
        <v>3734</v>
      </c>
      <c r="AC1097" s="189"/>
    </row>
    <row r="1098" spans="1:29">
      <c r="A1098" s="261" t="s">
        <v>3735</v>
      </c>
      <c r="B1098" s="218">
        <v>57</v>
      </c>
      <c r="C1098" s="178">
        <v>54</v>
      </c>
      <c r="D1098" s="219">
        <f t="shared" si="1878"/>
        <v>55.5</v>
      </c>
      <c r="E1098" s="178">
        <v>65</v>
      </c>
      <c r="F1098" s="178">
        <v>63</v>
      </c>
      <c r="G1098" s="220">
        <f t="shared" si="1094"/>
        <v>2</v>
      </c>
      <c r="H1098" s="220">
        <f t="shared" si="1879"/>
        <v>64</v>
      </c>
      <c r="I1098" s="220">
        <f t="shared" si="1466"/>
        <v>-8.5</v>
      </c>
      <c r="J1098" s="213" t="s">
        <v>1612</v>
      </c>
      <c r="K1098" s="213" t="s">
        <v>3736</v>
      </c>
      <c r="L1098" s="213" t="s">
        <v>1574</v>
      </c>
      <c r="M1098" s="221">
        <f>N1098/1000000</f>
        <v>11.643342000000001</v>
      </c>
      <c r="N1098" s="222">
        <v>11643342</v>
      </c>
      <c r="O1098" s="184">
        <f t="shared" ref="O1098:O1099" si="1882">P1098/1000000</f>
        <v>24.397469000000001</v>
      </c>
      <c r="P1098" s="222">
        <v>24397469</v>
      </c>
      <c r="Q1098" s="184">
        <f t="shared" ref="Q1098:Q1099" si="1883">R1098/1000000</f>
        <v>0.24</v>
      </c>
      <c r="R1098" s="185">
        <v>240000</v>
      </c>
      <c r="S1098" s="222">
        <v>24637469</v>
      </c>
      <c r="T1098" s="222">
        <f t="shared" ref="T1098:T1099" si="1884">S1098/1000000</f>
        <v>24.637468999999999</v>
      </c>
      <c r="U1098" s="209">
        <f t="shared" si="1880"/>
        <v>9.7412603543001915E-3</v>
      </c>
      <c r="V1098" s="187">
        <v>14</v>
      </c>
      <c r="W1098" s="223">
        <f>SUM((S1098/1000000)/V1098)</f>
        <v>1.7598192142857143</v>
      </c>
      <c r="X1098" s="228">
        <f t="shared" si="1881"/>
        <v>0.83166728571428572</v>
      </c>
      <c r="Y1098" s="182">
        <v>2012</v>
      </c>
      <c r="Z1098" s="190"/>
      <c r="AA1098" s="190"/>
      <c r="AB1098" s="224" t="s">
        <v>3737</v>
      </c>
      <c r="AC1098" s="189"/>
    </row>
    <row r="1099" spans="1:29">
      <c r="A1099" s="261" t="s">
        <v>3738</v>
      </c>
      <c r="B1099" s="218">
        <v>43</v>
      </c>
      <c r="C1099" s="178">
        <v>47</v>
      </c>
      <c r="D1099" s="237">
        <f t="shared" si="1878"/>
        <v>45</v>
      </c>
      <c r="E1099" s="178">
        <v>52</v>
      </c>
      <c r="F1099" s="178">
        <v>53</v>
      </c>
      <c r="G1099" s="178">
        <f t="shared" si="1094"/>
        <v>-1</v>
      </c>
      <c r="H1099" s="178">
        <f t="shared" si="1879"/>
        <v>52.5</v>
      </c>
      <c r="I1099" s="218">
        <f t="shared" si="1466"/>
        <v>-7.5</v>
      </c>
      <c r="J1099" s="213" t="s">
        <v>1572</v>
      </c>
      <c r="K1099" s="213" t="s">
        <v>1572</v>
      </c>
      <c r="L1099" s="213" t="s">
        <v>1547</v>
      </c>
      <c r="M1099" s="221">
        <v>4.7123410000000003</v>
      </c>
      <c r="N1099" s="180">
        <v>4712341</v>
      </c>
      <c r="O1099" s="216">
        <f t="shared" si="1882"/>
        <v>11.052958</v>
      </c>
      <c r="P1099" s="222">
        <v>11052958</v>
      </c>
      <c r="Q1099" s="216">
        <f t="shared" si="1883"/>
        <v>6.5091130000000001</v>
      </c>
      <c r="R1099" s="222">
        <v>6509113</v>
      </c>
      <c r="S1099" s="222">
        <v>17562071</v>
      </c>
      <c r="T1099" s="222">
        <f t="shared" si="1884"/>
        <v>17.562071</v>
      </c>
      <c r="U1099" s="209">
        <f t="shared" si="1880"/>
        <v>0.37063470475663152</v>
      </c>
      <c r="V1099" s="187">
        <v>10</v>
      </c>
      <c r="W1099" s="223">
        <f t="shared" ref="W1099:W1106" si="1885">SUM(T1099/V1099)</f>
        <v>1.7562070999999999</v>
      </c>
      <c r="X1099" s="228">
        <f t="shared" si="1881"/>
        <v>0.47123410000000004</v>
      </c>
      <c r="Y1099" s="178">
        <v>2007</v>
      </c>
      <c r="Z1099" s="190"/>
      <c r="AA1099" s="190"/>
      <c r="AB1099" s="191" t="s">
        <v>3739</v>
      </c>
      <c r="AC1099" s="190"/>
    </row>
    <row r="1100" spans="1:29">
      <c r="A1100" s="261" t="s">
        <v>3740</v>
      </c>
      <c r="B1100" s="218">
        <v>64</v>
      </c>
      <c r="C1100" s="178">
        <v>56</v>
      </c>
      <c r="D1100" s="237">
        <f t="shared" si="1878"/>
        <v>60</v>
      </c>
      <c r="E1100" s="178">
        <v>70</v>
      </c>
      <c r="F1100" s="178">
        <v>68</v>
      </c>
      <c r="G1100" s="178">
        <f t="shared" si="1094"/>
        <v>2</v>
      </c>
      <c r="H1100" s="178">
        <f t="shared" si="1879"/>
        <v>69</v>
      </c>
      <c r="I1100" s="218">
        <f t="shared" si="1466"/>
        <v>-9</v>
      </c>
      <c r="J1100" s="213" t="s">
        <v>1550</v>
      </c>
      <c r="K1100" s="213" t="s">
        <v>1623</v>
      </c>
      <c r="L1100" s="213" t="s">
        <v>1547</v>
      </c>
      <c r="M1100" s="221">
        <v>10.07</v>
      </c>
      <c r="N1100" s="222">
        <f t="shared" ref="N1100:N1101" si="1886">M1100*1000000</f>
        <v>10070000</v>
      </c>
      <c r="O1100" s="184">
        <v>31.46</v>
      </c>
      <c r="P1100" s="222">
        <f t="shared" ref="P1100:P1101" si="1887">O1100*1000000</f>
        <v>31460000</v>
      </c>
      <c r="Q1100" s="184">
        <v>10.65</v>
      </c>
      <c r="R1100" s="180">
        <f t="shared" ref="R1100:R1101" si="1888">SUM(Q1100*1000000)</f>
        <v>10650000</v>
      </c>
      <c r="S1100" s="222">
        <f>T1100*1000000</f>
        <v>42110000</v>
      </c>
      <c r="T1100" s="222">
        <v>42.11</v>
      </c>
      <c r="U1100" s="209">
        <f t="shared" si="1880"/>
        <v>0.25290904773213013</v>
      </c>
      <c r="V1100" s="187">
        <v>24</v>
      </c>
      <c r="W1100" s="223">
        <f t="shared" si="1885"/>
        <v>1.7545833333333334</v>
      </c>
      <c r="X1100" s="228">
        <f t="shared" si="1881"/>
        <v>0.41958333333333336</v>
      </c>
      <c r="Y1100" s="178">
        <v>2008</v>
      </c>
      <c r="Z1100" s="190"/>
      <c r="AA1100" s="190"/>
      <c r="AB1100" s="224" t="s">
        <v>3741</v>
      </c>
      <c r="AC1100" s="189"/>
    </row>
    <row r="1101" spans="1:29">
      <c r="A1101" s="261" t="s">
        <v>3742</v>
      </c>
      <c r="B1101" s="206">
        <v>71</v>
      </c>
      <c r="C1101" s="189">
        <v>65</v>
      </c>
      <c r="D1101" s="237">
        <f t="shared" si="1878"/>
        <v>68</v>
      </c>
      <c r="E1101" s="189">
        <v>67</v>
      </c>
      <c r="F1101" s="178">
        <v>70</v>
      </c>
      <c r="G1101" s="178">
        <f t="shared" si="1094"/>
        <v>-3</v>
      </c>
      <c r="H1101" s="178">
        <f t="shared" si="1879"/>
        <v>68.5</v>
      </c>
      <c r="I1101" s="218">
        <f t="shared" si="1466"/>
        <v>-0.5</v>
      </c>
      <c r="J1101" s="213" t="s">
        <v>1609</v>
      </c>
      <c r="K1101" s="213" t="s">
        <v>2737</v>
      </c>
      <c r="L1101" s="213" t="s">
        <v>1547</v>
      </c>
      <c r="M1101" s="184">
        <v>12.37</v>
      </c>
      <c r="N1101" s="222">
        <f t="shared" si="1886"/>
        <v>12370000</v>
      </c>
      <c r="O1101" s="184">
        <v>40.26</v>
      </c>
      <c r="P1101" s="222">
        <f t="shared" si="1887"/>
        <v>40260000</v>
      </c>
      <c r="Q1101" s="184">
        <v>23.52</v>
      </c>
      <c r="R1101" s="180">
        <f t="shared" si="1888"/>
        <v>23520000</v>
      </c>
      <c r="S1101" s="185">
        <f>SUM(N1101:P1101)</f>
        <v>52630040.259999998</v>
      </c>
      <c r="T1101" s="180">
        <f t="shared" ref="T1101:T1103" si="1889">S1101/1000000</f>
        <v>52.630040260000001</v>
      </c>
      <c r="U1101" s="209">
        <f t="shared" si="1880"/>
        <v>0.4468930649455673</v>
      </c>
      <c r="V1101" s="187">
        <v>30</v>
      </c>
      <c r="W1101" s="223">
        <f t="shared" si="1885"/>
        <v>1.7543346753333333</v>
      </c>
      <c r="X1101" s="228">
        <f t="shared" si="1881"/>
        <v>0.41233333333333333</v>
      </c>
      <c r="Y1101" s="178">
        <v>2011</v>
      </c>
      <c r="Z1101" s="190"/>
      <c r="AA1101" s="190"/>
      <c r="AB1101" s="224" t="s">
        <v>3743</v>
      </c>
      <c r="AC1101" s="189"/>
    </row>
    <row r="1102" spans="1:29">
      <c r="A1102" s="261" t="s">
        <v>3744</v>
      </c>
      <c r="B1102" s="218">
        <v>78</v>
      </c>
      <c r="C1102" s="189">
        <v>64</v>
      </c>
      <c r="D1102" s="219">
        <f t="shared" si="1878"/>
        <v>71</v>
      </c>
      <c r="E1102" s="195">
        <v>70</v>
      </c>
      <c r="F1102" s="189">
        <v>87</v>
      </c>
      <c r="G1102" s="220">
        <f t="shared" si="1094"/>
        <v>-17</v>
      </c>
      <c r="H1102" s="220">
        <f t="shared" si="1879"/>
        <v>78.5</v>
      </c>
      <c r="I1102" s="220">
        <f t="shared" si="1466"/>
        <v>-7.5</v>
      </c>
      <c r="J1102" s="193" t="s">
        <v>1601</v>
      </c>
      <c r="K1102" s="193" t="s">
        <v>1601</v>
      </c>
      <c r="L1102" s="213" t="s">
        <v>1547</v>
      </c>
      <c r="M1102" s="184">
        <v>17.640249000000001</v>
      </c>
      <c r="N1102" s="180">
        <v>17640249</v>
      </c>
      <c r="O1102" s="216">
        <f t="shared" ref="O1102:O1103" si="1890">P1102/1000000</f>
        <v>58.867694</v>
      </c>
      <c r="P1102" s="222">
        <v>58867694</v>
      </c>
      <c r="Q1102" s="216">
        <f t="shared" ref="Q1102:Q1103" si="1891">R1102/1000000</f>
        <v>90.176818999999995</v>
      </c>
      <c r="R1102" s="222">
        <v>90176819</v>
      </c>
      <c r="S1102" s="222">
        <v>149044513</v>
      </c>
      <c r="T1102" s="222">
        <f t="shared" si="1889"/>
        <v>149.04451299999999</v>
      </c>
      <c r="U1102" s="209">
        <f t="shared" si="1880"/>
        <v>0.6050327998320878</v>
      </c>
      <c r="V1102" s="187">
        <v>85</v>
      </c>
      <c r="W1102" s="223">
        <f t="shared" si="1885"/>
        <v>1.7534648588235293</v>
      </c>
      <c r="X1102" s="228">
        <f t="shared" si="1881"/>
        <v>0.2075323411764706</v>
      </c>
      <c r="Y1102" s="178">
        <v>2007</v>
      </c>
      <c r="Z1102" s="190"/>
      <c r="AA1102" s="190"/>
      <c r="AB1102" s="191" t="s">
        <v>3745</v>
      </c>
      <c r="AC1102" s="190"/>
    </row>
    <row r="1103" spans="1:29">
      <c r="A1103" s="263" t="s">
        <v>3746</v>
      </c>
      <c r="B1103" s="206">
        <v>31</v>
      </c>
      <c r="C1103" s="189">
        <v>40</v>
      </c>
      <c r="D1103" s="243">
        <f t="shared" si="1878"/>
        <v>35.5</v>
      </c>
      <c r="E1103" s="189">
        <v>57</v>
      </c>
      <c r="F1103" s="189">
        <v>63</v>
      </c>
      <c r="G1103" s="244">
        <f t="shared" si="1094"/>
        <v>-6</v>
      </c>
      <c r="H1103" s="244">
        <f t="shared" si="1879"/>
        <v>60</v>
      </c>
      <c r="I1103" s="244">
        <f t="shared" si="1466"/>
        <v>-24.5</v>
      </c>
      <c r="J1103" s="193" t="s">
        <v>1544</v>
      </c>
      <c r="K1103" s="193" t="s">
        <v>3747</v>
      </c>
      <c r="L1103" s="193" t="s">
        <v>1536</v>
      </c>
      <c r="M1103" s="184">
        <f>N1103/1000000</f>
        <v>17.070347000000002</v>
      </c>
      <c r="N1103" s="185">
        <v>17070347</v>
      </c>
      <c r="O1103" s="184">
        <f t="shared" si="1890"/>
        <v>46.000903000000001</v>
      </c>
      <c r="P1103" s="185">
        <v>46000903</v>
      </c>
      <c r="Q1103" s="184">
        <f t="shared" si="1891"/>
        <v>59.2</v>
      </c>
      <c r="R1103" s="185">
        <v>59200000</v>
      </c>
      <c r="S1103" s="185">
        <v>105200903</v>
      </c>
      <c r="T1103" s="185">
        <f t="shared" si="1889"/>
        <v>105.200903</v>
      </c>
      <c r="U1103" s="209">
        <f t="shared" si="1880"/>
        <v>0.56273281228394023</v>
      </c>
      <c r="V1103" s="187">
        <v>60</v>
      </c>
      <c r="W1103" s="223">
        <f t="shared" si="1885"/>
        <v>1.7533483833333332</v>
      </c>
      <c r="X1103" s="228">
        <f t="shared" si="1881"/>
        <v>0.28450578333333337</v>
      </c>
      <c r="Y1103" s="189">
        <v>2013</v>
      </c>
      <c r="Z1103" s="190"/>
      <c r="AA1103" s="190"/>
      <c r="AB1103" s="224" t="s">
        <v>3748</v>
      </c>
      <c r="AC1103" s="189"/>
    </row>
    <row r="1104" spans="1:29">
      <c r="A1104" s="261" t="s">
        <v>3749</v>
      </c>
      <c r="B1104" s="218">
        <v>36</v>
      </c>
      <c r="C1104" s="178">
        <v>36</v>
      </c>
      <c r="D1104" s="237">
        <f t="shared" si="1878"/>
        <v>36</v>
      </c>
      <c r="E1104" s="178">
        <v>37</v>
      </c>
      <c r="F1104" s="178">
        <v>46</v>
      </c>
      <c r="G1104" s="178">
        <f t="shared" si="1094"/>
        <v>-9</v>
      </c>
      <c r="H1104" s="178">
        <f t="shared" si="1879"/>
        <v>41.5</v>
      </c>
      <c r="I1104" s="218">
        <f t="shared" si="1466"/>
        <v>-5.5</v>
      </c>
      <c r="J1104" s="213" t="s">
        <v>1601</v>
      </c>
      <c r="K1104" s="213" t="s">
        <v>1806</v>
      </c>
      <c r="L1104" s="213" t="s">
        <v>1547</v>
      </c>
      <c r="M1104" s="221">
        <v>7.18</v>
      </c>
      <c r="N1104" s="222">
        <f>M1104*1000000</f>
        <v>7180000</v>
      </c>
      <c r="O1104" s="184">
        <v>30.11</v>
      </c>
      <c r="P1104" s="222">
        <f>O1104*1000000</f>
        <v>30110000</v>
      </c>
      <c r="Q1104" s="184">
        <v>34.729999999999997</v>
      </c>
      <c r="R1104" s="180">
        <f>SUM(Q1104*1000000)</f>
        <v>34730000</v>
      </c>
      <c r="S1104" s="222">
        <f>T1104*1000000</f>
        <v>64840000</v>
      </c>
      <c r="T1104" s="222">
        <v>64.84</v>
      </c>
      <c r="U1104" s="209">
        <f t="shared" si="1880"/>
        <v>0.53562615669339919</v>
      </c>
      <c r="V1104" s="187">
        <v>37</v>
      </c>
      <c r="W1104" s="223">
        <f t="shared" si="1885"/>
        <v>1.7524324324324325</v>
      </c>
      <c r="X1104" s="228">
        <f t="shared" si="1881"/>
        <v>0.19405405405405404</v>
      </c>
      <c r="Y1104" s="178">
        <v>2008</v>
      </c>
      <c r="Z1104" s="190"/>
      <c r="AA1104" s="190"/>
      <c r="AB1104" s="224" t="s">
        <v>3750</v>
      </c>
      <c r="AC1104" s="189"/>
    </row>
    <row r="1105" spans="1:29">
      <c r="A1105" s="262" t="s">
        <v>3751</v>
      </c>
      <c r="B1105" s="177">
        <v>7</v>
      </c>
      <c r="C1105" s="195">
        <v>18</v>
      </c>
      <c r="D1105" s="207">
        <f>(B1105+C1105)/2</f>
        <v>12.5</v>
      </c>
      <c r="E1105" s="195">
        <v>45</v>
      </c>
      <c r="F1105" s="195">
        <v>22</v>
      </c>
      <c r="G1105" s="180">
        <f t="shared" si="1094"/>
        <v>23</v>
      </c>
      <c r="H1105" s="195">
        <f>(E1105+F1105)/2</f>
        <v>33.5</v>
      </c>
      <c r="I1105" s="208">
        <f t="shared" si="1466"/>
        <v>-21</v>
      </c>
      <c r="J1105" s="193" t="s">
        <v>1612</v>
      </c>
      <c r="K1105" s="193" t="s">
        <v>1743</v>
      </c>
      <c r="L1105" s="183" t="s">
        <v>1547</v>
      </c>
      <c r="M1105" s="184">
        <f>N1105/1000000</f>
        <v>8.3691840000000006</v>
      </c>
      <c r="N1105" s="180">
        <v>8369184</v>
      </c>
      <c r="O1105" s="216">
        <f>P1105/1000000</f>
        <v>32.492859000000003</v>
      </c>
      <c r="P1105" s="180">
        <v>32492859</v>
      </c>
      <c r="Q1105" s="184">
        <f>R1105/1000000</f>
        <v>11.3</v>
      </c>
      <c r="R1105" s="185">
        <v>11300000</v>
      </c>
      <c r="S1105" s="185">
        <f>R1105+P1105</f>
        <v>43792859</v>
      </c>
      <c r="T1105" s="185">
        <f>S1105/1000000</f>
        <v>43.792859</v>
      </c>
      <c r="U1105" s="209">
        <f>R1105/S1105</f>
        <v>0.25803293637439839</v>
      </c>
      <c r="V1105" s="187">
        <v>25</v>
      </c>
      <c r="W1105" s="188">
        <f t="shared" si="1885"/>
        <v>1.75171436</v>
      </c>
      <c r="X1105" s="209">
        <f>N1105/(V1105*1000000)</f>
        <v>0.33476736000000001</v>
      </c>
      <c r="Y1105" s="195">
        <v>2016</v>
      </c>
      <c r="Z1105" s="190"/>
      <c r="AA1105" s="190"/>
      <c r="AB1105" s="191" t="s">
        <v>3752</v>
      </c>
      <c r="AC1105" s="190"/>
    </row>
    <row r="1106" spans="1:29">
      <c r="A1106" s="261" t="s">
        <v>3753</v>
      </c>
      <c r="B1106" s="218">
        <v>56</v>
      </c>
      <c r="C1106" s="178">
        <v>58</v>
      </c>
      <c r="D1106" s="237">
        <f>AVERAGE(B1106:C1106)</f>
        <v>57</v>
      </c>
      <c r="E1106" s="178">
        <v>47</v>
      </c>
      <c r="F1106" s="178">
        <v>58</v>
      </c>
      <c r="G1106" s="178">
        <f t="shared" si="1094"/>
        <v>-11</v>
      </c>
      <c r="H1106" s="178">
        <f>AVERAGE(E1106:F1106)</f>
        <v>52.5</v>
      </c>
      <c r="I1106" s="218">
        <f t="shared" si="1466"/>
        <v>4.5</v>
      </c>
      <c r="J1106" s="213" t="s">
        <v>1550</v>
      </c>
      <c r="K1106" s="213" t="s">
        <v>2581</v>
      </c>
      <c r="L1106" s="213" t="s">
        <v>1547</v>
      </c>
      <c r="M1106" s="221">
        <v>7</v>
      </c>
      <c r="N1106" s="222">
        <f>M1106*1000000</f>
        <v>7000000</v>
      </c>
      <c r="O1106" s="184">
        <v>18.45</v>
      </c>
      <c r="P1106" s="222">
        <f>O1106*1000000</f>
        <v>18450000</v>
      </c>
      <c r="Q1106" s="184">
        <v>13.95</v>
      </c>
      <c r="R1106" s="180">
        <f>SUM(Q1106*1000000)</f>
        <v>13950000</v>
      </c>
      <c r="S1106" s="222">
        <f>T1106*1000000</f>
        <v>32400000</v>
      </c>
      <c r="T1106" s="222">
        <v>32.4</v>
      </c>
      <c r="U1106" s="209">
        <f t="shared" ref="U1106:U1124" si="1892">(R1106/S1106)</f>
        <v>0.43055555555555558</v>
      </c>
      <c r="V1106" s="187">
        <v>18.5</v>
      </c>
      <c r="W1106" s="223">
        <f t="shared" si="1885"/>
        <v>1.7513513513513512</v>
      </c>
      <c r="X1106" s="228">
        <f t="shared" ref="X1106:X1124" si="1893">SUM(M1106/V1106)</f>
        <v>0.3783783783783784</v>
      </c>
      <c r="Y1106" s="178">
        <v>2009</v>
      </c>
      <c r="Z1106" s="190"/>
      <c r="AA1106" s="190"/>
      <c r="AB1106" s="224" t="s">
        <v>3754</v>
      </c>
      <c r="AC1106" s="189"/>
    </row>
    <row r="1107" spans="1:29">
      <c r="A1107" s="262" t="s">
        <v>3755</v>
      </c>
      <c r="B1107" s="177">
        <v>54</v>
      </c>
      <c r="C1107" s="195">
        <v>55</v>
      </c>
      <c r="D1107" s="179">
        <f>(B1107+C1107)/2</f>
        <v>54.5</v>
      </c>
      <c r="E1107" s="195">
        <v>49</v>
      </c>
      <c r="F1107" s="195">
        <v>48</v>
      </c>
      <c r="G1107" s="211">
        <f t="shared" si="1094"/>
        <v>1</v>
      </c>
      <c r="H1107" s="211">
        <f>(E1107+F1107)/2</f>
        <v>48.5</v>
      </c>
      <c r="I1107" s="181">
        <f t="shared" si="1466"/>
        <v>6</v>
      </c>
      <c r="J1107" s="196" t="s">
        <v>1601</v>
      </c>
      <c r="K1107" s="196" t="s">
        <v>1601</v>
      </c>
      <c r="L1107" s="197" t="s">
        <v>1557</v>
      </c>
      <c r="M1107" s="198">
        <f>N1107/1000000</f>
        <v>20.433071000000002</v>
      </c>
      <c r="N1107" s="180">
        <v>20433071</v>
      </c>
      <c r="O1107" s="198">
        <f>P1107/1000000</f>
        <v>59.281554999999997</v>
      </c>
      <c r="P1107" s="180">
        <v>59281555</v>
      </c>
      <c r="Q1107" s="198">
        <f>R1107/1000000</f>
        <v>63.3</v>
      </c>
      <c r="R1107" s="181">
        <f>S1107-P1107</f>
        <v>63300000</v>
      </c>
      <c r="S1107" s="180">
        <v>122581555</v>
      </c>
      <c r="T1107" s="180">
        <f>S1107/1000000</f>
        <v>122.58155499999999</v>
      </c>
      <c r="U1107" s="186">
        <f t="shared" si="1892"/>
        <v>0.51639090399856646</v>
      </c>
      <c r="V1107" s="227">
        <v>70</v>
      </c>
      <c r="W1107" s="239">
        <f>SUM(S1107/(V1107*1000000))</f>
        <v>1.7511650714285714</v>
      </c>
      <c r="X1107" s="186">
        <f t="shared" si="1893"/>
        <v>0.2919010142857143</v>
      </c>
      <c r="Y1107" s="195">
        <v>2017</v>
      </c>
      <c r="Z1107" s="202"/>
      <c r="AA1107" s="202"/>
      <c r="AB1107" s="203" t="s">
        <v>3756</v>
      </c>
      <c r="AC1107" s="202"/>
    </row>
    <row r="1108" spans="1:29">
      <c r="A1108" s="261" t="s">
        <v>3757</v>
      </c>
      <c r="B1108" s="218">
        <v>89</v>
      </c>
      <c r="C1108" s="178">
        <v>76</v>
      </c>
      <c r="D1108" s="237">
        <f t="shared" ref="D1108:D1110" si="1894">AVERAGE(B1108:C1108)</f>
        <v>82.5</v>
      </c>
      <c r="E1108" s="178">
        <v>56</v>
      </c>
      <c r="F1108" s="178">
        <v>69</v>
      </c>
      <c r="G1108" s="178">
        <f t="shared" si="1094"/>
        <v>-13</v>
      </c>
      <c r="H1108" s="178">
        <f t="shared" ref="H1108:H1110" si="1895">AVERAGE(E1108:F1108)</f>
        <v>62.5</v>
      </c>
      <c r="I1108" s="218">
        <f t="shared" si="1466"/>
        <v>20</v>
      </c>
      <c r="J1108" s="213" t="s">
        <v>1550</v>
      </c>
      <c r="K1108" s="213" t="s">
        <v>1623</v>
      </c>
      <c r="L1108" s="213" t="s">
        <v>1547</v>
      </c>
      <c r="M1108" s="221">
        <v>5.7</v>
      </c>
      <c r="N1108" s="222">
        <f t="shared" ref="N1108:N1110" si="1896">M1108*1000000</f>
        <v>5700000</v>
      </c>
      <c r="O1108" s="184">
        <v>16.04</v>
      </c>
      <c r="P1108" s="222">
        <f t="shared" ref="P1108:P1110" si="1897">O1108*1000000</f>
        <v>16040000</v>
      </c>
      <c r="Q1108" s="184">
        <v>1.1200000000000001</v>
      </c>
      <c r="R1108" s="180">
        <f t="shared" ref="R1108:R1110" si="1898">SUM(Q1108*1000000)</f>
        <v>1120000</v>
      </c>
      <c r="S1108" s="222">
        <f t="shared" ref="S1108:S1110" si="1899">T1108*1000000</f>
        <v>17160000</v>
      </c>
      <c r="T1108" s="222">
        <v>17.16</v>
      </c>
      <c r="U1108" s="209">
        <f t="shared" si="1892"/>
        <v>6.5268065268065265E-2</v>
      </c>
      <c r="V1108" s="187">
        <v>9.8000000000000007</v>
      </c>
      <c r="W1108" s="223">
        <f t="shared" ref="W1108:W1111" si="1900">SUM(T1108/V1108)</f>
        <v>1.7510204081632652</v>
      </c>
      <c r="X1108" s="228">
        <f t="shared" si="1893"/>
        <v>0.58163265306122447</v>
      </c>
      <c r="Y1108" s="178">
        <v>2009</v>
      </c>
      <c r="Z1108" s="190"/>
      <c r="AA1108" s="190"/>
      <c r="AB1108" s="224" t="s">
        <v>3758</v>
      </c>
      <c r="AC1108" s="189"/>
    </row>
    <row r="1109" spans="1:29">
      <c r="A1109" s="261" t="s">
        <v>3759</v>
      </c>
      <c r="B1109" s="218">
        <v>51</v>
      </c>
      <c r="C1109" s="178">
        <v>53</v>
      </c>
      <c r="D1109" s="219">
        <f t="shared" si="1894"/>
        <v>52</v>
      </c>
      <c r="E1109" s="178">
        <v>65</v>
      </c>
      <c r="F1109" s="178">
        <v>69</v>
      </c>
      <c r="G1109" s="220">
        <f t="shared" si="1094"/>
        <v>-4</v>
      </c>
      <c r="H1109" s="220">
        <f t="shared" si="1895"/>
        <v>67</v>
      </c>
      <c r="I1109" s="220">
        <f t="shared" si="1466"/>
        <v>-15</v>
      </c>
      <c r="J1109" s="213" t="s">
        <v>1601</v>
      </c>
      <c r="K1109" s="213" t="s">
        <v>3760</v>
      </c>
      <c r="L1109" s="213" t="s">
        <v>1541</v>
      </c>
      <c r="M1109" s="221">
        <v>16.100000000000001</v>
      </c>
      <c r="N1109" s="222">
        <f t="shared" si="1896"/>
        <v>16100000.000000002</v>
      </c>
      <c r="O1109" s="184">
        <v>55.68</v>
      </c>
      <c r="P1109" s="222">
        <f t="shared" si="1897"/>
        <v>55680000</v>
      </c>
      <c r="Q1109" s="184">
        <v>84.4</v>
      </c>
      <c r="R1109" s="180">
        <f t="shared" si="1898"/>
        <v>84400000</v>
      </c>
      <c r="S1109" s="222">
        <f t="shared" si="1899"/>
        <v>140080000</v>
      </c>
      <c r="T1109" s="222">
        <f>SUM(O1109+Q1109)</f>
        <v>140.08000000000001</v>
      </c>
      <c r="U1109" s="209">
        <f t="shared" si="1892"/>
        <v>0.60251284980011421</v>
      </c>
      <c r="V1109" s="187">
        <v>80</v>
      </c>
      <c r="W1109" s="223">
        <f t="shared" si="1900"/>
        <v>1.7510000000000001</v>
      </c>
      <c r="X1109" s="228">
        <f t="shared" si="1893"/>
        <v>0.20125000000000001</v>
      </c>
      <c r="Y1109" s="178">
        <v>2010</v>
      </c>
      <c r="Z1109" s="190"/>
      <c r="AA1109" s="190"/>
      <c r="AB1109" s="224" t="s">
        <v>3761</v>
      </c>
      <c r="AC1109" s="189"/>
    </row>
    <row r="1110" spans="1:29">
      <c r="A1110" s="261" t="s">
        <v>3762</v>
      </c>
      <c r="B1110" s="218">
        <v>2</v>
      </c>
      <c r="C1110" s="178">
        <v>15</v>
      </c>
      <c r="D1110" s="237">
        <f t="shared" si="1894"/>
        <v>8.5</v>
      </c>
      <c r="E1110" s="178">
        <v>28</v>
      </c>
      <c r="F1110" s="178">
        <v>15</v>
      </c>
      <c r="G1110" s="178">
        <f t="shared" si="1094"/>
        <v>13</v>
      </c>
      <c r="H1110" s="178">
        <f t="shared" si="1895"/>
        <v>21.5</v>
      </c>
      <c r="I1110" s="218">
        <f t="shared" si="1466"/>
        <v>-13</v>
      </c>
      <c r="J1110" s="213" t="s">
        <v>1550</v>
      </c>
      <c r="K1110" s="213" t="s">
        <v>1550</v>
      </c>
      <c r="L1110" s="213" t="s">
        <v>1547</v>
      </c>
      <c r="M1110" s="221">
        <v>5.8</v>
      </c>
      <c r="N1110" s="222">
        <f t="shared" si="1896"/>
        <v>5800000</v>
      </c>
      <c r="O1110" s="184">
        <v>14.19</v>
      </c>
      <c r="P1110" s="222">
        <f t="shared" si="1897"/>
        <v>14190000</v>
      </c>
      <c r="Q1110" s="184">
        <v>20.63</v>
      </c>
      <c r="R1110" s="180">
        <f t="shared" si="1898"/>
        <v>20630000</v>
      </c>
      <c r="S1110" s="222">
        <f t="shared" si="1899"/>
        <v>34820000</v>
      </c>
      <c r="T1110" s="222">
        <v>34.82</v>
      </c>
      <c r="U1110" s="209">
        <f t="shared" si="1892"/>
        <v>0.59247558874210227</v>
      </c>
      <c r="V1110" s="187">
        <v>20</v>
      </c>
      <c r="W1110" s="223">
        <f t="shared" si="1900"/>
        <v>1.7410000000000001</v>
      </c>
      <c r="X1110" s="228">
        <f t="shared" si="1893"/>
        <v>0.28999999999999998</v>
      </c>
      <c r="Y1110" s="178">
        <v>2008</v>
      </c>
      <c r="Z1110" s="190"/>
      <c r="AA1110" s="190"/>
      <c r="AB1110" s="224" t="s">
        <v>3763</v>
      </c>
      <c r="AC1110" s="189"/>
    </row>
    <row r="1111" spans="1:29">
      <c r="A1111" s="264" t="s">
        <v>3764</v>
      </c>
      <c r="B1111" s="206">
        <v>86</v>
      </c>
      <c r="C1111" s="189">
        <v>67</v>
      </c>
      <c r="D1111" s="226">
        <f t="shared" ref="D1111:D1114" si="1901">(B1111+C1111)/2</f>
        <v>76.5</v>
      </c>
      <c r="E1111" s="189">
        <v>81</v>
      </c>
      <c r="F1111" s="189">
        <v>83</v>
      </c>
      <c r="G1111" s="195">
        <f t="shared" si="1094"/>
        <v>-2</v>
      </c>
      <c r="H1111" s="189">
        <f t="shared" ref="H1111:H1114" si="1902">(E1111+F1111)/2</f>
        <v>82</v>
      </c>
      <c r="I1111" s="195">
        <f t="shared" si="1466"/>
        <v>-5.5</v>
      </c>
      <c r="J1111" s="193" t="s">
        <v>1601</v>
      </c>
      <c r="K1111" s="193" t="s">
        <v>1601</v>
      </c>
      <c r="L1111" s="193" t="s">
        <v>1541</v>
      </c>
      <c r="M1111" s="184">
        <f t="shared" ref="M1111:M1114" si="1903">N1111/1000000</f>
        <v>44.213073000000001</v>
      </c>
      <c r="N1111" s="185">
        <v>44213073</v>
      </c>
      <c r="O1111" s="184">
        <f t="shared" ref="O1111:O1114" si="1904">P1111/1000000</f>
        <v>127.74262899999999</v>
      </c>
      <c r="P1111" s="180">
        <v>127742629</v>
      </c>
      <c r="Q1111" s="184">
        <f t="shared" ref="Q1111:Q1114" si="1905">R1111/1000000</f>
        <v>44.601163999999997</v>
      </c>
      <c r="R1111" s="180">
        <v>44601164</v>
      </c>
      <c r="S1111" s="185">
        <f>SUM(P1111+(Q1111*1000000))</f>
        <v>172343793</v>
      </c>
      <c r="T1111" s="185">
        <f t="shared" ref="T1111:T1115" si="1906">S1111/1000000</f>
        <v>172.34379300000001</v>
      </c>
      <c r="U1111" s="209">
        <f t="shared" si="1892"/>
        <v>0.25879182083453389</v>
      </c>
      <c r="V1111" s="187">
        <v>99</v>
      </c>
      <c r="W1111" s="223">
        <f t="shared" si="1900"/>
        <v>1.7408463939393939</v>
      </c>
      <c r="X1111" s="228">
        <f t="shared" si="1893"/>
        <v>0.446596696969697</v>
      </c>
      <c r="Y1111" s="189">
        <v>2015</v>
      </c>
      <c r="Z1111" s="190"/>
      <c r="AA1111" s="190"/>
      <c r="AB1111" s="224" t="s">
        <v>3765</v>
      </c>
      <c r="AC1111" s="189"/>
    </row>
    <row r="1112" spans="1:29">
      <c r="A1112" s="229" t="s">
        <v>3766</v>
      </c>
      <c r="B1112" s="177">
        <v>27</v>
      </c>
      <c r="C1112" s="177">
        <v>26</v>
      </c>
      <c r="D1112" s="230">
        <f t="shared" si="1901"/>
        <v>26.5</v>
      </c>
      <c r="E1112" s="177">
        <v>82</v>
      </c>
      <c r="F1112" s="177">
        <v>79</v>
      </c>
      <c r="G1112" s="177">
        <f t="shared" si="1094"/>
        <v>3</v>
      </c>
      <c r="H1112" s="177">
        <f t="shared" si="1902"/>
        <v>80.5</v>
      </c>
      <c r="I1112" s="177">
        <f t="shared" si="1466"/>
        <v>-54</v>
      </c>
      <c r="J1112" s="204" t="s">
        <v>1544</v>
      </c>
      <c r="K1112" s="231" t="s">
        <v>1544</v>
      </c>
      <c r="L1112" s="232" t="s">
        <v>1557</v>
      </c>
      <c r="M1112" s="216">
        <f t="shared" si="1903"/>
        <v>18.872919</v>
      </c>
      <c r="N1112" s="233">
        <v>18872919</v>
      </c>
      <c r="O1112" s="216">
        <f t="shared" si="1904"/>
        <v>44.819352000000002</v>
      </c>
      <c r="P1112" s="180">
        <v>44819352</v>
      </c>
      <c r="Q1112" s="216">
        <f t="shared" si="1905"/>
        <v>42.222444000000003</v>
      </c>
      <c r="R1112" s="233">
        <v>42222444</v>
      </c>
      <c r="S1112" s="180">
        <f>P1112+R1112</f>
        <v>87041796</v>
      </c>
      <c r="T1112" s="180">
        <f t="shared" si="1906"/>
        <v>87.041796000000005</v>
      </c>
      <c r="U1112" s="234">
        <f t="shared" si="1892"/>
        <v>0.48508240799626884</v>
      </c>
      <c r="V1112" s="227">
        <v>50</v>
      </c>
      <c r="W1112" s="235">
        <f t="shared" ref="W1112:W1114" si="1907">SUM(S1112/(V1112*1000000))</f>
        <v>1.7408359200000001</v>
      </c>
      <c r="X1112" s="234">
        <f t="shared" si="1893"/>
        <v>0.37745837999999998</v>
      </c>
      <c r="Y1112" s="177">
        <v>2019</v>
      </c>
      <c r="Z1112" s="236"/>
      <c r="AA1112" s="236"/>
      <c r="AB1112" s="248" t="s">
        <v>3767</v>
      </c>
      <c r="AC1112" s="190"/>
    </row>
    <row r="1113" spans="1:29">
      <c r="A1113" s="262" t="s">
        <v>3768</v>
      </c>
      <c r="B1113" s="177">
        <v>67</v>
      </c>
      <c r="C1113" s="195">
        <v>54</v>
      </c>
      <c r="D1113" s="179">
        <f t="shared" si="1901"/>
        <v>60.5</v>
      </c>
      <c r="E1113" s="195">
        <v>55</v>
      </c>
      <c r="F1113" s="195">
        <v>63</v>
      </c>
      <c r="G1113" s="182">
        <f t="shared" si="1094"/>
        <v>-8</v>
      </c>
      <c r="H1113" s="182">
        <f t="shared" si="1902"/>
        <v>59</v>
      </c>
      <c r="I1113" s="181">
        <f t="shared" si="1466"/>
        <v>1.5</v>
      </c>
      <c r="J1113" s="196" t="s">
        <v>1636</v>
      </c>
      <c r="K1113" s="196" t="s">
        <v>1761</v>
      </c>
      <c r="L1113" s="197" t="s">
        <v>1547</v>
      </c>
      <c r="M1113" s="198">
        <f t="shared" si="1903"/>
        <v>12.501936000000001</v>
      </c>
      <c r="N1113" s="180">
        <v>12501936</v>
      </c>
      <c r="O1113" s="198">
        <f t="shared" si="1904"/>
        <v>30.234022</v>
      </c>
      <c r="P1113" s="180">
        <v>30234022</v>
      </c>
      <c r="Q1113" s="198">
        <f t="shared" si="1905"/>
        <v>70.307783999999998</v>
      </c>
      <c r="R1113" s="181">
        <f t="shared" ref="R1113:R1114" si="1908">S1113-P1113</f>
        <v>70307784</v>
      </c>
      <c r="S1113" s="180">
        <v>100541806</v>
      </c>
      <c r="T1113" s="180">
        <f t="shared" si="1906"/>
        <v>100.54180599999999</v>
      </c>
      <c r="U1113" s="186">
        <f t="shared" si="1892"/>
        <v>0.69928904996992003</v>
      </c>
      <c r="V1113" s="227">
        <v>58</v>
      </c>
      <c r="W1113" s="239">
        <f t="shared" si="1907"/>
        <v>1.7334794137931036</v>
      </c>
      <c r="X1113" s="186">
        <f t="shared" si="1893"/>
        <v>0.21555062068965519</v>
      </c>
      <c r="Y1113" s="195">
        <v>2017</v>
      </c>
      <c r="Z1113" s="202"/>
      <c r="AA1113" s="202"/>
      <c r="AB1113" s="203" t="s">
        <v>3769</v>
      </c>
      <c r="AC1113" s="202"/>
    </row>
    <row r="1114" spans="1:29">
      <c r="A1114" s="262" t="s">
        <v>3770</v>
      </c>
      <c r="B1114" s="177">
        <v>13</v>
      </c>
      <c r="C1114" s="195">
        <v>21</v>
      </c>
      <c r="D1114" s="179">
        <f t="shared" si="1901"/>
        <v>17</v>
      </c>
      <c r="E1114" s="195">
        <v>41</v>
      </c>
      <c r="F1114" s="195">
        <v>37</v>
      </c>
      <c r="G1114" s="211">
        <f t="shared" si="1094"/>
        <v>4</v>
      </c>
      <c r="H1114" s="211">
        <f t="shared" si="1902"/>
        <v>39</v>
      </c>
      <c r="I1114" s="181">
        <f t="shared" si="1466"/>
        <v>-22</v>
      </c>
      <c r="J1114" s="196" t="s">
        <v>1609</v>
      </c>
      <c r="K1114" s="196" t="s">
        <v>1609</v>
      </c>
      <c r="L1114" s="197" t="s">
        <v>1547</v>
      </c>
      <c r="M1114" s="198">
        <f t="shared" si="1903"/>
        <v>13.707376</v>
      </c>
      <c r="N1114" s="180">
        <v>13707376</v>
      </c>
      <c r="O1114" s="198">
        <f t="shared" si="1904"/>
        <v>33.287280000000003</v>
      </c>
      <c r="P1114" s="180">
        <v>33287280</v>
      </c>
      <c r="Q1114" s="198">
        <f t="shared" si="1905"/>
        <v>174.4</v>
      </c>
      <c r="R1114" s="181">
        <f t="shared" si="1908"/>
        <v>174400000</v>
      </c>
      <c r="S1114" s="180">
        <v>207687280</v>
      </c>
      <c r="T1114" s="180">
        <f t="shared" si="1906"/>
        <v>207.68727999999999</v>
      </c>
      <c r="U1114" s="186">
        <f t="shared" si="1892"/>
        <v>0.83972403124543782</v>
      </c>
      <c r="V1114" s="227">
        <v>120</v>
      </c>
      <c r="W1114" s="239">
        <f t="shared" si="1907"/>
        <v>1.7307273333333333</v>
      </c>
      <c r="X1114" s="186">
        <f t="shared" si="1893"/>
        <v>0.11422813333333333</v>
      </c>
      <c r="Y1114" s="195">
        <v>2017</v>
      </c>
      <c r="Z1114" s="202"/>
      <c r="AA1114" s="202"/>
      <c r="AB1114" s="203" t="s">
        <v>3771</v>
      </c>
      <c r="AC1114" s="202"/>
    </row>
    <row r="1115" spans="1:29">
      <c r="A1115" s="261" t="s">
        <v>161</v>
      </c>
      <c r="B1115" s="206">
        <v>78</v>
      </c>
      <c r="C1115" s="189">
        <v>66</v>
      </c>
      <c r="D1115" s="237">
        <f t="shared" ref="D1115:D1116" si="1909">AVERAGE(B1115:C1115)</f>
        <v>72</v>
      </c>
      <c r="E1115" s="189">
        <v>75</v>
      </c>
      <c r="F1115" s="178">
        <v>69</v>
      </c>
      <c r="G1115" s="178">
        <f t="shared" si="1094"/>
        <v>6</v>
      </c>
      <c r="H1115" s="178">
        <f t="shared" ref="H1115:H1116" si="1910">AVERAGE(E1115:F1115)</f>
        <v>72</v>
      </c>
      <c r="I1115" s="218">
        <f t="shared" si="1466"/>
        <v>0</v>
      </c>
      <c r="J1115" s="213" t="s">
        <v>1609</v>
      </c>
      <c r="K1115" s="213" t="s">
        <v>2194</v>
      </c>
      <c r="L1115" s="213" t="s">
        <v>1541</v>
      </c>
      <c r="M1115" s="184">
        <v>65.06</v>
      </c>
      <c r="N1115" s="222">
        <f t="shared" ref="N1115:N1116" si="1911">M1115*1000000</f>
        <v>65060000</v>
      </c>
      <c r="O1115" s="184">
        <v>176.65</v>
      </c>
      <c r="P1115" s="222">
        <f t="shared" ref="P1115:P1116" si="1912">O1115*1000000</f>
        <v>176650000</v>
      </c>
      <c r="Q1115" s="184">
        <v>193.92</v>
      </c>
      <c r="R1115" s="180">
        <f t="shared" ref="R1115:R1116" si="1913">SUM(Q1115*1000000)</f>
        <v>193920000</v>
      </c>
      <c r="S1115" s="185">
        <f>SUM(N1115:P1115)</f>
        <v>241710176.65000001</v>
      </c>
      <c r="T1115" s="180">
        <f t="shared" si="1906"/>
        <v>241.71017664999999</v>
      </c>
      <c r="U1115" s="209">
        <f t="shared" si="1892"/>
        <v>0.80228314209872553</v>
      </c>
      <c r="V1115" s="187">
        <v>140</v>
      </c>
      <c r="W1115" s="223">
        <f t="shared" ref="W1115:W1116" si="1914">SUM(T1115/V1115)</f>
        <v>1.7265012617857143</v>
      </c>
      <c r="X1115" s="228">
        <f t="shared" si="1893"/>
        <v>0.46471428571428575</v>
      </c>
      <c r="Y1115" s="178">
        <v>2011</v>
      </c>
      <c r="Z1115" s="190"/>
      <c r="AA1115" s="190"/>
      <c r="AB1115" s="224" t="s">
        <v>3772</v>
      </c>
      <c r="AC1115" s="189"/>
    </row>
    <row r="1116" spans="1:29">
      <c r="A1116" s="261" t="s">
        <v>3773</v>
      </c>
      <c r="B1116" s="218">
        <v>33</v>
      </c>
      <c r="C1116" s="178">
        <v>32</v>
      </c>
      <c r="D1116" s="237">
        <f t="shared" si="1909"/>
        <v>32.5</v>
      </c>
      <c r="E1116" s="178">
        <v>62</v>
      </c>
      <c r="F1116" s="178">
        <v>53</v>
      </c>
      <c r="G1116" s="178">
        <f t="shared" si="1094"/>
        <v>9</v>
      </c>
      <c r="H1116" s="178">
        <f t="shared" si="1910"/>
        <v>57.5</v>
      </c>
      <c r="I1116" s="218">
        <f t="shared" si="1466"/>
        <v>-25</v>
      </c>
      <c r="J1116" s="213" t="s">
        <v>1609</v>
      </c>
      <c r="K1116" s="213" t="s">
        <v>2194</v>
      </c>
      <c r="L1116" s="213" t="s">
        <v>1541</v>
      </c>
      <c r="M1116" s="221">
        <v>54.7</v>
      </c>
      <c r="N1116" s="222">
        <f t="shared" si="1911"/>
        <v>54700000</v>
      </c>
      <c r="O1116" s="184">
        <v>150.19999999999999</v>
      </c>
      <c r="P1116" s="222">
        <f t="shared" si="1912"/>
        <v>150200000</v>
      </c>
      <c r="Q1116" s="184">
        <v>152.26</v>
      </c>
      <c r="R1116" s="180">
        <f t="shared" si="1913"/>
        <v>152260000</v>
      </c>
      <c r="S1116" s="185">
        <f>SUM(P1116+Q1116*1000000)</f>
        <v>302460000</v>
      </c>
      <c r="T1116" s="222">
        <v>302.10000000000002</v>
      </c>
      <c r="U1116" s="209">
        <f t="shared" si="1892"/>
        <v>0.50340540897969976</v>
      </c>
      <c r="V1116" s="187">
        <v>175</v>
      </c>
      <c r="W1116" s="223">
        <f t="shared" si="1914"/>
        <v>1.7262857142857144</v>
      </c>
      <c r="X1116" s="228">
        <f t="shared" si="1893"/>
        <v>0.31257142857142861</v>
      </c>
      <c r="Y1116" s="178">
        <v>2009</v>
      </c>
      <c r="Z1116" s="190"/>
      <c r="AA1116" s="190"/>
      <c r="AB1116" s="224" t="s">
        <v>3774</v>
      </c>
      <c r="AC1116" s="189"/>
    </row>
    <row r="1117" spans="1:29">
      <c r="A1117" s="262" t="s">
        <v>3775</v>
      </c>
      <c r="B1117" s="177">
        <v>87</v>
      </c>
      <c r="C1117" s="195">
        <v>81</v>
      </c>
      <c r="D1117" s="179">
        <f>(B1117+C1117)/2</f>
        <v>84</v>
      </c>
      <c r="E1117" s="195">
        <v>81</v>
      </c>
      <c r="F1117" s="195">
        <v>84</v>
      </c>
      <c r="G1117" s="182">
        <f t="shared" si="1094"/>
        <v>-3</v>
      </c>
      <c r="H1117" s="182">
        <f>(E1117+F1117)/2</f>
        <v>82.5</v>
      </c>
      <c r="I1117" s="181">
        <f t="shared" si="1466"/>
        <v>1.5</v>
      </c>
      <c r="J1117" s="196" t="s">
        <v>1636</v>
      </c>
      <c r="K1117" s="196" t="s">
        <v>1636</v>
      </c>
      <c r="L1117" s="197" t="s">
        <v>1557</v>
      </c>
      <c r="M1117" s="198">
        <f>N1117/1000000</f>
        <v>32.753121999999998</v>
      </c>
      <c r="N1117" s="180">
        <v>32753122</v>
      </c>
      <c r="O1117" s="198">
        <f>P1117/1000000</f>
        <v>91.366477000000003</v>
      </c>
      <c r="P1117" s="180">
        <v>91366477</v>
      </c>
      <c r="Q1117" s="198">
        <f>R1117/1000000</f>
        <v>166.40031300000001</v>
      </c>
      <c r="R1117" s="181">
        <f>S1117-P1117</f>
        <v>166400313</v>
      </c>
      <c r="S1117" s="180">
        <v>257766790</v>
      </c>
      <c r="T1117" s="180">
        <f>S1117/1000000</f>
        <v>257.76679000000001</v>
      </c>
      <c r="U1117" s="186">
        <f t="shared" si="1892"/>
        <v>0.64554597200050479</v>
      </c>
      <c r="V1117" s="227">
        <v>150</v>
      </c>
      <c r="W1117" s="239">
        <f>SUM(S1117/(V1117*1000000))</f>
        <v>1.7184452666666667</v>
      </c>
      <c r="X1117" s="186">
        <f t="shared" si="1893"/>
        <v>0.21835414666666664</v>
      </c>
      <c r="Y1117" s="195">
        <v>2017</v>
      </c>
      <c r="Z1117" s="202" t="s">
        <v>1615</v>
      </c>
      <c r="AA1117" s="212" t="s">
        <v>3776</v>
      </c>
      <c r="AB1117" s="203" t="s">
        <v>3777</v>
      </c>
      <c r="AC1117" s="202"/>
    </row>
    <row r="1118" spans="1:29">
      <c r="A1118" s="261" t="s">
        <v>3778</v>
      </c>
      <c r="B1118" s="218">
        <v>21</v>
      </c>
      <c r="C1118" s="178">
        <v>33</v>
      </c>
      <c r="D1118" s="237">
        <f>AVERAGE(B1118:C1118)</f>
        <v>27</v>
      </c>
      <c r="E1118" s="178">
        <v>49</v>
      </c>
      <c r="F1118" s="178">
        <v>54</v>
      </c>
      <c r="G1118" s="178">
        <f t="shared" si="1094"/>
        <v>-5</v>
      </c>
      <c r="H1118" s="178">
        <f>AVERAGE(E1118:F1118)</f>
        <v>51.5</v>
      </c>
      <c r="I1118" s="218">
        <f t="shared" si="1466"/>
        <v>-24.5</v>
      </c>
      <c r="J1118" s="213" t="s">
        <v>1550</v>
      </c>
      <c r="K1118" s="213" t="s">
        <v>1623</v>
      </c>
      <c r="L1118" s="213" t="s">
        <v>1547</v>
      </c>
      <c r="M1118" s="221">
        <v>9.1999999999999993</v>
      </c>
      <c r="N1118" s="222">
        <f>M1118*1000000</f>
        <v>9200000</v>
      </c>
      <c r="O1118" s="184">
        <v>25.92</v>
      </c>
      <c r="P1118" s="222">
        <f>O1118*1000000</f>
        <v>25920000</v>
      </c>
      <c r="Q1118" s="184">
        <v>6.69</v>
      </c>
      <c r="R1118" s="180">
        <f>SUM(Q1118*1000000)</f>
        <v>6690000</v>
      </c>
      <c r="S1118" s="222">
        <f>T1118*1000000</f>
        <v>32610000</v>
      </c>
      <c r="T1118" s="222">
        <f>SUM(O1118+Q1118)</f>
        <v>32.61</v>
      </c>
      <c r="U1118" s="209">
        <f t="shared" si="1892"/>
        <v>0.20515179392824287</v>
      </c>
      <c r="V1118" s="187">
        <v>19</v>
      </c>
      <c r="W1118" s="223">
        <f>SUM(T1118/V1118)</f>
        <v>1.7163157894736842</v>
      </c>
      <c r="X1118" s="228">
        <f t="shared" si="1893"/>
        <v>0.48421052631578942</v>
      </c>
      <c r="Y1118" s="178">
        <v>2010</v>
      </c>
      <c r="Z1118" s="190"/>
      <c r="AA1118" s="190"/>
      <c r="AB1118" s="224" t="s">
        <v>3779</v>
      </c>
      <c r="AC1118" s="189"/>
    </row>
    <row r="1119" spans="1:29">
      <c r="A1119" s="262" t="s">
        <v>3780</v>
      </c>
      <c r="B1119" s="177">
        <v>41</v>
      </c>
      <c r="C1119" s="195">
        <v>48</v>
      </c>
      <c r="D1119" s="179">
        <f>(B1119+C1119)/2</f>
        <v>44.5</v>
      </c>
      <c r="E1119" s="195">
        <v>51</v>
      </c>
      <c r="F1119" s="195">
        <v>45</v>
      </c>
      <c r="G1119" s="182">
        <f t="shared" si="1094"/>
        <v>6</v>
      </c>
      <c r="H1119" s="182">
        <f>(E1119+F1119)/2</f>
        <v>48</v>
      </c>
      <c r="I1119" s="181">
        <f t="shared" si="1466"/>
        <v>-3.5</v>
      </c>
      <c r="J1119" s="196" t="s">
        <v>1572</v>
      </c>
      <c r="K1119" s="196" t="s">
        <v>1572</v>
      </c>
      <c r="L1119" s="197" t="s">
        <v>1541</v>
      </c>
      <c r="M1119" s="198">
        <f>N1119/1000000</f>
        <v>10.551335999999999</v>
      </c>
      <c r="N1119" s="180">
        <v>10551336</v>
      </c>
      <c r="O1119" s="198">
        <f>P1119/1000000</f>
        <v>30.274512999999999</v>
      </c>
      <c r="P1119" s="180">
        <v>30274513</v>
      </c>
      <c r="Q1119" s="198">
        <f>R1119/1000000</f>
        <v>29.580466999999999</v>
      </c>
      <c r="R1119" s="181">
        <f>S1119-P1119</f>
        <v>29580467</v>
      </c>
      <c r="S1119" s="180">
        <v>59854980</v>
      </c>
      <c r="T1119" s="180">
        <f>S1119/1000000</f>
        <v>59.854979999999998</v>
      </c>
      <c r="U1119" s="186">
        <f t="shared" si="1892"/>
        <v>0.49420227022045615</v>
      </c>
      <c r="V1119" s="227">
        <v>35</v>
      </c>
      <c r="W1119" s="239">
        <f>SUM(S1119/(V1119*1000000))</f>
        <v>1.7101422857142856</v>
      </c>
      <c r="X1119" s="186">
        <f t="shared" si="1893"/>
        <v>0.30146674285714281</v>
      </c>
      <c r="Y1119" s="195">
        <v>2017</v>
      </c>
      <c r="Z1119" s="202"/>
      <c r="AA1119" s="202"/>
      <c r="AB1119" s="203" t="s">
        <v>3781</v>
      </c>
      <c r="AC1119" s="202"/>
    </row>
    <row r="1120" spans="1:29">
      <c r="A1120" s="261" t="s">
        <v>3782</v>
      </c>
      <c r="B1120" s="218">
        <v>53</v>
      </c>
      <c r="C1120" s="178">
        <v>57</v>
      </c>
      <c r="D1120" s="219">
        <f t="shared" ref="D1120:D1121" si="1915">AVERAGE(B1120:C1120)</f>
        <v>55</v>
      </c>
      <c r="E1120" s="178">
        <v>65</v>
      </c>
      <c r="F1120" s="178">
        <v>72</v>
      </c>
      <c r="G1120" s="220">
        <f t="shared" si="1094"/>
        <v>-7</v>
      </c>
      <c r="H1120" s="220">
        <f t="shared" ref="H1120:H1121" si="1916">AVERAGE(E1120:F1120)</f>
        <v>68.5</v>
      </c>
      <c r="I1120" s="220">
        <f t="shared" si="1466"/>
        <v>-13.5</v>
      </c>
      <c r="J1120" s="213" t="s">
        <v>1609</v>
      </c>
      <c r="K1120" s="213" t="s">
        <v>3783</v>
      </c>
      <c r="L1120" s="213" t="s">
        <v>1541</v>
      </c>
      <c r="M1120" s="221">
        <v>12.9</v>
      </c>
      <c r="N1120" s="222">
        <f t="shared" ref="N1120:N1121" si="1917">M1120*1000000</f>
        <v>12900000</v>
      </c>
      <c r="O1120" s="184">
        <v>39.39</v>
      </c>
      <c r="P1120" s="222">
        <f t="shared" ref="P1120:P1121" si="1918">O1120*1000000</f>
        <v>39390000</v>
      </c>
      <c r="Q1120" s="184">
        <v>75.7</v>
      </c>
      <c r="R1120" s="180">
        <f t="shared" ref="R1120:R1121" si="1919">SUM(Q1120*1000000)</f>
        <v>75700000</v>
      </c>
      <c r="S1120" s="222">
        <f t="shared" ref="S1120:S1121" si="1920">T1120*1000000</f>
        <v>115090000</v>
      </c>
      <c r="T1120" s="222">
        <v>115.09</v>
      </c>
      <c r="U1120" s="209">
        <f t="shared" si="1892"/>
        <v>0.65774611173863928</v>
      </c>
      <c r="V1120" s="187">
        <v>67.5</v>
      </c>
      <c r="W1120" s="223">
        <f t="shared" ref="W1120:W1121" si="1921">SUM(T1120/V1120)</f>
        <v>1.7050370370370371</v>
      </c>
      <c r="X1120" s="228">
        <f t="shared" si="1893"/>
        <v>0.19111111111111112</v>
      </c>
      <c r="Y1120" s="178">
        <v>2008</v>
      </c>
      <c r="Z1120" s="190"/>
      <c r="AA1120" s="190"/>
      <c r="AB1120" s="224" t="s">
        <v>3784</v>
      </c>
      <c r="AC1120" s="189"/>
    </row>
    <row r="1121" spans="1:29">
      <c r="A1121" s="261" t="s">
        <v>3785</v>
      </c>
      <c r="B1121" s="218">
        <v>78</v>
      </c>
      <c r="C1121" s="178">
        <v>64</v>
      </c>
      <c r="D1121" s="219">
        <f t="shared" si="1915"/>
        <v>71</v>
      </c>
      <c r="E1121" s="178">
        <v>57</v>
      </c>
      <c r="F1121" s="178">
        <v>67</v>
      </c>
      <c r="G1121" s="220">
        <f t="shared" si="1094"/>
        <v>-10</v>
      </c>
      <c r="H1121" s="220">
        <f t="shared" si="1916"/>
        <v>62</v>
      </c>
      <c r="I1121" s="220">
        <f t="shared" si="1466"/>
        <v>9</v>
      </c>
      <c r="J1121" s="213" t="s">
        <v>1609</v>
      </c>
      <c r="K1121" s="213" t="s">
        <v>1965</v>
      </c>
      <c r="L1121" s="213" t="s">
        <v>1547</v>
      </c>
      <c r="M1121" s="221">
        <v>35.5</v>
      </c>
      <c r="N1121" s="222">
        <f t="shared" si="1917"/>
        <v>35500000</v>
      </c>
      <c r="O1121" s="184">
        <v>119.22</v>
      </c>
      <c r="P1121" s="222">
        <f t="shared" si="1918"/>
        <v>119220000</v>
      </c>
      <c r="Q1121" s="184">
        <v>51.21</v>
      </c>
      <c r="R1121" s="180">
        <f t="shared" si="1919"/>
        <v>51210000</v>
      </c>
      <c r="S1121" s="222">
        <f t="shared" si="1920"/>
        <v>170430000</v>
      </c>
      <c r="T1121" s="222">
        <f>SUM(O1121+Q1121)</f>
        <v>170.43</v>
      </c>
      <c r="U1121" s="209">
        <f t="shared" si="1892"/>
        <v>0.30047526843865519</v>
      </c>
      <c r="V1121" s="187">
        <v>100</v>
      </c>
      <c r="W1121" s="223">
        <f t="shared" si="1921"/>
        <v>1.7043000000000001</v>
      </c>
      <c r="X1121" s="228">
        <f t="shared" si="1893"/>
        <v>0.35499999999999998</v>
      </c>
      <c r="Y1121" s="178">
        <v>2010</v>
      </c>
      <c r="Z1121" s="190"/>
      <c r="AA1121" s="190"/>
      <c r="AB1121" s="224" t="s">
        <v>3786</v>
      </c>
      <c r="AC1121" s="189"/>
    </row>
    <row r="1122" spans="1:29">
      <c r="A1122" s="267" t="s">
        <v>3787</v>
      </c>
      <c r="B1122" s="177">
        <v>88</v>
      </c>
      <c r="C1122" s="178">
        <v>84</v>
      </c>
      <c r="D1122" s="179">
        <f>(B1122+C1122)/2</f>
        <v>86</v>
      </c>
      <c r="E1122" s="178">
        <v>66</v>
      </c>
      <c r="F1122" s="180">
        <v>75</v>
      </c>
      <c r="G1122" s="181">
        <f t="shared" si="1094"/>
        <v>-9</v>
      </c>
      <c r="H1122" s="182">
        <f>(E1122+F1122)/2</f>
        <v>70.5</v>
      </c>
      <c r="I1122" s="181">
        <f t="shared" si="1466"/>
        <v>15.5</v>
      </c>
      <c r="J1122" s="183" t="s">
        <v>1554</v>
      </c>
      <c r="K1122" s="183" t="s">
        <v>1554</v>
      </c>
      <c r="L1122" s="183" t="s">
        <v>1536</v>
      </c>
      <c r="M1122" s="184">
        <f>N1122/1000000</f>
        <v>16.006065</v>
      </c>
      <c r="N1122" s="180">
        <v>16006065</v>
      </c>
      <c r="O1122" s="184">
        <f>P1122/1000000</f>
        <v>44.936545000000002</v>
      </c>
      <c r="P1122" s="180">
        <v>44936545</v>
      </c>
      <c r="Q1122" s="184">
        <f>R1122/1000000</f>
        <v>55.512117000000003</v>
      </c>
      <c r="R1122" s="180">
        <v>55512117</v>
      </c>
      <c r="S1122" s="180">
        <v>100448662</v>
      </c>
      <c r="T1122" s="185">
        <f>S1122/100000</f>
        <v>1004.48662</v>
      </c>
      <c r="U1122" s="186">
        <f t="shared" si="1892"/>
        <v>0.5526416768000354</v>
      </c>
      <c r="V1122" s="187">
        <v>59</v>
      </c>
      <c r="W1122" s="239">
        <f>SUM(S1122/(V1122*1000000))</f>
        <v>1.7025196949152543</v>
      </c>
      <c r="X1122" s="186">
        <f t="shared" si="1893"/>
        <v>0.27128923728813559</v>
      </c>
      <c r="Y1122" s="178">
        <v>2018</v>
      </c>
      <c r="Z1122" s="190"/>
      <c r="AA1122" s="190"/>
      <c r="AB1122" s="191" t="s">
        <v>3788</v>
      </c>
      <c r="AC1122" s="190"/>
    </row>
    <row r="1123" spans="1:29">
      <c r="A1123" s="261" t="s">
        <v>3789</v>
      </c>
      <c r="B1123" s="206">
        <v>35</v>
      </c>
      <c r="C1123" s="189">
        <v>37</v>
      </c>
      <c r="D1123" s="219">
        <f t="shared" ref="D1123:D1124" si="1922">AVERAGE(B1123:C1123)</f>
        <v>36</v>
      </c>
      <c r="E1123" s="189">
        <v>50</v>
      </c>
      <c r="F1123" s="178">
        <v>58</v>
      </c>
      <c r="G1123" s="220">
        <f t="shared" si="1094"/>
        <v>-8</v>
      </c>
      <c r="H1123" s="220">
        <f t="shared" ref="H1123:H1124" si="1923">AVERAGE(E1123:F1123)</f>
        <v>54</v>
      </c>
      <c r="I1123" s="220">
        <f t="shared" si="1466"/>
        <v>-18</v>
      </c>
      <c r="J1123" s="213" t="s">
        <v>1609</v>
      </c>
      <c r="K1123" s="213" t="s">
        <v>2194</v>
      </c>
      <c r="L1123" s="213" t="s">
        <v>1536</v>
      </c>
      <c r="M1123" s="184">
        <v>35.57</v>
      </c>
      <c r="N1123" s="222">
        <f t="shared" ref="N1123:N1124" si="1924">M1123*1000000</f>
        <v>35570000</v>
      </c>
      <c r="O1123" s="184">
        <v>83.55</v>
      </c>
      <c r="P1123" s="222">
        <f t="shared" ref="P1123:P1124" si="1925">O1123*1000000</f>
        <v>83550000</v>
      </c>
      <c r="Q1123" s="184">
        <v>128.27000000000001</v>
      </c>
      <c r="R1123" s="180">
        <f t="shared" ref="R1123:R1124" si="1926">SUM(Q1123*1000000)</f>
        <v>128270000.00000001</v>
      </c>
      <c r="S1123" s="185">
        <f>SUM(N1123:P1123)</f>
        <v>119120083.55</v>
      </c>
      <c r="T1123" s="180">
        <f t="shared" ref="T1123:T1126" si="1927">S1123/1000000</f>
        <v>119.12008355</v>
      </c>
      <c r="U1123" s="209">
        <f t="shared" si="1892"/>
        <v>1.0768125422457364</v>
      </c>
      <c r="V1123" s="187">
        <v>70</v>
      </c>
      <c r="W1123" s="223">
        <f t="shared" ref="W1123:W1128" si="1928">SUM(T1123/V1123)</f>
        <v>1.7017154792857143</v>
      </c>
      <c r="X1123" s="228">
        <f t="shared" si="1893"/>
        <v>0.50814285714285712</v>
      </c>
      <c r="Y1123" s="178">
        <v>2011</v>
      </c>
      <c r="Z1123" s="190"/>
      <c r="AA1123" s="190"/>
      <c r="AB1123" s="224" t="s">
        <v>3790</v>
      </c>
      <c r="AC1123" s="189"/>
    </row>
    <row r="1124" spans="1:29">
      <c r="A1124" s="261" t="s">
        <v>3791</v>
      </c>
      <c r="B1124" s="206">
        <v>63</v>
      </c>
      <c r="C1124" s="189">
        <v>58</v>
      </c>
      <c r="D1124" s="237">
        <f t="shared" si="1922"/>
        <v>60.5</v>
      </c>
      <c r="E1124" s="189">
        <v>79</v>
      </c>
      <c r="F1124" s="178">
        <v>69</v>
      </c>
      <c r="G1124" s="178">
        <f t="shared" si="1094"/>
        <v>10</v>
      </c>
      <c r="H1124" s="178">
        <f t="shared" si="1923"/>
        <v>74</v>
      </c>
      <c r="I1124" s="218">
        <f t="shared" si="1466"/>
        <v>-13.5</v>
      </c>
      <c r="J1124" s="213" t="s">
        <v>2011</v>
      </c>
      <c r="K1124" s="213" t="s">
        <v>2011</v>
      </c>
      <c r="L1124" s="213" t="s">
        <v>1541</v>
      </c>
      <c r="M1124" s="184">
        <v>9.36</v>
      </c>
      <c r="N1124" s="222">
        <f t="shared" si="1924"/>
        <v>9360000</v>
      </c>
      <c r="O1124" s="184">
        <v>75.623999999999995</v>
      </c>
      <c r="P1124" s="222">
        <f t="shared" si="1925"/>
        <v>75624000</v>
      </c>
      <c r="Q1124" s="184">
        <v>44.457000000000001</v>
      </c>
      <c r="R1124" s="180">
        <f t="shared" si="1926"/>
        <v>44457000</v>
      </c>
      <c r="S1124" s="185">
        <f>SUM(N1124:P1124)</f>
        <v>84984075.623999998</v>
      </c>
      <c r="T1124" s="180">
        <f t="shared" si="1927"/>
        <v>84.984075623999999</v>
      </c>
      <c r="U1124" s="209">
        <f t="shared" si="1892"/>
        <v>0.52312153392941163</v>
      </c>
      <c r="V1124" s="187">
        <v>50</v>
      </c>
      <c r="W1124" s="223">
        <f t="shared" si="1928"/>
        <v>1.69968151248</v>
      </c>
      <c r="X1124" s="228">
        <f t="shared" si="1893"/>
        <v>0.18719999999999998</v>
      </c>
      <c r="Y1124" s="178">
        <v>2011</v>
      </c>
      <c r="Z1124" s="190"/>
      <c r="AA1124" s="190"/>
      <c r="AB1124" s="224" t="s">
        <v>3792</v>
      </c>
      <c r="AC1124" s="189"/>
    </row>
    <row r="1125" spans="1:29">
      <c r="A1125" s="263" t="s">
        <v>3793</v>
      </c>
      <c r="B1125" s="206">
        <v>95</v>
      </c>
      <c r="C1125" s="189">
        <v>78</v>
      </c>
      <c r="D1125" s="207">
        <f>(B1125+C1125)/2</f>
        <v>86.5</v>
      </c>
      <c r="E1125" s="189">
        <v>81</v>
      </c>
      <c r="F1125" s="189">
        <v>72</v>
      </c>
      <c r="G1125" s="180">
        <f t="shared" si="1094"/>
        <v>9</v>
      </c>
      <c r="H1125" s="195">
        <f>(E1125+F1125)/2</f>
        <v>76.5</v>
      </c>
      <c r="I1125" s="208">
        <f t="shared" si="1466"/>
        <v>10</v>
      </c>
      <c r="J1125" s="193" t="s">
        <v>1554</v>
      </c>
      <c r="K1125" s="193" t="s">
        <v>1554</v>
      </c>
      <c r="L1125" s="193" t="s">
        <v>1541</v>
      </c>
      <c r="M1125" s="184">
        <f>N1125/1000000</f>
        <v>11.60017</v>
      </c>
      <c r="N1125" s="185">
        <v>11600170</v>
      </c>
      <c r="O1125" s="184">
        <f t="shared" ref="O1125:O1126" si="1929">P1125/1000000</f>
        <v>40.663263999999998</v>
      </c>
      <c r="P1125" s="185">
        <v>40663264</v>
      </c>
      <c r="Q1125" s="184">
        <f t="shared" ref="Q1125:Q1126" si="1930">R1125/1000000</f>
        <v>0</v>
      </c>
      <c r="R1125" s="185">
        <v>0</v>
      </c>
      <c r="S1125" s="185">
        <f>R1125+P1125</f>
        <v>40663264</v>
      </c>
      <c r="T1125" s="185">
        <f t="shared" si="1927"/>
        <v>40.663263999999998</v>
      </c>
      <c r="U1125" s="209">
        <f>R1125/S1125</f>
        <v>0</v>
      </c>
      <c r="V1125" s="187">
        <v>24</v>
      </c>
      <c r="W1125" s="188">
        <f t="shared" si="1928"/>
        <v>1.6943026666666665</v>
      </c>
      <c r="X1125" s="209">
        <f>N1125/(V1125*1000000)</f>
        <v>0.48334041666666666</v>
      </c>
      <c r="Y1125" s="189">
        <v>2016</v>
      </c>
      <c r="Z1125" s="190"/>
      <c r="AA1125" s="190"/>
      <c r="AB1125" s="224" t="s">
        <v>3794</v>
      </c>
      <c r="AC1125" s="190"/>
    </row>
    <row r="1126" spans="1:29">
      <c r="A1126" s="261" t="s">
        <v>3795</v>
      </c>
      <c r="B1126" s="218">
        <v>66</v>
      </c>
      <c r="C1126" s="189">
        <v>61</v>
      </c>
      <c r="D1126" s="219">
        <f t="shared" ref="D1126:D1137" si="1931">AVERAGE(B1126:C1126)</f>
        <v>63.5</v>
      </c>
      <c r="E1126" s="189">
        <v>74</v>
      </c>
      <c r="F1126" s="189">
        <v>66</v>
      </c>
      <c r="G1126" s="220">
        <f t="shared" si="1094"/>
        <v>8</v>
      </c>
      <c r="H1126" s="220">
        <f t="shared" ref="H1126:H1137" si="1932">AVERAGE(E1126:F1126)</f>
        <v>70</v>
      </c>
      <c r="I1126" s="220">
        <f t="shared" si="1466"/>
        <v>-6.5</v>
      </c>
      <c r="J1126" s="193" t="s">
        <v>1601</v>
      </c>
      <c r="K1126" s="193" t="s">
        <v>1601</v>
      </c>
      <c r="L1126" s="213" t="s">
        <v>1541</v>
      </c>
      <c r="M1126" s="184">
        <v>25.123781000000001</v>
      </c>
      <c r="N1126" s="180">
        <v>25123781</v>
      </c>
      <c r="O1126" s="216">
        <f t="shared" si="1929"/>
        <v>97.822170999999997</v>
      </c>
      <c r="P1126" s="222">
        <v>97822171</v>
      </c>
      <c r="Q1126" s="216">
        <f t="shared" si="1930"/>
        <v>71.510807</v>
      </c>
      <c r="R1126" s="222">
        <v>71510807</v>
      </c>
      <c r="S1126" s="222">
        <v>169332978</v>
      </c>
      <c r="T1126" s="222">
        <f t="shared" si="1927"/>
        <v>169.332978</v>
      </c>
      <c r="U1126" s="209">
        <f t="shared" ref="U1126:U1137" si="1933">(R1126/S1126)</f>
        <v>0.42230880153776068</v>
      </c>
      <c r="V1126" s="187">
        <v>100</v>
      </c>
      <c r="W1126" s="223">
        <f t="shared" si="1928"/>
        <v>1.69332978</v>
      </c>
      <c r="X1126" s="228">
        <f t="shared" ref="X1126:X1137" si="1934">SUM(M1126/V1126)</f>
        <v>0.25123781000000001</v>
      </c>
      <c r="Y1126" s="178">
        <v>2007</v>
      </c>
      <c r="Z1126" s="190"/>
      <c r="AA1126" s="190"/>
      <c r="AB1126" s="191" t="s">
        <v>3796</v>
      </c>
      <c r="AC1126" s="190"/>
    </row>
    <row r="1127" spans="1:29">
      <c r="A1127" s="261" t="s">
        <v>3797</v>
      </c>
      <c r="B1127" s="218">
        <v>50</v>
      </c>
      <c r="C1127" s="178">
        <v>57</v>
      </c>
      <c r="D1127" s="237">
        <f t="shared" si="1931"/>
        <v>53.5</v>
      </c>
      <c r="E1127" s="178">
        <v>41</v>
      </c>
      <c r="F1127" s="178">
        <v>74</v>
      </c>
      <c r="G1127" s="178">
        <f t="shared" si="1094"/>
        <v>-33</v>
      </c>
      <c r="H1127" s="178">
        <f t="shared" si="1932"/>
        <v>57.5</v>
      </c>
      <c r="I1127" s="218">
        <f t="shared" si="1466"/>
        <v>-4</v>
      </c>
      <c r="J1127" s="213" t="s">
        <v>1550</v>
      </c>
      <c r="K1127" s="213" t="s">
        <v>1623</v>
      </c>
      <c r="L1127" s="213" t="s">
        <v>1547</v>
      </c>
      <c r="M1127" s="221">
        <v>4.09</v>
      </c>
      <c r="N1127" s="222">
        <f t="shared" ref="N1127:N1128" si="1935">M1127*1000000</f>
        <v>4090000</v>
      </c>
      <c r="O1127" s="184">
        <v>9.51</v>
      </c>
      <c r="P1127" s="222">
        <f t="shared" ref="P1127:P1128" si="1936">O1127*1000000</f>
        <v>9510000</v>
      </c>
      <c r="Q1127" s="184">
        <v>2.33</v>
      </c>
      <c r="R1127" s="180">
        <f t="shared" ref="R1127:R1128" si="1937">SUM(Q1127*1000000)</f>
        <v>2330000</v>
      </c>
      <c r="S1127" s="222">
        <f>T1127*1000000</f>
        <v>11840000</v>
      </c>
      <c r="T1127" s="222">
        <v>11.84</v>
      </c>
      <c r="U1127" s="209">
        <f t="shared" si="1933"/>
        <v>0.19679054054054054</v>
      </c>
      <c r="V1127" s="187">
        <v>7</v>
      </c>
      <c r="W1127" s="223">
        <f t="shared" si="1928"/>
        <v>1.6914285714285715</v>
      </c>
      <c r="X1127" s="228">
        <f t="shared" si="1934"/>
        <v>0.5842857142857143</v>
      </c>
      <c r="Y1127" s="178">
        <v>2008</v>
      </c>
      <c r="Z1127" s="190"/>
      <c r="AA1127" s="190"/>
      <c r="AB1127" s="224" t="s">
        <v>3798</v>
      </c>
      <c r="AC1127" s="189"/>
    </row>
    <row r="1128" spans="1:29">
      <c r="A1128" s="261" t="s">
        <v>3799</v>
      </c>
      <c r="B1128" s="206">
        <v>86</v>
      </c>
      <c r="C1128" s="189">
        <v>76</v>
      </c>
      <c r="D1128" s="237">
        <f t="shared" si="1931"/>
        <v>81</v>
      </c>
      <c r="E1128" s="189">
        <v>73</v>
      </c>
      <c r="F1128" s="178">
        <v>71</v>
      </c>
      <c r="G1128" s="178">
        <f t="shared" si="1094"/>
        <v>2</v>
      </c>
      <c r="H1128" s="178">
        <f t="shared" si="1932"/>
        <v>72</v>
      </c>
      <c r="I1128" s="218">
        <f t="shared" si="1466"/>
        <v>9</v>
      </c>
      <c r="J1128" s="183" t="s">
        <v>1534</v>
      </c>
      <c r="K1128" s="213" t="s">
        <v>1534</v>
      </c>
      <c r="L1128" s="213" t="s">
        <v>1547</v>
      </c>
      <c r="M1128" s="184">
        <v>0.56000000000000005</v>
      </c>
      <c r="N1128" s="222">
        <f t="shared" si="1935"/>
        <v>560000</v>
      </c>
      <c r="O1128" s="184">
        <v>5.35</v>
      </c>
      <c r="P1128" s="222">
        <f t="shared" si="1936"/>
        <v>5350000</v>
      </c>
      <c r="Q1128" s="184">
        <v>14.15</v>
      </c>
      <c r="R1128" s="180">
        <f t="shared" si="1937"/>
        <v>14150000</v>
      </c>
      <c r="S1128" s="185">
        <f>SUM(N1128:P1128)</f>
        <v>5910005.3499999996</v>
      </c>
      <c r="T1128" s="180">
        <f t="shared" ref="T1128:T1130" si="1938">S1128/1000000</f>
        <v>5.9100053499999996</v>
      </c>
      <c r="U1128" s="209">
        <f t="shared" si="1933"/>
        <v>2.3942448715380604</v>
      </c>
      <c r="V1128" s="187">
        <v>3.5</v>
      </c>
      <c r="W1128" s="223">
        <f t="shared" si="1928"/>
        <v>1.6885729571428569</v>
      </c>
      <c r="X1128" s="228">
        <f t="shared" si="1934"/>
        <v>0.16</v>
      </c>
      <c r="Y1128" s="178">
        <v>2011</v>
      </c>
      <c r="Z1128" s="190"/>
      <c r="AA1128" s="190"/>
      <c r="AB1128" s="224" t="s">
        <v>3800</v>
      </c>
      <c r="AC1128" s="189"/>
    </row>
    <row r="1129" spans="1:29">
      <c r="A1129" s="261" t="s">
        <v>3801</v>
      </c>
      <c r="B1129" s="218">
        <v>35</v>
      </c>
      <c r="C1129" s="178">
        <v>42</v>
      </c>
      <c r="D1129" s="219">
        <f t="shared" si="1931"/>
        <v>38.5</v>
      </c>
      <c r="E1129" s="178">
        <v>51</v>
      </c>
      <c r="F1129" s="178">
        <v>59</v>
      </c>
      <c r="G1129" s="220">
        <f t="shared" si="1094"/>
        <v>-8</v>
      </c>
      <c r="H1129" s="220">
        <f t="shared" si="1932"/>
        <v>55</v>
      </c>
      <c r="I1129" s="220">
        <f t="shared" si="1466"/>
        <v>-16.5</v>
      </c>
      <c r="J1129" s="213" t="s">
        <v>1609</v>
      </c>
      <c r="K1129" s="213" t="s">
        <v>3154</v>
      </c>
      <c r="L1129" s="196" t="s">
        <v>1541</v>
      </c>
      <c r="M1129" s="221">
        <f t="shared" ref="M1129:M1130" si="1939">N1129/1000000</f>
        <v>16.306974</v>
      </c>
      <c r="N1129" s="222">
        <v>16306974</v>
      </c>
      <c r="O1129" s="184">
        <f t="shared" ref="O1129:O1130" si="1940">P1129/1000000</f>
        <v>37.519139000000003</v>
      </c>
      <c r="P1129" s="222">
        <v>37519139</v>
      </c>
      <c r="Q1129" s="184">
        <f t="shared" ref="Q1129:Q1130" si="1941">R1129/1000000</f>
        <v>78.952440999999993</v>
      </c>
      <c r="R1129" s="185">
        <v>78952441</v>
      </c>
      <c r="S1129" s="222">
        <v>116471580</v>
      </c>
      <c r="T1129" s="222">
        <f t="shared" si="1938"/>
        <v>116.47158</v>
      </c>
      <c r="U1129" s="209">
        <f t="shared" si="1933"/>
        <v>0.6778687212794744</v>
      </c>
      <c r="V1129" s="187">
        <v>69</v>
      </c>
      <c r="W1129" s="223">
        <f>SUM((S1129/1000000)/V1129)</f>
        <v>1.6879939130434782</v>
      </c>
      <c r="X1129" s="228">
        <f t="shared" si="1934"/>
        <v>0.23633295652173913</v>
      </c>
      <c r="Y1129" s="182">
        <v>2012</v>
      </c>
      <c r="Z1129" s="190"/>
      <c r="AA1129" s="190"/>
      <c r="AB1129" s="224" t="s">
        <v>3802</v>
      </c>
      <c r="AC1129" s="189"/>
    </row>
    <row r="1130" spans="1:29">
      <c r="A1130" s="265" t="s">
        <v>3803</v>
      </c>
      <c r="B1130" s="241">
        <v>53</v>
      </c>
      <c r="C1130" s="182">
        <v>54</v>
      </c>
      <c r="D1130" s="242">
        <f t="shared" si="1931"/>
        <v>53.5</v>
      </c>
      <c r="E1130" s="182">
        <v>63</v>
      </c>
      <c r="F1130" s="182">
        <v>69</v>
      </c>
      <c r="G1130" s="211">
        <f t="shared" si="1094"/>
        <v>-6</v>
      </c>
      <c r="H1130" s="211">
        <f t="shared" si="1932"/>
        <v>66</v>
      </c>
      <c r="I1130" s="211">
        <f t="shared" si="1466"/>
        <v>-12.5</v>
      </c>
      <c r="J1130" s="196" t="s">
        <v>1641</v>
      </c>
      <c r="K1130" s="196" t="s">
        <v>3804</v>
      </c>
      <c r="L1130" s="196" t="s">
        <v>1541</v>
      </c>
      <c r="M1130" s="216">
        <f t="shared" si="1939"/>
        <v>13.319371</v>
      </c>
      <c r="N1130" s="181">
        <v>13319371</v>
      </c>
      <c r="O1130" s="216">
        <f t="shared" si="1940"/>
        <v>47.047013</v>
      </c>
      <c r="P1130" s="181">
        <v>47047013</v>
      </c>
      <c r="Q1130" s="184">
        <f t="shared" si="1941"/>
        <v>20.3</v>
      </c>
      <c r="R1130" s="180">
        <v>20300000</v>
      </c>
      <c r="S1130" s="181">
        <v>67347013</v>
      </c>
      <c r="T1130" s="180">
        <f t="shared" si="1938"/>
        <v>67.347013000000004</v>
      </c>
      <c r="U1130" s="209">
        <f t="shared" si="1933"/>
        <v>0.30142391021855713</v>
      </c>
      <c r="V1130" s="227">
        <v>40</v>
      </c>
      <c r="W1130" s="239">
        <f>SUM(S1130/(V1130*1000000))</f>
        <v>1.6836753250000001</v>
      </c>
      <c r="X1130" s="228">
        <f t="shared" si="1934"/>
        <v>0.332984275</v>
      </c>
      <c r="Y1130" s="182">
        <v>2014</v>
      </c>
      <c r="Z1130" s="202"/>
      <c r="AA1130" s="190"/>
      <c r="AB1130" s="224" t="s">
        <v>3805</v>
      </c>
      <c r="AC1130" s="189"/>
    </row>
    <row r="1131" spans="1:29">
      <c r="A1131" s="261" t="s">
        <v>737</v>
      </c>
      <c r="B1131" s="218">
        <v>36</v>
      </c>
      <c r="C1131" s="178">
        <v>50</v>
      </c>
      <c r="D1131" s="219">
        <f t="shared" si="1931"/>
        <v>43</v>
      </c>
      <c r="E1131" s="178">
        <v>71</v>
      </c>
      <c r="F1131" s="178">
        <v>74</v>
      </c>
      <c r="G1131" s="222">
        <f t="shared" si="1094"/>
        <v>-3</v>
      </c>
      <c r="H1131" s="178">
        <f t="shared" si="1932"/>
        <v>72.5</v>
      </c>
      <c r="I1131" s="247">
        <f t="shared" si="1466"/>
        <v>-29.5</v>
      </c>
      <c r="J1131" s="213" t="s">
        <v>1609</v>
      </c>
      <c r="K1131" s="213" t="s">
        <v>1723</v>
      </c>
      <c r="L1131" s="213" t="s">
        <v>1541</v>
      </c>
      <c r="M1131" s="221">
        <v>30</v>
      </c>
      <c r="N1131" s="222">
        <f t="shared" ref="N1131:N1133" si="1942">M1131*1000000</f>
        <v>30000000</v>
      </c>
      <c r="O1131" s="184">
        <v>90.76</v>
      </c>
      <c r="P1131" s="222">
        <f t="shared" ref="P1131:P1133" si="1943">O1131*1000000</f>
        <v>90760000</v>
      </c>
      <c r="Q1131" s="184">
        <v>245.61</v>
      </c>
      <c r="R1131" s="180">
        <f t="shared" ref="R1131:R1133" si="1944">SUM(Q1131*1000000)</f>
        <v>245610000</v>
      </c>
      <c r="S1131" s="222">
        <f t="shared" ref="S1131:S1133" si="1945">T1131*1000000</f>
        <v>336370000</v>
      </c>
      <c r="T1131" s="222">
        <f>SUM(O1131+Q1131)</f>
        <v>336.37</v>
      </c>
      <c r="U1131" s="209">
        <f t="shared" si="1933"/>
        <v>0.73017807771204324</v>
      </c>
      <c r="V1131" s="187">
        <v>200</v>
      </c>
      <c r="W1131" s="223">
        <f t="shared" ref="W1131:W1133" si="1946">SUM(T1131/V1131)</f>
        <v>1.6818500000000001</v>
      </c>
      <c r="X1131" s="228">
        <f t="shared" si="1934"/>
        <v>0.15</v>
      </c>
      <c r="Y1131" s="178">
        <v>2010</v>
      </c>
      <c r="Z1131" s="190"/>
      <c r="AA1131" s="190"/>
      <c r="AB1131" s="224" t="s">
        <v>3806</v>
      </c>
      <c r="AC1131" s="189"/>
    </row>
    <row r="1132" spans="1:29">
      <c r="A1132" s="261" t="s">
        <v>3807</v>
      </c>
      <c r="B1132" s="218">
        <v>42</v>
      </c>
      <c r="C1132" s="178">
        <v>43</v>
      </c>
      <c r="D1132" s="237">
        <f t="shared" si="1931"/>
        <v>42.5</v>
      </c>
      <c r="E1132" s="178">
        <v>69</v>
      </c>
      <c r="F1132" s="178">
        <v>68</v>
      </c>
      <c r="G1132" s="178">
        <f t="shared" si="1094"/>
        <v>1</v>
      </c>
      <c r="H1132" s="178">
        <f t="shared" si="1932"/>
        <v>68.5</v>
      </c>
      <c r="I1132" s="218">
        <f t="shared" si="1466"/>
        <v>-26</v>
      </c>
      <c r="J1132" s="213" t="s">
        <v>1609</v>
      </c>
      <c r="K1132" s="213" t="s">
        <v>1733</v>
      </c>
      <c r="L1132" s="213" t="s">
        <v>1574</v>
      </c>
      <c r="M1132" s="221">
        <v>12.62</v>
      </c>
      <c r="N1132" s="222">
        <f t="shared" si="1942"/>
        <v>12620000</v>
      </c>
      <c r="O1132" s="184">
        <v>36.32</v>
      </c>
      <c r="P1132" s="222">
        <f t="shared" si="1943"/>
        <v>36320000</v>
      </c>
      <c r="Q1132" s="184">
        <v>39.36</v>
      </c>
      <c r="R1132" s="180">
        <f t="shared" si="1944"/>
        <v>39360000</v>
      </c>
      <c r="S1132" s="222">
        <f t="shared" si="1945"/>
        <v>75680000</v>
      </c>
      <c r="T1132" s="222">
        <v>75.680000000000007</v>
      </c>
      <c r="U1132" s="209">
        <f t="shared" si="1933"/>
        <v>0.52008456659619451</v>
      </c>
      <c r="V1132" s="187">
        <v>45</v>
      </c>
      <c r="W1132" s="223">
        <f t="shared" si="1946"/>
        <v>1.681777777777778</v>
      </c>
      <c r="X1132" s="228">
        <f t="shared" si="1934"/>
        <v>0.28044444444444444</v>
      </c>
      <c r="Y1132" s="178">
        <v>2008</v>
      </c>
      <c r="Z1132" s="190"/>
      <c r="AA1132" s="190"/>
      <c r="AB1132" s="224" t="s">
        <v>3808</v>
      </c>
      <c r="AC1132" s="189"/>
    </row>
    <row r="1133" spans="1:29">
      <c r="A1133" s="261" t="s">
        <v>3809</v>
      </c>
      <c r="B1133" s="218">
        <v>9</v>
      </c>
      <c r="C1133" s="178">
        <v>30</v>
      </c>
      <c r="D1133" s="219">
        <f t="shared" si="1931"/>
        <v>19.5</v>
      </c>
      <c r="E1133" s="178">
        <v>46</v>
      </c>
      <c r="F1133" s="178">
        <v>49</v>
      </c>
      <c r="G1133" s="220">
        <f t="shared" si="1094"/>
        <v>-3</v>
      </c>
      <c r="H1133" s="220">
        <f t="shared" si="1932"/>
        <v>47.5</v>
      </c>
      <c r="I1133" s="220">
        <f t="shared" si="1466"/>
        <v>-28</v>
      </c>
      <c r="J1133" s="213" t="s">
        <v>1550</v>
      </c>
      <c r="K1133" s="213" t="s">
        <v>2222</v>
      </c>
      <c r="L1133" s="213" t="s">
        <v>1541</v>
      </c>
      <c r="M1133" s="221">
        <v>11.6</v>
      </c>
      <c r="N1133" s="222">
        <f t="shared" si="1942"/>
        <v>11600000</v>
      </c>
      <c r="O1133" s="184">
        <v>33.64</v>
      </c>
      <c r="P1133" s="222">
        <f t="shared" si="1943"/>
        <v>33640000</v>
      </c>
      <c r="Q1133" s="184">
        <v>50.12</v>
      </c>
      <c r="R1133" s="180">
        <f t="shared" si="1944"/>
        <v>50120000</v>
      </c>
      <c r="S1133" s="222">
        <f t="shared" si="1945"/>
        <v>83759999.999999985</v>
      </c>
      <c r="T1133" s="222">
        <f>SUM(O1133+Q1133)</f>
        <v>83.759999999999991</v>
      </c>
      <c r="U1133" s="209">
        <f t="shared" si="1933"/>
        <v>0.59837631327602681</v>
      </c>
      <c r="V1133" s="187">
        <v>50</v>
      </c>
      <c r="W1133" s="223">
        <f t="shared" si="1946"/>
        <v>1.6751999999999998</v>
      </c>
      <c r="X1133" s="228">
        <f t="shared" si="1934"/>
        <v>0.23199999999999998</v>
      </c>
      <c r="Y1133" s="178">
        <v>2010</v>
      </c>
      <c r="Z1133" s="190"/>
      <c r="AA1133" s="190"/>
      <c r="AB1133" s="224" t="s">
        <v>3810</v>
      </c>
      <c r="AC1133" s="189"/>
    </row>
    <row r="1134" spans="1:29">
      <c r="A1134" s="265" t="s">
        <v>3811</v>
      </c>
      <c r="B1134" s="241">
        <v>47</v>
      </c>
      <c r="C1134" s="182">
        <v>48</v>
      </c>
      <c r="D1134" s="242">
        <f t="shared" si="1931"/>
        <v>47.5</v>
      </c>
      <c r="E1134" s="182">
        <v>73</v>
      </c>
      <c r="F1134" s="182">
        <v>71</v>
      </c>
      <c r="G1134" s="211">
        <f t="shared" si="1094"/>
        <v>2</v>
      </c>
      <c r="H1134" s="211">
        <f t="shared" si="1932"/>
        <v>72</v>
      </c>
      <c r="I1134" s="211">
        <f t="shared" si="1466"/>
        <v>-24.5</v>
      </c>
      <c r="J1134" s="196" t="s">
        <v>1572</v>
      </c>
      <c r="K1134" s="196" t="s">
        <v>1572</v>
      </c>
      <c r="L1134" s="196" t="s">
        <v>1630</v>
      </c>
      <c r="M1134" s="216">
        <f>N1134/1000000</f>
        <v>13.116225999999999</v>
      </c>
      <c r="N1134" s="181">
        <v>13116226</v>
      </c>
      <c r="O1134" s="216">
        <f>P1134/1000000</f>
        <v>47.119388000000001</v>
      </c>
      <c r="P1134" s="181">
        <v>47119388</v>
      </c>
      <c r="Q1134" s="184">
        <f>R1134/1000000</f>
        <v>36.6</v>
      </c>
      <c r="R1134" s="180">
        <v>36600000</v>
      </c>
      <c r="S1134" s="181">
        <v>83719388</v>
      </c>
      <c r="T1134" s="180">
        <f t="shared" ref="T1134:T1136" si="1947">S1134/1000000</f>
        <v>83.719387999999995</v>
      </c>
      <c r="U1134" s="209">
        <f t="shared" si="1933"/>
        <v>0.43717471991075713</v>
      </c>
      <c r="V1134" s="227">
        <v>50</v>
      </c>
      <c r="W1134" s="239">
        <f>SUM(S1134/(V1134*1000000))</f>
        <v>1.6743877599999999</v>
      </c>
      <c r="X1134" s="228">
        <f t="shared" si="1934"/>
        <v>0.26232452000000001</v>
      </c>
      <c r="Y1134" s="182">
        <v>2014</v>
      </c>
      <c r="Z1134" s="202"/>
      <c r="AA1134" s="190"/>
      <c r="AB1134" s="224" t="s">
        <v>3812</v>
      </c>
      <c r="AC1134" s="189"/>
    </row>
    <row r="1135" spans="1:29">
      <c r="A1135" s="261" t="s">
        <v>3813</v>
      </c>
      <c r="B1135" s="206">
        <v>19</v>
      </c>
      <c r="C1135" s="189">
        <v>33</v>
      </c>
      <c r="D1135" s="219">
        <f t="shared" si="1931"/>
        <v>26</v>
      </c>
      <c r="E1135" s="189">
        <v>63</v>
      </c>
      <c r="F1135" s="178">
        <v>64</v>
      </c>
      <c r="G1135" s="220">
        <f t="shared" si="1094"/>
        <v>-1</v>
      </c>
      <c r="H1135" s="220">
        <f t="shared" si="1932"/>
        <v>63.5</v>
      </c>
      <c r="I1135" s="220">
        <f t="shared" si="1466"/>
        <v>-37.5</v>
      </c>
      <c r="J1135" s="213" t="s">
        <v>1550</v>
      </c>
      <c r="K1135" s="213" t="s">
        <v>1623</v>
      </c>
      <c r="L1135" s="213" t="s">
        <v>1541</v>
      </c>
      <c r="M1135" s="184">
        <v>30.51</v>
      </c>
      <c r="N1135" s="222">
        <f t="shared" ref="N1135:N1137" si="1948">M1135*1000000</f>
        <v>30510000</v>
      </c>
      <c r="O1135" s="184">
        <v>103.03</v>
      </c>
      <c r="P1135" s="222">
        <f t="shared" ref="P1135:P1137" si="1949">O1135*1000000</f>
        <v>103030000</v>
      </c>
      <c r="Q1135" s="184">
        <v>111.92</v>
      </c>
      <c r="R1135" s="180">
        <f t="shared" ref="R1135:R1137" si="1950">SUM(Q1135*1000000)</f>
        <v>111920000</v>
      </c>
      <c r="S1135" s="185">
        <f t="shared" ref="S1135:S1136" si="1951">SUM(N1135:P1135)</f>
        <v>133540103.03</v>
      </c>
      <c r="T1135" s="180">
        <f t="shared" si="1947"/>
        <v>133.54010303000001</v>
      </c>
      <c r="U1135" s="209">
        <f t="shared" si="1933"/>
        <v>0.83810029691872401</v>
      </c>
      <c r="V1135" s="187">
        <v>80</v>
      </c>
      <c r="W1135" s="223">
        <f t="shared" ref="W1135:W1140" si="1952">SUM(T1135/V1135)</f>
        <v>1.6692512878750001</v>
      </c>
      <c r="X1135" s="228">
        <f t="shared" si="1934"/>
        <v>0.38137500000000002</v>
      </c>
      <c r="Y1135" s="178">
        <v>2011</v>
      </c>
      <c r="Z1135" s="190"/>
      <c r="AA1135" s="190"/>
      <c r="AB1135" s="224" t="s">
        <v>3814</v>
      </c>
      <c r="AC1135" s="189"/>
    </row>
    <row r="1136" spans="1:29">
      <c r="A1136" s="261" t="s">
        <v>3815</v>
      </c>
      <c r="B1136" s="206">
        <v>72</v>
      </c>
      <c r="C1136" s="189">
        <v>60</v>
      </c>
      <c r="D1136" s="219">
        <f t="shared" si="1931"/>
        <v>66</v>
      </c>
      <c r="E1136" s="189">
        <v>67</v>
      </c>
      <c r="F1136" s="178">
        <v>66</v>
      </c>
      <c r="G1136" s="220">
        <f t="shared" si="1094"/>
        <v>1</v>
      </c>
      <c r="H1136" s="220">
        <f t="shared" si="1932"/>
        <v>66.5</v>
      </c>
      <c r="I1136" s="220">
        <f t="shared" si="1466"/>
        <v>-0.5</v>
      </c>
      <c r="J1136" s="213" t="s">
        <v>1757</v>
      </c>
      <c r="K1136" s="213" t="s">
        <v>3816</v>
      </c>
      <c r="L1136" s="213" t="s">
        <v>1541</v>
      </c>
      <c r="M1136" s="184">
        <v>21.16</v>
      </c>
      <c r="N1136" s="222">
        <f t="shared" si="1948"/>
        <v>21160000</v>
      </c>
      <c r="O1136" s="184">
        <v>62.5</v>
      </c>
      <c r="P1136" s="222">
        <f t="shared" si="1949"/>
        <v>62500000</v>
      </c>
      <c r="Q1136" s="184">
        <v>65.37</v>
      </c>
      <c r="R1136" s="180">
        <f t="shared" si="1950"/>
        <v>65370000.000000007</v>
      </c>
      <c r="S1136" s="185">
        <f t="shared" si="1951"/>
        <v>83660062.5</v>
      </c>
      <c r="T1136" s="180">
        <f t="shared" si="1947"/>
        <v>83.660062499999995</v>
      </c>
      <c r="U1136" s="209">
        <f t="shared" si="1933"/>
        <v>0.78137641840752881</v>
      </c>
      <c r="V1136" s="187">
        <v>50.2</v>
      </c>
      <c r="W1136" s="223">
        <f t="shared" si="1952"/>
        <v>1.6665351095617529</v>
      </c>
      <c r="X1136" s="228">
        <f t="shared" si="1934"/>
        <v>0.42151394422310756</v>
      </c>
      <c r="Y1136" s="178">
        <v>2011</v>
      </c>
      <c r="Z1136" s="190"/>
      <c r="AA1136" s="190"/>
      <c r="AB1136" s="224" t="s">
        <v>3817</v>
      </c>
      <c r="AC1136" s="189"/>
    </row>
    <row r="1137" spans="1:29">
      <c r="A1137" s="261" t="s">
        <v>3818</v>
      </c>
      <c r="B1137" s="218">
        <v>61</v>
      </c>
      <c r="C1137" s="178">
        <v>58</v>
      </c>
      <c r="D1137" s="237">
        <f t="shared" si="1931"/>
        <v>59.5</v>
      </c>
      <c r="E1137" s="178">
        <v>62</v>
      </c>
      <c r="F1137" s="178">
        <v>73</v>
      </c>
      <c r="G1137" s="178">
        <f t="shared" si="1094"/>
        <v>-11</v>
      </c>
      <c r="H1137" s="178">
        <f t="shared" si="1932"/>
        <v>67.5</v>
      </c>
      <c r="I1137" s="218">
        <f t="shared" si="1466"/>
        <v>-8</v>
      </c>
      <c r="J1137" s="183" t="s">
        <v>1534</v>
      </c>
      <c r="K1137" s="213" t="s">
        <v>2779</v>
      </c>
      <c r="L1137" s="213" t="s">
        <v>1574</v>
      </c>
      <c r="M1137" s="221">
        <v>9.5</v>
      </c>
      <c r="N1137" s="222">
        <f t="shared" si="1948"/>
        <v>9500000</v>
      </c>
      <c r="O1137" s="184">
        <v>28.5</v>
      </c>
      <c r="P1137" s="222">
        <f t="shared" si="1949"/>
        <v>28500000</v>
      </c>
      <c r="Q1137" s="184">
        <v>14.77</v>
      </c>
      <c r="R1137" s="180">
        <f t="shared" si="1950"/>
        <v>14770000</v>
      </c>
      <c r="S1137" s="222">
        <f>T1137*1000000</f>
        <v>43270000</v>
      </c>
      <c r="T1137" s="222">
        <v>43.27</v>
      </c>
      <c r="U1137" s="209">
        <f t="shared" si="1933"/>
        <v>0.34134504275479549</v>
      </c>
      <c r="V1137" s="187">
        <v>26</v>
      </c>
      <c r="W1137" s="223">
        <f t="shared" si="1952"/>
        <v>1.6642307692307694</v>
      </c>
      <c r="X1137" s="228">
        <f t="shared" si="1934"/>
        <v>0.36538461538461536</v>
      </c>
      <c r="Y1137" s="178">
        <v>2009</v>
      </c>
      <c r="Z1137" s="190"/>
      <c r="AA1137" s="190"/>
      <c r="AB1137" s="224" t="s">
        <v>3819</v>
      </c>
      <c r="AC1137" s="189"/>
    </row>
    <row r="1138" spans="1:29">
      <c r="A1138" s="262" t="s">
        <v>1028</v>
      </c>
      <c r="B1138" s="177">
        <v>77</v>
      </c>
      <c r="C1138" s="195">
        <v>66</v>
      </c>
      <c r="D1138" s="207">
        <f>(B1138+C1138)/2</f>
        <v>71.5</v>
      </c>
      <c r="E1138" s="195">
        <v>66</v>
      </c>
      <c r="F1138" s="195">
        <v>70</v>
      </c>
      <c r="G1138" s="180">
        <f t="shared" si="1094"/>
        <v>-4</v>
      </c>
      <c r="H1138" s="195">
        <f>(E1138+F1138)/2</f>
        <v>68</v>
      </c>
      <c r="I1138" s="208">
        <f t="shared" si="1466"/>
        <v>3.5</v>
      </c>
      <c r="J1138" s="183" t="s">
        <v>1608</v>
      </c>
      <c r="K1138" s="183" t="s">
        <v>1608</v>
      </c>
      <c r="L1138" s="183" t="s">
        <v>1547</v>
      </c>
      <c r="M1138" s="221">
        <f>N1138/1000000</f>
        <v>39.155217</v>
      </c>
      <c r="N1138" s="180">
        <v>39155217</v>
      </c>
      <c r="O1138" s="216">
        <f>P1138/1000000</f>
        <v>123.08712</v>
      </c>
      <c r="P1138" s="180">
        <v>123087120</v>
      </c>
      <c r="Q1138" s="221">
        <f>R1138/1000000</f>
        <v>209.12055100000001</v>
      </c>
      <c r="R1138" s="222">
        <v>209120551</v>
      </c>
      <c r="S1138" s="222">
        <f>R1138+P1138</f>
        <v>332207671</v>
      </c>
      <c r="T1138" s="222">
        <f t="shared" ref="T1138:T1141" si="1953">S1138/1000000</f>
        <v>332.207671</v>
      </c>
      <c r="U1138" s="266">
        <f>R1138/S1138</f>
        <v>0.62948742384699474</v>
      </c>
      <c r="V1138" s="187">
        <v>200</v>
      </c>
      <c r="W1138" s="223">
        <f t="shared" si="1952"/>
        <v>1.6610383550000001</v>
      </c>
      <c r="X1138" s="266">
        <f>N1138/(V1138*1000000)</f>
        <v>0.19577608499999999</v>
      </c>
      <c r="Y1138" s="195">
        <v>2015</v>
      </c>
      <c r="Z1138" s="190"/>
      <c r="AA1138" s="190"/>
      <c r="AB1138" s="224" t="s">
        <v>3820</v>
      </c>
      <c r="AC1138" s="190"/>
    </row>
    <row r="1139" spans="1:29">
      <c r="A1139" s="261" t="s">
        <v>3821</v>
      </c>
      <c r="B1139" s="206">
        <v>93</v>
      </c>
      <c r="C1139" s="189">
        <v>73</v>
      </c>
      <c r="D1139" s="219">
        <f t="shared" ref="D1139:D1140" si="1954">AVERAGE(B1139:C1139)</f>
        <v>83</v>
      </c>
      <c r="E1139" s="189">
        <v>86</v>
      </c>
      <c r="F1139" s="178">
        <v>76</v>
      </c>
      <c r="G1139" s="222">
        <f t="shared" si="1094"/>
        <v>10</v>
      </c>
      <c r="H1139" s="178">
        <f t="shared" ref="H1139:H1140" si="1955">AVERAGE(E1139:F1139)</f>
        <v>81</v>
      </c>
      <c r="I1139" s="247">
        <f t="shared" si="1466"/>
        <v>2</v>
      </c>
      <c r="J1139" s="213" t="s">
        <v>1609</v>
      </c>
      <c r="K1139" s="213" t="s">
        <v>2189</v>
      </c>
      <c r="L1139" s="213" t="s">
        <v>1557</v>
      </c>
      <c r="M1139" s="184">
        <v>29.55</v>
      </c>
      <c r="N1139" s="222">
        <f t="shared" ref="N1139:N1140" si="1956">M1139*1000000</f>
        <v>29550000</v>
      </c>
      <c r="O1139" s="184">
        <v>209.39</v>
      </c>
      <c r="P1139" s="222">
        <f t="shared" ref="P1139:P1140" si="1957">O1139*1000000</f>
        <v>209390000</v>
      </c>
      <c r="Q1139" s="184">
        <v>485.32</v>
      </c>
      <c r="R1139" s="180">
        <f t="shared" ref="R1139:R1140" si="1958">SUM(Q1139*1000000)</f>
        <v>485320000</v>
      </c>
      <c r="S1139" s="185">
        <f>SUM(N1139:P1139)</f>
        <v>238940209.38999999</v>
      </c>
      <c r="T1139" s="180">
        <f t="shared" si="1953"/>
        <v>238.94020938999998</v>
      </c>
      <c r="U1139" s="209">
        <f t="shared" ref="U1139:U1144" si="1959">(R1139/S1139)</f>
        <v>2.0311357441218991</v>
      </c>
      <c r="V1139" s="187">
        <v>145</v>
      </c>
      <c r="W1139" s="223">
        <f t="shared" si="1952"/>
        <v>1.6478635130344825</v>
      </c>
      <c r="X1139" s="228">
        <f t="shared" ref="X1139:X1144" si="1960">SUM(M1139/V1139)</f>
        <v>0.20379310344827586</v>
      </c>
      <c r="Y1139" s="178">
        <v>2011</v>
      </c>
      <c r="Z1139" s="190"/>
      <c r="AA1139" s="190"/>
      <c r="AB1139" s="224" t="s">
        <v>3822</v>
      </c>
      <c r="AC1139" s="189"/>
    </row>
    <row r="1140" spans="1:29">
      <c r="A1140" s="261" t="s">
        <v>1207</v>
      </c>
      <c r="B1140" s="206">
        <v>77</v>
      </c>
      <c r="C1140" s="189">
        <v>57</v>
      </c>
      <c r="D1140" s="219">
        <f t="shared" si="1954"/>
        <v>67</v>
      </c>
      <c r="E1140" s="189">
        <v>80</v>
      </c>
      <c r="F1140" s="178">
        <v>69</v>
      </c>
      <c r="G1140" s="222">
        <f t="shared" si="1094"/>
        <v>11</v>
      </c>
      <c r="H1140" s="178">
        <f t="shared" si="1955"/>
        <v>74.5</v>
      </c>
      <c r="I1140" s="247">
        <f t="shared" si="1466"/>
        <v>-7.5</v>
      </c>
      <c r="J1140" s="213" t="s">
        <v>1609</v>
      </c>
      <c r="K1140" s="213" t="s">
        <v>1723</v>
      </c>
      <c r="L1140" s="213" t="s">
        <v>1541</v>
      </c>
      <c r="M1140" s="184">
        <v>65.72</v>
      </c>
      <c r="N1140" s="222">
        <f t="shared" si="1956"/>
        <v>65720000</v>
      </c>
      <c r="O1140" s="184">
        <v>181.03</v>
      </c>
      <c r="P1140" s="222">
        <f t="shared" si="1957"/>
        <v>181030000</v>
      </c>
      <c r="Q1140" s="184">
        <v>268.29000000000002</v>
      </c>
      <c r="R1140" s="180">
        <f t="shared" si="1958"/>
        <v>268290000.00000003</v>
      </c>
      <c r="S1140" s="185">
        <f>SUM(N1140:P1140)</f>
        <v>246750181.03</v>
      </c>
      <c r="T1140" s="180">
        <f t="shared" si="1953"/>
        <v>246.75018102999999</v>
      </c>
      <c r="U1140" s="209">
        <f t="shared" si="1959"/>
        <v>1.087294035125272</v>
      </c>
      <c r="V1140" s="187">
        <v>150</v>
      </c>
      <c r="W1140" s="223">
        <f t="shared" si="1952"/>
        <v>1.6450012068666666</v>
      </c>
      <c r="X1140" s="228">
        <f t="shared" si="1960"/>
        <v>0.43813333333333332</v>
      </c>
      <c r="Y1140" s="178">
        <v>2011</v>
      </c>
      <c r="Z1140" s="190"/>
      <c r="AA1140" s="190"/>
      <c r="AB1140" s="224" t="s">
        <v>3823</v>
      </c>
      <c r="AC1140" s="189"/>
    </row>
    <row r="1141" spans="1:29">
      <c r="A1141" s="262" t="s">
        <v>3824</v>
      </c>
      <c r="B1141" s="177">
        <v>26</v>
      </c>
      <c r="C1141" s="195">
        <v>37</v>
      </c>
      <c r="D1141" s="179">
        <f>(B1141+C1141)/2</f>
        <v>31.5</v>
      </c>
      <c r="E1141" s="195">
        <v>41</v>
      </c>
      <c r="F1141" s="195">
        <v>50</v>
      </c>
      <c r="G1141" s="182">
        <f t="shared" si="1094"/>
        <v>-9</v>
      </c>
      <c r="H1141" s="182">
        <f>(E1141+F1141)/2</f>
        <v>45.5</v>
      </c>
      <c r="I1141" s="181">
        <f t="shared" si="1466"/>
        <v>-14</v>
      </c>
      <c r="J1141" s="196" t="s">
        <v>1550</v>
      </c>
      <c r="K1141" s="196" t="s">
        <v>1550</v>
      </c>
      <c r="L1141" s="197" t="s">
        <v>1547</v>
      </c>
      <c r="M1141" s="198">
        <f>N1141/1000000</f>
        <v>12.201873000000001</v>
      </c>
      <c r="N1141" s="180">
        <v>12201873</v>
      </c>
      <c r="O1141" s="198">
        <f>P1141/1000000</f>
        <v>32.187016999999997</v>
      </c>
      <c r="P1141" s="180">
        <v>32187017</v>
      </c>
      <c r="Q1141" s="198">
        <f>R1141/1000000</f>
        <v>8.9</v>
      </c>
      <c r="R1141" s="181">
        <f>S1141-P1141</f>
        <v>8900000</v>
      </c>
      <c r="S1141" s="180">
        <v>41087017</v>
      </c>
      <c r="T1141" s="180">
        <f t="shared" si="1953"/>
        <v>41.087017000000003</v>
      </c>
      <c r="U1141" s="186">
        <f t="shared" si="1959"/>
        <v>0.21661343776794503</v>
      </c>
      <c r="V1141" s="227">
        <v>25</v>
      </c>
      <c r="W1141" s="239">
        <f>SUM(S1141/(V1141*1000000))</f>
        <v>1.6434806799999999</v>
      </c>
      <c r="X1141" s="186">
        <f t="shared" si="1960"/>
        <v>0.48807492000000002</v>
      </c>
      <c r="Y1141" s="195">
        <v>2017</v>
      </c>
      <c r="Z1141" s="202"/>
      <c r="AA1141" s="202"/>
      <c r="AB1141" s="203" t="s">
        <v>3825</v>
      </c>
      <c r="AC1141" s="202"/>
    </row>
    <row r="1142" spans="1:29">
      <c r="A1142" s="261" t="s">
        <v>3826</v>
      </c>
      <c r="B1142" s="218">
        <v>65</v>
      </c>
      <c r="C1142" s="178">
        <v>63</v>
      </c>
      <c r="D1142" s="237">
        <f>AVERAGE(B1142:C1142)</f>
        <v>64</v>
      </c>
      <c r="E1142" s="178">
        <v>67</v>
      </c>
      <c r="F1142" s="178">
        <v>67</v>
      </c>
      <c r="G1142" s="178">
        <f t="shared" si="1094"/>
        <v>0</v>
      </c>
      <c r="H1142" s="178">
        <f>AVERAGE(E1142:F1142)</f>
        <v>67</v>
      </c>
      <c r="I1142" s="218">
        <f t="shared" si="1466"/>
        <v>-3</v>
      </c>
      <c r="J1142" s="213" t="s">
        <v>1550</v>
      </c>
      <c r="K1142" s="213" t="s">
        <v>1623</v>
      </c>
      <c r="L1142" s="213" t="s">
        <v>1557</v>
      </c>
      <c r="M1142" s="221">
        <v>10.68</v>
      </c>
      <c r="N1142" s="222">
        <f>M1142*1000000</f>
        <v>10680000</v>
      </c>
      <c r="O1142" s="184">
        <v>44.09</v>
      </c>
      <c r="P1142" s="222">
        <f>O1142*1000000</f>
        <v>44090000</v>
      </c>
      <c r="Q1142" s="184">
        <v>0.26</v>
      </c>
      <c r="R1142" s="180">
        <f>SUM(Q1142*1000000)</f>
        <v>260000</v>
      </c>
      <c r="S1142" s="222">
        <f>T1142*1000000</f>
        <v>44350000</v>
      </c>
      <c r="T1142" s="222">
        <v>44.35</v>
      </c>
      <c r="U1142" s="209">
        <f t="shared" si="1959"/>
        <v>5.8624577226606541E-3</v>
      </c>
      <c r="V1142" s="187">
        <v>27</v>
      </c>
      <c r="W1142" s="223">
        <f>SUM(T1142/V1142)</f>
        <v>1.6425925925925926</v>
      </c>
      <c r="X1142" s="228">
        <f t="shared" si="1960"/>
        <v>0.39555555555555555</v>
      </c>
      <c r="Y1142" s="178">
        <v>2008</v>
      </c>
      <c r="Z1142" s="190"/>
      <c r="AA1142" s="190"/>
      <c r="AB1142" s="224" t="s">
        <v>3827</v>
      </c>
      <c r="AC1142" s="189"/>
    </row>
    <row r="1143" spans="1:29">
      <c r="A1143" s="229" t="s">
        <v>3828</v>
      </c>
      <c r="B1143" s="177">
        <v>91</v>
      </c>
      <c r="C1143" s="177">
        <v>81</v>
      </c>
      <c r="D1143" s="230">
        <f t="shared" ref="D1143:D1145" si="1961">(B1143+C1143)/2</f>
        <v>86</v>
      </c>
      <c r="E1143" s="177">
        <v>98</v>
      </c>
      <c r="F1143" s="177">
        <v>75</v>
      </c>
      <c r="G1143" s="177">
        <f t="shared" si="1094"/>
        <v>23</v>
      </c>
      <c r="H1143" s="177">
        <f t="shared" ref="H1143:H1145" si="1962">(E1143+F1143)/2</f>
        <v>86.5</v>
      </c>
      <c r="I1143" s="177">
        <f t="shared" si="1466"/>
        <v>-0.5</v>
      </c>
      <c r="J1143" s="204" t="s">
        <v>1554</v>
      </c>
      <c r="K1143" s="231" t="s">
        <v>1554</v>
      </c>
      <c r="L1143" s="232" t="s">
        <v>1547</v>
      </c>
      <c r="M1143" s="216">
        <f t="shared" ref="M1143:M1146" si="1963">N1143/1000000</f>
        <v>31.474958000000001</v>
      </c>
      <c r="N1143" s="233">
        <v>31474958</v>
      </c>
      <c r="O1143" s="216">
        <f t="shared" ref="O1143:O1146" si="1964">P1143/1000000</f>
        <v>83.797944999999999</v>
      </c>
      <c r="P1143" s="180">
        <v>83797945</v>
      </c>
      <c r="Q1143" s="216">
        <f t="shared" ref="Q1143:Q1146" si="1965">R1143/1000000</f>
        <v>76.5</v>
      </c>
      <c r="R1143" s="233">
        <v>76500000</v>
      </c>
      <c r="S1143" s="180">
        <f t="shared" ref="S1143:S1144" si="1966">P1143+R1143</f>
        <v>160297945</v>
      </c>
      <c r="T1143" s="180">
        <f t="shared" ref="T1143:T1148" si="1967">S1143/1000000</f>
        <v>160.297945</v>
      </c>
      <c r="U1143" s="234">
        <f t="shared" si="1959"/>
        <v>0.47723631141996237</v>
      </c>
      <c r="V1143" s="227">
        <v>97.6</v>
      </c>
      <c r="W1143" s="235">
        <f t="shared" ref="W1143:W1144" si="1968">SUM(S1143/(V1143*1000000))</f>
        <v>1.6423969774590164</v>
      </c>
      <c r="X1143" s="234">
        <f t="shared" si="1960"/>
        <v>0.32248932377049183</v>
      </c>
      <c r="Y1143" s="177">
        <v>2019</v>
      </c>
      <c r="Z1143" s="236"/>
      <c r="AA1143" s="236"/>
      <c r="AB1143" s="232" t="s">
        <v>1537</v>
      </c>
      <c r="AC1143" s="190"/>
    </row>
    <row r="1144" spans="1:29">
      <c r="A1144" s="229" t="s">
        <v>3829</v>
      </c>
      <c r="B1144" s="177">
        <v>34</v>
      </c>
      <c r="C1144" s="206">
        <v>36</v>
      </c>
      <c r="D1144" s="230">
        <f t="shared" si="1961"/>
        <v>35</v>
      </c>
      <c r="E1144" s="177">
        <v>75</v>
      </c>
      <c r="F1144" s="177">
        <v>57</v>
      </c>
      <c r="G1144" s="177">
        <f t="shared" si="1094"/>
        <v>18</v>
      </c>
      <c r="H1144" s="177">
        <f t="shared" si="1962"/>
        <v>66</v>
      </c>
      <c r="I1144" s="177">
        <f t="shared" si="1466"/>
        <v>-31</v>
      </c>
      <c r="J1144" s="204" t="s">
        <v>1565</v>
      </c>
      <c r="K1144" s="231" t="s">
        <v>1565</v>
      </c>
      <c r="L1144" s="232" t="s">
        <v>1547</v>
      </c>
      <c r="M1144" s="216">
        <f t="shared" si="1963"/>
        <v>5.3619370000000002</v>
      </c>
      <c r="N1144" s="233">
        <v>5361937</v>
      </c>
      <c r="O1144" s="216">
        <f t="shared" si="1964"/>
        <v>13.631124</v>
      </c>
      <c r="P1144" s="180">
        <v>13631124</v>
      </c>
      <c r="Q1144" s="216">
        <f t="shared" si="1965"/>
        <v>2.7870940000000002</v>
      </c>
      <c r="R1144" s="233">
        <v>2787094</v>
      </c>
      <c r="S1144" s="180">
        <f t="shared" si="1966"/>
        <v>16418218</v>
      </c>
      <c r="T1144" s="180">
        <f t="shared" si="1967"/>
        <v>16.418218</v>
      </c>
      <c r="U1144" s="234">
        <f t="shared" si="1959"/>
        <v>0.1697561818219249</v>
      </c>
      <c r="V1144" s="227">
        <v>10</v>
      </c>
      <c r="W1144" s="235">
        <f t="shared" si="1968"/>
        <v>1.6418218</v>
      </c>
      <c r="X1144" s="234">
        <f t="shared" si="1960"/>
        <v>0.5361937</v>
      </c>
      <c r="Y1144" s="177">
        <v>2019</v>
      </c>
      <c r="Z1144" s="236"/>
      <c r="AA1144" s="236"/>
      <c r="AB1144" s="232" t="s">
        <v>1537</v>
      </c>
      <c r="AC1144" s="190"/>
    </row>
    <row r="1145" spans="1:29">
      <c r="A1145" s="263" t="s">
        <v>3830</v>
      </c>
      <c r="B1145" s="206">
        <v>94</v>
      </c>
      <c r="C1145" s="189">
        <v>77</v>
      </c>
      <c r="D1145" s="207">
        <f t="shared" si="1961"/>
        <v>85.5</v>
      </c>
      <c r="E1145" s="189">
        <v>85</v>
      </c>
      <c r="F1145" s="189">
        <v>73</v>
      </c>
      <c r="G1145" s="180">
        <f t="shared" si="1094"/>
        <v>12</v>
      </c>
      <c r="H1145" s="195">
        <f t="shared" si="1962"/>
        <v>79</v>
      </c>
      <c r="I1145" s="208">
        <f t="shared" si="1466"/>
        <v>6.5</v>
      </c>
      <c r="J1145" s="193" t="s">
        <v>1565</v>
      </c>
      <c r="K1145" s="193" t="s">
        <v>1565</v>
      </c>
      <c r="L1145" s="183" t="s">
        <v>1547</v>
      </c>
      <c r="M1145" s="184">
        <f t="shared" si="1963"/>
        <v>4.7542150000000003</v>
      </c>
      <c r="N1145" s="185">
        <v>4754215</v>
      </c>
      <c r="O1145" s="184">
        <f t="shared" si="1964"/>
        <v>14.288406</v>
      </c>
      <c r="P1145" s="185">
        <v>14288406</v>
      </c>
      <c r="Q1145" s="184">
        <f t="shared" si="1965"/>
        <v>0.472777</v>
      </c>
      <c r="R1145" s="185">
        <v>472777</v>
      </c>
      <c r="S1145" s="185">
        <f>R1145+P1145</f>
        <v>14761183</v>
      </c>
      <c r="T1145" s="185">
        <f t="shared" si="1967"/>
        <v>14.761183000000001</v>
      </c>
      <c r="U1145" s="209">
        <f>R1145/S1145</f>
        <v>3.2028395014139448E-2</v>
      </c>
      <c r="V1145" s="187">
        <v>9</v>
      </c>
      <c r="W1145" s="188">
        <f>SUM(T1145/V1145)</f>
        <v>1.6401314444444446</v>
      </c>
      <c r="X1145" s="209">
        <f>N1145/(V1145*1000000)</f>
        <v>0.52824611111111108</v>
      </c>
      <c r="Y1145" s="189">
        <v>2016</v>
      </c>
      <c r="Z1145" s="190"/>
      <c r="AA1145" s="190"/>
      <c r="AB1145" s="191" t="s">
        <v>3831</v>
      </c>
      <c r="AC1145" s="190"/>
    </row>
    <row r="1146" spans="1:29">
      <c r="A1146" s="261" t="s">
        <v>3832</v>
      </c>
      <c r="B1146" s="218">
        <v>38</v>
      </c>
      <c r="C1146" s="178">
        <v>55</v>
      </c>
      <c r="D1146" s="219">
        <f t="shared" ref="D1146:D1149" si="1969">AVERAGE(B1146:C1146)</f>
        <v>46.5</v>
      </c>
      <c r="E1146" s="178">
        <v>46</v>
      </c>
      <c r="F1146" s="178">
        <v>56</v>
      </c>
      <c r="G1146" s="220">
        <f t="shared" si="1094"/>
        <v>-10</v>
      </c>
      <c r="H1146" s="220">
        <f t="shared" ref="H1146:H1149" si="1970">AVERAGE(E1146:F1146)</f>
        <v>51</v>
      </c>
      <c r="I1146" s="220">
        <f t="shared" si="1466"/>
        <v>-4.5</v>
      </c>
      <c r="J1146" s="213" t="s">
        <v>1550</v>
      </c>
      <c r="K1146" s="213" t="s">
        <v>2364</v>
      </c>
      <c r="L1146" s="196" t="s">
        <v>1541</v>
      </c>
      <c r="M1146" s="221">
        <f t="shared" si="1963"/>
        <v>29.685274</v>
      </c>
      <c r="N1146" s="222">
        <v>29685274</v>
      </c>
      <c r="O1146" s="184">
        <f t="shared" si="1964"/>
        <v>79.727148999999997</v>
      </c>
      <c r="P1146" s="222">
        <v>79727149</v>
      </c>
      <c r="Q1146" s="184">
        <f t="shared" si="1965"/>
        <v>165.8</v>
      </c>
      <c r="R1146" s="185">
        <v>165800000</v>
      </c>
      <c r="S1146" s="222">
        <v>245527149</v>
      </c>
      <c r="T1146" s="222">
        <f t="shared" si="1967"/>
        <v>245.52714900000001</v>
      </c>
      <c r="U1146" s="209">
        <f t="shared" ref="U1146:U1150" si="1971">(R1146/S1146)</f>
        <v>0.67528173839545536</v>
      </c>
      <c r="V1146" s="187">
        <v>150</v>
      </c>
      <c r="W1146" s="223">
        <f>SUM((S1146/1000000)/V1146)</f>
        <v>1.6368476600000001</v>
      </c>
      <c r="X1146" s="228">
        <f t="shared" ref="X1146:X1150" si="1972">SUM(M1146/V1146)</f>
        <v>0.19790182666666667</v>
      </c>
      <c r="Y1146" s="182">
        <v>2012</v>
      </c>
      <c r="Z1146" s="190"/>
      <c r="AA1146" s="190"/>
      <c r="AB1146" s="224" t="s">
        <v>3833</v>
      </c>
      <c r="AC1146" s="189"/>
    </row>
    <row r="1147" spans="1:29">
      <c r="A1147" s="261" t="s">
        <v>3834</v>
      </c>
      <c r="B1147" s="206">
        <v>83</v>
      </c>
      <c r="C1147" s="189">
        <v>65</v>
      </c>
      <c r="D1147" s="237">
        <f t="shared" si="1969"/>
        <v>74</v>
      </c>
      <c r="E1147" s="189">
        <v>84</v>
      </c>
      <c r="F1147" s="178">
        <v>73</v>
      </c>
      <c r="G1147" s="178">
        <f t="shared" si="1094"/>
        <v>11</v>
      </c>
      <c r="H1147" s="178">
        <f t="shared" si="1970"/>
        <v>78.5</v>
      </c>
      <c r="I1147" s="218">
        <f t="shared" si="1466"/>
        <v>-4.5</v>
      </c>
      <c r="J1147" s="213" t="s">
        <v>1641</v>
      </c>
      <c r="K1147" s="213" t="s">
        <v>3835</v>
      </c>
      <c r="L1147" s="213" t="s">
        <v>1536</v>
      </c>
      <c r="M1147" s="184">
        <v>1.75</v>
      </c>
      <c r="N1147" s="222">
        <f t="shared" ref="N1147:N1149" si="1973">M1147*1000000</f>
        <v>1750000</v>
      </c>
      <c r="O1147" s="184">
        <v>14.6</v>
      </c>
      <c r="P1147" s="222">
        <f t="shared" ref="P1147:P1149" si="1974">O1147*1000000</f>
        <v>14600000</v>
      </c>
      <c r="Q1147" s="184">
        <v>20.46</v>
      </c>
      <c r="R1147" s="180">
        <f t="shared" ref="R1147:R1149" si="1975">SUM(Q1147*1000000)</f>
        <v>20460000</v>
      </c>
      <c r="S1147" s="185">
        <f t="shared" ref="S1147:S1148" si="1976">SUM(N1147:P1147)</f>
        <v>16350014.6</v>
      </c>
      <c r="T1147" s="180">
        <f t="shared" si="1967"/>
        <v>16.350014599999998</v>
      </c>
      <c r="U1147" s="209">
        <f t="shared" si="1971"/>
        <v>1.2513750293531849</v>
      </c>
      <c r="V1147" s="187">
        <v>10</v>
      </c>
      <c r="W1147" s="223">
        <f t="shared" ref="W1147:W1149" si="1977">SUM(T1147/V1147)</f>
        <v>1.6350014599999998</v>
      </c>
      <c r="X1147" s="228">
        <f t="shared" si="1972"/>
        <v>0.17499999999999999</v>
      </c>
      <c r="Y1147" s="178">
        <v>2011</v>
      </c>
      <c r="Z1147" s="190"/>
      <c r="AA1147" s="190"/>
      <c r="AB1147" s="224" t="s">
        <v>3836</v>
      </c>
      <c r="AC1147" s="189"/>
    </row>
    <row r="1148" spans="1:29">
      <c r="A1148" s="261" t="s">
        <v>3837</v>
      </c>
      <c r="B1148" s="206">
        <v>84</v>
      </c>
      <c r="C1148" s="189">
        <v>70</v>
      </c>
      <c r="D1148" s="219">
        <f t="shared" si="1969"/>
        <v>77</v>
      </c>
      <c r="E1148" s="189">
        <v>63</v>
      </c>
      <c r="F1148" s="178">
        <v>64</v>
      </c>
      <c r="G1148" s="220">
        <f t="shared" si="1094"/>
        <v>-1</v>
      </c>
      <c r="H1148" s="220">
        <f t="shared" si="1970"/>
        <v>63.5</v>
      </c>
      <c r="I1148" s="220">
        <f t="shared" si="1466"/>
        <v>13.5</v>
      </c>
      <c r="J1148" s="213" t="s">
        <v>1636</v>
      </c>
      <c r="K1148" s="213" t="s">
        <v>1761</v>
      </c>
      <c r="L1148" s="213" t="s">
        <v>1547</v>
      </c>
      <c r="M1148" s="184">
        <v>22.4</v>
      </c>
      <c r="N1148" s="222">
        <f t="shared" si="1973"/>
        <v>22400000</v>
      </c>
      <c r="O1148" s="184">
        <v>75.66</v>
      </c>
      <c r="P1148" s="222">
        <f t="shared" si="1974"/>
        <v>75660000</v>
      </c>
      <c r="Q1148" s="184">
        <v>59.8</v>
      </c>
      <c r="R1148" s="180">
        <f t="shared" si="1975"/>
        <v>59800000</v>
      </c>
      <c r="S1148" s="185">
        <f t="shared" si="1976"/>
        <v>98060075.659999996</v>
      </c>
      <c r="T1148" s="180">
        <f t="shared" si="1967"/>
        <v>98.060075659999995</v>
      </c>
      <c r="U1148" s="209">
        <f t="shared" si="1971"/>
        <v>0.60983024536246822</v>
      </c>
      <c r="V1148" s="187">
        <v>60</v>
      </c>
      <c r="W1148" s="223">
        <f t="shared" si="1977"/>
        <v>1.6343345943333332</v>
      </c>
      <c r="X1148" s="228">
        <f t="shared" si="1972"/>
        <v>0.37333333333333329</v>
      </c>
      <c r="Y1148" s="178">
        <v>2011</v>
      </c>
      <c r="Z1148" s="190"/>
      <c r="AA1148" s="190"/>
      <c r="AB1148" s="224" t="s">
        <v>3838</v>
      </c>
      <c r="AC1148" s="189"/>
    </row>
    <row r="1149" spans="1:29">
      <c r="A1149" s="261" t="s">
        <v>3839</v>
      </c>
      <c r="B1149" s="218">
        <v>61</v>
      </c>
      <c r="C1149" s="178">
        <v>63</v>
      </c>
      <c r="D1149" s="237">
        <f t="shared" si="1969"/>
        <v>62</v>
      </c>
      <c r="E1149" s="178">
        <v>50</v>
      </c>
      <c r="F1149" s="178">
        <v>63</v>
      </c>
      <c r="G1149" s="178">
        <f t="shared" si="1094"/>
        <v>-13</v>
      </c>
      <c r="H1149" s="178">
        <f t="shared" si="1970"/>
        <v>56.5</v>
      </c>
      <c r="I1149" s="218">
        <f t="shared" si="1466"/>
        <v>5.5</v>
      </c>
      <c r="J1149" s="213" t="s">
        <v>1701</v>
      </c>
      <c r="K1149" s="213" t="s">
        <v>3840</v>
      </c>
      <c r="L1149" s="213" t="s">
        <v>1547</v>
      </c>
      <c r="M1149" s="221">
        <v>5.9</v>
      </c>
      <c r="N1149" s="222">
        <f t="shared" si="1973"/>
        <v>5900000</v>
      </c>
      <c r="O1149" s="184">
        <v>15.5</v>
      </c>
      <c r="P1149" s="222">
        <f t="shared" si="1974"/>
        <v>15500000</v>
      </c>
      <c r="Q1149" s="184">
        <v>7.33</v>
      </c>
      <c r="R1149" s="180">
        <f t="shared" si="1975"/>
        <v>7330000</v>
      </c>
      <c r="S1149" s="222">
        <f>T1149*1000000</f>
        <v>22830000</v>
      </c>
      <c r="T1149" s="222">
        <v>22.83</v>
      </c>
      <c r="U1149" s="209">
        <f t="shared" si="1971"/>
        <v>0.32106876916338151</v>
      </c>
      <c r="V1149" s="187">
        <v>14</v>
      </c>
      <c r="W1149" s="223">
        <f t="shared" si="1977"/>
        <v>1.6307142857142856</v>
      </c>
      <c r="X1149" s="228">
        <f t="shared" si="1972"/>
        <v>0.42142857142857143</v>
      </c>
      <c r="Y1149" s="178">
        <v>2009</v>
      </c>
      <c r="Z1149" s="190"/>
      <c r="AA1149" s="190"/>
      <c r="AB1149" s="224" t="s">
        <v>3841</v>
      </c>
      <c r="AC1149" s="189"/>
    </row>
    <row r="1150" spans="1:29">
      <c r="A1150" s="262" t="s">
        <v>3842</v>
      </c>
      <c r="B1150" s="177">
        <v>9</v>
      </c>
      <c r="C1150" s="195">
        <v>36</v>
      </c>
      <c r="D1150" s="179">
        <f t="shared" ref="D1150:D1152" si="1978">(B1150+C1150)/2</f>
        <v>22.5</v>
      </c>
      <c r="E1150" s="195">
        <v>44</v>
      </c>
      <c r="F1150" s="195">
        <v>39</v>
      </c>
      <c r="G1150" s="182">
        <f t="shared" si="1094"/>
        <v>5</v>
      </c>
      <c r="H1150" s="182">
        <f t="shared" ref="H1150:H1152" si="1979">(E1150+F1150)/2</f>
        <v>41.5</v>
      </c>
      <c r="I1150" s="181">
        <f t="shared" si="1466"/>
        <v>-19</v>
      </c>
      <c r="J1150" s="196" t="s">
        <v>1601</v>
      </c>
      <c r="K1150" s="196" t="s">
        <v>1601</v>
      </c>
      <c r="L1150" s="197" t="s">
        <v>1557</v>
      </c>
      <c r="M1150" s="198">
        <f t="shared" ref="M1150:M1152" si="1980">N1150/1000000</f>
        <v>8.3423110000000005</v>
      </c>
      <c r="N1150" s="180">
        <v>8342311</v>
      </c>
      <c r="O1150" s="198">
        <f t="shared" ref="O1150:O1152" si="1981">P1150/1000000</f>
        <v>28.370522000000001</v>
      </c>
      <c r="P1150" s="180">
        <v>28370522</v>
      </c>
      <c r="Q1150" s="198">
        <f t="shared" ref="Q1150:Q1152" si="1982">R1150/1000000</f>
        <v>36.823191000000001</v>
      </c>
      <c r="R1150" s="181">
        <f>S1150-P1150</f>
        <v>36823191</v>
      </c>
      <c r="S1150" s="180">
        <v>65193713</v>
      </c>
      <c r="T1150" s="180">
        <f t="shared" ref="T1150:T1153" si="1983">S1150/1000000</f>
        <v>65.193713000000002</v>
      </c>
      <c r="U1150" s="186">
        <f t="shared" si="1971"/>
        <v>0.56482733235335136</v>
      </c>
      <c r="V1150" s="227">
        <v>40</v>
      </c>
      <c r="W1150" s="239">
        <f>SUM(S1150/(V1150*1000000))</f>
        <v>1.6298428250000001</v>
      </c>
      <c r="X1150" s="186">
        <f t="shared" si="1972"/>
        <v>0.208557775</v>
      </c>
      <c r="Y1150" s="195">
        <v>2017</v>
      </c>
      <c r="Z1150" s="202"/>
      <c r="AA1150" s="202"/>
      <c r="AB1150" s="203" t="s">
        <v>3843</v>
      </c>
      <c r="AC1150" s="202"/>
    </row>
    <row r="1151" spans="1:29">
      <c r="A1151" s="262" t="s">
        <v>3844</v>
      </c>
      <c r="B1151" s="177">
        <v>12</v>
      </c>
      <c r="C1151" s="195">
        <v>33</v>
      </c>
      <c r="D1151" s="207">
        <f t="shared" si="1978"/>
        <v>22.5</v>
      </c>
      <c r="E1151" s="195">
        <v>42</v>
      </c>
      <c r="F1151" s="195">
        <v>39</v>
      </c>
      <c r="G1151" s="180">
        <f t="shared" si="1094"/>
        <v>3</v>
      </c>
      <c r="H1151" s="246">
        <f t="shared" si="1979"/>
        <v>40.5</v>
      </c>
      <c r="I1151" s="208">
        <f t="shared" si="1466"/>
        <v>-18</v>
      </c>
      <c r="J1151" s="204" t="s">
        <v>1544</v>
      </c>
      <c r="K1151" s="204" t="s">
        <v>1544</v>
      </c>
      <c r="L1151" s="183" t="s">
        <v>1541</v>
      </c>
      <c r="M1151" s="184">
        <f t="shared" si="1980"/>
        <v>29.027348</v>
      </c>
      <c r="N1151" s="180">
        <v>29027348</v>
      </c>
      <c r="O1151" s="216">
        <f t="shared" si="1981"/>
        <v>66.184050999999997</v>
      </c>
      <c r="P1151" s="180">
        <v>66184051</v>
      </c>
      <c r="Q1151" s="184">
        <f t="shared" si="1982"/>
        <v>113.062817</v>
      </c>
      <c r="R1151" s="185">
        <v>113062817</v>
      </c>
      <c r="S1151" s="185">
        <f>R1151+P1151</f>
        <v>179246868</v>
      </c>
      <c r="T1151" s="185">
        <f t="shared" si="1983"/>
        <v>179.24686800000001</v>
      </c>
      <c r="U1151" s="209">
        <f>R1151/S1151</f>
        <v>0.63076592780410534</v>
      </c>
      <c r="V1151" s="187">
        <v>110</v>
      </c>
      <c r="W1151" s="188">
        <f>SUM(T1151/V1151)</f>
        <v>1.6295169818181818</v>
      </c>
      <c r="X1151" s="209">
        <f>N1151/(V1151*1000000)</f>
        <v>0.26388498181818182</v>
      </c>
      <c r="Y1151" s="195">
        <v>2016</v>
      </c>
      <c r="Z1151" s="190"/>
      <c r="AA1151" s="190"/>
      <c r="AB1151" s="191" t="s">
        <v>3845</v>
      </c>
      <c r="AC1151" s="190"/>
    </row>
    <row r="1152" spans="1:29">
      <c r="A1152" s="262" t="s">
        <v>3846</v>
      </c>
      <c r="B1152" s="177">
        <v>93</v>
      </c>
      <c r="C1152" s="195">
        <v>78</v>
      </c>
      <c r="D1152" s="179">
        <f t="shared" si="1978"/>
        <v>85.5</v>
      </c>
      <c r="E1152" s="195">
        <v>76</v>
      </c>
      <c r="F1152" s="195">
        <v>68</v>
      </c>
      <c r="G1152" s="211">
        <f t="shared" si="1094"/>
        <v>8</v>
      </c>
      <c r="H1152" s="211">
        <f t="shared" si="1979"/>
        <v>72</v>
      </c>
      <c r="I1152" s="181">
        <f t="shared" si="1466"/>
        <v>13.5</v>
      </c>
      <c r="J1152" s="196" t="s">
        <v>1609</v>
      </c>
      <c r="K1152" s="196" t="s">
        <v>1842</v>
      </c>
      <c r="L1152" s="197" t="s">
        <v>1547</v>
      </c>
      <c r="M1152" s="198">
        <f t="shared" si="1980"/>
        <v>7.6000360000000002</v>
      </c>
      <c r="N1152" s="180">
        <v>7600036</v>
      </c>
      <c r="O1152" s="198">
        <f t="shared" si="1981"/>
        <v>27.780977</v>
      </c>
      <c r="P1152" s="180">
        <v>27780977</v>
      </c>
      <c r="Q1152" s="198">
        <f t="shared" si="1982"/>
        <v>19.450002000000001</v>
      </c>
      <c r="R1152" s="181">
        <f>S1152-P1152</f>
        <v>19450002</v>
      </c>
      <c r="S1152" s="180">
        <v>47230979</v>
      </c>
      <c r="T1152" s="180">
        <f t="shared" si="1983"/>
        <v>47.230978999999998</v>
      </c>
      <c r="U1152" s="186">
        <f t="shared" ref="U1152:U1167" si="1984">(R1152/S1152)</f>
        <v>0.41180603095269314</v>
      </c>
      <c r="V1152" s="227">
        <v>29</v>
      </c>
      <c r="W1152" s="239">
        <f>SUM(S1152/(V1152*1000000))</f>
        <v>1.628654448275862</v>
      </c>
      <c r="X1152" s="186">
        <f t="shared" ref="X1152:X1167" si="1985">SUM(M1152/V1152)</f>
        <v>0.26207020689655175</v>
      </c>
      <c r="Y1152" s="195">
        <v>2017</v>
      </c>
      <c r="Z1152" s="202"/>
      <c r="AA1152" s="202"/>
      <c r="AB1152" s="203" t="s">
        <v>3847</v>
      </c>
      <c r="AC1152" s="202"/>
    </row>
    <row r="1153" spans="1:29">
      <c r="A1153" s="261" t="s">
        <v>3848</v>
      </c>
      <c r="B1153" s="206">
        <v>35</v>
      </c>
      <c r="C1153" s="189">
        <v>45</v>
      </c>
      <c r="D1153" s="237">
        <f t="shared" ref="D1153:D1156" si="1986">AVERAGE(B1153:C1153)</f>
        <v>40</v>
      </c>
      <c r="E1153" s="189">
        <v>44</v>
      </c>
      <c r="F1153" s="178">
        <v>55</v>
      </c>
      <c r="G1153" s="178">
        <f t="shared" si="1094"/>
        <v>-11</v>
      </c>
      <c r="H1153" s="178">
        <f t="shared" ref="H1153:H1156" si="1987">AVERAGE(E1153:F1153)</f>
        <v>49.5</v>
      </c>
      <c r="I1153" s="218">
        <f t="shared" si="1466"/>
        <v>-9.5</v>
      </c>
      <c r="J1153" s="213" t="s">
        <v>1550</v>
      </c>
      <c r="K1153" s="213" t="s">
        <v>1623</v>
      </c>
      <c r="L1153" s="213" t="s">
        <v>1547</v>
      </c>
      <c r="M1153" s="184">
        <v>13.54</v>
      </c>
      <c r="N1153" s="222">
        <f t="shared" ref="N1153:N1156" si="1988">M1153*1000000</f>
        <v>13540000</v>
      </c>
      <c r="O1153" s="184">
        <v>45.06</v>
      </c>
      <c r="P1153" s="222">
        <f t="shared" ref="P1153:P1156" si="1989">O1153*1000000</f>
        <v>45060000</v>
      </c>
      <c r="Q1153" s="184">
        <v>38.1</v>
      </c>
      <c r="R1153" s="180">
        <f t="shared" ref="R1153:R1156" si="1990">SUM(Q1153*1000000)</f>
        <v>38100000</v>
      </c>
      <c r="S1153" s="185">
        <f>SUM(N1153:P1153)</f>
        <v>58600045.060000002</v>
      </c>
      <c r="T1153" s="180">
        <f t="shared" si="1983"/>
        <v>58.600045059999999</v>
      </c>
      <c r="U1153" s="209">
        <f t="shared" si="1984"/>
        <v>0.65017014852104271</v>
      </c>
      <c r="V1153" s="187">
        <v>36</v>
      </c>
      <c r="W1153" s="223">
        <f t="shared" ref="W1153:W1156" si="1991">SUM(T1153/V1153)</f>
        <v>1.6277790294444445</v>
      </c>
      <c r="X1153" s="228">
        <f t="shared" si="1985"/>
        <v>0.37611111111111106</v>
      </c>
      <c r="Y1153" s="178">
        <v>2011</v>
      </c>
      <c r="Z1153" s="190"/>
      <c r="AA1153" s="190"/>
      <c r="AB1153" s="224" t="s">
        <v>3849</v>
      </c>
      <c r="AC1153" s="189"/>
    </row>
    <row r="1154" spans="1:29">
      <c r="A1154" s="261" t="s">
        <v>3850</v>
      </c>
      <c r="B1154" s="218">
        <v>36</v>
      </c>
      <c r="C1154" s="178">
        <v>47</v>
      </c>
      <c r="D1154" s="219">
        <f t="shared" si="1986"/>
        <v>41.5</v>
      </c>
      <c r="E1154" s="178">
        <v>66</v>
      </c>
      <c r="F1154" s="178">
        <v>66</v>
      </c>
      <c r="G1154" s="220">
        <f t="shared" si="1094"/>
        <v>0</v>
      </c>
      <c r="H1154" s="220">
        <f t="shared" si="1987"/>
        <v>66</v>
      </c>
      <c r="I1154" s="220">
        <f t="shared" si="1466"/>
        <v>-24.5</v>
      </c>
      <c r="J1154" s="213" t="s">
        <v>1935</v>
      </c>
      <c r="K1154" s="213" t="s">
        <v>1936</v>
      </c>
      <c r="L1154" s="213" t="s">
        <v>1547</v>
      </c>
      <c r="M1154" s="221">
        <v>11.95</v>
      </c>
      <c r="N1154" s="222">
        <f t="shared" si="1988"/>
        <v>11950000</v>
      </c>
      <c r="O1154" s="184">
        <v>39.44</v>
      </c>
      <c r="P1154" s="222">
        <f t="shared" si="1989"/>
        <v>39440000</v>
      </c>
      <c r="Q1154" s="184">
        <v>50.08</v>
      </c>
      <c r="R1154" s="180">
        <f t="shared" si="1990"/>
        <v>50080000</v>
      </c>
      <c r="S1154" s="222">
        <f t="shared" ref="S1154:S1155" si="1992">T1154*1000000</f>
        <v>89520000</v>
      </c>
      <c r="T1154" s="222">
        <f>SUM(O1154+Q1154)</f>
        <v>89.52</v>
      </c>
      <c r="U1154" s="209">
        <f t="shared" si="1984"/>
        <v>0.55942806076854334</v>
      </c>
      <c r="V1154" s="187">
        <v>55</v>
      </c>
      <c r="W1154" s="223">
        <f t="shared" si="1991"/>
        <v>1.6276363636363635</v>
      </c>
      <c r="X1154" s="228">
        <f t="shared" si="1985"/>
        <v>0.21727272727272726</v>
      </c>
      <c r="Y1154" s="178">
        <v>2010</v>
      </c>
      <c r="Z1154" s="190"/>
      <c r="AA1154" s="190"/>
      <c r="AB1154" s="224" t="s">
        <v>3851</v>
      </c>
      <c r="AC1154" s="189"/>
    </row>
    <row r="1155" spans="1:29">
      <c r="A1155" s="261" t="s">
        <v>36</v>
      </c>
      <c r="B1155" s="218">
        <v>52</v>
      </c>
      <c r="C1155" s="178">
        <v>55</v>
      </c>
      <c r="D1155" s="237">
        <f t="shared" si="1986"/>
        <v>53.5</v>
      </c>
      <c r="E1155" s="178">
        <v>72</v>
      </c>
      <c r="F1155" s="178">
        <v>73</v>
      </c>
      <c r="G1155" s="178">
        <f t="shared" si="1094"/>
        <v>-1</v>
      </c>
      <c r="H1155" s="178">
        <f t="shared" si="1987"/>
        <v>72.5</v>
      </c>
      <c r="I1155" s="218">
        <f t="shared" si="1466"/>
        <v>-19</v>
      </c>
      <c r="J1155" s="213" t="s">
        <v>1601</v>
      </c>
      <c r="K1155" s="213" t="s">
        <v>2113</v>
      </c>
      <c r="L1155" s="213" t="s">
        <v>1541</v>
      </c>
      <c r="M1155" s="221">
        <v>30.1</v>
      </c>
      <c r="N1155" s="222">
        <f t="shared" si="1988"/>
        <v>30100000</v>
      </c>
      <c r="O1155" s="184">
        <v>137.9</v>
      </c>
      <c r="P1155" s="222">
        <f t="shared" si="1989"/>
        <v>137900000</v>
      </c>
      <c r="Q1155" s="184">
        <v>187.43</v>
      </c>
      <c r="R1155" s="180">
        <f t="shared" si="1990"/>
        <v>187430000</v>
      </c>
      <c r="S1155" s="222">
        <f t="shared" si="1992"/>
        <v>325330000</v>
      </c>
      <c r="T1155" s="222">
        <v>325.33</v>
      </c>
      <c r="U1155" s="209">
        <f t="shared" si="1984"/>
        <v>0.57612270617526817</v>
      </c>
      <c r="V1155" s="187">
        <v>200</v>
      </c>
      <c r="W1155" s="223">
        <f t="shared" si="1991"/>
        <v>1.6266499999999999</v>
      </c>
      <c r="X1155" s="228">
        <f t="shared" si="1985"/>
        <v>0.15049999999999999</v>
      </c>
      <c r="Y1155" s="178">
        <v>2009</v>
      </c>
      <c r="Z1155" s="190"/>
      <c r="AA1155" s="190"/>
      <c r="AB1155" s="224" t="s">
        <v>3852</v>
      </c>
      <c r="AC1155" s="189"/>
    </row>
    <row r="1156" spans="1:29">
      <c r="A1156" s="261" t="s">
        <v>3853</v>
      </c>
      <c r="B1156" s="206">
        <v>34</v>
      </c>
      <c r="C1156" s="189">
        <v>41</v>
      </c>
      <c r="D1156" s="237">
        <f t="shared" si="1986"/>
        <v>37.5</v>
      </c>
      <c r="E1156" s="189">
        <v>46</v>
      </c>
      <c r="F1156" s="178">
        <v>58</v>
      </c>
      <c r="G1156" s="178">
        <f t="shared" si="1094"/>
        <v>-12</v>
      </c>
      <c r="H1156" s="178">
        <f t="shared" si="1987"/>
        <v>52</v>
      </c>
      <c r="I1156" s="218">
        <f t="shared" si="1466"/>
        <v>-14.5</v>
      </c>
      <c r="J1156" s="213" t="s">
        <v>1550</v>
      </c>
      <c r="K1156" s="213" t="s">
        <v>1623</v>
      </c>
      <c r="L1156" s="213" t="s">
        <v>1547</v>
      </c>
      <c r="M1156" s="184">
        <v>13.1</v>
      </c>
      <c r="N1156" s="222">
        <f t="shared" si="1988"/>
        <v>13100000</v>
      </c>
      <c r="O1156" s="184">
        <v>35.61</v>
      </c>
      <c r="P1156" s="222">
        <f t="shared" si="1989"/>
        <v>35610000</v>
      </c>
      <c r="Q1156" s="184">
        <v>36.4</v>
      </c>
      <c r="R1156" s="180">
        <f t="shared" si="1990"/>
        <v>36400000</v>
      </c>
      <c r="S1156" s="185">
        <f>SUM(N1156:P1156)</f>
        <v>48710035.609999999</v>
      </c>
      <c r="T1156" s="180">
        <f>S1156/1000000</f>
        <v>48.710035609999998</v>
      </c>
      <c r="U1156" s="209">
        <f t="shared" si="1984"/>
        <v>0.74727927303192543</v>
      </c>
      <c r="V1156" s="187">
        <v>30</v>
      </c>
      <c r="W1156" s="223">
        <f t="shared" si="1991"/>
        <v>1.6236678536666667</v>
      </c>
      <c r="X1156" s="228">
        <f t="shared" si="1985"/>
        <v>0.43666666666666665</v>
      </c>
      <c r="Y1156" s="178">
        <v>2011</v>
      </c>
      <c r="Z1156" s="190"/>
      <c r="AA1156" s="190"/>
      <c r="AB1156" s="224" t="s">
        <v>3854</v>
      </c>
      <c r="AC1156" s="189"/>
    </row>
    <row r="1157" spans="1:29">
      <c r="A1157" s="267" t="s">
        <v>3855</v>
      </c>
      <c r="B1157" s="177">
        <v>66</v>
      </c>
      <c r="C1157" s="178">
        <v>58</v>
      </c>
      <c r="D1157" s="179">
        <f t="shared" ref="D1157:D1158" si="1993">(B1157+C1157)/2</f>
        <v>62</v>
      </c>
      <c r="E1157" s="178">
        <v>66</v>
      </c>
      <c r="F1157" s="180">
        <v>70</v>
      </c>
      <c r="G1157" s="181">
        <f t="shared" si="1094"/>
        <v>-4</v>
      </c>
      <c r="H1157" s="182">
        <f t="shared" ref="H1157:H1158" si="1994">(E1157+F1157)/2</f>
        <v>68</v>
      </c>
      <c r="I1157" s="181">
        <f t="shared" si="1466"/>
        <v>-6</v>
      </c>
      <c r="J1157" s="183" t="s">
        <v>3720</v>
      </c>
      <c r="K1157" s="183" t="s">
        <v>3856</v>
      </c>
      <c r="L1157" s="183" t="s">
        <v>1536</v>
      </c>
      <c r="M1157" s="184">
        <f t="shared" ref="M1157:M1158" si="1995">N1157/1000000</f>
        <v>17.509430999999999</v>
      </c>
      <c r="N1157" s="180">
        <v>17509431</v>
      </c>
      <c r="O1157" s="184">
        <f t="shared" ref="O1157:O1158" si="1996">P1157/1000000</f>
        <v>81.108109999999996</v>
      </c>
      <c r="P1157" s="180">
        <v>81108110</v>
      </c>
      <c r="Q1157" s="184">
        <f t="shared" ref="Q1157:Q1158" si="1997">R1157/1000000</f>
        <v>0</v>
      </c>
      <c r="R1157" s="180">
        <v>0</v>
      </c>
      <c r="S1157" s="180">
        <v>81108110</v>
      </c>
      <c r="T1157" s="185">
        <f>S1157/100000</f>
        <v>811.08109999999999</v>
      </c>
      <c r="U1157" s="186">
        <f t="shared" si="1984"/>
        <v>0</v>
      </c>
      <c r="V1157" s="187">
        <v>50</v>
      </c>
      <c r="W1157" s="239">
        <f t="shared" ref="W1157:W1158" si="1998">SUM(S1157/(V1157*1000000))</f>
        <v>1.6221622</v>
      </c>
      <c r="X1157" s="186">
        <f t="shared" si="1985"/>
        <v>0.35018862000000001</v>
      </c>
      <c r="Y1157" s="178">
        <v>2018</v>
      </c>
      <c r="Z1157" s="190"/>
      <c r="AA1157" s="190"/>
      <c r="AB1157" s="193" t="s">
        <v>1537</v>
      </c>
      <c r="AC1157" s="190"/>
    </row>
    <row r="1158" spans="1:29">
      <c r="A1158" s="262" t="s">
        <v>3857</v>
      </c>
      <c r="B1158" s="177">
        <v>93</v>
      </c>
      <c r="C1158" s="195">
        <v>87</v>
      </c>
      <c r="D1158" s="179">
        <f t="shared" si="1993"/>
        <v>90</v>
      </c>
      <c r="E1158" s="195">
        <v>87</v>
      </c>
      <c r="F1158" s="195">
        <v>77</v>
      </c>
      <c r="G1158" s="182">
        <f t="shared" si="1094"/>
        <v>10</v>
      </c>
      <c r="H1158" s="182">
        <f t="shared" si="1994"/>
        <v>82</v>
      </c>
      <c r="I1158" s="181">
        <f t="shared" si="1466"/>
        <v>8</v>
      </c>
      <c r="J1158" s="196" t="s">
        <v>1990</v>
      </c>
      <c r="K1158" s="196" t="s">
        <v>2589</v>
      </c>
      <c r="L1158" s="197" t="s">
        <v>1547</v>
      </c>
      <c r="M1158" s="198">
        <f t="shared" si="1995"/>
        <v>0.32216800000000001</v>
      </c>
      <c r="N1158" s="180">
        <v>322168</v>
      </c>
      <c r="O1158" s="198">
        <f t="shared" si="1996"/>
        <v>19.459498</v>
      </c>
      <c r="P1158" s="180">
        <v>19459498</v>
      </c>
      <c r="Q1158" s="198">
        <f t="shared" si="1997"/>
        <v>0</v>
      </c>
      <c r="R1158" s="181">
        <f>S1158-P1158</f>
        <v>0</v>
      </c>
      <c r="S1158" s="180">
        <v>19459498</v>
      </c>
      <c r="T1158" s="180">
        <f t="shared" ref="T1158:T1160" si="1999">S1158/1000000</f>
        <v>19.459498</v>
      </c>
      <c r="U1158" s="186">
        <f t="shared" si="1984"/>
        <v>0</v>
      </c>
      <c r="V1158" s="227">
        <v>12</v>
      </c>
      <c r="W1158" s="239">
        <f t="shared" si="1998"/>
        <v>1.6216248333333334</v>
      </c>
      <c r="X1158" s="186">
        <f t="shared" si="1985"/>
        <v>2.6847333333333334E-2</v>
      </c>
      <c r="Y1158" s="195">
        <v>2017</v>
      </c>
      <c r="Z1158" s="202" t="s">
        <v>1615</v>
      </c>
      <c r="AA1158" s="212" t="s">
        <v>3858</v>
      </c>
      <c r="AB1158" s="203" t="s">
        <v>3859</v>
      </c>
      <c r="AC1158" s="202"/>
    </row>
    <row r="1159" spans="1:29">
      <c r="A1159" s="261" t="s">
        <v>1183</v>
      </c>
      <c r="B1159" s="206">
        <v>23</v>
      </c>
      <c r="C1159" s="189">
        <v>30</v>
      </c>
      <c r="D1159" s="219">
        <f>AVERAGE(B1159:C1159)</f>
        <v>26.5</v>
      </c>
      <c r="E1159" s="189">
        <v>50</v>
      </c>
      <c r="F1159" s="178">
        <v>44</v>
      </c>
      <c r="G1159" s="222">
        <f t="shared" si="1094"/>
        <v>6</v>
      </c>
      <c r="H1159" s="178">
        <f>AVERAGE(E1159:F1159)</f>
        <v>47</v>
      </c>
      <c r="I1159" s="247">
        <f t="shared" si="1466"/>
        <v>-20.5</v>
      </c>
      <c r="J1159" s="213" t="s">
        <v>1601</v>
      </c>
      <c r="K1159" s="213" t="s">
        <v>1806</v>
      </c>
      <c r="L1159" s="213" t="s">
        <v>1541</v>
      </c>
      <c r="M1159" s="184">
        <v>35.61</v>
      </c>
      <c r="N1159" s="222">
        <f>M1159*1000000</f>
        <v>35610000</v>
      </c>
      <c r="O1159" s="184">
        <v>142.61000000000001</v>
      </c>
      <c r="P1159" s="222">
        <f>O1159*1000000</f>
        <v>142610000</v>
      </c>
      <c r="Q1159" s="184">
        <v>421.14</v>
      </c>
      <c r="R1159" s="180">
        <f>SUM(Q1159*1000000)</f>
        <v>421140000</v>
      </c>
      <c r="S1159" s="185">
        <f>SUM(N1159:P1159)</f>
        <v>178220142.61000001</v>
      </c>
      <c r="T1159" s="180">
        <f t="shared" si="1999"/>
        <v>178.22014261000001</v>
      </c>
      <c r="U1159" s="209">
        <f t="shared" si="1984"/>
        <v>2.363032560924287</v>
      </c>
      <c r="V1159" s="187">
        <v>110</v>
      </c>
      <c r="W1159" s="223">
        <f>SUM(T1159/V1159)</f>
        <v>1.6201831146363637</v>
      </c>
      <c r="X1159" s="228">
        <f t="shared" si="1985"/>
        <v>0.3237272727272727</v>
      </c>
      <c r="Y1159" s="178">
        <v>2011</v>
      </c>
      <c r="Z1159" s="190"/>
      <c r="AA1159" s="190"/>
      <c r="AB1159" s="224" t="s">
        <v>3860</v>
      </c>
      <c r="AC1159" s="189"/>
    </row>
    <row r="1160" spans="1:29">
      <c r="A1160" s="229" t="s">
        <v>3861</v>
      </c>
      <c r="B1160" s="177">
        <v>22</v>
      </c>
      <c r="C1160" s="206">
        <v>24</v>
      </c>
      <c r="D1160" s="230">
        <f>(B1160+C1160)/2</f>
        <v>23</v>
      </c>
      <c r="E1160" s="177">
        <v>78</v>
      </c>
      <c r="F1160" s="177">
        <v>34</v>
      </c>
      <c r="G1160" s="177">
        <f t="shared" si="1094"/>
        <v>44</v>
      </c>
      <c r="H1160" s="177">
        <f>(E1160+F1160)/2</f>
        <v>56</v>
      </c>
      <c r="I1160" s="177">
        <f t="shared" si="1466"/>
        <v>-33</v>
      </c>
      <c r="J1160" s="204" t="s">
        <v>1565</v>
      </c>
      <c r="K1160" s="231" t="s">
        <v>1565</v>
      </c>
      <c r="L1160" s="232" t="s">
        <v>1547</v>
      </c>
      <c r="M1160" s="216">
        <f>N1160/1000000</f>
        <v>12.723781000000001</v>
      </c>
      <c r="N1160" s="233">
        <v>12723781</v>
      </c>
      <c r="O1160" s="216">
        <f>P1160/1000000</f>
        <v>39.835194000000001</v>
      </c>
      <c r="P1160" s="180">
        <v>39835194</v>
      </c>
      <c r="Q1160" s="216">
        <f>R1160/1000000</f>
        <v>7.0275800000000004</v>
      </c>
      <c r="R1160" s="233">
        <v>7027580</v>
      </c>
      <c r="S1160" s="180">
        <f>P1160+R1160</f>
        <v>46862774</v>
      </c>
      <c r="T1160" s="180">
        <f t="shared" si="1999"/>
        <v>46.862774000000002</v>
      </c>
      <c r="U1160" s="234">
        <f t="shared" si="1984"/>
        <v>0.14996081964759492</v>
      </c>
      <c r="V1160" s="227">
        <v>29</v>
      </c>
      <c r="W1160" s="235">
        <f>SUM(S1160/(V1160*1000000))</f>
        <v>1.615957724137931</v>
      </c>
      <c r="X1160" s="234">
        <f t="shared" si="1985"/>
        <v>0.43875106896551724</v>
      </c>
      <c r="Y1160" s="177">
        <v>2019</v>
      </c>
      <c r="Z1160" s="236"/>
      <c r="AA1160" s="236"/>
      <c r="AB1160" s="248" t="s">
        <v>3862</v>
      </c>
      <c r="AC1160" s="190"/>
    </row>
    <row r="1161" spans="1:29">
      <c r="A1161" s="261">
        <v>9</v>
      </c>
      <c r="B1161" s="218">
        <v>57</v>
      </c>
      <c r="C1161" s="178">
        <v>60</v>
      </c>
      <c r="D1161" s="237">
        <f t="shared" ref="D1161:D1167" si="2000">AVERAGE(B1161:C1161)</f>
        <v>58.5</v>
      </c>
      <c r="E1161" s="178">
        <v>58</v>
      </c>
      <c r="F1161" s="178">
        <v>67</v>
      </c>
      <c r="G1161" s="178">
        <f t="shared" si="1094"/>
        <v>-9</v>
      </c>
      <c r="H1161" s="178">
        <f t="shared" ref="H1161:H1167" si="2001">AVERAGE(E1161:F1161)</f>
        <v>62.5</v>
      </c>
      <c r="I1161" s="218">
        <f t="shared" si="1466"/>
        <v>-4</v>
      </c>
      <c r="J1161" s="213" t="s">
        <v>1601</v>
      </c>
      <c r="K1161" s="213" t="s">
        <v>1782</v>
      </c>
      <c r="L1161" s="213" t="s">
        <v>1541</v>
      </c>
      <c r="M1161" s="221">
        <v>10.7</v>
      </c>
      <c r="N1161" s="222">
        <f>M1161*1000000</f>
        <v>10700000</v>
      </c>
      <c r="O1161" s="184">
        <v>31.74</v>
      </c>
      <c r="P1161" s="222">
        <f>O1161*1000000</f>
        <v>31740000</v>
      </c>
      <c r="Q1161" s="184">
        <v>16.670000000000002</v>
      </c>
      <c r="R1161" s="180">
        <f>SUM(Q1161*1000000)</f>
        <v>16670000.000000002</v>
      </c>
      <c r="S1161" s="222">
        <f>T1161*1000000</f>
        <v>48410000</v>
      </c>
      <c r="T1161" s="222">
        <v>48.41</v>
      </c>
      <c r="U1161" s="209">
        <f t="shared" si="1984"/>
        <v>0.34435034083866972</v>
      </c>
      <c r="V1161" s="187">
        <v>30</v>
      </c>
      <c r="W1161" s="223">
        <f t="shared" ref="W1161:W1164" si="2002">SUM(T1161/V1161)</f>
        <v>1.6136666666666666</v>
      </c>
      <c r="X1161" s="228">
        <f t="shared" si="1985"/>
        <v>0.35666666666666663</v>
      </c>
      <c r="Y1161" s="178">
        <v>2009</v>
      </c>
      <c r="Z1161" s="190"/>
      <c r="AA1161" s="190"/>
      <c r="AB1161" s="224" t="s">
        <v>3863</v>
      </c>
      <c r="AC1161" s="189"/>
    </row>
    <row r="1162" spans="1:29">
      <c r="A1162" s="263" t="s">
        <v>3864</v>
      </c>
      <c r="B1162" s="206">
        <v>34</v>
      </c>
      <c r="C1162" s="189">
        <v>42</v>
      </c>
      <c r="D1162" s="243">
        <f t="shared" si="2000"/>
        <v>38</v>
      </c>
      <c r="E1162" s="189">
        <v>52</v>
      </c>
      <c r="F1162" s="189">
        <v>59</v>
      </c>
      <c r="G1162" s="244">
        <f t="shared" si="1094"/>
        <v>-7</v>
      </c>
      <c r="H1162" s="244">
        <f t="shared" si="2001"/>
        <v>55.5</v>
      </c>
      <c r="I1162" s="244">
        <f t="shared" si="1466"/>
        <v>-17.5</v>
      </c>
      <c r="J1162" s="193" t="s">
        <v>1565</v>
      </c>
      <c r="K1162" s="193" t="s">
        <v>1565</v>
      </c>
      <c r="L1162" s="193" t="s">
        <v>1547</v>
      </c>
      <c r="M1162" s="184">
        <f>N1162/1000000</f>
        <v>17.325306999999999</v>
      </c>
      <c r="N1162" s="185">
        <v>17325307</v>
      </c>
      <c r="O1162" s="184">
        <f>P1162/1000000</f>
        <v>44.672764000000001</v>
      </c>
      <c r="P1162" s="185">
        <v>44672764</v>
      </c>
      <c r="Q1162" s="184">
        <f>R1162/1000000</f>
        <v>48.820079999999997</v>
      </c>
      <c r="R1162" s="185">
        <v>48820080</v>
      </c>
      <c r="S1162" s="185">
        <v>93492844</v>
      </c>
      <c r="T1162" s="185">
        <f t="shared" ref="T1162:T1163" si="2003">S1162/1000000</f>
        <v>93.492844000000005</v>
      </c>
      <c r="U1162" s="209">
        <f t="shared" si="1984"/>
        <v>0.5221798579578989</v>
      </c>
      <c r="V1162" s="227">
        <v>58</v>
      </c>
      <c r="W1162" s="223">
        <f t="shared" si="2002"/>
        <v>1.6119455862068965</v>
      </c>
      <c r="X1162" s="228">
        <f t="shared" si="1985"/>
        <v>0.29871218965517238</v>
      </c>
      <c r="Y1162" s="189">
        <v>2013</v>
      </c>
      <c r="Z1162" s="190"/>
      <c r="AA1162" s="190"/>
      <c r="AB1162" s="224" t="s">
        <v>3865</v>
      </c>
      <c r="AC1162" s="189"/>
    </row>
    <row r="1163" spans="1:29">
      <c r="A1163" s="261" t="s">
        <v>3866</v>
      </c>
      <c r="B1163" s="206">
        <v>22</v>
      </c>
      <c r="C1163" s="189">
        <v>39</v>
      </c>
      <c r="D1163" s="237">
        <f t="shared" si="2000"/>
        <v>30.5</v>
      </c>
      <c r="E1163" s="189">
        <v>43</v>
      </c>
      <c r="F1163" s="178">
        <v>52</v>
      </c>
      <c r="G1163" s="178">
        <f t="shared" si="1094"/>
        <v>-9</v>
      </c>
      <c r="H1163" s="178">
        <f t="shared" si="2001"/>
        <v>47.5</v>
      </c>
      <c r="I1163" s="218">
        <f t="shared" si="1466"/>
        <v>-17</v>
      </c>
      <c r="J1163" s="213" t="s">
        <v>1550</v>
      </c>
      <c r="K1163" s="213" t="s">
        <v>1550</v>
      </c>
      <c r="L1163" s="213" t="s">
        <v>1547</v>
      </c>
      <c r="M1163" s="184">
        <v>9.85</v>
      </c>
      <c r="N1163" s="222">
        <f t="shared" ref="N1163:N1164" si="2004">M1163*1000000</f>
        <v>9850000</v>
      </c>
      <c r="O1163" s="184">
        <v>30.440999999999999</v>
      </c>
      <c r="P1163" s="222">
        <f t="shared" ref="P1163:P1164" si="2005">O1163*1000000</f>
        <v>30441000</v>
      </c>
      <c r="Q1163" s="184">
        <v>4.5</v>
      </c>
      <c r="R1163" s="180">
        <f t="shared" ref="R1163:R1164" si="2006">SUM(Q1163*1000000)</f>
        <v>4500000</v>
      </c>
      <c r="S1163" s="185">
        <f>SUM(N1163:P1163)</f>
        <v>40291030.441</v>
      </c>
      <c r="T1163" s="180">
        <f t="shared" si="2003"/>
        <v>40.291030440999997</v>
      </c>
      <c r="U1163" s="209">
        <f t="shared" si="1984"/>
        <v>0.11168738924633749</v>
      </c>
      <c r="V1163" s="187">
        <v>25</v>
      </c>
      <c r="W1163" s="223">
        <f t="shared" si="2002"/>
        <v>1.6116412176399999</v>
      </c>
      <c r="X1163" s="228">
        <f t="shared" si="1985"/>
        <v>0.39399999999999996</v>
      </c>
      <c r="Y1163" s="178">
        <v>2011</v>
      </c>
      <c r="Z1163" s="190"/>
      <c r="AA1163" s="190"/>
      <c r="AB1163" s="224" t="s">
        <v>3867</v>
      </c>
      <c r="AC1163" s="189"/>
    </row>
    <row r="1164" spans="1:29">
      <c r="A1164" s="261" t="s">
        <v>787</v>
      </c>
      <c r="B1164" s="218">
        <v>42</v>
      </c>
      <c r="C1164" s="178">
        <v>53</v>
      </c>
      <c r="D1164" s="237">
        <f t="shared" si="2000"/>
        <v>47.5</v>
      </c>
      <c r="E1164" s="178">
        <v>59</v>
      </c>
      <c r="F1164" s="178">
        <v>62</v>
      </c>
      <c r="G1164" s="178">
        <f t="shared" si="1094"/>
        <v>-3</v>
      </c>
      <c r="H1164" s="178">
        <f t="shared" si="2001"/>
        <v>60.5</v>
      </c>
      <c r="I1164" s="218">
        <f t="shared" si="1466"/>
        <v>-13</v>
      </c>
      <c r="J1164" s="213" t="s">
        <v>1609</v>
      </c>
      <c r="K1164" s="213" t="s">
        <v>2061</v>
      </c>
      <c r="L1164" s="213" t="s">
        <v>1541</v>
      </c>
      <c r="M1164" s="221">
        <v>36</v>
      </c>
      <c r="N1164" s="222">
        <f t="shared" si="2004"/>
        <v>36000000</v>
      </c>
      <c r="O1164" s="184">
        <v>105.27</v>
      </c>
      <c r="P1164" s="222">
        <f t="shared" si="2005"/>
        <v>105270000</v>
      </c>
      <c r="Q1164" s="184">
        <v>216.4</v>
      </c>
      <c r="R1164" s="180">
        <f t="shared" si="2006"/>
        <v>216400000</v>
      </c>
      <c r="S1164" s="222">
        <f>T1164*1000000</f>
        <v>321670000</v>
      </c>
      <c r="T1164" s="222">
        <f>SUM(O1164+Q1164)</f>
        <v>321.67</v>
      </c>
      <c r="U1164" s="209">
        <f t="shared" si="1984"/>
        <v>0.67273914259955858</v>
      </c>
      <c r="V1164" s="187">
        <v>200</v>
      </c>
      <c r="W1164" s="223">
        <f t="shared" si="2002"/>
        <v>1.6083500000000002</v>
      </c>
      <c r="X1164" s="228">
        <f t="shared" si="1985"/>
        <v>0.18</v>
      </c>
      <c r="Y1164" s="178">
        <v>2010</v>
      </c>
      <c r="Z1164" s="190"/>
      <c r="AA1164" s="190"/>
      <c r="AB1164" s="224" t="s">
        <v>3868</v>
      </c>
      <c r="AC1164" s="189"/>
    </row>
    <row r="1165" spans="1:29">
      <c r="A1165" s="265" t="s">
        <v>3869</v>
      </c>
      <c r="B1165" s="241">
        <v>78</v>
      </c>
      <c r="C1165" s="182">
        <v>61</v>
      </c>
      <c r="D1165" s="242">
        <f t="shared" si="2000"/>
        <v>69.5</v>
      </c>
      <c r="E1165" s="182">
        <v>59</v>
      </c>
      <c r="F1165" s="182">
        <v>63</v>
      </c>
      <c r="G1165" s="211">
        <f t="shared" si="1094"/>
        <v>-4</v>
      </c>
      <c r="H1165" s="211">
        <f t="shared" si="2001"/>
        <v>61</v>
      </c>
      <c r="I1165" s="211">
        <f t="shared" si="1466"/>
        <v>8.5</v>
      </c>
      <c r="J1165" s="196" t="s">
        <v>1701</v>
      </c>
      <c r="K1165" s="196" t="s">
        <v>3870</v>
      </c>
      <c r="L1165" s="196" t="s">
        <v>1557</v>
      </c>
      <c r="M1165" s="216">
        <f>N1165/1000000</f>
        <v>17.005126000000001</v>
      </c>
      <c r="N1165" s="181">
        <v>17005126</v>
      </c>
      <c r="O1165" s="216">
        <f>P1165/1000000</f>
        <v>51.183112999999999</v>
      </c>
      <c r="P1165" s="181">
        <v>51183113</v>
      </c>
      <c r="Q1165" s="184">
        <f>R1165/1000000</f>
        <v>29.2</v>
      </c>
      <c r="R1165" s="180">
        <v>29200000</v>
      </c>
      <c r="S1165" s="181">
        <v>80383113</v>
      </c>
      <c r="T1165" s="180">
        <f>S1165/1000000</f>
        <v>80.383112999999994</v>
      </c>
      <c r="U1165" s="209">
        <f t="shared" si="1984"/>
        <v>0.36326037783582726</v>
      </c>
      <c r="V1165" s="227">
        <v>50</v>
      </c>
      <c r="W1165" s="239">
        <f>SUM(S1165/(V1165*1000000))</f>
        <v>1.6076622599999999</v>
      </c>
      <c r="X1165" s="228">
        <f t="shared" si="1985"/>
        <v>0.34010252000000002</v>
      </c>
      <c r="Y1165" s="182">
        <v>2014</v>
      </c>
      <c r="Z1165" s="202"/>
      <c r="AA1165" s="190"/>
      <c r="AB1165" s="224" t="s">
        <v>3871</v>
      </c>
      <c r="AC1165" s="189"/>
    </row>
    <row r="1166" spans="1:29">
      <c r="A1166" s="261" t="s">
        <v>3872</v>
      </c>
      <c r="B1166" s="218">
        <v>7</v>
      </c>
      <c r="C1166" s="178">
        <v>26</v>
      </c>
      <c r="D1166" s="219">
        <f t="shared" si="2000"/>
        <v>16.5</v>
      </c>
      <c r="E1166" s="178">
        <v>32</v>
      </c>
      <c r="F1166" s="178">
        <v>46</v>
      </c>
      <c r="G1166" s="220">
        <f t="shared" si="1094"/>
        <v>-14</v>
      </c>
      <c r="H1166" s="220">
        <f t="shared" si="2001"/>
        <v>39</v>
      </c>
      <c r="I1166" s="220">
        <f t="shared" si="1466"/>
        <v>-22.5</v>
      </c>
      <c r="J1166" s="213" t="s">
        <v>1609</v>
      </c>
      <c r="K1166" s="213" t="s">
        <v>2194</v>
      </c>
      <c r="L1166" s="213" t="s">
        <v>1541</v>
      </c>
      <c r="M1166" s="221">
        <v>9.5</v>
      </c>
      <c r="N1166" s="222">
        <f t="shared" ref="N1166:N1167" si="2007">M1166*1000000</f>
        <v>9500000</v>
      </c>
      <c r="O1166" s="184">
        <v>22.53</v>
      </c>
      <c r="P1166" s="222">
        <f t="shared" ref="P1166:P1167" si="2008">O1166*1000000</f>
        <v>22530000</v>
      </c>
      <c r="Q1166" s="184">
        <v>49.58</v>
      </c>
      <c r="R1166" s="180">
        <f t="shared" ref="R1166:R1167" si="2009">SUM(Q1166*1000000)</f>
        <v>49580000</v>
      </c>
      <c r="S1166" s="222">
        <f t="shared" ref="S1166:S1167" si="2010">T1166*1000000</f>
        <v>72110000</v>
      </c>
      <c r="T1166" s="222">
        <v>72.11</v>
      </c>
      <c r="U1166" s="209">
        <f t="shared" si="1984"/>
        <v>0.68756067119678266</v>
      </c>
      <c r="V1166" s="187">
        <v>45</v>
      </c>
      <c r="W1166" s="223">
        <f t="shared" ref="W1166:W1168" si="2011">SUM(T1166/V1166)</f>
        <v>1.6024444444444443</v>
      </c>
      <c r="X1166" s="228">
        <f t="shared" si="1985"/>
        <v>0.21111111111111111</v>
      </c>
      <c r="Y1166" s="178">
        <v>2008</v>
      </c>
      <c r="Z1166" s="190"/>
      <c r="AA1166" s="190"/>
      <c r="AB1166" s="224" t="s">
        <v>3873</v>
      </c>
      <c r="AC1166" s="189"/>
    </row>
    <row r="1167" spans="1:29">
      <c r="A1167" s="261" t="s">
        <v>3874</v>
      </c>
      <c r="B1167" s="218">
        <v>18</v>
      </c>
      <c r="C1167" s="178">
        <v>28</v>
      </c>
      <c r="D1167" s="237">
        <f t="shared" si="2000"/>
        <v>23</v>
      </c>
      <c r="E1167" s="178">
        <v>45</v>
      </c>
      <c r="F1167" s="178">
        <v>53</v>
      </c>
      <c r="G1167" s="178">
        <f t="shared" si="1094"/>
        <v>-8</v>
      </c>
      <c r="H1167" s="178">
        <f t="shared" si="2001"/>
        <v>49</v>
      </c>
      <c r="I1167" s="218">
        <f t="shared" si="1466"/>
        <v>-26</v>
      </c>
      <c r="J1167" s="213" t="s">
        <v>1550</v>
      </c>
      <c r="K1167" s="213" t="s">
        <v>1623</v>
      </c>
      <c r="L1167" s="213" t="s">
        <v>1547</v>
      </c>
      <c r="M1167" s="221">
        <v>8.4</v>
      </c>
      <c r="N1167" s="222">
        <f t="shared" si="2007"/>
        <v>8400000</v>
      </c>
      <c r="O1167" s="184">
        <v>25.7</v>
      </c>
      <c r="P1167" s="222">
        <f t="shared" si="2008"/>
        <v>25700000</v>
      </c>
      <c r="Q1167" s="184">
        <v>6.3</v>
      </c>
      <c r="R1167" s="180">
        <f t="shared" si="2009"/>
        <v>6300000</v>
      </c>
      <c r="S1167" s="222">
        <f t="shared" si="2010"/>
        <v>32000000</v>
      </c>
      <c r="T1167" s="222">
        <f>SUM(O1167+Q1167)</f>
        <v>32</v>
      </c>
      <c r="U1167" s="209">
        <f t="shared" si="1984"/>
        <v>0.19687499999999999</v>
      </c>
      <c r="V1167" s="187">
        <v>20</v>
      </c>
      <c r="W1167" s="223">
        <f t="shared" si="2011"/>
        <v>1.6</v>
      </c>
      <c r="X1167" s="228">
        <f t="shared" si="1985"/>
        <v>0.42000000000000004</v>
      </c>
      <c r="Y1167" s="178">
        <v>2010</v>
      </c>
      <c r="Z1167" s="190"/>
      <c r="AA1167" s="190"/>
      <c r="AB1167" s="224" t="s">
        <v>3875</v>
      </c>
      <c r="AC1167" s="189"/>
    </row>
    <row r="1168" spans="1:29">
      <c r="A1168" s="262" t="s">
        <v>3876</v>
      </c>
      <c r="B1168" s="177">
        <v>72</v>
      </c>
      <c r="C1168" s="195">
        <v>68</v>
      </c>
      <c r="D1168" s="207">
        <f t="shared" ref="D1168:D1170" si="2012">(B1168+C1168)/2</f>
        <v>70</v>
      </c>
      <c r="E1168" s="195">
        <v>76</v>
      </c>
      <c r="F1168" s="195">
        <v>54</v>
      </c>
      <c r="G1168" s="180">
        <f t="shared" si="1094"/>
        <v>22</v>
      </c>
      <c r="H1168" s="195">
        <f t="shared" ref="H1168:H1170" si="2013">(E1168+F1168)/2</f>
        <v>65</v>
      </c>
      <c r="I1168" s="208">
        <f t="shared" si="1466"/>
        <v>5</v>
      </c>
      <c r="J1168" s="204" t="s">
        <v>1554</v>
      </c>
      <c r="K1168" s="204" t="s">
        <v>1554</v>
      </c>
      <c r="L1168" s="183" t="s">
        <v>1536</v>
      </c>
      <c r="M1168" s="184">
        <f t="shared" ref="M1168:M1173" si="2014">N1168/1000000</f>
        <v>7.0042540000000004</v>
      </c>
      <c r="N1168" s="180">
        <v>7004254</v>
      </c>
      <c r="O1168" s="216">
        <f t="shared" ref="O1168:O1173" si="2015">P1168/1000000</f>
        <v>15.774779000000001</v>
      </c>
      <c r="P1168" s="180">
        <v>15774779</v>
      </c>
      <c r="Q1168" s="184">
        <f t="shared" ref="Q1168:Q1173" si="2016">R1168/1000000</f>
        <v>0.17016500000000001</v>
      </c>
      <c r="R1168" s="185">
        <v>170165</v>
      </c>
      <c r="S1168" s="185">
        <f>R1168+P1168</f>
        <v>15944944</v>
      </c>
      <c r="T1168" s="185">
        <f t="shared" ref="T1168:T1172" si="2017">S1168/1000000</f>
        <v>15.944944</v>
      </c>
      <c r="U1168" s="209">
        <f>R1168/S1168</f>
        <v>1.0672034972339822E-2</v>
      </c>
      <c r="V1168" s="187">
        <v>10</v>
      </c>
      <c r="W1168" s="188">
        <f t="shared" si="2011"/>
        <v>1.5944943999999999</v>
      </c>
      <c r="X1168" s="209">
        <f>N1168/(V1168*1000000)</f>
        <v>0.70042539999999998</v>
      </c>
      <c r="Y1168" s="195">
        <v>2016</v>
      </c>
      <c r="Z1168" s="190"/>
      <c r="AA1168" s="190"/>
      <c r="AB1168" s="191" t="s">
        <v>3877</v>
      </c>
      <c r="AC1168" s="190"/>
    </row>
    <row r="1169" spans="1:29">
      <c r="A1169" s="249" t="s">
        <v>820</v>
      </c>
      <c r="B1169" s="177">
        <v>91</v>
      </c>
      <c r="C1169" s="177">
        <v>71</v>
      </c>
      <c r="D1169" s="230">
        <f t="shared" si="2012"/>
        <v>81</v>
      </c>
      <c r="E1169" s="177">
        <v>90</v>
      </c>
      <c r="F1169" s="177">
        <v>81</v>
      </c>
      <c r="G1169" s="177">
        <f t="shared" si="1094"/>
        <v>9</v>
      </c>
      <c r="H1169" s="177">
        <f t="shared" si="2013"/>
        <v>85.5</v>
      </c>
      <c r="I1169" s="177">
        <f t="shared" si="1466"/>
        <v>-4.5</v>
      </c>
      <c r="J1169" s="183" t="s">
        <v>1544</v>
      </c>
      <c r="K1169" s="232" t="s">
        <v>2517</v>
      </c>
      <c r="L1169" s="232" t="s">
        <v>1541</v>
      </c>
      <c r="M1169" s="216">
        <f t="shared" si="2014"/>
        <v>53.505325999999997</v>
      </c>
      <c r="N1169" s="180">
        <v>53505326</v>
      </c>
      <c r="O1169" s="216">
        <f t="shared" si="2015"/>
        <v>56.830325999999999</v>
      </c>
      <c r="P1169" s="180">
        <v>56830326</v>
      </c>
      <c r="Q1169" s="216">
        <f t="shared" si="2016"/>
        <v>102.3</v>
      </c>
      <c r="R1169" s="180">
        <v>102300000</v>
      </c>
      <c r="S1169" s="180">
        <f>P1169+R1169</f>
        <v>159130326</v>
      </c>
      <c r="T1169" s="180">
        <f t="shared" si="2017"/>
        <v>159.130326</v>
      </c>
      <c r="U1169" s="234">
        <f>(R1169/S1169)</f>
        <v>0.64286929192867992</v>
      </c>
      <c r="V1169" s="227">
        <v>100</v>
      </c>
      <c r="W1169" s="235">
        <f>SUM(S1169/(V1169*1000000))</f>
        <v>1.5913032600000001</v>
      </c>
      <c r="X1169" s="234">
        <f>SUM(M1169/V1169)</f>
        <v>0.53505325999999997</v>
      </c>
      <c r="Y1169" s="177">
        <v>2019</v>
      </c>
      <c r="Z1169" s="236"/>
      <c r="AA1169" s="236"/>
      <c r="AB1169" s="231" t="s">
        <v>3878</v>
      </c>
      <c r="AC1169" s="190"/>
    </row>
    <row r="1170" spans="1:29">
      <c r="A1170" s="262" t="s">
        <v>3879</v>
      </c>
      <c r="B1170" s="177">
        <v>73</v>
      </c>
      <c r="C1170" s="195">
        <v>67</v>
      </c>
      <c r="D1170" s="207">
        <f t="shared" si="2012"/>
        <v>70</v>
      </c>
      <c r="E1170" s="195">
        <v>54</v>
      </c>
      <c r="F1170" s="195">
        <v>86</v>
      </c>
      <c r="G1170" s="180">
        <f t="shared" si="1094"/>
        <v>-32</v>
      </c>
      <c r="H1170" s="246">
        <f t="shared" si="2013"/>
        <v>70</v>
      </c>
      <c r="I1170" s="208">
        <f t="shared" si="1466"/>
        <v>0</v>
      </c>
      <c r="J1170" s="204" t="s">
        <v>1565</v>
      </c>
      <c r="K1170" s="204" t="s">
        <v>1565</v>
      </c>
      <c r="L1170" s="183" t="s">
        <v>1541</v>
      </c>
      <c r="M1170" s="184">
        <f t="shared" si="2014"/>
        <v>46.018754999999999</v>
      </c>
      <c r="N1170" s="180">
        <v>46018755</v>
      </c>
      <c r="O1170" s="216">
        <f t="shared" si="2015"/>
        <v>128.35057399999999</v>
      </c>
      <c r="P1170" s="180">
        <v>128350574</v>
      </c>
      <c r="Q1170" s="184">
        <f t="shared" si="2016"/>
        <v>100.796935</v>
      </c>
      <c r="R1170" s="185">
        <v>100796935</v>
      </c>
      <c r="S1170" s="185">
        <f>R1170+P1170</f>
        <v>229147509</v>
      </c>
      <c r="T1170" s="185">
        <f t="shared" si="2017"/>
        <v>229.14750900000001</v>
      </c>
      <c r="U1170" s="209">
        <f>R1170/S1170</f>
        <v>0.43987794342551634</v>
      </c>
      <c r="V1170" s="187">
        <v>144</v>
      </c>
      <c r="W1170" s="188">
        <f>SUM(T1170/V1170)</f>
        <v>1.5913021458333334</v>
      </c>
      <c r="X1170" s="209">
        <f>N1170/(V1170*1000000)</f>
        <v>0.31957468750000001</v>
      </c>
      <c r="Y1170" s="195">
        <v>2016</v>
      </c>
      <c r="Z1170" s="190"/>
      <c r="AA1170" s="190"/>
      <c r="AB1170" s="191" t="s">
        <v>3880</v>
      </c>
      <c r="AC1170" s="190"/>
    </row>
    <row r="1171" spans="1:29">
      <c r="A1171" s="261" t="s">
        <v>3881</v>
      </c>
      <c r="B1171" s="218">
        <v>30</v>
      </c>
      <c r="C1171" s="178">
        <v>43</v>
      </c>
      <c r="D1171" s="219">
        <f t="shared" ref="D1171:D1172" si="2018">AVERAGE(B1171:C1171)</f>
        <v>36.5</v>
      </c>
      <c r="E1171" s="178">
        <v>47</v>
      </c>
      <c r="F1171" s="178">
        <v>59</v>
      </c>
      <c r="G1171" s="220">
        <f t="shared" si="1094"/>
        <v>-12</v>
      </c>
      <c r="H1171" s="220">
        <f t="shared" ref="H1171:H1172" si="2019">AVERAGE(E1171:F1171)</f>
        <v>53</v>
      </c>
      <c r="I1171" s="220">
        <f t="shared" si="1466"/>
        <v>-16.5</v>
      </c>
      <c r="J1171" s="213" t="s">
        <v>1609</v>
      </c>
      <c r="K1171" s="213" t="s">
        <v>2194</v>
      </c>
      <c r="L1171" s="196" t="s">
        <v>1541</v>
      </c>
      <c r="M1171" s="221">
        <f t="shared" si="2014"/>
        <v>25.577757999999999</v>
      </c>
      <c r="N1171" s="222">
        <v>25577758</v>
      </c>
      <c r="O1171" s="184">
        <f t="shared" si="2015"/>
        <v>58.877969</v>
      </c>
      <c r="P1171" s="222">
        <v>58877969</v>
      </c>
      <c r="Q1171" s="184">
        <f t="shared" si="2016"/>
        <v>139.58919900000001</v>
      </c>
      <c r="R1171" s="185">
        <v>139589199</v>
      </c>
      <c r="S1171" s="222">
        <v>198467168</v>
      </c>
      <c r="T1171" s="222">
        <f t="shared" si="2017"/>
        <v>198.46716799999999</v>
      </c>
      <c r="U1171" s="209">
        <f t="shared" ref="U1171:U1182" si="2020">(R1171/S1171)</f>
        <v>0.70333647830355495</v>
      </c>
      <c r="V1171" s="187">
        <v>125</v>
      </c>
      <c r="W1171" s="223">
        <f>SUM((S1171/1000000)/V1171)</f>
        <v>1.587737344</v>
      </c>
      <c r="X1171" s="228">
        <f t="shared" ref="X1171:X1182" si="2021">SUM(M1171/V1171)</f>
        <v>0.20462206399999999</v>
      </c>
      <c r="Y1171" s="182">
        <v>2012</v>
      </c>
      <c r="Z1171" s="190"/>
      <c r="AA1171" s="190"/>
      <c r="AB1171" s="224" t="s">
        <v>3882</v>
      </c>
      <c r="AC1171" s="189"/>
    </row>
    <row r="1172" spans="1:29">
      <c r="A1172" s="263" t="s">
        <v>3883</v>
      </c>
      <c r="B1172" s="206">
        <v>8</v>
      </c>
      <c r="C1172" s="189">
        <v>35</v>
      </c>
      <c r="D1172" s="243">
        <f t="shared" si="2018"/>
        <v>21.5</v>
      </c>
      <c r="E1172" s="189">
        <v>50</v>
      </c>
      <c r="F1172" s="189">
        <v>48</v>
      </c>
      <c r="G1172" s="244">
        <f t="shared" si="1094"/>
        <v>2</v>
      </c>
      <c r="H1172" s="244">
        <f t="shared" si="2019"/>
        <v>49</v>
      </c>
      <c r="I1172" s="244">
        <f t="shared" si="1466"/>
        <v>-27.5</v>
      </c>
      <c r="J1172" s="193" t="s">
        <v>1544</v>
      </c>
      <c r="K1172" s="193" t="s">
        <v>3884</v>
      </c>
      <c r="L1172" s="193" t="s">
        <v>1541</v>
      </c>
      <c r="M1172" s="184">
        <f t="shared" si="2014"/>
        <v>10.600111999999999</v>
      </c>
      <c r="N1172" s="185">
        <v>10600112</v>
      </c>
      <c r="O1172" s="184">
        <f t="shared" si="2015"/>
        <v>26.627200999999999</v>
      </c>
      <c r="P1172" s="185">
        <v>26627201</v>
      </c>
      <c r="Q1172" s="184">
        <f t="shared" si="2016"/>
        <v>36.700000000000003</v>
      </c>
      <c r="R1172" s="185">
        <v>36700000</v>
      </c>
      <c r="S1172" s="185">
        <v>63327201</v>
      </c>
      <c r="T1172" s="185">
        <f t="shared" si="2017"/>
        <v>63.327201000000002</v>
      </c>
      <c r="U1172" s="209">
        <f t="shared" si="2020"/>
        <v>0.57952979794575166</v>
      </c>
      <c r="V1172" s="187">
        <v>40</v>
      </c>
      <c r="W1172" s="223">
        <f>SUM(T1172/V1172)</f>
        <v>1.5831800250000001</v>
      </c>
      <c r="X1172" s="228">
        <f t="shared" si="2021"/>
        <v>0.26500279999999998</v>
      </c>
      <c r="Y1172" s="189">
        <v>2013</v>
      </c>
      <c r="Z1172" s="190"/>
      <c r="AA1172" s="190"/>
      <c r="AB1172" s="224" t="s">
        <v>3885</v>
      </c>
      <c r="AC1172" s="189"/>
    </row>
    <row r="1173" spans="1:29">
      <c r="A1173" s="267" t="s">
        <v>3886</v>
      </c>
      <c r="B1173" s="177">
        <v>82</v>
      </c>
      <c r="C1173" s="178">
        <v>57</v>
      </c>
      <c r="D1173" s="179">
        <f>(B1173+C1173)/2</f>
        <v>69.5</v>
      </c>
      <c r="E1173" s="178">
        <v>79</v>
      </c>
      <c r="F1173" s="180">
        <v>70</v>
      </c>
      <c r="G1173" s="181">
        <f t="shared" si="1094"/>
        <v>9</v>
      </c>
      <c r="H1173" s="182">
        <f>(E1173+F1173)/2</f>
        <v>74.5</v>
      </c>
      <c r="I1173" s="181">
        <f t="shared" si="1466"/>
        <v>-5</v>
      </c>
      <c r="J1173" s="183" t="s">
        <v>1565</v>
      </c>
      <c r="K1173" s="183" t="s">
        <v>1565</v>
      </c>
      <c r="L1173" s="183" t="s">
        <v>1536</v>
      </c>
      <c r="M1173" s="184">
        <f t="shared" si="2014"/>
        <v>14.504315</v>
      </c>
      <c r="N1173" s="180">
        <v>14504315</v>
      </c>
      <c r="O1173" s="184">
        <f t="shared" si="2015"/>
        <v>66.220027999999999</v>
      </c>
      <c r="P1173" s="180">
        <v>66220028</v>
      </c>
      <c r="Q1173" s="184">
        <f t="shared" si="2016"/>
        <v>9.7248319999999993</v>
      </c>
      <c r="R1173" s="180">
        <v>9724832</v>
      </c>
      <c r="S1173" s="180">
        <v>75944860</v>
      </c>
      <c r="T1173" s="185">
        <f>S1173/100000</f>
        <v>759.44860000000006</v>
      </c>
      <c r="U1173" s="186">
        <f t="shared" si="2020"/>
        <v>0.12805122031958449</v>
      </c>
      <c r="V1173" s="187">
        <v>48</v>
      </c>
      <c r="W1173" s="239">
        <f>SUM(S1173/(V1173*1000000))</f>
        <v>1.5821845833333332</v>
      </c>
      <c r="X1173" s="186">
        <f t="shared" si="2021"/>
        <v>0.30217322916666667</v>
      </c>
      <c r="Y1173" s="178">
        <v>2018</v>
      </c>
      <c r="Z1173" s="190"/>
      <c r="AA1173" s="190"/>
      <c r="AB1173" s="191" t="s">
        <v>3887</v>
      </c>
      <c r="AC1173" s="190"/>
    </row>
    <row r="1174" spans="1:29">
      <c r="A1174" s="261" t="s">
        <v>3888</v>
      </c>
      <c r="B1174" s="218">
        <v>54</v>
      </c>
      <c r="C1174" s="178">
        <v>53</v>
      </c>
      <c r="D1174" s="237">
        <f t="shared" ref="D1174:D1179" si="2022">AVERAGE(B1174:C1174)</f>
        <v>53.5</v>
      </c>
      <c r="E1174" s="178">
        <v>46</v>
      </c>
      <c r="F1174" s="178">
        <v>54</v>
      </c>
      <c r="G1174" s="178">
        <f t="shared" si="1094"/>
        <v>-8</v>
      </c>
      <c r="H1174" s="178">
        <f t="shared" ref="H1174:H1179" si="2023">AVERAGE(E1174:F1174)</f>
        <v>50</v>
      </c>
      <c r="I1174" s="218">
        <f t="shared" si="1466"/>
        <v>3.5</v>
      </c>
      <c r="J1174" s="213" t="s">
        <v>1701</v>
      </c>
      <c r="K1174" s="213" t="s">
        <v>3889</v>
      </c>
      <c r="L1174" s="213" t="s">
        <v>1541</v>
      </c>
      <c r="M1174" s="221">
        <v>10.1</v>
      </c>
      <c r="N1174" s="222">
        <f>M1174*1000000</f>
        <v>10100000</v>
      </c>
      <c r="O1174" s="184">
        <v>50.88</v>
      </c>
      <c r="P1174" s="222">
        <f>O1174*1000000</f>
        <v>50880000</v>
      </c>
      <c r="Q1174" s="184">
        <v>36.07</v>
      </c>
      <c r="R1174" s="180">
        <f>SUM(Q1174*1000000)</f>
        <v>36070000</v>
      </c>
      <c r="S1174" s="222">
        <f>T1174*1000000</f>
        <v>86950000</v>
      </c>
      <c r="T1174" s="222">
        <v>86.95</v>
      </c>
      <c r="U1174" s="209">
        <f t="shared" si="2020"/>
        <v>0.41483611270845311</v>
      </c>
      <c r="V1174" s="187">
        <v>55</v>
      </c>
      <c r="W1174" s="223">
        <f t="shared" ref="W1174:W1178" si="2024">SUM(T1174/V1174)</f>
        <v>1.580909090909091</v>
      </c>
      <c r="X1174" s="228">
        <f t="shared" si="2021"/>
        <v>0.18363636363636363</v>
      </c>
      <c r="Y1174" s="178">
        <v>2008</v>
      </c>
      <c r="Z1174" s="190"/>
      <c r="AA1174" s="190"/>
      <c r="AB1174" s="224" t="s">
        <v>3890</v>
      </c>
      <c r="AC1174" s="189"/>
    </row>
    <row r="1175" spans="1:29">
      <c r="A1175" s="261" t="s">
        <v>3891</v>
      </c>
      <c r="B1175" s="218">
        <v>82</v>
      </c>
      <c r="C1175" s="178">
        <v>69</v>
      </c>
      <c r="D1175" s="219">
        <f t="shared" si="2022"/>
        <v>75.5</v>
      </c>
      <c r="E1175" s="178">
        <v>73</v>
      </c>
      <c r="F1175" s="178">
        <v>69</v>
      </c>
      <c r="G1175" s="220">
        <f t="shared" si="1094"/>
        <v>4</v>
      </c>
      <c r="H1175" s="220">
        <f t="shared" si="2023"/>
        <v>71</v>
      </c>
      <c r="I1175" s="220">
        <f t="shared" si="1466"/>
        <v>4.5</v>
      </c>
      <c r="J1175" s="213" t="s">
        <v>1572</v>
      </c>
      <c r="K1175" s="213" t="s">
        <v>3695</v>
      </c>
      <c r="L1175" s="213" t="s">
        <v>1536</v>
      </c>
      <c r="M1175" s="221">
        <v>9.65625</v>
      </c>
      <c r="N1175" s="181">
        <v>9656250</v>
      </c>
      <c r="O1175" s="216">
        <f>P1175/1000000</f>
        <v>66.661095000000003</v>
      </c>
      <c r="P1175" s="222">
        <v>66661095</v>
      </c>
      <c r="Q1175" s="216">
        <f>R1175/1000000</f>
        <v>51.814126000000002</v>
      </c>
      <c r="R1175" s="222">
        <v>51814126</v>
      </c>
      <c r="S1175" s="222">
        <v>118475221</v>
      </c>
      <c r="T1175" s="222">
        <f t="shared" ref="T1175:T1180" si="2025">S1175/1000000</f>
        <v>118.475221</v>
      </c>
      <c r="U1175" s="209">
        <f t="shared" si="2020"/>
        <v>0.43734145893680165</v>
      </c>
      <c r="V1175" s="187">
        <v>75</v>
      </c>
      <c r="W1175" s="223">
        <f t="shared" si="2024"/>
        <v>1.5796696133333334</v>
      </c>
      <c r="X1175" s="228">
        <f t="shared" si="2021"/>
        <v>0.12875</v>
      </c>
      <c r="Y1175" s="178">
        <v>2007</v>
      </c>
      <c r="Z1175" s="190"/>
      <c r="AA1175" s="190"/>
      <c r="AB1175" s="191" t="s">
        <v>3892</v>
      </c>
      <c r="AC1175" s="190"/>
    </row>
    <row r="1176" spans="1:29">
      <c r="A1176" s="261" t="s">
        <v>3893</v>
      </c>
      <c r="B1176" s="206">
        <v>47</v>
      </c>
      <c r="C1176" s="189">
        <v>53</v>
      </c>
      <c r="D1176" s="219">
        <f t="shared" si="2022"/>
        <v>50</v>
      </c>
      <c r="E1176" s="189">
        <v>54</v>
      </c>
      <c r="F1176" s="178">
        <v>61</v>
      </c>
      <c r="G1176" s="220">
        <f t="shared" si="1094"/>
        <v>-7</v>
      </c>
      <c r="H1176" s="220">
        <f t="shared" si="2023"/>
        <v>57.5</v>
      </c>
      <c r="I1176" s="220">
        <f t="shared" si="1466"/>
        <v>-7.5</v>
      </c>
      <c r="J1176" s="213" t="s">
        <v>1550</v>
      </c>
      <c r="K1176" s="213" t="s">
        <v>1550</v>
      </c>
      <c r="L1176" s="213" t="s">
        <v>1541</v>
      </c>
      <c r="M1176" s="184">
        <v>18.45</v>
      </c>
      <c r="N1176" s="222">
        <f>M1176*1000000</f>
        <v>18450000</v>
      </c>
      <c r="O1176" s="184">
        <v>68.22</v>
      </c>
      <c r="P1176" s="222">
        <f>O1176*1000000</f>
        <v>68220000</v>
      </c>
      <c r="Q1176" s="184">
        <v>119.14</v>
      </c>
      <c r="R1176" s="180">
        <f>SUM(Q1176*1000000)</f>
        <v>119140000</v>
      </c>
      <c r="S1176" s="185">
        <f>SUM(N1176:P1176)</f>
        <v>86670068.219999999</v>
      </c>
      <c r="T1176" s="180">
        <f t="shared" si="2025"/>
        <v>86.670068220000005</v>
      </c>
      <c r="U1176" s="209">
        <f t="shared" si="2020"/>
        <v>1.3746383549344805</v>
      </c>
      <c r="V1176" s="187">
        <v>55</v>
      </c>
      <c r="W1176" s="223">
        <f t="shared" si="2024"/>
        <v>1.5758194221818183</v>
      </c>
      <c r="X1176" s="228">
        <f t="shared" si="2021"/>
        <v>0.33545454545454545</v>
      </c>
      <c r="Y1176" s="178">
        <v>2011</v>
      </c>
      <c r="Z1176" s="190"/>
      <c r="AA1176" s="190"/>
      <c r="AB1176" s="224" t="s">
        <v>3894</v>
      </c>
      <c r="AC1176" s="189"/>
    </row>
    <row r="1177" spans="1:29">
      <c r="A1177" s="261" t="s">
        <v>3895</v>
      </c>
      <c r="B1177" s="218">
        <v>9</v>
      </c>
      <c r="C1177" s="178">
        <v>36</v>
      </c>
      <c r="D1177" s="237">
        <f t="shared" si="2022"/>
        <v>22.5</v>
      </c>
      <c r="E1177" s="178">
        <v>49</v>
      </c>
      <c r="F1177" s="178">
        <v>63</v>
      </c>
      <c r="G1177" s="178">
        <f t="shared" si="1094"/>
        <v>-14</v>
      </c>
      <c r="H1177" s="178">
        <f t="shared" si="2023"/>
        <v>56</v>
      </c>
      <c r="I1177" s="218">
        <f t="shared" si="1466"/>
        <v>-33.5</v>
      </c>
      <c r="J1177" s="213" t="s">
        <v>1402</v>
      </c>
      <c r="K1177" s="213" t="s">
        <v>1402</v>
      </c>
      <c r="L1177" s="213" t="s">
        <v>1547</v>
      </c>
      <c r="M1177" s="221">
        <v>10.025202999999999</v>
      </c>
      <c r="N1177" s="180">
        <v>10025203</v>
      </c>
      <c r="O1177" s="216">
        <f t="shared" ref="O1177:O1180" si="2026">P1177/1000000</f>
        <v>25.126214000000001</v>
      </c>
      <c r="P1177" s="222">
        <v>25126214</v>
      </c>
      <c r="Q1177" s="216">
        <f t="shared" ref="Q1177:Q1180" si="2027">R1177/1000000</f>
        <v>37.644844999999997</v>
      </c>
      <c r="R1177" s="222">
        <v>37644845</v>
      </c>
      <c r="S1177" s="222">
        <v>62771059</v>
      </c>
      <c r="T1177" s="222">
        <f t="shared" si="2025"/>
        <v>62.771059000000001</v>
      </c>
      <c r="U1177" s="209">
        <f t="shared" si="2020"/>
        <v>0.59971658276467821</v>
      </c>
      <c r="V1177" s="187">
        <v>40</v>
      </c>
      <c r="W1177" s="223">
        <f t="shared" si="2024"/>
        <v>1.5692764750000001</v>
      </c>
      <c r="X1177" s="228">
        <f t="shared" si="2021"/>
        <v>0.25063007500000001</v>
      </c>
      <c r="Y1177" s="178">
        <v>2007</v>
      </c>
      <c r="Z1177" s="190"/>
      <c r="AA1177" s="190"/>
      <c r="AB1177" s="191" t="s">
        <v>3896</v>
      </c>
      <c r="AC1177" s="190"/>
    </row>
    <row r="1178" spans="1:29">
      <c r="A1178" s="261" t="s">
        <v>3897</v>
      </c>
      <c r="B1178" s="218">
        <v>47</v>
      </c>
      <c r="C1178" s="189">
        <v>53</v>
      </c>
      <c r="D1178" s="219">
        <f t="shared" si="2022"/>
        <v>50</v>
      </c>
      <c r="E1178" s="189">
        <v>80</v>
      </c>
      <c r="F1178" s="178">
        <v>81</v>
      </c>
      <c r="G1178" s="220">
        <f t="shared" si="1094"/>
        <v>-1</v>
      </c>
      <c r="H1178" s="220">
        <f t="shared" si="2023"/>
        <v>80.5</v>
      </c>
      <c r="I1178" s="220">
        <f t="shared" si="1466"/>
        <v>-30.5</v>
      </c>
      <c r="J1178" s="213" t="s">
        <v>1609</v>
      </c>
      <c r="K1178" s="213" t="s">
        <v>1609</v>
      </c>
      <c r="L1178" s="213" t="s">
        <v>1541</v>
      </c>
      <c r="M1178" s="184">
        <v>14.523571</v>
      </c>
      <c r="N1178" s="180">
        <v>14523571</v>
      </c>
      <c r="O1178" s="216">
        <f t="shared" si="2026"/>
        <v>47.003582000000002</v>
      </c>
      <c r="P1178" s="222">
        <v>47003582</v>
      </c>
      <c r="Q1178" s="216">
        <f t="shared" si="2027"/>
        <v>48.693413999999997</v>
      </c>
      <c r="R1178" s="222">
        <v>48693414</v>
      </c>
      <c r="S1178" s="222">
        <v>95696996</v>
      </c>
      <c r="T1178" s="222">
        <f t="shared" si="2025"/>
        <v>95.696995999999999</v>
      </c>
      <c r="U1178" s="209">
        <f t="shared" si="2020"/>
        <v>0.5088290754706658</v>
      </c>
      <c r="V1178" s="187">
        <v>61</v>
      </c>
      <c r="W1178" s="223">
        <f t="shared" si="2024"/>
        <v>1.568803213114754</v>
      </c>
      <c r="X1178" s="228">
        <f t="shared" si="2021"/>
        <v>0.23809132786885245</v>
      </c>
      <c r="Y1178" s="178">
        <v>2007</v>
      </c>
      <c r="Z1178" s="190"/>
      <c r="AA1178" s="190"/>
      <c r="AB1178" s="191" t="s">
        <v>3898</v>
      </c>
      <c r="AC1178" s="190"/>
    </row>
    <row r="1179" spans="1:29">
      <c r="A1179" s="265" t="s">
        <v>3899</v>
      </c>
      <c r="B1179" s="241">
        <v>46</v>
      </c>
      <c r="C1179" s="182">
        <v>55</v>
      </c>
      <c r="D1179" s="242">
        <f t="shared" si="2022"/>
        <v>50.5</v>
      </c>
      <c r="E1179" s="182">
        <v>33</v>
      </c>
      <c r="F1179" s="182">
        <v>58</v>
      </c>
      <c r="G1179" s="211">
        <f t="shared" si="1094"/>
        <v>-25</v>
      </c>
      <c r="H1179" s="211">
        <f t="shared" si="2023"/>
        <v>45.5</v>
      </c>
      <c r="I1179" s="211">
        <f t="shared" si="1466"/>
        <v>5</v>
      </c>
      <c r="J1179" s="196" t="s">
        <v>1572</v>
      </c>
      <c r="K1179" s="196" t="s">
        <v>2311</v>
      </c>
      <c r="L1179" s="213" t="s">
        <v>1574</v>
      </c>
      <c r="M1179" s="216">
        <f t="shared" ref="M1179:M1180" si="2028">N1179/1000000</f>
        <v>9.1299989999999998</v>
      </c>
      <c r="N1179" s="181">
        <v>9129999</v>
      </c>
      <c r="O1179" s="216">
        <f t="shared" si="2026"/>
        <v>33.680992000000003</v>
      </c>
      <c r="P1179" s="181">
        <v>33680992</v>
      </c>
      <c r="Q1179" s="184">
        <f t="shared" si="2027"/>
        <v>5.490138</v>
      </c>
      <c r="R1179" s="180">
        <v>5490138</v>
      </c>
      <c r="S1179" s="181">
        <v>39171130</v>
      </c>
      <c r="T1179" s="180">
        <f t="shared" si="2025"/>
        <v>39.171129999999998</v>
      </c>
      <c r="U1179" s="209">
        <f t="shared" si="2020"/>
        <v>0.14015776414925993</v>
      </c>
      <c r="V1179" s="227">
        <v>25</v>
      </c>
      <c r="W1179" s="239">
        <f t="shared" ref="W1179:W1180" si="2029">SUM(S1179/(V1179*1000000))</f>
        <v>1.5668451999999999</v>
      </c>
      <c r="X1179" s="228">
        <f t="shared" si="2021"/>
        <v>0.36519995999999999</v>
      </c>
      <c r="Y1179" s="182">
        <v>2014</v>
      </c>
      <c r="Z1179" s="202"/>
      <c r="AA1179" s="190"/>
      <c r="AB1179" s="224" t="s">
        <v>3900</v>
      </c>
      <c r="AC1179" s="189"/>
    </row>
    <row r="1180" spans="1:29">
      <c r="A1180" s="249" t="s">
        <v>3901</v>
      </c>
      <c r="B1180" s="177">
        <v>69</v>
      </c>
      <c r="C1180" s="177">
        <v>60</v>
      </c>
      <c r="D1180" s="230">
        <f>(B1180+C1180)/2</f>
        <v>64.5</v>
      </c>
      <c r="E1180" s="177">
        <v>50</v>
      </c>
      <c r="F1180" s="177">
        <v>57</v>
      </c>
      <c r="G1180" s="177">
        <f t="shared" si="1094"/>
        <v>-7</v>
      </c>
      <c r="H1180" s="177">
        <f>(E1180+F1180)/2</f>
        <v>53.5</v>
      </c>
      <c r="I1180" s="177">
        <f t="shared" si="1466"/>
        <v>11</v>
      </c>
      <c r="J1180" s="183" t="s">
        <v>2480</v>
      </c>
      <c r="K1180" s="232" t="s">
        <v>2651</v>
      </c>
      <c r="L1180" s="232" t="s">
        <v>1547</v>
      </c>
      <c r="M1180" s="216">
        <f t="shared" si="2028"/>
        <v>14.247757999999999</v>
      </c>
      <c r="N1180" s="180">
        <v>14247758</v>
      </c>
      <c r="O1180" s="216">
        <f t="shared" si="2026"/>
        <v>48.429583999999998</v>
      </c>
      <c r="P1180" s="180">
        <v>48429584</v>
      </c>
      <c r="Q1180" s="216">
        <f t="shared" si="2027"/>
        <v>0</v>
      </c>
      <c r="R1180" s="180">
        <v>0</v>
      </c>
      <c r="S1180" s="180">
        <f>P1180+R1180</f>
        <v>48429584</v>
      </c>
      <c r="T1180" s="180">
        <f t="shared" si="2025"/>
        <v>48.429583999999998</v>
      </c>
      <c r="U1180" s="234">
        <f t="shared" si="2020"/>
        <v>0</v>
      </c>
      <c r="V1180" s="227">
        <v>31</v>
      </c>
      <c r="W1180" s="235">
        <f t="shared" si="2029"/>
        <v>1.5622446451612904</v>
      </c>
      <c r="X1180" s="234">
        <f t="shared" si="2021"/>
        <v>0.45960509677419353</v>
      </c>
      <c r="Y1180" s="177">
        <v>2019</v>
      </c>
      <c r="Z1180" s="236"/>
      <c r="AA1180" s="236"/>
      <c r="AB1180" s="232" t="s">
        <v>1537</v>
      </c>
      <c r="AC1180" s="190"/>
    </row>
    <row r="1181" spans="1:29">
      <c r="A1181" s="261" t="s">
        <v>3902</v>
      </c>
      <c r="B1181" s="218">
        <v>12</v>
      </c>
      <c r="C1181" s="178">
        <v>33</v>
      </c>
      <c r="D1181" s="237">
        <f t="shared" ref="D1181:D1182" si="2030">AVERAGE(B1181:C1181)</f>
        <v>22.5</v>
      </c>
      <c r="E1181" s="178">
        <v>48</v>
      </c>
      <c r="F1181" s="178">
        <v>57</v>
      </c>
      <c r="G1181" s="178">
        <f t="shared" si="1094"/>
        <v>-9</v>
      </c>
      <c r="H1181" s="178">
        <f t="shared" ref="H1181:H1182" si="2031">AVERAGE(E1181:F1181)</f>
        <v>52.5</v>
      </c>
      <c r="I1181" s="218">
        <f t="shared" si="1466"/>
        <v>-30</v>
      </c>
      <c r="J1181" s="213" t="s">
        <v>1990</v>
      </c>
      <c r="K1181" s="213" t="s">
        <v>3903</v>
      </c>
      <c r="L1181" s="213" t="s">
        <v>1574</v>
      </c>
      <c r="M1181" s="221">
        <v>11.6</v>
      </c>
      <c r="N1181" s="222">
        <f t="shared" ref="N1181:N1182" si="2032">M1181*1000000</f>
        <v>11600000</v>
      </c>
      <c r="O1181" s="184">
        <v>29.1</v>
      </c>
      <c r="P1181" s="222">
        <f t="shared" ref="P1181:P1182" si="2033">O1181*1000000</f>
        <v>29100000</v>
      </c>
      <c r="Q1181" s="184">
        <v>2.13</v>
      </c>
      <c r="R1181" s="180">
        <f t="shared" ref="R1181:R1182" si="2034">SUM(Q1181*1000000)</f>
        <v>2130000</v>
      </c>
      <c r="S1181" s="222">
        <f t="shared" ref="S1181:S1182" si="2035">T1181*1000000</f>
        <v>31200000</v>
      </c>
      <c r="T1181" s="222">
        <v>31.2</v>
      </c>
      <c r="U1181" s="209">
        <f t="shared" si="2020"/>
        <v>6.8269230769230763E-2</v>
      </c>
      <c r="V1181" s="187">
        <v>20</v>
      </c>
      <c r="W1181" s="223">
        <f t="shared" ref="W1181:W1183" si="2036">SUM(T1181/V1181)</f>
        <v>1.56</v>
      </c>
      <c r="X1181" s="228">
        <f t="shared" si="2021"/>
        <v>0.57999999999999996</v>
      </c>
      <c r="Y1181" s="178">
        <v>2009</v>
      </c>
      <c r="Z1181" s="190"/>
      <c r="AA1181" s="190"/>
      <c r="AB1181" s="224" t="s">
        <v>3904</v>
      </c>
      <c r="AC1181" s="189"/>
    </row>
    <row r="1182" spans="1:29">
      <c r="A1182" s="261" t="s">
        <v>3905</v>
      </c>
      <c r="B1182" s="218">
        <v>43</v>
      </c>
      <c r="C1182" s="178">
        <v>51</v>
      </c>
      <c r="D1182" s="237">
        <f t="shared" si="2030"/>
        <v>47</v>
      </c>
      <c r="E1182" s="178">
        <v>35</v>
      </c>
      <c r="F1182" s="178">
        <v>66</v>
      </c>
      <c r="G1182" s="178">
        <f t="shared" si="1094"/>
        <v>-31</v>
      </c>
      <c r="H1182" s="178">
        <f t="shared" si="2031"/>
        <v>50.5</v>
      </c>
      <c r="I1182" s="218">
        <f t="shared" si="1466"/>
        <v>-3.5</v>
      </c>
      <c r="J1182" s="213" t="s">
        <v>1550</v>
      </c>
      <c r="K1182" s="213" t="s">
        <v>1623</v>
      </c>
      <c r="L1182" s="213" t="s">
        <v>1547</v>
      </c>
      <c r="M1182" s="221">
        <v>0.16</v>
      </c>
      <c r="N1182" s="222">
        <f t="shared" si="2032"/>
        <v>160000</v>
      </c>
      <c r="O1182" s="184">
        <v>3.24</v>
      </c>
      <c r="P1182" s="222">
        <f t="shared" si="2033"/>
        <v>3240000</v>
      </c>
      <c r="Q1182" s="184">
        <v>31.03</v>
      </c>
      <c r="R1182" s="180">
        <f t="shared" si="2034"/>
        <v>31030000</v>
      </c>
      <c r="S1182" s="222">
        <f t="shared" si="2035"/>
        <v>34270000</v>
      </c>
      <c r="T1182" s="222">
        <f>SUM(O1182+Q1182)</f>
        <v>34.270000000000003</v>
      </c>
      <c r="U1182" s="209">
        <f t="shared" si="2020"/>
        <v>0.90545666763933474</v>
      </c>
      <c r="V1182" s="187">
        <v>22</v>
      </c>
      <c r="W1182" s="223">
        <f t="shared" si="2036"/>
        <v>1.5577272727272728</v>
      </c>
      <c r="X1182" s="228">
        <f t="shared" si="2021"/>
        <v>7.2727272727272727E-3</v>
      </c>
      <c r="Y1182" s="178">
        <v>2010</v>
      </c>
      <c r="Z1182" s="190"/>
      <c r="AA1182" s="190"/>
      <c r="AB1182" s="224" t="s">
        <v>3906</v>
      </c>
      <c r="AC1182" s="189"/>
    </row>
    <row r="1183" spans="1:29">
      <c r="A1183" s="262" t="s">
        <v>3907</v>
      </c>
      <c r="B1183" s="177">
        <v>60</v>
      </c>
      <c r="C1183" s="195">
        <v>56</v>
      </c>
      <c r="D1183" s="207">
        <f t="shared" ref="D1183:D1184" si="2037">(B1183+C1183)/2</f>
        <v>58</v>
      </c>
      <c r="E1183" s="195">
        <v>57</v>
      </c>
      <c r="F1183" s="195">
        <v>65</v>
      </c>
      <c r="G1183" s="180">
        <f t="shared" si="1094"/>
        <v>-8</v>
      </c>
      <c r="H1183" s="195">
        <f t="shared" ref="H1183:H1184" si="2038">(E1183+F1183)/2</f>
        <v>61</v>
      </c>
      <c r="I1183" s="208">
        <f t="shared" si="1466"/>
        <v>-3</v>
      </c>
      <c r="J1183" s="183" t="s">
        <v>1554</v>
      </c>
      <c r="K1183" s="183" t="s">
        <v>1554</v>
      </c>
      <c r="L1183" s="183" t="s">
        <v>1547</v>
      </c>
      <c r="M1183" s="221">
        <f t="shared" ref="M1183:M1184" si="2039">N1183/1000000</f>
        <v>17.015167999999999</v>
      </c>
      <c r="N1183" s="180">
        <v>17015168</v>
      </c>
      <c r="O1183" s="216">
        <f t="shared" ref="O1183:O1184" si="2040">P1183/1000000</f>
        <v>56.451231999999997</v>
      </c>
      <c r="P1183" s="180">
        <v>56451232</v>
      </c>
      <c r="Q1183" s="221">
        <f t="shared" ref="Q1183:Q1184" si="2041">R1183/1000000</f>
        <v>44.682827000000003</v>
      </c>
      <c r="R1183" s="222">
        <v>44682827</v>
      </c>
      <c r="S1183" s="222">
        <f>R1183+P1183</f>
        <v>101134059</v>
      </c>
      <c r="T1183" s="222">
        <f>S1183/1000000</f>
        <v>101.13405899999999</v>
      </c>
      <c r="U1183" s="266">
        <f>R1183/S1183</f>
        <v>0.44181779552623318</v>
      </c>
      <c r="V1183" s="187">
        <v>65</v>
      </c>
      <c r="W1183" s="223">
        <f t="shared" si="2036"/>
        <v>1.5559086</v>
      </c>
      <c r="X1183" s="266">
        <f>N1183/(V1183*1000000)</f>
        <v>0.26177181538461536</v>
      </c>
      <c r="Y1183" s="195">
        <v>2015</v>
      </c>
      <c r="Z1183" s="190"/>
      <c r="AA1183" s="190"/>
      <c r="AB1183" s="224" t="s">
        <v>3908</v>
      </c>
      <c r="AC1183" s="190"/>
    </row>
    <row r="1184" spans="1:29">
      <c r="A1184" s="268" t="s">
        <v>3909</v>
      </c>
      <c r="B1184" s="177">
        <v>28</v>
      </c>
      <c r="C1184" s="178">
        <v>35</v>
      </c>
      <c r="D1184" s="179">
        <f t="shared" si="2037"/>
        <v>31.5</v>
      </c>
      <c r="E1184" s="178">
        <v>48</v>
      </c>
      <c r="F1184" s="180">
        <v>43</v>
      </c>
      <c r="G1184" s="181">
        <f t="shared" si="1094"/>
        <v>5</v>
      </c>
      <c r="H1184" s="182">
        <f t="shared" si="2038"/>
        <v>45.5</v>
      </c>
      <c r="I1184" s="181">
        <f t="shared" si="1466"/>
        <v>-14</v>
      </c>
      <c r="J1184" s="204" t="s">
        <v>1544</v>
      </c>
      <c r="K1184" s="204" t="s">
        <v>1544</v>
      </c>
      <c r="L1184" s="183" t="s">
        <v>1547</v>
      </c>
      <c r="M1184" s="184">
        <f t="shared" si="2039"/>
        <v>9.9590530000000008</v>
      </c>
      <c r="N1184" s="180">
        <v>9959053</v>
      </c>
      <c r="O1184" s="184">
        <f t="shared" si="2040"/>
        <v>20.868638000000001</v>
      </c>
      <c r="P1184" s="180">
        <v>20868638</v>
      </c>
      <c r="Q1184" s="184">
        <f t="shared" si="2041"/>
        <v>0.88472700000000004</v>
      </c>
      <c r="R1184" s="185">
        <f>S1184-P1184</f>
        <v>884727</v>
      </c>
      <c r="S1184" s="180">
        <v>21753365</v>
      </c>
      <c r="T1184" s="185">
        <f>S1184/100000</f>
        <v>217.53364999999999</v>
      </c>
      <c r="U1184" s="186">
        <f t="shared" ref="U1184:U1197" si="2042">(R1184/S1184)</f>
        <v>4.0670811159560831E-2</v>
      </c>
      <c r="V1184" s="187">
        <v>14</v>
      </c>
      <c r="W1184" s="239">
        <f>SUM(S1184/(V1184*1000000))</f>
        <v>1.5538117857142857</v>
      </c>
      <c r="X1184" s="186">
        <f t="shared" ref="X1184:X1197" si="2043">SUM(M1184/V1184)</f>
        <v>0.71136092857142863</v>
      </c>
      <c r="Y1184" s="178">
        <v>2018</v>
      </c>
      <c r="Z1184" s="190"/>
      <c r="AA1184" s="190"/>
      <c r="AB1184" s="191" t="s">
        <v>3910</v>
      </c>
      <c r="AC1184" s="190"/>
    </row>
    <row r="1185" spans="1:29">
      <c r="A1185" s="261" t="s">
        <v>3911</v>
      </c>
      <c r="B1185" s="218">
        <v>24</v>
      </c>
      <c r="C1185" s="178">
        <v>38</v>
      </c>
      <c r="D1185" s="219">
        <f>AVERAGE(B1185:C1185)</f>
        <v>31</v>
      </c>
      <c r="E1185" s="178">
        <v>53</v>
      </c>
      <c r="F1185" s="178">
        <v>47</v>
      </c>
      <c r="G1185" s="220">
        <f t="shared" si="1094"/>
        <v>6</v>
      </c>
      <c r="H1185" s="220">
        <f>AVERAGE(E1185:F1185)</f>
        <v>50</v>
      </c>
      <c r="I1185" s="220">
        <f t="shared" si="1466"/>
        <v>-19</v>
      </c>
      <c r="J1185" s="213" t="s">
        <v>1550</v>
      </c>
      <c r="K1185" s="213" t="s">
        <v>1623</v>
      </c>
      <c r="L1185" s="213" t="s">
        <v>1541</v>
      </c>
      <c r="M1185" s="221">
        <v>15</v>
      </c>
      <c r="N1185" s="222">
        <f>M1185*1000000</f>
        <v>15000000</v>
      </c>
      <c r="O1185" s="184">
        <v>44.27</v>
      </c>
      <c r="P1185" s="222">
        <f>O1185*1000000</f>
        <v>44270000</v>
      </c>
      <c r="Q1185" s="184">
        <v>64.05</v>
      </c>
      <c r="R1185" s="180">
        <f>SUM(Q1185*1000000)</f>
        <v>64050000</v>
      </c>
      <c r="S1185" s="222">
        <f>T1185*1000000</f>
        <v>108300000</v>
      </c>
      <c r="T1185" s="222">
        <v>108.3</v>
      </c>
      <c r="U1185" s="209">
        <f t="shared" si="2042"/>
        <v>0.59141274238227148</v>
      </c>
      <c r="V1185" s="187">
        <v>70</v>
      </c>
      <c r="W1185" s="223">
        <f>SUM(T1185/V1185)</f>
        <v>1.5471428571428572</v>
      </c>
      <c r="X1185" s="228">
        <f t="shared" si="2043"/>
        <v>0.21428571428571427</v>
      </c>
      <c r="Y1185" s="178">
        <v>2009</v>
      </c>
      <c r="Z1185" s="190"/>
      <c r="AA1185" s="190"/>
      <c r="AB1185" s="224" t="s">
        <v>3912</v>
      </c>
      <c r="AC1185" s="189"/>
    </row>
    <row r="1186" spans="1:29">
      <c r="A1186" s="262" t="s">
        <v>3913</v>
      </c>
      <c r="B1186" s="177">
        <v>45</v>
      </c>
      <c r="C1186" s="195">
        <v>52</v>
      </c>
      <c r="D1186" s="179">
        <f>(B1186+C1186)/2</f>
        <v>48.5</v>
      </c>
      <c r="E1186" s="195">
        <v>52</v>
      </c>
      <c r="F1186" s="195">
        <v>69</v>
      </c>
      <c r="G1186" s="182">
        <f t="shared" si="1094"/>
        <v>-17</v>
      </c>
      <c r="H1186" s="182">
        <f>(E1186+F1186)/2</f>
        <v>60.5</v>
      </c>
      <c r="I1186" s="181">
        <f t="shared" si="1466"/>
        <v>-12</v>
      </c>
      <c r="J1186" s="196" t="s">
        <v>1636</v>
      </c>
      <c r="K1186" s="196" t="s">
        <v>1691</v>
      </c>
      <c r="L1186" s="197" t="s">
        <v>1541</v>
      </c>
      <c r="M1186" s="198">
        <f>N1186/1000000</f>
        <v>18.676033</v>
      </c>
      <c r="N1186" s="180">
        <v>18676033</v>
      </c>
      <c r="O1186" s="198">
        <f>P1186/1000000</f>
        <v>40.563557000000003</v>
      </c>
      <c r="P1186" s="180">
        <v>40563557</v>
      </c>
      <c r="Q1186" s="198">
        <f>R1186/1000000</f>
        <v>129.23836399999999</v>
      </c>
      <c r="R1186" s="181">
        <f>S1186-P1186</f>
        <v>129238364</v>
      </c>
      <c r="S1186" s="180">
        <v>169801921</v>
      </c>
      <c r="T1186" s="180">
        <f t="shared" ref="T1186:T1188" si="2044">S1186/1000000</f>
        <v>169.80192099999999</v>
      </c>
      <c r="U1186" s="186">
        <f t="shared" si="2042"/>
        <v>0.76111249648347623</v>
      </c>
      <c r="V1186" s="227">
        <v>110</v>
      </c>
      <c r="W1186" s="239">
        <f>SUM(S1186/(V1186*1000000))</f>
        <v>1.5436538272727274</v>
      </c>
      <c r="X1186" s="186">
        <f t="shared" si="2043"/>
        <v>0.16978211818181818</v>
      </c>
      <c r="Y1186" s="195">
        <v>2017</v>
      </c>
      <c r="Z1186" s="202"/>
      <c r="AA1186" s="202"/>
      <c r="AB1186" s="203" t="s">
        <v>3914</v>
      </c>
      <c r="AC1186" s="202"/>
    </row>
    <row r="1187" spans="1:29">
      <c r="A1187" s="261" t="s">
        <v>3915</v>
      </c>
      <c r="B1187" s="206">
        <v>36</v>
      </c>
      <c r="C1187" s="189">
        <v>46</v>
      </c>
      <c r="D1187" s="237">
        <f>AVERAGE(B1187:C1187)</f>
        <v>41</v>
      </c>
      <c r="E1187" s="189">
        <v>59</v>
      </c>
      <c r="F1187" s="178">
        <v>60</v>
      </c>
      <c r="G1187" s="178">
        <f t="shared" si="1094"/>
        <v>-1</v>
      </c>
      <c r="H1187" s="178">
        <f>AVERAGE(E1187:F1187)</f>
        <v>59.5</v>
      </c>
      <c r="I1187" s="218">
        <f t="shared" si="1466"/>
        <v>-18.5</v>
      </c>
      <c r="J1187" s="213" t="s">
        <v>1609</v>
      </c>
      <c r="K1187" s="213" t="s">
        <v>1987</v>
      </c>
      <c r="L1187" s="213" t="s">
        <v>1541</v>
      </c>
      <c r="M1187" s="184">
        <v>32.21</v>
      </c>
      <c r="N1187" s="222">
        <f>M1187*1000000</f>
        <v>32210000</v>
      </c>
      <c r="O1187" s="184">
        <v>83.5</v>
      </c>
      <c r="P1187" s="222">
        <f>O1187*1000000</f>
        <v>83500000</v>
      </c>
      <c r="Q1187" s="184">
        <v>143.4</v>
      </c>
      <c r="R1187" s="180">
        <f>SUM(Q1187*1000000)</f>
        <v>143400000</v>
      </c>
      <c r="S1187" s="185">
        <f>SUM(N1187:P1187)</f>
        <v>115710083.5</v>
      </c>
      <c r="T1187" s="180">
        <f t="shared" si="2044"/>
        <v>115.7100835</v>
      </c>
      <c r="U1187" s="209">
        <f t="shared" si="2042"/>
        <v>1.2393042651291493</v>
      </c>
      <c r="V1187" s="187">
        <v>75</v>
      </c>
      <c r="W1187" s="223">
        <f>SUM(T1187/V1187)</f>
        <v>1.5428011133333333</v>
      </c>
      <c r="X1187" s="228">
        <f t="shared" si="2043"/>
        <v>0.42946666666666666</v>
      </c>
      <c r="Y1187" s="178">
        <v>2011</v>
      </c>
      <c r="Z1187" s="190"/>
      <c r="AA1187" s="190"/>
      <c r="AB1187" s="224" t="s">
        <v>3916</v>
      </c>
      <c r="AC1187" s="189"/>
    </row>
    <row r="1188" spans="1:29">
      <c r="A1188" s="229" t="s">
        <v>3917</v>
      </c>
      <c r="B1188" s="177">
        <v>77</v>
      </c>
      <c r="C1188" s="177">
        <v>59</v>
      </c>
      <c r="D1188" s="230">
        <f t="shared" ref="D1188:D1190" si="2045">(B1188+C1188)/2</f>
        <v>68</v>
      </c>
      <c r="E1188" s="177">
        <v>89</v>
      </c>
      <c r="F1188" s="177">
        <v>66</v>
      </c>
      <c r="G1188" s="177">
        <f t="shared" si="1094"/>
        <v>23</v>
      </c>
      <c r="H1188" s="177">
        <f t="shared" ref="H1188:H1190" si="2046">(E1188+F1188)/2</f>
        <v>77.5</v>
      </c>
      <c r="I1188" s="177">
        <f t="shared" si="1466"/>
        <v>-9.5</v>
      </c>
      <c r="J1188" s="204" t="s">
        <v>1432</v>
      </c>
      <c r="K1188" s="231" t="s">
        <v>1432</v>
      </c>
      <c r="L1188" s="232" t="s">
        <v>1541</v>
      </c>
      <c r="M1188" s="216">
        <f t="shared" ref="M1188:M1190" si="2047">N1188/1000000</f>
        <v>14.114124</v>
      </c>
      <c r="N1188" s="233">
        <v>14114124</v>
      </c>
      <c r="O1188" s="216">
        <f t="shared" ref="O1188:O1190" si="2048">P1188/1000000</f>
        <v>30.796016000000002</v>
      </c>
      <c r="P1188" s="180">
        <v>30796016</v>
      </c>
      <c r="Q1188" s="216">
        <f t="shared" ref="Q1188:Q1190" si="2049">R1188/1000000</f>
        <v>38.6</v>
      </c>
      <c r="R1188" s="233">
        <v>38600000</v>
      </c>
      <c r="S1188" s="180">
        <f>P1188+R1188</f>
        <v>69396016</v>
      </c>
      <c r="T1188" s="180">
        <f t="shared" si="2044"/>
        <v>69.396016000000003</v>
      </c>
      <c r="U1188" s="234">
        <f t="shared" si="2042"/>
        <v>0.55622789642563919</v>
      </c>
      <c r="V1188" s="227">
        <v>45</v>
      </c>
      <c r="W1188" s="235">
        <f t="shared" ref="W1188:W1190" si="2050">SUM(S1188/(V1188*1000000))</f>
        <v>1.5421336888888888</v>
      </c>
      <c r="X1188" s="234">
        <f t="shared" si="2043"/>
        <v>0.31364720000000001</v>
      </c>
      <c r="Y1188" s="177">
        <v>2019</v>
      </c>
      <c r="Z1188" s="236"/>
      <c r="AA1188" s="236"/>
      <c r="AB1188" s="248" t="s">
        <v>3918</v>
      </c>
      <c r="AC1188" s="190"/>
    </row>
    <row r="1189" spans="1:29">
      <c r="A1189" s="268" t="s">
        <v>3919</v>
      </c>
      <c r="B1189" s="177">
        <v>71</v>
      </c>
      <c r="C1189" s="178">
        <v>59</v>
      </c>
      <c r="D1189" s="179">
        <f t="shared" si="2045"/>
        <v>65</v>
      </c>
      <c r="E1189" s="178">
        <v>87</v>
      </c>
      <c r="F1189" s="180">
        <v>76</v>
      </c>
      <c r="G1189" s="181">
        <f t="shared" si="1094"/>
        <v>11</v>
      </c>
      <c r="H1189" s="182">
        <f t="shared" si="2046"/>
        <v>81.5</v>
      </c>
      <c r="I1189" s="181">
        <f t="shared" si="1466"/>
        <v>-16.5</v>
      </c>
      <c r="J1189" s="204" t="s">
        <v>1608</v>
      </c>
      <c r="K1189" s="204" t="s">
        <v>1608</v>
      </c>
      <c r="L1189" s="183" t="s">
        <v>1541</v>
      </c>
      <c r="M1189" s="184">
        <f t="shared" si="2047"/>
        <v>24.585139000000002</v>
      </c>
      <c r="N1189" s="180">
        <v>24585139</v>
      </c>
      <c r="O1189" s="184">
        <f t="shared" si="2048"/>
        <v>78.163500999999997</v>
      </c>
      <c r="P1189" s="180">
        <v>78163501</v>
      </c>
      <c r="Q1189" s="184">
        <f t="shared" si="2049"/>
        <v>37.391936999999999</v>
      </c>
      <c r="R1189" s="185">
        <f>S1189-P1189</f>
        <v>37391937</v>
      </c>
      <c r="S1189" s="180">
        <v>115555438</v>
      </c>
      <c r="T1189" s="185">
        <f t="shared" ref="T1189:T1190" si="2051">S1189/100000</f>
        <v>1155.55438</v>
      </c>
      <c r="U1189" s="186">
        <f t="shared" si="2042"/>
        <v>0.32358439937720629</v>
      </c>
      <c r="V1189" s="187">
        <v>75</v>
      </c>
      <c r="W1189" s="239">
        <f t="shared" si="2050"/>
        <v>1.5407391733333333</v>
      </c>
      <c r="X1189" s="186">
        <f t="shared" si="2043"/>
        <v>0.32780185333333334</v>
      </c>
      <c r="Y1189" s="178">
        <v>2018</v>
      </c>
      <c r="Z1189" s="190"/>
      <c r="AA1189" s="190"/>
      <c r="AB1189" s="191" t="s">
        <v>3920</v>
      </c>
      <c r="AC1189" s="190"/>
    </row>
    <row r="1190" spans="1:29">
      <c r="A1190" s="267" t="s">
        <v>323</v>
      </c>
      <c r="B1190" s="177">
        <v>81</v>
      </c>
      <c r="C1190" s="178">
        <v>70</v>
      </c>
      <c r="D1190" s="179">
        <f t="shared" si="2045"/>
        <v>75.5</v>
      </c>
      <c r="E1190" s="178">
        <v>94</v>
      </c>
      <c r="F1190" s="180">
        <v>76</v>
      </c>
      <c r="G1190" s="181">
        <f t="shared" si="1094"/>
        <v>18</v>
      </c>
      <c r="H1190" s="182">
        <f t="shared" si="2046"/>
        <v>85</v>
      </c>
      <c r="I1190" s="181">
        <f t="shared" si="1466"/>
        <v>-9.5</v>
      </c>
      <c r="J1190" s="183" t="s">
        <v>1565</v>
      </c>
      <c r="K1190" s="183" t="s">
        <v>2803</v>
      </c>
      <c r="L1190" s="183" t="s">
        <v>1536</v>
      </c>
      <c r="M1190" s="184">
        <f t="shared" si="2047"/>
        <v>5.5015200000000002</v>
      </c>
      <c r="N1190" s="180">
        <v>5501520</v>
      </c>
      <c r="O1190" s="184">
        <f t="shared" si="2048"/>
        <v>35.252256000000003</v>
      </c>
      <c r="P1190" s="180">
        <v>35252256</v>
      </c>
      <c r="Q1190" s="184">
        <f t="shared" si="2049"/>
        <v>0.16087199999999999</v>
      </c>
      <c r="R1190" s="180">
        <v>160872</v>
      </c>
      <c r="S1190" s="180">
        <v>35413128</v>
      </c>
      <c r="T1190" s="185">
        <f t="shared" si="2051"/>
        <v>354.13128</v>
      </c>
      <c r="U1190" s="186">
        <f t="shared" si="2042"/>
        <v>4.5427221227111033E-3</v>
      </c>
      <c r="V1190" s="187">
        <v>23</v>
      </c>
      <c r="W1190" s="239">
        <f t="shared" si="2050"/>
        <v>1.5397012173913043</v>
      </c>
      <c r="X1190" s="186">
        <f t="shared" si="2043"/>
        <v>0.23919652173913045</v>
      </c>
      <c r="Y1190" s="178">
        <v>2018</v>
      </c>
      <c r="Z1190" s="190"/>
      <c r="AA1190" s="190"/>
      <c r="AB1190" s="193" t="s">
        <v>1537</v>
      </c>
      <c r="AC1190" s="190"/>
    </row>
    <row r="1191" spans="1:29">
      <c r="A1191" s="261" t="s">
        <v>3921</v>
      </c>
      <c r="B1191" s="218">
        <v>11</v>
      </c>
      <c r="C1191" s="178">
        <v>29</v>
      </c>
      <c r="D1191" s="237">
        <f t="shared" ref="D1191:D1197" si="2052">AVERAGE(B1191:C1191)</f>
        <v>20</v>
      </c>
      <c r="E1191" s="178">
        <v>53</v>
      </c>
      <c r="F1191" s="178">
        <v>44</v>
      </c>
      <c r="G1191" s="178">
        <f t="shared" si="1094"/>
        <v>9</v>
      </c>
      <c r="H1191" s="178">
        <f t="shared" ref="H1191:H1197" si="2053">AVERAGE(E1191:F1191)</f>
        <v>48.5</v>
      </c>
      <c r="I1191" s="218">
        <f t="shared" si="1466"/>
        <v>-28.5</v>
      </c>
      <c r="J1191" s="213" t="s">
        <v>1701</v>
      </c>
      <c r="K1191" s="213" t="s">
        <v>3922</v>
      </c>
      <c r="L1191" s="213" t="s">
        <v>1547</v>
      </c>
      <c r="M1191" s="221">
        <v>21.6</v>
      </c>
      <c r="N1191" s="222">
        <f>M1191*1000000</f>
        <v>21600000</v>
      </c>
      <c r="O1191" s="184">
        <v>70.23</v>
      </c>
      <c r="P1191" s="222">
        <f>O1191*1000000</f>
        <v>70230000</v>
      </c>
      <c r="Q1191" s="184">
        <v>41</v>
      </c>
      <c r="R1191" s="180">
        <f>SUM(Q1191*1000000)</f>
        <v>41000000</v>
      </c>
      <c r="S1191" s="222">
        <f>T1191*1000000</f>
        <v>111230000</v>
      </c>
      <c r="T1191" s="222">
        <v>111.23</v>
      </c>
      <c r="U1191" s="209">
        <f t="shared" si="2042"/>
        <v>0.3686055920165423</v>
      </c>
      <c r="V1191" s="187">
        <v>72.5</v>
      </c>
      <c r="W1191" s="223">
        <f t="shared" ref="W1191:W1192" si="2054">SUM(T1191/V1191)</f>
        <v>1.5342068965517242</v>
      </c>
      <c r="X1191" s="228">
        <f t="shared" si="2043"/>
        <v>0.29793103448275865</v>
      </c>
      <c r="Y1191" s="178">
        <v>2008</v>
      </c>
      <c r="Z1191" s="190"/>
      <c r="AA1191" s="190"/>
      <c r="AB1191" s="224" t="s">
        <v>3923</v>
      </c>
      <c r="AC1191" s="189"/>
    </row>
    <row r="1192" spans="1:29">
      <c r="A1192" s="261" t="s">
        <v>3924</v>
      </c>
      <c r="B1192" s="218">
        <v>49</v>
      </c>
      <c r="C1192" s="178">
        <v>53</v>
      </c>
      <c r="D1192" s="237">
        <f t="shared" si="2052"/>
        <v>51</v>
      </c>
      <c r="E1192" s="178">
        <v>59</v>
      </c>
      <c r="F1192" s="178">
        <v>65</v>
      </c>
      <c r="G1192" s="178">
        <f t="shared" si="1094"/>
        <v>-6</v>
      </c>
      <c r="H1192" s="178">
        <f t="shared" si="2053"/>
        <v>62</v>
      </c>
      <c r="I1192" s="218">
        <f t="shared" si="1466"/>
        <v>-11</v>
      </c>
      <c r="J1192" s="213" t="s">
        <v>2011</v>
      </c>
      <c r="K1192" s="213" t="s">
        <v>2477</v>
      </c>
      <c r="L1192" s="213" t="s">
        <v>1541</v>
      </c>
      <c r="M1192" s="221">
        <v>6.8323179999999999</v>
      </c>
      <c r="N1192" s="181">
        <v>6832318</v>
      </c>
      <c r="O1192" s="216">
        <f t="shared" ref="O1192:O1193" si="2055">P1192/1000000</f>
        <v>25.61252</v>
      </c>
      <c r="P1192" s="222">
        <v>25612520</v>
      </c>
      <c r="Q1192" s="216">
        <f t="shared" ref="Q1192:Q1193" si="2056">R1192/1000000</f>
        <v>5.0544099999999998</v>
      </c>
      <c r="R1192" s="222">
        <v>5054410</v>
      </c>
      <c r="S1192" s="222">
        <v>30666930</v>
      </c>
      <c r="T1192" s="222">
        <f t="shared" ref="T1192:T1194" si="2057">S1192/1000000</f>
        <v>30.666930000000001</v>
      </c>
      <c r="U1192" s="209">
        <f t="shared" si="2042"/>
        <v>0.16481630212088397</v>
      </c>
      <c r="V1192" s="187">
        <v>20</v>
      </c>
      <c r="W1192" s="223">
        <f t="shared" si="2054"/>
        <v>1.5333464999999999</v>
      </c>
      <c r="X1192" s="228">
        <f t="shared" si="2043"/>
        <v>0.34161589999999997</v>
      </c>
      <c r="Y1192" s="178">
        <v>2007</v>
      </c>
      <c r="Z1192" s="190"/>
      <c r="AA1192" s="190"/>
      <c r="AB1192" s="191" t="s">
        <v>3925</v>
      </c>
      <c r="AC1192" s="190"/>
    </row>
    <row r="1193" spans="1:29">
      <c r="A1193" s="265" t="s">
        <v>3926</v>
      </c>
      <c r="B1193" s="241">
        <v>62</v>
      </c>
      <c r="C1193" s="182">
        <v>56</v>
      </c>
      <c r="D1193" s="242">
        <f t="shared" si="2052"/>
        <v>59</v>
      </c>
      <c r="E1193" s="182">
        <v>70</v>
      </c>
      <c r="F1193" s="182">
        <v>71</v>
      </c>
      <c r="G1193" s="211">
        <f t="shared" si="1094"/>
        <v>-1</v>
      </c>
      <c r="H1193" s="211">
        <f t="shared" si="2053"/>
        <v>70.5</v>
      </c>
      <c r="I1193" s="211">
        <f t="shared" si="1466"/>
        <v>-11.5</v>
      </c>
      <c r="J1193" s="196" t="s">
        <v>1641</v>
      </c>
      <c r="K1193" s="196" t="s">
        <v>3927</v>
      </c>
      <c r="L1193" s="196" t="s">
        <v>1536</v>
      </c>
      <c r="M1193" s="216">
        <f>N1193/1000000</f>
        <v>10.515658999999999</v>
      </c>
      <c r="N1193" s="181">
        <v>10515659</v>
      </c>
      <c r="O1193" s="216">
        <f t="shared" si="2055"/>
        <v>36.457627000000002</v>
      </c>
      <c r="P1193" s="181">
        <v>36457627</v>
      </c>
      <c r="Q1193" s="184">
        <f t="shared" si="2056"/>
        <v>1.85</v>
      </c>
      <c r="R1193" s="180">
        <v>1850000</v>
      </c>
      <c r="S1193" s="181">
        <v>38307627</v>
      </c>
      <c r="T1193" s="180">
        <f t="shared" si="2057"/>
        <v>38.307626999999997</v>
      </c>
      <c r="U1193" s="209">
        <f t="shared" si="2042"/>
        <v>4.8293255022035166E-2</v>
      </c>
      <c r="V1193" s="227">
        <v>25</v>
      </c>
      <c r="W1193" s="239">
        <f>SUM(S1193/(V1193*1000000))</f>
        <v>1.53230508</v>
      </c>
      <c r="X1193" s="228">
        <f t="shared" si="2043"/>
        <v>0.42062635999999998</v>
      </c>
      <c r="Y1193" s="182">
        <v>2014</v>
      </c>
      <c r="Z1193" s="202"/>
      <c r="AA1193" s="190"/>
      <c r="AB1193" s="224" t="s">
        <v>3928</v>
      </c>
      <c r="AC1193" s="189"/>
    </row>
    <row r="1194" spans="1:29">
      <c r="A1194" s="261" t="s">
        <v>3929</v>
      </c>
      <c r="B1194" s="206">
        <v>38</v>
      </c>
      <c r="C1194" s="189">
        <v>43</v>
      </c>
      <c r="D1194" s="237">
        <f t="shared" si="2052"/>
        <v>40.5</v>
      </c>
      <c r="E1194" s="189">
        <v>50</v>
      </c>
      <c r="F1194" s="178">
        <v>58</v>
      </c>
      <c r="G1194" s="178">
        <f t="shared" si="1094"/>
        <v>-8</v>
      </c>
      <c r="H1194" s="178">
        <f t="shared" si="2053"/>
        <v>54</v>
      </c>
      <c r="I1194" s="218">
        <f t="shared" si="1466"/>
        <v>-13.5</v>
      </c>
      <c r="J1194" s="213" t="s">
        <v>1701</v>
      </c>
      <c r="K1194" s="213" t="s">
        <v>3922</v>
      </c>
      <c r="L1194" s="213" t="s">
        <v>1547</v>
      </c>
      <c r="M1194" s="184">
        <v>7.45</v>
      </c>
      <c r="N1194" s="222">
        <f t="shared" ref="N1194:N1197" si="2058">M1194*1000000</f>
        <v>7450000</v>
      </c>
      <c r="O1194" s="184">
        <v>23.19</v>
      </c>
      <c r="P1194" s="222">
        <f t="shared" ref="P1194:P1197" si="2059">O1194*1000000</f>
        <v>23190000</v>
      </c>
      <c r="Q1194" s="184">
        <v>16.48</v>
      </c>
      <c r="R1194" s="180">
        <f t="shared" ref="R1194:R1197" si="2060">SUM(Q1194*1000000)</f>
        <v>16480000</v>
      </c>
      <c r="S1194" s="185">
        <f>SUM(N1194:P1194)</f>
        <v>30640023.190000001</v>
      </c>
      <c r="T1194" s="180">
        <f t="shared" si="2057"/>
        <v>30.640023190000001</v>
      </c>
      <c r="U1194" s="209">
        <f t="shared" si="2042"/>
        <v>0.53785860075257985</v>
      </c>
      <c r="V1194" s="187">
        <v>20</v>
      </c>
      <c r="W1194" s="223">
        <f t="shared" ref="W1194:W1198" si="2061">SUM(T1194/V1194)</f>
        <v>1.5320011595</v>
      </c>
      <c r="X1194" s="228">
        <f t="shared" si="2043"/>
        <v>0.3725</v>
      </c>
      <c r="Y1194" s="178">
        <v>2011</v>
      </c>
      <c r="Z1194" s="190"/>
      <c r="AA1194" s="190"/>
      <c r="AB1194" s="224" t="s">
        <v>3930</v>
      </c>
      <c r="AC1194" s="189"/>
    </row>
    <row r="1195" spans="1:29">
      <c r="A1195" s="261" t="s">
        <v>3931</v>
      </c>
      <c r="B1195" s="218">
        <v>39</v>
      </c>
      <c r="C1195" s="178">
        <v>45</v>
      </c>
      <c r="D1195" s="219">
        <f t="shared" si="2052"/>
        <v>42</v>
      </c>
      <c r="E1195" s="178">
        <v>42</v>
      </c>
      <c r="F1195" s="178">
        <v>57</v>
      </c>
      <c r="G1195" s="220">
        <f t="shared" si="1094"/>
        <v>-15</v>
      </c>
      <c r="H1195" s="220">
        <f t="shared" si="2053"/>
        <v>49.5</v>
      </c>
      <c r="I1195" s="220">
        <f t="shared" si="1466"/>
        <v>-7.5</v>
      </c>
      <c r="J1195" s="213" t="s">
        <v>1609</v>
      </c>
      <c r="K1195" s="213" t="s">
        <v>1733</v>
      </c>
      <c r="L1195" s="213" t="s">
        <v>1541</v>
      </c>
      <c r="M1195" s="221">
        <v>14.9</v>
      </c>
      <c r="N1195" s="222">
        <f t="shared" si="2058"/>
        <v>14900000</v>
      </c>
      <c r="O1195" s="184">
        <v>38.57</v>
      </c>
      <c r="P1195" s="222">
        <f t="shared" si="2059"/>
        <v>38570000</v>
      </c>
      <c r="Q1195" s="184">
        <v>83.86</v>
      </c>
      <c r="R1195" s="180">
        <f t="shared" si="2060"/>
        <v>83860000</v>
      </c>
      <c r="S1195" s="222">
        <f t="shared" ref="S1195:S1197" si="2062">T1195*1000000</f>
        <v>122430000</v>
      </c>
      <c r="T1195" s="222">
        <v>122.43</v>
      </c>
      <c r="U1195" s="209">
        <f t="shared" si="2042"/>
        <v>0.68496283590623208</v>
      </c>
      <c r="V1195" s="187">
        <v>80</v>
      </c>
      <c r="W1195" s="223">
        <f t="shared" si="2061"/>
        <v>1.530375</v>
      </c>
      <c r="X1195" s="228">
        <f t="shared" si="2043"/>
        <v>0.18625</v>
      </c>
      <c r="Y1195" s="178">
        <v>2009</v>
      </c>
      <c r="Z1195" s="190"/>
      <c r="AA1195" s="190"/>
      <c r="AB1195" s="224" t="s">
        <v>3932</v>
      </c>
      <c r="AC1195" s="189"/>
    </row>
    <row r="1196" spans="1:29">
      <c r="A1196" s="261" t="s">
        <v>3933</v>
      </c>
      <c r="B1196" s="218">
        <v>14</v>
      </c>
      <c r="C1196" s="178">
        <v>38</v>
      </c>
      <c r="D1196" s="237">
        <f t="shared" si="2052"/>
        <v>26</v>
      </c>
      <c r="E1196" s="178">
        <v>49</v>
      </c>
      <c r="F1196" s="178">
        <v>55</v>
      </c>
      <c r="G1196" s="178">
        <f t="shared" si="1094"/>
        <v>-6</v>
      </c>
      <c r="H1196" s="178">
        <f t="shared" si="2053"/>
        <v>52</v>
      </c>
      <c r="I1196" s="218">
        <f t="shared" si="1466"/>
        <v>-26</v>
      </c>
      <c r="J1196" s="213" t="s">
        <v>1550</v>
      </c>
      <c r="K1196" s="213" t="s">
        <v>1550</v>
      </c>
      <c r="L1196" s="213" t="s">
        <v>1547</v>
      </c>
      <c r="M1196" s="221">
        <v>7.6</v>
      </c>
      <c r="N1196" s="222">
        <f t="shared" si="2058"/>
        <v>7600000</v>
      </c>
      <c r="O1196" s="184">
        <v>20.260000000000002</v>
      </c>
      <c r="P1196" s="222">
        <f t="shared" si="2059"/>
        <v>20260000</v>
      </c>
      <c r="Q1196" s="184">
        <v>1.1499999999999999</v>
      </c>
      <c r="R1196" s="180">
        <f t="shared" si="2060"/>
        <v>1150000</v>
      </c>
      <c r="S1196" s="222">
        <f t="shared" si="2062"/>
        <v>21410000</v>
      </c>
      <c r="T1196" s="222">
        <f>SUM(O1196+Q1196)</f>
        <v>21.41</v>
      </c>
      <c r="U1196" s="209">
        <f t="shared" si="2042"/>
        <v>5.3713218122372723E-2</v>
      </c>
      <c r="V1196" s="187">
        <v>14</v>
      </c>
      <c r="W1196" s="223">
        <f t="shared" si="2061"/>
        <v>1.5292857142857144</v>
      </c>
      <c r="X1196" s="228">
        <f t="shared" si="2043"/>
        <v>0.54285714285714282</v>
      </c>
      <c r="Y1196" s="178">
        <v>2010</v>
      </c>
      <c r="Z1196" s="190"/>
      <c r="AA1196" s="190"/>
      <c r="AB1196" s="224" t="s">
        <v>3934</v>
      </c>
      <c r="AC1196" s="189"/>
    </row>
    <row r="1197" spans="1:29">
      <c r="A1197" s="261" t="s">
        <v>3935</v>
      </c>
      <c r="B1197" s="218">
        <v>65</v>
      </c>
      <c r="C1197" s="178">
        <v>52</v>
      </c>
      <c r="D1197" s="237">
        <f t="shared" si="2052"/>
        <v>58.5</v>
      </c>
      <c r="E1197" s="178">
        <v>57</v>
      </c>
      <c r="F1197" s="178">
        <v>62</v>
      </c>
      <c r="G1197" s="178">
        <f t="shared" si="1094"/>
        <v>-5</v>
      </c>
      <c r="H1197" s="178">
        <f t="shared" si="2053"/>
        <v>59.5</v>
      </c>
      <c r="I1197" s="218">
        <f t="shared" si="1466"/>
        <v>-1</v>
      </c>
      <c r="J1197" s="213" t="s">
        <v>1550</v>
      </c>
      <c r="K1197" s="213" t="s">
        <v>1550</v>
      </c>
      <c r="L1197" s="213" t="s">
        <v>1547</v>
      </c>
      <c r="M1197" s="221">
        <v>4.05</v>
      </c>
      <c r="N1197" s="222">
        <f t="shared" si="2058"/>
        <v>4050000</v>
      </c>
      <c r="O1197" s="184">
        <v>11.18</v>
      </c>
      <c r="P1197" s="222">
        <f t="shared" si="2059"/>
        <v>11180000</v>
      </c>
      <c r="Q1197" s="184">
        <v>19.399999999999999</v>
      </c>
      <c r="R1197" s="180">
        <f t="shared" si="2060"/>
        <v>19400000</v>
      </c>
      <c r="S1197" s="222">
        <f t="shared" si="2062"/>
        <v>30580000</v>
      </c>
      <c r="T1197" s="222">
        <v>30.58</v>
      </c>
      <c r="U1197" s="209">
        <f t="shared" si="2042"/>
        <v>0.63440156965336825</v>
      </c>
      <c r="V1197" s="187">
        <v>20</v>
      </c>
      <c r="W1197" s="223">
        <f t="shared" si="2061"/>
        <v>1.5289999999999999</v>
      </c>
      <c r="X1197" s="228">
        <f t="shared" si="2043"/>
        <v>0.20249999999999999</v>
      </c>
      <c r="Y1197" s="178">
        <v>2008</v>
      </c>
      <c r="Z1197" s="190"/>
      <c r="AA1197" s="190"/>
      <c r="AB1197" s="224" t="s">
        <v>3936</v>
      </c>
      <c r="AC1197" s="189"/>
    </row>
    <row r="1198" spans="1:29">
      <c r="A1198" s="262" t="s">
        <v>3937</v>
      </c>
      <c r="B1198" s="177">
        <v>87</v>
      </c>
      <c r="C1198" s="195">
        <v>71</v>
      </c>
      <c r="D1198" s="207">
        <f t="shared" ref="D1198:D1203" si="2063">(B1198+C1198)/2</f>
        <v>79</v>
      </c>
      <c r="E1198" s="195">
        <v>74</v>
      </c>
      <c r="F1198" s="195">
        <v>72</v>
      </c>
      <c r="G1198" s="180">
        <f t="shared" si="1094"/>
        <v>2</v>
      </c>
      <c r="H1198" s="195">
        <f t="shared" ref="H1198:H1203" si="2064">(E1198+F1198)/2</f>
        <v>73</v>
      </c>
      <c r="I1198" s="208">
        <f t="shared" si="1466"/>
        <v>6</v>
      </c>
      <c r="J1198" s="204" t="s">
        <v>1554</v>
      </c>
      <c r="K1198" s="204" t="s">
        <v>1554</v>
      </c>
      <c r="L1198" s="183" t="s">
        <v>1536</v>
      </c>
      <c r="M1198" s="184">
        <f t="shared" ref="M1198:M1203" si="2065">N1198/1000000</f>
        <v>6.6013130000000002</v>
      </c>
      <c r="N1198" s="180">
        <v>6601313</v>
      </c>
      <c r="O1198" s="216">
        <f t="shared" ref="O1198:O1203" si="2066">P1198/1000000</f>
        <v>27.383769999999998</v>
      </c>
      <c r="P1198" s="180">
        <v>27383770</v>
      </c>
      <c r="Q1198" s="184">
        <f t="shared" ref="Q1198:Q1203" si="2067">R1198/1000000</f>
        <v>16.939502999999998</v>
      </c>
      <c r="R1198" s="185">
        <v>16939503</v>
      </c>
      <c r="S1198" s="185">
        <f>R1198+P1198</f>
        <v>44323273</v>
      </c>
      <c r="T1198" s="185">
        <f t="shared" ref="T1198:T1199" si="2068">S1198/1000000</f>
        <v>44.323273</v>
      </c>
      <c r="U1198" s="209">
        <f>R1198/S1198</f>
        <v>0.38218077893299984</v>
      </c>
      <c r="V1198" s="187">
        <v>29</v>
      </c>
      <c r="W1198" s="188">
        <f t="shared" si="2061"/>
        <v>1.528388724137931</v>
      </c>
      <c r="X1198" s="209">
        <f>N1198/(V1198*1000000)</f>
        <v>0.22763148275862069</v>
      </c>
      <c r="Y1198" s="195">
        <v>2016</v>
      </c>
      <c r="Z1198" s="190"/>
      <c r="AA1198" s="190"/>
      <c r="AB1198" s="191" t="s">
        <v>3938</v>
      </c>
      <c r="AC1198" s="190"/>
    </row>
    <row r="1199" spans="1:29">
      <c r="A1199" s="249" t="s">
        <v>3939</v>
      </c>
      <c r="B1199" s="177">
        <v>77</v>
      </c>
      <c r="C1199" s="177">
        <v>68</v>
      </c>
      <c r="D1199" s="230">
        <f t="shared" si="2063"/>
        <v>72.5</v>
      </c>
      <c r="E1199" s="177">
        <v>64</v>
      </c>
      <c r="F1199" s="177">
        <v>73</v>
      </c>
      <c r="G1199" s="177">
        <f t="shared" si="1094"/>
        <v>-9</v>
      </c>
      <c r="H1199" s="177">
        <f t="shared" si="2064"/>
        <v>68.5</v>
      </c>
      <c r="I1199" s="177">
        <f t="shared" si="1466"/>
        <v>4</v>
      </c>
      <c r="J1199" s="183" t="s">
        <v>1554</v>
      </c>
      <c r="K1199" s="232" t="s">
        <v>3940</v>
      </c>
      <c r="L1199" s="232" t="s">
        <v>1547</v>
      </c>
      <c r="M1199" s="216">
        <f t="shared" si="2065"/>
        <v>7.1207000000000006E-2</v>
      </c>
      <c r="N1199" s="180">
        <v>71207</v>
      </c>
      <c r="O1199" s="216">
        <f t="shared" si="2066"/>
        <v>2.6601650000000001</v>
      </c>
      <c r="P1199" s="180">
        <v>2660165</v>
      </c>
      <c r="Q1199" s="216">
        <f t="shared" si="2067"/>
        <v>15.337185</v>
      </c>
      <c r="R1199" s="180">
        <v>15337185</v>
      </c>
      <c r="S1199" s="180">
        <f>P1199+R1199</f>
        <v>17997350</v>
      </c>
      <c r="T1199" s="180">
        <f t="shared" si="2068"/>
        <v>17.997350000000001</v>
      </c>
      <c r="U1199" s="234">
        <f t="shared" ref="U1199:U1200" si="2069">(R1199/S1199)</f>
        <v>0.85219129482951661</v>
      </c>
      <c r="V1199" s="227">
        <v>11.8</v>
      </c>
      <c r="W1199" s="235">
        <f t="shared" ref="W1199:W1200" si="2070">SUM(S1199/(V1199*1000000))</f>
        <v>1.5251991525423729</v>
      </c>
      <c r="X1199" s="234">
        <f t="shared" ref="X1199:X1200" si="2071">SUM(M1199/V1199)</f>
        <v>6.0344915254237292E-3</v>
      </c>
      <c r="Y1199" s="177">
        <v>2019</v>
      </c>
      <c r="Z1199" s="236"/>
      <c r="AA1199" s="236"/>
      <c r="AB1199" s="248" t="s">
        <v>3941</v>
      </c>
      <c r="AC1199" s="190"/>
    </row>
    <row r="1200" spans="1:29">
      <c r="A1200" s="268" t="s">
        <v>3942</v>
      </c>
      <c r="B1200" s="177">
        <v>73</v>
      </c>
      <c r="C1200" s="178">
        <v>56</v>
      </c>
      <c r="D1200" s="179">
        <f t="shared" si="2063"/>
        <v>64.5</v>
      </c>
      <c r="E1200" s="178">
        <v>67</v>
      </c>
      <c r="F1200" s="180">
        <v>63</v>
      </c>
      <c r="G1200" s="181">
        <f t="shared" si="1094"/>
        <v>4</v>
      </c>
      <c r="H1200" s="182">
        <f t="shared" si="2064"/>
        <v>65</v>
      </c>
      <c r="I1200" s="181">
        <f t="shared" si="1466"/>
        <v>-0.5</v>
      </c>
      <c r="J1200" s="204" t="s">
        <v>1554</v>
      </c>
      <c r="K1200" s="204" t="s">
        <v>1554</v>
      </c>
      <c r="L1200" s="183" t="s">
        <v>1536</v>
      </c>
      <c r="M1200" s="184">
        <f t="shared" si="2065"/>
        <v>11.603039000000001</v>
      </c>
      <c r="N1200" s="180">
        <v>11603039</v>
      </c>
      <c r="O1200" s="184">
        <f t="shared" si="2066"/>
        <v>31.445011000000001</v>
      </c>
      <c r="P1200" s="180">
        <v>31445011</v>
      </c>
      <c r="Q1200" s="184">
        <f t="shared" si="2067"/>
        <v>21.900001</v>
      </c>
      <c r="R1200" s="185">
        <f>S1200-P1200</f>
        <v>21900001</v>
      </c>
      <c r="S1200" s="180">
        <v>53345012</v>
      </c>
      <c r="T1200" s="185">
        <f>S1200/100000</f>
        <v>533.45011999999997</v>
      </c>
      <c r="U1200" s="186">
        <f t="shared" si="2069"/>
        <v>0.4105351218216991</v>
      </c>
      <c r="V1200" s="187">
        <v>35</v>
      </c>
      <c r="W1200" s="239">
        <f t="shared" si="2070"/>
        <v>1.5241431999999999</v>
      </c>
      <c r="X1200" s="186">
        <f t="shared" si="2071"/>
        <v>0.33151540000000002</v>
      </c>
      <c r="Y1200" s="178">
        <v>2018</v>
      </c>
      <c r="Z1200" s="190"/>
      <c r="AA1200" s="190"/>
      <c r="AB1200" s="191" t="s">
        <v>3943</v>
      </c>
      <c r="AC1200" s="190"/>
    </row>
    <row r="1201" spans="1:29">
      <c r="A1201" s="262" t="s">
        <v>3944</v>
      </c>
      <c r="B1201" s="177">
        <v>8</v>
      </c>
      <c r="C1201" s="195">
        <v>21</v>
      </c>
      <c r="D1201" s="207">
        <f t="shared" si="2063"/>
        <v>14.5</v>
      </c>
      <c r="E1201" s="195">
        <v>22</v>
      </c>
      <c r="F1201" s="195">
        <v>9</v>
      </c>
      <c r="G1201" s="180">
        <f t="shared" si="1094"/>
        <v>13</v>
      </c>
      <c r="H1201" s="195">
        <f t="shared" si="2064"/>
        <v>15.5</v>
      </c>
      <c r="I1201" s="208">
        <f t="shared" si="1466"/>
        <v>-1</v>
      </c>
      <c r="J1201" s="204" t="s">
        <v>1608</v>
      </c>
      <c r="K1201" s="204" t="s">
        <v>1608</v>
      </c>
      <c r="L1201" s="183" t="s">
        <v>1547</v>
      </c>
      <c r="M1201" s="184">
        <f t="shared" si="2065"/>
        <v>6.8441369999999999</v>
      </c>
      <c r="N1201" s="180">
        <v>6844137</v>
      </c>
      <c r="O1201" s="216">
        <f t="shared" si="2066"/>
        <v>17.062498999999999</v>
      </c>
      <c r="P1201" s="180">
        <v>17062499</v>
      </c>
      <c r="Q1201" s="184">
        <f t="shared" si="2067"/>
        <v>10.363612</v>
      </c>
      <c r="R1201" s="185">
        <v>10363612</v>
      </c>
      <c r="S1201" s="185">
        <f>R1201+P1201</f>
        <v>27426111</v>
      </c>
      <c r="T1201" s="185">
        <f t="shared" ref="T1201:T1207" si="2072">S1201/1000000</f>
        <v>27.426110999999999</v>
      </c>
      <c r="U1201" s="209">
        <f>R1201/S1201</f>
        <v>0.37787391730457154</v>
      </c>
      <c r="V1201" s="187">
        <v>18</v>
      </c>
      <c r="W1201" s="188">
        <f>SUM(T1201/V1201)</f>
        <v>1.5236728333333334</v>
      </c>
      <c r="X1201" s="209">
        <f>N1201/(V1201*1000000)</f>
        <v>0.38022983333333332</v>
      </c>
      <c r="Y1201" s="195">
        <v>2016</v>
      </c>
      <c r="Z1201" s="190"/>
      <c r="AA1201" s="190"/>
      <c r="AB1201" s="191" t="s">
        <v>3945</v>
      </c>
      <c r="AC1201" s="190"/>
    </row>
    <row r="1202" spans="1:29">
      <c r="A1202" s="229" t="s">
        <v>3946</v>
      </c>
      <c r="B1202" s="177">
        <v>79</v>
      </c>
      <c r="C1202" s="206">
        <v>58</v>
      </c>
      <c r="D1202" s="230">
        <f t="shared" si="2063"/>
        <v>68.5</v>
      </c>
      <c r="E1202" s="177">
        <v>95</v>
      </c>
      <c r="F1202" s="177">
        <v>62</v>
      </c>
      <c r="G1202" s="177">
        <f t="shared" si="1094"/>
        <v>33</v>
      </c>
      <c r="H1202" s="177">
        <f t="shared" si="2064"/>
        <v>78.5</v>
      </c>
      <c r="I1202" s="177">
        <f t="shared" si="1466"/>
        <v>-10</v>
      </c>
      <c r="J1202" s="255" t="s">
        <v>1565</v>
      </c>
      <c r="K1202" s="256" t="s">
        <v>1565</v>
      </c>
      <c r="L1202" s="232" t="s">
        <v>1541</v>
      </c>
      <c r="M1202" s="216">
        <f t="shared" si="2065"/>
        <v>0.349555</v>
      </c>
      <c r="N1202" s="233">
        <v>349555</v>
      </c>
      <c r="O1202" s="216">
        <f t="shared" si="2066"/>
        <v>18.647613</v>
      </c>
      <c r="P1202" s="180">
        <v>18647613</v>
      </c>
      <c r="Q1202" s="216">
        <f t="shared" si="2067"/>
        <v>2.5877050000000001</v>
      </c>
      <c r="R1202" s="233">
        <v>2587705</v>
      </c>
      <c r="S1202" s="180">
        <f>P1202+R1202</f>
        <v>21235318</v>
      </c>
      <c r="T1202" s="180">
        <f t="shared" si="2072"/>
        <v>21.235317999999999</v>
      </c>
      <c r="U1202" s="234">
        <f t="shared" ref="U1202:U1222" si="2073">(R1202/S1202)</f>
        <v>0.12185854716185554</v>
      </c>
      <c r="V1202" s="227">
        <v>14</v>
      </c>
      <c r="W1202" s="235">
        <f>SUM(S1202/(V1202*1000000))</f>
        <v>1.5168084285714285</v>
      </c>
      <c r="X1202" s="234">
        <f t="shared" ref="X1202:X1222" si="2074">SUM(M1202/V1202)</f>
        <v>2.4968214285714285E-2</v>
      </c>
      <c r="Y1202" s="177">
        <v>2019</v>
      </c>
      <c r="Z1202" s="236"/>
      <c r="AA1202" s="236"/>
      <c r="AB1202" s="232" t="s">
        <v>1537</v>
      </c>
      <c r="AC1202" s="190"/>
    </row>
    <row r="1203" spans="1:29">
      <c r="A1203" s="264" t="s">
        <v>3947</v>
      </c>
      <c r="B1203" s="206">
        <v>76</v>
      </c>
      <c r="C1203" s="189">
        <v>68</v>
      </c>
      <c r="D1203" s="226">
        <f t="shared" si="2063"/>
        <v>72</v>
      </c>
      <c r="E1203" s="195">
        <v>97</v>
      </c>
      <c r="F1203" s="189">
        <v>77</v>
      </c>
      <c r="G1203" s="195">
        <f t="shared" si="1094"/>
        <v>20</v>
      </c>
      <c r="H1203" s="189">
        <f t="shared" si="2064"/>
        <v>87</v>
      </c>
      <c r="I1203" s="195">
        <f t="shared" si="1466"/>
        <v>-15</v>
      </c>
      <c r="J1203" s="193" t="s">
        <v>1990</v>
      </c>
      <c r="K1203" s="193" t="s">
        <v>2050</v>
      </c>
      <c r="L1203" s="193" t="s">
        <v>1541</v>
      </c>
      <c r="M1203" s="184">
        <f t="shared" si="2065"/>
        <v>22.635037000000001</v>
      </c>
      <c r="N1203" s="185">
        <v>22635037</v>
      </c>
      <c r="O1203" s="184">
        <f t="shared" si="2066"/>
        <v>61.853408000000002</v>
      </c>
      <c r="P1203" s="180">
        <v>61853408</v>
      </c>
      <c r="Q1203" s="184">
        <f t="shared" si="2067"/>
        <v>18.5</v>
      </c>
      <c r="R1203" s="180">
        <v>18500000</v>
      </c>
      <c r="S1203" s="185">
        <f>SUM(P1203+Q1203*1000000)</f>
        <v>80353408</v>
      </c>
      <c r="T1203" s="185">
        <f t="shared" si="2072"/>
        <v>80.353408000000002</v>
      </c>
      <c r="U1203" s="209">
        <f t="shared" si="2073"/>
        <v>0.23023292303918211</v>
      </c>
      <c r="V1203" s="227">
        <v>53</v>
      </c>
      <c r="W1203" s="223">
        <f t="shared" ref="W1203:W1208" si="2075">SUM(T1203/V1203)</f>
        <v>1.5161020377358492</v>
      </c>
      <c r="X1203" s="228">
        <f t="shared" si="2074"/>
        <v>0.42707616981132074</v>
      </c>
      <c r="Y1203" s="189">
        <v>2015</v>
      </c>
      <c r="Z1203" s="190"/>
      <c r="AA1203" s="190"/>
      <c r="AB1203" s="224" t="s">
        <v>3948</v>
      </c>
      <c r="AC1203" s="189"/>
    </row>
    <row r="1204" spans="1:29">
      <c r="A1204" s="261" t="s">
        <v>3949</v>
      </c>
      <c r="B1204" s="206">
        <v>61</v>
      </c>
      <c r="C1204" s="189">
        <v>50</v>
      </c>
      <c r="D1204" s="219">
        <f t="shared" ref="D1204:D1205" si="2076">AVERAGE(B1204:C1204)</f>
        <v>55.5</v>
      </c>
      <c r="E1204" s="189">
        <v>56</v>
      </c>
      <c r="F1204" s="178">
        <v>64</v>
      </c>
      <c r="G1204" s="220">
        <f t="shared" si="1094"/>
        <v>-8</v>
      </c>
      <c r="H1204" s="220">
        <f t="shared" ref="H1204:H1205" si="2077">AVERAGE(E1204:F1204)</f>
        <v>60</v>
      </c>
      <c r="I1204" s="220">
        <f t="shared" si="1466"/>
        <v>-4.5</v>
      </c>
      <c r="J1204" s="213" t="s">
        <v>1402</v>
      </c>
      <c r="K1204" s="213" t="s">
        <v>1618</v>
      </c>
      <c r="L1204" s="213" t="s">
        <v>1557</v>
      </c>
      <c r="M1204" s="184">
        <v>18.03</v>
      </c>
      <c r="N1204" s="222">
        <f t="shared" ref="N1204:N1205" si="2078">M1204*1000000</f>
        <v>18030000</v>
      </c>
      <c r="O1204" s="184">
        <v>42.59</v>
      </c>
      <c r="P1204" s="222">
        <f t="shared" ref="P1204:P1205" si="2079">O1204*1000000</f>
        <v>42590000</v>
      </c>
      <c r="Q1204" s="184">
        <v>115.3</v>
      </c>
      <c r="R1204" s="180">
        <f t="shared" ref="R1204:R1205" si="2080">SUM(Q1204*1000000)</f>
        <v>115300000</v>
      </c>
      <c r="S1204" s="185">
        <f t="shared" ref="S1204:S1205" si="2081">SUM(N1204:P1204)</f>
        <v>60620042.590000004</v>
      </c>
      <c r="T1204" s="180">
        <f t="shared" si="2072"/>
        <v>60.620042590000004</v>
      </c>
      <c r="U1204" s="209">
        <f t="shared" si="2073"/>
        <v>1.9020112008139716</v>
      </c>
      <c r="V1204" s="187">
        <v>40</v>
      </c>
      <c r="W1204" s="223">
        <f t="shared" si="2075"/>
        <v>1.51550106475</v>
      </c>
      <c r="X1204" s="228">
        <f t="shared" si="2074"/>
        <v>0.45075000000000004</v>
      </c>
      <c r="Y1204" s="178">
        <v>2011</v>
      </c>
      <c r="Z1204" s="190"/>
      <c r="AA1204" s="190"/>
      <c r="AB1204" s="224" t="s">
        <v>3950</v>
      </c>
      <c r="AC1204" s="189"/>
    </row>
    <row r="1205" spans="1:29">
      <c r="A1205" s="261" t="s">
        <v>3951</v>
      </c>
      <c r="B1205" s="206">
        <v>15</v>
      </c>
      <c r="C1205" s="189">
        <v>36</v>
      </c>
      <c r="D1205" s="237">
        <f t="shared" si="2076"/>
        <v>25.5</v>
      </c>
      <c r="E1205" s="189">
        <v>48</v>
      </c>
      <c r="F1205" s="178">
        <v>50</v>
      </c>
      <c r="G1205" s="178">
        <f t="shared" si="1094"/>
        <v>-2</v>
      </c>
      <c r="H1205" s="178">
        <f t="shared" si="2077"/>
        <v>49</v>
      </c>
      <c r="I1205" s="218">
        <f t="shared" si="1466"/>
        <v>-23.5</v>
      </c>
      <c r="J1205" s="213" t="s">
        <v>1550</v>
      </c>
      <c r="K1205" s="213" t="s">
        <v>1623</v>
      </c>
      <c r="L1205" s="213" t="s">
        <v>1541</v>
      </c>
      <c r="M1205" s="184">
        <v>13.95</v>
      </c>
      <c r="N1205" s="222">
        <f t="shared" si="2078"/>
        <v>13950000</v>
      </c>
      <c r="O1205" s="184">
        <v>39.049999999999997</v>
      </c>
      <c r="P1205" s="222">
        <f t="shared" si="2079"/>
        <v>39050000</v>
      </c>
      <c r="Q1205" s="184">
        <v>21.14</v>
      </c>
      <c r="R1205" s="180">
        <f t="shared" si="2080"/>
        <v>21140000</v>
      </c>
      <c r="S1205" s="185">
        <f t="shared" si="2081"/>
        <v>53000039.049999997</v>
      </c>
      <c r="T1205" s="180">
        <f t="shared" si="2072"/>
        <v>53.000039049999998</v>
      </c>
      <c r="U1205" s="209">
        <f t="shared" si="2073"/>
        <v>0.39886763064564196</v>
      </c>
      <c r="V1205" s="187">
        <v>35</v>
      </c>
      <c r="W1205" s="223">
        <f t="shared" si="2075"/>
        <v>1.5142868299999999</v>
      </c>
      <c r="X1205" s="228">
        <f t="shared" si="2074"/>
        <v>0.39857142857142858</v>
      </c>
      <c r="Y1205" s="178">
        <v>2011</v>
      </c>
      <c r="Z1205" s="190"/>
      <c r="AA1205" s="190"/>
      <c r="AB1205" s="224" t="s">
        <v>3952</v>
      </c>
      <c r="AC1205" s="189"/>
    </row>
    <row r="1206" spans="1:29">
      <c r="A1206" s="264" t="s">
        <v>3953</v>
      </c>
      <c r="B1206" s="206">
        <v>85</v>
      </c>
      <c r="C1206" s="189">
        <v>71</v>
      </c>
      <c r="D1206" s="226">
        <f>(B1206+C1206)/2</f>
        <v>78</v>
      </c>
      <c r="E1206" s="195">
        <v>77</v>
      </c>
      <c r="F1206" s="189">
        <v>75</v>
      </c>
      <c r="G1206" s="195">
        <f t="shared" si="1094"/>
        <v>2</v>
      </c>
      <c r="H1206" s="189">
        <f>(E1206+F1206)/2</f>
        <v>76</v>
      </c>
      <c r="I1206" s="195">
        <f t="shared" si="1466"/>
        <v>2</v>
      </c>
      <c r="J1206" s="193" t="s">
        <v>1572</v>
      </c>
      <c r="K1206" s="193" t="s">
        <v>1572</v>
      </c>
      <c r="L1206" s="193" t="s">
        <v>1541</v>
      </c>
      <c r="M1206" s="184">
        <f t="shared" ref="M1206:M1207" si="2082">N1206/1000000</f>
        <v>2.2872340000000002</v>
      </c>
      <c r="N1206" s="185">
        <v>2287234</v>
      </c>
      <c r="O1206" s="184">
        <f t="shared" ref="O1206:O1207" si="2083">P1206/1000000</f>
        <v>12.236499999999999</v>
      </c>
      <c r="P1206" s="180">
        <v>12236500</v>
      </c>
      <c r="Q1206" s="184">
        <f t="shared" ref="Q1206:Q1207" si="2084">R1206/1000000</f>
        <v>17.993476999999999</v>
      </c>
      <c r="R1206" s="180">
        <v>17993477</v>
      </c>
      <c r="S1206" s="185">
        <f>SUM(P1206+Q1206*1000000)</f>
        <v>30229977</v>
      </c>
      <c r="T1206" s="185">
        <f t="shared" si="2072"/>
        <v>30.229977000000002</v>
      </c>
      <c r="U1206" s="209">
        <f t="shared" si="2073"/>
        <v>0.59521967218168903</v>
      </c>
      <c r="V1206" s="227">
        <v>20</v>
      </c>
      <c r="W1206" s="223">
        <f t="shared" si="2075"/>
        <v>1.5114988500000002</v>
      </c>
      <c r="X1206" s="228">
        <f t="shared" si="2074"/>
        <v>0.11436170000000001</v>
      </c>
      <c r="Y1206" s="189">
        <v>2015</v>
      </c>
      <c r="Z1206" s="190"/>
      <c r="AA1206" s="190"/>
      <c r="AB1206" s="224" t="s">
        <v>3954</v>
      </c>
      <c r="AC1206" s="189"/>
    </row>
    <row r="1207" spans="1:29">
      <c r="A1207" s="263" t="s">
        <v>3955</v>
      </c>
      <c r="B1207" s="206">
        <v>12</v>
      </c>
      <c r="C1207" s="189">
        <v>33</v>
      </c>
      <c r="D1207" s="243">
        <f t="shared" ref="D1207:D1208" si="2085">AVERAGE(B1207:C1207)</f>
        <v>22.5</v>
      </c>
      <c r="E1207" s="189">
        <v>59</v>
      </c>
      <c r="F1207" s="189">
        <v>64</v>
      </c>
      <c r="G1207" s="244">
        <f t="shared" si="1094"/>
        <v>-5</v>
      </c>
      <c r="H1207" s="244">
        <f t="shared" ref="H1207:H1208" si="2086">AVERAGE(E1207:F1207)</f>
        <v>61.5</v>
      </c>
      <c r="I1207" s="244">
        <f t="shared" si="1466"/>
        <v>-39</v>
      </c>
      <c r="J1207" s="193" t="s">
        <v>1544</v>
      </c>
      <c r="K1207" s="193" t="s">
        <v>3956</v>
      </c>
      <c r="L1207" s="193" t="s">
        <v>1541</v>
      </c>
      <c r="M1207" s="184">
        <f t="shared" si="2082"/>
        <v>9.336957</v>
      </c>
      <c r="N1207" s="185">
        <v>9336957</v>
      </c>
      <c r="O1207" s="184">
        <f t="shared" si="2083"/>
        <v>31.165420999999998</v>
      </c>
      <c r="P1207" s="185">
        <v>31165421</v>
      </c>
      <c r="Q1207" s="184">
        <f t="shared" si="2084"/>
        <v>59.4</v>
      </c>
      <c r="R1207" s="185">
        <v>59400000</v>
      </c>
      <c r="S1207" s="185">
        <v>90565421</v>
      </c>
      <c r="T1207" s="185">
        <f t="shared" si="2072"/>
        <v>90.565421000000001</v>
      </c>
      <c r="U1207" s="209">
        <f t="shared" si="2073"/>
        <v>0.65587946640252459</v>
      </c>
      <c r="V1207" s="187">
        <v>60</v>
      </c>
      <c r="W1207" s="223">
        <f t="shared" si="2075"/>
        <v>1.5094236833333334</v>
      </c>
      <c r="X1207" s="228">
        <f t="shared" si="2074"/>
        <v>0.15561595</v>
      </c>
      <c r="Y1207" s="189">
        <v>2013</v>
      </c>
      <c r="Z1207" s="190"/>
      <c r="AA1207" s="190"/>
      <c r="AB1207" s="224" t="s">
        <v>3957</v>
      </c>
      <c r="AC1207" s="189"/>
    </row>
    <row r="1208" spans="1:29">
      <c r="A1208" s="261" t="s">
        <v>3958</v>
      </c>
      <c r="B1208" s="218">
        <v>22</v>
      </c>
      <c r="C1208" s="178">
        <v>39</v>
      </c>
      <c r="D1208" s="219">
        <f t="shared" si="2085"/>
        <v>30.5</v>
      </c>
      <c r="E1208" s="178">
        <v>45</v>
      </c>
      <c r="F1208" s="178">
        <v>51</v>
      </c>
      <c r="G1208" s="220">
        <f t="shared" si="1094"/>
        <v>-6</v>
      </c>
      <c r="H1208" s="220">
        <f t="shared" si="2086"/>
        <v>48</v>
      </c>
      <c r="I1208" s="220">
        <f t="shared" si="1466"/>
        <v>-17.5</v>
      </c>
      <c r="J1208" s="213" t="s">
        <v>1601</v>
      </c>
      <c r="K1208" s="213" t="s">
        <v>1806</v>
      </c>
      <c r="L1208" s="213" t="s">
        <v>1547</v>
      </c>
      <c r="M1208" s="221">
        <v>12.3</v>
      </c>
      <c r="N1208" s="222">
        <f>M1208*1000000</f>
        <v>12300000</v>
      </c>
      <c r="O1208" s="184">
        <v>42.19</v>
      </c>
      <c r="P1208" s="222">
        <f>O1208*1000000</f>
        <v>42190000</v>
      </c>
      <c r="Q1208" s="184">
        <v>63.45</v>
      </c>
      <c r="R1208" s="180">
        <f>SUM(Q1208*1000000)</f>
        <v>63450000</v>
      </c>
      <c r="S1208" s="222">
        <f>T1208*1000000</f>
        <v>105640000</v>
      </c>
      <c r="T1208" s="222">
        <v>105.64</v>
      </c>
      <c r="U1208" s="209">
        <f t="shared" si="2073"/>
        <v>0.60062476334721693</v>
      </c>
      <c r="V1208" s="187">
        <v>70</v>
      </c>
      <c r="W1208" s="223">
        <f t="shared" si="2075"/>
        <v>1.5091428571428571</v>
      </c>
      <c r="X1208" s="228">
        <f t="shared" si="2074"/>
        <v>0.17571428571428571</v>
      </c>
      <c r="Y1208" s="178">
        <v>2009</v>
      </c>
      <c r="Z1208" s="190"/>
      <c r="AA1208" s="190"/>
      <c r="AB1208" s="224" t="s">
        <v>3959</v>
      </c>
      <c r="AC1208" s="189"/>
    </row>
    <row r="1209" spans="1:29">
      <c r="A1209" s="268" t="s">
        <v>3960</v>
      </c>
      <c r="B1209" s="177">
        <v>27</v>
      </c>
      <c r="C1209" s="178">
        <v>36</v>
      </c>
      <c r="D1209" s="179">
        <f t="shared" ref="D1209:D1210" si="2087">(B1209+C1209)/2</f>
        <v>31.5</v>
      </c>
      <c r="E1209" s="178">
        <v>35</v>
      </c>
      <c r="F1209" s="180">
        <v>42</v>
      </c>
      <c r="G1209" s="181">
        <f t="shared" si="1094"/>
        <v>-7</v>
      </c>
      <c r="H1209" s="182">
        <f t="shared" ref="H1209:H1210" si="2088">(E1209+F1209)/2</f>
        <v>38.5</v>
      </c>
      <c r="I1209" s="181">
        <f t="shared" si="1466"/>
        <v>-7</v>
      </c>
      <c r="J1209" s="204" t="s">
        <v>1608</v>
      </c>
      <c r="K1209" s="204" t="s">
        <v>1608</v>
      </c>
      <c r="L1209" s="183" t="s">
        <v>1557</v>
      </c>
      <c r="M1209" s="184">
        <f t="shared" ref="M1209:M1210" si="2089">N1209/1000000</f>
        <v>10.604774000000001</v>
      </c>
      <c r="N1209" s="180">
        <v>10604774</v>
      </c>
      <c r="O1209" s="184">
        <f t="shared" ref="O1209:O1210" si="2090">P1209/1000000</f>
        <v>43.242871000000001</v>
      </c>
      <c r="P1209" s="180">
        <v>43242871</v>
      </c>
      <c r="Q1209" s="184">
        <f>R1209/1000000</f>
        <v>45.729035000000003</v>
      </c>
      <c r="R1209" s="185">
        <f>S1209-P1209</f>
        <v>45729035</v>
      </c>
      <c r="S1209" s="180">
        <v>88971906</v>
      </c>
      <c r="T1209" s="185">
        <f>S1209/100000</f>
        <v>889.71906000000001</v>
      </c>
      <c r="U1209" s="186">
        <f t="shared" si="2073"/>
        <v>0.51397162380673289</v>
      </c>
      <c r="V1209" s="187">
        <v>59</v>
      </c>
      <c r="W1209" s="239">
        <f>SUM(S1209/(V1209*1000000))</f>
        <v>1.507998406779661</v>
      </c>
      <c r="X1209" s="186">
        <f t="shared" si="2074"/>
        <v>0.17974193220338985</v>
      </c>
      <c r="Y1209" s="178">
        <v>2018</v>
      </c>
      <c r="Z1209" s="190"/>
      <c r="AA1209" s="190"/>
      <c r="AB1209" s="191" t="s">
        <v>3961</v>
      </c>
      <c r="AC1209" s="190"/>
    </row>
    <row r="1210" spans="1:29">
      <c r="A1210" s="264" t="s">
        <v>3962</v>
      </c>
      <c r="B1210" s="206">
        <v>41</v>
      </c>
      <c r="C1210" s="189">
        <v>45</v>
      </c>
      <c r="D1210" s="226">
        <f t="shared" si="2087"/>
        <v>43</v>
      </c>
      <c r="E1210" s="189">
        <v>41</v>
      </c>
      <c r="F1210" s="189">
        <v>43</v>
      </c>
      <c r="G1210" s="195">
        <f t="shared" si="1094"/>
        <v>-2</v>
      </c>
      <c r="H1210" s="189">
        <f t="shared" si="2088"/>
        <v>42</v>
      </c>
      <c r="I1210" s="195">
        <f t="shared" si="1466"/>
        <v>1</v>
      </c>
      <c r="J1210" s="183" t="s">
        <v>1534</v>
      </c>
      <c r="K1210" s="193" t="s">
        <v>1534</v>
      </c>
      <c r="L1210" s="193" t="s">
        <v>1541</v>
      </c>
      <c r="M1210" s="184">
        <f t="shared" si="2089"/>
        <v>6.6529959999999999</v>
      </c>
      <c r="N1210" s="185">
        <v>6652996</v>
      </c>
      <c r="O1210" s="184">
        <f t="shared" si="2090"/>
        <v>20.047288000000002</v>
      </c>
      <c r="P1210" s="180">
        <v>20047288</v>
      </c>
      <c r="Q1210" s="216">
        <v>9.3000000000000007</v>
      </c>
      <c r="R1210" s="180">
        <f t="shared" ref="R1210:R1214" si="2091">SUM(Q1210*1000000)</f>
        <v>9300000</v>
      </c>
      <c r="S1210" s="185">
        <f>SUM(P1210+Q1210*1000000)</f>
        <v>29347288</v>
      </c>
      <c r="T1210" s="185">
        <f>S1210/1000000</f>
        <v>29.347287999999999</v>
      </c>
      <c r="U1210" s="209">
        <f t="shared" si="2073"/>
        <v>0.31689469909451257</v>
      </c>
      <c r="V1210" s="187">
        <v>19.5</v>
      </c>
      <c r="W1210" s="223">
        <f t="shared" ref="W1210:W1214" si="2092">SUM(T1210/V1210)</f>
        <v>1.5049891282051282</v>
      </c>
      <c r="X1210" s="228">
        <f t="shared" si="2074"/>
        <v>0.34117928205128206</v>
      </c>
      <c r="Y1210" s="189">
        <v>2015</v>
      </c>
      <c r="Z1210" s="190"/>
      <c r="AA1210" s="190"/>
      <c r="AB1210" s="224" t="s">
        <v>2282</v>
      </c>
      <c r="AC1210" s="189"/>
    </row>
    <row r="1211" spans="1:29">
      <c r="A1211" s="261" t="s">
        <v>3963</v>
      </c>
      <c r="B1211" s="218">
        <v>14</v>
      </c>
      <c r="C1211" s="178">
        <v>32</v>
      </c>
      <c r="D1211" s="237">
        <f t="shared" ref="D1211:D1214" si="2093">AVERAGE(B1211:C1211)</f>
        <v>23</v>
      </c>
      <c r="E1211" s="178">
        <v>56</v>
      </c>
      <c r="F1211" s="178">
        <v>55</v>
      </c>
      <c r="G1211" s="178">
        <f t="shared" si="1094"/>
        <v>1</v>
      </c>
      <c r="H1211" s="178">
        <f t="shared" ref="H1211:H1214" si="2094">AVERAGE(E1211:F1211)</f>
        <v>55.5</v>
      </c>
      <c r="I1211" s="218">
        <f t="shared" si="1466"/>
        <v>-32.5</v>
      </c>
      <c r="J1211" s="213" t="s">
        <v>1990</v>
      </c>
      <c r="K1211" s="213" t="s">
        <v>1991</v>
      </c>
      <c r="L1211" s="213" t="s">
        <v>1547</v>
      </c>
      <c r="M1211" s="221">
        <v>11.4</v>
      </c>
      <c r="N1211" s="222">
        <f t="shared" ref="N1211:N1214" si="2095">M1211*1000000</f>
        <v>11400000</v>
      </c>
      <c r="O1211" s="184">
        <v>28.69</v>
      </c>
      <c r="P1211" s="222">
        <f t="shared" ref="P1211:P1214" si="2096">O1211*1000000</f>
        <v>28690000</v>
      </c>
      <c r="Q1211" s="184">
        <v>23.97</v>
      </c>
      <c r="R1211" s="180">
        <f t="shared" si="2091"/>
        <v>23970000</v>
      </c>
      <c r="S1211" s="222">
        <f t="shared" ref="S1211:S1214" si="2097">T1211*1000000</f>
        <v>52660000</v>
      </c>
      <c r="T1211" s="222">
        <v>52.66</v>
      </c>
      <c r="U1211" s="209">
        <f t="shared" si="2073"/>
        <v>0.45518420053171288</v>
      </c>
      <c r="V1211" s="187">
        <v>35</v>
      </c>
      <c r="W1211" s="223">
        <f t="shared" si="2092"/>
        <v>1.5045714285714284</v>
      </c>
      <c r="X1211" s="228">
        <f t="shared" si="2074"/>
        <v>0.32571428571428573</v>
      </c>
      <c r="Y1211" s="178">
        <v>2008</v>
      </c>
      <c r="Z1211" s="190"/>
      <c r="AA1211" s="190"/>
      <c r="AB1211" s="224" t="s">
        <v>3964</v>
      </c>
      <c r="AC1211" s="189"/>
    </row>
    <row r="1212" spans="1:29">
      <c r="A1212" s="261" t="s">
        <v>3965</v>
      </c>
      <c r="B1212" s="218">
        <v>51</v>
      </c>
      <c r="C1212" s="178">
        <v>55</v>
      </c>
      <c r="D1212" s="219">
        <f t="shared" si="2093"/>
        <v>53</v>
      </c>
      <c r="E1212" s="178">
        <v>60</v>
      </c>
      <c r="F1212" s="178">
        <v>61</v>
      </c>
      <c r="G1212" s="220">
        <f t="shared" si="1094"/>
        <v>-1</v>
      </c>
      <c r="H1212" s="220">
        <f t="shared" si="2094"/>
        <v>60.5</v>
      </c>
      <c r="I1212" s="220">
        <f t="shared" si="1466"/>
        <v>-7.5</v>
      </c>
      <c r="J1212" s="213" t="s">
        <v>1609</v>
      </c>
      <c r="K1212" s="213" t="s">
        <v>1815</v>
      </c>
      <c r="L1212" s="213" t="s">
        <v>1541</v>
      </c>
      <c r="M1212" s="221">
        <v>23.37</v>
      </c>
      <c r="N1212" s="222">
        <f t="shared" si="2095"/>
        <v>23370000</v>
      </c>
      <c r="O1212" s="184">
        <v>65.45</v>
      </c>
      <c r="P1212" s="222">
        <f t="shared" si="2096"/>
        <v>65450000</v>
      </c>
      <c r="Q1212" s="184">
        <v>84.71</v>
      </c>
      <c r="R1212" s="180">
        <f t="shared" si="2091"/>
        <v>84710000</v>
      </c>
      <c r="S1212" s="222">
        <f t="shared" si="2097"/>
        <v>150160000</v>
      </c>
      <c r="T1212" s="222">
        <v>150.16</v>
      </c>
      <c r="U1212" s="209">
        <f t="shared" si="2073"/>
        <v>0.56413159296750137</v>
      </c>
      <c r="V1212" s="187">
        <v>100</v>
      </c>
      <c r="W1212" s="223">
        <f t="shared" si="2092"/>
        <v>1.5016</v>
      </c>
      <c r="X1212" s="228">
        <f t="shared" si="2074"/>
        <v>0.23370000000000002</v>
      </c>
      <c r="Y1212" s="178">
        <v>2009</v>
      </c>
      <c r="Z1212" s="190"/>
      <c r="AA1212" s="190"/>
      <c r="AB1212" s="224" t="s">
        <v>3966</v>
      </c>
      <c r="AC1212" s="189"/>
    </row>
    <row r="1213" spans="1:29">
      <c r="A1213" s="261" t="s">
        <v>3967</v>
      </c>
      <c r="B1213" s="218">
        <v>54</v>
      </c>
      <c r="C1213" s="178">
        <v>57</v>
      </c>
      <c r="D1213" s="237">
        <f t="shared" si="2093"/>
        <v>55.5</v>
      </c>
      <c r="E1213" s="178">
        <v>54</v>
      </c>
      <c r="F1213" s="178">
        <v>66</v>
      </c>
      <c r="G1213" s="178">
        <f t="shared" si="1094"/>
        <v>-12</v>
      </c>
      <c r="H1213" s="178">
        <f t="shared" si="2094"/>
        <v>60</v>
      </c>
      <c r="I1213" s="218">
        <f t="shared" si="1466"/>
        <v>-4.5</v>
      </c>
      <c r="J1213" s="213" t="s">
        <v>1550</v>
      </c>
      <c r="K1213" s="213" t="s">
        <v>1623</v>
      </c>
      <c r="L1213" s="213" t="s">
        <v>1547</v>
      </c>
      <c r="M1213" s="221">
        <v>9.1999999999999993</v>
      </c>
      <c r="N1213" s="222">
        <f t="shared" si="2095"/>
        <v>9200000</v>
      </c>
      <c r="O1213" s="184">
        <v>31.01</v>
      </c>
      <c r="P1213" s="222">
        <f t="shared" si="2096"/>
        <v>31010000</v>
      </c>
      <c r="Q1213" s="184">
        <v>29.03</v>
      </c>
      <c r="R1213" s="180">
        <f t="shared" si="2091"/>
        <v>29030000</v>
      </c>
      <c r="S1213" s="222">
        <f t="shared" si="2097"/>
        <v>60040000.000000007</v>
      </c>
      <c r="T1213" s="222">
        <f>SUM(O1213+Q1213)</f>
        <v>60.040000000000006</v>
      </c>
      <c r="U1213" s="209">
        <f t="shared" si="2073"/>
        <v>0.48351099267155223</v>
      </c>
      <c r="V1213" s="187">
        <v>40</v>
      </c>
      <c r="W1213" s="223">
        <f t="shared" si="2092"/>
        <v>1.5010000000000001</v>
      </c>
      <c r="X1213" s="228">
        <f t="shared" si="2074"/>
        <v>0.22999999999999998</v>
      </c>
      <c r="Y1213" s="178">
        <v>2010</v>
      </c>
      <c r="Z1213" s="190"/>
      <c r="AA1213" s="190"/>
      <c r="AB1213" s="224" t="s">
        <v>3968</v>
      </c>
      <c r="AC1213" s="189"/>
    </row>
    <row r="1214" spans="1:29">
      <c r="A1214" s="261" t="s">
        <v>3969</v>
      </c>
      <c r="B1214" s="218">
        <v>51</v>
      </c>
      <c r="C1214" s="178">
        <v>54</v>
      </c>
      <c r="D1214" s="237">
        <f t="shared" si="2093"/>
        <v>52.5</v>
      </c>
      <c r="E1214" s="178">
        <v>40</v>
      </c>
      <c r="F1214" s="178">
        <v>59</v>
      </c>
      <c r="G1214" s="178">
        <f t="shared" si="1094"/>
        <v>-19</v>
      </c>
      <c r="H1214" s="178">
        <f t="shared" si="2094"/>
        <v>49.5</v>
      </c>
      <c r="I1214" s="218">
        <f t="shared" si="1466"/>
        <v>3</v>
      </c>
      <c r="J1214" s="213" t="s">
        <v>1550</v>
      </c>
      <c r="K1214" s="213" t="s">
        <v>2343</v>
      </c>
      <c r="L1214" s="213" t="s">
        <v>1547</v>
      </c>
      <c r="M1214" s="221">
        <v>11</v>
      </c>
      <c r="N1214" s="222">
        <f t="shared" si="2095"/>
        <v>11000000</v>
      </c>
      <c r="O1214" s="184">
        <v>24</v>
      </c>
      <c r="P1214" s="222">
        <f t="shared" si="2096"/>
        <v>24000000</v>
      </c>
      <c r="Q1214" s="184">
        <v>2.96</v>
      </c>
      <c r="R1214" s="180">
        <f t="shared" si="2091"/>
        <v>2960000</v>
      </c>
      <c r="S1214" s="222">
        <f t="shared" si="2097"/>
        <v>26960000</v>
      </c>
      <c r="T1214" s="222">
        <v>26.96</v>
      </c>
      <c r="U1214" s="209">
        <f t="shared" si="2073"/>
        <v>0.10979228486646884</v>
      </c>
      <c r="V1214" s="187">
        <v>18</v>
      </c>
      <c r="W1214" s="223">
        <f t="shared" si="2092"/>
        <v>1.4977777777777779</v>
      </c>
      <c r="X1214" s="228">
        <f t="shared" si="2074"/>
        <v>0.61111111111111116</v>
      </c>
      <c r="Y1214" s="178">
        <v>2009</v>
      </c>
      <c r="Z1214" s="190"/>
      <c r="AA1214" s="190"/>
      <c r="AB1214" s="224" t="s">
        <v>3970</v>
      </c>
      <c r="AC1214" s="189"/>
    </row>
    <row r="1215" spans="1:29">
      <c r="A1215" s="229" t="s">
        <v>3971</v>
      </c>
      <c r="B1215" s="177">
        <v>11</v>
      </c>
      <c r="C1215" s="206">
        <v>39</v>
      </c>
      <c r="D1215" s="230">
        <f t="shared" ref="D1215:D1218" si="2098">(B1215+C1215)/2</f>
        <v>25</v>
      </c>
      <c r="E1215" s="177">
        <v>71</v>
      </c>
      <c r="F1215" s="177">
        <v>21</v>
      </c>
      <c r="G1215" s="177">
        <f t="shared" si="1094"/>
        <v>50</v>
      </c>
      <c r="H1215" s="177">
        <f t="shared" ref="H1215:H1218" si="2099">(E1215+F1215)/2</f>
        <v>46</v>
      </c>
      <c r="I1215" s="177">
        <f t="shared" si="1466"/>
        <v>-21</v>
      </c>
      <c r="J1215" s="204" t="s">
        <v>1565</v>
      </c>
      <c r="K1215" s="231" t="s">
        <v>1565</v>
      </c>
      <c r="L1215" s="232" t="s">
        <v>1547</v>
      </c>
      <c r="M1215" s="216">
        <f t="shared" ref="M1215:M1218" si="2100">N1215/1000000</f>
        <v>3.1067300000000002</v>
      </c>
      <c r="N1215" s="233">
        <v>3106730</v>
      </c>
      <c r="O1215" s="216">
        <f t="shared" ref="O1215:O1218" si="2101">P1215/1000000</f>
        <v>6.5461590000000003</v>
      </c>
      <c r="P1215" s="180">
        <v>6546159</v>
      </c>
      <c r="Q1215" s="216">
        <f>R1215/1000000</f>
        <v>0.906254</v>
      </c>
      <c r="R1215" s="233">
        <v>906254</v>
      </c>
      <c r="S1215" s="180">
        <f>P1215+R1215</f>
        <v>7452413</v>
      </c>
      <c r="T1215" s="180">
        <f t="shared" ref="T1215:T1218" si="2102">S1215/1000000</f>
        <v>7.452413</v>
      </c>
      <c r="U1215" s="234">
        <f t="shared" si="2073"/>
        <v>0.12160544510885267</v>
      </c>
      <c r="V1215" s="227">
        <v>5</v>
      </c>
      <c r="W1215" s="235">
        <f>SUM(S1215/(V1215*1000000))</f>
        <v>1.4904826</v>
      </c>
      <c r="X1215" s="234">
        <f t="shared" si="2074"/>
        <v>0.62134600000000006</v>
      </c>
      <c r="Y1215" s="177">
        <v>2019</v>
      </c>
      <c r="Z1215" s="236"/>
      <c r="AA1215" s="236"/>
      <c r="AB1215" s="232" t="s">
        <v>1537</v>
      </c>
      <c r="AC1215" s="190"/>
    </row>
    <row r="1216" spans="1:29">
      <c r="A1216" s="264" t="s">
        <v>3972</v>
      </c>
      <c r="B1216" s="206">
        <v>94</v>
      </c>
      <c r="C1216" s="189">
        <v>75</v>
      </c>
      <c r="D1216" s="226">
        <f t="shared" si="2098"/>
        <v>84.5</v>
      </c>
      <c r="E1216" s="195">
        <v>70</v>
      </c>
      <c r="F1216" s="189">
        <v>69</v>
      </c>
      <c r="G1216" s="195">
        <f t="shared" si="1094"/>
        <v>1</v>
      </c>
      <c r="H1216" s="189">
        <f t="shared" si="2099"/>
        <v>69.5</v>
      </c>
      <c r="I1216" s="195">
        <f t="shared" si="1466"/>
        <v>15</v>
      </c>
      <c r="J1216" s="193" t="s">
        <v>1550</v>
      </c>
      <c r="K1216" s="193" t="s">
        <v>1633</v>
      </c>
      <c r="L1216" s="193" t="s">
        <v>1547</v>
      </c>
      <c r="M1216" s="184">
        <f t="shared" si="2100"/>
        <v>5.2900999999999997E-2</v>
      </c>
      <c r="N1216" s="185">
        <v>52901</v>
      </c>
      <c r="O1216" s="184">
        <f t="shared" si="2101"/>
        <v>7.449681</v>
      </c>
      <c r="P1216" s="180">
        <v>7449681</v>
      </c>
      <c r="Q1216" s="216">
        <v>0</v>
      </c>
      <c r="R1216" s="180">
        <v>15084</v>
      </c>
      <c r="S1216" s="185">
        <f>SUM(P1216+Q1216*1000000)</f>
        <v>7449681</v>
      </c>
      <c r="T1216" s="185">
        <f t="shared" si="2102"/>
        <v>7.449681</v>
      </c>
      <c r="U1216" s="209">
        <f t="shared" si="2073"/>
        <v>2.0247846854113617E-3</v>
      </c>
      <c r="V1216" s="227">
        <v>5</v>
      </c>
      <c r="W1216" s="223">
        <f>SUM(T1216/V1216)</f>
        <v>1.4899362</v>
      </c>
      <c r="X1216" s="228">
        <f t="shared" si="2074"/>
        <v>1.05802E-2</v>
      </c>
      <c r="Y1216" s="189">
        <v>2015</v>
      </c>
      <c r="Z1216" s="190"/>
      <c r="AA1216" s="190"/>
      <c r="AB1216" s="224" t="s">
        <v>3973</v>
      </c>
      <c r="AC1216" s="189"/>
    </row>
    <row r="1217" spans="1:29">
      <c r="A1217" s="260" t="s">
        <v>3974</v>
      </c>
      <c r="B1217" s="177">
        <v>95</v>
      </c>
      <c r="C1217" s="177">
        <v>80</v>
      </c>
      <c r="D1217" s="230">
        <f t="shared" si="2098"/>
        <v>87.5</v>
      </c>
      <c r="E1217" s="177">
        <v>91</v>
      </c>
      <c r="F1217" s="177">
        <v>71</v>
      </c>
      <c r="G1217" s="177">
        <f t="shared" si="1094"/>
        <v>20</v>
      </c>
      <c r="H1217" s="177">
        <f t="shared" si="2099"/>
        <v>81</v>
      </c>
      <c r="I1217" s="177">
        <f t="shared" si="1466"/>
        <v>6.5</v>
      </c>
      <c r="J1217" s="204" t="s">
        <v>1554</v>
      </c>
      <c r="K1217" s="231" t="s">
        <v>1554</v>
      </c>
      <c r="L1217" s="232" t="s">
        <v>1547</v>
      </c>
      <c r="M1217" s="216">
        <f t="shared" si="2100"/>
        <v>13.251238000000001</v>
      </c>
      <c r="N1217" s="233">
        <v>13251238</v>
      </c>
      <c r="O1217" s="216">
        <f t="shared" si="2101"/>
        <v>37.144753999999999</v>
      </c>
      <c r="P1217" s="180">
        <v>37144754</v>
      </c>
      <c r="Q1217" s="216">
        <f t="shared" ref="Q1217:Q1218" si="2103">R1217/1000000</f>
        <v>0</v>
      </c>
      <c r="R1217" s="180">
        <v>0</v>
      </c>
      <c r="S1217" s="180">
        <f>P1217+R1217</f>
        <v>37144754</v>
      </c>
      <c r="T1217" s="180">
        <f t="shared" si="2102"/>
        <v>37.144753999999999</v>
      </c>
      <c r="U1217" s="234">
        <f t="shared" si="2073"/>
        <v>0</v>
      </c>
      <c r="V1217" s="227">
        <v>25</v>
      </c>
      <c r="W1217" s="235">
        <f>SUM(S1217/(V1217*1000000))</f>
        <v>1.4857901600000001</v>
      </c>
      <c r="X1217" s="234">
        <f t="shared" si="2074"/>
        <v>0.53004952000000005</v>
      </c>
      <c r="Y1217" s="177">
        <v>2019</v>
      </c>
      <c r="Z1217" s="236"/>
      <c r="AA1217" s="236"/>
      <c r="AB1217" s="232" t="s">
        <v>1537</v>
      </c>
      <c r="AC1217" s="190"/>
    </row>
    <row r="1218" spans="1:29">
      <c r="A1218" s="264" t="s">
        <v>3975</v>
      </c>
      <c r="B1218" s="206">
        <v>32</v>
      </c>
      <c r="C1218" s="189">
        <v>38</v>
      </c>
      <c r="D1218" s="226">
        <f t="shared" si="2098"/>
        <v>35</v>
      </c>
      <c r="E1218" s="195">
        <v>64</v>
      </c>
      <c r="F1218" s="189">
        <v>51</v>
      </c>
      <c r="G1218" s="195">
        <f t="shared" si="1094"/>
        <v>13</v>
      </c>
      <c r="H1218" s="189">
        <f t="shared" si="2099"/>
        <v>57.5</v>
      </c>
      <c r="I1218" s="195">
        <f t="shared" si="1466"/>
        <v>-22.5</v>
      </c>
      <c r="J1218" s="193" t="s">
        <v>1550</v>
      </c>
      <c r="K1218" s="193" t="s">
        <v>1550</v>
      </c>
      <c r="L1218" s="193" t="s">
        <v>1541</v>
      </c>
      <c r="M1218" s="184">
        <f t="shared" si="2100"/>
        <v>10.283250000000001</v>
      </c>
      <c r="N1218" s="185">
        <v>10283250</v>
      </c>
      <c r="O1218" s="184">
        <f t="shared" si="2101"/>
        <v>32.363404000000003</v>
      </c>
      <c r="P1218" s="180">
        <v>32363404</v>
      </c>
      <c r="Q1218" s="184">
        <f t="shared" si="2103"/>
        <v>12.2</v>
      </c>
      <c r="R1218" s="180">
        <v>12200000</v>
      </c>
      <c r="S1218" s="185">
        <f>SUM(P1218+Q1218*1000000)</f>
        <v>44563404</v>
      </c>
      <c r="T1218" s="185">
        <f t="shared" si="2102"/>
        <v>44.563403999999998</v>
      </c>
      <c r="U1218" s="209">
        <f t="shared" si="2073"/>
        <v>0.27376723735018088</v>
      </c>
      <c r="V1218" s="227">
        <v>30</v>
      </c>
      <c r="W1218" s="223">
        <f t="shared" ref="W1218:W1219" si="2104">SUM(T1218/V1218)</f>
        <v>1.4854467999999998</v>
      </c>
      <c r="X1218" s="228">
        <f t="shared" si="2074"/>
        <v>0.342775</v>
      </c>
      <c r="Y1218" s="189">
        <v>2015</v>
      </c>
      <c r="Z1218" s="190"/>
      <c r="AA1218" s="190"/>
      <c r="AB1218" s="224" t="s">
        <v>3976</v>
      </c>
      <c r="AC1218" s="189"/>
    </row>
    <row r="1219" spans="1:29">
      <c r="A1219" s="261" t="s">
        <v>3977</v>
      </c>
      <c r="B1219" s="218">
        <v>41</v>
      </c>
      <c r="C1219" s="178">
        <v>44</v>
      </c>
      <c r="D1219" s="237">
        <f>AVERAGE(B1219:C1219)</f>
        <v>42.5</v>
      </c>
      <c r="E1219" s="178">
        <v>50</v>
      </c>
      <c r="F1219" s="178">
        <v>67</v>
      </c>
      <c r="G1219" s="178">
        <f t="shared" si="1094"/>
        <v>-17</v>
      </c>
      <c r="H1219" s="178">
        <f>AVERAGE(E1219:F1219)</f>
        <v>58.5</v>
      </c>
      <c r="I1219" s="218">
        <f t="shared" si="1466"/>
        <v>-16</v>
      </c>
      <c r="J1219" s="213" t="s">
        <v>1609</v>
      </c>
      <c r="K1219" s="213" t="s">
        <v>2019</v>
      </c>
      <c r="L1219" s="213" t="s">
        <v>1547</v>
      </c>
      <c r="M1219" s="221">
        <v>8.52</v>
      </c>
      <c r="N1219" s="222">
        <f>M1219*1000000</f>
        <v>8520000</v>
      </c>
      <c r="O1219" s="184">
        <v>23.24</v>
      </c>
      <c r="P1219" s="222">
        <f>O1219*1000000</f>
        <v>23240000</v>
      </c>
      <c r="Q1219" s="184">
        <v>12.39</v>
      </c>
      <c r="R1219" s="180">
        <f>SUM(Q1219*1000000)</f>
        <v>12390000</v>
      </c>
      <c r="S1219" s="222">
        <f>T1219*1000000</f>
        <v>35629999.999999993</v>
      </c>
      <c r="T1219" s="222">
        <f>SUM(O1219+Q1219)</f>
        <v>35.629999999999995</v>
      </c>
      <c r="U1219" s="209">
        <f t="shared" si="2073"/>
        <v>0.34774066797642444</v>
      </c>
      <c r="V1219" s="187">
        <v>24</v>
      </c>
      <c r="W1219" s="223">
        <f t="shared" si="2104"/>
        <v>1.4845833333333331</v>
      </c>
      <c r="X1219" s="228">
        <f t="shared" si="2074"/>
        <v>0.35499999999999998</v>
      </c>
      <c r="Y1219" s="178">
        <v>2010</v>
      </c>
      <c r="Z1219" s="190"/>
      <c r="AA1219" s="190"/>
      <c r="AB1219" s="224" t="s">
        <v>3978</v>
      </c>
      <c r="AC1219" s="189"/>
    </row>
    <row r="1220" spans="1:29">
      <c r="A1220" s="262" t="s">
        <v>3979</v>
      </c>
      <c r="B1220" s="177">
        <v>68</v>
      </c>
      <c r="C1220" s="195">
        <v>74</v>
      </c>
      <c r="D1220" s="179">
        <f>(B1220+C1220)/2</f>
        <v>71</v>
      </c>
      <c r="E1220" s="195">
        <v>50</v>
      </c>
      <c r="F1220" s="195">
        <v>69</v>
      </c>
      <c r="G1220" s="182">
        <f t="shared" si="1094"/>
        <v>-19</v>
      </c>
      <c r="H1220" s="182">
        <f>(E1220+F1220)/2</f>
        <v>59.5</v>
      </c>
      <c r="I1220" s="181">
        <f t="shared" si="1466"/>
        <v>11.5</v>
      </c>
      <c r="J1220" s="196" t="s">
        <v>1572</v>
      </c>
      <c r="K1220" s="196" t="s">
        <v>1572</v>
      </c>
      <c r="L1220" s="197" t="s">
        <v>1547</v>
      </c>
      <c r="M1220" s="198">
        <f t="shared" ref="M1220:M1223" si="2105">N1220/1000000</f>
        <v>7.5346729999999997</v>
      </c>
      <c r="N1220" s="180">
        <v>7534673</v>
      </c>
      <c r="O1220" s="198">
        <f t="shared" ref="O1220:O1223" si="2106">P1220/1000000</f>
        <v>17.800004000000001</v>
      </c>
      <c r="P1220" s="180">
        <v>17800004</v>
      </c>
      <c r="Q1220" s="198">
        <f t="shared" ref="Q1220:Q1223" si="2107">R1220/1000000</f>
        <v>26.716995000000001</v>
      </c>
      <c r="R1220" s="181">
        <f>S1220-P1220</f>
        <v>26716995</v>
      </c>
      <c r="S1220" s="180">
        <v>44516999</v>
      </c>
      <c r="T1220" s="180">
        <f t="shared" ref="T1220:T1223" si="2108">S1220/1000000</f>
        <v>44.516998999999998</v>
      </c>
      <c r="U1220" s="186">
        <f t="shared" si="2073"/>
        <v>0.60015265179937216</v>
      </c>
      <c r="V1220" s="227">
        <v>30</v>
      </c>
      <c r="W1220" s="239">
        <f t="shared" ref="W1220:W1222" si="2109">SUM(S1220/(V1220*1000000))</f>
        <v>1.4838999666666666</v>
      </c>
      <c r="X1220" s="186">
        <f t="shared" si="2074"/>
        <v>0.25115576666666667</v>
      </c>
      <c r="Y1220" s="195">
        <v>2017</v>
      </c>
      <c r="Z1220" s="202"/>
      <c r="AA1220" s="202"/>
      <c r="AB1220" s="203" t="s">
        <v>3980</v>
      </c>
      <c r="AC1220" s="202"/>
    </row>
    <row r="1221" spans="1:29">
      <c r="A1221" s="265" t="s">
        <v>3981</v>
      </c>
      <c r="B1221" s="241">
        <v>89</v>
      </c>
      <c r="C1221" s="182">
        <v>69</v>
      </c>
      <c r="D1221" s="242">
        <f>AVERAGE(B1221:C1221)</f>
        <v>79</v>
      </c>
      <c r="E1221" s="182">
        <v>76</v>
      </c>
      <c r="F1221" s="182">
        <v>76</v>
      </c>
      <c r="G1221" s="211">
        <f t="shared" si="1094"/>
        <v>0</v>
      </c>
      <c r="H1221" s="211">
        <f>AVERAGE(E1221:F1221)</f>
        <v>76</v>
      </c>
      <c r="I1221" s="211">
        <f t="shared" si="1466"/>
        <v>3</v>
      </c>
      <c r="J1221" s="196" t="s">
        <v>1990</v>
      </c>
      <c r="K1221" s="196" t="s">
        <v>2050</v>
      </c>
      <c r="L1221" s="196" t="s">
        <v>1541</v>
      </c>
      <c r="M1221" s="216">
        <f t="shared" si="2105"/>
        <v>4.104552</v>
      </c>
      <c r="N1221" s="181">
        <v>4104552</v>
      </c>
      <c r="O1221" s="216">
        <f t="shared" si="2106"/>
        <v>10.724389</v>
      </c>
      <c r="P1221" s="181">
        <v>10724389</v>
      </c>
      <c r="Q1221" s="184">
        <f t="shared" si="2107"/>
        <v>7.9339919999999999</v>
      </c>
      <c r="R1221" s="180">
        <v>7933992</v>
      </c>
      <c r="S1221" s="181">
        <v>18658381</v>
      </c>
      <c r="T1221" s="180">
        <f t="shared" si="2108"/>
        <v>18.658380999999999</v>
      </c>
      <c r="U1221" s="209">
        <f t="shared" si="2073"/>
        <v>0.42522403203150372</v>
      </c>
      <c r="V1221" s="227">
        <v>12.6</v>
      </c>
      <c r="W1221" s="239">
        <f t="shared" si="2109"/>
        <v>1.4808238888888889</v>
      </c>
      <c r="X1221" s="228">
        <f t="shared" si="2074"/>
        <v>0.32575809523809524</v>
      </c>
      <c r="Y1221" s="182">
        <v>2014</v>
      </c>
      <c r="Z1221" s="202"/>
      <c r="AA1221" s="190"/>
      <c r="AB1221" s="224" t="s">
        <v>3982</v>
      </c>
      <c r="AC1221" s="189"/>
    </row>
    <row r="1222" spans="1:29">
      <c r="A1222" s="262" t="s">
        <v>3983</v>
      </c>
      <c r="B1222" s="177">
        <v>25</v>
      </c>
      <c r="C1222" s="195">
        <v>45</v>
      </c>
      <c r="D1222" s="179">
        <f t="shared" ref="D1222:D1223" si="2110">(B1222+C1222)/2</f>
        <v>35</v>
      </c>
      <c r="E1222" s="180">
        <v>34</v>
      </c>
      <c r="F1222" s="195">
        <v>31</v>
      </c>
      <c r="G1222" s="181">
        <f t="shared" si="1094"/>
        <v>3</v>
      </c>
      <c r="H1222" s="182">
        <f t="shared" ref="H1222:H1223" si="2111">(E1222+F1222)/2</f>
        <v>32.5</v>
      </c>
      <c r="I1222" s="181">
        <f t="shared" si="1466"/>
        <v>2.5</v>
      </c>
      <c r="J1222" s="183" t="s">
        <v>1534</v>
      </c>
      <c r="K1222" s="196" t="s">
        <v>1534</v>
      </c>
      <c r="L1222" s="197" t="s">
        <v>1547</v>
      </c>
      <c r="M1222" s="198">
        <f t="shared" si="2105"/>
        <v>4.785431</v>
      </c>
      <c r="N1222" s="180">
        <v>4785431</v>
      </c>
      <c r="O1222" s="198">
        <f t="shared" si="2106"/>
        <v>11.368012</v>
      </c>
      <c r="P1222" s="180">
        <v>11368012</v>
      </c>
      <c r="Q1222" s="198">
        <f t="shared" si="2107"/>
        <v>6.4</v>
      </c>
      <c r="R1222" s="181">
        <f>S1222-P1222</f>
        <v>6400000</v>
      </c>
      <c r="S1222" s="180">
        <v>17768012</v>
      </c>
      <c r="T1222" s="180">
        <f t="shared" si="2108"/>
        <v>17.768011999999999</v>
      </c>
      <c r="U1222" s="186">
        <f t="shared" si="2073"/>
        <v>0.36019786569257156</v>
      </c>
      <c r="V1222" s="227">
        <v>12</v>
      </c>
      <c r="W1222" s="239">
        <f t="shared" si="2109"/>
        <v>1.4806676666666667</v>
      </c>
      <c r="X1222" s="186">
        <f t="shared" si="2074"/>
        <v>0.39878591666666668</v>
      </c>
      <c r="Y1222" s="195">
        <v>2017</v>
      </c>
      <c r="Z1222" s="202"/>
      <c r="AA1222" s="202"/>
      <c r="AB1222" s="203" t="s">
        <v>3984</v>
      </c>
      <c r="AC1222" s="202"/>
    </row>
    <row r="1223" spans="1:29">
      <c r="A1223" s="262" t="s">
        <v>3985</v>
      </c>
      <c r="B1223" s="177">
        <v>11</v>
      </c>
      <c r="C1223" s="195">
        <v>11</v>
      </c>
      <c r="D1223" s="207">
        <f t="shared" si="2110"/>
        <v>11</v>
      </c>
      <c r="E1223" s="195">
        <v>43</v>
      </c>
      <c r="F1223" s="195">
        <v>25</v>
      </c>
      <c r="G1223" s="180">
        <f t="shared" si="1094"/>
        <v>18</v>
      </c>
      <c r="H1223" s="195">
        <f t="shared" si="2111"/>
        <v>34</v>
      </c>
      <c r="I1223" s="208">
        <f t="shared" si="1466"/>
        <v>-23</v>
      </c>
      <c r="J1223" s="204" t="s">
        <v>1565</v>
      </c>
      <c r="K1223" s="204" t="s">
        <v>1565</v>
      </c>
      <c r="L1223" s="183" t="s">
        <v>1547</v>
      </c>
      <c r="M1223" s="184">
        <f t="shared" si="2105"/>
        <v>2.8386999999999999E-2</v>
      </c>
      <c r="N1223" s="180">
        <v>28387</v>
      </c>
      <c r="O1223" s="216">
        <f t="shared" si="2106"/>
        <v>19.700032</v>
      </c>
      <c r="P1223" s="180">
        <v>19700032</v>
      </c>
      <c r="Q1223" s="184">
        <f t="shared" si="2107"/>
        <v>24.524211999999999</v>
      </c>
      <c r="R1223" s="185">
        <v>24524212</v>
      </c>
      <c r="S1223" s="185">
        <f>R1223+P1223</f>
        <v>44224244</v>
      </c>
      <c r="T1223" s="185">
        <f t="shared" si="2108"/>
        <v>44.224243999999999</v>
      </c>
      <c r="U1223" s="209">
        <f>R1223/S1223</f>
        <v>0.55454225514855604</v>
      </c>
      <c r="V1223" s="187">
        <v>30</v>
      </c>
      <c r="W1223" s="188">
        <f t="shared" ref="W1223:W1227" si="2112">SUM(T1223/V1223)</f>
        <v>1.4741414666666666</v>
      </c>
      <c r="X1223" s="209">
        <f>N1223/(V1223*1000000)</f>
        <v>9.4623333333333337E-4</v>
      </c>
      <c r="Y1223" s="195">
        <v>2016</v>
      </c>
      <c r="Z1223" s="190"/>
      <c r="AA1223" s="190"/>
      <c r="AB1223" s="191" t="s">
        <v>3986</v>
      </c>
      <c r="AC1223" s="190"/>
    </row>
    <row r="1224" spans="1:29">
      <c r="A1224" s="261" t="s">
        <v>3987</v>
      </c>
      <c r="B1224" s="218">
        <v>84</v>
      </c>
      <c r="C1224" s="178">
        <v>64</v>
      </c>
      <c r="D1224" s="219">
        <f t="shared" ref="D1224:D1225" si="2113">AVERAGE(B1224:C1224)</f>
        <v>74</v>
      </c>
      <c r="E1224" s="178">
        <v>71</v>
      </c>
      <c r="F1224" s="178">
        <v>73</v>
      </c>
      <c r="G1224" s="220">
        <f t="shared" si="1094"/>
        <v>-2</v>
      </c>
      <c r="H1224" s="220">
        <f t="shared" ref="H1224:H1225" si="2114">AVERAGE(E1224:F1224)</f>
        <v>72</v>
      </c>
      <c r="I1224" s="220">
        <f t="shared" si="1466"/>
        <v>2</v>
      </c>
      <c r="J1224" s="193" t="s">
        <v>1534</v>
      </c>
      <c r="K1224" s="213" t="s">
        <v>3988</v>
      </c>
      <c r="L1224" s="213" t="s">
        <v>1541</v>
      </c>
      <c r="M1224" s="221">
        <v>14.1</v>
      </c>
      <c r="N1224" s="222">
        <f t="shared" ref="N1224:N1225" si="2115">M1224*1000000</f>
        <v>14100000</v>
      </c>
      <c r="O1224" s="184">
        <v>37.020000000000003</v>
      </c>
      <c r="P1224" s="222">
        <f t="shared" ref="P1224:P1225" si="2116">O1224*1000000</f>
        <v>37020000</v>
      </c>
      <c r="Q1224" s="184">
        <v>50.79</v>
      </c>
      <c r="R1224" s="180">
        <f t="shared" ref="R1224:R1225" si="2117">SUM(Q1224*1000000)</f>
        <v>50790000</v>
      </c>
      <c r="S1224" s="222">
        <f t="shared" ref="S1224:S1225" si="2118">T1224*1000000</f>
        <v>88300000</v>
      </c>
      <c r="T1224" s="222">
        <v>88.3</v>
      </c>
      <c r="U1224" s="209">
        <f t="shared" ref="U1224:U1239" si="2119">(R1224/S1224)</f>
        <v>0.57519818799546996</v>
      </c>
      <c r="V1224" s="187">
        <v>60</v>
      </c>
      <c r="W1224" s="223">
        <f t="shared" si="2112"/>
        <v>1.4716666666666667</v>
      </c>
      <c r="X1224" s="228">
        <f t="shared" ref="X1224:X1239" si="2120">SUM(M1224/V1224)</f>
        <v>0.23499999999999999</v>
      </c>
      <c r="Y1224" s="178">
        <v>2009</v>
      </c>
      <c r="Z1224" s="190"/>
      <c r="AA1224" s="190"/>
      <c r="AB1224" s="224" t="s">
        <v>3989</v>
      </c>
      <c r="AC1224" s="189"/>
    </row>
    <row r="1225" spans="1:29">
      <c r="A1225" s="261" t="s">
        <v>3990</v>
      </c>
      <c r="B1225" s="218">
        <v>12</v>
      </c>
      <c r="C1225" s="178">
        <v>27</v>
      </c>
      <c r="D1225" s="219">
        <f t="shared" si="2113"/>
        <v>19.5</v>
      </c>
      <c r="E1225" s="178">
        <v>31</v>
      </c>
      <c r="F1225" s="178">
        <v>51</v>
      </c>
      <c r="G1225" s="220">
        <f t="shared" si="1094"/>
        <v>-20</v>
      </c>
      <c r="H1225" s="220">
        <f t="shared" si="2114"/>
        <v>41</v>
      </c>
      <c r="I1225" s="220">
        <f t="shared" si="1466"/>
        <v>-21.5</v>
      </c>
      <c r="J1225" s="213" t="s">
        <v>1550</v>
      </c>
      <c r="K1225" s="213" t="s">
        <v>1623</v>
      </c>
      <c r="L1225" s="213" t="s">
        <v>1547</v>
      </c>
      <c r="M1225" s="221">
        <v>6.6</v>
      </c>
      <c r="N1225" s="222">
        <f t="shared" si="2115"/>
        <v>6600000</v>
      </c>
      <c r="O1225" s="184">
        <v>29.58</v>
      </c>
      <c r="P1225" s="222">
        <f t="shared" si="2116"/>
        <v>29580000</v>
      </c>
      <c r="Q1225" s="184">
        <v>55.7</v>
      </c>
      <c r="R1225" s="180">
        <f t="shared" si="2117"/>
        <v>55700000</v>
      </c>
      <c r="S1225" s="222">
        <f t="shared" si="2118"/>
        <v>85280000</v>
      </c>
      <c r="T1225" s="222">
        <v>85.28</v>
      </c>
      <c r="U1225" s="209">
        <f t="shared" si="2119"/>
        <v>0.65314258911819889</v>
      </c>
      <c r="V1225" s="187">
        <v>58</v>
      </c>
      <c r="W1225" s="223">
        <f t="shared" si="2112"/>
        <v>1.470344827586207</v>
      </c>
      <c r="X1225" s="228">
        <f t="shared" si="2120"/>
        <v>0.11379310344827585</v>
      </c>
      <c r="Y1225" s="178">
        <v>2009</v>
      </c>
      <c r="Z1225" s="190"/>
      <c r="AA1225" s="190"/>
      <c r="AB1225" s="224" t="s">
        <v>3991</v>
      </c>
      <c r="AC1225" s="189"/>
    </row>
    <row r="1226" spans="1:29">
      <c r="A1226" s="264" t="s">
        <v>3992</v>
      </c>
      <c r="B1226" s="206">
        <v>8</v>
      </c>
      <c r="C1226" s="189">
        <v>31</v>
      </c>
      <c r="D1226" s="226">
        <f t="shared" ref="D1226:D1228" si="2121">(B1226+C1226)/2</f>
        <v>19.5</v>
      </c>
      <c r="E1226" s="195">
        <v>37</v>
      </c>
      <c r="F1226" s="189">
        <v>38</v>
      </c>
      <c r="G1226" s="195">
        <f t="shared" si="1094"/>
        <v>-1</v>
      </c>
      <c r="H1226" s="189">
        <f t="shared" ref="H1226:H1228" si="2122">(E1226+F1226)/2</f>
        <v>37.5</v>
      </c>
      <c r="I1226" s="195">
        <f t="shared" si="1466"/>
        <v>-18</v>
      </c>
      <c r="J1226" s="193" t="s">
        <v>1550</v>
      </c>
      <c r="K1226" s="193" t="s">
        <v>1550</v>
      </c>
      <c r="L1226" s="193" t="s">
        <v>1547</v>
      </c>
      <c r="M1226" s="184">
        <f t="shared" ref="M1226:M1233" si="2123">N1226/1000000</f>
        <v>13.942258000000001</v>
      </c>
      <c r="N1226" s="185">
        <v>13942258</v>
      </c>
      <c r="O1226" s="184">
        <f t="shared" ref="O1226:O1233" si="2124">P1226/1000000</f>
        <v>34.580201000000002</v>
      </c>
      <c r="P1226" s="180">
        <v>34580201</v>
      </c>
      <c r="Q1226" s="184">
        <f t="shared" ref="Q1226:Q1233" si="2125">R1226/1000000</f>
        <v>16.8</v>
      </c>
      <c r="R1226" s="180">
        <v>16800000</v>
      </c>
      <c r="S1226" s="185">
        <f t="shared" ref="S1226:S1227" si="2126">SUM(P1226+Q1226*1000000)</f>
        <v>51380201</v>
      </c>
      <c r="T1226" s="185">
        <f t="shared" ref="T1226:T1233" si="2127">S1226/1000000</f>
        <v>51.380201</v>
      </c>
      <c r="U1226" s="209">
        <f t="shared" si="2119"/>
        <v>0.32697419770701169</v>
      </c>
      <c r="V1226" s="187">
        <v>35</v>
      </c>
      <c r="W1226" s="223">
        <f t="shared" si="2112"/>
        <v>1.4680057428571429</v>
      </c>
      <c r="X1226" s="228">
        <f t="shared" si="2120"/>
        <v>0.3983502285714286</v>
      </c>
      <c r="Y1226" s="189">
        <v>2015</v>
      </c>
      <c r="Z1226" s="190"/>
      <c r="AA1226" s="190"/>
      <c r="AB1226" s="224" t="s">
        <v>3993</v>
      </c>
      <c r="AC1226" s="189"/>
    </row>
    <row r="1227" spans="1:29">
      <c r="A1227" s="264" t="s">
        <v>3994</v>
      </c>
      <c r="B1227" s="206">
        <v>86</v>
      </c>
      <c r="C1227" s="189">
        <v>70</v>
      </c>
      <c r="D1227" s="226">
        <f t="shared" si="2121"/>
        <v>78</v>
      </c>
      <c r="E1227" s="195">
        <v>84</v>
      </c>
      <c r="F1227" s="189">
        <v>74</v>
      </c>
      <c r="G1227" s="195">
        <f t="shared" si="1094"/>
        <v>10</v>
      </c>
      <c r="H1227" s="189">
        <f t="shared" si="2122"/>
        <v>79</v>
      </c>
      <c r="I1227" s="195">
        <f t="shared" si="1466"/>
        <v>-1</v>
      </c>
      <c r="J1227" s="193" t="s">
        <v>1701</v>
      </c>
      <c r="K1227" s="193" t="s">
        <v>1701</v>
      </c>
      <c r="L1227" s="193" t="s">
        <v>1536</v>
      </c>
      <c r="M1227" s="184">
        <f t="shared" si="2123"/>
        <v>3.7191770000000002</v>
      </c>
      <c r="N1227" s="185">
        <v>3719177</v>
      </c>
      <c r="O1227" s="184">
        <f t="shared" si="2124"/>
        <v>10.137502</v>
      </c>
      <c r="P1227" s="180">
        <v>10137502</v>
      </c>
      <c r="Q1227" s="184">
        <f t="shared" si="2125"/>
        <v>41.101314000000002</v>
      </c>
      <c r="R1227" s="180">
        <v>41101314</v>
      </c>
      <c r="S1227" s="185">
        <f t="shared" si="2126"/>
        <v>51238816</v>
      </c>
      <c r="T1227" s="185">
        <f t="shared" si="2127"/>
        <v>51.238816</v>
      </c>
      <c r="U1227" s="209">
        <f t="shared" si="2119"/>
        <v>0.80215190764751476</v>
      </c>
      <c r="V1227" s="187">
        <v>35</v>
      </c>
      <c r="W1227" s="223">
        <f t="shared" si="2112"/>
        <v>1.4639661714285714</v>
      </c>
      <c r="X1227" s="228">
        <f t="shared" si="2120"/>
        <v>0.1062622</v>
      </c>
      <c r="Y1227" s="189">
        <v>2015</v>
      </c>
      <c r="Z1227" s="190"/>
      <c r="AA1227" s="190"/>
      <c r="AB1227" s="224" t="s">
        <v>3995</v>
      </c>
      <c r="AC1227" s="189"/>
    </row>
    <row r="1228" spans="1:29">
      <c r="A1228" s="262" t="s">
        <v>3996</v>
      </c>
      <c r="B1228" s="177">
        <v>38</v>
      </c>
      <c r="C1228" s="195">
        <v>44</v>
      </c>
      <c r="D1228" s="179">
        <f t="shared" si="2121"/>
        <v>41</v>
      </c>
      <c r="E1228" s="195">
        <v>51</v>
      </c>
      <c r="F1228" s="195">
        <v>46</v>
      </c>
      <c r="G1228" s="182">
        <f t="shared" si="1094"/>
        <v>5</v>
      </c>
      <c r="H1228" s="182">
        <f t="shared" si="2122"/>
        <v>48.5</v>
      </c>
      <c r="I1228" s="181">
        <f t="shared" si="1466"/>
        <v>-7.5</v>
      </c>
      <c r="J1228" s="196" t="s">
        <v>1609</v>
      </c>
      <c r="K1228" s="196" t="s">
        <v>2189</v>
      </c>
      <c r="L1228" s="197" t="s">
        <v>1547</v>
      </c>
      <c r="M1228" s="198">
        <f t="shared" si="2123"/>
        <v>10.016323</v>
      </c>
      <c r="N1228" s="180">
        <v>10016323</v>
      </c>
      <c r="O1228" s="198">
        <f t="shared" si="2124"/>
        <v>30.718107</v>
      </c>
      <c r="P1228" s="180">
        <v>30718107</v>
      </c>
      <c r="Q1228" s="198">
        <f t="shared" si="2125"/>
        <v>0</v>
      </c>
      <c r="R1228" s="181">
        <f>S1228-P1228</f>
        <v>0</v>
      </c>
      <c r="S1228" s="180">
        <v>30718107</v>
      </c>
      <c r="T1228" s="180">
        <f t="shared" si="2127"/>
        <v>30.718107</v>
      </c>
      <c r="U1228" s="186">
        <f t="shared" si="2119"/>
        <v>0</v>
      </c>
      <c r="V1228" s="227">
        <v>21</v>
      </c>
      <c r="W1228" s="239">
        <f t="shared" ref="W1228:W1229" si="2128">SUM(S1228/(V1228*1000000))</f>
        <v>1.4627669999999999</v>
      </c>
      <c r="X1228" s="186">
        <f t="shared" si="2120"/>
        <v>0.47696776190476192</v>
      </c>
      <c r="Y1228" s="195">
        <v>2017</v>
      </c>
      <c r="Z1228" s="202"/>
      <c r="AA1228" s="202"/>
      <c r="AB1228" s="212" t="s">
        <v>1537</v>
      </c>
      <c r="AC1228" s="202"/>
    </row>
    <row r="1229" spans="1:29">
      <c r="A1229" s="265" t="s">
        <v>3997</v>
      </c>
      <c r="B1229" s="241">
        <v>67</v>
      </c>
      <c r="C1229" s="182">
        <v>58</v>
      </c>
      <c r="D1229" s="242">
        <f>AVERAGE(B1229:C1229)</f>
        <v>62.5</v>
      </c>
      <c r="E1229" s="182">
        <v>73</v>
      </c>
      <c r="F1229" s="182">
        <v>54</v>
      </c>
      <c r="G1229" s="211">
        <f t="shared" si="1094"/>
        <v>19</v>
      </c>
      <c r="H1229" s="211">
        <f>AVERAGE(E1229:F1229)</f>
        <v>63.5</v>
      </c>
      <c r="I1229" s="211">
        <f t="shared" si="1466"/>
        <v>-1</v>
      </c>
      <c r="J1229" s="196" t="s">
        <v>1572</v>
      </c>
      <c r="K1229" s="196" t="s">
        <v>3998</v>
      </c>
      <c r="L1229" s="196" t="s">
        <v>1557</v>
      </c>
      <c r="M1229" s="216">
        <f t="shared" si="2123"/>
        <v>15.873397000000001</v>
      </c>
      <c r="N1229" s="181">
        <v>15873397</v>
      </c>
      <c r="O1229" s="216">
        <f t="shared" si="2124"/>
        <v>42.024532999999998</v>
      </c>
      <c r="P1229" s="181">
        <v>42024533</v>
      </c>
      <c r="Q1229" s="184">
        <f t="shared" si="2125"/>
        <v>10.4</v>
      </c>
      <c r="R1229" s="180">
        <v>10400000</v>
      </c>
      <c r="S1229" s="181">
        <v>52424533</v>
      </c>
      <c r="T1229" s="180">
        <f t="shared" si="2127"/>
        <v>52.424532999999997</v>
      </c>
      <c r="U1229" s="209">
        <f t="shared" si="2119"/>
        <v>0.19838040331231943</v>
      </c>
      <c r="V1229" s="227">
        <v>36</v>
      </c>
      <c r="W1229" s="239">
        <f t="shared" si="2128"/>
        <v>1.4562370277777779</v>
      </c>
      <c r="X1229" s="228">
        <f t="shared" si="2120"/>
        <v>0.44092769444444446</v>
      </c>
      <c r="Y1229" s="182">
        <v>2014</v>
      </c>
      <c r="Z1229" s="202"/>
      <c r="AA1229" s="190"/>
      <c r="AB1229" s="224" t="s">
        <v>3999</v>
      </c>
      <c r="AC1229" s="189"/>
    </row>
    <row r="1230" spans="1:29">
      <c r="A1230" s="264" t="s">
        <v>4000</v>
      </c>
      <c r="B1230" s="206">
        <v>17</v>
      </c>
      <c r="C1230" s="189">
        <v>32</v>
      </c>
      <c r="D1230" s="226">
        <f>(B1230+C1230)/2</f>
        <v>24.5</v>
      </c>
      <c r="E1230" s="195">
        <v>35</v>
      </c>
      <c r="F1230" s="189">
        <v>43</v>
      </c>
      <c r="G1230" s="195">
        <f t="shared" si="1094"/>
        <v>-8</v>
      </c>
      <c r="H1230" s="189">
        <f>(E1230+F1230)/2</f>
        <v>39</v>
      </c>
      <c r="I1230" s="195">
        <f t="shared" si="1466"/>
        <v>-14.5</v>
      </c>
      <c r="J1230" s="193" t="s">
        <v>1609</v>
      </c>
      <c r="K1230" s="193" t="s">
        <v>1609</v>
      </c>
      <c r="L1230" s="193" t="s">
        <v>1557</v>
      </c>
      <c r="M1230" s="184">
        <f t="shared" si="2123"/>
        <v>7.3556220000000003</v>
      </c>
      <c r="N1230" s="185">
        <v>7355622</v>
      </c>
      <c r="O1230" s="184">
        <f t="shared" si="2124"/>
        <v>16.016484999999999</v>
      </c>
      <c r="P1230" s="180">
        <v>16016485</v>
      </c>
      <c r="Q1230" s="184">
        <f t="shared" si="2125"/>
        <v>16.016484999999999</v>
      </c>
      <c r="R1230" s="180">
        <v>16016485</v>
      </c>
      <c r="S1230" s="185">
        <f>SUM(P1230+Q1230*1000000)</f>
        <v>32032970</v>
      </c>
      <c r="T1230" s="185">
        <f t="shared" si="2127"/>
        <v>32.032969999999999</v>
      </c>
      <c r="U1230" s="209">
        <f t="shared" si="2119"/>
        <v>0.5</v>
      </c>
      <c r="V1230" s="227">
        <v>22</v>
      </c>
      <c r="W1230" s="223">
        <f>SUM(T1230/V1230)</f>
        <v>1.4560440909090908</v>
      </c>
      <c r="X1230" s="228">
        <f t="shared" si="2120"/>
        <v>0.33434645454545459</v>
      </c>
      <c r="Y1230" s="189">
        <v>2015</v>
      </c>
      <c r="Z1230" s="190"/>
      <c r="AA1230" s="190"/>
      <c r="AB1230" s="224" t="s">
        <v>4001</v>
      </c>
      <c r="AC1230" s="189"/>
    </row>
    <row r="1231" spans="1:29">
      <c r="A1231" s="261" t="s">
        <v>4002</v>
      </c>
      <c r="B1231" s="218">
        <v>80</v>
      </c>
      <c r="C1231" s="178">
        <v>67</v>
      </c>
      <c r="D1231" s="219">
        <f t="shared" ref="D1231:D1232" si="2129">AVERAGE(B1231:C1231)</f>
        <v>73.5</v>
      </c>
      <c r="E1231" s="178">
        <v>40</v>
      </c>
      <c r="F1231" s="178">
        <v>55</v>
      </c>
      <c r="G1231" s="220">
        <f t="shared" si="1094"/>
        <v>-15</v>
      </c>
      <c r="H1231" s="220">
        <f t="shared" ref="H1231:H1232" si="2130">AVERAGE(E1231:F1231)</f>
        <v>47.5</v>
      </c>
      <c r="I1231" s="220">
        <f t="shared" si="1466"/>
        <v>26</v>
      </c>
      <c r="J1231" s="213" t="s">
        <v>1609</v>
      </c>
      <c r="K1231" s="213" t="s">
        <v>2189</v>
      </c>
      <c r="L1231" s="196" t="s">
        <v>1547</v>
      </c>
      <c r="M1231" s="221">
        <f t="shared" si="2123"/>
        <v>8.4253699999999991</v>
      </c>
      <c r="N1231" s="222">
        <v>8425370</v>
      </c>
      <c r="O1231" s="184">
        <f t="shared" si="2124"/>
        <v>18.942395999999999</v>
      </c>
      <c r="P1231" s="222">
        <v>18942396</v>
      </c>
      <c r="Q1231" s="184">
        <f t="shared" si="2125"/>
        <v>14.430210000000001</v>
      </c>
      <c r="R1231" s="185">
        <v>14430210</v>
      </c>
      <c r="S1231" s="222">
        <v>33372606</v>
      </c>
      <c r="T1231" s="222">
        <f t="shared" si="2127"/>
        <v>33.372605999999998</v>
      </c>
      <c r="U1231" s="209">
        <f t="shared" si="2119"/>
        <v>0.43239685866905331</v>
      </c>
      <c r="V1231" s="187">
        <v>23</v>
      </c>
      <c r="W1231" s="223">
        <f t="shared" ref="W1231:W1232" si="2131">SUM((S1231/1000000)/V1231)</f>
        <v>1.4509828695652174</v>
      </c>
      <c r="X1231" s="228">
        <f t="shared" si="2120"/>
        <v>0.36632043478260867</v>
      </c>
      <c r="Y1231" s="182">
        <v>2012</v>
      </c>
      <c r="Z1231" s="190"/>
      <c r="AA1231" s="190"/>
      <c r="AB1231" s="224" t="s">
        <v>4003</v>
      </c>
      <c r="AC1231" s="189"/>
    </row>
    <row r="1232" spans="1:29">
      <c r="A1232" s="261" t="s">
        <v>4004</v>
      </c>
      <c r="B1232" s="218">
        <v>34</v>
      </c>
      <c r="C1232" s="178">
        <v>41</v>
      </c>
      <c r="D1232" s="219">
        <f t="shared" si="2129"/>
        <v>37.5</v>
      </c>
      <c r="E1232" s="178">
        <v>55</v>
      </c>
      <c r="F1232" s="178">
        <v>56</v>
      </c>
      <c r="G1232" s="220">
        <f t="shared" si="1094"/>
        <v>-1</v>
      </c>
      <c r="H1232" s="220">
        <f t="shared" si="2130"/>
        <v>55.5</v>
      </c>
      <c r="I1232" s="220">
        <f t="shared" si="1466"/>
        <v>-18</v>
      </c>
      <c r="J1232" s="213" t="s">
        <v>1609</v>
      </c>
      <c r="K1232" s="213" t="s">
        <v>2194</v>
      </c>
      <c r="L1232" s="196" t="s">
        <v>1547</v>
      </c>
      <c r="M1232" s="221">
        <f t="shared" si="2123"/>
        <v>25.534825000000001</v>
      </c>
      <c r="N1232" s="222">
        <v>25534825</v>
      </c>
      <c r="O1232" s="184">
        <f t="shared" si="2124"/>
        <v>65.422624999999996</v>
      </c>
      <c r="P1232" s="222">
        <v>65422625</v>
      </c>
      <c r="Q1232" s="184">
        <f t="shared" si="2125"/>
        <v>237.60285999999999</v>
      </c>
      <c r="R1232" s="185">
        <v>237602860</v>
      </c>
      <c r="S1232" s="222">
        <v>303025485</v>
      </c>
      <c r="T1232" s="222">
        <f t="shared" si="2127"/>
        <v>303.025485</v>
      </c>
      <c r="U1232" s="209">
        <f t="shared" si="2119"/>
        <v>0.78410190482823583</v>
      </c>
      <c r="V1232" s="187">
        <v>209</v>
      </c>
      <c r="W1232" s="223">
        <f t="shared" si="2131"/>
        <v>1.4498827033492823</v>
      </c>
      <c r="X1232" s="228">
        <f t="shared" si="2120"/>
        <v>0.12217619617224881</v>
      </c>
      <c r="Y1232" s="182">
        <v>2012</v>
      </c>
      <c r="Z1232" s="190"/>
      <c r="AA1232" s="190"/>
      <c r="AB1232" s="224" t="s">
        <v>4005</v>
      </c>
      <c r="AC1232" s="189"/>
    </row>
    <row r="1233" spans="1:29">
      <c r="A1233" s="262" t="s">
        <v>4006</v>
      </c>
      <c r="B1233" s="177">
        <v>37</v>
      </c>
      <c r="C1233" s="195">
        <v>45</v>
      </c>
      <c r="D1233" s="179">
        <f>(B1233+C1233)/2</f>
        <v>41</v>
      </c>
      <c r="E1233" s="195">
        <v>30</v>
      </c>
      <c r="F1233" s="195">
        <v>28</v>
      </c>
      <c r="G1233" s="211">
        <f t="shared" si="1094"/>
        <v>2</v>
      </c>
      <c r="H1233" s="211">
        <f>(E1233+F1233)/2</f>
        <v>29</v>
      </c>
      <c r="I1233" s="181">
        <f t="shared" si="1466"/>
        <v>12</v>
      </c>
      <c r="J1233" s="196" t="s">
        <v>1550</v>
      </c>
      <c r="K1233" s="196" t="s">
        <v>1550</v>
      </c>
      <c r="L1233" s="197" t="s">
        <v>1547</v>
      </c>
      <c r="M1233" s="198">
        <f t="shared" si="2123"/>
        <v>19.542248000000001</v>
      </c>
      <c r="N1233" s="180">
        <v>19542248</v>
      </c>
      <c r="O1233" s="198">
        <f t="shared" si="2124"/>
        <v>45.852178000000002</v>
      </c>
      <c r="P1233" s="180">
        <v>45852178</v>
      </c>
      <c r="Q1233" s="198">
        <f t="shared" si="2125"/>
        <v>14.993532999999999</v>
      </c>
      <c r="R1233" s="181">
        <f>S1233-P1233</f>
        <v>14993533</v>
      </c>
      <c r="S1233" s="180">
        <v>60845711</v>
      </c>
      <c r="T1233" s="180">
        <f t="shared" si="2127"/>
        <v>60.845711000000001</v>
      </c>
      <c r="U1233" s="186">
        <f t="shared" si="2119"/>
        <v>0.24641889713475448</v>
      </c>
      <c r="V1233" s="227">
        <v>42</v>
      </c>
      <c r="W1233" s="239">
        <f>SUM(S1233/(V1233*1000000))</f>
        <v>1.4487074047619048</v>
      </c>
      <c r="X1233" s="186">
        <f t="shared" si="2120"/>
        <v>0.46529161904761906</v>
      </c>
      <c r="Y1233" s="195">
        <v>2017</v>
      </c>
      <c r="Z1233" s="202"/>
      <c r="AA1233" s="202"/>
      <c r="AB1233" s="203" t="s">
        <v>4007</v>
      </c>
      <c r="AC1233" s="202"/>
    </row>
    <row r="1234" spans="1:29">
      <c r="A1234" s="261" t="s">
        <v>4008</v>
      </c>
      <c r="B1234" s="218">
        <v>62</v>
      </c>
      <c r="C1234" s="178">
        <v>61</v>
      </c>
      <c r="D1234" s="237">
        <f>AVERAGE(B1234:C1234)</f>
        <v>61.5</v>
      </c>
      <c r="E1234" s="178">
        <v>37</v>
      </c>
      <c r="F1234" s="178">
        <v>60</v>
      </c>
      <c r="G1234" s="178">
        <f t="shared" si="1094"/>
        <v>-23</v>
      </c>
      <c r="H1234" s="178">
        <f>AVERAGE(E1234:F1234)</f>
        <v>48.5</v>
      </c>
      <c r="I1234" s="218">
        <f t="shared" si="1466"/>
        <v>13</v>
      </c>
      <c r="J1234" s="213" t="s">
        <v>1550</v>
      </c>
      <c r="K1234" s="213" t="s">
        <v>3035</v>
      </c>
      <c r="L1234" s="213" t="s">
        <v>1547</v>
      </c>
      <c r="M1234" s="221">
        <v>4.3</v>
      </c>
      <c r="N1234" s="222">
        <f>M1234*1000000</f>
        <v>4300000</v>
      </c>
      <c r="O1234" s="184">
        <v>10.8</v>
      </c>
      <c r="P1234" s="222">
        <f>O1234*1000000</f>
        <v>10800000</v>
      </c>
      <c r="Q1234" s="184">
        <v>0.03</v>
      </c>
      <c r="R1234" s="180">
        <f>SUM(Q1234*1000000)</f>
        <v>30000</v>
      </c>
      <c r="S1234" s="222">
        <f>T1234*1000000</f>
        <v>10830000</v>
      </c>
      <c r="T1234" s="222">
        <v>10.83</v>
      </c>
      <c r="U1234" s="209">
        <f t="shared" si="2119"/>
        <v>2.7700831024930748E-3</v>
      </c>
      <c r="V1234" s="187">
        <v>7.5</v>
      </c>
      <c r="W1234" s="223">
        <f>SUM(T1234/V1234)</f>
        <v>1.444</v>
      </c>
      <c r="X1234" s="228">
        <f t="shared" si="2120"/>
        <v>0.57333333333333336</v>
      </c>
      <c r="Y1234" s="178">
        <v>2009</v>
      </c>
      <c r="Z1234" s="190"/>
      <c r="AA1234" s="190"/>
      <c r="AB1234" s="224" t="s">
        <v>4009</v>
      </c>
      <c r="AC1234" s="189"/>
    </row>
    <row r="1235" spans="1:29">
      <c r="A1235" s="267" t="s">
        <v>4010</v>
      </c>
      <c r="B1235" s="177">
        <v>34</v>
      </c>
      <c r="C1235" s="178">
        <v>39</v>
      </c>
      <c r="D1235" s="179">
        <f>(B1235+C1235)/2</f>
        <v>36.5</v>
      </c>
      <c r="E1235" s="178">
        <v>36</v>
      </c>
      <c r="F1235" s="180">
        <v>47</v>
      </c>
      <c r="G1235" s="181">
        <f t="shared" si="1094"/>
        <v>-11</v>
      </c>
      <c r="H1235" s="182">
        <f>(E1235+F1235)/2</f>
        <v>41.5</v>
      </c>
      <c r="I1235" s="181">
        <f t="shared" si="1466"/>
        <v>-5</v>
      </c>
      <c r="J1235" s="183" t="s">
        <v>1608</v>
      </c>
      <c r="K1235" s="183" t="s">
        <v>1608</v>
      </c>
      <c r="L1235" s="183" t="s">
        <v>1541</v>
      </c>
      <c r="M1235" s="184">
        <f>N1235/1000000</f>
        <v>20.352491000000001</v>
      </c>
      <c r="N1235" s="180">
        <v>20352491</v>
      </c>
      <c r="O1235" s="184">
        <f>P1235/1000000</f>
        <v>54.743921</v>
      </c>
      <c r="P1235" s="180">
        <v>54743921</v>
      </c>
      <c r="Q1235" s="184">
        <f>R1235/1000000</f>
        <v>117.915111</v>
      </c>
      <c r="R1235" s="180">
        <v>117915111</v>
      </c>
      <c r="S1235" s="180">
        <v>172659032</v>
      </c>
      <c r="T1235" s="185">
        <f>S1235/1000000</f>
        <v>172.659032</v>
      </c>
      <c r="U1235" s="186">
        <f t="shared" si="2119"/>
        <v>0.68293624511922435</v>
      </c>
      <c r="V1235" s="187">
        <v>120</v>
      </c>
      <c r="W1235" s="239">
        <f>SUM(S1235/(V1235*1000000))</f>
        <v>1.4388252666666668</v>
      </c>
      <c r="X1235" s="186">
        <f t="shared" si="2120"/>
        <v>0.16960409166666668</v>
      </c>
      <c r="Y1235" s="178">
        <v>2018</v>
      </c>
      <c r="Z1235" s="190"/>
      <c r="AA1235" s="190"/>
      <c r="AB1235" s="191" t="s">
        <v>4011</v>
      </c>
      <c r="AC1235" s="190"/>
    </row>
    <row r="1236" spans="1:29">
      <c r="A1236" s="261" t="s">
        <v>4012</v>
      </c>
      <c r="B1236" s="218">
        <v>32</v>
      </c>
      <c r="C1236" s="178">
        <v>42</v>
      </c>
      <c r="D1236" s="219">
        <f>AVERAGE(B1236:C1236)</f>
        <v>37</v>
      </c>
      <c r="E1236" s="178">
        <v>57</v>
      </c>
      <c r="F1236" s="178">
        <v>62</v>
      </c>
      <c r="G1236" s="220">
        <f t="shared" si="1094"/>
        <v>-5</v>
      </c>
      <c r="H1236" s="220">
        <f>AVERAGE(E1236:F1236)</f>
        <v>59.5</v>
      </c>
      <c r="I1236" s="220">
        <f t="shared" si="1466"/>
        <v>-22.5</v>
      </c>
      <c r="J1236" s="213" t="s">
        <v>1757</v>
      </c>
      <c r="K1236" s="213" t="s">
        <v>4013</v>
      </c>
      <c r="L1236" s="213" t="s">
        <v>1541</v>
      </c>
      <c r="M1236" s="221">
        <v>17</v>
      </c>
      <c r="N1236" s="222">
        <f>M1236*1000000</f>
        <v>17000000</v>
      </c>
      <c r="O1236" s="184">
        <v>44</v>
      </c>
      <c r="P1236" s="222">
        <f>O1236*1000000</f>
        <v>44000000</v>
      </c>
      <c r="Q1236" s="184">
        <v>49.51</v>
      </c>
      <c r="R1236" s="180">
        <f t="shared" ref="R1236:R1239" si="2132">SUM(Q1236*1000000)</f>
        <v>49510000</v>
      </c>
      <c r="S1236" s="222">
        <f>T1236*1000000</f>
        <v>93510000</v>
      </c>
      <c r="T1236" s="222">
        <v>93.51</v>
      </c>
      <c r="U1236" s="209">
        <f t="shared" si="2119"/>
        <v>0.52946208961608388</v>
      </c>
      <c r="V1236" s="187">
        <v>65</v>
      </c>
      <c r="W1236" s="223">
        <f t="shared" ref="W1236:W1242" si="2133">SUM(T1236/V1236)</f>
        <v>1.4386153846153846</v>
      </c>
      <c r="X1236" s="228">
        <f t="shared" si="2120"/>
        <v>0.26153846153846155</v>
      </c>
      <c r="Y1236" s="178">
        <v>2009</v>
      </c>
      <c r="Z1236" s="190"/>
      <c r="AA1236" s="190"/>
      <c r="AB1236" s="224" t="s">
        <v>4014</v>
      </c>
      <c r="AC1236" s="189"/>
    </row>
    <row r="1237" spans="1:29">
      <c r="A1237" s="264" t="s">
        <v>4015</v>
      </c>
      <c r="B1237" s="206">
        <v>87</v>
      </c>
      <c r="C1237" s="189">
        <v>67</v>
      </c>
      <c r="D1237" s="189">
        <f>(B1237+C1237)/2</f>
        <v>77</v>
      </c>
      <c r="E1237" s="195">
        <v>76</v>
      </c>
      <c r="F1237" s="189">
        <v>79</v>
      </c>
      <c r="G1237" s="195">
        <f t="shared" si="1094"/>
        <v>-3</v>
      </c>
      <c r="H1237" s="189">
        <f>(E1237+F1237)/2</f>
        <v>77.5</v>
      </c>
      <c r="I1237" s="195">
        <f t="shared" si="1466"/>
        <v>-0.5</v>
      </c>
      <c r="J1237" s="193" t="s">
        <v>1990</v>
      </c>
      <c r="K1237" s="193" t="s">
        <v>2050</v>
      </c>
      <c r="L1237" s="193" t="s">
        <v>1541</v>
      </c>
      <c r="M1237" s="184">
        <f>N1237/1000000</f>
        <v>2.4349080000000001</v>
      </c>
      <c r="N1237" s="185">
        <v>2434908</v>
      </c>
      <c r="O1237" s="184">
        <f>P1237/1000000</f>
        <v>17.737646000000002</v>
      </c>
      <c r="P1237" s="180">
        <v>17737646</v>
      </c>
      <c r="Q1237" s="216">
        <v>11</v>
      </c>
      <c r="R1237" s="180">
        <f t="shared" si="2132"/>
        <v>11000000</v>
      </c>
      <c r="S1237" s="185">
        <f>SUM(P1237+Q1237*1000000)</f>
        <v>28737646</v>
      </c>
      <c r="T1237" s="185">
        <f>S1237/1000000</f>
        <v>28.737646000000002</v>
      </c>
      <c r="U1237" s="209">
        <f t="shared" si="2119"/>
        <v>0.38277317494968099</v>
      </c>
      <c r="V1237" s="227">
        <v>20</v>
      </c>
      <c r="W1237" s="223">
        <f t="shared" si="2133"/>
        <v>1.4368823000000002</v>
      </c>
      <c r="X1237" s="228">
        <f t="shared" si="2120"/>
        <v>0.1217454</v>
      </c>
      <c r="Y1237" s="189">
        <v>2015</v>
      </c>
      <c r="Z1237" s="190"/>
      <c r="AA1237" s="190"/>
      <c r="AB1237" s="224" t="s">
        <v>4016</v>
      </c>
      <c r="AC1237" s="189"/>
    </row>
    <row r="1238" spans="1:29">
      <c r="A1238" s="261" t="s">
        <v>4017</v>
      </c>
      <c r="B1238" s="218">
        <v>88</v>
      </c>
      <c r="C1238" s="178">
        <v>78</v>
      </c>
      <c r="D1238" s="218">
        <f t="shared" ref="D1238:D1239" si="2134">AVERAGE(B1238:C1238)</f>
        <v>83</v>
      </c>
      <c r="E1238" s="178">
        <v>62</v>
      </c>
      <c r="F1238" s="178">
        <v>74</v>
      </c>
      <c r="G1238" s="178">
        <f t="shared" si="1094"/>
        <v>-12</v>
      </c>
      <c r="H1238" s="178">
        <f t="shared" ref="H1238:H1239" si="2135">AVERAGE(E1238:F1238)</f>
        <v>68</v>
      </c>
      <c r="I1238" s="218">
        <f t="shared" si="1466"/>
        <v>15</v>
      </c>
      <c r="J1238" s="213" t="s">
        <v>1550</v>
      </c>
      <c r="K1238" s="213" t="s">
        <v>1550</v>
      </c>
      <c r="L1238" s="213" t="s">
        <v>1547</v>
      </c>
      <c r="M1238" s="221">
        <v>0.1</v>
      </c>
      <c r="N1238" s="222">
        <f t="shared" ref="N1238:N1239" si="2136">M1238*1000000</f>
        <v>100000</v>
      </c>
      <c r="O1238" s="184">
        <v>4.03</v>
      </c>
      <c r="P1238" s="222">
        <f t="shared" ref="P1238:P1239" si="2137">O1238*1000000</f>
        <v>4030000.0000000005</v>
      </c>
      <c r="Q1238" s="184">
        <v>0.28000000000000003</v>
      </c>
      <c r="R1238" s="180">
        <f t="shared" si="2132"/>
        <v>280000</v>
      </c>
      <c r="S1238" s="222">
        <f t="shared" ref="S1238:S1239" si="2138">T1238*1000000</f>
        <v>4310000.0000000009</v>
      </c>
      <c r="T1238" s="222">
        <f t="shared" ref="T1238:T1239" si="2139">SUM(O1238+Q1238)</f>
        <v>4.3100000000000005</v>
      </c>
      <c r="U1238" s="209">
        <f t="shared" si="2119"/>
        <v>6.4965197215777246E-2</v>
      </c>
      <c r="V1238" s="187">
        <v>3</v>
      </c>
      <c r="W1238" s="223">
        <f t="shared" si="2133"/>
        <v>1.4366666666666668</v>
      </c>
      <c r="X1238" s="228">
        <f t="shared" si="2120"/>
        <v>3.3333333333333333E-2</v>
      </c>
      <c r="Y1238" s="178">
        <v>2010</v>
      </c>
      <c r="Z1238" s="190"/>
      <c r="AA1238" s="190"/>
      <c r="AB1238" s="224" t="s">
        <v>4018</v>
      </c>
      <c r="AC1238" s="189"/>
    </row>
    <row r="1239" spans="1:29">
      <c r="A1239" s="261" t="s">
        <v>4019</v>
      </c>
      <c r="B1239" s="218">
        <v>42</v>
      </c>
      <c r="C1239" s="178">
        <v>46</v>
      </c>
      <c r="D1239" s="218">
        <f t="shared" si="2134"/>
        <v>44</v>
      </c>
      <c r="E1239" s="178">
        <v>57</v>
      </c>
      <c r="F1239" s="178">
        <v>62</v>
      </c>
      <c r="G1239" s="178">
        <f t="shared" si="1094"/>
        <v>-5</v>
      </c>
      <c r="H1239" s="178">
        <f t="shared" si="2135"/>
        <v>59.5</v>
      </c>
      <c r="I1239" s="218">
        <f t="shared" si="1466"/>
        <v>-15.5</v>
      </c>
      <c r="J1239" s="213" t="s">
        <v>1609</v>
      </c>
      <c r="K1239" s="213" t="s">
        <v>2395</v>
      </c>
      <c r="L1239" s="213" t="s">
        <v>1541</v>
      </c>
      <c r="M1239" s="221">
        <v>17.600000000000001</v>
      </c>
      <c r="N1239" s="222">
        <f t="shared" si="2136"/>
        <v>17600000</v>
      </c>
      <c r="O1239" s="184">
        <v>63.15</v>
      </c>
      <c r="P1239" s="222">
        <f t="shared" si="2137"/>
        <v>63150000</v>
      </c>
      <c r="Q1239" s="184">
        <v>152.13</v>
      </c>
      <c r="R1239" s="180">
        <f t="shared" si="2132"/>
        <v>152130000</v>
      </c>
      <c r="S1239" s="222">
        <f t="shared" si="2138"/>
        <v>215280000</v>
      </c>
      <c r="T1239" s="222">
        <f t="shared" si="2139"/>
        <v>215.28</v>
      </c>
      <c r="U1239" s="209">
        <f t="shared" si="2119"/>
        <v>0.70666109253065779</v>
      </c>
      <c r="V1239" s="187">
        <v>150</v>
      </c>
      <c r="W1239" s="223">
        <f t="shared" si="2133"/>
        <v>1.4352</v>
      </c>
      <c r="X1239" s="228">
        <f t="shared" si="2120"/>
        <v>0.11733333333333335</v>
      </c>
      <c r="Y1239" s="178">
        <v>2010</v>
      </c>
      <c r="Z1239" s="190"/>
      <c r="AA1239" s="190"/>
      <c r="AB1239" s="224" t="s">
        <v>4020</v>
      </c>
      <c r="AC1239" s="189"/>
    </row>
    <row r="1240" spans="1:29">
      <c r="A1240" s="262" t="s">
        <v>4021</v>
      </c>
      <c r="B1240" s="177">
        <v>17</v>
      </c>
      <c r="C1240" s="195">
        <v>35</v>
      </c>
      <c r="D1240" s="252">
        <f t="shared" ref="D1240:D1241" si="2140">(B1240+C1240)/2</f>
        <v>26</v>
      </c>
      <c r="E1240" s="195">
        <v>47</v>
      </c>
      <c r="F1240" s="195">
        <v>51</v>
      </c>
      <c r="G1240" s="180">
        <f t="shared" si="1094"/>
        <v>-4</v>
      </c>
      <c r="H1240" s="246">
        <f t="shared" ref="H1240:H1241" si="2141">(E1240+F1240)/2</f>
        <v>49</v>
      </c>
      <c r="I1240" s="208">
        <f t="shared" si="1466"/>
        <v>-23</v>
      </c>
      <c r="J1240" s="204" t="s">
        <v>1544</v>
      </c>
      <c r="K1240" s="204" t="s">
        <v>1544</v>
      </c>
      <c r="L1240" s="183" t="s">
        <v>1557</v>
      </c>
      <c r="M1240" s="184">
        <f t="shared" ref="M1240:M1241" si="2142">N1240/1000000</f>
        <v>19.445035000000001</v>
      </c>
      <c r="N1240" s="180">
        <v>19445035</v>
      </c>
      <c r="O1240" s="216">
        <f t="shared" ref="O1240:O1241" si="2143">P1240/1000000</f>
        <v>48.003014999999998</v>
      </c>
      <c r="P1240" s="180">
        <v>48003015</v>
      </c>
      <c r="Q1240" s="184">
        <f t="shared" ref="Q1240:Q1241" si="2144">R1240/1000000</f>
        <v>116.599148</v>
      </c>
      <c r="R1240" s="185">
        <v>116599148</v>
      </c>
      <c r="S1240" s="185">
        <f>R1240+P1240</f>
        <v>164602163</v>
      </c>
      <c r="T1240" s="185">
        <f t="shared" ref="T1240:T1243" si="2145">S1240/1000000</f>
        <v>164.60216299999999</v>
      </c>
      <c r="U1240" s="209">
        <f>R1240/S1240</f>
        <v>0.70836947628689428</v>
      </c>
      <c r="V1240" s="187">
        <v>115</v>
      </c>
      <c r="W1240" s="188">
        <f t="shared" si="2133"/>
        <v>1.431323156521739</v>
      </c>
      <c r="X1240" s="209">
        <f>N1240/(V1240*1000000)</f>
        <v>0.16908726086956521</v>
      </c>
      <c r="Y1240" s="195">
        <v>2016</v>
      </c>
      <c r="Z1240" s="190"/>
      <c r="AA1240" s="190"/>
      <c r="AB1240" s="191" t="s">
        <v>4022</v>
      </c>
      <c r="AC1240" s="190"/>
    </row>
    <row r="1241" spans="1:29">
      <c r="A1241" s="264" t="s">
        <v>4023</v>
      </c>
      <c r="B1241" s="206">
        <v>60</v>
      </c>
      <c r="C1241" s="189">
        <v>59</v>
      </c>
      <c r="D1241" s="189">
        <f t="shared" si="2140"/>
        <v>59.5</v>
      </c>
      <c r="E1241" s="195">
        <v>58</v>
      </c>
      <c r="F1241" s="189">
        <v>75</v>
      </c>
      <c r="G1241" s="195">
        <f t="shared" si="1094"/>
        <v>-17</v>
      </c>
      <c r="H1241" s="189">
        <f t="shared" si="2141"/>
        <v>66.5</v>
      </c>
      <c r="I1241" s="195">
        <f t="shared" si="1466"/>
        <v>-7</v>
      </c>
      <c r="J1241" s="193" t="s">
        <v>1609</v>
      </c>
      <c r="K1241" s="193" t="s">
        <v>1609</v>
      </c>
      <c r="L1241" s="193" t="s">
        <v>1547</v>
      </c>
      <c r="M1241" s="184">
        <f t="shared" si="2142"/>
        <v>11.012305</v>
      </c>
      <c r="N1241" s="185">
        <v>11012305</v>
      </c>
      <c r="O1241" s="184">
        <f t="shared" si="2143"/>
        <v>26.461644</v>
      </c>
      <c r="P1241" s="180">
        <v>26461644</v>
      </c>
      <c r="Q1241" s="184">
        <f t="shared" si="2144"/>
        <v>45.1</v>
      </c>
      <c r="R1241" s="180">
        <v>45100000</v>
      </c>
      <c r="S1241" s="185">
        <f>SUM(P1241+Q1241*1000000)</f>
        <v>71561644</v>
      </c>
      <c r="T1241" s="185">
        <f t="shared" si="2145"/>
        <v>71.561644000000001</v>
      </c>
      <c r="U1241" s="209">
        <f t="shared" ref="U1241:U1245" si="2146">(R1241/S1241)</f>
        <v>0.63022587910361594</v>
      </c>
      <c r="V1241" s="227">
        <v>50</v>
      </c>
      <c r="W1241" s="223">
        <f t="shared" si="2133"/>
        <v>1.43123288</v>
      </c>
      <c r="X1241" s="228">
        <f t="shared" ref="X1241:X1245" si="2147">SUM(M1241/V1241)</f>
        <v>0.2202461</v>
      </c>
      <c r="Y1241" s="189">
        <v>2015</v>
      </c>
      <c r="Z1241" s="190"/>
      <c r="AA1241" s="190"/>
      <c r="AB1241" s="224" t="s">
        <v>4024</v>
      </c>
      <c r="AC1241" s="189"/>
    </row>
    <row r="1242" spans="1:29">
      <c r="A1242" s="261" t="s">
        <v>4025</v>
      </c>
      <c r="B1242" s="206">
        <v>77</v>
      </c>
      <c r="C1242" s="189">
        <v>72</v>
      </c>
      <c r="D1242" s="247">
        <f>AVERAGE(B1242:C1242)</f>
        <v>74.5</v>
      </c>
      <c r="E1242" s="189">
        <v>73</v>
      </c>
      <c r="F1242" s="178">
        <v>66</v>
      </c>
      <c r="G1242" s="220">
        <f t="shared" si="1094"/>
        <v>7</v>
      </c>
      <c r="H1242" s="220">
        <f>AVERAGE(E1242:F1242)</f>
        <v>69.5</v>
      </c>
      <c r="I1242" s="220">
        <f t="shared" si="1466"/>
        <v>5</v>
      </c>
      <c r="J1242" s="213" t="s">
        <v>1572</v>
      </c>
      <c r="K1242" s="213" t="s">
        <v>4026</v>
      </c>
      <c r="L1242" s="213" t="s">
        <v>1541</v>
      </c>
      <c r="M1242" s="184">
        <v>14.52</v>
      </c>
      <c r="N1242" s="222">
        <f>M1242*1000000</f>
        <v>14520000</v>
      </c>
      <c r="O1242" s="184">
        <v>79.884</v>
      </c>
      <c r="P1242" s="222">
        <f>O1242*1000000</f>
        <v>79884000</v>
      </c>
      <c r="Q1242" s="184">
        <v>97.7</v>
      </c>
      <c r="R1242" s="180">
        <f>SUM(Q1242*1000000)</f>
        <v>97700000</v>
      </c>
      <c r="S1242" s="185">
        <f>SUM(N1242:P1242)</f>
        <v>94404079.884000003</v>
      </c>
      <c r="T1242" s="180">
        <f t="shared" si="2145"/>
        <v>94.404079883999998</v>
      </c>
      <c r="U1242" s="209">
        <f t="shared" si="2146"/>
        <v>1.0349128991040417</v>
      </c>
      <c r="V1242" s="187">
        <v>66</v>
      </c>
      <c r="W1242" s="223">
        <f t="shared" si="2133"/>
        <v>1.4303648467272727</v>
      </c>
      <c r="X1242" s="228">
        <f t="shared" si="2147"/>
        <v>0.22</v>
      </c>
      <c r="Y1242" s="178">
        <v>2011</v>
      </c>
      <c r="Z1242" s="190"/>
      <c r="AA1242" s="190"/>
      <c r="AB1242" s="224" t="s">
        <v>4027</v>
      </c>
      <c r="AC1242" s="189"/>
    </row>
    <row r="1243" spans="1:29">
      <c r="A1243" s="268" t="s">
        <v>859</v>
      </c>
      <c r="B1243" s="177">
        <v>71</v>
      </c>
      <c r="C1243" s="178">
        <v>62</v>
      </c>
      <c r="D1243" s="180">
        <f>(B1243+C1243)/2</f>
        <v>66.5</v>
      </c>
      <c r="E1243" s="178">
        <v>64</v>
      </c>
      <c r="F1243" s="180">
        <v>62</v>
      </c>
      <c r="G1243" s="181">
        <f t="shared" si="1094"/>
        <v>2</v>
      </c>
      <c r="H1243" s="182">
        <f>(E1243+F1243)/2</f>
        <v>63</v>
      </c>
      <c r="I1243" s="181">
        <f t="shared" si="1466"/>
        <v>3.5</v>
      </c>
      <c r="J1243" s="204" t="s">
        <v>1608</v>
      </c>
      <c r="K1243" s="204" t="s">
        <v>1608</v>
      </c>
      <c r="L1243" s="183" t="s">
        <v>1670</v>
      </c>
      <c r="M1243" s="184">
        <f>N1243/1000000</f>
        <v>84.420489000000003</v>
      </c>
      <c r="N1243" s="180">
        <v>84420489</v>
      </c>
      <c r="O1243" s="184">
        <f>P1243/1000000</f>
        <v>213.60114300000001</v>
      </c>
      <c r="P1243" s="180">
        <v>213601143</v>
      </c>
      <c r="Q1243" s="184">
        <f>R1243/1000000</f>
        <v>179.03893400000001</v>
      </c>
      <c r="R1243" s="185">
        <f>S1243-P1243</f>
        <v>179038934</v>
      </c>
      <c r="S1243" s="180">
        <v>392640077</v>
      </c>
      <c r="T1243" s="185">
        <f t="shared" si="2145"/>
        <v>392.64007700000002</v>
      </c>
      <c r="U1243" s="186">
        <f t="shared" si="2146"/>
        <v>0.45598741567076456</v>
      </c>
      <c r="V1243" s="187">
        <v>275</v>
      </c>
      <c r="W1243" s="239">
        <f>SUM(S1243/(V1243*1000000))</f>
        <v>1.4277820981818181</v>
      </c>
      <c r="X1243" s="186">
        <f t="shared" si="2147"/>
        <v>0.30698359636363637</v>
      </c>
      <c r="Y1243" s="178">
        <v>2018</v>
      </c>
      <c r="Z1243" s="190"/>
      <c r="AA1243" s="190"/>
      <c r="AB1243" s="191" t="s">
        <v>4028</v>
      </c>
      <c r="AC1243" s="190"/>
    </row>
    <row r="1244" spans="1:29">
      <c r="A1244" s="261" t="s">
        <v>4029</v>
      </c>
      <c r="B1244" s="218">
        <v>64</v>
      </c>
      <c r="C1244" s="178">
        <v>56</v>
      </c>
      <c r="D1244" s="247">
        <f>AVERAGE(B1244:C1244)</f>
        <v>60</v>
      </c>
      <c r="E1244" s="178">
        <v>68</v>
      </c>
      <c r="F1244" s="178">
        <v>77</v>
      </c>
      <c r="G1244" s="220">
        <f t="shared" si="1094"/>
        <v>-9</v>
      </c>
      <c r="H1244" s="220">
        <f>AVERAGE(E1244:F1244)</f>
        <v>72.5</v>
      </c>
      <c r="I1244" s="220">
        <f t="shared" si="1466"/>
        <v>-12.5</v>
      </c>
      <c r="J1244" s="213" t="s">
        <v>1609</v>
      </c>
      <c r="K1244" s="213" t="s">
        <v>4030</v>
      </c>
      <c r="L1244" s="213" t="s">
        <v>1541</v>
      </c>
      <c r="M1244" s="221">
        <v>55.2</v>
      </c>
      <c r="N1244" s="222">
        <f>M1244*1000000</f>
        <v>55200000</v>
      </c>
      <c r="O1244" s="184">
        <v>107.5</v>
      </c>
      <c r="P1244" s="222">
        <f>O1244*1000000</f>
        <v>107500000</v>
      </c>
      <c r="Q1244" s="184">
        <v>77.7</v>
      </c>
      <c r="R1244" s="180">
        <f>SUM(Q1244*1000000)</f>
        <v>77700000</v>
      </c>
      <c r="S1244" s="222">
        <f>T1244*1000000</f>
        <v>185300000</v>
      </c>
      <c r="T1244" s="222">
        <v>185.3</v>
      </c>
      <c r="U1244" s="209">
        <f t="shared" si="2146"/>
        <v>0.4193200215866163</v>
      </c>
      <c r="V1244" s="187">
        <v>130</v>
      </c>
      <c r="W1244" s="223">
        <f>SUM(T1244/V1244)</f>
        <v>1.4253846153846155</v>
      </c>
      <c r="X1244" s="228">
        <f t="shared" si="2147"/>
        <v>0.42461538461538462</v>
      </c>
      <c r="Y1244" s="178">
        <v>2009</v>
      </c>
      <c r="Z1244" s="190"/>
      <c r="AA1244" s="190"/>
      <c r="AB1244" s="224" t="s">
        <v>4031</v>
      </c>
      <c r="AC1244" s="189"/>
    </row>
    <row r="1245" spans="1:29">
      <c r="A1245" s="262" t="s">
        <v>4032</v>
      </c>
      <c r="B1245" s="177">
        <v>44</v>
      </c>
      <c r="C1245" s="195">
        <v>44</v>
      </c>
      <c r="D1245" s="180">
        <f t="shared" ref="D1245:D1246" si="2148">(B1245+C1245)/2</f>
        <v>44</v>
      </c>
      <c r="E1245" s="195">
        <v>66</v>
      </c>
      <c r="F1245" s="195">
        <v>69</v>
      </c>
      <c r="G1245" s="182">
        <f t="shared" si="1094"/>
        <v>-3</v>
      </c>
      <c r="H1245" s="182">
        <f t="shared" ref="H1245:H1246" si="2149">(E1245+F1245)/2</f>
        <v>67.5</v>
      </c>
      <c r="I1245" s="181">
        <f t="shared" si="1466"/>
        <v>-23.5</v>
      </c>
      <c r="J1245" s="196" t="s">
        <v>1609</v>
      </c>
      <c r="K1245" s="196" t="s">
        <v>2061</v>
      </c>
      <c r="L1245" s="197" t="s">
        <v>1541</v>
      </c>
      <c r="M1245" s="198">
        <f t="shared" ref="M1245:M1247" si="2150">N1245/1000000</f>
        <v>40.300288000000002</v>
      </c>
      <c r="N1245" s="180">
        <v>40300288</v>
      </c>
      <c r="O1245" s="198">
        <f t="shared" ref="O1245:O1247" si="2151">P1245/1000000</f>
        <v>85.364450000000005</v>
      </c>
      <c r="P1245" s="180">
        <v>85364450</v>
      </c>
      <c r="Q1245" s="198">
        <f t="shared" ref="Q1245:Q1247" si="2152">R1245/1000000</f>
        <v>56.972790000000003</v>
      </c>
      <c r="R1245" s="181">
        <f>S1245-P1245</f>
        <v>56972790</v>
      </c>
      <c r="S1245" s="180">
        <v>142337240</v>
      </c>
      <c r="T1245" s="180">
        <f t="shared" ref="T1245:T1249" si="2153">S1245/1000000</f>
        <v>142.33724000000001</v>
      </c>
      <c r="U1245" s="186">
        <f t="shared" si="2146"/>
        <v>0.40026622688482649</v>
      </c>
      <c r="V1245" s="227">
        <v>100</v>
      </c>
      <c r="W1245" s="239">
        <f>SUM(S1245/(V1245*1000000))</f>
        <v>1.4233724000000001</v>
      </c>
      <c r="X1245" s="186">
        <f t="shared" si="2147"/>
        <v>0.40300288000000001</v>
      </c>
      <c r="Y1245" s="195">
        <v>2017</v>
      </c>
      <c r="Z1245" s="202"/>
      <c r="AA1245" s="202"/>
      <c r="AB1245" s="203" t="s">
        <v>4033</v>
      </c>
      <c r="AC1245" s="202"/>
    </row>
    <row r="1246" spans="1:29">
      <c r="A1246" s="263" t="s">
        <v>4034</v>
      </c>
      <c r="B1246" s="206">
        <v>40</v>
      </c>
      <c r="C1246" s="189">
        <v>38</v>
      </c>
      <c r="D1246" s="252">
        <f t="shared" si="2148"/>
        <v>39</v>
      </c>
      <c r="E1246" s="189">
        <v>63</v>
      </c>
      <c r="F1246" s="189">
        <v>50</v>
      </c>
      <c r="G1246" s="180">
        <f t="shared" si="1094"/>
        <v>13</v>
      </c>
      <c r="H1246" s="195">
        <f t="shared" si="2149"/>
        <v>56.5</v>
      </c>
      <c r="I1246" s="208">
        <f t="shared" si="1466"/>
        <v>-17.5</v>
      </c>
      <c r="J1246" s="193" t="s">
        <v>1565</v>
      </c>
      <c r="K1246" s="193" t="s">
        <v>1565</v>
      </c>
      <c r="L1246" s="183" t="s">
        <v>1547</v>
      </c>
      <c r="M1246" s="184">
        <f t="shared" si="2150"/>
        <v>11.002986</v>
      </c>
      <c r="N1246" s="185">
        <v>11002986</v>
      </c>
      <c r="O1246" s="184">
        <f t="shared" si="2151"/>
        <v>39.508336999999997</v>
      </c>
      <c r="P1246" s="185">
        <v>39508337</v>
      </c>
      <c r="Q1246" s="184">
        <f t="shared" si="2152"/>
        <v>14.528677</v>
      </c>
      <c r="R1246" s="185">
        <v>14528677</v>
      </c>
      <c r="S1246" s="185">
        <f>R1246+P1246</f>
        <v>54037014</v>
      </c>
      <c r="T1246" s="185">
        <f t="shared" si="2153"/>
        <v>54.037013999999999</v>
      </c>
      <c r="U1246" s="209">
        <f>R1246/S1246</f>
        <v>0.26886528186031894</v>
      </c>
      <c r="V1246" s="187">
        <v>38</v>
      </c>
      <c r="W1246" s="188">
        <f>SUM(T1246/V1246)</f>
        <v>1.4220266842105262</v>
      </c>
      <c r="X1246" s="209">
        <f>N1246/(V1246*1000000)</f>
        <v>0.28955226315789473</v>
      </c>
      <c r="Y1246" s="189">
        <v>2016</v>
      </c>
      <c r="Z1246" s="190"/>
      <c r="AA1246" s="190"/>
      <c r="AB1246" s="190"/>
      <c r="AC1246" s="190"/>
    </row>
    <row r="1247" spans="1:29">
      <c r="A1247" s="261" t="s">
        <v>4035</v>
      </c>
      <c r="B1247" s="218">
        <v>94</v>
      </c>
      <c r="C1247" s="178">
        <v>84</v>
      </c>
      <c r="D1247" s="247">
        <f t="shared" ref="D1247:D1250" si="2154">AVERAGE(B1247:C1247)</f>
        <v>89</v>
      </c>
      <c r="E1247" s="178">
        <v>86</v>
      </c>
      <c r="F1247" s="178">
        <v>80</v>
      </c>
      <c r="G1247" s="220">
        <f t="shared" si="1094"/>
        <v>6</v>
      </c>
      <c r="H1247" s="220">
        <f t="shared" ref="H1247:H1250" si="2155">AVERAGE(E1247:F1247)</f>
        <v>83</v>
      </c>
      <c r="I1247" s="220">
        <f t="shared" si="1466"/>
        <v>6</v>
      </c>
      <c r="J1247" s="213" t="s">
        <v>1550</v>
      </c>
      <c r="K1247" s="213" t="s">
        <v>1623</v>
      </c>
      <c r="L1247" s="196" t="s">
        <v>1547</v>
      </c>
      <c r="M1247" s="221">
        <f t="shared" si="2150"/>
        <v>0.52299600000000002</v>
      </c>
      <c r="N1247" s="222">
        <v>522996</v>
      </c>
      <c r="O1247" s="184">
        <f t="shared" si="2151"/>
        <v>45.512466000000003</v>
      </c>
      <c r="P1247" s="222">
        <v>45512466</v>
      </c>
      <c r="Q1247" s="184">
        <f t="shared" si="2152"/>
        <v>22.750699999999998</v>
      </c>
      <c r="R1247" s="185">
        <v>22750700</v>
      </c>
      <c r="S1247" s="222">
        <v>22750700</v>
      </c>
      <c r="T1247" s="222">
        <f t="shared" si="2153"/>
        <v>22.750699999999998</v>
      </c>
      <c r="U1247" s="209">
        <f t="shared" ref="U1247:U1258" si="2156">(R1247/S1247)</f>
        <v>1</v>
      </c>
      <c r="V1247" s="187">
        <v>16</v>
      </c>
      <c r="W1247" s="223">
        <f>SUM((S1247/1000000)/V1247)</f>
        <v>1.4219187499999999</v>
      </c>
      <c r="X1247" s="228">
        <f t="shared" ref="X1247:X1258" si="2157">SUM(M1247/V1247)</f>
        <v>3.2687250000000001E-2</v>
      </c>
      <c r="Y1247" s="182">
        <v>2012</v>
      </c>
      <c r="Z1247" s="190"/>
      <c r="AA1247" s="190"/>
      <c r="AB1247" s="224" t="str">
        <f>HYPERLINK("http://www.amazon.com/gp/product/B009RI4FRU/?tag=titb-20","http://www.amazon.com/gp/product/B009RI4FRU/?tag=titb-20")</f>
        <v>http://www.amazon.com/gp/product/B009RI4FRU/?tag=titb-20</v>
      </c>
      <c r="AC1247" s="189"/>
    </row>
    <row r="1248" spans="1:29">
      <c r="A1248" s="261" t="s">
        <v>4036</v>
      </c>
      <c r="B1248" s="206">
        <v>58</v>
      </c>
      <c r="C1248" s="189">
        <v>52</v>
      </c>
      <c r="D1248" s="247">
        <f t="shared" si="2154"/>
        <v>55</v>
      </c>
      <c r="E1248" s="189">
        <v>57</v>
      </c>
      <c r="F1248" s="178">
        <v>69</v>
      </c>
      <c r="G1248" s="220">
        <f t="shared" si="1094"/>
        <v>-12</v>
      </c>
      <c r="H1248" s="220">
        <f t="shared" si="2155"/>
        <v>63</v>
      </c>
      <c r="I1248" s="220">
        <f t="shared" si="1466"/>
        <v>-8</v>
      </c>
      <c r="J1248" s="213" t="s">
        <v>1402</v>
      </c>
      <c r="K1248" s="213" t="s">
        <v>1603</v>
      </c>
      <c r="L1248" s="213" t="s">
        <v>1557</v>
      </c>
      <c r="M1248" s="184">
        <v>18.690000000000001</v>
      </c>
      <c r="N1248" s="222">
        <f t="shared" ref="N1248:N1250" si="2158">M1248*1000000</f>
        <v>18690000</v>
      </c>
      <c r="O1248" s="184">
        <v>38.18</v>
      </c>
      <c r="P1248" s="222">
        <f t="shared" ref="P1248:P1250" si="2159">O1248*1000000</f>
        <v>38180000</v>
      </c>
      <c r="Q1248" s="184">
        <v>58.96</v>
      </c>
      <c r="R1248" s="180">
        <f t="shared" ref="R1248:R1250" si="2160">SUM(Q1248*1000000)</f>
        <v>58960000</v>
      </c>
      <c r="S1248" s="185">
        <f t="shared" ref="S1248:S1249" si="2161">SUM(N1248:P1248)</f>
        <v>56870038.18</v>
      </c>
      <c r="T1248" s="180">
        <f t="shared" si="2153"/>
        <v>56.870038180000002</v>
      </c>
      <c r="U1248" s="209">
        <f t="shared" si="2156"/>
        <v>1.0367497875310905</v>
      </c>
      <c r="V1248" s="187">
        <v>40</v>
      </c>
      <c r="W1248" s="223">
        <f t="shared" ref="W1248:W1250" si="2162">SUM(T1248/V1248)</f>
        <v>1.4217509545</v>
      </c>
      <c r="X1248" s="228">
        <f t="shared" si="2157"/>
        <v>0.46725000000000005</v>
      </c>
      <c r="Y1248" s="178">
        <v>2011</v>
      </c>
      <c r="Z1248" s="190"/>
      <c r="AA1248" s="190"/>
      <c r="AB1248" s="224" t="s">
        <v>4037</v>
      </c>
      <c r="AC1248" s="189"/>
    </row>
    <row r="1249" spans="1:29">
      <c r="A1249" s="261" t="s">
        <v>504</v>
      </c>
      <c r="B1249" s="206">
        <v>82</v>
      </c>
      <c r="C1249" s="189">
        <v>67</v>
      </c>
      <c r="D1249" s="247">
        <f t="shared" si="2154"/>
        <v>74.5</v>
      </c>
      <c r="E1249" s="189">
        <v>80</v>
      </c>
      <c r="F1249" s="178">
        <v>76</v>
      </c>
      <c r="G1249" s="222">
        <f t="shared" si="1094"/>
        <v>4</v>
      </c>
      <c r="H1249" s="178">
        <f t="shared" si="2155"/>
        <v>78</v>
      </c>
      <c r="I1249" s="247">
        <f t="shared" si="1466"/>
        <v>-3.5</v>
      </c>
      <c r="J1249" s="213" t="s">
        <v>1601</v>
      </c>
      <c r="K1249" s="213" t="s">
        <v>1782</v>
      </c>
      <c r="L1249" s="213" t="s">
        <v>1557</v>
      </c>
      <c r="M1249" s="184">
        <v>47.66</v>
      </c>
      <c r="N1249" s="222">
        <f t="shared" si="2158"/>
        <v>47660000</v>
      </c>
      <c r="O1249" s="184">
        <v>165.25</v>
      </c>
      <c r="P1249" s="222">
        <f t="shared" si="2159"/>
        <v>165250000</v>
      </c>
      <c r="Q1249" s="184">
        <v>500.44</v>
      </c>
      <c r="R1249" s="180">
        <f t="shared" si="2160"/>
        <v>500440000</v>
      </c>
      <c r="S1249" s="185">
        <f t="shared" si="2161"/>
        <v>212910165.25</v>
      </c>
      <c r="T1249" s="180">
        <f t="shared" si="2153"/>
        <v>212.91016525000001</v>
      </c>
      <c r="U1249" s="209">
        <f t="shared" si="2156"/>
        <v>2.3504749029356176</v>
      </c>
      <c r="V1249" s="187">
        <v>150</v>
      </c>
      <c r="W1249" s="223">
        <f t="shared" si="2162"/>
        <v>1.4194011016666668</v>
      </c>
      <c r="X1249" s="228">
        <f t="shared" si="2157"/>
        <v>0.31773333333333331</v>
      </c>
      <c r="Y1249" s="178">
        <v>2011</v>
      </c>
      <c r="Z1249" s="190"/>
      <c r="AA1249" s="190"/>
      <c r="AB1249" s="224" t="s">
        <v>4038</v>
      </c>
      <c r="AC1249" s="189"/>
    </row>
    <row r="1250" spans="1:29">
      <c r="A1250" s="261" t="s">
        <v>4039</v>
      </c>
      <c r="B1250" s="218">
        <v>80</v>
      </c>
      <c r="C1250" s="178">
        <v>74</v>
      </c>
      <c r="D1250" s="218">
        <f t="shared" si="2154"/>
        <v>77</v>
      </c>
      <c r="E1250" s="178">
        <v>51</v>
      </c>
      <c r="F1250" s="178">
        <v>61</v>
      </c>
      <c r="G1250" s="178">
        <f t="shared" si="1094"/>
        <v>-10</v>
      </c>
      <c r="H1250" s="178">
        <f t="shared" si="2155"/>
        <v>56</v>
      </c>
      <c r="I1250" s="218">
        <f t="shared" si="1466"/>
        <v>21</v>
      </c>
      <c r="J1250" s="213" t="s">
        <v>1612</v>
      </c>
      <c r="K1250" s="213" t="s">
        <v>1612</v>
      </c>
      <c r="L1250" s="213" t="s">
        <v>1547</v>
      </c>
      <c r="M1250" s="221">
        <v>0.18</v>
      </c>
      <c r="N1250" s="222">
        <f t="shared" si="2158"/>
        <v>180000</v>
      </c>
      <c r="O1250" s="184">
        <v>7.47</v>
      </c>
      <c r="P1250" s="222">
        <f t="shared" si="2159"/>
        <v>7470000</v>
      </c>
      <c r="Q1250" s="184">
        <v>2.4500000000000002</v>
      </c>
      <c r="R1250" s="180">
        <f t="shared" si="2160"/>
        <v>2450000</v>
      </c>
      <c r="S1250" s="222">
        <f>T1250*1000000</f>
        <v>9920000</v>
      </c>
      <c r="T1250" s="222">
        <f>SUM(O1250+Q1250)</f>
        <v>9.92</v>
      </c>
      <c r="U1250" s="209">
        <f t="shared" si="2156"/>
        <v>0.24697580645161291</v>
      </c>
      <c r="V1250" s="187">
        <v>7</v>
      </c>
      <c r="W1250" s="223">
        <f t="shared" si="2162"/>
        <v>1.417142857142857</v>
      </c>
      <c r="X1250" s="228">
        <f t="shared" si="2157"/>
        <v>2.5714285714285714E-2</v>
      </c>
      <c r="Y1250" s="178">
        <v>2010</v>
      </c>
      <c r="Z1250" s="190"/>
      <c r="AA1250" s="190"/>
      <c r="AB1250" s="224" t="s">
        <v>4040</v>
      </c>
      <c r="AC1250" s="189"/>
    </row>
    <row r="1251" spans="1:29">
      <c r="A1251" s="229" t="s">
        <v>4041</v>
      </c>
      <c r="B1251" s="177">
        <v>84</v>
      </c>
      <c r="C1251" s="177">
        <v>80</v>
      </c>
      <c r="D1251" s="177">
        <f>(B1251+C1251)/2</f>
        <v>82</v>
      </c>
      <c r="E1251" s="177">
        <v>40</v>
      </c>
      <c r="F1251" s="177">
        <v>62</v>
      </c>
      <c r="G1251" s="177">
        <f t="shared" si="1094"/>
        <v>-22</v>
      </c>
      <c r="H1251" s="177">
        <f>(E1251+F1251)/2</f>
        <v>51</v>
      </c>
      <c r="I1251" s="177">
        <f t="shared" si="1466"/>
        <v>31</v>
      </c>
      <c r="J1251" s="183" t="s">
        <v>1534</v>
      </c>
      <c r="K1251" s="232" t="s">
        <v>4042</v>
      </c>
      <c r="L1251" s="232" t="s">
        <v>1547</v>
      </c>
      <c r="M1251" s="216">
        <f>N1251/1000000</f>
        <v>19.001397999999998</v>
      </c>
      <c r="N1251" s="233">
        <v>19001398</v>
      </c>
      <c r="O1251" s="216">
        <f>P1251/1000000</f>
        <v>50.175122999999999</v>
      </c>
      <c r="P1251" s="180">
        <v>50175123</v>
      </c>
      <c r="Q1251" s="216">
        <f>R1251/1000000</f>
        <v>76.987551999999994</v>
      </c>
      <c r="R1251" s="233">
        <v>76987552</v>
      </c>
      <c r="S1251" s="180">
        <f>P1251+R1251</f>
        <v>127162675</v>
      </c>
      <c r="T1251" s="180">
        <f t="shared" ref="T1251:T1253" si="2163">S1251/1000000</f>
        <v>127.16267499999999</v>
      </c>
      <c r="U1251" s="234">
        <f t="shared" si="2156"/>
        <v>0.60542570372949456</v>
      </c>
      <c r="V1251" s="227">
        <v>90</v>
      </c>
      <c r="W1251" s="235">
        <f>SUM(S1251/(V1251*1000000))</f>
        <v>1.4129186111111112</v>
      </c>
      <c r="X1251" s="234">
        <f t="shared" si="2157"/>
        <v>0.21112664444444443</v>
      </c>
      <c r="Y1251" s="177">
        <v>2019</v>
      </c>
      <c r="Z1251" s="236"/>
      <c r="AA1251" s="236"/>
      <c r="AB1251" s="248" t="s">
        <v>4043</v>
      </c>
      <c r="AC1251" s="190"/>
    </row>
    <row r="1252" spans="1:29">
      <c r="A1252" s="261" t="s">
        <v>4044</v>
      </c>
      <c r="B1252" s="206">
        <v>83</v>
      </c>
      <c r="C1252" s="189">
        <v>85</v>
      </c>
      <c r="D1252" s="247">
        <f t="shared" ref="D1252:D1254" si="2164">AVERAGE(B1252:C1252)</f>
        <v>84</v>
      </c>
      <c r="E1252" s="189">
        <v>68</v>
      </c>
      <c r="F1252" s="178">
        <v>65</v>
      </c>
      <c r="G1252" s="220">
        <f t="shared" si="1094"/>
        <v>3</v>
      </c>
      <c r="H1252" s="220">
        <f t="shared" ref="H1252:H1254" si="2165">AVERAGE(E1252:F1252)</f>
        <v>66.5</v>
      </c>
      <c r="I1252" s="220">
        <f t="shared" si="1466"/>
        <v>17.5</v>
      </c>
      <c r="J1252" s="193" t="s">
        <v>1534</v>
      </c>
      <c r="K1252" s="213" t="s">
        <v>1653</v>
      </c>
      <c r="L1252" s="213" t="s">
        <v>1541</v>
      </c>
      <c r="M1252" s="184">
        <v>5.47</v>
      </c>
      <c r="N1252" s="222">
        <f t="shared" ref="N1252:N1254" si="2166">M1252*1000000</f>
        <v>5470000</v>
      </c>
      <c r="O1252" s="184">
        <v>24.149000000000001</v>
      </c>
      <c r="P1252" s="222">
        <f t="shared" ref="P1252:P1254" si="2167">O1252*1000000</f>
        <v>24149000</v>
      </c>
      <c r="Q1252" s="184">
        <v>56.481000000000002</v>
      </c>
      <c r="R1252" s="180">
        <f t="shared" ref="R1252:R1254" si="2168">SUM(Q1252*1000000)</f>
        <v>56481000</v>
      </c>
      <c r="S1252" s="185">
        <f>SUM(N1252:P1252)</f>
        <v>29619024.149</v>
      </c>
      <c r="T1252" s="180">
        <f t="shared" si="2163"/>
        <v>29.619024149000001</v>
      </c>
      <c r="U1252" s="209">
        <f t="shared" si="2156"/>
        <v>1.9069163020317439</v>
      </c>
      <c r="V1252" s="187">
        <v>21</v>
      </c>
      <c r="W1252" s="223">
        <f t="shared" ref="W1252:W1254" si="2169">SUM(T1252/V1252)</f>
        <v>1.4104297213809525</v>
      </c>
      <c r="X1252" s="228">
        <f t="shared" si="2157"/>
        <v>0.26047619047619047</v>
      </c>
      <c r="Y1252" s="178">
        <v>2011</v>
      </c>
      <c r="Z1252" s="190"/>
      <c r="AA1252" s="190"/>
      <c r="AB1252" s="224" t="s">
        <v>4045</v>
      </c>
      <c r="AC1252" s="189"/>
    </row>
    <row r="1253" spans="1:29">
      <c r="A1253" s="261" t="s">
        <v>4046</v>
      </c>
      <c r="B1253" s="206">
        <v>83</v>
      </c>
      <c r="C1253" s="189">
        <v>65</v>
      </c>
      <c r="D1253" s="247">
        <f t="shared" si="2164"/>
        <v>74</v>
      </c>
      <c r="E1253" s="189">
        <v>76</v>
      </c>
      <c r="F1253" s="178">
        <v>73</v>
      </c>
      <c r="G1253" s="222">
        <f t="shared" si="1094"/>
        <v>3</v>
      </c>
      <c r="H1253" s="178">
        <f t="shared" si="2165"/>
        <v>74.5</v>
      </c>
      <c r="I1253" s="247">
        <f t="shared" si="1466"/>
        <v>-0.5</v>
      </c>
      <c r="J1253" s="213" t="s">
        <v>1601</v>
      </c>
      <c r="K1253" s="213" t="s">
        <v>1806</v>
      </c>
      <c r="L1253" s="213" t="s">
        <v>1541</v>
      </c>
      <c r="M1253" s="184">
        <v>34.08</v>
      </c>
      <c r="N1253" s="222">
        <f t="shared" si="2166"/>
        <v>34080000</v>
      </c>
      <c r="O1253" s="184">
        <v>149.26</v>
      </c>
      <c r="P1253" s="222">
        <f t="shared" si="2167"/>
        <v>149260000</v>
      </c>
      <c r="Q1253" s="184">
        <v>405.73</v>
      </c>
      <c r="R1253" s="180">
        <f t="shared" si="2168"/>
        <v>405730000</v>
      </c>
      <c r="S1253" s="185">
        <f>SUM(N1253:P1253)</f>
        <v>183340149.25999999</v>
      </c>
      <c r="T1253" s="180">
        <f t="shared" si="2163"/>
        <v>183.34014926</v>
      </c>
      <c r="U1253" s="209">
        <f t="shared" si="2156"/>
        <v>2.2129904531964928</v>
      </c>
      <c r="V1253" s="187">
        <v>130</v>
      </c>
      <c r="W1253" s="223">
        <f t="shared" si="2169"/>
        <v>1.4103088404615385</v>
      </c>
      <c r="X1253" s="228">
        <f t="shared" si="2157"/>
        <v>0.26215384615384613</v>
      </c>
      <c r="Y1253" s="178">
        <v>2011</v>
      </c>
      <c r="Z1253" s="190"/>
      <c r="AA1253" s="190"/>
      <c r="AB1253" s="224" t="s">
        <v>4047</v>
      </c>
      <c r="AC1253" s="189"/>
    </row>
    <row r="1254" spans="1:29">
      <c r="A1254" s="261" t="s">
        <v>4048</v>
      </c>
      <c r="B1254" s="218">
        <v>52</v>
      </c>
      <c r="C1254" s="178">
        <v>48</v>
      </c>
      <c r="D1254" s="218">
        <f t="shared" si="2164"/>
        <v>50</v>
      </c>
      <c r="E1254" s="178">
        <v>74</v>
      </c>
      <c r="F1254" s="178">
        <v>70</v>
      </c>
      <c r="G1254" s="178">
        <f t="shared" si="1094"/>
        <v>4</v>
      </c>
      <c r="H1254" s="178">
        <f t="shared" si="2165"/>
        <v>72</v>
      </c>
      <c r="I1254" s="218">
        <f t="shared" si="1466"/>
        <v>-22</v>
      </c>
      <c r="J1254" s="213" t="s">
        <v>1550</v>
      </c>
      <c r="K1254" s="213" t="s">
        <v>2581</v>
      </c>
      <c r="L1254" s="213" t="s">
        <v>1547</v>
      </c>
      <c r="M1254" s="221">
        <v>3.8</v>
      </c>
      <c r="N1254" s="222">
        <f t="shared" si="2166"/>
        <v>3800000</v>
      </c>
      <c r="O1254" s="184">
        <v>10.01</v>
      </c>
      <c r="P1254" s="222">
        <f t="shared" si="2167"/>
        <v>10010000</v>
      </c>
      <c r="Q1254" s="184">
        <v>11.14</v>
      </c>
      <c r="R1254" s="180">
        <f t="shared" si="2168"/>
        <v>11140000</v>
      </c>
      <c r="S1254" s="222">
        <f>T1254*1000000</f>
        <v>21150000</v>
      </c>
      <c r="T1254" s="222">
        <v>21.15</v>
      </c>
      <c r="U1254" s="209">
        <f t="shared" si="2156"/>
        <v>0.52671394799054372</v>
      </c>
      <c r="V1254" s="187">
        <v>15</v>
      </c>
      <c r="W1254" s="223">
        <f t="shared" si="2169"/>
        <v>1.41</v>
      </c>
      <c r="X1254" s="228">
        <f t="shared" si="2157"/>
        <v>0.2533333333333333</v>
      </c>
      <c r="Y1254" s="178">
        <v>2008</v>
      </c>
      <c r="Z1254" s="190"/>
      <c r="AA1254" s="190"/>
      <c r="AB1254" s="224" t="s">
        <v>4049</v>
      </c>
      <c r="AC1254" s="189"/>
    </row>
    <row r="1255" spans="1:29">
      <c r="A1255" s="267" t="s">
        <v>4050</v>
      </c>
      <c r="B1255" s="177">
        <v>97</v>
      </c>
      <c r="C1255" s="178">
        <v>82</v>
      </c>
      <c r="D1255" s="180">
        <f t="shared" ref="D1255:D1256" si="2170">(B1255+C1255)/2</f>
        <v>89.5</v>
      </c>
      <c r="E1255" s="178">
        <v>78</v>
      </c>
      <c r="F1255" s="180">
        <v>66</v>
      </c>
      <c r="G1255" s="181">
        <f t="shared" si="1094"/>
        <v>12</v>
      </c>
      <c r="H1255" s="182">
        <f t="shared" ref="H1255:H1256" si="2171">(E1255+F1255)/2</f>
        <v>72</v>
      </c>
      <c r="I1255" s="181">
        <f t="shared" si="1466"/>
        <v>17.5</v>
      </c>
      <c r="J1255" s="183" t="s">
        <v>3720</v>
      </c>
      <c r="K1255" s="183" t="s">
        <v>3856</v>
      </c>
      <c r="L1255" s="183" t="s">
        <v>1541</v>
      </c>
      <c r="M1255" s="184">
        <f t="shared" ref="M1255:M1256" si="2172">N1255/1000000</f>
        <v>7.6021080000000003</v>
      </c>
      <c r="N1255" s="180">
        <v>7602108</v>
      </c>
      <c r="O1255" s="184">
        <f t="shared" ref="O1255:O1259" si="2173">P1255/1000000</f>
        <v>29.683391</v>
      </c>
      <c r="P1255" s="180">
        <v>29683391</v>
      </c>
      <c r="Q1255" s="184">
        <f t="shared" ref="Q1255:Q1259" si="2174">R1255/1000000</f>
        <v>2.5173679999999998</v>
      </c>
      <c r="R1255" s="180">
        <v>2517368</v>
      </c>
      <c r="S1255" s="180">
        <v>32200759</v>
      </c>
      <c r="T1255" s="185">
        <f>S1255/100000</f>
        <v>322.00758999999999</v>
      </c>
      <c r="U1255" s="186">
        <f t="shared" si="2156"/>
        <v>7.8177287684430052E-2</v>
      </c>
      <c r="V1255" s="187">
        <v>23</v>
      </c>
      <c r="W1255" s="239">
        <f>SUM(S1255/(V1255*1000000))</f>
        <v>1.4000330000000001</v>
      </c>
      <c r="X1255" s="186">
        <f t="shared" si="2157"/>
        <v>0.33052643478260874</v>
      </c>
      <c r="Y1255" s="178">
        <v>2018</v>
      </c>
      <c r="Z1255" s="190"/>
      <c r="AA1255" s="190"/>
      <c r="AB1255" s="191" t="s">
        <v>4051</v>
      </c>
      <c r="AC1255" s="190"/>
    </row>
    <row r="1256" spans="1:29">
      <c r="A1256" s="264" t="s">
        <v>260</v>
      </c>
      <c r="B1256" s="206">
        <v>9</v>
      </c>
      <c r="C1256" s="189">
        <v>27</v>
      </c>
      <c r="D1256" s="253">
        <f t="shared" si="2170"/>
        <v>18</v>
      </c>
      <c r="E1256" s="195">
        <v>20</v>
      </c>
      <c r="F1256" s="189">
        <v>26</v>
      </c>
      <c r="G1256" s="246">
        <f t="shared" si="1094"/>
        <v>-6</v>
      </c>
      <c r="H1256" s="244">
        <f t="shared" si="2171"/>
        <v>23</v>
      </c>
      <c r="I1256" s="246">
        <f t="shared" si="1466"/>
        <v>-5</v>
      </c>
      <c r="J1256" s="193" t="s">
        <v>1609</v>
      </c>
      <c r="K1256" s="193" t="s">
        <v>2061</v>
      </c>
      <c r="L1256" s="193" t="s">
        <v>1541</v>
      </c>
      <c r="M1256" s="184">
        <f t="shared" si="2172"/>
        <v>25.685737</v>
      </c>
      <c r="N1256" s="185">
        <v>25685737</v>
      </c>
      <c r="O1256" s="184">
        <f t="shared" si="2173"/>
        <v>56.117547999999999</v>
      </c>
      <c r="P1256" s="180">
        <v>56117548</v>
      </c>
      <c r="Q1256" s="184">
        <f t="shared" si="2174"/>
        <v>111.765333</v>
      </c>
      <c r="R1256" s="180">
        <v>111765333</v>
      </c>
      <c r="S1256" s="185">
        <f>SUM(P1256+(Q1256*1000000))</f>
        <v>167882881</v>
      </c>
      <c r="T1256" s="185">
        <f t="shared" ref="T1256:T1260" si="2175">S1256/1000000</f>
        <v>167.882881</v>
      </c>
      <c r="U1256" s="209">
        <f t="shared" si="2156"/>
        <v>0.66573394698891308</v>
      </c>
      <c r="V1256" s="227">
        <v>120</v>
      </c>
      <c r="W1256" s="223">
        <f t="shared" ref="W1256:W1262" si="2176">SUM(T1256/V1256)</f>
        <v>1.3990240083333334</v>
      </c>
      <c r="X1256" s="228">
        <f t="shared" si="2157"/>
        <v>0.21404780833333334</v>
      </c>
      <c r="Y1256" s="189">
        <v>2015</v>
      </c>
      <c r="Z1256" s="190"/>
      <c r="AA1256" s="190"/>
      <c r="AB1256" s="224" t="s">
        <v>4052</v>
      </c>
      <c r="AC1256" s="189"/>
    </row>
    <row r="1257" spans="1:29">
      <c r="A1257" s="261" t="s">
        <v>4053</v>
      </c>
      <c r="B1257" s="218">
        <v>88</v>
      </c>
      <c r="C1257" s="178">
        <v>76</v>
      </c>
      <c r="D1257" s="218">
        <f>AVERAGE(B1257:C1257)</f>
        <v>82</v>
      </c>
      <c r="E1257" s="178">
        <v>86</v>
      </c>
      <c r="F1257" s="178">
        <v>73</v>
      </c>
      <c r="G1257" s="178">
        <f t="shared" si="1094"/>
        <v>13</v>
      </c>
      <c r="H1257" s="178">
        <f>AVERAGE(E1257:F1257)</f>
        <v>79.5</v>
      </c>
      <c r="I1257" s="218">
        <f t="shared" si="1466"/>
        <v>2.5</v>
      </c>
      <c r="J1257" s="213" t="s">
        <v>1572</v>
      </c>
      <c r="K1257" s="213" t="s">
        <v>3713</v>
      </c>
      <c r="L1257" s="213" t="s">
        <v>1574</v>
      </c>
      <c r="M1257" s="221">
        <v>14.035033</v>
      </c>
      <c r="N1257" s="181">
        <v>14035033</v>
      </c>
      <c r="O1257" s="216">
        <f t="shared" si="2173"/>
        <v>53.606915999999998</v>
      </c>
      <c r="P1257" s="222">
        <v>53606916</v>
      </c>
      <c r="Q1257" s="216">
        <f t="shared" si="2174"/>
        <v>16.173815000000001</v>
      </c>
      <c r="R1257" s="222">
        <v>16173815</v>
      </c>
      <c r="S1257" s="222">
        <v>69780731</v>
      </c>
      <c r="T1257" s="222">
        <f t="shared" si="2175"/>
        <v>69.780731000000003</v>
      </c>
      <c r="U1257" s="209">
        <f t="shared" si="2156"/>
        <v>0.23178053265162843</v>
      </c>
      <c r="V1257" s="187">
        <v>50</v>
      </c>
      <c r="W1257" s="223">
        <f t="shared" si="2176"/>
        <v>1.3956146200000001</v>
      </c>
      <c r="X1257" s="228">
        <f t="shared" si="2157"/>
        <v>0.28070065999999999</v>
      </c>
      <c r="Y1257" s="178">
        <v>2007</v>
      </c>
      <c r="Z1257" s="190"/>
      <c r="AA1257" s="190"/>
      <c r="AB1257" s="191" t="s">
        <v>4054</v>
      </c>
      <c r="AC1257" s="190"/>
    </row>
    <row r="1258" spans="1:29">
      <c r="A1258" s="264" t="s">
        <v>4055</v>
      </c>
      <c r="B1258" s="206">
        <v>60</v>
      </c>
      <c r="C1258" s="189">
        <v>56</v>
      </c>
      <c r="D1258" s="189">
        <f t="shared" ref="D1258:D1259" si="2177">(B1258+C1258)/2</f>
        <v>58</v>
      </c>
      <c r="E1258" s="189">
        <v>76</v>
      </c>
      <c r="F1258" s="189">
        <v>62</v>
      </c>
      <c r="G1258" s="195">
        <f t="shared" si="1094"/>
        <v>14</v>
      </c>
      <c r="H1258" s="189">
        <f t="shared" ref="H1258:H1259" si="2178">(E1258+F1258)/2</f>
        <v>69</v>
      </c>
      <c r="I1258" s="195">
        <f t="shared" si="1466"/>
        <v>-11</v>
      </c>
      <c r="J1258" s="193" t="s">
        <v>1572</v>
      </c>
      <c r="K1258" s="193" t="s">
        <v>1572</v>
      </c>
      <c r="L1258" s="193" t="s">
        <v>4056</v>
      </c>
      <c r="M1258" s="184">
        <f t="shared" ref="M1258:M1259" si="2179">N1258/1000000</f>
        <v>10.5</v>
      </c>
      <c r="N1258" s="185">
        <v>10500000</v>
      </c>
      <c r="O1258" s="184">
        <f t="shared" si="2173"/>
        <v>34.542473999999999</v>
      </c>
      <c r="P1258" s="180">
        <v>34542474</v>
      </c>
      <c r="Q1258" s="184">
        <f t="shared" si="2174"/>
        <v>14.081098000000001</v>
      </c>
      <c r="R1258" s="180">
        <v>14081098</v>
      </c>
      <c r="S1258" s="185">
        <f>SUM(P1258+Q1258*1000000)</f>
        <v>48623572</v>
      </c>
      <c r="T1258" s="185">
        <f t="shared" si="2175"/>
        <v>48.623572000000003</v>
      </c>
      <c r="U1258" s="209">
        <f t="shared" si="2156"/>
        <v>0.28959406766742685</v>
      </c>
      <c r="V1258" s="187">
        <v>35</v>
      </c>
      <c r="W1258" s="223">
        <f t="shared" si="2176"/>
        <v>1.3892449142857144</v>
      </c>
      <c r="X1258" s="228">
        <f t="shared" si="2157"/>
        <v>0.3</v>
      </c>
      <c r="Y1258" s="189">
        <v>2015</v>
      </c>
      <c r="Z1258" s="190"/>
      <c r="AA1258" s="190"/>
      <c r="AB1258" s="224" t="s">
        <v>4057</v>
      </c>
      <c r="AC1258" s="189"/>
    </row>
    <row r="1259" spans="1:29">
      <c r="A1259" s="262" t="s">
        <v>4058</v>
      </c>
      <c r="B1259" s="177">
        <v>50</v>
      </c>
      <c r="C1259" s="195">
        <v>48</v>
      </c>
      <c r="D1259" s="252">
        <f t="shared" si="2177"/>
        <v>49</v>
      </c>
      <c r="E1259" s="195">
        <v>83</v>
      </c>
      <c r="F1259" s="195">
        <v>68</v>
      </c>
      <c r="G1259" s="180">
        <f t="shared" si="1094"/>
        <v>15</v>
      </c>
      <c r="H1259" s="195">
        <f t="shared" si="2178"/>
        <v>75.5</v>
      </c>
      <c r="I1259" s="208">
        <f t="shared" si="1466"/>
        <v>-26.5</v>
      </c>
      <c r="J1259" s="204" t="s">
        <v>1554</v>
      </c>
      <c r="K1259" s="204" t="s">
        <v>1554</v>
      </c>
      <c r="L1259" s="183" t="s">
        <v>1536</v>
      </c>
      <c r="M1259" s="184">
        <f t="shared" si="2179"/>
        <v>16.194738000000001</v>
      </c>
      <c r="N1259" s="180">
        <v>16194738</v>
      </c>
      <c r="O1259" s="216">
        <f t="shared" si="2173"/>
        <v>52.853219000000003</v>
      </c>
      <c r="P1259" s="180">
        <v>52853219</v>
      </c>
      <c r="Q1259" s="184">
        <f t="shared" si="2174"/>
        <v>16.558150999999999</v>
      </c>
      <c r="R1259" s="185">
        <v>16558151</v>
      </c>
      <c r="S1259" s="185">
        <f>R1259+P1259</f>
        <v>69411370</v>
      </c>
      <c r="T1259" s="185">
        <f t="shared" si="2175"/>
        <v>69.411370000000005</v>
      </c>
      <c r="U1259" s="209">
        <f>R1259/S1259</f>
        <v>0.23855098955689824</v>
      </c>
      <c r="V1259" s="187">
        <v>50</v>
      </c>
      <c r="W1259" s="188">
        <f t="shared" si="2176"/>
        <v>1.3882274000000001</v>
      </c>
      <c r="X1259" s="209">
        <f>N1259/(V1259*1000000)</f>
        <v>0.32389476</v>
      </c>
      <c r="Y1259" s="195">
        <v>2016</v>
      </c>
      <c r="Z1259" s="190"/>
      <c r="AA1259" s="190"/>
      <c r="AB1259" s="191" t="s">
        <v>4059</v>
      </c>
      <c r="AC1259" s="190"/>
    </row>
    <row r="1260" spans="1:29">
      <c r="A1260" s="261" t="s">
        <v>4060</v>
      </c>
      <c r="B1260" s="206">
        <v>42</v>
      </c>
      <c r="C1260" s="189">
        <v>59</v>
      </c>
      <c r="D1260" s="218">
        <f t="shared" ref="D1260:D1262" si="2180">AVERAGE(B1260:C1260)</f>
        <v>50.5</v>
      </c>
      <c r="E1260" s="189">
        <v>84</v>
      </c>
      <c r="F1260" s="178">
        <v>65</v>
      </c>
      <c r="G1260" s="178">
        <f t="shared" si="1094"/>
        <v>19</v>
      </c>
      <c r="H1260" s="178">
        <f t="shared" ref="H1260:H1262" si="2181">AVERAGE(E1260:F1260)</f>
        <v>74.5</v>
      </c>
      <c r="I1260" s="218">
        <f t="shared" si="1466"/>
        <v>-24</v>
      </c>
      <c r="J1260" s="213" t="s">
        <v>1641</v>
      </c>
      <c r="K1260" s="213" t="s">
        <v>4061</v>
      </c>
      <c r="L1260" s="213" t="s">
        <v>1536</v>
      </c>
      <c r="M1260" s="184">
        <v>11.22</v>
      </c>
      <c r="N1260" s="222">
        <f t="shared" ref="N1260:N1262" si="2182">M1260*1000000</f>
        <v>11220000</v>
      </c>
      <c r="O1260" s="184">
        <v>37.31</v>
      </c>
      <c r="P1260" s="222">
        <f t="shared" ref="P1260:P1262" si="2183">O1260*1000000</f>
        <v>37310000</v>
      </c>
      <c r="Q1260" s="184">
        <v>47.3</v>
      </c>
      <c r="R1260" s="180">
        <f t="shared" ref="R1260:R1262" si="2184">SUM(Q1260*1000000)</f>
        <v>47300000</v>
      </c>
      <c r="S1260" s="185">
        <f>SUM(N1260:P1260)</f>
        <v>48530037.310000002</v>
      </c>
      <c r="T1260" s="180">
        <f t="shared" si="2175"/>
        <v>48.530037310000004</v>
      </c>
      <c r="U1260" s="209">
        <f t="shared" ref="U1260:U1265" si="2185">(R1260/S1260)</f>
        <v>0.97465410335164648</v>
      </c>
      <c r="V1260" s="187">
        <v>35</v>
      </c>
      <c r="W1260" s="223">
        <f t="shared" si="2176"/>
        <v>1.3865724945714286</v>
      </c>
      <c r="X1260" s="228">
        <f t="shared" ref="X1260:X1265" si="2186">SUM(M1260/V1260)</f>
        <v>0.32057142857142856</v>
      </c>
      <c r="Y1260" s="178">
        <v>2011</v>
      </c>
      <c r="Z1260" s="190"/>
      <c r="AA1260" s="190"/>
      <c r="AB1260" s="224" t="s">
        <v>4062</v>
      </c>
      <c r="AC1260" s="189"/>
    </row>
    <row r="1261" spans="1:29">
      <c r="A1261" s="261" t="s">
        <v>4063</v>
      </c>
      <c r="B1261" s="218">
        <v>85</v>
      </c>
      <c r="C1261" s="178">
        <v>82</v>
      </c>
      <c r="D1261" s="218">
        <f t="shared" si="2180"/>
        <v>83.5</v>
      </c>
      <c r="E1261" s="178">
        <v>61</v>
      </c>
      <c r="F1261" s="178">
        <v>56</v>
      </c>
      <c r="G1261" s="178">
        <f t="shared" si="1094"/>
        <v>5</v>
      </c>
      <c r="H1261" s="178">
        <f t="shared" si="2181"/>
        <v>58.5</v>
      </c>
      <c r="I1261" s="218">
        <f t="shared" si="1466"/>
        <v>25</v>
      </c>
      <c r="J1261" s="213" t="s">
        <v>1612</v>
      </c>
      <c r="K1261" s="213" t="s">
        <v>1612</v>
      </c>
      <c r="L1261" s="213" t="s">
        <v>1547</v>
      </c>
      <c r="M1261" s="221">
        <v>0.28999999999999998</v>
      </c>
      <c r="N1261" s="222">
        <f t="shared" si="2182"/>
        <v>290000</v>
      </c>
      <c r="O1261" s="184">
        <v>12.8</v>
      </c>
      <c r="P1261" s="222">
        <f t="shared" si="2183"/>
        <v>12800000</v>
      </c>
      <c r="Q1261" s="184">
        <v>3.83</v>
      </c>
      <c r="R1261" s="180">
        <f t="shared" si="2184"/>
        <v>3830000</v>
      </c>
      <c r="S1261" s="222">
        <f t="shared" ref="S1261:S1262" si="2187">T1261*1000000</f>
        <v>16629999.999999998</v>
      </c>
      <c r="T1261" s="222">
        <v>16.63</v>
      </c>
      <c r="U1261" s="209">
        <f t="shared" si="2185"/>
        <v>0.23030667468430549</v>
      </c>
      <c r="V1261" s="187">
        <v>12</v>
      </c>
      <c r="W1261" s="223">
        <f t="shared" si="2176"/>
        <v>1.3858333333333333</v>
      </c>
      <c r="X1261" s="228">
        <f t="shared" si="2186"/>
        <v>2.4166666666666666E-2</v>
      </c>
      <c r="Y1261" s="178">
        <v>2008</v>
      </c>
      <c r="Z1261" s="190"/>
      <c r="AA1261" s="190"/>
      <c r="AB1261" s="224" t="s">
        <v>4064</v>
      </c>
      <c r="AC1261" s="189"/>
    </row>
    <row r="1262" spans="1:29">
      <c r="A1262" s="261" t="s">
        <v>4065</v>
      </c>
      <c r="B1262" s="218">
        <v>77</v>
      </c>
      <c r="C1262" s="178">
        <v>64</v>
      </c>
      <c r="D1262" s="218">
        <f t="shared" si="2180"/>
        <v>70.5</v>
      </c>
      <c r="E1262" s="178">
        <v>55</v>
      </c>
      <c r="F1262" s="178">
        <v>55</v>
      </c>
      <c r="G1262" s="178">
        <f t="shared" si="1094"/>
        <v>0</v>
      </c>
      <c r="H1262" s="178">
        <f t="shared" si="2181"/>
        <v>55</v>
      </c>
      <c r="I1262" s="218">
        <f t="shared" si="1466"/>
        <v>15.5</v>
      </c>
      <c r="J1262" s="213" t="s">
        <v>1990</v>
      </c>
      <c r="K1262" s="213" t="s">
        <v>4066</v>
      </c>
      <c r="L1262" s="213" t="s">
        <v>1541</v>
      </c>
      <c r="M1262" s="221">
        <v>5</v>
      </c>
      <c r="N1262" s="222">
        <f t="shared" si="2182"/>
        <v>5000000</v>
      </c>
      <c r="O1262" s="184">
        <v>20.21</v>
      </c>
      <c r="P1262" s="222">
        <f t="shared" si="2183"/>
        <v>20210000</v>
      </c>
      <c r="Q1262" s="184">
        <v>7.45</v>
      </c>
      <c r="R1262" s="180">
        <f t="shared" si="2184"/>
        <v>7450000</v>
      </c>
      <c r="S1262" s="222">
        <f t="shared" si="2187"/>
        <v>27660000</v>
      </c>
      <c r="T1262" s="222">
        <v>27.66</v>
      </c>
      <c r="U1262" s="209">
        <f t="shared" si="2185"/>
        <v>0.26934201012292119</v>
      </c>
      <c r="V1262" s="187">
        <v>20</v>
      </c>
      <c r="W1262" s="223">
        <f t="shared" si="2176"/>
        <v>1.383</v>
      </c>
      <c r="X1262" s="228">
        <f t="shared" si="2186"/>
        <v>0.25</v>
      </c>
      <c r="Y1262" s="178">
        <v>2008</v>
      </c>
      <c r="Z1262" s="190"/>
      <c r="AA1262" s="190"/>
      <c r="AB1262" s="224" t="s">
        <v>4067</v>
      </c>
      <c r="AC1262" s="189"/>
    </row>
    <row r="1263" spans="1:29">
      <c r="A1263" s="229" t="s">
        <v>4068</v>
      </c>
      <c r="B1263" s="177">
        <v>71</v>
      </c>
      <c r="C1263" s="177">
        <v>54</v>
      </c>
      <c r="D1263" s="177">
        <f>(B1263+C1263)/2</f>
        <v>62.5</v>
      </c>
      <c r="E1263" s="177">
        <v>82</v>
      </c>
      <c r="F1263" s="177">
        <v>40</v>
      </c>
      <c r="G1263" s="177">
        <f t="shared" si="1094"/>
        <v>42</v>
      </c>
      <c r="H1263" s="177">
        <f>(E1263+F1263)/2</f>
        <v>61</v>
      </c>
      <c r="I1263" s="177">
        <f t="shared" si="1466"/>
        <v>1.5</v>
      </c>
      <c r="J1263" s="204" t="s">
        <v>1544</v>
      </c>
      <c r="K1263" s="231" t="s">
        <v>1544</v>
      </c>
      <c r="L1263" s="232" t="s">
        <v>1557</v>
      </c>
      <c r="M1263" s="216">
        <f>N1263/1000000</f>
        <v>29.033832</v>
      </c>
      <c r="N1263" s="233">
        <v>29033832</v>
      </c>
      <c r="O1263" s="216">
        <f>P1263/1000000</f>
        <v>61.407803999999999</v>
      </c>
      <c r="P1263" s="180">
        <v>61407804</v>
      </c>
      <c r="Q1263" s="216">
        <f>R1263/1000000</f>
        <v>194.307773</v>
      </c>
      <c r="R1263" s="233">
        <v>194307773</v>
      </c>
      <c r="S1263" s="180">
        <f>P1263+R1263</f>
        <v>255715577</v>
      </c>
      <c r="T1263" s="180">
        <f>S1263/1000000</f>
        <v>255.715577</v>
      </c>
      <c r="U1263" s="234">
        <f t="shared" si="2185"/>
        <v>0.75985896236583195</v>
      </c>
      <c r="V1263" s="227">
        <v>185</v>
      </c>
      <c r="W1263" s="235">
        <f>SUM(S1263/(V1263*1000000))</f>
        <v>1.3822463621621621</v>
      </c>
      <c r="X1263" s="234">
        <f t="shared" si="2186"/>
        <v>0.15693963243243245</v>
      </c>
      <c r="Y1263" s="177">
        <v>2019</v>
      </c>
      <c r="Z1263" s="236"/>
      <c r="AA1263" s="236"/>
      <c r="AB1263" s="248" t="s">
        <v>4069</v>
      </c>
      <c r="AC1263" s="190"/>
    </row>
    <row r="1264" spans="1:29">
      <c r="A1264" s="261" t="s">
        <v>4070</v>
      </c>
      <c r="B1264" s="218">
        <v>71</v>
      </c>
      <c r="C1264" s="178">
        <v>65</v>
      </c>
      <c r="D1264" s="218">
        <f t="shared" ref="D1264:D1265" si="2188">AVERAGE(B1264:C1264)</f>
        <v>68</v>
      </c>
      <c r="E1264" s="178">
        <v>57</v>
      </c>
      <c r="F1264" s="178">
        <v>65</v>
      </c>
      <c r="G1264" s="178">
        <f t="shared" si="1094"/>
        <v>-8</v>
      </c>
      <c r="H1264" s="178">
        <f t="shared" ref="H1264:H1265" si="2189">AVERAGE(E1264:F1264)</f>
        <v>61</v>
      </c>
      <c r="I1264" s="218">
        <f t="shared" si="1466"/>
        <v>7</v>
      </c>
      <c r="J1264" s="213" t="s">
        <v>1550</v>
      </c>
      <c r="K1264" s="213" t="s">
        <v>1623</v>
      </c>
      <c r="L1264" s="213" t="s">
        <v>1536</v>
      </c>
      <c r="M1264" s="221">
        <v>0.11</v>
      </c>
      <c r="N1264" s="222">
        <f>M1264*1000000</f>
        <v>110000</v>
      </c>
      <c r="O1264" s="184">
        <v>2.04</v>
      </c>
      <c r="P1264" s="222">
        <f>O1264*1000000</f>
        <v>2040000</v>
      </c>
      <c r="Q1264" s="184">
        <v>18.690000000000001</v>
      </c>
      <c r="R1264" s="180">
        <f>SUM(Q1264*1000000)</f>
        <v>18690000</v>
      </c>
      <c r="S1264" s="222">
        <f>T1264*1000000</f>
        <v>20730000</v>
      </c>
      <c r="T1264" s="222">
        <f>SUM(O1264+Q1264)</f>
        <v>20.73</v>
      </c>
      <c r="U1264" s="209">
        <f t="shared" si="2185"/>
        <v>0.90159189580318377</v>
      </c>
      <c r="V1264" s="187">
        <v>15</v>
      </c>
      <c r="W1264" s="223">
        <f>SUM(T1264/V1264)</f>
        <v>1.3820000000000001</v>
      </c>
      <c r="X1264" s="228">
        <f t="shared" si="2186"/>
        <v>7.3333333333333332E-3</v>
      </c>
      <c r="Y1264" s="178">
        <v>2010</v>
      </c>
      <c r="Z1264" s="190"/>
      <c r="AA1264" s="190"/>
      <c r="AB1264" s="224" t="s">
        <v>4071</v>
      </c>
      <c r="AC1264" s="189"/>
    </row>
    <row r="1265" spans="1:29">
      <c r="A1265" s="265" t="s">
        <v>4072</v>
      </c>
      <c r="B1265" s="241">
        <v>8</v>
      </c>
      <c r="C1265" s="182">
        <v>29</v>
      </c>
      <c r="D1265" s="254">
        <f t="shared" si="2188"/>
        <v>18.5</v>
      </c>
      <c r="E1265" s="182">
        <v>60</v>
      </c>
      <c r="F1265" s="182">
        <v>48</v>
      </c>
      <c r="G1265" s="211">
        <f t="shared" si="1094"/>
        <v>12</v>
      </c>
      <c r="H1265" s="211">
        <f t="shared" si="2189"/>
        <v>54</v>
      </c>
      <c r="I1265" s="211">
        <f t="shared" si="1466"/>
        <v>-35.5</v>
      </c>
      <c r="J1265" s="196" t="s">
        <v>1572</v>
      </c>
      <c r="K1265" s="196" t="s">
        <v>1649</v>
      </c>
      <c r="L1265" s="196" t="s">
        <v>1541</v>
      </c>
      <c r="M1265" s="216">
        <f t="shared" ref="M1265:M1267" si="2190">N1265/1000000</f>
        <v>10.003826999999999</v>
      </c>
      <c r="N1265" s="181">
        <v>10003827</v>
      </c>
      <c r="O1265" s="216">
        <f t="shared" ref="O1265:O1267" si="2191">P1265/1000000</f>
        <v>26.766213</v>
      </c>
      <c r="P1265" s="181">
        <v>26766213</v>
      </c>
      <c r="Q1265" s="184">
        <f t="shared" ref="Q1265:Q1267" si="2192">R1265/1000000</f>
        <v>9.16</v>
      </c>
      <c r="R1265" s="180">
        <v>9160000</v>
      </c>
      <c r="S1265" s="181">
        <v>35926213</v>
      </c>
      <c r="T1265" s="180">
        <f t="shared" ref="T1265:T1267" si="2193">S1265/1000000</f>
        <v>35.926212999999997</v>
      </c>
      <c r="U1265" s="209">
        <f t="shared" si="2185"/>
        <v>0.25496703479434363</v>
      </c>
      <c r="V1265" s="227">
        <v>26</v>
      </c>
      <c r="W1265" s="239">
        <f>SUM(S1265/(V1265*1000000))</f>
        <v>1.3817774230769231</v>
      </c>
      <c r="X1265" s="228">
        <f t="shared" si="2186"/>
        <v>0.38476257692307692</v>
      </c>
      <c r="Y1265" s="182">
        <v>2014</v>
      </c>
      <c r="Z1265" s="202"/>
      <c r="AA1265" s="190"/>
      <c r="AB1265" s="224" t="s">
        <v>4073</v>
      </c>
      <c r="AC1265" s="189"/>
    </row>
    <row r="1266" spans="1:29">
      <c r="A1266" s="262" t="s">
        <v>4074</v>
      </c>
      <c r="B1266" s="177">
        <v>76</v>
      </c>
      <c r="C1266" s="195">
        <v>63</v>
      </c>
      <c r="D1266" s="252">
        <f>(B1266+C1266)/2</f>
        <v>69.5</v>
      </c>
      <c r="E1266" s="195">
        <v>57</v>
      </c>
      <c r="F1266" s="195">
        <v>64</v>
      </c>
      <c r="G1266" s="180">
        <f t="shared" si="1094"/>
        <v>-7</v>
      </c>
      <c r="H1266" s="195">
        <f>(E1266+F1266)/2</f>
        <v>60.5</v>
      </c>
      <c r="I1266" s="208">
        <f t="shared" si="1466"/>
        <v>9</v>
      </c>
      <c r="J1266" s="204" t="s">
        <v>1565</v>
      </c>
      <c r="K1266" s="204" t="s">
        <v>1565</v>
      </c>
      <c r="L1266" s="183" t="s">
        <v>1547</v>
      </c>
      <c r="M1266" s="184">
        <f t="shared" si="2190"/>
        <v>9.4532240000000005</v>
      </c>
      <c r="N1266" s="180">
        <v>9453224</v>
      </c>
      <c r="O1266" s="216">
        <f t="shared" si="2191"/>
        <v>20.591853</v>
      </c>
      <c r="P1266" s="180">
        <v>20591853</v>
      </c>
      <c r="Q1266" s="184">
        <f t="shared" si="2192"/>
        <v>1.8124000000000001E-2</v>
      </c>
      <c r="R1266" s="185">
        <v>18124</v>
      </c>
      <c r="S1266" s="185">
        <f>R1266+P1266</f>
        <v>20609977</v>
      </c>
      <c r="T1266" s="185">
        <f t="shared" si="2193"/>
        <v>20.609977000000001</v>
      </c>
      <c r="U1266" s="209">
        <f>R1266/S1266</f>
        <v>8.7937992361660573E-4</v>
      </c>
      <c r="V1266" s="187">
        <v>15</v>
      </c>
      <c r="W1266" s="188">
        <f t="shared" ref="W1266:W1270" si="2194">SUM(T1266/V1266)</f>
        <v>1.3739984666666667</v>
      </c>
      <c r="X1266" s="209">
        <f>N1266/(V1266*1000000)</f>
        <v>0.63021493333333334</v>
      </c>
      <c r="Y1266" s="195">
        <v>2016</v>
      </c>
      <c r="Z1266" s="190"/>
      <c r="AA1266" s="190"/>
      <c r="AB1266" s="191" t="s">
        <v>4075</v>
      </c>
      <c r="AC1266" s="190"/>
    </row>
    <row r="1267" spans="1:29">
      <c r="A1267" s="263" t="s">
        <v>4076</v>
      </c>
      <c r="B1267" s="206">
        <v>51</v>
      </c>
      <c r="C1267" s="189">
        <v>52</v>
      </c>
      <c r="D1267" s="253">
        <f t="shared" ref="D1267:D1271" si="2195">AVERAGE(B1267:C1267)</f>
        <v>51.5</v>
      </c>
      <c r="E1267" s="189">
        <v>63</v>
      </c>
      <c r="F1267" s="189">
        <v>59</v>
      </c>
      <c r="G1267" s="244">
        <f t="shared" si="1094"/>
        <v>4</v>
      </c>
      <c r="H1267" s="244">
        <f t="shared" ref="H1267:H1271" si="2196">AVERAGE(E1267:F1267)</f>
        <v>61</v>
      </c>
      <c r="I1267" s="244">
        <f t="shared" si="1466"/>
        <v>-9.5</v>
      </c>
      <c r="J1267" s="193" t="s">
        <v>1544</v>
      </c>
      <c r="K1267" s="193" t="s">
        <v>4077</v>
      </c>
      <c r="L1267" s="193" t="s">
        <v>1547</v>
      </c>
      <c r="M1267" s="184">
        <f t="shared" si="2190"/>
        <v>24.852257999999999</v>
      </c>
      <c r="N1267" s="185">
        <v>24852258</v>
      </c>
      <c r="O1267" s="184">
        <f t="shared" si="2191"/>
        <v>73.103784000000005</v>
      </c>
      <c r="P1267" s="185">
        <v>73103784</v>
      </c>
      <c r="Q1267" s="184">
        <f t="shared" si="2192"/>
        <v>132.26295300000001</v>
      </c>
      <c r="R1267" s="185">
        <v>132262953</v>
      </c>
      <c r="S1267" s="185">
        <v>205366737</v>
      </c>
      <c r="T1267" s="185">
        <f t="shared" si="2193"/>
        <v>205.366737</v>
      </c>
      <c r="U1267" s="209">
        <f t="shared" ref="U1267:U1274" si="2197">(R1267/S1267)</f>
        <v>0.64403298670514497</v>
      </c>
      <c r="V1267" s="187">
        <v>150</v>
      </c>
      <c r="W1267" s="223">
        <f t="shared" si="2194"/>
        <v>1.36911158</v>
      </c>
      <c r="X1267" s="228">
        <f t="shared" ref="X1267:X1274" si="2198">SUM(M1267/V1267)</f>
        <v>0.16568172</v>
      </c>
      <c r="Y1267" s="189">
        <v>2013</v>
      </c>
      <c r="Z1267" s="190"/>
      <c r="AA1267" s="190"/>
      <c r="AB1267" s="224" t="s">
        <v>4078</v>
      </c>
      <c r="AC1267" s="189"/>
    </row>
    <row r="1268" spans="1:29">
      <c r="A1268" s="261" t="s">
        <v>4079</v>
      </c>
      <c r="B1268" s="218">
        <v>20</v>
      </c>
      <c r="C1268" s="178">
        <v>45</v>
      </c>
      <c r="D1268" s="218">
        <f t="shared" si="2195"/>
        <v>32.5</v>
      </c>
      <c r="E1268" s="178">
        <v>56</v>
      </c>
      <c r="F1268" s="178">
        <v>57</v>
      </c>
      <c r="G1268" s="178">
        <f t="shared" si="1094"/>
        <v>-1</v>
      </c>
      <c r="H1268" s="178">
        <f t="shared" si="2196"/>
        <v>56.5</v>
      </c>
      <c r="I1268" s="218">
        <f t="shared" si="1466"/>
        <v>-24</v>
      </c>
      <c r="J1268" s="213" t="s">
        <v>1612</v>
      </c>
      <c r="K1268" s="213" t="s">
        <v>4080</v>
      </c>
      <c r="L1268" s="213" t="s">
        <v>1547</v>
      </c>
      <c r="M1268" s="221">
        <v>7.33</v>
      </c>
      <c r="N1268" s="222">
        <f t="shared" ref="N1268:N1270" si="2199">M1268*1000000</f>
        <v>7330000</v>
      </c>
      <c r="O1268" s="184">
        <v>20.22</v>
      </c>
      <c r="P1268" s="222">
        <f t="shared" ref="P1268:P1270" si="2200">O1268*1000000</f>
        <v>20220000</v>
      </c>
      <c r="Q1268" s="184">
        <v>0.31</v>
      </c>
      <c r="R1268" s="180">
        <f t="shared" ref="R1268:R1270" si="2201">SUM(Q1268*1000000)</f>
        <v>310000</v>
      </c>
      <c r="S1268" s="222">
        <f>T1268*1000000</f>
        <v>20529999.999999996</v>
      </c>
      <c r="T1268" s="222">
        <f>SUM(O1268+Q1268)</f>
        <v>20.529999999999998</v>
      </c>
      <c r="U1268" s="209">
        <f t="shared" si="2197"/>
        <v>1.5099853872381884E-2</v>
      </c>
      <c r="V1268" s="187">
        <v>15</v>
      </c>
      <c r="W1268" s="223">
        <f t="shared" si="2194"/>
        <v>1.3686666666666665</v>
      </c>
      <c r="X1268" s="228">
        <f t="shared" si="2198"/>
        <v>0.48866666666666669</v>
      </c>
      <c r="Y1268" s="178">
        <v>2010</v>
      </c>
      <c r="Z1268" s="190"/>
      <c r="AA1268" s="190"/>
      <c r="AB1268" s="224" t="s">
        <v>4081</v>
      </c>
      <c r="AC1268" s="189"/>
    </row>
    <row r="1269" spans="1:29">
      <c r="A1269" s="261" t="s">
        <v>4082</v>
      </c>
      <c r="B1269" s="206">
        <v>68</v>
      </c>
      <c r="C1269" s="189">
        <v>59</v>
      </c>
      <c r="D1269" s="247">
        <f t="shared" si="2195"/>
        <v>63.5</v>
      </c>
      <c r="E1269" s="189">
        <v>61</v>
      </c>
      <c r="F1269" s="178">
        <v>61</v>
      </c>
      <c r="G1269" s="220">
        <f t="shared" si="1094"/>
        <v>0</v>
      </c>
      <c r="H1269" s="220">
        <f t="shared" si="2196"/>
        <v>61</v>
      </c>
      <c r="I1269" s="220">
        <f t="shared" si="1466"/>
        <v>2.5</v>
      </c>
      <c r="J1269" s="213" t="s">
        <v>1609</v>
      </c>
      <c r="K1269" s="213" t="s">
        <v>1965</v>
      </c>
      <c r="L1269" s="213" t="s">
        <v>1547</v>
      </c>
      <c r="M1269" s="184">
        <v>24.03</v>
      </c>
      <c r="N1269" s="222">
        <f t="shared" si="2199"/>
        <v>24030000</v>
      </c>
      <c r="O1269" s="184">
        <v>78.040000000000006</v>
      </c>
      <c r="P1269" s="222">
        <f t="shared" si="2200"/>
        <v>78040000</v>
      </c>
      <c r="Q1269" s="184">
        <v>74.88</v>
      </c>
      <c r="R1269" s="180">
        <f t="shared" si="2201"/>
        <v>74880000</v>
      </c>
      <c r="S1269" s="185">
        <f>SUM(N1269:P1269)</f>
        <v>102070078.03999999</v>
      </c>
      <c r="T1269" s="180">
        <f>S1269/1000000</f>
        <v>102.07007804</v>
      </c>
      <c r="U1269" s="209">
        <f t="shared" si="2197"/>
        <v>0.73361362544129205</v>
      </c>
      <c r="V1269" s="187">
        <v>75</v>
      </c>
      <c r="W1269" s="223">
        <f t="shared" si="2194"/>
        <v>1.3609343738666666</v>
      </c>
      <c r="X1269" s="228">
        <f t="shared" si="2198"/>
        <v>0.32040000000000002</v>
      </c>
      <c r="Y1269" s="178">
        <v>2011</v>
      </c>
      <c r="Z1269" s="190"/>
      <c r="AA1269" s="190"/>
      <c r="AB1269" s="224" t="s">
        <v>4083</v>
      </c>
      <c r="AC1269" s="189"/>
    </row>
    <row r="1270" spans="1:29">
      <c r="A1270" s="261" t="s">
        <v>4084</v>
      </c>
      <c r="B1270" s="218">
        <v>85</v>
      </c>
      <c r="C1270" s="178">
        <v>72</v>
      </c>
      <c r="D1270" s="218">
        <f t="shared" si="2195"/>
        <v>78.5</v>
      </c>
      <c r="E1270" s="178">
        <v>60</v>
      </c>
      <c r="F1270" s="178">
        <v>73</v>
      </c>
      <c r="G1270" s="178">
        <f t="shared" si="1094"/>
        <v>-13</v>
      </c>
      <c r="H1270" s="178">
        <f t="shared" si="2196"/>
        <v>66.5</v>
      </c>
      <c r="I1270" s="218">
        <f t="shared" si="1466"/>
        <v>12</v>
      </c>
      <c r="J1270" s="213" t="s">
        <v>1550</v>
      </c>
      <c r="K1270" s="213" t="s">
        <v>2581</v>
      </c>
      <c r="L1270" s="213" t="s">
        <v>1547</v>
      </c>
      <c r="M1270" s="221">
        <v>5.01</v>
      </c>
      <c r="N1270" s="222">
        <f t="shared" si="2199"/>
        <v>5010000</v>
      </c>
      <c r="O1270" s="184">
        <v>13.37</v>
      </c>
      <c r="P1270" s="222">
        <f t="shared" si="2200"/>
        <v>13370000</v>
      </c>
      <c r="Q1270" s="184">
        <v>13.71</v>
      </c>
      <c r="R1270" s="180">
        <f t="shared" si="2201"/>
        <v>13710000</v>
      </c>
      <c r="S1270" s="222">
        <f>T1270*1000000</f>
        <v>27080000</v>
      </c>
      <c r="T1270" s="222">
        <v>27.08</v>
      </c>
      <c r="U1270" s="209">
        <f t="shared" si="2197"/>
        <v>0.50627769571639591</v>
      </c>
      <c r="V1270" s="187">
        <v>20</v>
      </c>
      <c r="W1270" s="223">
        <f t="shared" si="2194"/>
        <v>1.3539999999999999</v>
      </c>
      <c r="X1270" s="228">
        <f t="shared" si="2198"/>
        <v>0.2505</v>
      </c>
      <c r="Y1270" s="178">
        <v>2008</v>
      </c>
      <c r="Z1270" s="190"/>
      <c r="AA1270" s="190"/>
      <c r="AB1270" s="224" t="s">
        <v>4085</v>
      </c>
      <c r="AC1270" s="189"/>
    </row>
    <row r="1271" spans="1:29">
      <c r="A1271" s="261" t="s">
        <v>4086</v>
      </c>
      <c r="B1271" s="218">
        <v>57</v>
      </c>
      <c r="C1271" s="178">
        <v>55</v>
      </c>
      <c r="D1271" s="247">
        <f t="shared" si="2195"/>
        <v>56</v>
      </c>
      <c r="E1271" s="178">
        <v>60</v>
      </c>
      <c r="F1271" s="178">
        <v>63</v>
      </c>
      <c r="G1271" s="220">
        <f t="shared" si="1094"/>
        <v>-3</v>
      </c>
      <c r="H1271" s="220">
        <f t="shared" si="2196"/>
        <v>61.5</v>
      </c>
      <c r="I1271" s="220">
        <f t="shared" si="1466"/>
        <v>-5.5</v>
      </c>
      <c r="J1271" s="213" t="s">
        <v>1609</v>
      </c>
      <c r="K1271" s="213" t="s">
        <v>1815</v>
      </c>
      <c r="L1271" s="196" t="s">
        <v>1547</v>
      </c>
      <c r="M1271" s="221">
        <f t="shared" ref="M1271:M1272" si="2202">N1271/1000000</f>
        <v>7.8925390000000002</v>
      </c>
      <c r="N1271" s="222">
        <v>7892539</v>
      </c>
      <c r="O1271" s="184">
        <f t="shared" ref="O1271:O1272" si="2203">P1271/1000000</f>
        <v>17.14208</v>
      </c>
      <c r="P1271" s="222">
        <v>17142080</v>
      </c>
      <c r="Q1271" s="184">
        <f t="shared" ref="Q1271:Q1272" si="2204">R1271/1000000</f>
        <v>23.204105999999999</v>
      </c>
      <c r="R1271" s="185">
        <v>23204106</v>
      </c>
      <c r="S1271" s="222">
        <v>40346186</v>
      </c>
      <c r="T1271" s="222">
        <f t="shared" ref="T1271:T1272" si="2205">S1271/1000000</f>
        <v>40.346186000000003</v>
      </c>
      <c r="U1271" s="209">
        <f t="shared" si="2197"/>
        <v>0.57512514317958086</v>
      </c>
      <c r="V1271" s="187">
        <v>30</v>
      </c>
      <c r="W1271" s="223">
        <f>SUM((S1271/1000000)/V1271)</f>
        <v>1.3448728666666667</v>
      </c>
      <c r="X1271" s="228">
        <f t="shared" si="2198"/>
        <v>0.26308463333333332</v>
      </c>
      <c r="Y1271" s="182">
        <v>2012</v>
      </c>
      <c r="Z1271" s="190"/>
      <c r="AA1271" s="190"/>
      <c r="AB1271" s="224" t="s">
        <v>4087</v>
      </c>
      <c r="AC1271" s="189"/>
    </row>
    <row r="1272" spans="1:29">
      <c r="A1272" s="264" t="s">
        <v>4088</v>
      </c>
      <c r="B1272" s="206">
        <v>68</v>
      </c>
      <c r="C1272" s="189">
        <v>55</v>
      </c>
      <c r="D1272" s="253">
        <f>(B1272+C1272)/2</f>
        <v>61.5</v>
      </c>
      <c r="E1272" s="195">
        <v>79</v>
      </c>
      <c r="F1272" s="189">
        <v>78</v>
      </c>
      <c r="G1272" s="246">
        <f t="shared" si="1094"/>
        <v>1</v>
      </c>
      <c r="H1272" s="244">
        <f>(E1272+F1272)/2</f>
        <v>78.5</v>
      </c>
      <c r="I1272" s="246">
        <f t="shared" si="1466"/>
        <v>-17</v>
      </c>
      <c r="J1272" s="193" t="s">
        <v>1609</v>
      </c>
      <c r="K1272" s="193" t="s">
        <v>1609</v>
      </c>
      <c r="L1272" s="193" t="s">
        <v>1541</v>
      </c>
      <c r="M1272" s="184">
        <f t="shared" si="2202"/>
        <v>13.421036000000001</v>
      </c>
      <c r="N1272" s="185">
        <v>13421036</v>
      </c>
      <c r="O1272" s="184">
        <f t="shared" si="2203"/>
        <v>45.445109000000002</v>
      </c>
      <c r="P1272" s="180">
        <v>45445109</v>
      </c>
      <c r="Q1272" s="184">
        <f t="shared" si="2204"/>
        <v>55.1</v>
      </c>
      <c r="R1272" s="180">
        <v>55100000</v>
      </c>
      <c r="S1272" s="185">
        <f>SUM(P1272+(Q1272*1000000))</f>
        <v>100545109</v>
      </c>
      <c r="T1272" s="185">
        <f t="shared" si="2205"/>
        <v>100.545109</v>
      </c>
      <c r="U1272" s="209">
        <f t="shared" si="2197"/>
        <v>0.54801273326980038</v>
      </c>
      <c r="V1272" s="227">
        <v>75</v>
      </c>
      <c r="W1272" s="223">
        <f t="shared" ref="W1272:W1273" si="2206">SUM(T1272/V1272)</f>
        <v>1.3406014533333332</v>
      </c>
      <c r="X1272" s="228">
        <f t="shared" si="2198"/>
        <v>0.17894714666666667</v>
      </c>
      <c r="Y1272" s="189">
        <v>2015</v>
      </c>
      <c r="Z1272" s="190"/>
      <c r="AA1272" s="190"/>
      <c r="AB1272" s="224" t="s">
        <v>4089</v>
      </c>
      <c r="AC1272" s="189"/>
    </row>
    <row r="1273" spans="1:29">
      <c r="A1273" s="261" t="s">
        <v>4090</v>
      </c>
      <c r="B1273" s="218">
        <v>83</v>
      </c>
      <c r="C1273" s="178">
        <v>77</v>
      </c>
      <c r="D1273" s="218">
        <f>AVERAGE(B1273:C1273)</f>
        <v>80</v>
      </c>
      <c r="E1273" s="178">
        <v>68</v>
      </c>
      <c r="F1273" s="178">
        <v>73</v>
      </c>
      <c r="G1273" s="178">
        <f t="shared" si="1094"/>
        <v>-5</v>
      </c>
      <c r="H1273" s="178">
        <f>AVERAGE(E1273:F1273)</f>
        <v>70.5</v>
      </c>
      <c r="I1273" s="218">
        <f t="shared" si="1466"/>
        <v>9.5</v>
      </c>
      <c r="J1273" s="193" t="s">
        <v>1534</v>
      </c>
      <c r="K1273" s="213" t="s">
        <v>1653</v>
      </c>
      <c r="L1273" s="213" t="s">
        <v>1541</v>
      </c>
      <c r="M1273" s="221">
        <v>2</v>
      </c>
      <c r="N1273" s="222">
        <f>M1273*1000000</f>
        <v>2000000</v>
      </c>
      <c r="O1273" s="184">
        <v>15.54</v>
      </c>
      <c r="P1273" s="222">
        <f>O1273*1000000</f>
        <v>15540000</v>
      </c>
      <c r="Q1273" s="184">
        <v>44.68</v>
      </c>
      <c r="R1273" s="180">
        <f>SUM(Q1273*1000000)</f>
        <v>44680000</v>
      </c>
      <c r="S1273" s="222">
        <f>T1273*1000000</f>
        <v>60220000</v>
      </c>
      <c r="T1273" s="222">
        <f>SUM(O1273+Q1273)</f>
        <v>60.22</v>
      </c>
      <c r="U1273" s="209">
        <f t="shared" si="2197"/>
        <v>0.74194619727665223</v>
      </c>
      <c r="V1273" s="187">
        <v>45</v>
      </c>
      <c r="W1273" s="223">
        <f t="shared" si="2206"/>
        <v>1.3382222222222222</v>
      </c>
      <c r="X1273" s="228">
        <f t="shared" si="2198"/>
        <v>4.4444444444444446E-2</v>
      </c>
      <c r="Y1273" s="178">
        <v>2010</v>
      </c>
      <c r="Z1273" s="190"/>
      <c r="AA1273" s="190"/>
      <c r="AB1273" s="224" t="s">
        <v>4091</v>
      </c>
      <c r="AC1273" s="189"/>
    </row>
    <row r="1274" spans="1:29">
      <c r="A1274" s="229" t="s">
        <v>4092</v>
      </c>
      <c r="B1274" s="177">
        <v>81</v>
      </c>
      <c r="C1274" s="206">
        <v>67</v>
      </c>
      <c r="D1274" s="177">
        <f t="shared" ref="D1274:D1275" si="2207">(B1274+C1274)/2</f>
        <v>74</v>
      </c>
      <c r="E1274" s="177">
        <v>75</v>
      </c>
      <c r="F1274" s="177">
        <v>67</v>
      </c>
      <c r="G1274" s="177">
        <f t="shared" si="1094"/>
        <v>8</v>
      </c>
      <c r="H1274" s="177">
        <f t="shared" ref="H1274:H1275" si="2208">(E1274+F1274)/2</f>
        <v>71</v>
      </c>
      <c r="I1274" s="177">
        <f t="shared" si="1466"/>
        <v>3</v>
      </c>
      <c r="J1274" s="183" t="s">
        <v>1910</v>
      </c>
      <c r="K1274" s="232" t="s">
        <v>1911</v>
      </c>
      <c r="L1274" s="232" t="s">
        <v>1547</v>
      </c>
      <c r="M1274" s="216">
        <f t="shared" ref="M1274:M1275" si="2209">N1274/1000000</f>
        <v>9.7400640000000003</v>
      </c>
      <c r="N1274" s="233">
        <v>9740064</v>
      </c>
      <c r="O1274" s="216">
        <f t="shared" ref="O1274:O1275" si="2210">P1274/1000000</f>
        <v>30.316271</v>
      </c>
      <c r="P1274" s="180">
        <v>30316271</v>
      </c>
      <c r="Q1274" s="216">
        <f t="shared" ref="Q1274:Q1275" si="2211">R1274/1000000</f>
        <v>23.142738000000001</v>
      </c>
      <c r="R1274" s="233">
        <v>23142738</v>
      </c>
      <c r="S1274" s="180">
        <f>P1274+R1274</f>
        <v>53459009</v>
      </c>
      <c r="T1274" s="180">
        <f t="shared" ref="T1274:T1276" si="2212">S1274/1000000</f>
        <v>53.459009000000002</v>
      </c>
      <c r="U1274" s="234">
        <f t="shared" si="2197"/>
        <v>0.43290622914465177</v>
      </c>
      <c r="V1274" s="227">
        <v>40</v>
      </c>
      <c r="W1274" s="235">
        <f>SUM(S1274/(V1274*1000000))</f>
        <v>1.336475225</v>
      </c>
      <c r="X1274" s="234">
        <f t="shared" si="2198"/>
        <v>0.24350160000000001</v>
      </c>
      <c r="Y1274" s="177">
        <v>2019</v>
      </c>
      <c r="Z1274" s="236"/>
      <c r="AA1274" s="236"/>
      <c r="AB1274" s="248" t="s">
        <v>4093</v>
      </c>
      <c r="AC1274" s="190"/>
    </row>
    <row r="1275" spans="1:29">
      <c r="A1275" s="263" t="s">
        <v>4094</v>
      </c>
      <c r="B1275" s="206">
        <v>12</v>
      </c>
      <c r="C1275" s="189">
        <v>24</v>
      </c>
      <c r="D1275" s="252">
        <f t="shared" si="2207"/>
        <v>18</v>
      </c>
      <c r="E1275" s="189">
        <v>69</v>
      </c>
      <c r="F1275" s="189">
        <v>50</v>
      </c>
      <c r="G1275" s="180">
        <f t="shared" si="1094"/>
        <v>19</v>
      </c>
      <c r="H1275" s="195">
        <f t="shared" si="2208"/>
        <v>59.5</v>
      </c>
      <c r="I1275" s="208">
        <f t="shared" si="1466"/>
        <v>-41.5</v>
      </c>
      <c r="J1275" s="193" t="s">
        <v>1554</v>
      </c>
      <c r="K1275" s="193" t="s">
        <v>1554</v>
      </c>
      <c r="L1275" s="183" t="s">
        <v>1547</v>
      </c>
      <c r="M1275" s="184">
        <f t="shared" si="2209"/>
        <v>7.1020849999999998</v>
      </c>
      <c r="N1275" s="185">
        <v>7102085</v>
      </c>
      <c r="O1275" s="184">
        <f t="shared" si="2210"/>
        <v>27.734185</v>
      </c>
      <c r="P1275" s="185">
        <v>27734185</v>
      </c>
      <c r="Q1275" s="184">
        <f t="shared" si="2211"/>
        <v>20</v>
      </c>
      <c r="R1275" s="185">
        <v>20000000</v>
      </c>
      <c r="S1275" s="185">
        <f>R1275+P1275</f>
        <v>47734185</v>
      </c>
      <c r="T1275" s="185">
        <f t="shared" si="2212"/>
        <v>47.734184999999997</v>
      </c>
      <c r="U1275" s="209">
        <f>R1275/S1275</f>
        <v>0.41898693776797485</v>
      </c>
      <c r="V1275" s="187">
        <v>36</v>
      </c>
      <c r="W1275" s="188">
        <f t="shared" ref="W1275:W1278" si="2213">SUM(T1275/V1275)</f>
        <v>1.3259495833333332</v>
      </c>
      <c r="X1275" s="209">
        <f>N1275/(V1275*1000000)</f>
        <v>0.1972801388888889</v>
      </c>
      <c r="Y1275" s="189">
        <v>2016</v>
      </c>
      <c r="Z1275" s="190"/>
      <c r="AA1275" s="190"/>
      <c r="AB1275" s="190"/>
      <c r="AC1275" s="190"/>
    </row>
    <row r="1276" spans="1:29">
      <c r="A1276" s="261" t="s">
        <v>4095</v>
      </c>
      <c r="B1276" s="206">
        <v>34</v>
      </c>
      <c r="C1276" s="189">
        <v>45</v>
      </c>
      <c r="D1276" s="247">
        <f t="shared" ref="D1276:D1278" si="2214">AVERAGE(B1276:C1276)</f>
        <v>39.5</v>
      </c>
      <c r="E1276" s="189">
        <v>61</v>
      </c>
      <c r="F1276" s="178">
        <v>64</v>
      </c>
      <c r="G1276" s="222">
        <f t="shared" si="1094"/>
        <v>-3</v>
      </c>
      <c r="H1276" s="178">
        <f t="shared" ref="H1276:H1278" si="2215">AVERAGE(E1276:F1276)</f>
        <v>62.5</v>
      </c>
      <c r="I1276" s="247">
        <f t="shared" si="1466"/>
        <v>-23</v>
      </c>
      <c r="J1276" s="213" t="s">
        <v>1609</v>
      </c>
      <c r="K1276" s="213" t="s">
        <v>1723</v>
      </c>
      <c r="L1276" s="213" t="s">
        <v>1557</v>
      </c>
      <c r="M1276" s="184">
        <v>90.15</v>
      </c>
      <c r="N1276" s="222">
        <f t="shared" ref="N1276:N1278" si="2216">M1276*1000000</f>
        <v>90150000</v>
      </c>
      <c r="O1276" s="184">
        <v>241.07</v>
      </c>
      <c r="P1276" s="222">
        <f t="shared" ref="P1276:P1278" si="2217">O1276*1000000</f>
        <v>241070000</v>
      </c>
      <c r="Q1276" s="184">
        <v>804.64</v>
      </c>
      <c r="R1276" s="180">
        <f t="shared" ref="R1276:R1278" si="2218">SUM(Q1276*1000000)</f>
        <v>804640000</v>
      </c>
      <c r="S1276" s="185">
        <f>SUM(N1276:P1276)</f>
        <v>331220241.06999999</v>
      </c>
      <c r="T1276" s="180">
        <f t="shared" si="2212"/>
        <v>331.22024106999999</v>
      </c>
      <c r="U1276" s="209">
        <f t="shared" ref="U1276:U1297" si="2219">(R1276/S1276)</f>
        <v>2.4293201327329137</v>
      </c>
      <c r="V1276" s="187">
        <v>250</v>
      </c>
      <c r="W1276" s="223">
        <f t="shared" si="2213"/>
        <v>1.3248809642799999</v>
      </c>
      <c r="X1276" s="228">
        <f t="shared" ref="X1276:X1297" si="2220">SUM(M1276/V1276)</f>
        <v>0.36060000000000003</v>
      </c>
      <c r="Y1276" s="178">
        <v>2011</v>
      </c>
      <c r="Z1276" s="190"/>
      <c r="AA1276" s="190"/>
      <c r="AB1276" s="224" t="s">
        <v>4096</v>
      </c>
      <c r="AC1276" s="189"/>
    </row>
    <row r="1277" spans="1:29">
      <c r="A1277" s="261" t="s">
        <v>4097</v>
      </c>
      <c r="B1277" s="218">
        <v>13</v>
      </c>
      <c r="C1277" s="178">
        <v>30</v>
      </c>
      <c r="D1277" s="247">
        <f t="shared" si="2214"/>
        <v>21.5</v>
      </c>
      <c r="E1277" s="178">
        <v>43</v>
      </c>
      <c r="F1277" s="178">
        <v>52</v>
      </c>
      <c r="G1277" s="220">
        <f t="shared" si="1094"/>
        <v>-9</v>
      </c>
      <c r="H1277" s="220">
        <f t="shared" si="2215"/>
        <v>47.5</v>
      </c>
      <c r="I1277" s="220">
        <f t="shared" si="1466"/>
        <v>-26</v>
      </c>
      <c r="J1277" s="213" t="s">
        <v>1609</v>
      </c>
      <c r="K1277" s="213" t="s">
        <v>4098</v>
      </c>
      <c r="L1277" s="213" t="s">
        <v>1557</v>
      </c>
      <c r="M1277" s="221">
        <v>12.3</v>
      </c>
      <c r="N1277" s="222">
        <f t="shared" si="2216"/>
        <v>12300000</v>
      </c>
      <c r="O1277" s="184">
        <v>43.59</v>
      </c>
      <c r="P1277" s="222">
        <f t="shared" si="2217"/>
        <v>43590000</v>
      </c>
      <c r="Q1277" s="184">
        <v>68.900000000000006</v>
      </c>
      <c r="R1277" s="180">
        <f t="shared" si="2218"/>
        <v>68900000</v>
      </c>
      <c r="S1277" s="222">
        <f t="shared" ref="S1277:S1278" si="2221">T1277*1000000</f>
        <v>112490000.00000001</v>
      </c>
      <c r="T1277" s="222">
        <f t="shared" ref="T1277:T1278" si="2222">SUM(O1277+Q1277)</f>
        <v>112.49000000000001</v>
      </c>
      <c r="U1277" s="209">
        <f t="shared" si="2219"/>
        <v>0.6124988887901146</v>
      </c>
      <c r="V1277" s="187">
        <v>85</v>
      </c>
      <c r="W1277" s="223">
        <f t="shared" si="2213"/>
        <v>1.3234117647058825</v>
      </c>
      <c r="X1277" s="228">
        <f t="shared" si="2220"/>
        <v>0.14470588235294118</v>
      </c>
      <c r="Y1277" s="178">
        <v>2010</v>
      </c>
      <c r="Z1277" s="190"/>
      <c r="AA1277" s="190"/>
      <c r="AB1277" s="224" t="s">
        <v>4099</v>
      </c>
      <c r="AC1277" s="189"/>
    </row>
    <row r="1278" spans="1:29">
      <c r="A1278" s="261" t="s">
        <v>4100</v>
      </c>
      <c r="B1278" s="218">
        <v>53</v>
      </c>
      <c r="C1278" s="178">
        <v>51</v>
      </c>
      <c r="D1278" s="218">
        <f t="shared" si="2214"/>
        <v>52</v>
      </c>
      <c r="E1278" s="178">
        <v>56</v>
      </c>
      <c r="F1278" s="178">
        <v>55</v>
      </c>
      <c r="G1278" s="178">
        <f t="shared" si="1094"/>
        <v>1</v>
      </c>
      <c r="H1278" s="178">
        <f t="shared" si="2215"/>
        <v>55.5</v>
      </c>
      <c r="I1278" s="218">
        <f t="shared" si="1466"/>
        <v>-3.5</v>
      </c>
      <c r="J1278" s="213" t="s">
        <v>1550</v>
      </c>
      <c r="K1278" s="213" t="s">
        <v>1623</v>
      </c>
      <c r="L1278" s="213" t="s">
        <v>1547</v>
      </c>
      <c r="M1278" s="221">
        <v>6.9</v>
      </c>
      <c r="N1278" s="222">
        <f t="shared" si="2216"/>
        <v>6900000</v>
      </c>
      <c r="O1278" s="184">
        <v>17.8</v>
      </c>
      <c r="P1278" s="222">
        <f t="shared" si="2217"/>
        <v>17800000</v>
      </c>
      <c r="Q1278" s="184">
        <v>24.25</v>
      </c>
      <c r="R1278" s="180">
        <f t="shared" si="2218"/>
        <v>24250000</v>
      </c>
      <c r="S1278" s="222">
        <f t="shared" si="2221"/>
        <v>42050000</v>
      </c>
      <c r="T1278" s="222">
        <f t="shared" si="2222"/>
        <v>42.05</v>
      </c>
      <c r="U1278" s="209">
        <f t="shared" si="2219"/>
        <v>0.57669441141498212</v>
      </c>
      <c r="V1278" s="187">
        <v>32</v>
      </c>
      <c r="W1278" s="223">
        <f t="shared" si="2213"/>
        <v>1.3140624999999999</v>
      </c>
      <c r="X1278" s="228">
        <f t="shared" si="2220"/>
        <v>0.21562500000000001</v>
      </c>
      <c r="Y1278" s="178">
        <v>2010</v>
      </c>
      <c r="Z1278" s="190"/>
      <c r="AA1278" s="190"/>
      <c r="AB1278" s="224" t="s">
        <v>4101</v>
      </c>
      <c r="AC1278" s="189"/>
    </row>
    <row r="1279" spans="1:29">
      <c r="A1279" s="268" t="s">
        <v>4102</v>
      </c>
      <c r="B1279" s="177">
        <v>50</v>
      </c>
      <c r="C1279" s="178">
        <v>52</v>
      </c>
      <c r="D1279" s="180">
        <f>(B1279+C1279)/2</f>
        <v>51</v>
      </c>
      <c r="E1279" s="178">
        <v>71</v>
      </c>
      <c r="F1279" s="180">
        <v>56</v>
      </c>
      <c r="G1279" s="181">
        <f t="shared" si="1094"/>
        <v>15</v>
      </c>
      <c r="H1279" s="182">
        <f>(E1279+F1279)/2</f>
        <v>63.5</v>
      </c>
      <c r="I1279" s="181">
        <f t="shared" si="1466"/>
        <v>-12.5</v>
      </c>
      <c r="J1279" s="204" t="s">
        <v>1565</v>
      </c>
      <c r="K1279" s="204" t="s">
        <v>1565</v>
      </c>
      <c r="L1279" s="183" t="s">
        <v>1547</v>
      </c>
      <c r="M1279" s="184">
        <f>N1279/1000000</f>
        <v>12.103043</v>
      </c>
      <c r="N1279" s="180">
        <v>12103043</v>
      </c>
      <c r="O1279" s="184">
        <f>P1279/1000000</f>
        <v>32.392119000000001</v>
      </c>
      <c r="P1279" s="180">
        <v>32392119</v>
      </c>
      <c r="Q1279" s="184">
        <f>R1279/1000000</f>
        <v>20.140198000000002</v>
      </c>
      <c r="R1279" s="185">
        <f>S1279-P1279</f>
        <v>20140198</v>
      </c>
      <c r="S1279" s="180">
        <v>52532317</v>
      </c>
      <c r="T1279" s="185">
        <f>S1279/100000</f>
        <v>525.32317</v>
      </c>
      <c r="U1279" s="186">
        <f t="shared" si="2219"/>
        <v>0.38338682072599234</v>
      </c>
      <c r="V1279" s="187">
        <v>40</v>
      </c>
      <c r="W1279" s="239">
        <f>SUM(S1279/(V1279*1000000))</f>
        <v>1.3133079249999999</v>
      </c>
      <c r="X1279" s="186">
        <f t="shared" si="2220"/>
        <v>0.302576075</v>
      </c>
      <c r="Y1279" s="178">
        <v>2018</v>
      </c>
      <c r="Z1279" s="190"/>
      <c r="AA1279" s="190"/>
      <c r="AB1279" s="191" t="s">
        <v>4103</v>
      </c>
      <c r="AC1279" s="190"/>
    </row>
    <row r="1280" spans="1:29">
      <c r="A1280" s="261" t="s">
        <v>4104</v>
      </c>
      <c r="B1280" s="218">
        <v>81</v>
      </c>
      <c r="C1280" s="178">
        <v>66</v>
      </c>
      <c r="D1280" s="218">
        <f>AVERAGE(B1280:C1280)</f>
        <v>73.5</v>
      </c>
      <c r="E1280" s="178">
        <v>77</v>
      </c>
      <c r="F1280" s="178">
        <v>83</v>
      </c>
      <c r="G1280" s="178">
        <f t="shared" si="1094"/>
        <v>-6</v>
      </c>
      <c r="H1280" s="178">
        <f>AVERAGE(E1280:F1280)</f>
        <v>80</v>
      </c>
      <c r="I1280" s="218">
        <f t="shared" si="1466"/>
        <v>-6.5</v>
      </c>
      <c r="J1280" s="213" t="s">
        <v>1550</v>
      </c>
      <c r="K1280" s="213" t="s">
        <v>1550</v>
      </c>
      <c r="L1280" s="213" t="s">
        <v>1547</v>
      </c>
      <c r="M1280" s="221">
        <v>3.2000000000000001E-2</v>
      </c>
      <c r="N1280" s="222">
        <f>M1280*1000000</f>
        <v>32000</v>
      </c>
      <c r="O1280" s="184">
        <v>6.67</v>
      </c>
      <c r="P1280" s="222">
        <f>O1280*1000000</f>
        <v>6670000</v>
      </c>
      <c r="Q1280" s="184">
        <v>1.2</v>
      </c>
      <c r="R1280" s="180">
        <f>SUM(Q1280*1000000)</f>
        <v>1200000</v>
      </c>
      <c r="S1280" s="222">
        <f>T1280*1000000</f>
        <v>7870000</v>
      </c>
      <c r="T1280" s="222">
        <f>SUM(O1280+Q1280)</f>
        <v>7.87</v>
      </c>
      <c r="U1280" s="209">
        <f t="shared" si="2219"/>
        <v>0.15247776365946633</v>
      </c>
      <c r="V1280" s="187">
        <v>6</v>
      </c>
      <c r="W1280" s="223">
        <f t="shared" ref="W1280:W1287" si="2223">SUM(T1280/V1280)</f>
        <v>1.3116666666666668</v>
      </c>
      <c r="X1280" s="228">
        <f t="shared" si="2220"/>
        <v>5.3333333333333332E-3</v>
      </c>
      <c r="Y1280" s="178">
        <v>2010</v>
      </c>
      <c r="Z1280" s="190"/>
      <c r="AA1280" s="190"/>
      <c r="AB1280" s="224" t="s">
        <v>4105</v>
      </c>
      <c r="AC1280" s="189"/>
    </row>
    <row r="1281" spans="1:29">
      <c r="A1281" s="264" t="s">
        <v>4106</v>
      </c>
      <c r="B1281" s="206">
        <v>77</v>
      </c>
      <c r="C1281" s="189">
        <v>60</v>
      </c>
      <c r="D1281" s="189">
        <f>(B1281+C1281)/2</f>
        <v>68.5</v>
      </c>
      <c r="E1281" s="195">
        <v>66</v>
      </c>
      <c r="F1281" s="189">
        <v>70</v>
      </c>
      <c r="G1281" s="195">
        <f t="shared" si="1094"/>
        <v>-4</v>
      </c>
      <c r="H1281" s="189">
        <f>(E1281+F1281)/2</f>
        <v>68</v>
      </c>
      <c r="I1281" s="195">
        <f t="shared" si="1466"/>
        <v>0.5</v>
      </c>
      <c r="J1281" s="193" t="s">
        <v>1402</v>
      </c>
      <c r="K1281" s="193" t="s">
        <v>2447</v>
      </c>
      <c r="L1281" s="193" t="s">
        <v>1541</v>
      </c>
      <c r="M1281" s="184">
        <f>N1281/1000000</f>
        <v>23.618556000000002</v>
      </c>
      <c r="N1281" s="185">
        <v>23618556</v>
      </c>
      <c r="O1281" s="184">
        <f>P1281/1000000</f>
        <v>57.436461000000001</v>
      </c>
      <c r="P1281" s="180">
        <v>57436461</v>
      </c>
      <c r="Q1281" s="184">
        <f>R1281/1000000</f>
        <v>18.600000000000001</v>
      </c>
      <c r="R1281" s="180">
        <v>18600000</v>
      </c>
      <c r="S1281" s="185">
        <f>SUM(P1281+Q1281*1000000)</f>
        <v>76036461</v>
      </c>
      <c r="T1281" s="185">
        <f>S1281/1000000</f>
        <v>76.036461000000003</v>
      </c>
      <c r="U1281" s="209">
        <f t="shared" si="2219"/>
        <v>0.24461948590689933</v>
      </c>
      <c r="V1281" s="227">
        <v>58</v>
      </c>
      <c r="W1281" s="223">
        <f t="shared" si="2223"/>
        <v>1.3109734655172414</v>
      </c>
      <c r="X1281" s="228">
        <f t="shared" si="2220"/>
        <v>0.40721648275862071</v>
      </c>
      <c r="Y1281" s="189">
        <v>2015</v>
      </c>
      <c r="Z1281" s="190"/>
      <c r="AA1281" s="190"/>
      <c r="AB1281" s="224" t="s">
        <v>4107</v>
      </c>
      <c r="AC1281" s="189"/>
    </row>
    <row r="1282" spans="1:29">
      <c r="A1282" s="261" t="s">
        <v>4108</v>
      </c>
      <c r="B1282" s="218">
        <v>11</v>
      </c>
      <c r="C1282" s="178">
        <v>21</v>
      </c>
      <c r="D1282" s="247">
        <f t="shared" ref="D1282:D1289" si="2224">AVERAGE(B1282:C1282)</f>
        <v>16</v>
      </c>
      <c r="E1282" s="178">
        <v>45</v>
      </c>
      <c r="F1282" s="178">
        <v>38</v>
      </c>
      <c r="G1282" s="220">
        <f t="shared" si="1094"/>
        <v>7</v>
      </c>
      <c r="H1282" s="220">
        <f t="shared" ref="H1282:H1289" si="2225">AVERAGE(E1282:F1282)</f>
        <v>41.5</v>
      </c>
      <c r="I1282" s="220">
        <f t="shared" si="1466"/>
        <v>-25.5</v>
      </c>
      <c r="J1282" s="213" t="s">
        <v>1609</v>
      </c>
      <c r="K1282" s="213" t="s">
        <v>2706</v>
      </c>
      <c r="L1282" s="213" t="s">
        <v>1547</v>
      </c>
      <c r="M1282" s="221">
        <v>15.8</v>
      </c>
      <c r="N1282" s="222">
        <f>M1282*1000000</f>
        <v>15800000</v>
      </c>
      <c r="O1282" s="184">
        <v>47.06</v>
      </c>
      <c r="P1282" s="222">
        <f>O1282*1000000</f>
        <v>47060000</v>
      </c>
      <c r="Q1282" s="184">
        <v>51.1</v>
      </c>
      <c r="R1282" s="180">
        <f>SUM(Q1282*1000000)</f>
        <v>51100000</v>
      </c>
      <c r="S1282" s="222">
        <f>T1282*1000000</f>
        <v>98160000</v>
      </c>
      <c r="T1282" s="222">
        <f>SUM(O1282+Q1282)</f>
        <v>98.16</v>
      </c>
      <c r="U1282" s="209">
        <f t="shared" si="2219"/>
        <v>0.52057864710676449</v>
      </c>
      <c r="V1282" s="187">
        <v>75</v>
      </c>
      <c r="W1282" s="223">
        <f t="shared" si="2223"/>
        <v>1.3088</v>
      </c>
      <c r="X1282" s="228">
        <f t="shared" si="2220"/>
        <v>0.21066666666666667</v>
      </c>
      <c r="Y1282" s="178">
        <v>2010</v>
      </c>
      <c r="Z1282" s="190"/>
      <c r="AA1282" s="190"/>
      <c r="AB1282" s="224" t="s">
        <v>4109</v>
      </c>
      <c r="AC1282" s="189"/>
    </row>
    <row r="1283" spans="1:29">
      <c r="A1283" s="261" t="s">
        <v>4110</v>
      </c>
      <c r="B1283" s="218">
        <v>71</v>
      </c>
      <c r="C1283" s="178">
        <v>59</v>
      </c>
      <c r="D1283" s="247">
        <f t="shared" si="2224"/>
        <v>65</v>
      </c>
      <c r="E1283" s="178">
        <v>50</v>
      </c>
      <c r="F1283" s="178">
        <v>63</v>
      </c>
      <c r="G1283" s="220">
        <f t="shared" si="1094"/>
        <v>-13</v>
      </c>
      <c r="H1283" s="220">
        <f t="shared" si="2225"/>
        <v>56.5</v>
      </c>
      <c r="I1283" s="220">
        <f t="shared" si="1466"/>
        <v>8.5</v>
      </c>
      <c r="J1283" s="213" t="s">
        <v>1601</v>
      </c>
      <c r="K1283" s="213" t="s">
        <v>1601</v>
      </c>
      <c r="L1283" s="213" t="s">
        <v>1547</v>
      </c>
      <c r="M1283" s="221">
        <v>27.515871000000001</v>
      </c>
      <c r="N1283" s="181">
        <v>27515871</v>
      </c>
      <c r="O1283" s="216">
        <f>P1283/1000000</f>
        <v>82.195215000000005</v>
      </c>
      <c r="P1283" s="222">
        <v>82195215</v>
      </c>
      <c r="Q1283" s="216">
        <f>R1283/1000000</f>
        <v>114.068876</v>
      </c>
      <c r="R1283" s="222">
        <v>114068876</v>
      </c>
      <c r="S1283" s="222">
        <v>196264091</v>
      </c>
      <c r="T1283" s="222">
        <f>S1283/1000000</f>
        <v>196.26409100000001</v>
      </c>
      <c r="U1283" s="209">
        <f t="shared" si="2219"/>
        <v>0.58120094928623489</v>
      </c>
      <c r="V1283" s="187">
        <v>150</v>
      </c>
      <c r="W1283" s="223">
        <f t="shared" si="2223"/>
        <v>1.3084272733333333</v>
      </c>
      <c r="X1283" s="228">
        <f t="shared" si="2220"/>
        <v>0.18343914</v>
      </c>
      <c r="Y1283" s="178">
        <v>2007</v>
      </c>
      <c r="Z1283" s="190"/>
      <c r="AA1283" s="190"/>
      <c r="AB1283" s="191" t="s">
        <v>4111</v>
      </c>
      <c r="AC1283" s="190"/>
    </row>
    <row r="1284" spans="1:29">
      <c r="A1284" s="261" t="s">
        <v>4112</v>
      </c>
      <c r="B1284" s="218">
        <v>19</v>
      </c>
      <c r="C1284" s="178">
        <v>36</v>
      </c>
      <c r="D1284" s="218">
        <f t="shared" si="2224"/>
        <v>27.5</v>
      </c>
      <c r="E1284" s="178">
        <v>44</v>
      </c>
      <c r="F1284" s="178">
        <v>48</v>
      </c>
      <c r="G1284" s="178">
        <f t="shared" si="1094"/>
        <v>-4</v>
      </c>
      <c r="H1284" s="178">
        <f t="shared" si="2225"/>
        <v>46</v>
      </c>
      <c r="I1284" s="218">
        <f t="shared" si="1466"/>
        <v>-18.5</v>
      </c>
      <c r="J1284" s="213" t="s">
        <v>1609</v>
      </c>
      <c r="K1284" s="213" t="s">
        <v>2019</v>
      </c>
      <c r="L1284" s="213" t="s">
        <v>1547</v>
      </c>
      <c r="M1284" s="221">
        <v>16.3</v>
      </c>
      <c r="N1284" s="222">
        <f>M1284*1000000</f>
        <v>16300000</v>
      </c>
      <c r="O1284" s="184">
        <v>40.08</v>
      </c>
      <c r="P1284" s="222">
        <f>O1284*1000000</f>
        <v>40080000</v>
      </c>
      <c r="Q1284" s="184">
        <v>38.380000000000003</v>
      </c>
      <c r="R1284" s="180">
        <f>SUM(Q1284*1000000)</f>
        <v>38380000</v>
      </c>
      <c r="S1284" s="222">
        <f>T1284*1000000</f>
        <v>78460000</v>
      </c>
      <c r="T1284" s="222">
        <v>78.459999999999994</v>
      </c>
      <c r="U1284" s="209">
        <f t="shared" si="2219"/>
        <v>0.48916645424420085</v>
      </c>
      <c r="V1284" s="187">
        <v>60</v>
      </c>
      <c r="W1284" s="223">
        <f t="shared" si="2223"/>
        <v>1.3076666666666665</v>
      </c>
      <c r="X1284" s="228">
        <f t="shared" si="2220"/>
        <v>0.27166666666666667</v>
      </c>
      <c r="Y1284" s="178">
        <v>2008</v>
      </c>
      <c r="Z1284" s="190"/>
      <c r="AA1284" s="190"/>
      <c r="AB1284" s="224" t="s">
        <v>4113</v>
      </c>
      <c r="AC1284" s="189"/>
    </row>
    <row r="1285" spans="1:29">
      <c r="A1285" s="261" t="s">
        <v>4114</v>
      </c>
      <c r="B1285" s="218">
        <v>89</v>
      </c>
      <c r="C1285" s="189">
        <v>78</v>
      </c>
      <c r="D1285" s="218">
        <f t="shared" si="2224"/>
        <v>83.5</v>
      </c>
      <c r="E1285" s="189">
        <v>77</v>
      </c>
      <c r="F1285" s="189">
        <v>85</v>
      </c>
      <c r="G1285" s="178">
        <f t="shared" si="1094"/>
        <v>-8</v>
      </c>
      <c r="H1285" s="178">
        <f t="shared" si="2225"/>
        <v>81</v>
      </c>
      <c r="I1285" s="218">
        <f t="shared" si="1466"/>
        <v>2.5</v>
      </c>
      <c r="J1285" s="183" t="s">
        <v>1534</v>
      </c>
      <c r="K1285" s="193" t="s">
        <v>1534</v>
      </c>
      <c r="L1285" s="213" t="s">
        <v>1541</v>
      </c>
      <c r="M1285" s="184">
        <v>13.39561</v>
      </c>
      <c r="N1285" s="180">
        <v>13395610</v>
      </c>
      <c r="O1285" s="216">
        <f>P1285/1000000</f>
        <v>33.080083999999999</v>
      </c>
      <c r="P1285" s="222">
        <v>33080084</v>
      </c>
      <c r="Q1285" s="216">
        <f>R1285/1000000</f>
        <v>51.705829999999999</v>
      </c>
      <c r="R1285" s="222">
        <v>51705830</v>
      </c>
      <c r="S1285" s="222">
        <v>84785914</v>
      </c>
      <c r="T1285" s="222">
        <f t="shared" ref="T1285:T1286" si="2226">S1285/1000000</f>
        <v>84.785914000000005</v>
      </c>
      <c r="U1285" s="209">
        <f t="shared" si="2219"/>
        <v>0.60983986089953579</v>
      </c>
      <c r="V1285" s="187">
        <v>65</v>
      </c>
      <c r="W1285" s="223">
        <f t="shared" si="2223"/>
        <v>1.3043986769230771</v>
      </c>
      <c r="X1285" s="228">
        <f t="shared" si="2220"/>
        <v>0.20608630769230768</v>
      </c>
      <c r="Y1285" s="178">
        <v>2007</v>
      </c>
      <c r="Z1285" s="190"/>
      <c r="AA1285" s="190"/>
      <c r="AB1285" s="191" t="s">
        <v>4115</v>
      </c>
      <c r="AC1285" s="190"/>
    </row>
    <row r="1286" spans="1:29">
      <c r="A1286" s="261" t="s">
        <v>4116</v>
      </c>
      <c r="B1286" s="206">
        <v>59</v>
      </c>
      <c r="C1286" s="189">
        <v>56</v>
      </c>
      <c r="D1286" s="218">
        <f t="shared" si="2224"/>
        <v>57.5</v>
      </c>
      <c r="E1286" s="189">
        <v>37</v>
      </c>
      <c r="F1286" s="178">
        <v>54</v>
      </c>
      <c r="G1286" s="178">
        <f t="shared" si="1094"/>
        <v>-17</v>
      </c>
      <c r="H1286" s="178">
        <f t="shared" si="2225"/>
        <v>45.5</v>
      </c>
      <c r="I1286" s="218">
        <f t="shared" si="1466"/>
        <v>12</v>
      </c>
      <c r="J1286" s="213" t="s">
        <v>1757</v>
      </c>
      <c r="K1286" s="213" t="s">
        <v>4117</v>
      </c>
      <c r="L1286" s="213" t="s">
        <v>1574</v>
      </c>
      <c r="M1286" s="184">
        <v>8.5299999999999994</v>
      </c>
      <c r="N1286" s="222">
        <f t="shared" ref="N1286:N1287" si="2227">M1286*1000000</f>
        <v>8530000</v>
      </c>
      <c r="O1286" s="184">
        <v>24.05</v>
      </c>
      <c r="P1286" s="222">
        <f t="shared" ref="P1286:P1287" si="2228">O1286*1000000</f>
        <v>24050000</v>
      </c>
      <c r="Q1286" s="184">
        <v>12.95</v>
      </c>
      <c r="R1286" s="180">
        <f t="shared" ref="R1286:R1287" si="2229">SUM(Q1286*1000000)</f>
        <v>12950000</v>
      </c>
      <c r="S1286" s="185">
        <f>SUM(N1286:P1286)</f>
        <v>32580024.050000001</v>
      </c>
      <c r="T1286" s="180">
        <f t="shared" si="2226"/>
        <v>32.580024049999999</v>
      </c>
      <c r="U1286" s="209">
        <f t="shared" si="2219"/>
        <v>0.39748282506255544</v>
      </c>
      <c r="V1286" s="187">
        <v>25</v>
      </c>
      <c r="W1286" s="223">
        <f t="shared" si="2223"/>
        <v>1.303200962</v>
      </c>
      <c r="X1286" s="228">
        <f t="shared" si="2220"/>
        <v>0.34119999999999995</v>
      </c>
      <c r="Y1286" s="178">
        <v>2011</v>
      </c>
      <c r="Z1286" s="190"/>
      <c r="AA1286" s="190"/>
      <c r="AB1286" s="224" t="s">
        <v>4118</v>
      </c>
      <c r="AC1286" s="189"/>
    </row>
    <row r="1287" spans="1:29">
      <c r="A1287" s="261" t="s">
        <v>4119</v>
      </c>
      <c r="B1287" s="218">
        <v>64</v>
      </c>
      <c r="C1287" s="178">
        <v>69</v>
      </c>
      <c r="D1287" s="218">
        <f t="shared" si="2224"/>
        <v>66.5</v>
      </c>
      <c r="E1287" s="178">
        <v>38</v>
      </c>
      <c r="F1287" s="178">
        <v>50</v>
      </c>
      <c r="G1287" s="178">
        <f t="shared" si="1094"/>
        <v>-12</v>
      </c>
      <c r="H1287" s="178">
        <f t="shared" si="2225"/>
        <v>44</v>
      </c>
      <c r="I1287" s="218">
        <f t="shared" si="1466"/>
        <v>22.5</v>
      </c>
      <c r="J1287" s="213" t="s">
        <v>1990</v>
      </c>
      <c r="K1287" s="213" t="s">
        <v>4120</v>
      </c>
      <c r="L1287" s="213" t="s">
        <v>1547</v>
      </c>
      <c r="M1287" s="221">
        <v>14</v>
      </c>
      <c r="N1287" s="222">
        <f t="shared" si="2227"/>
        <v>14000000</v>
      </c>
      <c r="O1287" s="184">
        <v>40.57</v>
      </c>
      <c r="P1287" s="222">
        <f t="shared" si="2228"/>
        <v>40570000</v>
      </c>
      <c r="Q1287" s="184">
        <v>37.57</v>
      </c>
      <c r="R1287" s="180">
        <f t="shared" si="2229"/>
        <v>37570000</v>
      </c>
      <c r="S1287" s="222">
        <f>T1287*1000000</f>
        <v>78140000</v>
      </c>
      <c r="T1287" s="222">
        <v>78.14</v>
      </c>
      <c r="U1287" s="209">
        <f t="shared" si="2219"/>
        <v>0.48080368569234705</v>
      </c>
      <c r="V1287" s="187">
        <v>60</v>
      </c>
      <c r="W1287" s="223">
        <f t="shared" si="2223"/>
        <v>1.3023333333333333</v>
      </c>
      <c r="X1287" s="228">
        <f t="shared" si="2220"/>
        <v>0.23333333333333334</v>
      </c>
      <c r="Y1287" s="178">
        <v>2009</v>
      </c>
      <c r="Z1287" s="190"/>
      <c r="AA1287" s="190"/>
      <c r="AB1287" s="224" t="s">
        <v>4121</v>
      </c>
      <c r="AC1287" s="189"/>
    </row>
    <row r="1288" spans="1:29">
      <c r="A1288" s="261" t="s">
        <v>4122</v>
      </c>
      <c r="B1288" s="218">
        <v>83</v>
      </c>
      <c r="C1288" s="178">
        <v>66</v>
      </c>
      <c r="D1288" s="247">
        <f t="shared" si="2224"/>
        <v>74.5</v>
      </c>
      <c r="E1288" s="178">
        <v>71</v>
      </c>
      <c r="F1288" s="178">
        <v>74</v>
      </c>
      <c r="G1288" s="220">
        <f t="shared" si="1094"/>
        <v>-3</v>
      </c>
      <c r="H1288" s="220">
        <f t="shared" si="2225"/>
        <v>72.5</v>
      </c>
      <c r="I1288" s="220">
        <f t="shared" si="1466"/>
        <v>2</v>
      </c>
      <c r="J1288" s="213" t="s">
        <v>1550</v>
      </c>
      <c r="K1288" s="213" t="s">
        <v>4123</v>
      </c>
      <c r="L1288" s="196" t="s">
        <v>1547</v>
      </c>
      <c r="M1288" s="221">
        <f>N1288/1000000</f>
        <v>4.1749150000000004</v>
      </c>
      <c r="N1288" s="222">
        <v>4174915</v>
      </c>
      <c r="O1288" s="184">
        <f>P1288/1000000</f>
        <v>15.024049</v>
      </c>
      <c r="P1288" s="222">
        <v>15024049</v>
      </c>
      <c r="Q1288" s="184">
        <f>R1288/1000000</f>
        <v>4.398212</v>
      </c>
      <c r="R1288" s="185">
        <v>4398212</v>
      </c>
      <c r="S1288" s="222">
        <v>19422261</v>
      </c>
      <c r="T1288" s="222">
        <f t="shared" ref="T1288:T1289" si="2230">S1288/1000000</f>
        <v>19.422260999999999</v>
      </c>
      <c r="U1288" s="209">
        <f t="shared" si="2219"/>
        <v>0.22645211080213576</v>
      </c>
      <c r="V1288" s="187">
        <v>15</v>
      </c>
      <c r="W1288" s="223">
        <f>SUM((S1288/1000000)/V1288)</f>
        <v>1.2948173999999999</v>
      </c>
      <c r="X1288" s="228">
        <f t="shared" si="2220"/>
        <v>0.2783276666666667</v>
      </c>
      <c r="Y1288" s="182">
        <v>2012</v>
      </c>
      <c r="Z1288" s="190"/>
      <c r="AA1288" s="190"/>
      <c r="AB1288" s="224" t="s">
        <v>4124</v>
      </c>
      <c r="AC1288" s="189"/>
    </row>
    <row r="1289" spans="1:29">
      <c r="A1289" s="261" t="s">
        <v>4125</v>
      </c>
      <c r="B1289" s="206">
        <v>20</v>
      </c>
      <c r="C1289" s="189">
        <v>38</v>
      </c>
      <c r="D1289" s="247">
        <f t="shared" si="2224"/>
        <v>29</v>
      </c>
      <c r="E1289" s="189">
        <v>43</v>
      </c>
      <c r="F1289" s="178">
        <v>53</v>
      </c>
      <c r="G1289" s="220">
        <f t="shared" si="1094"/>
        <v>-10</v>
      </c>
      <c r="H1289" s="220">
        <f t="shared" si="2225"/>
        <v>48</v>
      </c>
      <c r="I1289" s="220">
        <f t="shared" si="1466"/>
        <v>-19</v>
      </c>
      <c r="J1289" s="213" t="s">
        <v>1402</v>
      </c>
      <c r="K1289" s="213" t="s">
        <v>1618</v>
      </c>
      <c r="L1289" s="213" t="s">
        <v>1541</v>
      </c>
      <c r="M1289" s="184">
        <v>14.8</v>
      </c>
      <c r="N1289" s="222">
        <f>M1289*1000000</f>
        <v>14800000</v>
      </c>
      <c r="O1289" s="184">
        <v>33.049999999999997</v>
      </c>
      <c r="P1289" s="222">
        <f>O1289*1000000</f>
        <v>33049999.999999996</v>
      </c>
      <c r="Q1289" s="184">
        <v>63</v>
      </c>
      <c r="R1289" s="180">
        <f>SUM(Q1289*1000000)</f>
        <v>63000000</v>
      </c>
      <c r="S1289" s="185">
        <f>SUM(N1289:P1289)</f>
        <v>47850033.049999997</v>
      </c>
      <c r="T1289" s="180">
        <f t="shared" si="2230"/>
        <v>47.85003305</v>
      </c>
      <c r="U1289" s="209">
        <f t="shared" si="2219"/>
        <v>1.3166135106776067</v>
      </c>
      <c r="V1289" s="187">
        <v>37</v>
      </c>
      <c r="W1289" s="223">
        <f>SUM(T1289/V1289)</f>
        <v>1.2932441364864864</v>
      </c>
      <c r="X1289" s="228">
        <f t="shared" si="2220"/>
        <v>0.4</v>
      </c>
      <c r="Y1289" s="178">
        <v>2011</v>
      </c>
      <c r="Z1289" s="190"/>
      <c r="AA1289" s="190"/>
      <c r="AB1289" s="224" t="s">
        <v>4126</v>
      </c>
      <c r="AC1289" s="189"/>
    </row>
    <row r="1290" spans="1:29">
      <c r="A1290" s="268" t="s">
        <v>4127</v>
      </c>
      <c r="B1290" s="177">
        <v>52</v>
      </c>
      <c r="C1290" s="178">
        <v>52</v>
      </c>
      <c r="D1290" s="180">
        <f>(B1290+C1290)/2</f>
        <v>52</v>
      </c>
      <c r="E1290" s="178">
        <v>48</v>
      </c>
      <c r="F1290" s="180">
        <v>58</v>
      </c>
      <c r="G1290" s="181">
        <f t="shared" si="1094"/>
        <v>-10</v>
      </c>
      <c r="H1290" s="182">
        <f>(E1290+F1290)/2</f>
        <v>53</v>
      </c>
      <c r="I1290" s="181">
        <f t="shared" si="1466"/>
        <v>-1</v>
      </c>
      <c r="J1290" s="204" t="s">
        <v>1544</v>
      </c>
      <c r="K1290" s="204" t="s">
        <v>1544</v>
      </c>
      <c r="L1290" s="213" t="s">
        <v>1574</v>
      </c>
      <c r="M1290" s="184">
        <f>N1290/1000000</f>
        <v>6.8707399999999996</v>
      </c>
      <c r="N1290" s="180">
        <v>6870740</v>
      </c>
      <c r="O1290" s="184">
        <f>P1290/1000000</f>
        <v>20.537137000000001</v>
      </c>
      <c r="P1290" s="180">
        <v>20537137</v>
      </c>
      <c r="Q1290" s="184">
        <f>R1290/1000000</f>
        <v>0.14066000000000001</v>
      </c>
      <c r="R1290" s="185">
        <f>S1290-P1290</f>
        <v>140660</v>
      </c>
      <c r="S1290" s="180">
        <v>20677797</v>
      </c>
      <c r="T1290" s="185">
        <f>S1290/100000</f>
        <v>206.77797000000001</v>
      </c>
      <c r="U1290" s="186">
        <f t="shared" si="2219"/>
        <v>6.8024654657360259E-3</v>
      </c>
      <c r="V1290" s="187">
        <v>16</v>
      </c>
      <c r="W1290" s="239">
        <f>SUM(S1290/(V1290*1000000))</f>
        <v>1.2923623125000001</v>
      </c>
      <c r="X1290" s="186">
        <f t="shared" si="2220"/>
        <v>0.42942124999999998</v>
      </c>
      <c r="Y1290" s="178">
        <v>2018</v>
      </c>
      <c r="Z1290" s="190"/>
      <c r="AA1290" s="190"/>
      <c r="AB1290" s="191" t="s">
        <v>4128</v>
      </c>
      <c r="AC1290" s="190"/>
    </row>
    <row r="1291" spans="1:29">
      <c r="A1291" s="261" t="s">
        <v>170</v>
      </c>
      <c r="B1291" s="206">
        <v>38</v>
      </c>
      <c r="C1291" s="189">
        <v>57</v>
      </c>
      <c r="D1291" s="247">
        <f t="shared" ref="D1291:D1293" si="2231">AVERAGE(B1291:C1291)</f>
        <v>47.5</v>
      </c>
      <c r="E1291" s="189">
        <v>56</v>
      </c>
      <c r="F1291" s="178">
        <v>59</v>
      </c>
      <c r="G1291" s="222">
        <f t="shared" si="1094"/>
        <v>-3</v>
      </c>
      <c r="H1291" s="178">
        <f t="shared" ref="H1291:H1293" si="2232">AVERAGE(E1291:F1291)</f>
        <v>57.5</v>
      </c>
      <c r="I1291" s="247">
        <f t="shared" si="1466"/>
        <v>-10</v>
      </c>
      <c r="J1291" s="213" t="s">
        <v>1601</v>
      </c>
      <c r="K1291" s="213" t="s">
        <v>1806</v>
      </c>
      <c r="L1291" s="213" t="s">
        <v>1557</v>
      </c>
      <c r="M1291" s="184">
        <v>66.14</v>
      </c>
      <c r="N1291" s="222">
        <f t="shared" ref="N1291:N1293" si="2233">M1291*1000000</f>
        <v>66140000</v>
      </c>
      <c r="O1291" s="184">
        <v>191.45</v>
      </c>
      <c r="P1291" s="222">
        <f t="shared" ref="P1291:P1293" si="2234">O1291*1000000</f>
        <v>191450000</v>
      </c>
      <c r="Q1291" s="184">
        <v>368.4</v>
      </c>
      <c r="R1291" s="180">
        <f t="shared" ref="R1291:R1293" si="2235">SUM(Q1291*1000000)</f>
        <v>368400000</v>
      </c>
      <c r="S1291" s="185">
        <f>SUM(N1291:P1291)</f>
        <v>257590191.44999999</v>
      </c>
      <c r="T1291" s="180">
        <f>S1291/1000000</f>
        <v>257.59019144999996</v>
      </c>
      <c r="U1291" s="209">
        <f t="shared" si="2219"/>
        <v>1.4301786800430596</v>
      </c>
      <c r="V1291" s="187">
        <v>200</v>
      </c>
      <c r="W1291" s="223">
        <f t="shared" ref="W1291:W1293" si="2236">SUM(T1291/V1291)</f>
        <v>1.2879509572499999</v>
      </c>
      <c r="X1291" s="228">
        <f t="shared" si="2220"/>
        <v>0.33069999999999999</v>
      </c>
      <c r="Y1291" s="178">
        <v>2011</v>
      </c>
      <c r="Z1291" s="190"/>
      <c r="AA1291" s="190"/>
      <c r="AB1291" s="224" t="s">
        <v>4129</v>
      </c>
      <c r="AC1291" s="189"/>
    </row>
    <row r="1292" spans="1:29">
      <c r="A1292" s="261" t="s">
        <v>4130</v>
      </c>
      <c r="B1292" s="218">
        <v>12</v>
      </c>
      <c r="C1292" s="178">
        <v>36</v>
      </c>
      <c r="D1292" s="218">
        <f t="shared" si="2231"/>
        <v>24</v>
      </c>
      <c r="E1292" s="178">
        <v>47</v>
      </c>
      <c r="F1292" s="178">
        <v>51</v>
      </c>
      <c r="G1292" s="178">
        <f t="shared" si="1094"/>
        <v>-4</v>
      </c>
      <c r="H1292" s="178">
        <f t="shared" si="2232"/>
        <v>49</v>
      </c>
      <c r="I1292" s="218">
        <f t="shared" si="1466"/>
        <v>-25</v>
      </c>
      <c r="J1292" s="213" t="s">
        <v>1701</v>
      </c>
      <c r="K1292" s="213" t="s">
        <v>4131</v>
      </c>
      <c r="L1292" s="213" t="s">
        <v>1557</v>
      </c>
      <c r="M1292" s="221">
        <v>11.6</v>
      </c>
      <c r="N1292" s="222">
        <f t="shared" si="2233"/>
        <v>11600000</v>
      </c>
      <c r="O1292" s="184">
        <v>35.92</v>
      </c>
      <c r="P1292" s="222">
        <f t="shared" si="2234"/>
        <v>35920000</v>
      </c>
      <c r="Q1292" s="184">
        <v>40.020000000000003</v>
      </c>
      <c r="R1292" s="180">
        <f t="shared" si="2235"/>
        <v>40020000</v>
      </c>
      <c r="S1292" s="222">
        <f t="shared" ref="S1292:S1293" si="2237">T1292*1000000</f>
        <v>75940000</v>
      </c>
      <c r="T1292" s="222">
        <v>75.94</v>
      </c>
      <c r="U1292" s="209">
        <f t="shared" si="2219"/>
        <v>0.52699499604951272</v>
      </c>
      <c r="V1292" s="187">
        <v>59</v>
      </c>
      <c r="W1292" s="223">
        <f t="shared" si="2236"/>
        <v>1.2871186440677966</v>
      </c>
      <c r="X1292" s="228">
        <f t="shared" si="2220"/>
        <v>0.19661016949152541</v>
      </c>
      <c r="Y1292" s="178">
        <v>2009</v>
      </c>
      <c r="Z1292" s="190"/>
      <c r="AA1292" s="190"/>
      <c r="AB1292" s="224" t="s">
        <v>4132</v>
      </c>
      <c r="AC1292" s="189"/>
    </row>
    <row r="1293" spans="1:29">
      <c r="A1293" s="261" t="s">
        <v>4133</v>
      </c>
      <c r="B1293" s="218">
        <v>30</v>
      </c>
      <c r="C1293" s="178">
        <v>42</v>
      </c>
      <c r="D1293" s="218">
        <f t="shared" si="2231"/>
        <v>36</v>
      </c>
      <c r="E1293" s="178">
        <v>46</v>
      </c>
      <c r="F1293" s="178">
        <v>52</v>
      </c>
      <c r="G1293" s="178">
        <f t="shared" si="1094"/>
        <v>-6</v>
      </c>
      <c r="H1293" s="178">
        <f t="shared" si="2232"/>
        <v>49</v>
      </c>
      <c r="I1293" s="218">
        <f t="shared" si="1466"/>
        <v>-13</v>
      </c>
      <c r="J1293" s="213" t="s">
        <v>1701</v>
      </c>
      <c r="K1293" s="213" t="s">
        <v>3088</v>
      </c>
      <c r="L1293" s="213" t="s">
        <v>1547</v>
      </c>
      <c r="M1293" s="221">
        <v>8</v>
      </c>
      <c r="N1293" s="222">
        <f t="shared" si="2233"/>
        <v>8000000</v>
      </c>
      <c r="O1293" s="184">
        <v>25.2</v>
      </c>
      <c r="P1293" s="222">
        <f t="shared" si="2234"/>
        <v>25200000</v>
      </c>
      <c r="Q1293" s="184">
        <v>32.68</v>
      </c>
      <c r="R1293" s="180">
        <f t="shared" si="2235"/>
        <v>32680000</v>
      </c>
      <c r="S1293" s="222">
        <f t="shared" si="2237"/>
        <v>57880000</v>
      </c>
      <c r="T1293" s="222">
        <v>57.88</v>
      </c>
      <c r="U1293" s="209">
        <f t="shared" si="2219"/>
        <v>0.56461644782308229</v>
      </c>
      <c r="V1293" s="187">
        <v>45</v>
      </c>
      <c r="W1293" s="223">
        <f t="shared" si="2236"/>
        <v>1.2862222222222224</v>
      </c>
      <c r="X1293" s="228">
        <f t="shared" si="2220"/>
        <v>0.17777777777777778</v>
      </c>
      <c r="Y1293" s="178">
        <v>2009</v>
      </c>
      <c r="Z1293" s="190"/>
      <c r="AA1293" s="190"/>
      <c r="AB1293" s="224" t="s">
        <v>4134</v>
      </c>
      <c r="AC1293" s="189"/>
    </row>
    <row r="1294" spans="1:29">
      <c r="A1294" s="262" t="s">
        <v>4135</v>
      </c>
      <c r="B1294" s="177">
        <v>44</v>
      </c>
      <c r="C1294" s="195">
        <v>33</v>
      </c>
      <c r="D1294" s="180">
        <f>(B1294+C1294)/2</f>
        <v>38.5</v>
      </c>
      <c r="E1294" s="180">
        <v>42</v>
      </c>
      <c r="F1294" s="195">
        <v>32</v>
      </c>
      <c r="G1294" s="181">
        <f t="shared" si="1094"/>
        <v>10</v>
      </c>
      <c r="H1294" s="211">
        <f>(E1294+F1294)/2</f>
        <v>37</v>
      </c>
      <c r="I1294" s="181">
        <f t="shared" si="1466"/>
        <v>1.5</v>
      </c>
      <c r="J1294" s="213" t="s">
        <v>1636</v>
      </c>
      <c r="K1294" s="196" t="s">
        <v>1739</v>
      </c>
      <c r="L1294" s="197" t="s">
        <v>1547</v>
      </c>
      <c r="M1294" s="198">
        <f>N1294/1000000</f>
        <v>1.8164990000000001</v>
      </c>
      <c r="N1294" s="180">
        <v>1816499</v>
      </c>
      <c r="O1294" s="198">
        <f>P1294/1000000</f>
        <v>3.6001460000000001</v>
      </c>
      <c r="P1294" s="180">
        <v>3600146</v>
      </c>
      <c r="Q1294" s="198">
        <f>R1294/1000000</f>
        <v>0</v>
      </c>
      <c r="R1294" s="181">
        <f>S1294-P1294</f>
        <v>0</v>
      </c>
      <c r="S1294" s="180">
        <v>3600146</v>
      </c>
      <c r="T1294" s="180">
        <f>S1294/1000000</f>
        <v>3.6001460000000001</v>
      </c>
      <c r="U1294" s="186">
        <f t="shared" si="2219"/>
        <v>0</v>
      </c>
      <c r="V1294" s="227">
        <v>2.8</v>
      </c>
      <c r="W1294" s="239">
        <f>SUM(S1294/(V1294*1000000))</f>
        <v>1.2857664285714285</v>
      </c>
      <c r="X1294" s="186">
        <f t="shared" si="2220"/>
        <v>0.64874964285714298</v>
      </c>
      <c r="Y1294" s="195">
        <v>2017</v>
      </c>
      <c r="Z1294" s="202"/>
      <c r="AA1294" s="202"/>
      <c r="AB1294" s="203" t="s">
        <v>4136</v>
      </c>
      <c r="AC1294" s="202"/>
    </row>
    <row r="1295" spans="1:29">
      <c r="A1295" s="261" t="s">
        <v>4137</v>
      </c>
      <c r="B1295" s="218">
        <v>22</v>
      </c>
      <c r="C1295" s="178">
        <v>36</v>
      </c>
      <c r="D1295" s="218">
        <f t="shared" ref="D1295:D1297" si="2238">AVERAGE(B1295:C1295)</f>
        <v>29</v>
      </c>
      <c r="E1295" s="178">
        <v>47</v>
      </c>
      <c r="F1295" s="178">
        <v>70</v>
      </c>
      <c r="G1295" s="178">
        <f t="shared" si="1094"/>
        <v>-23</v>
      </c>
      <c r="H1295" s="178">
        <f t="shared" ref="H1295:H1297" si="2239">AVERAGE(E1295:F1295)</f>
        <v>58.5</v>
      </c>
      <c r="I1295" s="218">
        <f t="shared" si="1466"/>
        <v>-29.5</v>
      </c>
      <c r="J1295" s="213" t="s">
        <v>1609</v>
      </c>
      <c r="K1295" s="213" t="s">
        <v>1733</v>
      </c>
      <c r="L1295" s="213" t="s">
        <v>1547</v>
      </c>
      <c r="M1295" s="221">
        <v>10.1</v>
      </c>
      <c r="N1295" s="222">
        <f>M1295*1000000</f>
        <v>10100000</v>
      </c>
      <c r="O1295" s="184">
        <v>31.81</v>
      </c>
      <c r="P1295" s="222">
        <f>O1295*1000000</f>
        <v>31810000</v>
      </c>
      <c r="Q1295" s="184">
        <v>17.04</v>
      </c>
      <c r="R1295" s="180">
        <f>SUM(Q1295*1000000)</f>
        <v>17040000</v>
      </c>
      <c r="S1295" s="222">
        <f>T1295*1000000</f>
        <v>48850000</v>
      </c>
      <c r="T1295" s="222">
        <v>48.85</v>
      </c>
      <c r="U1295" s="209">
        <f t="shared" si="2219"/>
        <v>0.3488229273285568</v>
      </c>
      <c r="V1295" s="187">
        <v>38</v>
      </c>
      <c r="W1295" s="223">
        <f>SUM(T1295/V1295)</f>
        <v>1.2855263157894736</v>
      </c>
      <c r="X1295" s="228">
        <f t="shared" si="2220"/>
        <v>0.26578947368421052</v>
      </c>
      <c r="Y1295" s="178">
        <v>2009</v>
      </c>
      <c r="Z1295" s="190"/>
      <c r="AA1295" s="190"/>
      <c r="AB1295" s="224" t="s">
        <v>4138</v>
      </c>
      <c r="AC1295" s="189"/>
    </row>
    <row r="1296" spans="1:29">
      <c r="A1296" s="261" t="s">
        <v>4139</v>
      </c>
      <c r="B1296" s="218">
        <v>66</v>
      </c>
      <c r="C1296" s="178">
        <v>55</v>
      </c>
      <c r="D1296" s="247">
        <f t="shared" si="2238"/>
        <v>60.5</v>
      </c>
      <c r="E1296" s="178">
        <v>67</v>
      </c>
      <c r="F1296" s="178">
        <v>81</v>
      </c>
      <c r="G1296" s="220">
        <f t="shared" si="1094"/>
        <v>-14</v>
      </c>
      <c r="H1296" s="220">
        <f t="shared" si="2239"/>
        <v>74</v>
      </c>
      <c r="I1296" s="220">
        <f t="shared" si="1466"/>
        <v>-13.5</v>
      </c>
      <c r="J1296" s="213" t="s">
        <v>1701</v>
      </c>
      <c r="K1296" s="213" t="s">
        <v>4140</v>
      </c>
      <c r="L1296" s="196" t="s">
        <v>1541</v>
      </c>
      <c r="M1296" s="221">
        <f>N1296/1000000</f>
        <v>9.612247</v>
      </c>
      <c r="N1296" s="222">
        <v>9612247</v>
      </c>
      <c r="O1296" s="184">
        <f>P1296/1000000</f>
        <v>27.108271999999999</v>
      </c>
      <c r="P1296" s="222">
        <v>27108272</v>
      </c>
      <c r="Q1296" s="184">
        <f>R1296/1000000</f>
        <v>103.374596</v>
      </c>
      <c r="R1296" s="185">
        <v>103374596</v>
      </c>
      <c r="S1296" s="222">
        <v>130482868</v>
      </c>
      <c r="T1296" s="222">
        <f t="shared" ref="T1296:T1306" si="2240">S1296/1000000</f>
        <v>130.482868</v>
      </c>
      <c r="U1296" s="209">
        <f t="shared" si="2219"/>
        <v>0.79224650396249718</v>
      </c>
      <c r="V1296" s="187">
        <v>102</v>
      </c>
      <c r="W1296" s="223">
        <f>SUM((S1296/1000000)/V1296)</f>
        <v>1.2792438039215686</v>
      </c>
      <c r="X1296" s="228">
        <f t="shared" si="2220"/>
        <v>9.4237715686274509E-2</v>
      </c>
      <c r="Y1296" s="182">
        <v>2012</v>
      </c>
      <c r="Z1296" s="190"/>
      <c r="AA1296" s="190"/>
      <c r="AB1296" s="224" t="s">
        <v>4141</v>
      </c>
      <c r="AC1296" s="189"/>
    </row>
    <row r="1297" spans="1:29">
      <c r="A1297" s="261" t="s">
        <v>4142</v>
      </c>
      <c r="B1297" s="206">
        <v>87</v>
      </c>
      <c r="C1297" s="189">
        <v>71</v>
      </c>
      <c r="D1297" s="247">
        <f t="shared" si="2238"/>
        <v>79</v>
      </c>
      <c r="E1297" s="189">
        <v>89</v>
      </c>
      <c r="F1297" s="178">
        <v>80</v>
      </c>
      <c r="G1297" s="220">
        <f t="shared" si="1094"/>
        <v>9</v>
      </c>
      <c r="H1297" s="220">
        <f t="shared" si="2239"/>
        <v>84.5</v>
      </c>
      <c r="I1297" s="220">
        <f t="shared" si="1466"/>
        <v>-5.5</v>
      </c>
      <c r="J1297" s="213" t="s">
        <v>1990</v>
      </c>
      <c r="K1297" s="213" t="s">
        <v>3903</v>
      </c>
      <c r="L1297" s="213" t="s">
        <v>1541</v>
      </c>
      <c r="M1297" s="184">
        <v>12.76</v>
      </c>
      <c r="N1297" s="222">
        <f>M1297*1000000</f>
        <v>12760000</v>
      </c>
      <c r="O1297" s="184">
        <v>102.06</v>
      </c>
      <c r="P1297" s="222">
        <f>O1297*1000000</f>
        <v>102060000</v>
      </c>
      <c r="Q1297" s="184">
        <v>130.101</v>
      </c>
      <c r="R1297" s="180">
        <f>SUM(Q1297*1000000)</f>
        <v>130101000</v>
      </c>
      <c r="S1297" s="185">
        <f>SUM(N1297:P1297)</f>
        <v>114820102.06</v>
      </c>
      <c r="T1297" s="180">
        <f t="shared" si="2240"/>
        <v>114.82010206</v>
      </c>
      <c r="U1297" s="209">
        <f t="shared" si="2219"/>
        <v>1.1330855631186851</v>
      </c>
      <c r="V1297" s="187">
        <v>90</v>
      </c>
      <c r="W1297" s="223">
        <f t="shared" ref="W1297:W1299" si="2241">SUM(T1297/V1297)</f>
        <v>1.2757789117777778</v>
      </c>
      <c r="X1297" s="228">
        <f t="shared" si="2220"/>
        <v>0.14177777777777778</v>
      </c>
      <c r="Y1297" s="178">
        <v>2011</v>
      </c>
      <c r="Z1297" s="190"/>
      <c r="AA1297" s="190"/>
      <c r="AB1297" s="224" t="s">
        <v>4143</v>
      </c>
      <c r="AC1297" s="189"/>
    </row>
    <row r="1298" spans="1:29">
      <c r="A1298" s="262" t="s">
        <v>4144</v>
      </c>
      <c r="B1298" s="177">
        <v>9</v>
      </c>
      <c r="C1298" s="195">
        <v>34</v>
      </c>
      <c r="D1298" s="252">
        <f t="shared" ref="D1298:D1303" si="2242">(B1298+C1298)/2</f>
        <v>21.5</v>
      </c>
      <c r="E1298" s="195">
        <v>30</v>
      </c>
      <c r="F1298" s="195">
        <v>37</v>
      </c>
      <c r="G1298" s="180">
        <f t="shared" si="1094"/>
        <v>-7</v>
      </c>
      <c r="H1298" s="246">
        <f t="shared" ref="H1298:H1303" si="2243">(E1298+F1298)/2</f>
        <v>33.5</v>
      </c>
      <c r="I1298" s="208">
        <f t="shared" si="1466"/>
        <v>-12</v>
      </c>
      <c r="J1298" s="183" t="s">
        <v>1544</v>
      </c>
      <c r="K1298" s="183" t="s">
        <v>1544</v>
      </c>
      <c r="L1298" s="213" t="s">
        <v>1574</v>
      </c>
      <c r="M1298" s="221">
        <f t="shared" ref="M1298:M1303" si="2244">N1298/1000000</f>
        <v>9.8002520000000004</v>
      </c>
      <c r="N1298" s="180">
        <v>9800252</v>
      </c>
      <c r="O1298" s="216">
        <f t="shared" ref="O1298:O1303" si="2245">P1298/1000000</f>
        <v>28.782481000000001</v>
      </c>
      <c r="P1298" s="180">
        <v>28782481</v>
      </c>
      <c r="Q1298" s="221">
        <f t="shared" ref="Q1298:Q1303" si="2246">R1298/1000000</f>
        <v>104.93622999999999</v>
      </c>
      <c r="R1298" s="222">
        <v>104936230</v>
      </c>
      <c r="S1298" s="222">
        <f t="shared" ref="S1298:S1299" si="2247">R1298+P1298</f>
        <v>133718711</v>
      </c>
      <c r="T1298" s="222">
        <f t="shared" si="2240"/>
        <v>133.71871100000001</v>
      </c>
      <c r="U1298" s="266">
        <f t="shared" ref="U1298:U1299" si="2248">R1298/S1298</f>
        <v>0.78475352637821938</v>
      </c>
      <c r="V1298" s="187">
        <v>105</v>
      </c>
      <c r="W1298" s="223">
        <f t="shared" si="2241"/>
        <v>1.2735115333333336</v>
      </c>
      <c r="X1298" s="266">
        <f t="shared" ref="X1298:X1299" si="2249">N1298/(V1298*1000000)</f>
        <v>9.3335733333333337E-2</v>
      </c>
      <c r="Y1298" s="195">
        <v>2015</v>
      </c>
      <c r="Z1298" s="190"/>
      <c r="AA1298" s="190"/>
      <c r="AB1298" s="224" t="s">
        <v>4145</v>
      </c>
      <c r="AC1298" s="190"/>
    </row>
    <row r="1299" spans="1:29">
      <c r="A1299" s="262" t="s">
        <v>4146</v>
      </c>
      <c r="B1299" s="177">
        <v>75</v>
      </c>
      <c r="C1299" s="195">
        <v>66</v>
      </c>
      <c r="D1299" s="252">
        <f t="shared" si="2242"/>
        <v>70.5</v>
      </c>
      <c r="E1299" s="195">
        <v>60</v>
      </c>
      <c r="F1299" s="195">
        <v>62</v>
      </c>
      <c r="G1299" s="180">
        <f t="shared" si="1094"/>
        <v>-2</v>
      </c>
      <c r="H1299" s="246">
        <f t="shared" si="2243"/>
        <v>61</v>
      </c>
      <c r="I1299" s="208">
        <f t="shared" si="1466"/>
        <v>9.5</v>
      </c>
      <c r="J1299" s="204" t="s">
        <v>1608</v>
      </c>
      <c r="K1299" s="204" t="s">
        <v>1608</v>
      </c>
      <c r="L1299" s="183" t="s">
        <v>1541</v>
      </c>
      <c r="M1299" s="184">
        <f t="shared" si="2244"/>
        <v>18.77535</v>
      </c>
      <c r="N1299" s="180">
        <v>18775350</v>
      </c>
      <c r="O1299" s="216">
        <f t="shared" si="2245"/>
        <v>55.48377</v>
      </c>
      <c r="P1299" s="180">
        <v>55483770</v>
      </c>
      <c r="Q1299" s="184">
        <f t="shared" si="2246"/>
        <v>122.435394</v>
      </c>
      <c r="R1299" s="185">
        <v>122435394</v>
      </c>
      <c r="S1299" s="185">
        <f t="shared" si="2247"/>
        <v>177919164</v>
      </c>
      <c r="T1299" s="185">
        <f t="shared" si="2240"/>
        <v>177.91916399999999</v>
      </c>
      <c r="U1299" s="209">
        <f t="shared" si="2248"/>
        <v>0.68815180583919555</v>
      </c>
      <c r="V1299" s="187">
        <v>140</v>
      </c>
      <c r="W1299" s="188">
        <f t="shared" si="2241"/>
        <v>1.2708511714285713</v>
      </c>
      <c r="X1299" s="209">
        <f t="shared" si="2249"/>
        <v>0.13410964285714286</v>
      </c>
      <c r="Y1299" s="195">
        <v>2016</v>
      </c>
      <c r="Z1299" s="190"/>
      <c r="AA1299" s="190"/>
      <c r="AB1299" s="191" t="s">
        <v>4147</v>
      </c>
      <c r="AC1299" s="190"/>
    </row>
    <row r="1300" spans="1:29">
      <c r="A1300" s="262" t="s">
        <v>4148</v>
      </c>
      <c r="B1300" s="177">
        <v>49</v>
      </c>
      <c r="C1300" s="195">
        <v>51</v>
      </c>
      <c r="D1300" s="180">
        <f t="shared" si="2242"/>
        <v>50</v>
      </c>
      <c r="E1300" s="195">
        <v>55</v>
      </c>
      <c r="F1300" s="195">
        <v>65</v>
      </c>
      <c r="G1300" s="211">
        <f t="shared" si="1094"/>
        <v>-10</v>
      </c>
      <c r="H1300" s="211">
        <f t="shared" si="2243"/>
        <v>60</v>
      </c>
      <c r="I1300" s="181">
        <f t="shared" si="1466"/>
        <v>-10</v>
      </c>
      <c r="J1300" s="213" t="s">
        <v>1636</v>
      </c>
      <c r="K1300" s="196" t="s">
        <v>1636</v>
      </c>
      <c r="L1300" s="197" t="s">
        <v>1541</v>
      </c>
      <c r="M1300" s="198">
        <f t="shared" si="2244"/>
        <v>17.007624</v>
      </c>
      <c r="N1300" s="180">
        <v>17007624</v>
      </c>
      <c r="O1300" s="198">
        <f t="shared" si="2245"/>
        <v>40.479370000000003</v>
      </c>
      <c r="P1300" s="180">
        <v>40479370</v>
      </c>
      <c r="Q1300" s="198">
        <f t="shared" si="2246"/>
        <v>184.68474000000001</v>
      </c>
      <c r="R1300" s="181">
        <f>S1300-P1300</f>
        <v>184684740</v>
      </c>
      <c r="S1300" s="180">
        <v>225164110</v>
      </c>
      <c r="T1300" s="180">
        <f t="shared" si="2240"/>
        <v>225.16410999999999</v>
      </c>
      <c r="U1300" s="186">
        <f t="shared" ref="U1300:U1301" si="2250">(R1300/S1300)</f>
        <v>0.82022281437303668</v>
      </c>
      <c r="V1300" s="187">
        <v>177.2</v>
      </c>
      <c r="W1300" s="239">
        <f t="shared" ref="W1300:W1301" si="2251">SUM(S1300/(V1300*1000000))</f>
        <v>1.2706778216704289</v>
      </c>
      <c r="X1300" s="186">
        <f t="shared" ref="X1300:X1301" si="2252">SUM(M1300/V1300)</f>
        <v>9.5979819413092554E-2</v>
      </c>
      <c r="Y1300" s="195">
        <v>2017</v>
      </c>
      <c r="Z1300" s="202"/>
      <c r="AA1300" s="202"/>
      <c r="AB1300" s="203" t="s">
        <v>4149</v>
      </c>
      <c r="AC1300" s="202"/>
    </row>
    <row r="1301" spans="1:29">
      <c r="A1301" s="274" t="s">
        <v>4150</v>
      </c>
      <c r="B1301" s="177">
        <v>47</v>
      </c>
      <c r="C1301" s="177">
        <v>51</v>
      </c>
      <c r="D1301" s="177">
        <f t="shared" si="2242"/>
        <v>49</v>
      </c>
      <c r="E1301" s="177">
        <v>58</v>
      </c>
      <c r="F1301" s="177">
        <v>56</v>
      </c>
      <c r="G1301" s="177">
        <f t="shared" si="1094"/>
        <v>2</v>
      </c>
      <c r="H1301" s="177">
        <f t="shared" si="2243"/>
        <v>57</v>
      </c>
      <c r="I1301" s="177">
        <f t="shared" si="1466"/>
        <v>-8</v>
      </c>
      <c r="J1301" s="183" t="s">
        <v>1608</v>
      </c>
      <c r="K1301" s="232" t="s">
        <v>4151</v>
      </c>
      <c r="L1301" s="232" t="s">
        <v>1541</v>
      </c>
      <c r="M1301" s="216">
        <f t="shared" si="2244"/>
        <v>45.990748000000004</v>
      </c>
      <c r="N1301" s="180">
        <v>45990748</v>
      </c>
      <c r="O1301" s="216">
        <f t="shared" si="2245"/>
        <v>76.261455999999995</v>
      </c>
      <c r="P1301" s="180">
        <v>76261456</v>
      </c>
      <c r="Q1301" s="216">
        <f t="shared" si="2246"/>
        <v>139.57074299999999</v>
      </c>
      <c r="R1301" s="180">
        <v>139570743</v>
      </c>
      <c r="S1301" s="180">
        <f>P1301+R1301</f>
        <v>215832199</v>
      </c>
      <c r="T1301" s="180">
        <f t="shared" si="2240"/>
        <v>215.832199</v>
      </c>
      <c r="U1301" s="234">
        <f t="shared" si="2250"/>
        <v>0.64666321172958996</v>
      </c>
      <c r="V1301" s="227">
        <v>170</v>
      </c>
      <c r="W1301" s="235">
        <f t="shared" si="2251"/>
        <v>1.2696011705882353</v>
      </c>
      <c r="X1301" s="234">
        <f t="shared" si="2252"/>
        <v>0.27053381176470592</v>
      </c>
      <c r="Y1301" s="177">
        <v>2019</v>
      </c>
      <c r="Z1301" s="236"/>
      <c r="AA1301" s="236"/>
      <c r="AB1301" s="231" t="s">
        <v>4152</v>
      </c>
      <c r="AC1301" s="190"/>
    </row>
    <row r="1302" spans="1:29">
      <c r="A1302" s="263" t="s">
        <v>4153</v>
      </c>
      <c r="B1302" s="206">
        <v>14</v>
      </c>
      <c r="C1302" s="189">
        <v>30</v>
      </c>
      <c r="D1302" s="252">
        <f t="shared" si="2242"/>
        <v>22</v>
      </c>
      <c r="E1302" s="189">
        <v>21</v>
      </c>
      <c r="F1302" s="189">
        <v>39</v>
      </c>
      <c r="G1302" s="180">
        <f t="shared" si="1094"/>
        <v>-18</v>
      </c>
      <c r="H1302" s="195">
        <f t="shared" si="2243"/>
        <v>30</v>
      </c>
      <c r="I1302" s="208">
        <f t="shared" si="1466"/>
        <v>-8</v>
      </c>
      <c r="J1302" s="193" t="s">
        <v>1432</v>
      </c>
      <c r="K1302" s="193" t="s">
        <v>1432</v>
      </c>
      <c r="L1302" s="183" t="s">
        <v>1547</v>
      </c>
      <c r="M1302" s="184">
        <f t="shared" si="2244"/>
        <v>2.5348839999999999</v>
      </c>
      <c r="N1302" s="185">
        <v>2534884</v>
      </c>
      <c r="O1302" s="184">
        <f t="shared" si="2245"/>
        <v>4.7997740000000002</v>
      </c>
      <c r="P1302" s="185">
        <v>4799774</v>
      </c>
      <c r="Q1302" s="184">
        <f t="shared" si="2246"/>
        <v>1.542081</v>
      </c>
      <c r="R1302" s="185">
        <v>1542081</v>
      </c>
      <c r="S1302" s="185">
        <f>R1302+P1302</f>
        <v>6341855</v>
      </c>
      <c r="T1302" s="185">
        <f t="shared" si="2240"/>
        <v>6.3418549999999998</v>
      </c>
      <c r="U1302" s="209">
        <f>R1302/S1302</f>
        <v>0.24315929645190562</v>
      </c>
      <c r="V1302" s="187">
        <v>5</v>
      </c>
      <c r="W1302" s="188">
        <f>SUM(T1302/V1302)</f>
        <v>1.2683709999999999</v>
      </c>
      <c r="X1302" s="209">
        <f>N1302/(V1302*1000000)</f>
        <v>0.50697680000000001</v>
      </c>
      <c r="Y1302" s="189">
        <v>2016</v>
      </c>
      <c r="Z1302" s="190"/>
      <c r="AA1302" s="190"/>
      <c r="AB1302" s="191" t="s">
        <v>4154</v>
      </c>
      <c r="AC1302" s="190"/>
    </row>
    <row r="1303" spans="1:29">
      <c r="A1303" s="229" t="s">
        <v>4155</v>
      </c>
      <c r="B1303" s="177">
        <v>23</v>
      </c>
      <c r="C1303" s="177">
        <v>43</v>
      </c>
      <c r="D1303" s="177">
        <f t="shared" si="2242"/>
        <v>33</v>
      </c>
      <c r="E1303" s="177">
        <v>64</v>
      </c>
      <c r="F1303" s="177">
        <v>51</v>
      </c>
      <c r="G1303" s="177">
        <f t="shared" si="1094"/>
        <v>13</v>
      </c>
      <c r="H1303" s="177">
        <f t="shared" si="2243"/>
        <v>57.5</v>
      </c>
      <c r="I1303" s="177">
        <f t="shared" si="1466"/>
        <v>-24.5</v>
      </c>
      <c r="J1303" s="204" t="s">
        <v>1544</v>
      </c>
      <c r="K1303" s="231" t="s">
        <v>1544</v>
      </c>
      <c r="L1303" s="232" t="s">
        <v>1557</v>
      </c>
      <c r="M1303" s="216">
        <f t="shared" si="2244"/>
        <v>32.828347999999998</v>
      </c>
      <c r="N1303" s="233">
        <v>32828348</v>
      </c>
      <c r="O1303" s="216">
        <f t="shared" si="2245"/>
        <v>65.845973999999998</v>
      </c>
      <c r="P1303" s="180">
        <v>65845974</v>
      </c>
      <c r="Q1303" s="216">
        <f t="shared" si="2246"/>
        <v>186.59700000000001</v>
      </c>
      <c r="R1303" s="233">
        <v>186597000</v>
      </c>
      <c r="S1303" s="180">
        <f>P1303+R1303</f>
        <v>252442974</v>
      </c>
      <c r="T1303" s="180">
        <f t="shared" si="2240"/>
        <v>252.44297399999999</v>
      </c>
      <c r="U1303" s="234">
        <f t="shared" ref="U1303:U1312" si="2253">(R1303/S1303)</f>
        <v>0.73916495691419004</v>
      </c>
      <c r="V1303" s="227">
        <v>200</v>
      </c>
      <c r="W1303" s="235">
        <f>SUM(S1303/(V1303*1000000))</f>
        <v>1.26221487</v>
      </c>
      <c r="X1303" s="234">
        <f t="shared" ref="X1303:X1320" si="2254">SUM(M1303/V1303)</f>
        <v>0.16414173999999998</v>
      </c>
      <c r="Y1303" s="177">
        <v>2019</v>
      </c>
      <c r="Z1303" s="236"/>
      <c r="AA1303" s="236"/>
      <c r="AB1303" s="248" t="s">
        <v>4156</v>
      </c>
      <c r="AC1303" s="190"/>
    </row>
    <row r="1304" spans="1:29">
      <c r="A1304" s="261" t="s">
        <v>4157</v>
      </c>
      <c r="B1304" s="206">
        <v>37</v>
      </c>
      <c r="C1304" s="189">
        <v>48</v>
      </c>
      <c r="D1304" s="218">
        <f t="shared" ref="D1304:D1311" si="2255">AVERAGE(B1304:C1304)</f>
        <v>42.5</v>
      </c>
      <c r="E1304" s="189">
        <v>54</v>
      </c>
      <c r="F1304" s="178">
        <v>55</v>
      </c>
      <c r="G1304" s="178">
        <f t="shared" si="1094"/>
        <v>-1</v>
      </c>
      <c r="H1304" s="178">
        <f t="shared" ref="H1304:H1311" si="2256">AVERAGE(E1304:F1304)</f>
        <v>54.5</v>
      </c>
      <c r="I1304" s="218">
        <f t="shared" si="1466"/>
        <v>-12</v>
      </c>
      <c r="J1304" s="213" t="s">
        <v>1612</v>
      </c>
      <c r="K1304" s="213" t="s">
        <v>1612</v>
      </c>
      <c r="L1304" s="213" t="s">
        <v>1541</v>
      </c>
      <c r="M1304" s="184">
        <v>5.08</v>
      </c>
      <c r="N1304" s="222">
        <f t="shared" ref="N1304:N1311" si="2257">M1304*1000000</f>
        <v>5080000</v>
      </c>
      <c r="O1304" s="184">
        <v>13.84</v>
      </c>
      <c r="P1304" s="222">
        <f t="shared" ref="P1304:P1311" si="2258">O1304*1000000</f>
        <v>13840000</v>
      </c>
      <c r="Q1304" s="184">
        <v>45.55</v>
      </c>
      <c r="R1304" s="180">
        <f t="shared" ref="R1304:R1311" si="2259">SUM(Q1304*1000000)</f>
        <v>45550000</v>
      </c>
      <c r="S1304" s="185">
        <f t="shared" ref="S1304:S1306" si="2260">SUM(N1304:P1304)</f>
        <v>18920013.84</v>
      </c>
      <c r="T1304" s="180">
        <f t="shared" si="2240"/>
        <v>18.920013839999999</v>
      </c>
      <c r="U1304" s="209">
        <f t="shared" si="2253"/>
        <v>2.4075035243208891</v>
      </c>
      <c r="V1304" s="187">
        <v>15</v>
      </c>
      <c r="W1304" s="223">
        <f t="shared" ref="W1304:W1311" si="2261">SUM(T1304/V1304)</f>
        <v>1.261334256</v>
      </c>
      <c r="X1304" s="228">
        <f t="shared" si="2254"/>
        <v>0.33866666666666667</v>
      </c>
      <c r="Y1304" s="178">
        <v>2011</v>
      </c>
      <c r="Z1304" s="190"/>
      <c r="AA1304" s="190"/>
      <c r="AB1304" s="224" t="s">
        <v>4158</v>
      </c>
      <c r="AC1304" s="189"/>
    </row>
    <row r="1305" spans="1:29">
      <c r="A1305" s="261" t="s">
        <v>4159</v>
      </c>
      <c r="B1305" s="206">
        <v>72</v>
      </c>
      <c r="C1305" s="189">
        <v>57</v>
      </c>
      <c r="D1305" s="247">
        <f t="shared" si="2255"/>
        <v>64.5</v>
      </c>
      <c r="E1305" s="189">
        <v>70</v>
      </c>
      <c r="F1305" s="178">
        <v>70</v>
      </c>
      <c r="G1305" s="220">
        <f t="shared" si="1094"/>
        <v>0</v>
      </c>
      <c r="H1305" s="220">
        <f t="shared" si="2256"/>
        <v>70</v>
      </c>
      <c r="I1305" s="220">
        <f t="shared" si="1466"/>
        <v>-5.5</v>
      </c>
      <c r="J1305" s="213" t="s">
        <v>1701</v>
      </c>
      <c r="K1305" s="213" t="s">
        <v>3708</v>
      </c>
      <c r="L1305" s="213" t="s">
        <v>1547</v>
      </c>
      <c r="M1305" s="184">
        <v>13.04</v>
      </c>
      <c r="N1305" s="222">
        <f t="shared" si="2257"/>
        <v>13040000</v>
      </c>
      <c r="O1305" s="184">
        <v>37.409999999999997</v>
      </c>
      <c r="P1305" s="222">
        <f t="shared" si="2258"/>
        <v>37410000</v>
      </c>
      <c r="Q1305" s="184">
        <v>60.57</v>
      </c>
      <c r="R1305" s="180">
        <f t="shared" si="2259"/>
        <v>60570000</v>
      </c>
      <c r="S1305" s="185">
        <f t="shared" si="2260"/>
        <v>50450037.409999996</v>
      </c>
      <c r="T1305" s="180">
        <f t="shared" si="2240"/>
        <v>50.450037409999993</v>
      </c>
      <c r="U1305" s="209">
        <f t="shared" si="2253"/>
        <v>1.2005937578946981</v>
      </c>
      <c r="V1305" s="187">
        <v>40</v>
      </c>
      <c r="W1305" s="223">
        <f t="shared" si="2261"/>
        <v>1.2612509352499999</v>
      </c>
      <c r="X1305" s="228">
        <f t="shared" si="2254"/>
        <v>0.32599999999999996</v>
      </c>
      <c r="Y1305" s="178">
        <v>2011</v>
      </c>
      <c r="Z1305" s="190"/>
      <c r="AA1305" s="190"/>
      <c r="AB1305" s="224" t="s">
        <v>4160</v>
      </c>
      <c r="AC1305" s="189"/>
    </row>
    <row r="1306" spans="1:29">
      <c r="A1306" s="261" t="s">
        <v>1339</v>
      </c>
      <c r="B1306" s="206">
        <v>87</v>
      </c>
      <c r="C1306" s="189">
        <v>65</v>
      </c>
      <c r="D1306" s="218">
        <f t="shared" si="2255"/>
        <v>76</v>
      </c>
      <c r="E1306" s="189">
        <v>88</v>
      </c>
      <c r="F1306" s="178">
        <v>78</v>
      </c>
      <c r="G1306" s="178">
        <f t="shared" si="1094"/>
        <v>10</v>
      </c>
      <c r="H1306" s="178">
        <f t="shared" si="2256"/>
        <v>83</v>
      </c>
      <c r="I1306" s="218">
        <f t="shared" si="1466"/>
        <v>-7</v>
      </c>
      <c r="J1306" s="213" t="s">
        <v>1609</v>
      </c>
      <c r="K1306" s="213" t="s">
        <v>2194</v>
      </c>
      <c r="L1306" s="213" t="s">
        <v>1557</v>
      </c>
      <c r="M1306" s="184">
        <v>55.1</v>
      </c>
      <c r="N1306" s="222">
        <f t="shared" si="2257"/>
        <v>55100000</v>
      </c>
      <c r="O1306" s="184">
        <v>146.41</v>
      </c>
      <c r="P1306" s="222">
        <f t="shared" si="2258"/>
        <v>146410000</v>
      </c>
      <c r="Q1306" s="184">
        <v>207.22</v>
      </c>
      <c r="R1306" s="180">
        <f t="shared" si="2259"/>
        <v>207220000</v>
      </c>
      <c r="S1306" s="185">
        <f t="shared" si="2260"/>
        <v>201510146.41</v>
      </c>
      <c r="T1306" s="180">
        <f t="shared" si="2240"/>
        <v>201.51014641</v>
      </c>
      <c r="U1306" s="209">
        <f t="shared" si="2253"/>
        <v>1.0283353155745445</v>
      </c>
      <c r="V1306" s="187">
        <v>160</v>
      </c>
      <c r="W1306" s="223">
        <f t="shared" si="2261"/>
        <v>1.2594384150625</v>
      </c>
      <c r="X1306" s="228">
        <f t="shared" si="2254"/>
        <v>0.34437499999999999</v>
      </c>
      <c r="Y1306" s="178">
        <v>2011</v>
      </c>
      <c r="Z1306" s="190"/>
      <c r="AA1306" s="190"/>
      <c r="AB1306" s="224" t="s">
        <v>4161</v>
      </c>
      <c r="AC1306" s="189"/>
    </row>
    <row r="1307" spans="1:29">
      <c r="A1307" s="261" t="s">
        <v>4162</v>
      </c>
      <c r="B1307" s="218">
        <v>43</v>
      </c>
      <c r="C1307" s="178">
        <v>56</v>
      </c>
      <c r="D1307" s="218">
        <f t="shared" si="2255"/>
        <v>49.5</v>
      </c>
      <c r="E1307" s="178">
        <v>47</v>
      </c>
      <c r="F1307" s="178">
        <v>59</v>
      </c>
      <c r="G1307" s="178">
        <f t="shared" si="1094"/>
        <v>-12</v>
      </c>
      <c r="H1307" s="178">
        <f t="shared" si="2256"/>
        <v>53</v>
      </c>
      <c r="I1307" s="218">
        <f t="shared" si="1466"/>
        <v>-3.5</v>
      </c>
      <c r="J1307" s="213" t="s">
        <v>1550</v>
      </c>
      <c r="K1307" s="213" t="s">
        <v>1550</v>
      </c>
      <c r="L1307" s="213" t="s">
        <v>1541</v>
      </c>
      <c r="M1307" s="221">
        <v>23.5</v>
      </c>
      <c r="N1307" s="222">
        <f t="shared" si="2257"/>
        <v>23500000</v>
      </c>
      <c r="O1307" s="184">
        <v>73.03</v>
      </c>
      <c r="P1307" s="222">
        <f t="shared" si="2258"/>
        <v>73030000</v>
      </c>
      <c r="Q1307" s="184">
        <v>13.83</v>
      </c>
      <c r="R1307" s="180">
        <f t="shared" si="2259"/>
        <v>13830000</v>
      </c>
      <c r="S1307" s="222">
        <f t="shared" ref="S1307:S1309" si="2262">T1307*1000000</f>
        <v>86860000</v>
      </c>
      <c r="T1307" s="222">
        <f>SUM(O1307+Q1307)</f>
        <v>86.86</v>
      </c>
      <c r="U1307" s="209">
        <f t="shared" si="2253"/>
        <v>0.15922173612710108</v>
      </c>
      <c r="V1307" s="187">
        <v>69</v>
      </c>
      <c r="W1307" s="223">
        <f t="shared" si="2261"/>
        <v>1.258840579710145</v>
      </c>
      <c r="X1307" s="228">
        <f t="shared" si="2254"/>
        <v>0.34057971014492755</v>
      </c>
      <c r="Y1307" s="178">
        <v>2010</v>
      </c>
      <c r="Z1307" s="190"/>
      <c r="AA1307" s="190"/>
      <c r="AB1307" s="224" t="s">
        <v>4163</v>
      </c>
      <c r="AC1307" s="189"/>
    </row>
    <row r="1308" spans="1:29">
      <c r="A1308" s="261" t="s">
        <v>4164</v>
      </c>
      <c r="B1308" s="218">
        <v>55</v>
      </c>
      <c r="C1308" s="178">
        <v>60</v>
      </c>
      <c r="D1308" s="218">
        <f t="shared" si="2255"/>
        <v>57.5</v>
      </c>
      <c r="E1308" s="178">
        <v>66</v>
      </c>
      <c r="F1308" s="178">
        <v>81</v>
      </c>
      <c r="G1308" s="178">
        <f t="shared" si="1094"/>
        <v>-15</v>
      </c>
      <c r="H1308" s="178">
        <f t="shared" si="2256"/>
        <v>73.5</v>
      </c>
      <c r="I1308" s="218">
        <f t="shared" si="1466"/>
        <v>-16</v>
      </c>
      <c r="J1308" s="213" t="s">
        <v>1609</v>
      </c>
      <c r="K1308" s="213" t="s">
        <v>2019</v>
      </c>
      <c r="L1308" s="213" t="s">
        <v>1547</v>
      </c>
      <c r="M1308" s="221">
        <v>7.9</v>
      </c>
      <c r="N1308" s="222">
        <f t="shared" si="2257"/>
        <v>7900000</v>
      </c>
      <c r="O1308" s="184">
        <v>23.53</v>
      </c>
      <c r="P1308" s="222">
        <f t="shared" si="2258"/>
        <v>23530000</v>
      </c>
      <c r="Q1308" s="184">
        <v>4.13</v>
      </c>
      <c r="R1308" s="180">
        <f t="shared" si="2259"/>
        <v>4130000</v>
      </c>
      <c r="S1308" s="222">
        <f t="shared" si="2262"/>
        <v>27660000</v>
      </c>
      <c r="T1308" s="222">
        <v>27.66</v>
      </c>
      <c r="U1308" s="209">
        <f t="shared" si="2253"/>
        <v>0.14931308749096167</v>
      </c>
      <c r="V1308" s="187">
        <v>22</v>
      </c>
      <c r="W1308" s="223">
        <f t="shared" si="2261"/>
        <v>1.2572727272727273</v>
      </c>
      <c r="X1308" s="228">
        <f t="shared" si="2254"/>
        <v>0.35909090909090913</v>
      </c>
      <c r="Y1308" s="178">
        <v>2008</v>
      </c>
      <c r="Z1308" s="190"/>
      <c r="AA1308" s="190"/>
      <c r="AB1308" s="224" t="s">
        <v>4165</v>
      </c>
      <c r="AC1308" s="189"/>
    </row>
    <row r="1309" spans="1:29">
      <c r="A1309" s="261" t="s">
        <v>4166</v>
      </c>
      <c r="B1309" s="218">
        <v>17</v>
      </c>
      <c r="C1309" s="178">
        <v>40</v>
      </c>
      <c r="D1309" s="218">
        <f t="shared" si="2255"/>
        <v>28.5</v>
      </c>
      <c r="E1309" s="178">
        <v>35</v>
      </c>
      <c r="F1309" s="178">
        <v>46</v>
      </c>
      <c r="G1309" s="178">
        <f t="shared" si="1094"/>
        <v>-11</v>
      </c>
      <c r="H1309" s="178">
        <f t="shared" si="2256"/>
        <v>40.5</v>
      </c>
      <c r="I1309" s="218">
        <f t="shared" si="1466"/>
        <v>-12</v>
      </c>
      <c r="J1309" s="213" t="s">
        <v>1609</v>
      </c>
      <c r="K1309" s="213" t="s">
        <v>4167</v>
      </c>
      <c r="L1309" s="213" t="s">
        <v>1547</v>
      </c>
      <c r="M1309" s="221">
        <v>10.6</v>
      </c>
      <c r="N1309" s="222">
        <f t="shared" si="2257"/>
        <v>10600000</v>
      </c>
      <c r="O1309" s="184">
        <v>25.66</v>
      </c>
      <c r="P1309" s="222">
        <f t="shared" si="2258"/>
        <v>25660000</v>
      </c>
      <c r="Q1309" s="184">
        <v>5.77</v>
      </c>
      <c r="R1309" s="180">
        <f t="shared" si="2259"/>
        <v>5770000</v>
      </c>
      <c r="S1309" s="222">
        <f t="shared" si="2262"/>
        <v>31430000</v>
      </c>
      <c r="T1309" s="222">
        <v>31.43</v>
      </c>
      <c r="U1309" s="209">
        <f t="shared" si="2253"/>
        <v>0.18358256442888959</v>
      </c>
      <c r="V1309" s="187">
        <v>25</v>
      </c>
      <c r="W1309" s="223">
        <f t="shared" si="2261"/>
        <v>1.2572000000000001</v>
      </c>
      <c r="X1309" s="228">
        <f t="shared" si="2254"/>
        <v>0.42399999999999999</v>
      </c>
      <c r="Y1309" s="178">
        <v>2009</v>
      </c>
      <c r="Z1309" s="190"/>
      <c r="AA1309" s="190"/>
      <c r="AB1309" s="224" t="s">
        <v>4168</v>
      </c>
      <c r="AC1309" s="189"/>
    </row>
    <row r="1310" spans="1:29">
      <c r="A1310" s="261" t="s">
        <v>4169</v>
      </c>
      <c r="B1310" s="206">
        <v>14</v>
      </c>
      <c r="C1310" s="189">
        <v>30</v>
      </c>
      <c r="D1310" s="247">
        <f t="shared" si="2255"/>
        <v>22</v>
      </c>
      <c r="E1310" s="189">
        <v>42</v>
      </c>
      <c r="F1310" s="178">
        <v>42</v>
      </c>
      <c r="G1310" s="220">
        <f t="shared" si="1094"/>
        <v>0</v>
      </c>
      <c r="H1310" s="220">
        <f t="shared" si="2256"/>
        <v>42</v>
      </c>
      <c r="I1310" s="220">
        <f t="shared" si="1466"/>
        <v>-20</v>
      </c>
      <c r="J1310" s="213" t="s">
        <v>1550</v>
      </c>
      <c r="K1310" s="213" t="s">
        <v>4170</v>
      </c>
      <c r="L1310" s="213" t="s">
        <v>1547</v>
      </c>
      <c r="M1310" s="184">
        <v>20.07</v>
      </c>
      <c r="N1310" s="222">
        <f t="shared" si="2257"/>
        <v>20070000</v>
      </c>
      <c r="O1310" s="184">
        <v>80.36</v>
      </c>
      <c r="P1310" s="222">
        <f t="shared" si="2258"/>
        <v>80360000</v>
      </c>
      <c r="Q1310" s="184">
        <v>89.49</v>
      </c>
      <c r="R1310" s="180">
        <f t="shared" si="2259"/>
        <v>89490000</v>
      </c>
      <c r="S1310" s="185">
        <f t="shared" ref="S1310:S1311" si="2263">SUM(N1310:P1310)</f>
        <v>100430080.36</v>
      </c>
      <c r="T1310" s="180">
        <f t="shared" ref="T1310:T1312" si="2264">S1310/1000000</f>
        <v>100.43008036000001</v>
      </c>
      <c r="U1310" s="209">
        <f t="shared" si="2253"/>
        <v>0.89106769285870957</v>
      </c>
      <c r="V1310" s="187">
        <v>80</v>
      </c>
      <c r="W1310" s="223">
        <f t="shared" si="2261"/>
        <v>1.2553760045</v>
      </c>
      <c r="X1310" s="228">
        <f t="shared" si="2254"/>
        <v>0.25087500000000001</v>
      </c>
      <c r="Y1310" s="178">
        <v>2011</v>
      </c>
      <c r="Z1310" s="190"/>
      <c r="AA1310" s="190"/>
      <c r="AB1310" s="224" t="s">
        <v>4171</v>
      </c>
      <c r="AC1310" s="189"/>
    </row>
    <row r="1311" spans="1:29">
      <c r="A1311" s="261" t="s">
        <v>4172</v>
      </c>
      <c r="B1311" s="206">
        <v>4</v>
      </c>
      <c r="C1311" s="189">
        <v>23</v>
      </c>
      <c r="D1311" s="247">
        <f t="shared" si="2255"/>
        <v>13.5</v>
      </c>
      <c r="E1311" s="189">
        <v>59</v>
      </c>
      <c r="F1311" s="178">
        <v>27</v>
      </c>
      <c r="G1311" s="220">
        <f t="shared" si="1094"/>
        <v>32</v>
      </c>
      <c r="H1311" s="220">
        <f t="shared" si="2256"/>
        <v>43</v>
      </c>
      <c r="I1311" s="220">
        <f t="shared" si="1466"/>
        <v>-29.5</v>
      </c>
      <c r="J1311" s="213" t="s">
        <v>1550</v>
      </c>
      <c r="K1311" s="213" t="s">
        <v>1550</v>
      </c>
      <c r="L1311" s="213" t="s">
        <v>1547</v>
      </c>
      <c r="M1311" s="184">
        <v>25</v>
      </c>
      <c r="N1311" s="222">
        <f t="shared" si="2257"/>
        <v>25000000</v>
      </c>
      <c r="O1311" s="184">
        <v>74.16</v>
      </c>
      <c r="P1311" s="222">
        <f t="shared" si="2258"/>
        <v>74160000</v>
      </c>
      <c r="Q1311" s="184">
        <v>75.52</v>
      </c>
      <c r="R1311" s="180">
        <f t="shared" si="2259"/>
        <v>75520000</v>
      </c>
      <c r="S1311" s="185">
        <f t="shared" si="2263"/>
        <v>99160074.159999996</v>
      </c>
      <c r="T1311" s="180">
        <f t="shared" si="2264"/>
        <v>99.160074159999994</v>
      </c>
      <c r="U1311" s="209">
        <f t="shared" si="2253"/>
        <v>0.76159684872910149</v>
      </c>
      <c r="V1311" s="187">
        <v>79</v>
      </c>
      <c r="W1311" s="223">
        <f t="shared" si="2261"/>
        <v>1.2551908121518986</v>
      </c>
      <c r="X1311" s="228">
        <f t="shared" si="2254"/>
        <v>0.31645569620253167</v>
      </c>
      <c r="Y1311" s="178">
        <v>2011</v>
      </c>
      <c r="Z1311" s="190"/>
      <c r="AA1311" s="190"/>
      <c r="AB1311" s="224" t="s">
        <v>4173</v>
      </c>
      <c r="AC1311" s="189"/>
    </row>
    <row r="1312" spans="1:29">
      <c r="A1312" s="229" t="s">
        <v>4174</v>
      </c>
      <c r="B1312" s="177">
        <v>26</v>
      </c>
      <c r="C1312" s="177">
        <v>38</v>
      </c>
      <c r="D1312" s="177">
        <f t="shared" ref="D1312:D1313" si="2265">(B1312+C1312)/2</f>
        <v>32</v>
      </c>
      <c r="E1312" s="177">
        <v>83</v>
      </c>
      <c r="F1312" s="177">
        <v>50</v>
      </c>
      <c r="G1312" s="177">
        <f t="shared" si="1094"/>
        <v>33</v>
      </c>
      <c r="H1312" s="177">
        <f t="shared" ref="H1312:H1313" si="2266">(E1312+F1312)/2</f>
        <v>66.5</v>
      </c>
      <c r="I1312" s="177">
        <f t="shared" si="1466"/>
        <v>-34.5</v>
      </c>
      <c r="J1312" s="204" t="s">
        <v>1544</v>
      </c>
      <c r="K1312" s="231" t="s">
        <v>1544</v>
      </c>
      <c r="L1312" s="232" t="s">
        <v>1547</v>
      </c>
      <c r="M1312" s="216">
        <f t="shared" ref="M1312:M1313" si="2267">N1312/1000000</f>
        <v>20.552371999999998</v>
      </c>
      <c r="N1312" s="233">
        <v>20552372</v>
      </c>
      <c r="O1312" s="216">
        <f t="shared" ref="O1312:O1313" si="2268">P1312/1000000</f>
        <v>48.541508999999998</v>
      </c>
      <c r="P1312" s="180">
        <v>48541509</v>
      </c>
      <c r="Q1312" s="216">
        <f>R1312/1000000</f>
        <v>124.4254</v>
      </c>
      <c r="R1312" s="233">
        <v>124425400</v>
      </c>
      <c r="S1312" s="180">
        <f>P1312+R1312</f>
        <v>172966909</v>
      </c>
      <c r="T1312" s="180">
        <f t="shared" si="2264"/>
        <v>172.96690899999999</v>
      </c>
      <c r="U1312" s="234">
        <f t="shared" si="2253"/>
        <v>0.71935956258546541</v>
      </c>
      <c r="V1312" s="227">
        <v>138</v>
      </c>
      <c r="W1312" s="235">
        <f t="shared" ref="W1312:W1313" si="2269">SUM(S1312/(V1312*1000000))</f>
        <v>1.2533833985507246</v>
      </c>
      <c r="X1312" s="234">
        <f t="shared" si="2254"/>
        <v>0.14893023188405796</v>
      </c>
      <c r="Y1312" s="177">
        <v>2019</v>
      </c>
      <c r="Z1312" s="236"/>
      <c r="AA1312" s="236"/>
      <c r="AB1312" s="248" t="s">
        <v>4175</v>
      </c>
      <c r="AC1312" s="190"/>
    </row>
    <row r="1313" spans="1:29">
      <c r="A1313" s="268" t="s">
        <v>4176</v>
      </c>
      <c r="B1313" s="177">
        <v>63</v>
      </c>
      <c r="C1313" s="178">
        <v>52</v>
      </c>
      <c r="D1313" s="180">
        <f t="shared" si="2265"/>
        <v>57.5</v>
      </c>
      <c r="E1313" s="178">
        <v>55</v>
      </c>
      <c r="F1313" s="180">
        <v>65</v>
      </c>
      <c r="G1313" s="181">
        <f t="shared" si="1094"/>
        <v>-10</v>
      </c>
      <c r="H1313" s="182">
        <f t="shared" si="2266"/>
        <v>60</v>
      </c>
      <c r="I1313" s="181">
        <f t="shared" si="1466"/>
        <v>-2.5</v>
      </c>
      <c r="J1313" s="204" t="s">
        <v>1554</v>
      </c>
      <c r="K1313" s="204" t="s">
        <v>1554</v>
      </c>
      <c r="L1313" s="183" t="s">
        <v>1541</v>
      </c>
      <c r="M1313" s="184">
        <f t="shared" si="2267"/>
        <v>3.016149</v>
      </c>
      <c r="N1313" s="180">
        <v>3016149</v>
      </c>
      <c r="O1313" s="184">
        <f t="shared" si="2268"/>
        <v>6.112914</v>
      </c>
      <c r="P1313" s="180">
        <v>6112914</v>
      </c>
      <c r="Q1313" s="184">
        <v>0</v>
      </c>
      <c r="R1313" s="185">
        <v>0</v>
      </c>
      <c r="S1313" s="180">
        <v>6112914</v>
      </c>
      <c r="T1313" s="185">
        <f>S1313/100000</f>
        <v>61.12914</v>
      </c>
      <c r="U1313" s="182">
        <v>0</v>
      </c>
      <c r="V1313" s="187">
        <v>4.9000000000000004</v>
      </c>
      <c r="W1313" s="239">
        <f t="shared" si="2269"/>
        <v>1.2475334693877551</v>
      </c>
      <c r="X1313" s="186">
        <f t="shared" si="2254"/>
        <v>0.61554061224489787</v>
      </c>
      <c r="Y1313" s="178">
        <v>2018</v>
      </c>
      <c r="Z1313" s="190"/>
      <c r="AA1313" s="190"/>
      <c r="AB1313" s="191" t="s">
        <v>4177</v>
      </c>
      <c r="AC1313" s="190"/>
    </row>
    <row r="1314" spans="1:29">
      <c r="A1314" s="261" t="s">
        <v>4178</v>
      </c>
      <c r="B1314" s="218">
        <v>24</v>
      </c>
      <c r="C1314" s="178">
        <v>46</v>
      </c>
      <c r="D1314" s="218">
        <f t="shared" ref="D1314:D1320" si="2270">AVERAGE(B1314:C1314)</f>
        <v>35</v>
      </c>
      <c r="E1314" s="178">
        <v>64</v>
      </c>
      <c r="F1314" s="178">
        <v>63</v>
      </c>
      <c r="G1314" s="178">
        <f t="shared" si="1094"/>
        <v>1</v>
      </c>
      <c r="H1314" s="178">
        <f t="shared" ref="H1314:H1320" si="2271">AVERAGE(E1314:F1314)</f>
        <v>63.5</v>
      </c>
      <c r="I1314" s="218">
        <f t="shared" si="1466"/>
        <v>-28.5</v>
      </c>
      <c r="J1314" s="213" t="s">
        <v>1550</v>
      </c>
      <c r="K1314" s="213" t="s">
        <v>1623</v>
      </c>
      <c r="L1314" s="213" t="s">
        <v>1547</v>
      </c>
      <c r="M1314" s="221">
        <v>16.21</v>
      </c>
      <c r="N1314" s="222">
        <f t="shared" ref="N1314:N1319" si="2272">M1314*1000000</f>
        <v>16210000</v>
      </c>
      <c r="O1314" s="184">
        <v>42.44</v>
      </c>
      <c r="P1314" s="222">
        <f t="shared" ref="P1314:P1319" si="2273">O1314*1000000</f>
        <v>42440000</v>
      </c>
      <c r="Q1314" s="184">
        <v>1.21</v>
      </c>
      <c r="R1314" s="180">
        <f t="shared" ref="R1314:R1319" si="2274">SUM(Q1314*1000000)</f>
        <v>1210000</v>
      </c>
      <c r="S1314" s="222">
        <f>T1314*1000000</f>
        <v>43650000</v>
      </c>
      <c r="T1314" s="222">
        <v>43.65</v>
      </c>
      <c r="U1314" s="209">
        <f t="shared" ref="U1314:U1320" si="2275">(R1314/S1314)</f>
        <v>2.7720504009163802E-2</v>
      </c>
      <c r="V1314" s="187">
        <v>35</v>
      </c>
      <c r="W1314" s="223">
        <f t="shared" ref="W1314:W1319" si="2276">SUM(T1314/V1314)</f>
        <v>1.2471428571428571</v>
      </c>
      <c r="X1314" s="228">
        <f t="shared" si="2254"/>
        <v>0.46314285714285719</v>
      </c>
      <c r="Y1314" s="178">
        <v>2008</v>
      </c>
      <c r="Z1314" s="190"/>
      <c r="AA1314" s="190"/>
      <c r="AB1314" s="224" t="s">
        <v>4179</v>
      </c>
      <c r="AC1314" s="189"/>
    </row>
    <row r="1315" spans="1:29">
      <c r="A1315" s="261" t="s">
        <v>4180</v>
      </c>
      <c r="B1315" s="206">
        <v>32</v>
      </c>
      <c r="C1315" s="189">
        <v>36</v>
      </c>
      <c r="D1315" s="247">
        <f t="shared" si="2270"/>
        <v>34</v>
      </c>
      <c r="E1315" s="189">
        <v>57</v>
      </c>
      <c r="F1315" s="178">
        <v>61</v>
      </c>
      <c r="G1315" s="220">
        <f t="shared" si="1094"/>
        <v>-4</v>
      </c>
      <c r="H1315" s="220">
        <f t="shared" si="2271"/>
        <v>59</v>
      </c>
      <c r="I1315" s="220">
        <f t="shared" si="1466"/>
        <v>-25</v>
      </c>
      <c r="J1315" s="213" t="s">
        <v>1612</v>
      </c>
      <c r="K1315" s="213" t="s">
        <v>4181</v>
      </c>
      <c r="L1315" s="213" t="s">
        <v>1541</v>
      </c>
      <c r="M1315" s="184">
        <v>19.45</v>
      </c>
      <c r="N1315" s="222">
        <f t="shared" si="2272"/>
        <v>19450000</v>
      </c>
      <c r="O1315" s="184">
        <v>55.1</v>
      </c>
      <c r="P1315" s="222">
        <f t="shared" si="2273"/>
        <v>55100000</v>
      </c>
      <c r="Q1315" s="184">
        <v>94.78</v>
      </c>
      <c r="R1315" s="180">
        <f t="shared" si="2274"/>
        <v>94780000</v>
      </c>
      <c r="S1315" s="185">
        <f>SUM(N1315:P1315)</f>
        <v>74550055.099999994</v>
      </c>
      <c r="T1315" s="180">
        <f>S1315/1000000</f>
        <v>74.550055099999994</v>
      </c>
      <c r="U1315" s="209">
        <f t="shared" si="2275"/>
        <v>1.2713605626832059</v>
      </c>
      <c r="V1315" s="187">
        <v>60</v>
      </c>
      <c r="W1315" s="223">
        <f t="shared" si="2276"/>
        <v>1.2425009183333333</v>
      </c>
      <c r="X1315" s="228">
        <f t="shared" si="2254"/>
        <v>0.32416666666666666</v>
      </c>
      <c r="Y1315" s="178">
        <v>2011</v>
      </c>
      <c r="Z1315" s="190"/>
      <c r="AA1315" s="190"/>
      <c r="AB1315" s="224" t="s">
        <v>4182</v>
      </c>
      <c r="AC1315" s="189"/>
    </row>
    <row r="1316" spans="1:29">
      <c r="A1316" s="261" t="s">
        <v>4183</v>
      </c>
      <c r="B1316" s="218">
        <v>26</v>
      </c>
      <c r="C1316" s="178">
        <v>41</v>
      </c>
      <c r="D1316" s="218">
        <f t="shared" si="2270"/>
        <v>33.5</v>
      </c>
      <c r="E1316" s="178">
        <v>49</v>
      </c>
      <c r="F1316" s="178">
        <v>61</v>
      </c>
      <c r="G1316" s="178">
        <f t="shared" si="1094"/>
        <v>-12</v>
      </c>
      <c r="H1316" s="178">
        <f t="shared" si="2271"/>
        <v>55</v>
      </c>
      <c r="I1316" s="218">
        <f t="shared" si="1466"/>
        <v>-21.5</v>
      </c>
      <c r="J1316" s="213" t="s">
        <v>1550</v>
      </c>
      <c r="K1316" s="213" t="s">
        <v>1550</v>
      </c>
      <c r="L1316" s="213" t="s">
        <v>1547</v>
      </c>
      <c r="M1316" s="221">
        <v>10.3</v>
      </c>
      <c r="N1316" s="222">
        <f t="shared" si="2272"/>
        <v>10300000</v>
      </c>
      <c r="O1316" s="184">
        <v>32.86</v>
      </c>
      <c r="P1316" s="222">
        <f t="shared" si="2273"/>
        <v>32860000</v>
      </c>
      <c r="Q1316" s="184">
        <v>16.829999999999998</v>
      </c>
      <c r="R1316" s="180">
        <f t="shared" si="2274"/>
        <v>16830000</v>
      </c>
      <c r="S1316" s="222">
        <f>T1316*1000000</f>
        <v>49690000</v>
      </c>
      <c r="T1316" s="222">
        <v>49.69</v>
      </c>
      <c r="U1316" s="209">
        <f t="shared" si="2275"/>
        <v>0.33869993962567924</v>
      </c>
      <c r="V1316" s="187">
        <v>40</v>
      </c>
      <c r="W1316" s="223">
        <f t="shared" si="2276"/>
        <v>1.2422499999999999</v>
      </c>
      <c r="X1316" s="228">
        <f t="shared" si="2254"/>
        <v>0.25750000000000001</v>
      </c>
      <c r="Y1316" s="178">
        <v>2008</v>
      </c>
      <c r="Z1316" s="190"/>
      <c r="AA1316" s="190"/>
      <c r="AB1316" s="224" t="s">
        <v>4184</v>
      </c>
      <c r="AC1316" s="189"/>
    </row>
    <row r="1317" spans="1:29">
      <c r="A1317" s="261" t="s">
        <v>4185</v>
      </c>
      <c r="B1317" s="206">
        <v>38</v>
      </c>
      <c r="C1317" s="189">
        <v>53</v>
      </c>
      <c r="D1317" s="218">
        <f t="shared" si="2270"/>
        <v>45.5</v>
      </c>
      <c r="E1317" s="189">
        <v>55</v>
      </c>
      <c r="F1317" s="178">
        <v>63</v>
      </c>
      <c r="G1317" s="178">
        <f t="shared" si="1094"/>
        <v>-8</v>
      </c>
      <c r="H1317" s="178">
        <f t="shared" si="2271"/>
        <v>59</v>
      </c>
      <c r="I1317" s="218">
        <f t="shared" si="1466"/>
        <v>-13.5</v>
      </c>
      <c r="J1317" s="213" t="s">
        <v>1609</v>
      </c>
      <c r="K1317" s="213" t="s">
        <v>1733</v>
      </c>
      <c r="L1317" s="213" t="s">
        <v>1547</v>
      </c>
      <c r="M1317" s="184">
        <v>12.05</v>
      </c>
      <c r="N1317" s="222">
        <f t="shared" si="2272"/>
        <v>12050000</v>
      </c>
      <c r="O1317" s="184">
        <v>37.520000000000003</v>
      </c>
      <c r="P1317" s="222">
        <f t="shared" si="2273"/>
        <v>37520000</v>
      </c>
      <c r="Q1317" s="184">
        <v>136.41</v>
      </c>
      <c r="R1317" s="180">
        <f t="shared" si="2274"/>
        <v>136410000</v>
      </c>
      <c r="S1317" s="185">
        <f>SUM(N1317:P1317)</f>
        <v>49570037.519999996</v>
      </c>
      <c r="T1317" s="180">
        <f>S1317/1000000</f>
        <v>49.570037519999993</v>
      </c>
      <c r="U1317" s="209">
        <f t="shared" si="2275"/>
        <v>2.7518639651011507</v>
      </c>
      <c r="V1317" s="187">
        <v>40</v>
      </c>
      <c r="W1317" s="223">
        <f t="shared" si="2276"/>
        <v>1.2392509379999999</v>
      </c>
      <c r="X1317" s="228">
        <f t="shared" si="2254"/>
        <v>0.30125000000000002</v>
      </c>
      <c r="Y1317" s="178">
        <v>2011</v>
      </c>
      <c r="Z1317" s="190"/>
      <c r="AA1317" s="190"/>
      <c r="AB1317" s="224" t="s">
        <v>4186</v>
      </c>
      <c r="AC1317" s="189"/>
    </row>
    <row r="1318" spans="1:29">
      <c r="A1318" s="261" t="s">
        <v>4187</v>
      </c>
      <c r="B1318" s="218">
        <v>25</v>
      </c>
      <c r="C1318" s="178">
        <v>34</v>
      </c>
      <c r="D1318" s="218">
        <f t="shared" si="2270"/>
        <v>29.5</v>
      </c>
      <c r="E1318" s="178">
        <v>57</v>
      </c>
      <c r="F1318" s="178">
        <v>66</v>
      </c>
      <c r="G1318" s="178">
        <f t="shared" si="1094"/>
        <v>-9</v>
      </c>
      <c r="H1318" s="178">
        <f t="shared" si="2271"/>
        <v>61.5</v>
      </c>
      <c r="I1318" s="218">
        <f t="shared" si="1466"/>
        <v>-32</v>
      </c>
      <c r="J1318" s="213" t="s">
        <v>1609</v>
      </c>
      <c r="K1318" s="213" t="s">
        <v>1815</v>
      </c>
      <c r="L1318" s="213" t="s">
        <v>1547</v>
      </c>
      <c r="M1318" s="221">
        <v>13.3</v>
      </c>
      <c r="N1318" s="222">
        <f t="shared" si="2272"/>
        <v>13300000</v>
      </c>
      <c r="O1318" s="184">
        <v>38.119999999999997</v>
      </c>
      <c r="P1318" s="222">
        <f t="shared" si="2273"/>
        <v>38120000</v>
      </c>
      <c r="Q1318" s="184">
        <v>23.47</v>
      </c>
      <c r="R1318" s="180">
        <f t="shared" si="2274"/>
        <v>23470000</v>
      </c>
      <c r="S1318" s="222">
        <f>T1318*1000000</f>
        <v>61590000</v>
      </c>
      <c r="T1318" s="222">
        <v>61.59</v>
      </c>
      <c r="U1318" s="209">
        <f t="shared" si="2275"/>
        <v>0.38106835525247607</v>
      </c>
      <c r="V1318" s="187">
        <v>50</v>
      </c>
      <c r="W1318" s="223">
        <f t="shared" si="2276"/>
        <v>1.2318</v>
      </c>
      <c r="X1318" s="228">
        <f t="shared" si="2254"/>
        <v>0.26600000000000001</v>
      </c>
      <c r="Y1318" s="178">
        <v>2009</v>
      </c>
      <c r="Z1318" s="190"/>
      <c r="AA1318" s="190"/>
      <c r="AB1318" s="224" t="s">
        <v>4188</v>
      </c>
      <c r="AC1318" s="189"/>
    </row>
    <row r="1319" spans="1:29">
      <c r="A1319" s="261" t="s">
        <v>4189</v>
      </c>
      <c r="B1319" s="206">
        <v>11</v>
      </c>
      <c r="C1319" s="189">
        <v>29</v>
      </c>
      <c r="D1319" s="247">
        <f t="shared" si="2270"/>
        <v>20</v>
      </c>
      <c r="E1319" s="189">
        <v>41</v>
      </c>
      <c r="F1319" s="178">
        <v>42</v>
      </c>
      <c r="G1319" s="220">
        <f t="shared" si="1094"/>
        <v>-1</v>
      </c>
      <c r="H1319" s="220">
        <f t="shared" si="2271"/>
        <v>41.5</v>
      </c>
      <c r="I1319" s="220">
        <f t="shared" si="1466"/>
        <v>-21.5</v>
      </c>
      <c r="J1319" s="213" t="s">
        <v>1757</v>
      </c>
      <c r="K1319" s="213" t="s">
        <v>4190</v>
      </c>
      <c r="L1319" s="213" t="s">
        <v>1541</v>
      </c>
      <c r="M1319" s="184">
        <v>14.01</v>
      </c>
      <c r="N1319" s="222">
        <f t="shared" si="2272"/>
        <v>14010000</v>
      </c>
      <c r="O1319" s="184">
        <v>37.659999999999997</v>
      </c>
      <c r="P1319" s="222">
        <f t="shared" si="2273"/>
        <v>37660000</v>
      </c>
      <c r="Q1319" s="184">
        <v>51.5</v>
      </c>
      <c r="R1319" s="180">
        <f t="shared" si="2274"/>
        <v>51500000</v>
      </c>
      <c r="S1319" s="185">
        <f>SUM(N1319:P1319)</f>
        <v>51670037.659999996</v>
      </c>
      <c r="T1319" s="180">
        <f t="shared" ref="T1319:T1327" si="2277">S1319/1000000</f>
        <v>51.670037659999998</v>
      </c>
      <c r="U1319" s="209">
        <f t="shared" si="2275"/>
        <v>0.99670916322688052</v>
      </c>
      <c r="V1319" s="187">
        <v>42</v>
      </c>
      <c r="W1319" s="223">
        <f t="shared" si="2276"/>
        <v>1.2302389919047618</v>
      </c>
      <c r="X1319" s="228">
        <f t="shared" si="2254"/>
        <v>0.33357142857142857</v>
      </c>
      <c r="Y1319" s="178">
        <v>2011</v>
      </c>
      <c r="Z1319" s="190"/>
      <c r="AA1319" s="190"/>
      <c r="AB1319" s="224" t="s">
        <v>4191</v>
      </c>
      <c r="AC1319" s="189"/>
    </row>
    <row r="1320" spans="1:29">
      <c r="A1320" s="265" t="s">
        <v>4192</v>
      </c>
      <c r="B1320" s="241">
        <v>2</v>
      </c>
      <c r="C1320" s="182">
        <v>12</v>
      </c>
      <c r="D1320" s="254">
        <f t="shared" si="2270"/>
        <v>7</v>
      </c>
      <c r="E1320" s="182">
        <v>44</v>
      </c>
      <c r="F1320" s="182">
        <v>29</v>
      </c>
      <c r="G1320" s="211">
        <f t="shared" si="1094"/>
        <v>15</v>
      </c>
      <c r="H1320" s="211">
        <f t="shared" si="2271"/>
        <v>36.5</v>
      </c>
      <c r="I1320" s="211">
        <f t="shared" si="1466"/>
        <v>-29.5</v>
      </c>
      <c r="J1320" s="183" t="s">
        <v>1534</v>
      </c>
      <c r="K1320" s="196" t="s">
        <v>1534</v>
      </c>
      <c r="L1320" s="196" t="s">
        <v>1541</v>
      </c>
      <c r="M1320" s="216">
        <f t="shared" ref="M1320:M1326" si="2278">N1320/1000000</f>
        <v>6.3001469999999999</v>
      </c>
      <c r="N1320" s="181">
        <v>6300147</v>
      </c>
      <c r="O1320" s="216">
        <f t="shared" ref="O1320:O1326" si="2279">P1320/1000000</f>
        <v>14.019924</v>
      </c>
      <c r="P1320" s="181">
        <v>14019924</v>
      </c>
      <c r="Q1320" s="184">
        <f t="shared" ref="Q1320:Q1326" si="2280">R1320/1000000</f>
        <v>5.6630000000000003</v>
      </c>
      <c r="R1320" s="180">
        <v>5663000</v>
      </c>
      <c r="S1320" s="181">
        <v>19682924</v>
      </c>
      <c r="T1320" s="180">
        <f t="shared" si="2277"/>
        <v>19.682924</v>
      </c>
      <c r="U1320" s="209">
        <f t="shared" si="2275"/>
        <v>0.28771131768836783</v>
      </c>
      <c r="V1320" s="227">
        <v>16</v>
      </c>
      <c r="W1320" s="239">
        <f>SUM(S1320/(V1320*1000000))</f>
        <v>1.23018275</v>
      </c>
      <c r="X1320" s="228">
        <f t="shared" si="2254"/>
        <v>0.3937591875</v>
      </c>
      <c r="Y1320" s="182">
        <v>2014</v>
      </c>
      <c r="Z1320" s="202"/>
      <c r="AA1320" s="190"/>
      <c r="AB1320" s="224" t="s">
        <v>4193</v>
      </c>
      <c r="AC1320" s="189"/>
    </row>
    <row r="1321" spans="1:29">
      <c r="A1321" s="263" t="s">
        <v>4194</v>
      </c>
      <c r="B1321" s="206">
        <v>86</v>
      </c>
      <c r="C1321" s="189">
        <v>81</v>
      </c>
      <c r="D1321" s="252">
        <f>(B1321+C1321)/2</f>
        <v>83.5</v>
      </c>
      <c r="E1321" s="189">
        <v>73</v>
      </c>
      <c r="F1321" s="189">
        <v>79</v>
      </c>
      <c r="G1321" s="180">
        <f t="shared" si="1094"/>
        <v>-6</v>
      </c>
      <c r="H1321" s="195">
        <f>(E1321+F1321)/2</f>
        <v>76</v>
      </c>
      <c r="I1321" s="208">
        <f t="shared" si="1466"/>
        <v>7.5</v>
      </c>
      <c r="J1321" s="193" t="s">
        <v>1554</v>
      </c>
      <c r="K1321" s="193" t="s">
        <v>1554</v>
      </c>
      <c r="L1321" s="193" t="s">
        <v>1536</v>
      </c>
      <c r="M1321" s="184">
        <f t="shared" si="2278"/>
        <v>0.27871499999999999</v>
      </c>
      <c r="N1321" s="185">
        <v>278715</v>
      </c>
      <c r="O1321" s="184">
        <f t="shared" si="2279"/>
        <v>10.468089000000001</v>
      </c>
      <c r="P1321" s="185">
        <v>10468089</v>
      </c>
      <c r="Q1321" s="184">
        <f t="shared" si="2280"/>
        <v>0.58735099999999996</v>
      </c>
      <c r="R1321" s="185">
        <v>587351</v>
      </c>
      <c r="S1321" s="185">
        <f>R1321+P1321</f>
        <v>11055440</v>
      </c>
      <c r="T1321" s="185">
        <f t="shared" si="2277"/>
        <v>11.055440000000001</v>
      </c>
      <c r="U1321" s="209">
        <f>R1321/S1321</f>
        <v>5.3127781436107475E-2</v>
      </c>
      <c r="V1321" s="187">
        <v>9</v>
      </c>
      <c r="W1321" s="188">
        <f t="shared" ref="W1321:W1322" si="2281">SUM(T1321/V1321)</f>
        <v>1.2283822222222223</v>
      </c>
      <c r="X1321" s="209">
        <f>N1321/(V1321*1000000)</f>
        <v>3.0968333333333334E-2</v>
      </c>
      <c r="Y1321" s="189">
        <v>2016</v>
      </c>
      <c r="Z1321" s="190"/>
      <c r="AA1321" s="190"/>
      <c r="AB1321" s="191" t="s">
        <v>4195</v>
      </c>
      <c r="AC1321" s="190"/>
    </row>
    <row r="1322" spans="1:29">
      <c r="A1322" s="263" t="s">
        <v>4196</v>
      </c>
      <c r="B1322" s="206">
        <v>56</v>
      </c>
      <c r="C1322" s="189">
        <v>51</v>
      </c>
      <c r="D1322" s="253">
        <f>AVERAGE(B1322:C1322)</f>
        <v>53.5</v>
      </c>
      <c r="E1322" s="189">
        <v>61</v>
      </c>
      <c r="F1322" s="189">
        <v>60</v>
      </c>
      <c r="G1322" s="244">
        <f t="shared" si="1094"/>
        <v>1</v>
      </c>
      <c r="H1322" s="244">
        <f>AVERAGE(E1322:F1322)</f>
        <v>60.5</v>
      </c>
      <c r="I1322" s="244">
        <f t="shared" si="1466"/>
        <v>-7</v>
      </c>
      <c r="J1322" s="193" t="s">
        <v>1544</v>
      </c>
      <c r="K1322" s="193" t="s">
        <v>4077</v>
      </c>
      <c r="L1322" s="193" t="s">
        <v>1547</v>
      </c>
      <c r="M1322" s="184">
        <f t="shared" si="2278"/>
        <v>13.167607</v>
      </c>
      <c r="N1322" s="185">
        <v>13167607</v>
      </c>
      <c r="O1322" s="184">
        <f t="shared" si="2279"/>
        <v>42.930461999999999</v>
      </c>
      <c r="P1322" s="185">
        <v>42930462</v>
      </c>
      <c r="Q1322" s="184">
        <f t="shared" si="2280"/>
        <v>14.894212</v>
      </c>
      <c r="R1322" s="185">
        <v>14894212</v>
      </c>
      <c r="S1322" s="185">
        <f>SUM(P1322+Q1322)</f>
        <v>42930476.894212</v>
      </c>
      <c r="T1322" s="185">
        <f t="shared" si="2277"/>
        <v>42.930476894211999</v>
      </c>
      <c r="U1322" s="209">
        <f t="shared" ref="U1322:U1323" si="2282">(R1322/S1322)</f>
        <v>0.34693795824122503</v>
      </c>
      <c r="V1322" s="187">
        <v>35</v>
      </c>
      <c r="W1322" s="223">
        <f t="shared" si="2281"/>
        <v>1.2265850541203429</v>
      </c>
      <c r="X1322" s="228">
        <f t="shared" ref="X1322:X1323" si="2283">SUM(M1322/V1322)</f>
        <v>0.37621734285714287</v>
      </c>
      <c r="Y1322" s="189">
        <v>2013</v>
      </c>
      <c r="Z1322" s="190"/>
      <c r="AA1322" s="190"/>
      <c r="AB1322" s="224" t="s">
        <v>4197</v>
      </c>
      <c r="AC1322" s="189"/>
    </row>
    <row r="1323" spans="1:29">
      <c r="A1323" s="262" t="s">
        <v>4198</v>
      </c>
      <c r="B1323" s="177">
        <v>8</v>
      </c>
      <c r="C1323" s="195">
        <v>23</v>
      </c>
      <c r="D1323" s="180">
        <f t="shared" ref="D1323:D1324" si="2284">(B1323+C1323)/2</f>
        <v>15.5</v>
      </c>
      <c r="E1323" s="180">
        <v>21</v>
      </c>
      <c r="F1323" s="195">
        <v>32</v>
      </c>
      <c r="G1323" s="181">
        <f t="shared" si="1094"/>
        <v>-11</v>
      </c>
      <c r="H1323" s="182">
        <f t="shared" ref="H1323:H1324" si="2285">(E1323+F1323)/2</f>
        <v>26.5</v>
      </c>
      <c r="I1323" s="181">
        <f t="shared" si="1466"/>
        <v>-11</v>
      </c>
      <c r="J1323" s="183" t="s">
        <v>1534</v>
      </c>
      <c r="K1323" s="196" t="s">
        <v>1534</v>
      </c>
      <c r="L1323" s="183" t="s">
        <v>1541</v>
      </c>
      <c r="M1323" s="198">
        <f t="shared" si="2278"/>
        <v>3.3725649999999998</v>
      </c>
      <c r="N1323" s="180">
        <v>3372565</v>
      </c>
      <c r="O1323" s="198">
        <f t="shared" si="2279"/>
        <v>6.6707650000000003</v>
      </c>
      <c r="P1323" s="180">
        <v>6670765</v>
      </c>
      <c r="Q1323" s="198">
        <f t="shared" si="2280"/>
        <v>36</v>
      </c>
      <c r="R1323" s="181">
        <f>S1323-P1323</f>
        <v>36000000</v>
      </c>
      <c r="S1323" s="180">
        <v>42670765</v>
      </c>
      <c r="T1323" s="180">
        <f t="shared" si="2277"/>
        <v>42.670765000000003</v>
      </c>
      <c r="U1323" s="186">
        <f t="shared" si="2282"/>
        <v>0.84366896164153604</v>
      </c>
      <c r="V1323" s="227">
        <v>35</v>
      </c>
      <c r="W1323" s="239">
        <f>SUM(S1323/(V1323*1000000))</f>
        <v>1.2191647142857143</v>
      </c>
      <c r="X1323" s="186">
        <f t="shared" si="2283"/>
        <v>9.6359E-2</v>
      </c>
      <c r="Y1323" s="195">
        <v>2017</v>
      </c>
      <c r="Z1323" s="202"/>
      <c r="AA1323" s="202"/>
      <c r="AB1323" s="203" t="s">
        <v>4199</v>
      </c>
      <c r="AC1323" s="202"/>
    </row>
    <row r="1324" spans="1:29">
      <c r="A1324" s="262" t="s">
        <v>4200</v>
      </c>
      <c r="B1324" s="177">
        <v>30</v>
      </c>
      <c r="C1324" s="195">
        <v>37</v>
      </c>
      <c r="D1324" s="252">
        <f t="shared" si="2284"/>
        <v>33.5</v>
      </c>
      <c r="E1324" s="195">
        <v>49</v>
      </c>
      <c r="F1324" s="195">
        <v>77</v>
      </c>
      <c r="G1324" s="180">
        <f t="shared" si="1094"/>
        <v>-28</v>
      </c>
      <c r="H1324" s="195">
        <f t="shared" si="2285"/>
        <v>63</v>
      </c>
      <c r="I1324" s="208">
        <f t="shared" si="1466"/>
        <v>-29.5</v>
      </c>
      <c r="J1324" s="204" t="s">
        <v>1544</v>
      </c>
      <c r="K1324" s="204" t="s">
        <v>1544</v>
      </c>
      <c r="L1324" s="183" t="s">
        <v>1547</v>
      </c>
      <c r="M1324" s="184">
        <f t="shared" si="2278"/>
        <v>5.7672780000000001</v>
      </c>
      <c r="N1324" s="180">
        <v>5767278</v>
      </c>
      <c r="O1324" s="216">
        <f t="shared" si="2279"/>
        <v>14.708696</v>
      </c>
      <c r="P1324" s="180">
        <v>14708696</v>
      </c>
      <c r="Q1324" s="184">
        <f t="shared" si="2280"/>
        <v>24.095296999999999</v>
      </c>
      <c r="R1324" s="185">
        <v>24095297</v>
      </c>
      <c r="S1324" s="185">
        <f>R1324+P1324</f>
        <v>38803993</v>
      </c>
      <c r="T1324" s="185">
        <f t="shared" si="2277"/>
        <v>38.803992999999998</v>
      </c>
      <c r="U1324" s="209">
        <f>R1324/S1324</f>
        <v>0.62094890595408569</v>
      </c>
      <c r="V1324" s="187">
        <v>32</v>
      </c>
      <c r="W1324" s="188">
        <f t="shared" ref="W1324:W1328" si="2286">SUM(T1324/V1324)</f>
        <v>1.21262478125</v>
      </c>
      <c r="X1324" s="209">
        <f>N1324/(V1324*1000000)</f>
        <v>0.1802274375</v>
      </c>
      <c r="Y1324" s="195">
        <v>2016</v>
      </c>
      <c r="Z1324" s="190"/>
      <c r="AA1324" s="190"/>
      <c r="AB1324" s="191" t="s">
        <v>4201</v>
      </c>
      <c r="AC1324" s="190"/>
    </row>
    <row r="1325" spans="1:29">
      <c r="A1325" s="263" t="s">
        <v>4202</v>
      </c>
      <c r="B1325" s="206">
        <v>31</v>
      </c>
      <c r="C1325" s="189">
        <v>37</v>
      </c>
      <c r="D1325" s="253">
        <f>AVERAGE(B1325:C1325)</f>
        <v>34</v>
      </c>
      <c r="E1325" s="189">
        <v>51</v>
      </c>
      <c r="F1325" s="189">
        <v>65</v>
      </c>
      <c r="G1325" s="244">
        <f t="shared" si="1094"/>
        <v>-14</v>
      </c>
      <c r="H1325" s="244">
        <f>AVERAGE(E1325:F1325)</f>
        <v>58</v>
      </c>
      <c r="I1325" s="244">
        <f t="shared" si="1466"/>
        <v>-24</v>
      </c>
      <c r="J1325" s="193" t="s">
        <v>1544</v>
      </c>
      <c r="K1325" s="193" t="s">
        <v>4203</v>
      </c>
      <c r="L1325" s="193" t="s">
        <v>1541</v>
      </c>
      <c r="M1325" s="184">
        <f t="shared" si="2278"/>
        <v>29.210849</v>
      </c>
      <c r="N1325" s="185">
        <v>29210849</v>
      </c>
      <c r="O1325" s="184">
        <f t="shared" si="2279"/>
        <v>89.302115000000001</v>
      </c>
      <c r="P1325" s="185">
        <v>89302115</v>
      </c>
      <c r="Q1325" s="184">
        <f t="shared" si="2280"/>
        <v>171.2</v>
      </c>
      <c r="R1325" s="185">
        <v>171200000</v>
      </c>
      <c r="S1325" s="185">
        <v>260502115</v>
      </c>
      <c r="T1325" s="185">
        <f t="shared" si="2277"/>
        <v>260.502115</v>
      </c>
      <c r="U1325" s="209">
        <f>(R1325/S1325)</f>
        <v>0.65719236099100387</v>
      </c>
      <c r="V1325" s="187">
        <v>215</v>
      </c>
      <c r="W1325" s="223">
        <f t="shared" si="2286"/>
        <v>1.2116377441860464</v>
      </c>
      <c r="X1325" s="228">
        <f>SUM(M1325/V1325)</f>
        <v>0.13586441395348836</v>
      </c>
      <c r="Y1325" s="189">
        <v>2013</v>
      </c>
      <c r="Z1325" s="190"/>
      <c r="AA1325" s="190"/>
      <c r="AB1325" s="224" t="s">
        <v>4204</v>
      </c>
      <c r="AC1325" s="189"/>
    </row>
    <row r="1326" spans="1:29">
      <c r="A1326" s="262" t="s">
        <v>1258</v>
      </c>
      <c r="B1326" s="177">
        <v>75</v>
      </c>
      <c r="C1326" s="195">
        <v>56</v>
      </c>
      <c r="D1326" s="252">
        <f>(B1326+C1326)/2</f>
        <v>65.5</v>
      </c>
      <c r="E1326" s="195">
        <v>73</v>
      </c>
      <c r="F1326" s="195">
        <v>73</v>
      </c>
      <c r="G1326" s="195">
        <f>(E1326+F1326)/2</f>
        <v>73</v>
      </c>
      <c r="H1326" s="195">
        <f>(E1326+F1326)/2</f>
        <v>73</v>
      </c>
      <c r="I1326" s="208">
        <f>SUM(D1326-G1326)</f>
        <v>-7.5</v>
      </c>
      <c r="J1326" s="183" t="s">
        <v>1608</v>
      </c>
      <c r="K1326" s="183" t="s">
        <v>1608</v>
      </c>
      <c r="L1326" s="183" t="s">
        <v>1547</v>
      </c>
      <c r="M1326" s="184">
        <f t="shared" si="2278"/>
        <v>46.581142</v>
      </c>
      <c r="N1326" s="180">
        <v>46581142</v>
      </c>
      <c r="O1326" s="216">
        <f t="shared" si="2279"/>
        <v>151.287892</v>
      </c>
      <c r="P1326" s="180">
        <v>151287892</v>
      </c>
      <c r="Q1326" s="184">
        <f t="shared" si="2280"/>
        <v>185.46508399999999</v>
      </c>
      <c r="R1326" s="185">
        <v>185465084</v>
      </c>
      <c r="S1326" s="185">
        <f>Q1326+P1326</f>
        <v>151288077.46508399</v>
      </c>
      <c r="T1326" s="185">
        <f t="shared" si="2277"/>
        <v>151.28807746508397</v>
      </c>
      <c r="U1326" s="209">
        <f>R1326/S1326</f>
        <v>1.2259068071164021</v>
      </c>
      <c r="V1326" s="187">
        <v>125</v>
      </c>
      <c r="W1326" s="188">
        <f t="shared" si="2286"/>
        <v>1.2103046197206717</v>
      </c>
      <c r="X1326" s="209">
        <f>N1326/(V1326*1000000)</f>
        <v>0.37264913599999999</v>
      </c>
      <c r="Y1326" s="195">
        <v>2016</v>
      </c>
      <c r="Z1326" s="190"/>
      <c r="AA1326" s="190"/>
      <c r="AB1326" s="191" t="s">
        <v>4205</v>
      </c>
      <c r="AC1326" s="190"/>
    </row>
    <row r="1327" spans="1:29">
      <c r="A1327" s="261" t="s">
        <v>4206</v>
      </c>
      <c r="B1327" s="206">
        <v>8</v>
      </c>
      <c r="C1327" s="189">
        <v>22</v>
      </c>
      <c r="D1327" s="247">
        <f t="shared" ref="D1327:D1328" si="2287">AVERAGE(B1327:C1327)</f>
        <v>15</v>
      </c>
      <c r="E1327" s="189">
        <v>48</v>
      </c>
      <c r="F1327" s="178">
        <v>47</v>
      </c>
      <c r="G1327" s="220">
        <f t="shared" ref="G1327:G1361" si="2288">SUM(E1327-F1327)</f>
        <v>1</v>
      </c>
      <c r="H1327" s="220">
        <f t="shared" ref="H1327:H1328" si="2289">AVERAGE(E1327:F1327)</f>
        <v>47.5</v>
      </c>
      <c r="I1327" s="220">
        <f t="shared" ref="I1327:I1361" si="2290">SUM(D1327-H1327)</f>
        <v>-32.5</v>
      </c>
      <c r="J1327" s="213" t="s">
        <v>1550</v>
      </c>
      <c r="K1327" s="213" t="s">
        <v>1623</v>
      </c>
      <c r="L1327" s="213" t="s">
        <v>1547</v>
      </c>
      <c r="M1327" s="184">
        <v>13.01</v>
      </c>
      <c r="N1327" s="222">
        <f t="shared" ref="N1327:N1328" si="2291">M1327*1000000</f>
        <v>13010000</v>
      </c>
      <c r="O1327" s="184">
        <v>54.54</v>
      </c>
      <c r="P1327" s="222">
        <f t="shared" ref="P1327:P1328" si="2292">O1327*1000000</f>
        <v>54540000</v>
      </c>
      <c r="Q1327" s="184">
        <v>87.5</v>
      </c>
      <c r="R1327" s="180">
        <f t="shared" ref="R1327:R1328" si="2293">SUM(Q1327*1000000)</f>
        <v>87500000</v>
      </c>
      <c r="S1327" s="185">
        <f>SUM(N1327:P1327)</f>
        <v>67550054.539999992</v>
      </c>
      <c r="T1327" s="180">
        <f t="shared" si="2277"/>
        <v>67.550054539999991</v>
      </c>
      <c r="U1327" s="209">
        <f t="shared" ref="U1327:U1331" si="2294">(R1327/S1327)</f>
        <v>1.2953357417081963</v>
      </c>
      <c r="V1327" s="187">
        <v>56</v>
      </c>
      <c r="W1327" s="223">
        <f t="shared" si="2286"/>
        <v>1.2062509739285712</v>
      </c>
      <c r="X1327" s="228">
        <f t="shared" ref="X1327:X1344" si="2295">SUM(M1327/V1327)</f>
        <v>0.23232142857142857</v>
      </c>
      <c r="Y1327" s="178">
        <v>2011</v>
      </c>
      <c r="Z1327" s="190"/>
      <c r="AA1327" s="190"/>
      <c r="AB1327" s="224" t="s">
        <v>4207</v>
      </c>
      <c r="AC1327" s="189"/>
    </row>
    <row r="1328" spans="1:29">
      <c r="A1328" s="261" t="s">
        <v>4208</v>
      </c>
      <c r="B1328" s="218">
        <v>58</v>
      </c>
      <c r="C1328" s="178">
        <v>52</v>
      </c>
      <c r="D1328" s="218">
        <f t="shared" si="2287"/>
        <v>55</v>
      </c>
      <c r="E1328" s="178">
        <v>39</v>
      </c>
      <c r="F1328" s="178">
        <v>64</v>
      </c>
      <c r="G1328" s="178">
        <f t="shared" si="2288"/>
        <v>-25</v>
      </c>
      <c r="H1328" s="178">
        <f t="shared" si="2289"/>
        <v>51.5</v>
      </c>
      <c r="I1328" s="218">
        <f t="shared" si="2290"/>
        <v>3.5</v>
      </c>
      <c r="J1328" s="213" t="s">
        <v>1609</v>
      </c>
      <c r="K1328" s="213" t="s">
        <v>3122</v>
      </c>
      <c r="L1328" s="213" t="s">
        <v>1547</v>
      </c>
      <c r="M1328" s="221">
        <v>9.3000000000000007</v>
      </c>
      <c r="N1328" s="222">
        <f t="shared" si="2291"/>
        <v>9300000</v>
      </c>
      <c r="O1328" s="184">
        <v>25.4</v>
      </c>
      <c r="P1328" s="222">
        <f t="shared" si="2292"/>
        <v>25400000</v>
      </c>
      <c r="Q1328" s="184">
        <v>34.700000000000003</v>
      </c>
      <c r="R1328" s="180">
        <f t="shared" si="2293"/>
        <v>34700000</v>
      </c>
      <c r="S1328" s="222">
        <f>T1328*1000000</f>
        <v>60100000</v>
      </c>
      <c r="T1328" s="222">
        <v>60.1</v>
      </c>
      <c r="U1328" s="209">
        <f t="shared" si="2294"/>
        <v>0.57737104825291186</v>
      </c>
      <c r="V1328" s="187">
        <v>50</v>
      </c>
      <c r="W1328" s="223">
        <f t="shared" si="2286"/>
        <v>1.202</v>
      </c>
      <c r="X1328" s="228">
        <f t="shared" si="2295"/>
        <v>0.18600000000000003</v>
      </c>
      <c r="Y1328" s="178">
        <v>2009</v>
      </c>
      <c r="Z1328" s="190"/>
      <c r="AA1328" s="190"/>
      <c r="AB1328" s="224" t="s">
        <v>4209</v>
      </c>
      <c r="AC1328" s="189"/>
    </row>
    <row r="1329" spans="1:29">
      <c r="A1329" s="229" t="s">
        <v>4210</v>
      </c>
      <c r="B1329" s="177">
        <v>89</v>
      </c>
      <c r="C1329" s="206">
        <v>71</v>
      </c>
      <c r="D1329" s="177">
        <f>(B1329+C1329)/2</f>
        <v>80</v>
      </c>
      <c r="E1329" s="177">
        <v>91</v>
      </c>
      <c r="F1329" s="177">
        <v>68</v>
      </c>
      <c r="G1329" s="177">
        <f t="shared" si="2288"/>
        <v>23</v>
      </c>
      <c r="H1329" s="177">
        <f>(E1329+F1329)/2</f>
        <v>79.5</v>
      </c>
      <c r="I1329" s="177">
        <f t="shared" si="2290"/>
        <v>0.5</v>
      </c>
      <c r="J1329" s="204" t="s">
        <v>1554</v>
      </c>
      <c r="K1329" s="231" t="s">
        <v>1554</v>
      </c>
      <c r="L1329" s="232" t="s">
        <v>1536</v>
      </c>
      <c r="M1329" s="216">
        <f>N1329/1000000</f>
        <v>4.3333050000000002</v>
      </c>
      <c r="N1329" s="233">
        <v>4333305</v>
      </c>
      <c r="O1329" s="216">
        <f>P1329/1000000</f>
        <v>11.901145</v>
      </c>
      <c r="P1329" s="180">
        <v>11901145</v>
      </c>
      <c r="Q1329" s="216">
        <f>R1329/1000000</f>
        <v>6.1180529999999997</v>
      </c>
      <c r="R1329" s="233">
        <v>6118053</v>
      </c>
      <c r="S1329" s="180">
        <f>P1329+R1329</f>
        <v>18019198</v>
      </c>
      <c r="T1329" s="180">
        <f>S1329/1000000</f>
        <v>18.019197999999999</v>
      </c>
      <c r="U1329" s="234">
        <f t="shared" si="2294"/>
        <v>0.33952970603908122</v>
      </c>
      <c r="V1329" s="227">
        <v>15</v>
      </c>
      <c r="W1329" s="235">
        <f>SUM(S1329/(V1329*1000000))</f>
        <v>1.2012798666666666</v>
      </c>
      <c r="X1329" s="234">
        <f t="shared" si="2295"/>
        <v>0.288887</v>
      </c>
      <c r="Y1329" s="177">
        <v>2019</v>
      </c>
      <c r="Z1329" s="236"/>
      <c r="AA1329" s="236"/>
      <c r="AB1329" s="248" t="s">
        <v>4211</v>
      </c>
      <c r="AC1329" s="190"/>
    </row>
    <row r="1330" spans="1:29">
      <c r="A1330" s="261" t="s">
        <v>4212</v>
      </c>
      <c r="B1330" s="218">
        <v>22</v>
      </c>
      <c r="C1330" s="178">
        <v>41</v>
      </c>
      <c r="D1330" s="218">
        <f t="shared" ref="D1330:D1331" si="2296">AVERAGE(B1330:C1330)</f>
        <v>31.5</v>
      </c>
      <c r="E1330" s="178">
        <v>51</v>
      </c>
      <c r="F1330" s="178">
        <v>63</v>
      </c>
      <c r="G1330" s="178">
        <f t="shared" si="2288"/>
        <v>-12</v>
      </c>
      <c r="H1330" s="178">
        <f t="shared" ref="H1330:H1331" si="2297">AVERAGE(E1330:F1330)</f>
        <v>57</v>
      </c>
      <c r="I1330" s="218">
        <f t="shared" si="2290"/>
        <v>-25.5</v>
      </c>
      <c r="J1330" s="213" t="s">
        <v>1550</v>
      </c>
      <c r="K1330" s="213" t="s">
        <v>4123</v>
      </c>
      <c r="L1330" s="213" t="s">
        <v>1574</v>
      </c>
      <c r="M1330" s="221">
        <v>7.74</v>
      </c>
      <c r="N1330" s="222">
        <f t="shared" ref="N1330:N1331" si="2298">M1330*1000000</f>
        <v>7740000</v>
      </c>
      <c r="O1330" s="184">
        <v>20.67</v>
      </c>
      <c r="P1330" s="222">
        <f t="shared" ref="P1330:P1331" si="2299">O1330*1000000</f>
        <v>20670000</v>
      </c>
      <c r="Q1330" s="184">
        <v>5.74</v>
      </c>
      <c r="R1330" s="180">
        <f t="shared" ref="R1330:R1331" si="2300">SUM(Q1330*1000000)</f>
        <v>5740000</v>
      </c>
      <c r="S1330" s="222">
        <f>T1330*1000000</f>
        <v>26410000</v>
      </c>
      <c r="T1330" s="222">
        <v>26.41</v>
      </c>
      <c r="U1330" s="209">
        <f t="shared" si="2294"/>
        <v>0.21734191594093147</v>
      </c>
      <c r="V1330" s="187">
        <v>22</v>
      </c>
      <c r="W1330" s="223">
        <f t="shared" ref="W1330:W1331" si="2301">SUM(T1330/V1330)</f>
        <v>1.2004545454545454</v>
      </c>
      <c r="X1330" s="228">
        <f t="shared" si="2295"/>
        <v>0.35181818181818181</v>
      </c>
      <c r="Y1330" s="178">
        <v>2008</v>
      </c>
      <c r="Z1330" s="190"/>
      <c r="AA1330" s="190"/>
      <c r="AB1330" s="224" t="s">
        <v>4213</v>
      </c>
      <c r="AC1330" s="189"/>
    </row>
    <row r="1331" spans="1:29">
      <c r="A1331" s="261" t="s">
        <v>4214</v>
      </c>
      <c r="B1331" s="206">
        <v>88</v>
      </c>
      <c r="C1331" s="189">
        <v>75</v>
      </c>
      <c r="D1331" s="247">
        <f t="shared" si="2296"/>
        <v>81.5</v>
      </c>
      <c r="E1331" s="189">
        <v>69</v>
      </c>
      <c r="F1331" s="178">
        <v>74</v>
      </c>
      <c r="G1331" s="220">
        <f t="shared" si="2288"/>
        <v>-5</v>
      </c>
      <c r="H1331" s="220">
        <f t="shared" si="2297"/>
        <v>71.5</v>
      </c>
      <c r="I1331" s="220">
        <f t="shared" si="2290"/>
        <v>10</v>
      </c>
      <c r="J1331" s="213" t="s">
        <v>1601</v>
      </c>
      <c r="K1331" s="213" t="s">
        <v>1806</v>
      </c>
      <c r="L1331" s="213" t="s">
        <v>1547</v>
      </c>
      <c r="M1331" s="184">
        <v>38.08</v>
      </c>
      <c r="N1331" s="222">
        <f t="shared" si="2298"/>
        <v>38080000</v>
      </c>
      <c r="O1331" s="184">
        <v>123.48</v>
      </c>
      <c r="P1331" s="222">
        <f t="shared" si="2299"/>
        <v>123480000</v>
      </c>
      <c r="Q1331" s="184">
        <v>122.25</v>
      </c>
      <c r="R1331" s="180">
        <f t="shared" si="2300"/>
        <v>122250000</v>
      </c>
      <c r="S1331" s="185">
        <f>SUM(N1331:P1331)</f>
        <v>161560123.47999999</v>
      </c>
      <c r="T1331" s="180">
        <f>S1331/1000000</f>
        <v>161.56012347999999</v>
      </c>
      <c r="U1331" s="209">
        <f t="shared" si="2294"/>
        <v>0.75668424464365858</v>
      </c>
      <c r="V1331" s="187">
        <v>135</v>
      </c>
      <c r="W1331" s="223">
        <f t="shared" si="2301"/>
        <v>1.1967416554074073</v>
      </c>
      <c r="X1331" s="228">
        <f t="shared" si="2295"/>
        <v>0.28207407407407409</v>
      </c>
      <c r="Y1331" s="178">
        <v>2011</v>
      </c>
      <c r="Z1331" s="245" t="s">
        <v>1615</v>
      </c>
      <c r="AA1331" s="193" t="s">
        <v>4215</v>
      </c>
      <c r="AB1331" s="224" t="s">
        <v>4216</v>
      </c>
      <c r="AC1331" s="189"/>
    </row>
    <row r="1332" spans="1:29">
      <c r="A1332" s="268" t="s">
        <v>4217</v>
      </c>
      <c r="B1332" s="177">
        <v>91</v>
      </c>
      <c r="C1332" s="178">
        <v>65</v>
      </c>
      <c r="D1332" s="180">
        <f t="shared" ref="D1332:D1333" si="2302">(B1332+C1332)/2</f>
        <v>78</v>
      </c>
      <c r="E1332" s="178">
        <v>73</v>
      </c>
      <c r="F1332" s="180">
        <v>73</v>
      </c>
      <c r="G1332" s="181">
        <f t="shared" si="2288"/>
        <v>0</v>
      </c>
      <c r="H1332" s="182">
        <f t="shared" ref="H1332:H1333" si="2303">(E1332+F1332)/2</f>
        <v>73</v>
      </c>
      <c r="I1332" s="181">
        <f t="shared" si="2290"/>
        <v>5</v>
      </c>
      <c r="J1332" s="204" t="s">
        <v>1554</v>
      </c>
      <c r="K1332" s="204" t="s">
        <v>1554</v>
      </c>
      <c r="L1332" s="183" t="s">
        <v>1547</v>
      </c>
      <c r="M1332" s="184">
        <f t="shared" ref="M1332:M1333" si="2304">N1332/1000000</f>
        <v>7.4524000000000007E-2</v>
      </c>
      <c r="N1332" s="180">
        <v>74524</v>
      </c>
      <c r="O1332" s="184">
        <f t="shared" ref="O1332:O1335" si="2305">P1332/1000000</f>
        <v>2.3846889999999998</v>
      </c>
      <c r="P1332" s="180">
        <v>2384689</v>
      </c>
      <c r="Q1332" s="184">
        <v>0</v>
      </c>
      <c r="R1332" s="185">
        <v>0</v>
      </c>
      <c r="S1332" s="180">
        <v>2384689</v>
      </c>
      <c r="T1332" s="185">
        <f>S1332/100000</f>
        <v>23.846889999999998</v>
      </c>
      <c r="U1332" s="182">
        <v>0</v>
      </c>
      <c r="V1332" s="187">
        <v>2</v>
      </c>
      <c r="W1332" s="239">
        <f t="shared" ref="W1332:W1333" si="2306">SUM(S1332/(V1332*1000000))</f>
        <v>1.1923444999999999</v>
      </c>
      <c r="X1332" s="186">
        <f t="shared" si="2295"/>
        <v>3.7262000000000003E-2</v>
      </c>
      <c r="Y1332" s="178">
        <v>2018</v>
      </c>
      <c r="Z1332" s="190"/>
      <c r="AA1332" s="190"/>
      <c r="AB1332" s="191" t="s">
        <v>4218</v>
      </c>
      <c r="AC1332" s="190"/>
    </row>
    <row r="1333" spans="1:29">
      <c r="A1333" s="262" t="s">
        <v>4219</v>
      </c>
      <c r="B1333" s="177">
        <v>17</v>
      </c>
      <c r="C1333" s="195">
        <v>32</v>
      </c>
      <c r="D1333" s="180">
        <f t="shared" si="2302"/>
        <v>24.5</v>
      </c>
      <c r="E1333" s="195">
        <v>32</v>
      </c>
      <c r="F1333" s="195">
        <v>40</v>
      </c>
      <c r="G1333" s="182">
        <f t="shared" si="2288"/>
        <v>-8</v>
      </c>
      <c r="H1333" s="182">
        <f t="shared" si="2303"/>
        <v>36</v>
      </c>
      <c r="I1333" s="181">
        <f t="shared" si="2290"/>
        <v>-11.5</v>
      </c>
      <c r="J1333" s="196" t="s">
        <v>1402</v>
      </c>
      <c r="K1333" s="196" t="s">
        <v>1402</v>
      </c>
      <c r="L1333" s="197" t="s">
        <v>1547</v>
      </c>
      <c r="M1333" s="198">
        <f t="shared" si="2304"/>
        <v>5.4670839999999998</v>
      </c>
      <c r="N1333" s="180">
        <v>5467084</v>
      </c>
      <c r="O1333" s="198">
        <f t="shared" si="2305"/>
        <v>14.301505000000001</v>
      </c>
      <c r="P1333" s="180">
        <v>14301505</v>
      </c>
      <c r="Q1333" s="198">
        <f t="shared" ref="Q1333:Q1335" si="2307">R1333/1000000</f>
        <v>0</v>
      </c>
      <c r="R1333" s="181">
        <f>S1333-P1333</f>
        <v>0</v>
      </c>
      <c r="S1333" s="180">
        <v>14301505</v>
      </c>
      <c r="T1333" s="180">
        <f t="shared" ref="T1333:T1337" si="2308">S1333/1000000</f>
        <v>14.301505000000001</v>
      </c>
      <c r="U1333" s="186">
        <f t="shared" ref="U1333:U1344" si="2309">(R1333/S1333)</f>
        <v>0</v>
      </c>
      <c r="V1333" s="227">
        <v>12</v>
      </c>
      <c r="W1333" s="239">
        <f t="shared" si="2306"/>
        <v>1.1917920833333333</v>
      </c>
      <c r="X1333" s="186">
        <f t="shared" si="2295"/>
        <v>0.45559033333333332</v>
      </c>
      <c r="Y1333" s="195">
        <v>2017</v>
      </c>
      <c r="Z1333" s="202"/>
      <c r="AA1333" s="202"/>
      <c r="AB1333" s="203" t="s">
        <v>4220</v>
      </c>
      <c r="AC1333" s="202"/>
    </row>
    <row r="1334" spans="1:29">
      <c r="A1334" s="261" t="s">
        <v>4221</v>
      </c>
      <c r="B1334" s="218">
        <v>11</v>
      </c>
      <c r="C1334" s="178">
        <v>29</v>
      </c>
      <c r="D1334" s="218">
        <f t="shared" ref="D1334:D1336" si="2310">AVERAGE(B1334:C1334)</f>
        <v>20</v>
      </c>
      <c r="E1334" s="178">
        <v>36</v>
      </c>
      <c r="F1334" s="178">
        <v>48</v>
      </c>
      <c r="G1334" s="178">
        <f t="shared" si="2288"/>
        <v>-12</v>
      </c>
      <c r="H1334" s="178">
        <f t="shared" ref="H1334:H1336" si="2311">AVERAGE(E1334:F1334)</f>
        <v>42</v>
      </c>
      <c r="I1334" s="218">
        <f t="shared" si="2290"/>
        <v>-22</v>
      </c>
      <c r="J1334" s="213" t="s">
        <v>1701</v>
      </c>
      <c r="K1334" s="213" t="s">
        <v>2692</v>
      </c>
      <c r="L1334" s="213" t="s">
        <v>1574</v>
      </c>
      <c r="M1334" s="221">
        <v>5.001214</v>
      </c>
      <c r="N1334" s="180">
        <v>5001214</v>
      </c>
      <c r="O1334" s="216">
        <f t="shared" si="2305"/>
        <v>10.232081000000001</v>
      </c>
      <c r="P1334" s="222">
        <v>10232081</v>
      </c>
      <c r="Q1334" s="216">
        <f t="shared" si="2307"/>
        <v>20.590779999999999</v>
      </c>
      <c r="R1334" s="222">
        <v>20590780</v>
      </c>
      <c r="S1334" s="222">
        <v>30822861</v>
      </c>
      <c r="T1334" s="222">
        <f t="shared" si="2308"/>
        <v>30.822861</v>
      </c>
      <c r="U1334" s="209">
        <f t="shared" si="2309"/>
        <v>0.66803597498622858</v>
      </c>
      <c r="V1334" s="187">
        <v>26</v>
      </c>
      <c r="W1334" s="223">
        <f>SUM(T1334/V1334)</f>
        <v>1.1854946538461539</v>
      </c>
      <c r="X1334" s="228">
        <f t="shared" si="2295"/>
        <v>0.19235438461538462</v>
      </c>
      <c r="Y1334" s="178">
        <v>2007</v>
      </c>
      <c r="Z1334" s="190"/>
      <c r="AA1334" s="190"/>
      <c r="AB1334" s="191" t="s">
        <v>4222</v>
      </c>
      <c r="AC1334" s="190"/>
    </row>
    <row r="1335" spans="1:29">
      <c r="A1335" s="265" t="s">
        <v>4223</v>
      </c>
      <c r="B1335" s="241">
        <v>61</v>
      </c>
      <c r="C1335" s="182">
        <v>54</v>
      </c>
      <c r="D1335" s="254">
        <f t="shared" si="2310"/>
        <v>57.5</v>
      </c>
      <c r="E1335" s="182">
        <v>66</v>
      </c>
      <c r="F1335" s="182">
        <v>66</v>
      </c>
      <c r="G1335" s="211">
        <f t="shared" si="2288"/>
        <v>0</v>
      </c>
      <c r="H1335" s="211">
        <f t="shared" si="2311"/>
        <v>66</v>
      </c>
      <c r="I1335" s="211">
        <f t="shared" si="2290"/>
        <v>-8.5</v>
      </c>
      <c r="J1335" s="196" t="s">
        <v>1572</v>
      </c>
      <c r="K1335" s="196" t="s">
        <v>3568</v>
      </c>
      <c r="L1335" s="196" t="s">
        <v>1630</v>
      </c>
      <c r="M1335" s="216">
        <f>N1335/1000000</f>
        <v>9.7836029999999994</v>
      </c>
      <c r="N1335" s="181">
        <v>9783603</v>
      </c>
      <c r="O1335" s="216">
        <f t="shared" si="2305"/>
        <v>28.842237000000001</v>
      </c>
      <c r="P1335" s="181">
        <v>28842237</v>
      </c>
      <c r="Q1335" s="184">
        <f t="shared" si="2307"/>
        <v>0.61980900000000005</v>
      </c>
      <c r="R1335" s="180">
        <v>619809</v>
      </c>
      <c r="S1335" s="181">
        <v>29462046</v>
      </c>
      <c r="T1335" s="180">
        <f t="shared" si="2308"/>
        <v>29.462046000000001</v>
      </c>
      <c r="U1335" s="209">
        <f t="shared" si="2309"/>
        <v>2.1037540977296688E-2</v>
      </c>
      <c r="V1335" s="227">
        <v>25</v>
      </c>
      <c r="W1335" s="239">
        <f>SUM(S1335/(V1335*1000000))</f>
        <v>1.1784818399999999</v>
      </c>
      <c r="X1335" s="228">
        <f t="shared" si="2295"/>
        <v>0.39134411999999996</v>
      </c>
      <c r="Y1335" s="182">
        <v>2014</v>
      </c>
      <c r="Z1335" s="202"/>
      <c r="AA1335" s="190"/>
      <c r="AB1335" s="224" t="s">
        <v>4224</v>
      </c>
      <c r="AC1335" s="189"/>
    </row>
    <row r="1336" spans="1:29">
      <c r="A1336" s="261" t="s">
        <v>4225</v>
      </c>
      <c r="B1336" s="206">
        <v>28</v>
      </c>
      <c r="C1336" s="189">
        <v>45</v>
      </c>
      <c r="D1336" s="218">
        <f t="shared" si="2310"/>
        <v>36.5</v>
      </c>
      <c r="E1336" s="189">
        <v>55</v>
      </c>
      <c r="F1336" s="178">
        <v>55</v>
      </c>
      <c r="G1336" s="178">
        <f t="shared" si="2288"/>
        <v>0</v>
      </c>
      <c r="H1336" s="178">
        <f t="shared" si="2311"/>
        <v>55</v>
      </c>
      <c r="I1336" s="218">
        <f t="shared" si="2290"/>
        <v>-18.5</v>
      </c>
      <c r="J1336" s="213" t="s">
        <v>1609</v>
      </c>
      <c r="K1336" s="213" t="s">
        <v>1815</v>
      </c>
      <c r="L1336" s="213" t="s">
        <v>1547</v>
      </c>
      <c r="M1336" s="184">
        <v>10.41</v>
      </c>
      <c r="N1336" s="222">
        <f>M1336*1000000</f>
        <v>10410000</v>
      </c>
      <c r="O1336" s="184">
        <v>36.67</v>
      </c>
      <c r="P1336" s="222">
        <f>O1336*1000000</f>
        <v>36670000</v>
      </c>
      <c r="Q1336" s="184">
        <v>24.3</v>
      </c>
      <c r="R1336" s="180">
        <f>SUM(Q1336*1000000)</f>
        <v>24300000</v>
      </c>
      <c r="S1336" s="185">
        <f>SUM(N1336:P1336)</f>
        <v>47080036.670000002</v>
      </c>
      <c r="T1336" s="180">
        <f t="shared" si="2308"/>
        <v>47.080036669999998</v>
      </c>
      <c r="U1336" s="209">
        <f t="shared" si="2309"/>
        <v>0.51614233375234964</v>
      </c>
      <c r="V1336" s="187">
        <v>40</v>
      </c>
      <c r="W1336" s="223">
        <f t="shared" ref="W1336:W1339" si="2312">SUM(T1336/V1336)</f>
        <v>1.17700091675</v>
      </c>
      <c r="X1336" s="228">
        <f t="shared" si="2295"/>
        <v>0.26024999999999998</v>
      </c>
      <c r="Y1336" s="178">
        <v>2011</v>
      </c>
      <c r="Z1336" s="190"/>
      <c r="AA1336" s="190"/>
      <c r="AB1336" s="224" t="s">
        <v>4226</v>
      </c>
      <c r="AC1336" s="189"/>
    </row>
    <row r="1337" spans="1:29">
      <c r="A1337" s="264" t="s">
        <v>4227</v>
      </c>
      <c r="B1337" s="206">
        <v>16</v>
      </c>
      <c r="C1337" s="189">
        <v>35</v>
      </c>
      <c r="D1337" s="253">
        <f>(B1337+C1337)/2</f>
        <v>25.5</v>
      </c>
      <c r="E1337" s="195">
        <v>50</v>
      </c>
      <c r="F1337" s="189">
        <v>47</v>
      </c>
      <c r="G1337" s="246">
        <f t="shared" si="2288"/>
        <v>3</v>
      </c>
      <c r="H1337" s="244">
        <f>(E1337+F1337)/2</f>
        <v>48.5</v>
      </c>
      <c r="I1337" s="246">
        <f t="shared" si="2290"/>
        <v>-23</v>
      </c>
      <c r="J1337" s="193" t="s">
        <v>1609</v>
      </c>
      <c r="K1337" s="193" t="s">
        <v>1987</v>
      </c>
      <c r="L1337" s="193" t="s">
        <v>1547</v>
      </c>
      <c r="M1337" s="184">
        <f>N1337/1000000</f>
        <v>10.812861</v>
      </c>
      <c r="N1337" s="185">
        <v>10812861</v>
      </c>
      <c r="O1337" s="184">
        <f>P1337/1000000</f>
        <v>23.520164999999999</v>
      </c>
      <c r="P1337" s="180">
        <v>23520165</v>
      </c>
      <c r="Q1337" s="184">
        <f>R1337/1000000</f>
        <v>58.851554</v>
      </c>
      <c r="R1337" s="180">
        <v>58851554</v>
      </c>
      <c r="S1337" s="185">
        <f>SUM(P1337+(Q1337*1000000))</f>
        <v>82371719</v>
      </c>
      <c r="T1337" s="185">
        <f t="shared" si="2308"/>
        <v>82.371718999999999</v>
      </c>
      <c r="U1337" s="209">
        <f t="shared" si="2309"/>
        <v>0.71446310353192943</v>
      </c>
      <c r="V1337" s="227">
        <v>70</v>
      </c>
      <c r="W1337" s="223">
        <f t="shared" si="2312"/>
        <v>1.1767388428571428</v>
      </c>
      <c r="X1337" s="228">
        <f t="shared" si="2295"/>
        <v>0.15446944285714284</v>
      </c>
      <c r="Y1337" s="189">
        <v>2015</v>
      </c>
      <c r="Z1337" s="190"/>
      <c r="AA1337" s="190"/>
      <c r="AB1337" s="224" t="s">
        <v>4228</v>
      </c>
      <c r="AC1337" s="189"/>
    </row>
    <row r="1338" spans="1:29">
      <c r="A1338" s="261" t="s">
        <v>4229</v>
      </c>
      <c r="B1338" s="218">
        <v>60</v>
      </c>
      <c r="C1338" s="178">
        <v>56</v>
      </c>
      <c r="D1338" s="218">
        <f t="shared" ref="D1338:D1339" si="2313">AVERAGE(B1338:C1338)</f>
        <v>58</v>
      </c>
      <c r="E1338" s="178">
        <v>42</v>
      </c>
      <c r="F1338" s="178">
        <v>50</v>
      </c>
      <c r="G1338" s="178">
        <f t="shared" si="2288"/>
        <v>-8</v>
      </c>
      <c r="H1338" s="178">
        <f t="shared" ref="H1338:H1339" si="2314">AVERAGE(E1338:F1338)</f>
        <v>46</v>
      </c>
      <c r="I1338" s="218">
        <f t="shared" si="2290"/>
        <v>12</v>
      </c>
      <c r="J1338" s="213" t="s">
        <v>1641</v>
      </c>
      <c r="K1338" s="213" t="s">
        <v>1642</v>
      </c>
      <c r="L1338" s="213" t="s">
        <v>1536</v>
      </c>
      <c r="M1338" s="221">
        <v>10.5</v>
      </c>
      <c r="N1338" s="222">
        <f t="shared" ref="N1338:N1339" si="2315">M1338*1000000</f>
        <v>10500000</v>
      </c>
      <c r="O1338" s="184">
        <v>25.53</v>
      </c>
      <c r="P1338" s="222">
        <f t="shared" ref="P1338:P1339" si="2316">O1338*1000000</f>
        <v>25530000</v>
      </c>
      <c r="Q1338" s="184">
        <v>3.97</v>
      </c>
      <c r="R1338" s="180">
        <f t="shared" ref="R1338:R1339" si="2317">SUM(Q1338*1000000)</f>
        <v>3970000</v>
      </c>
      <c r="S1338" s="222">
        <f t="shared" ref="S1338:S1339" si="2318">T1338*1000000</f>
        <v>29500000</v>
      </c>
      <c r="T1338" s="222">
        <v>29.5</v>
      </c>
      <c r="U1338" s="209">
        <f t="shared" si="2309"/>
        <v>0.13457627118644067</v>
      </c>
      <c r="V1338" s="187">
        <v>25.1</v>
      </c>
      <c r="W1338" s="223">
        <f t="shared" si="2312"/>
        <v>1.1752988047808763</v>
      </c>
      <c r="X1338" s="228">
        <f t="shared" si="2295"/>
        <v>0.41832669322709159</v>
      </c>
      <c r="Y1338" s="178">
        <v>2008</v>
      </c>
      <c r="Z1338" s="190"/>
      <c r="AA1338" s="190"/>
      <c r="AB1338" s="224" t="s">
        <v>4230</v>
      </c>
      <c r="AC1338" s="189"/>
    </row>
    <row r="1339" spans="1:29">
      <c r="A1339" s="261" t="s">
        <v>4231</v>
      </c>
      <c r="B1339" s="218">
        <v>47</v>
      </c>
      <c r="C1339" s="178">
        <v>44</v>
      </c>
      <c r="D1339" s="218">
        <f t="shared" si="2313"/>
        <v>45.5</v>
      </c>
      <c r="E1339" s="178">
        <v>55</v>
      </c>
      <c r="F1339" s="178">
        <v>65</v>
      </c>
      <c r="G1339" s="178">
        <f t="shared" si="2288"/>
        <v>-10</v>
      </c>
      <c r="H1339" s="178">
        <f t="shared" si="2314"/>
        <v>60</v>
      </c>
      <c r="I1339" s="218">
        <f t="shared" si="2290"/>
        <v>-14.5</v>
      </c>
      <c r="J1339" s="213" t="s">
        <v>1609</v>
      </c>
      <c r="K1339" s="213" t="s">
        <v>2019</v>
      </c>
      <c r="L1339" s="213" t="s">
        <v>1541</v>
      </c>
      <c r="M1339" s="221">
        <v>9.4</v>
      </c>
      <c r="N1339" s="222">
        <f t="shared" si="2315"/>
        <v>9400000</v>
      </c>
      <c r="O1339" s="184">
        <v>23.59</v>
      </c>
      <c r="P1339" s="222">
        <f t="shared" si="2316"/>
        <v>23590000</v>
      </c>
      <c r="Q1339" s="184">
        <v>5.79</v>
      </c>
      <c r="R1339" s="180">
        <f t="shared" si="2317"/>
        <v>5790000</v>
      </c>
      <c r="S1339" s="222">
        <f t="shared" si="2318"/>
        <v>29380000</v>
      </c>
      <c r="T1339" s="222">
        <f>SUM(O1339+Q1339)</f>
        <v>29.38</v>
      </c>
      <c r="U1339" s="209">
        <f t="shared" si="2309"/>
        <v>0.19707283866575903</v>
      </c>
      <c r="V1339" s="187">
        <v>25</v>
      </c>
      <c r="W1339" s="223">
        <f t="shared" si="2312"/>
        <v>1.1752</v>
      </c>
      <c r="X1339" s="228">
        <f t="shared" si="2295"/>
        <v>0.376</v>
      </c>
      <c r="Y1339" s="178">
        <v>2010</v>
      </c>
      <c r="Z1339" s="190"/>
      <c r="AA1339" s="190"/>
      <c r="AB1339" s="224" t="s">
        <v>4232</v>
      </c>
      <c r="AC1339" s="189"/>
    </row>
    <row r="1340" spans="1:29">
      <c r="A1340" s="249" t="s">
        <v>4233</v>
      </c>
      <c r="B1340" s="177">
        <v>89</v>
      </c>
      <c r="C1340" s="177">
        <v>71</v>
      </c>
      <c r="D1340" s="177">
        <f>(B1340+C1340)/2</f>
        <v>80</v>
      </c>
      <c r="E1340" s="177">
        <v>87</v>
      </c>
      <c r="F1340" s="177">
        <v>63</v>
      </c>
      <c r="G1340" s="177">
        <f t="shared" si="2288"/>
        <v>24</v>
      </c>
      <c r="H1340" s="177">
        <f>(E1340+F1340)/2</f>
        <v>75</v>
      </c>
      <c r="I1340" s="177">
        <f t="shared" si="2290"/>
        <v>5</v>
      </c>
      <c r="J1340" s="183" t="s">
        <v>1608</v>
      </c>
      <c r="K1340" s="232" t="s">
        <v>4234</v>
      </c>
      <c r="L1340" s="232" t="s">
        <v>1547</v>
      </c>
      <c r="M1340" s="216">
        <f>N1340/1000000</f>
        <v>5.0878E-2</v>
      </c>
      <c r="N1340" s="180">
        <v>50878</v>
      </c>
      <c r="O1340" s="216">
        <f>P1340/1000000</f>
        <v>2.3365649999999998</v>
      </c>
      <c r="P1340" s="180">
        <v>2336565</v>
      </c>
      <c r="Q1340" s="216">
        <f>R1340/1000000</f>
        <v>0</v>
      </c>
      <c r="R1340" s="180">
        <v>0</v>
      </c>
      <c r="S1340" s="180">
        <f>P1340+R1340</f>
        <v>2336565</v>
      </c>
      <c r="T1340" s="180">
        <f>S1340/1000000</f>
        <v>2.3365649999999998</v>
      </c>
      <c r="U1340" s="234">
        <f t="shared" si="2309"/>
        <v>0</v>
      </c>
      <c r="V1340" s="227">
        <v>2</v>
      </c>
      <c r="W1340" s="235">
        <f>SUM(S1340/(V1340*1000000))</f>
        <v>1.1682824999999999</v>
      </c>
      <c r="X1340" s="234">
        <f t="shared" si="2295"/>
        <v>2.5439E-2</v>
      </c>
      <c r="Y1340" s="177">
        <v>2019</v>
      </c>
      <c r="Z1340" s="236"/>
      <c r="AA1340" s="236"/>
      <c r="AB1340" s="248" t="s">
        <v>4235</v>
      </c>
      <c r="AC1340" s="190"/>
    </row>
    <row r="1341" spans="1:29">
      <c r="A1341" s="261" t="s">
        <v>4236</v>
      </c>
      <c r="B1341" s="218">
        <v>93</v>
      </c>
      <c r="C1341" s="178">
        <v>83</v>
      </c>
      <c r="D1341" s="218">
        <f>AVERAGE(B1341:C1341)</f>
        <v>88</v>
      </c>
      <c r="E1341" s="178">
        <v>80</v>
      </c>
      <c r="F1341" s="178">
        <v>82</v>
      </c>
      <c r="G1341" s="178">
        <f t="shared" si="2288"/>
        <v>-2</v>
      </c>
      <c r="H1341" s="178">
        <f>AVERAGE(E1341:F1341)</f>
        <v>81</v>
      </c>
      <c r="I1341" s="218">
        <f t="shared" si="2290"/>
        <v>7</v>
      </c>
      <c r="J1341" s="213" t="s">
        <v>1601</v>
      </c>
      <c r="K1341" s="213" t="s">
        <v>1806</v>
      </c>
      <c r="L1341" s="213" t="s">
        <v>1541</v>
      </c>
      <c r="M1341" s="221">
        <v>7</v>
      </c>
      <c r="N1341" s="222">
        <f>M1341*1000000</f>
        <v>7000000</v>
      </c>
      <c r="O1341" s="184">
        <v>21</v>
      </c>
      <c r="P1341" s="222">
        <f>O1341*1000000</f>
        <v>21000000</v>
      </c>
      <c r="Q1341" s="184">
        <v>25.46</v>
      </c>
      <c r="R1341" s="180">
        <f>SUM(Q1341*1000000)</f>
        <v>25460000</v>
      </c>
      <c r="S1341" s="222">
        <f>T1341*1000000</f>
        <v>46460000</v>
      </c>
      <c r="T1341" s="222">
        <v>46.46</v>
      </c>
      <c r="U1341" s="209">
        <f t="shared" si="2309"/>
        <v>0.5479982780886784</v>
      </c>
      <c r="V1341" s="187">
        <v>40</v>
      </c>
      <c r="W1341" s="223">
        <f>SUM(T1341/V1341)</f>
        <v>1.1615</v>
      </c>
      <c r="X1341" s="228">
        <f t="shared" si="2295"/>
        <v>0.17499999999999999</v>
      </c>
      <c r="Y1341" s="178">
        <v>2009</v>
      </c>
      <c r="Z1341" s="190"/>
      <c r="AA1341" s="190"/>
      <c r="AB1341" s="224" t="s">
        <v>4237</v>
      </c>
      <c r="AC1341" s="189"/>
    </row>
    <row r="1342" spans="1:29">
      <c r="A1342" s="262" t="s">
        <v>4238</v>
      </c>
      <c r="B1342" s="177">
        <v>61</v>
      </c>
      <c r="C1342" s="195">
        <v>57</v>
      </c>
      <c r="D1342" s="180">
        <f t="shared" ref="D1342:D1347" si="2319">(B1342+C1342)/2</f>
        <v>59</v>
      </c>
      <c r="E1342" s="195">
        <v>77</v>
      </c>
      <c r="F1342" s="195">
        <v>72</v>
      </c>
      <c r="G1342" s="211">
        <f t="shared" si="2288"/>
        <v>5</v>
      </c>
      <c r="H1342" s="211">
        <f t="shared" ref="H1342:H1347" si="2320">(E1342+F1342)/2</f>
        <v>74.5</v>
      </c>
      <c r="I1342" s="181">
        <f t="shared" si="2290"/>
        <v>-15.5</v>
      </c>
      <c r="J1342" s="196" t="s">
        <v>1572</v>
      </c>
      <c r="K1342" s="196" t="s">
        <v>1572</v>
      </c>
      <c r="L1342" s="197" t="s">
        <v>1541</v>
      </c>
      <c r="M1342" s="198">
        <f t="shared" ref="M1342:M1347" si="2321">N1342/1000000</f>
        <v>3.2888350000000002</v>
      </c>
      <c r="N1342" s="180">
        <v>3288835</v>
      </c>
      <c r="O1342" s="198">
        <f t="shared" ref="O1342:O1347" si="2322">P1342/1000000</f>
        <v>17.445186</v>
      </c>
      <c r="P1342" s="180">
        <v>17445186</v>
      </c>
      <c r="Q1342" s="198">
        <f t="shared" ref="Q1342:Q1344" si="2323">R1342/1000000</f>
        <v>5.7274209999999997</v>
      </c>
      <c r="R1342" s="181">
        <f>S1342-P1342</f>
        <v>5727421</v>
      </c>
      <c r="S1342" s="180">
        <v>23172607</v>
      </c>
      <c r="T1342" s="180">
        <f t="shared" ref="T1342:T1354" si="2324">S1342/1000000</f>
        <v>23.172606999999999</v>
      </c>
      <c r="U1342" s="186">
        <f t="shared" si="2309"/>
        <v>0.24716342878468531</v>
      </c>
      <c r="V1342" s="227">
        <v>20</v>
      </c>
      <c r="W1342" s="239">
        <f t="shared" ref="W1342:W1344" si="2325">SUM(S1342/(V1342*1000000))</f>
        <v>1.1586303499999999</v>
      </c>
      <c r="X1342" s="186">
        <f t="shared" si="2295"/>
        <v>0.16444175</v>
      </c>
      <c r="Y1342" s="195">
        <v>2017</v>
      </c>
      <c r="Z1342" s="202"/>
      <c r="AA1342" s="202"/>
      <c r="AB1342" s="203" t="s">
        <v>4239</v>
      </c>
      <c r="AC1342" s="202"/>
    </row>
    <row r="1343" spans="1:29">
      <c r="A1343" s="229" t="s">
        <v>4240</v>
      </c>
      <c r="B1343" s="177">
        <v>53</v>
      </c>
      <c r="C1343" s="206">
        <v>52</v>
      </c>
      <c r="D1343" s="177">
        <f t="shared" si="2319"/>
        <v>52.5</v>
      </c>
      <c r="E1343" s="177">
        <v>79</v>
      </c>
      <c r="F1343" s="177">
        <v>28</v>
      </c>
      <c r="G1343" s="177">
        <f t="shared" si="2288"/>
        <v>51</v>
      </c>
      <c r="H1343" s="177">
        <f t="shared" si="2320"/>
        <v>53.5</v>
      </c>
      <c r="I1343" s="177">
        <f t="shared" si="2290"/>
        <v>-1</v>
      </c>
      <c r="J1343" s="204" t="s">
        <v>1544</v>
      </c>
      <c r="K1343" s="231" t="s">
        <v>1544</v>
      </c>
      <c r="L1343" s="213" t="s">
        <v>1574</v>
      </c>
      <c r="M1343" s="216">
        <f t="shared" si="2321"/>
        <v>8.3511089999999992</v>
      </c>
      <c r="N1343" s="233">
        <v>8351109</v>
      </c>
      <c r="O1343" s="216">
        <f t="shared" si="2322"/>
        <v>17.199425000000002</v>
      </c>
      <c r="P1343" s="180">
        <v>17199425</v>
      </c>
      <c r="Q1343" s="216">
        <f t="shared" si="2323"/>
        <v>38.4</v>
      </c>
      <c r="R1343" s="233">
        <v>38400000</v>
      </c>
      <c r="S1343" s="180">
        <f>P1343+R1343</f>
        <v>55599425</v>
      </c>
      <c r="T1343" s="180">
        <f t="shared" si="2324"/>
        <v>55.599424999999997</v>
      </c>
      <c r="U1343" s="234">
        <f t="shared" si="2309"/>
        <v>0.69065462457570381</v>
      </c>
      <c r="V1343" s="227">
        <v>48</v>
      </c>
      <c r="W1343" s="235">
        <f t="shared" si="2325"/>
        <v>1.1583213541666666</v>
      </c>
      <c r="X1343" s="234">
        <f t="shared" si="2295"/>
        <v>0.17398143749999997</v>
      </c>
      <c r="Y1343" s="177">
        <v>2019</v>
      </c>
      <c r="Z1343" s="236"/>
      <c r="AA1343" s="236"/>
      <c r="AB1343" s="248" t="s">
        <v>4241</v>
      </c>
      <c r="AC1343" s="190"/>
    </row>
    <row r="1344" spans="1:29">
      <c r="A1344" s="262" t="s">
        <v>4242</v>
      </c>
      <c r="B1344" s="177">
        <v>93</v>
      </c>
      <c r="C1344" s="195">
        <v>76</v>
      </c>
      <c r="D1344" s="180">
        <f t="shared" si="2319"/>
        <v>84.5</v>
      </c>
      <c r="E1344" s="195">
        <v>91</v>
      </c>
      <c r="F1344" s="195">
        <v>78</v>
      </c>
      <c r="G1344" s="182">
        <f t="shared" si="2288"/>
        <v>13</v>
      </c>
      <c r="H1344" s="182">
        <f t="shared" si="2320"/>
        <v>84.5</v>
      </c>
      <c r="I1344" s="181">
        <f t="shared" si="2290"/>
        <v>0</v>
      </c>
      <c r="J1344" s="196" t="s">
        <v>1550</v>
      </c>
      <c r="K1344" s="196" t="s">
        <v>1550</v>
      </c>
      <c r="L1344" s="183" t="s">
        <v>1584</v>
      </c>
      <c r="M1344" s="198">
        <f t="shared" si="2321"/>
        <v>1.2113449999999999</v>
      </c>
      <c r="N1344" s="180">
        <v>1211345</v>
      </c>
      <c r="O1344" s="198">
        <f t="shared" si="2322"/>
        <v>9.8787629999999993</v>
      </c>
      <c r="P1344" s="180">
        <v>9878763</v>
      </c>
      <c r="Q1344" s="198">
        <f t="shared" si="2323"/>
        <v>1.7</v>
      </c>
      <c r="R1344" s="181">
        <f>S1344-P1344</f>
        <v>1700000</v>
      </c>
      <c r="S1344" s="180">
        <v>11578763</v>
      </c>
      <c r="T1344" s="180">
        <f t="shared" si="2324"/>
        <v>11.578763</v>
      </c>
      <c r="U1344" s="186">
        <f t="shared" si="2309"/>
        <v>0.14682051960127346</v>
      </c>
      <c r="V1344" s="227">
        <v>10</v>
      </c>
      <c r="W1344" s="239">
        <f t="shared" si="2325"/>
        <v>1.1578763000000001</v>
      </c>
      <c r="X1344" s="186">
        <f t="shared" si="2295"/>
        <v>0.12113449999999999</v>
      </c>
      <c r="Y1344" s="195">
        <v>2017</v>
      </c>
      <c r="Z1344" s="202"/>
      <c r="AA1344" s="202"/>
      <c r="AB1344" s="203" t="s">
        <v>4243</v>
      </c>
      <c r="AC1344" s="202"/>
    </row>
    <row r="1345" spans="1:29">
      <c r="A1345" s="262" t="s">
        <v>4244</v>
      </c>
      <c r="B1345" s="177">
        <v>70</v>
      </c>
      <c r="C1345" s="195">
        <v>64</v>
      </c>
      <c r="D1345" s="252">
        <f t="shared" si="2319"/>
        <v>67</v>
      </c>
      <c r="E1345" s="195">
        <v>60</v>
      </c>
      <c r="F1345" s="195">
        <v>69</v>
      </c>
      <c r="G1345" s="180">
        <f t="shared" si="2288"/>
        <v>-9</v>
      </c>
      <c r="H1345" s="195">
        <f t="shared" si="2320"/>
        <v>64.5</v>
      </c>
      <c r="I1345" s="208">
        <f t="shared" si="2290"/>
        <v>2.5</v>
      </c>
      <c r="J1345" s="204" t="s">
        <v>1554</v>
      </c>
      <c r="K1345" s="204" t="s">
        <v>1554</v>
      </c>
      <c r="L1345" s="183" t="s">
        <v>1547</v>
      </c>
      <c r="M1345" s="184">
        <f t="shared" si="2321"/>
        <v>0.35928900000000003</v>
      </c>
      <c r="N1345" s="180">
        <v>359289</v>
      </c>
      <c r="O1345" s="216">
        <f t="shared" si="2322"/>
        <v>11.103205000000001</v>
      </c>
      <c r="P1345" s="180">
        <v>11103205</v>
      </c>
      <c r="Q1345" s="184">
        <f>R1346/1000000</f>
        <v>21.471862999999999</v>
      </c>
      <c r="R1345" s="185">
        <v>31909548</v>
      </c>
      <c r="S1345" s="185">
        <f>R1346+P1345</f>
        <v>32575068</v>
      </c>
      <c r="T1345" s="185">
        <f t="shared" si="2324"/>
        <v>32.575068000000002</v>
      </c>
      <c r="U1345" s="209">
        <f t="shared" ref="U1345:U1347" si="2326">R1345/S1345</f>
        <v>0.97956965124370576</v>
      </c>
      <c r="V1345" s="187">
        <v>30</v>
      </c>
      <c r="W1345" s="188">
        <f t="shared" ref="W1345:W1351" si="2327">SUM(T1345/V1345)</f>
        <v>1.0858356</v>
      </c>
      <c r="X1345" s="209">
        <f t="shared" ref="X1345:X1347" si="2328">N1345/(V1345*1000000)</f>
        <v>1.19763E-2</v>
      </c>
      <c r="Y1345" s="195">
        <v>2016</v>
      </c>
      <c r="Z1345" s="190"/>
      <c r="AA1345" s="190"/>
      <c r="AB1345" s="191" t="s">
        <v>4245</v>
      </c>
      <c r="AC1345" s="190"/>
    </row>
    <row r="1346" spans="1:29">
      <c r="A1346" s="262" t="s">
        <v>4246</v>
      </c>
      <c r="B1346" s="177">
        <v>97</v>
      </c>
      <c r="C1346" s="195">
        <v>84</v>
      </c>
      <c r="D1346" s="252">
        <f t="shared" si="2319"/>
        <v>90.5</v>
      </c>
      <c r="E1346" s="195">
        <v>87</v>
      </c>
      <c r="F1346" s="195">
        <v>81</v>
      </c>
      <c r="G1346" s="180">
        <f t="shared" si="2288"/>
        <v>6</v>
      </c>
      <c r="H1346" s="195">
        <f t="shared" si="2320"/>
        <v>84</v>
      </c>
      <c r="I1346" s="208">
        <f t="shared" si="2290"/>
        <v>6.5</v>
      </c>
      <c r="J1346" s="204" t="s">
        <v>1608</v>
      </c>
      <c r="K1346" s="204" t="s">
        <v>1608</v>
      </c>
      <c r="L1346" s="183" t="s">
        <v>1547</v>
      </c>
      <c r="M1346" s="184">
        <f t="shared" si="2321"/>
        <v>12.608371999999999</v>
      </c>
      <c r="N1346" s="180">
        <v>12608372</v>
      </c>
      <c r="O1346" s="216">
        <f t="shared" si="2322"/>
        <v>47.905442999999998</v>
      </c>
      <c r="P1346" s="180">
        <v>47905443</v>
      </c>
      <c r="Q1346" s="184">
        <f t="shared" ref="Q1346:Q1347" si="2329">R1346/1000000</f>
        <v>21.471862999999999</v>
      </c>
      <c r="R1346" s="185">
        <v>21471863</v>
      </c>
      <c r="S1346" s="185">
        <f t="shared" ref="S1346:S1347" si="2330">R1346+P1346</f>
        <v>69377306</v>
      </c>
      <c r="T1346" s="185">
        <f t="shared" si="2324"/>
        <v>69.377306000000004</v>
      </c>
      <c r="U1346" s="209">
        <f t="shared" si="2326"/>
        <v>0.30949404406103631</v>
      </c>
      <c r="V1346" s="187">
        <v>60</v>
      </c>
      <c r="W1346" s="188">
        <f t="shared" si="2327"/>
        <v>1.1562884333333334</v>
      </c>
      <c r="X1346" s="209">
        <f t="shared" si="2328"/>
        <v>0.21013953333333332</v>
      </c>
      <c r="Y1346" s="195">
        <v>2016</v>
      </c>
      <c r="Z1346" s="190"/>
      <c r="AA1346" s="190"/>
      <c r="AB1346" s="191" t="s">
        <v>4247</v>
      </c>
      <c r="AC1346" s="190"/>
    </row>
    <row r="1347" spans="1:29">
      <c r="A1347" s="262" t="s">
        <v>4248</v>
      </c>
      <c r="B1347" s="177">
        <v>54</v>
      </c>
      <c r="C1347" s="195">
        <v>52</v>
      </c>
      <c r="D1347" s="252">
        <f t="shared" si="2319"/>
        <v>53</v>
      </c>
      <c r="E1347" s="195">
        <v>43</v>
      </c>
      <c r="F1347" s="195">
        <v>63</v>
      </c>
      <c r="G1347" s="180">
        <f t="shared" si="2288"/>
        <v>-20</v>
      </c>
      <c r="H1347" s="195">
        <f t="shared" si="2320"/>
        <v>53</v>
      </c>
      <c r="I1347" s="208">
        <f t="shared" si="2290"/>
        <v>0</v>
      </c>
      <c r="J1347" s="183" t="s">
        <v>1534</v>
      </c>
      <c r="K1347" s="183" t="s">
        <v>1534</v>
      </c>
      <c r="L1347" s="183" t="s">
        <v>1547</v>
      </c>
      <c r="M1347" s="184">
        <f t="shared" si="2321"/>
        <v>6.1090850000000003</v>
      </c>
      <c r="N1347" s="180">
        <v>6109085</v>
      </c>
      <c r="O1347" s="216">
        <f t="shared" si="2322"/>
        <v>12.639296999999999</v>
      </c>
      <c r="P1347" s="180">
        <v>12639297</v>
      </c>
      <c r="Q1347" s="184">
        <f t="shared" si="2329"/>
        <v>10.480145</v>
      </c>
      <c r="R1347" s="185">
        <v>10480145</v>
      </c>
      <c r="S1347" s="185">
        <f t="shared" si="2330"/>
        <v>23119442</v>
      </c>
      <c r="T1347" s="185">
        <f t="shared" si="2324"/>
        <v>23.119441999999999</v>
      </c>
      <c r="U1347" s="209">
        <f t="shared" si="2326"/>
        <v>0.45330440933652294</v>
      </c>
      <c r="V1347" s="187">
        <v>20</v>
      </c>
      <c r="W1347" s="188">
        <f t="shared" si="2327"/>
        <v>1.1559721000000001</v>
      </c>
      <c r="X1347" s="209">
        <f t="shared" si="2328"/>
        <v>0.30545424999999998</v>
      </c>
      <c r="Y1347" s="195">
        <v>2016</v>
      </c>
      <c r="Z1347" s="190"/>
      <c r="AA1347" s="190"/>
      <c r="AB1347" s="191" t="s">
        <v>4249</v>
      </c>
      <c r="AC1347" s="190"/>
    </row>
    <row r="1348" spans="1:29">
      <c r="A1348" s="261" t="s">
        <v>4250</v>
      </c>
      <c r="B1348" s="206">
        <v>91</v>
      </c>
      <c r="C1348" s="189">
        <v>74</v>
      </c>
      <c r="D1348" s="218">
        <f>AVERAGE(B1348:C1348)</f>
        <v>82.5</v>
      </c>
      <c r="E1348" s="189">
        <v>79</v>
      </c>
      <c r="F1348" s="178">
        <v>78</v>
      </c>
      <c r="G1348" s="178">
        <f t="shared" si="2288"/>
        <v>1</v>
      </c>
      <c r="H1348" s="178">
        <f>AVERAGE(E1348:F1348)</f>
        <v>78.5</v>
      </c>
      <c r="I1348" s="218">
        <f t="shared" si="2290"/>
        <v>4</v>
      </c>
      <c r="J1348" s="213" t="s">
        <v>1601</v>
      </c>
      <c r="K1348" s="213" t="s">
        <v>1806</v>
      </c>
      <c r="L1348" s="213" t="s">
        <v>1541</v>
      </c>
      <c r="M1348" s="184">
        <v>7.86</v>
      </c>
      <c r="N1348" s="222">
        <f>M1348*1000000</f>
        <v>7860000</v>
      </c>
      <c r="O1348" s="184">
        <v>26.69</v>
      </c>
      <c r="P1348" s="222">
        <f>O1348*1000000</f>
        <v>26690000</v>
      </c>
      <c r="Q1348" s="184">
        <v>6.46</v>
      </c>
      <c r="R1348" s="180">
        <f>SUM(Q1348*1000000)</f>
        <v>6460000</v>
      </c>
      <c r="S1348" s="185">
        <f>SUM(N1348:P1348)</f>
        <v>34550026.689999998</v>
      </c>
      <c r="T1348" s="180">
        <f t="shared" si="2324"/>
        <v>34.550026689999996</v>
      </c>
      <c r="U1348" s="209">
        <f>(R1348/S1348)</f>
        <v>0.186975253534891</v>
      </c>
      <c r="V1348" s="187">
        <v>30</v>
      </c>
      <c r="W1348" s="223">
        <f t="shared" si="2327"/>
        <v>1.1516675563333332</v>
      </c>
      <c r="X1348" s="228">
        <f>SUM(M1348/V1348)</f>
        <v>0.26200000000000001</v>
      </c>
      <c r="Y1348" s="178">
        <v>2011</v>
      </c>
      <c r="Z1348" s="190"/>
      <c r="AA1348" s="190"/>
      <c r="AB1348" s="224" t="s">
        <v>4251</v>
      </c>
      <c r="AC1348" s="189"/>
    </row>
    <row r="1349" spans="1:29">
      <c r="A1349" s="262" t="s">
        <v>4252</v>
      </c>
      <c r="B1349" s="177">
        <v>92</v>
      </c>
      <c r="C1349" s="195">
        <v>70</v>
      </c>
      <c r="D1349" s="252">
        <f>(B1349+C1349)/2</f>
        <v>81</v>
      </c>
      <c r="E1349" s="195">
        <v>79</v>
      </c>
      <c r="F1349" s="195">
        <v>76</v>
      </c>
      <c r="G1349" s="180">
        <f t="shared" si="2288"/>
        <v>3</v>
      </c>
      <c r="H1349" s="195">
        <f>(E1349+F1349)/2</f>
        <v>77.5</v>
      </c>
      <c r="I1349" s="208">
        <f t="shared" si="2290"/>
        <v>3.5</v>
      </c>
      <c r="J1349" s="204" t="s">
        <v>1565</v>
      </c>
      <c r="K1349" s="204" t="s">
        <v>1565</v>
      </c>
      <c r="L1349" s="183" t="s">
        <v>1547</v>
      </c>
      <c r="M1349" s="184">
        <f t="shared" ref="M1349:M1356" si="2331">N1349/1000000</f>
        <v>11.20327</v>
      </c>
      <c r="N1349" s="180">
        <v>11203270</v>
      </c>
      <c r="O1349" s="216">
        <f t="shared" ref="O1349:O1356" si="2332">P1349/1000000</f>
        <v>36.261763000000002</v>
      </c>
      <c r="P1349" s="180">
        <v>36261763</v>
      </c>
      <c r="Q1349" s="184">
        <f t="shared" ref="Q1349:Q1354" si="2333">R1349/1000000</f>
        <v>21</v>
      </c>
      <c r="R1349" s="185">
        <v>21000000</v>
      </c>
      <c r="S1349" s="185">
        <f>R1349+P1349</f>
        <v>57261763</v>
      </c>
      <c r="T1349" s="185">
        <f t="shared" si="2324"/>
        <v>57.261763000000002</v>
      </c>
      <c r="U1349" s="209">
        <f>R1349/S1349</f>
        <v>0.36673687465752669</v>
      </c>
      <c r="V1349" s="187">
        <v>50</v>
      </c>
      <c r="W1349" s="188">
        <f t="shared" si="2327"/>
        <v>1.14523526</v>
      </c>
      <c r="X1349" s="209">
        <f>N1349/(V1349*1000000)</f>
        <v>0.2240654</v>
      </c>
      <c r="Y1349" s="195">
        <v>2016</v>
      </c>
      <c r="Z1349" s="190"/>
      <c r="AA1349" s="190"/>
      <c r="AB1349" s="191" t="s">
        <v>4253</v>
      </c>
      <c r="AC1349" s="190"/>
    </row>
    <row r="1350" spans="1:29">
      <c r="A1350" s="263" t="s">
        <v>4254</v>
      </c>
      <c r="B1350" s="206">
        <v>60</v>
      </c>
      <c r="C1350" s="189">
        <v>51</v>
      </c>
      <c r="D1350" s="253">
        <f>AVERAGE(B1350:C1350)</f>
        <v>55.5</v>
      </c>
      <c r="E1350" s="189">
        <v>66</v>
      </c>
      <c r="F1350" s="189">
        <v>68</v>
      </c>
      <c r="G1350" s="244">
        <f t="shared" si="2288"/>
        <v>-2</v>
      </c>
      <c r="H1350" s="244">
        <f>AVERAGE(E1350:F1350)</f>
        <v>67</v>
      </c>
      <c r="I1350" s="244">
        <f t="shared" si="2290"/>
        <v>-11.5</v>
      </c>
      <c r="J1350" s="193" t="s">
        <v>1544</v>
      </c>
      <c r="K1350" s="193" t="s">
        <v>1999</v>
      </c>
      <c r="L1350" s="193" t="s">
        <v>1541</v>
      </c>
      <c r="M1350" s="184">
        <f t="shared" si="2331"/>
        <v>27.017351000000001</v>
      </c>
      <c r="N1350" s="185">
        <v>27017351</v>
      </c>
      <c r="O1350" s="184">
        <f t="shared" si="2332"/>
        <v>61.737191000000003</v>
      </c>
      <c r="P1350" s="185">
        <v>61737191</v>
      </c>
      <c r="Q1350" s="184">
        <f t="shared" si="2333"/>
        <v>63.8</v>
      </c>
      <c r="R1350" s="185">
        <v>63800000</v>
      </c>
      <c r="S1350" s="185">
        <v>125537191</v>
      </c>
      <c r="T1350" s="185">
        <f t="shared" si="2324"/>
        <v>125.53719100000001</v>
      </c>
      <c r="U1350" s="209">
        <f>(R1350/S1350)</f>
        <v>0.50821592782014691</v>
      </c>
      <c r="V1350" s="187">
        <v>110</v>
      </c>
      <c r="W1350" s="223">
        <f t="shared" si="2327"/>
        <v>1.1412471909090909</v>
      </c>
      <c r="X1350" s="228">
        <f>SUM(M1350/V1350)</f>
        <v>0.24561228181818184</v>
      </c>
      <c r="Y1350" s="189">
        <v>2013</v>
      </c>
      <c r="Z1350" s="190"/>
      <c r="AA1350" s="190"/>
      <c r="AB1350" s="224" t="s">
        <v>4255</v>
      </c>
      <c r="AC1350" s="189"/>
    </row>
    <row r="1351" spans="1:29">
      <c r="A1351" s="263" t="s">
        <v>4256</v>
      </c>
      <c r="B1351" s="206">
        <v>33</v>
      </c>
      <c r="C1351" s="189">
        <v>42</v>
      </c>
      <c r="D1351" s="252">
        <f t="shared" ref="D1351:D1352" si="2334">(B1351+C1351)/2</f>
        <v>37.5</v>
      </c>
      <c r="E1351" s="189">
        <v>68</v>
      </c>
      <c r="F1351" s="189">
        <v>41</v>
      </c>
      <c r="G1351" s="180">
        <f t="shared" si="2288"/>
        <v>27</v>
      </c>
      <c r="H1351" s="246">
        <f t="shared" ref="H1351:H1352" si="2335">(E1351+F1351)/2</f>
        <v>54.5</v>
      </c>
      <c r="I1351" s="208">
        <f t="shared" si="2290"/>
        <v>-17</v>
      </c>
      <c r="J1351" s="213" t="s">
        <v>1636</v>
      </c>
      <c r="K1351" s="193" t="s">
        <v>1636</v>
      </c>
      <c r="L1351" s="183" t="s">
        <v>1547</v>
      </c>
      <c r="M1351" s="184">
        <f t="shared" si="2331"/>
        <v>14.869736</v>
      </c>
      <c r="N1351" s="185">
        <v>14869736</v>
      </c>
      <c r="O1351" s="184">
        <f t="shared" si="2332"/>
        <v>68.764116000000001</v>
      </c>
      <c r="P1351" s="185">
        <v>68764116</v>
      </c>
      <c r="Q1351" s="184">
        <f t="shared" si="2333"/>
        <v>56.759937999999998</v>
      </c>
      <c r="R1351" s="185">
        <v>56759938</v>
      </c>
      <c r="S1351" s="185">
        <f>R1351+P1351</f>
        <v>125524054</v>
      </c>
      <c r="T1351" s="185">
        <f t="shared" si="2324"/>
        <v>125.52405400000001</v>
      </c>
      <c r="U1351" s="209">
        <f>R1351/S1351</f>
        <v>0.4521837543583479</v>
      </c>
      <c r="V1351" s="187">
        <v>110</v>
      </c>
      <c r="W1351" s="188">
        <f t="shared" si="2327"/>
        <v>1.1411277636363637</v>
      </c>
      <c r="X1351" s="209">
        <f>N1351/(V1351*1000000)</f>
        <v>0.1351794181818182</v>
      </c>
      <c r="Y1351" s="189">
        <v>2016</v>
      </c>
      <c r="Z1351" s="190"/>
      <c r="AA1351" s="190"/>
      <c r="AB1351" s="191" t="s">
        <v>4257</v>
      </c>
      <c r="AC1351" s="190"/>
    </row>
    <row r="1352" spans="1:29">
      <c r="A1352" s="262" t="s">
        <v>4258</v>
      </c>
      <c r="B1352" s="177">
        <v>16</v>
      </c>
      <c r="C1352" s="195">
        <v>43</v>
      </c>
      <c r="D1352" s="180">
        <f t="shared" si="2334"/>
        <v>29.5</v>
      </c>
      <c r="E1352" s="195">
        <v>22</v>
      </c>
      <c r="F1352" s="195">
        <v>50</v>
      </c>
      <c r="G1352" s="182">
        <f t="shared" si="2288"/>
        <v>-28</v>
      </c>
      <c r="H1352" s="182">
        <f t="shared" si="2335"/>
        <v>36</v>
      </c>
      <c r="I1352" s="181">
        <f t="shared" si="2290"/>
        <v>-6.5</v>
      </c>
      <c r="J1352" s="196" t="s">
        <v>1572</v>
      </c>
      <c r="K1352" s="196" t="s">
        <v>2101</v>
      </c>
      <c r="L1352" s="197" t="s">
        <v>1541</v>
      </c>
      <c r="M1352" s="198">
        <f t="shared" si="2331"/>
        <v>9.0341480000000001</v>
      </c>
      <c r="N1352" s="180">
        <v>9034148</v>
      </c>
      <c r="O1352" s="198">
        <f t="shared" si="2332"/>
        <v>20.497844000000001</v>
      </c>
      <c r="P1352" s="180">
        <v>20497844</v>
      </c>
      <c r="Q1352" s="198">
        <f t="shared" si="2333"/>
        <v>0</v>
      </c>
      <c r="R1352" s="181">
        <f>S1352-P1352</f>
        <v>0</v>
      </c>
      <c r="S1352" s="180">
        <v>20497844</v>
      </c>
      <c r="T1352" s="180">
        <f t="shared" si="2324"/>
        <v>20.497844000000001</v>
      </c>
      <c r="U1352" s="186">
        <f t="shared" ref="U1352:U1354" si="2336">(R1352/S1352)</f>
        <v>0</v>
      </c>
      <c r="V1352" s="227">
        <v>18</v>
      </c>
      <c r="W1352" s="239">
        <f>SUM(S1352/(V1352*1000000))</f>
        <v>1.1387691111111111</v>
      </c>
      <c r="X1352" s="186">
        <f t="shared" ref="X1352:X1362" si="2337">SUM(M1352/V1352)</f>
        <v>0.50189711111111113</v>
      </c>
      <c r="Y1352" s="195">
        <v>2017</v>
      </c>
      <c r="Z1352" s="202"/>
      <c r="AA1352" s="202"/>
      <c r="AB1352" s="203" t="s">
        <v>4259</v>
      </c>
      <c r="AC1352" s="202"/>
    </row>
    <row r="1353" spans="1:29">
      <c r="A1353" s="261" t="s">
        <v>4260</v>
      </c>
      <c r="B1353" s="218">
        <v>51</v>
      </c>
      <c r="C1353" s="178">
        <v>51</v>
      </c>
      <c r="D1353" s="247">
        <f>AVERAGE(B1353:C1353)</f>
        <v>51</v>
      </c>
      <c r="E1353" s="178">
        <v>60</v>
      </c>
      <c r="F1353" s="178">
        <v>70</v>
      </c>
      <c r="G1353" s="220">
        <f t="shared" si="2288"/>
        <v>-10</v>
      </c>
      <c r="H1353" s="220">
        <f>AVERAGE(E1353:F1353)</f>
        <v>65</v>
      </c>
      <c r="I1353" s="220">
        <f t="shared" si="2290"/>
        <v>-14</v>
      </c>
      <c r="J1353" s="213" t="s">
        <v>1609</v>
      </c>
      <c r="K1353" s="213" t="s">
        <v>1723</v>
      </c>
      <c r="L1353" s="196" t="s">
        <v>1541</v>
      </c>
      <c r="M1353" s="221">
        <f t="shared" si="2331"/>
        <v>30.180188000000001</v>
      </c>
      <c r="N1353" s="222">
        <v>30180188</v>
      </c>
      <c r="O1353" s="184">
        <f t="shared" si="2332"/>
        <v>73.078100000000006</v>
      </c>
      <c r="P1353" s="222">
        <v>73078100</v>
      </c>
      <c r="Q1353" s="184">
        <f t="shared" si="2333"/>
        <v>211.06100000000001</v>
      </c>
      <c r="R1353" s="185">
        <v>211061000</v>
      </c>
      <c r="S1353" s="222">
        <v>284139100</v>
      </c>
      <c r="T1353" s="222">
        <f t="shared" si="2324"/>
        <v>284.13909999999998</v>
      </c>
      <c r="U1353" s="209">
        <f t="shared" si="2336"/>
        <v>0.74280871587190922</v>
      </c>
      <c r="V1353" s="187">
        <v>250</v>
      </c>
      <c r="W1353" s="223">
        <f>SUM((S1353/1000000)/V1353)</f>
        <v>1.1365563999999999</v>
      </c>
      <c r="X1353" s="228">
        <f t="shared" si="2337"/>
        <v>0.120720752</v>
      </c>
      <c r="Y1353" s="182">
        <v>2012</v>
      </c>
      <c r="Z1353" s="190"/>
      <c r="AA1353" s="190"/>
      <c r="AB1353" s="224" t="s">
        <v>4261</v>
      </c>
      <c r="AC1353" s="189"/>
    </row>
    <row r="1354" spans="1:29">
      <c r="A1354" s="264" t="s">
        <v>4262</v>
      </c>
      <c r="B1354" s="206">
        <v>81</v>
      </c>
      <c r="C1354" s="189">
        <v>74</v>
      </c>
      <c r="D1354" s="189">
        <f t="shared" ref="D1354:D1356" si="2338">(B1354+C1354)/2</f>
        <v>77.5</v>
      </c>
      <c r="E1354" s="195">
        <v>88</v>
      </c>
      <c r="F1354" s="189">
        <v>84</v>
      </c>
      <c r="G1354" s="195">
        <f t="shared" si="2288"/>
        <v>4</v>
      </c>
      <c r="H1354" s="189">
        <f t="shared" ref="H1354:H1356" si="2339">(E1354+F1354)/2</f>
        <v>86</v>
      </c>
      <c r="I1354" s="195">
        <f t="shared" si="2290"/>
        <v>-8.5</v>
      </c>
      <c r="J1354" s="193" t="s">
        <v>1572</v>
      </c>
      <c r="K1354" s="193" t="s">
        <v>1572</v>
      </c>
      <c r="L1354" s="193" t="s">
        <v>1541</v>
      </c>
      <c r="M1354" s="184">
        <f t="shared" si="2331"/>
        <v>1.2468030000000001</v>
      </c>
      <c r="N1354" s="185">
        <v>1246803</v>
      </c>
      <c r="O1354" s="184">
        <f t="shared" si="2332"/>
        <v>6.7584160000000004</v>
      </c>
      <c r="P1354" s="180">
        <v>6758416</v>
      </c>
      <c r="Q1354" s="184">
        <f t="shared" si="2333"/>
        <v>2.3163330000000002</v>
      </c>
      <c r="R1354" s="180">
        <v>2316333</v>
      </c>
      <c r="S1354" s="185">
        <f>SUM(P1354+Q1354*1000000)</f>
        <v>9074749</v>
      </c>
      <c r="T1354" s="185">
        <f t="shared" si="2324"/>
        <v>9.0747490000000006</v>
      </c>
      <c r="U1354" s="209">
        <f t="shared" si="2336"/>
        <v>0.2552503656023985</v>
      </c>
      <c r="V1354" s="227">
        <v>8</v>
      </c>
      <c r="W1354" s="223">
        <f>SUM(T1354/V1354)</f>
        <v>1.1343436250000001</v>
      </c>
      <c r="X1354" s="228">
        <f t="shared" si="2337"/>
        <v>0.15585037500000001</v>
      </c>
      <c r="Y1354" s="189">
        <v>2015</v>
      </c>
      <c r="Z1354" s="190"/>
      <c r="AA1354" s="190"/>
      <c r="AB1354" s="224" t="s">
        <v>4263</v>
      </c>
      <c r="AC1354" s="189"/>
    </row>
    <row r="1355" spans="1:29">
      <c r="A1355" s="268" t="s">
        <v>4264</v>
      </c>
      <c r="B1355" s="177">
        <v>17</v>
      </c>
      <c r="C1355" s="178">
        <v>31</v>
      </c>
      <c r="D1355" s="180">
        <f t="shared" si="2338"/>
        <v>24</v>
      </c>
      <c r="E1355" s="178">
        <v>75</v>
      </c>
      <c r="F1355" s="180">
        <v>71</v>
      </c>
      <c r="G1355" s="181">
        <f t="shared" si="2288"/>
        <v>4</v>
      </c>
      <c r="H1355" s="182">
        <f t="shared" si="2339"/>
        <v>73</v>
      </c>
      <c r="I1355" s="181">
        <f t="shared" si="2290"/>
        <v>-49</v>
      </c>
      <c r="J1355" s="204" t="s">
        <v>1544</v>
      </c>
      <c r="K1355" s="204" t="s">
        <v>1544</v>
      </c>
      <c r="L1355" s="213" t="s">
        <v>1574</v>
      </c>
      <c r="M1355" s="184">
        <f t="shared" si="2331"/>
        <v>13.010267000000001</v>
      </c>
      <c r="N1355" s="180">
        <v>13010267</v>
      </c>
      <c r="O1355" s="184">
        <f t="shared" si="2332"/>
        <v>34.017028000000003</v>
      </c>
      <c r="P1355" s="180">
        <v>34017028</v>
      </c>
      <c r="Q1355" s="184">
        <v>0</v>
      </c>
      <c r="R1355" s="185">
        <v>0</v>
      </c>
      <c r="S1355" s="180">
        <v>34017028</v>
      </c>
      <c r="T1355" s="185">
        <f>S1355/100000</f>
        <v>340.17027999999999</v>
      </c>
      <c r="U1355" s="182">
        <v>0</v>
      </c>
      <c r="V1355" s="187">
        <v>30</v>
      </c>
      <c r="W1355" s="239">
        <f>SUM(S1355/(V1355*1000000))</f>
        <v>1.1339009333333334</v>
      </c>
      <c r="X1355" s="186">
        <f t="shared" si="2337"/>
        <v>0.43367556666666668</v>
      </c>
      <c r="Y1355" s="178">
        <v>2018</v>
      </c>
      <c r="Z1355" s="190"/>
      <c r="AA1355" s="190"/>
      <c r="AB1355" s="191" t="s">
        <v>4265</v>
      </c>
      <c r="AC1355" s="190"/>
    </row>
    <row r="1356" spans="1:29">
      <c r="A1356" s="264" t="s">
        <v>4266</v>
      </c>
      <c r="B1356" s="206">
        <v>69</v>
      </c>
      <c r="C1356" s="189">
        <v>66</v>
      </c>
      <c r="D1356" s="189">
        <f t="shared" si="2338"/>
        <v>67.5</v>
      </c>
      <c r="E1356" s="195">
        <v>62</v>
      </c>
      <c r="F1356" s="189">
        <v>73</v>
      </c>
      <c r="G1356" s="195">
        <f t="shared" si="2288"/>
        <v>-11</v>
      </c>
      <c r="H1356" s="189">
        <f t="shared" si="2339"/>
        <v>67.5</v>
      </c>
      <c r="I1356" s="195">
        <f t="shared" si="2290"/>
        <v>0</v>
      </c>
      <c r="J1356" s="193" t="s">
        <v>1402</v>
      </c>
      <c r="K1356" s="193" t="s">
        <v>1402</v>
      </c>
      <c r="L1356" s="193" t="s">
        <v>1547</v>
      </c>
      <c r="M1356" s="184">
        <f t="shared" si="2331"/>
        <v>13.14331</v>
      </c>
      <c r="N1356" s="185">
        <v>13143310</v>
      </c>
      <c r="O1356" s="184">
        <f t="shared" si="2332"/>
        <v>27.961324999999999</v>
      </c>
      <c r="P1356" s="180">
        <v>27961325</v>
      </c>
      <c r="Q1356" s="184">
        <f>R1356/1000000</f>
        <v>34.377758999999998</v>
      </c>
      <c r="R1356" s="180">
        <v>34377759</v>
      </c>
      <c r="S1356" s="185">
        <f>SUM(P1356+Q1356*1000000)</f>
        <v>62339084</v>
      </c>
      <c r="T1356" s="185">
        <f t="shared" ref="T1356:T1361" si="2340">S1356/1000000</f>
        <v>62.339084</v>
      </c>
      <c r="U1356" s="209">
        <f t="shared" ref="U1356:U1361" si="2341">(R1356/S1356)</f>
        <v>0.55146397402951897</v>
      </c>
      <c r="V1356" s="227">
        <v>55</v>
      </c>
      <c r="W1356" s="223">
        <f t="shared" ref="W1356:W1358" si="2342">SUM(T1356/V1356)</f>
        <v>1.133437890909091</v>
      </c>
      <c r="X1356" s="228">
        <f t="shared" si="2337"/>
        <v>0.23896927272727272</v>
      </c>
      <c r="Y1356" s="189">
        <v>2015</v>
      </c>
      <c r="Z1356" s="190"/>
      <c r="AA1356" s="190"/>
      <c r="AB1356" s="224" t="s">
        <v>4267</v>
      </c>
      <c r="AC1356" s="189"/>
    </row>
    <row r="1357" spans="1:29">
      <c r="A1357" s="261" t="s">
        <v>4268</v>
      </c>
      <c r="B1357" s="206">
        <v>26</v>
      </c>
      <c r="C1357" s="189">
        <v>36</v>
      </c>
      <c r="D1357" s="218">
        <f t="shared" ref="D1357:D1358" si="2343">AVERAGE(B1357:C1357)</f>
        <v>31</v>
      </c>
      <c r="E1357" s="189">
        <v>49</v>
      </c>
      <c r="F1357" s="178">
        <v>50</v>
      </c>
      <c r="G1357" s="178">
        <f t="shared" si="2288"/>
        <v>-1</v>
      </c>
      <c r="H1357" s="178">
        <f t="shared" ref="H1357:H1358" si="2344">AVERAGE(E1357:F1357)</f>
        <v>49.5</v>
      </c>
      <c r="I1357" s="218">
        <f t="shared" si="2290"/>
        <v>-18.5</v>
      </c>
      <c r="J1357" s="213" t="s">
        <v>1550</v>
      </c>
      <c r="K1357" s="213" t="s">
        <v>1623</v>
      </c>
      <c r="L1357" s="213" t="s">
        <v>1574</v>
      </c>
      <c r="M1357" s="184">
        <v>12.22</v>
      </c>
      <c r="N1357" s="222">
        <f t="shared" ref="N1357:N1358" si="2345">M1357*1000000</f>
        <v>12220000</v>
      </c>
      <c r="O1357" s="184">
        <v>33.04</v>
      </c>
      <c r="P1357" s="222">
        <f t="shared" ref="P1357:P1358" si="2346">O1357*1000000</f>
        <v>33040000</v>
      </c>
      <c r="Q1357" s="184">
        <v>12.7</v>
      </c>
      <c r="R1357" s="180">
        <f t="shared" ref="R1357:R1358" si="2347">SUM(Q1357*1000000)</f>
        <v>12700000</v>
      </c>
      <c r="S1357" s="185">
        <f t="shared" ref="S1357:S1358" si="2348">SUM(N1357:P1357)</f>
        <v>45260033.039999999</v>
      </c>
      <c r="T1357" s="180">
        <f t="shared" si="2340"/>
        <v>45.260033039999996</v>
      </c>
      <c r="U1357" s="209">
        <f t="shared" si="2341"/>
        <v>0.28060076732104833</v>
      </c>
      <c r="V1357" s="187">
        <v>40</v>
      </c>
      <c r="W1357" s="223">
        <f t="shared" si="2342"/>
        <v>1.1315008259999999</v>
      </c>
      <c r="X1357" s="228">
        <f t="shared" si="2337"/>
        <v>0.30549999999999999</v>
      </c>
      <c r="Y1357" s="178">
        <v>2011</v>
      </c>
      <c r="Z1357" s="190"/>
      <c r="AA1357" s="190"/>
      <c r="AB1357" s="224" t="s">
        <v>4269</v>
      </c>
      <c r="AC1357" s="189"/>
    </row>
    <row r="1358" spans="1:29">
      <c r="A1358" s="261" t="s">
        <v>4270</v>
      </c>
      <c r="B1358" s="206">
        <v>39</v>
      </c>
      <c r="C1358" s="189">
        <v>55</v>
      </c>
      <c r="D1358" s="218">
        <f t="shared" si="2343"/>
        <v>47</v>
      </c>
      <c r="E1358" s="189">
        <v>43</v>
      </c>
      <c r="F1358" s="178">
        <v>60</v>
      </c>
      <c r="G1358" s="178">
        <f t="shared" si="2288"/>
        <v>-17</v>
      </c>
      <c r="H1358" s="178">
        <f t="shared" si="2344"/>
        <v>51.5</v>
      </c>
      <c r="I1358" s="218">
        <f t="shared" si="2290"/>
        <v>-4.5</v>
      </c>
      <c r="J1358" s="213" t="s">
        <v>1701</v>
      </c>
      <c r="K1358" s="213" t="s">
        <v>4271</v>
      </c>
      <c r="L1358" s="213" t="s">
        <v>1541</v>
      </c>
      <c r="M1358" s="184">
        <v>8.68</v>
      </c>
      <c r="N1358" s="222">
        <f t="shared" si="2345"/>
        <v>8680000</v>
      </c>
      <c r="O1358" s="184">
        <v>19.489999999999998</v>
      </c>
      <c r="P1358" s="222">
        <f t="shared" si="2346"/>
        <v>19490000</v>
      </c>
      <c r="Q1358" s="184">
        <v>7.63</v>
      </c>
      <c r="R1358" s="180">
        <f t="shared" si="2347"/>
        <v>7630000</v>
      </c>
      <c r="S1358" s="185">
        <f t="shared" si="2348"/>
        <v>28170019.490000002</v>
      </c>
      <c r="T1358" s="180">
        <f t="shared" si="2340"/>
        <v>28.170019490000001</v>
      </c>
      <c r="U1358" s="209">
        <f t="shared" si="2341"/>
        <v>0.27085533265990647</v>
      </c>
      <c r="V1358" s="187">
        <v>25</v>
      </c>
      <c r="W1358" s="223">
        <f t="shared" si="2342"/>
        <v>1.1268007796000001</v>
      </c>
      <c r="X1358" s="228">
        <f t="shared" si="2337"/>
        <v>0.34720000000000001</v>
      </c>
      <c r="Y1358" s="178">
        <v>2011</v>
      </c>
      <c r="Z1358" s="190"/>
      <c r="AA1358" s="190"/>
      <c r="AB1358" s="224" t="s">
        <v>4272</v>
      </c>
      <c r="AC1358" s="189"/>
    </row>
    <row r="1359" spans="1:29">
      <c r="A1359" s="262" t="s">
        <v>4273</v>
      </c>
      <c r="B1359" s="177">
        <v>45</v>
      </c>
      <c r="C1359" s="195">
        <v>48</v>
      </c>
      <c r="D1359" s="180">
        <f t="shared" ref="D1359:D1360" si="2349">(B1359+C1359)/2</f>
        <v>46.5</v>
      </c>
      <c r="E1359" s="195">
        <v>40</v>
      </c>
      <c r="F1359" s="195">
        <v>50</v>
      </c>
      <c r="G1359" s="182">
        <f t="shared" si="2288"/>
        <v>-10</v>
      </c>
      <c r="H1359" s="182">
        <f t="shared" ref="H1359:H1360" si="2350">(E1359+F1359)/2</f>
        <v>45</v>
      </c>
      <c r="I1359" s="181">
        <f t="shared" si="2290"/>
        <v>1.5</v>
      </c>
      <c r="J1359" s="196" t="s">
        <v>1612</v>
      </c>
      <c r="K1359" s="196" t="s">
        <v>1743</v>
      </c>
      <c r="L1359" s="197" t="s">
        <v>1547</v>
      </c>
      <c r="M1359" s="198">
        <f t="shared" ref="M1359:M1363" si="2351">N1359/1000000</f>
        <v>9.8849999999999993E-2</v>
      </c>
      <c r="N1359" s="180">
        <v>98850</v>
      </c>
      <c r="O1359" s="198">
        <f t="shared" ref="O1359:O1363" si="2352">P1359/1000000</f>
        <v>5.617731</v>
      </c>
      <c r="P1359" s="180">
        <v>5617731</v>
      </c>
      <c r="Q1359" s="198">
        <f t="shared" ref="Q1359:Q1361" si="2353">R1359/1000000</f>
        <v>0</v>
      </c>
      <c r="R1359" s="181">
        <f t="shared" ref="R1359:R1360" si="2354">S1359-P1359</f>
        <v>0</v>
      </c>
      <c r="S1359" s="180">
        <v>5617731</v>
      </c>
      <c r="T1359" s="180">
        <f t="shared" si="2340"/>
        <v>5.617731</v>
      </c>
      <c r="U1359" s="186">
        <f t="shared" si="2341"/>
        <v>0</v>
      </c>
      <c r="V1359" s="227">
        <v>5</v>
      </c>
      <c r="W1359" s="239">
        <f t="shared" ref="W1359:W1360" si="2355">SUM(S1359/(V1359*1000000))</f>
        <v>1.1235462000000001</v>
      </c>
      <c r="X1359" s="186">
        <f t="shared" si="2337"/>
        <v>1.9769999999999999E-2</v>
      </c>
      <c r="Y1359" s="195">
        <v>2017</v>
      </c>
      <c r="Z1359" s="202"/>
      <c r="AA1359" s="202"/>
      <c r="AB1359" s="203" t="s">
        <v>4274</v>
      </c>
      <c r="AC1359" s="202"/>
    </row>
    <row r="1360" spans="1:29">
      <c r="A1360" s="262" t="s">
        <v>4275</v>
      </c>
      <c r="B1360" s="177">
        <v>18</v>
      </c>
      <c r="C1360" s="195">
        <v>38</v>
      </c>
      <c r="D1360" s="180">
        <f t="shared" si="2349"/>
        <v>28</v>
      </c>
      <c r="E1360" s="195">
        <v>54</v>
      </c>
      <c r="F1360" s="195">
        <v>42</v>
      </c>
      <c r="G1360" s="211">
        <f t="shared" si="2288"/>
        <v>12</v>
      </c>
      <c r="H1360" s="211">
        <f t="shared" si="2350"/>
        <v>48</v>
      </c>
      <c r="I1360" s="181">
        <f t="shared" si="2290"/>
        <v>-20</v>
      </c>
      <c r="J1360" s="196" t="s">
        <v>1572</v>
      </c>
      <c r="K1360" s="196" t="s">
        <v>1572</v>
      </c>
      <c r="L1360" s="197" t="s">
        <v>1536</v>
      </c>
      <c r="M1360" s="198">
        <f t="shared" si="2351"/>
        <v>26.435354</v>
      </c>
      <c r="N1360" s="180">
        <v>26435354</v>
      </c>
      <c r="O1360" s="198">
        <f t="shared" si="2352"/>
        <v>44.922302000000002</v>
      </c>
      <c r="P1360" s="180">
        <v>44922302</v>
      </c>
      <c r="Q1360" s="198">
        <f t="shared" si="2353"/>
        <v>0</v>
      </c>
      <c r="R1360" s="181">
        <f t="shared" si="2354"/>
        <v>0</v>
      </c>
      <c r="S1360" s="180">
        <v>44922302</v>
      </c>
      <c r="T1360" s="180">
        <f t="shared" si="2340"/>
        <v>44.922302000000002</v>
      </c>
      <c r="U1360" s="186">
        <f t="shared" si="2341"/>
        <v>0</v>
      </c>
      <c r="V1360" s="227">
        <v>40</v>
      </c>
      <c r="W1360" s="239">
        <f t="shared" si="2355"/>
        <v>1.12305755</v>
      </c>
      <c r="X1360" s="186">
        <f t="shared" si="2337"/>
        <v>0.66088385000000005</v>
      </c>
      <c r="Y1360" s="195">
        <v>2017</v>
      </c>
      <c r="Z1360" s="202"/>
      <c r="AA1360" s="202"/>
      <c r="AB1360" s="203" t="s">
        <v>4276</v>
      </c>
      <c r="AC1360" s="202"/>
    </row>
    <row r="1361" spans="1:29">
      <c r="A1361" s="263" t="s">
        <v>4277</v>
      </c>
      <c r="B1361" s="206">
        <v>29</v>
      </c>
      <c r="C1361" s="189">
        <v>35</v>
      </c>
      <c r="D1361" s="253">
        <f>AVERAGE(B1361:C1361)</f>
        <v>32</v>
      </c>
      <c r="E1361" s="189">
        <v>47</v>
      </c>
      <c r="F1361" s="189">
        <v>65</v>
      </c>
      <c r="G1361" s="244">
        <f t="shared" si="2288"/>
        <v>-18</v>
      </c>
      <c r="H1361" s="244">
        <f>AVERAGE(E1361:F1361)</f>
        <v>56</v>
      </c>
      <c r="I1361" s="244">
        <f t="shared" si="2290"/>
        <v>-24</v>
      </c>
      <c r="J1361" s="193" t="s">
        <v>4278</v>
      </c>
      <c r="K1361" s="193" t="s">
        <v>4279</v>
      </c>
      <c r="L1361" s="193" t="s">
        <v>1547</v>
      </c>
      <c r="M1361" s="184">
        <f t="shared" si="2351"/>
        <v>7.0219930000000002</v>
      </c>
      <c r="N1361" s="185">
        <v>7021993</v>
      </c>
      <c r="O1361" s="184">
        <f t="shared" si="2352"/>
        <v>29.807259999999999</v>
      </c>
      <c r="P1361" s="185">
        <v>29807260</v>
      </c>
      <c r="Q1361" s="184">
        <f t="shared" si="2353"/>
        <v>15.1</v>
      </c>
      <c r="R1361" s="185">
        <v>15100000</v>
      </c>
      <c r="S1361" s="185">
        <v>44907260</v>
      </c>
      <c r="T1361" s="185">
        <f t="shared" si="2340"/>
        <v>44.907260000000001</v>
      </c>
      <c r="U1361" s="209">
        <f t="shared" si="2341"/>
        <v>0.33624852640753411</v>
      </c>
      <c r="V1361" s="187">
        <v>40</v>
      </c>
      <c r="W1361" s="223">
        <f>SUM(T1361/V1361)</f>
        <v>1.1226815000000001</v>
      </c>
      <c r="X1361" s="228">
        <f t="shared" si="2337"/>
        <v>0.17554982499999999</v>
      </c>
      <c r="Y1361" s="189">
        <v>2013</v>
      </c>
      <c r="Z1361" s="190"/>
      <c r="AA1361" s="190"/>
      <c r="AB1361" s="224" t="s">
        <v>4280</v>
      </c>
      <c r="AC1361" s="189"/>
    </row>
    <row r="1362" spans="1:29">
      <c r="A1362" s="268" t="s">
        <v>4281</v>
      </c>
      <c r="B1362" s="177">
        <v>22</v>
      </c>
      <c r="C1362" s="189" t="s">
        <v>1537</v>
      </c>
      <c r="D1362" s="189" t="s">
        <v>1537</v>
      </c>
      <c r="E1362" s="189">
        <v>29</v>
      </c>
      <c r="F1362" s="189" t="s">
        <v>1537</v>
      </c>
      <c r="G1362" s="189" t="s">
        <v>1537</v>
      </c>
      <c r="H1362" s="189" t="s">
        <v>1537</v>
      </c>
      <c r="I1362" s="189" t="s">
        <v>1537</v>
      </c>
      <c r="J1362" s="183" t="s">
        <v>1910</v>
      </c>
      <c r="K1362" s="183" t="s">
        <v>1911</v>
      </c>
      <c r="L1362" s="183" t="s">
        <v>1547</v>
      </c>
      <c r="M1362" s="184">
        <f t="shared" si="2351"/>
        <v>1.147073</v>
      </c>
      <c r="N1362" s="180">
        <v>1147073</v>
      </c>
      <c r="O1362" s="184">
        <f t="shared" si="2352"/>
        <v>2.7837390000000002</v>
      </c>
      <c r="P1362" s="180">
        <v>2783739</v>
      </c>
      <c r="Q1362" s="184">
        <v>0</v>
      </c>
      <c r="R1362" s="185">
        <v>0</v>
      </c>
      <c r="S1362" s="180">
        <v>2783739</v>
      </c>
      <c r="T1362" s="185">
        <f>S1362/100000</f>
        <v>27.837389999999999</v>
      </c>
      <c r="U1362" s="182">
        <v>0</v>
      </c>
      <c r="V1362" s="187">
        <v>2.48</v>
      </c>
      <c r="W1362" s="239">
        <f>SUM(S1362/(V1362*1000000))</f>
        <v>1.1224754032258064</v>
      </c>
      <c r="X1362" s="186">
        <f t="shared" si="2337"/>
        <v>0.46252943548387099</v>
      </c>
      <c r="Y1362" s="178">
        <v>2018</v>
      </c>
      <c r="Z1362" s="190"/>
      <c r="AA1362" s="190"/>
      <c r="AB1362" s="191" t="s">
        <v>4282</v>
      </c>
      <c r="AC1362" s="190"/>
    </row>
    <row r="1363" spans="1:29">
      <c r="A1363" s="262" t="s">
        <v>4283</v>
      </c>
      <c r="B1363" s="177">
        <v>23</v>
      </c>
      <c r="C1363" s="195">
        <v>34</v>
      </c>
      <c r="D1363" s="252">
        <f>(B1363+C1363)/2</f>
        <v>28.5</v>
      </c>
      <c r="E1363" s="195">
        <v>22</v>
      </c>
      <c r="F1363" s="195">
        <v>43</v>
      </c>
      <c r="G1363" s="180">
        <f t="shared" ref="G1363:G1400" si="2356">SUM(E1363-F1363)</f>
        <v>-21</v>
      </c>
      <c r="H1363" s="195">
        <f>(E1363+F1363)/2</f>
        <v>32.5</v>
      </c>
      <c r="I1363" s="208">
        <f t="shared" ref="I1363:I1400" si="2357">SUM(D1363-H1363)</f>
        <v>-4</v>
      </c>
      <c r="J1363" s="183" t="s">
        <v>1565</v>
      </c>
      <c r="K1363" s="183" t="s">
        <v>1565</v>
      </c>
      <c r="L1363" s="183" t="s">
        <v>1557</v>
      </c>
      <c r="M1363" s="184">
        <f t="shared" si="2351"/>
        <v>13.841146</v>
      </c>
      <c r="N1363" s="180">
        <v>13841146</v>
      </c>
      <c r="O1363" s="216">
        <f t="shared" si="2352"/>
        <v>28.848693000000001</v>
      </c>
      <c r="P1363" s="180">
        <v>28848693</v>
      </c>
      <c r="Q1363" s="184">
        <f>R1363/1000000</f>
        <v>27.120307</v>
      </c>
      <c r="R1363" s="185">
        <v>27120307</v>
      </c>
      <c r="S1363" s="185">
        <f>R1363+P1363</f>
        <v>55969000</v>
      </c>
      <c r="T1363" s="185">
        <f t="shared" ref="T1363:T1365" si="2358">S1363/1000000</f>
        <v>55.969000000000001</v>
      </c>
      <c r="U1363" s="209">
        <f>R1363/S1363</f>
        <v>0.48455943468705892</v>
      </c>
      <c r="V1363" s="187">
        <v>50</v>
      </c>
      <c r="W1363" s="188">
        <f t="shared" ref="W1363:W1364" si="2359">SUM(T1363/V1363)</f>
        <v>1.11938</v>
      </c>
      <c r="X1363" s="209">
        <f>N1363/(V1363*1000000)</f>
        <v>0.27682291999999997</v>
      </c>
      <c r="Y1363" s="195">
        <v>2016</v>
      </c>
      <c r="Z1363" s="190"/>
      <c r="AA1363" s="190"/>
      <c r="AB1363" s="191" t="s">
        <v>4284</v>
      </c>
      <c r="AC1363" s="190"/>
    </row>
    <row r="1364" spans="1:29">
      <c r="A1364" s="261" t="s">
        <v>4285</v>
      </c>
      <c r="B1364" s="206">
        <v>4</v>
      </c>
      <c r="C1364" s="189">
        <v>25</v>
      </c>
      <c r="D1364" s="247">
        <f>AVERAGE(B1364:C1364)</f>
        <v>14.5</v>
      </c>
      <c r="E1364" s="189">
        <v>46</v>
      </c>
      <c r="F1364" s="178">
        <v>46</v>
      </c>
      <c r="G1364" s="220">
        <f t="shared" si="2356"/>
        <v>0</v>
      </c>
      <c r="H1364" s="220">
        <f>AVERAGE(E1364:F1364)</f>
        <v>46</v>
      </c>
      <c r="I1364" s="220">
        <f t="shared" si="2357"/>
        <v>-31.5</v>
      </c>
      <c r="J1364" s="213" t="s">
        <v>1609</v>
      </c>
      <c r="K1364" s="213" t="s">
        <v>2336</v>
      </c>
      <c r="L1364" s="213" t="s">
        <v>1547</v>
      </c>
      <c r="M1364" s="184">
        <v>10.93</v>
      </c>
      <c r="N1364" s="222">
        <f>M1364*1000000</f>
        <v>10930000</v>
      </c>
      <c r="O1364" s="184">
        <v>28.09</v>
      </c>
      <c r="P1364" s="222">
        <f>O1364*1000000</f>
        <v>28090000</v>
      </c>
      <c r="Q1364" s="184">
        <v>54</v>
      </c>
      <c r="R1364" s="180">
        <f>SUM(Q1364*1000000)</f>
        <v>54000000</v>
      </c>
      <c r="S1364" s="185">
        <f>SUM(N1364:P1364)</f>
        <v>39020028.090000004</v>
      </c>
      <c r="T1364" s="180">
        <f t="shared" si="2358"/>
        <v>39.020028090000004</v>
      </c>
      <c r="U1364" s="209">
        <f t="shared" ref="U1364:U1366" si="2360">(R1364/S1364)</f>
        <v>1.3839046931347301</v>
      </c>
      <c r="V1364" s="187">
        <v>35</v>
      </c>
      <c r="W1364" s="223">
        <f t="shared" si="2359"/>
        <v>1.1148579454285716</v>
      </c>
      <c r="X1364" s="228">
        <f t="shared" ref="X1364:X1366" si="2361">SUM(M1364/V1364)</f>
        <v>0.31228571428571428</v>
      </c>
      <c r="Y1364" s="178">
        <v>2011</v>
      </c>
      <c r="Z1364" s="190"/>
      <c r="AA1364" s="190"/>
      <c r="AB1364" s="224" t="s">
        <v>4286</v>
      </c>
      <c r="AC1364" s="189"/>
    </row>
    <row r="1365" spans="1:29">
      <c r="A1365" s="249" t="s">
        <v>4287</v>
      </c>
      <c r="B1365" s="177">
        <v>100</v>
      </c>
      <c r="C1365" s="177">
        <v>65</v>
      </c>
      <c r="D1365" s="177">
        <f>(B1365+C1365)/2</f>
        <v>82.5</v>
      </c>
      <c r="E1365" s="177">
        <v>87</v>
      </c>
      <c r="F1365" s="177">
        <v>63</v>
      </c>
      <c r="G1365" s="177">
        <f t="shared" si="2356"/>
        <v>24</v>
      </c>
      <c r="H1365" s="177">
        <f>(E1365+F1365)/2</f>
        <v>75</v>
      </c>
      <c r="I1365" s="177">
        <f t="shared" si="2357"/>
        <v>7.5</v>
      </c>
      <c r="J1365" s="183" t="s">
        <v>1554</v>
      </c>
      <c r="K1365" s="232" t="s">
        <v>2939</v>
      </c>
      <c r="L1365" s="232" t="s">
        <v>1547</v>
      </c>
      <c r="M1365" s="216">
        <f>N1365/1000000</f>
        <v>2.0450680000000001</v>
      </c>
      <c r="N1365" s="180">
        <v>2045068</v>
      </c>
      <c r="O1365" s="216">
        <f>P1365/1000000</f>
        <v>5.5665339999999999</v>
      </c>
      <c r="P1365" s="180">
        <v>5566534</v>
      </c>
      <c r="Q1365" s="216">
        <f>R1365/1000000</f>
        <v>0</v>
      </c>
      <c r="R1365" s="180">
        <v>0</v>
      </c>
      <c r="S1365" s="180">
        <f>P1365+R1365</f>
        <v>5566534</v>
      </c>
      <c r="T1365" s="180">
        <f t="shared" si="2358"/>
        <v>5.5665339999999999</v>
      </c>
      <c r="U1365" s="234">
        <f t="shared" si="2360"/>
        <v>0</v>
      </c>
      <c r="V1365" s="227">
        <v>5</v>
      </c>
      <c r="W1365" s="235">
        <f>SUM(S1365/(V1365*1000000))</f>
        <v>1.1133067999999999</v>
      </c>
      <c r="X1365" s="234">
        <f t="shared" si="2361"/>
        <v>0.40901360000000003</v>
      </c>
      <c r="Y1365" s="177">
        <v>2019</v>
      </c>
      <c r="Z1365" s="236"/>
      <c r="AA1365" s="236"/>
      <c r="AB1365" s="251" t="s">
        <v>4288</v>
      </c>
      <c r="AC1365" s="190"/>
    </row>
    <row r="1366" spans="1:29">
      <c r="A1366" s="261" t="s">
        <v>4289</v>
      </c>
      <c r="B1366" s="218">
        <v>46</v>
      </c>
      <c r="C1366" s="178">
        <v>47</v>
      </c>
      <c r="D1366" s="218">
        <f>AVERAGE(B1366:C1366)</f>
        <v>46.5</v>
      </c>
      <c r="E1366" s="178">
        <v>27</v>
      </c>
      <c r="F1366" s="178">
        <v>45</v>
      </c>
      <c r="G1366" s="178">
        <f t="shared" si="2356"/>
        <v>-18</v>
      </c>
      <c r="H1366" s="178">
        <f>AVERAGE(E1366:F1366)</f>
        <v>36</v>
      </c>
      <c r="I1366" s="218">
        <f t="shared" si="2357"/>
        <v>10.5</v>
      </c>
      <c r="J1366" s="213" t="s">
        <v>1636</v>
      </c>
      <c r="K1366" s="213" t="s">
        <v>2586</v>
      </c>
      <c r="L1366" s="213" t="s">
        <v>1541</v>
      </c>
      <c r="M1366" s="221">
        <v>7.6</v>
      </c>
      <c r="N1366" s="222">
        <f>M1366*1000000</f>
        <v>7600000</v>
      </c>
      <c r="O1366" s="184">
        <v>15.1</v>
      </c>
      <c r="P1366" s="222">
        <f>O1366*1000000</f>
        <v>15100000</v>
      </c>
      <c r="Q1366" s="184">
        <v>18.28</v>
      </c>
      <c r="R1366" s="180">
        <f>SUM(Q1366*1000000)</f>
        <v>18280000</v>
      </c>
      <c r="S1366" s="222">
        <f>T1366*1000000</f>
        <v>33380000.000000004</v>
      </c>
      <c r="T1366" s="222">
        <v>33.380000000000003</v>
      </c>
      <c r="U1366" s="209">
        <f t="shared" si="2360"/>
        <v>0.54763331336129417</v>
      </c>
      <c r="V1366" s="187">
        <v>30</v>
      </c>
      <c r="W1366" s="223">
        <f t="shared" ref="W1366:W1368" si="2362">SUM(T1366/V1366)</f>
        <v>1.1126666666666667</v>
      </c>
      <c r="X1366" s="228">
        <f t="shared" si="2361"/>
        <v>0.2533333333333333</v>
      </c>
      <c r="Y1366" s="178">
        <v>2009</v>
      </c>
      <c r="Z1366" s="190"/>
      <c r="AA1366" s="190"/>
      <c r="AB1366" s="224" t="s">
        <v>4290</v>
      </c>
      <c r="AC1366" s="189"/>
    </row>
    <row r="1367" spans="1:29">
      <c r="A1367" s="262" t="s">
        <v>4291</v>
      </c>
      <c r="B1367" s="177">
        <v>82</v>
      </c>
      <c r="C1367" s="195">
        <v>72</v>
      </c>
      <c r="D1367" s="252">
        <f>(B1367+C1367)/2</f>
        <v>77</v>
      </c>
      <c r="E1367" s="195">
        <v>85</v>
      </c>
      <c r="F1367" s="195">
        <v>78</v>
      </c>
      <c r="G1367" s="180">
        <f t="shared" si="2356"/>
        <v>7</v>
      </c>
      <c r="H1367" s="195">
        <f>(E1367+F1367)/2</f>
        <v>81.5</v>
      </c>
      <c r="I1367" s="208">
        <f t="shared" si="2357"/>
        <v>-4.5</v>
      </c>
      <c r="J1367" s="204" t="s">
        <v>1554</v>
      </c>
      <c r="K1367" s="204" t="s">
        <v>1554</v>
      </c>
      <c r="L1367" s="183" t="s">
        <v>1547</v>
      </c>
      <c r="M1367" s="184">
        <f>N1367/1000000</f>
        <v>9.3824000000000005E-2</v>
      </c>
      <c r="N1367" s="180">
        <v>93824</v>
      </c>
      <c r="O1367" s="216">
        <f>P1367/1000000</f>
        <v>5.8798349999999999</v>
      </c>
      <c r="P1367" s="180">
        <v>5879835</v>
      </c>
      <c r="Q1367" s="184">
        <f>R1367/1000000</f>
        <v>4.0893379999999997</v>
      </c>
      <c r="R1367" s="185">
        <v>4089338</v>
      </c>
      <c r="S1367" s="185">
        <f>R1367+P1367</f>
        <v>9969173</v>
      </c>
      <c r="T1367" s="185">
        <f>S1367/1000000</f>
        <v>9.9691729999999996</v>
      </c>
      <c r="U1367" s="209">
        <f>R1367/S1367</f>
        <v>0.41019831835599602</v>
      </c>
      <c r="V1367" s="187">
        <v>9</v>
      </c>
      <c r="W1367" s="188">
        <f t="shared" si="2362"/>
        <v>1.1076858888888887</v>
      </c>
      <c r="X1367" s="209">
        <f>N1367/(V1367*1000000)</f>
        <v>1.0424888888888888E-2</v>
      </c>
      <c r="Y1367" s="195">
        <v>2016</v>
      </c>
      <c r="Z1367" s="190"/>
      <c r="AA1367" s="190"/>
      <c r="AB1367" s="191" t="s">
        <v>4292</v>
      </c>
      <c r="AC1367" s="190"/>
    </row>
    <row r="1368" spans="1:29">
      <c r="A1368" s="261" t="s">
        <v>4293</v>
      </c>
      <c r="B1368" s="218">
        <v>75</v>
      </c>
      <c r="C1368" s="178">
        <v>64</v>
      </c>
      <c r="D1368" s="218">
        <f>AVERAGE(B1368:C1368)</f>
        <v>69.5</v>
      </c>
      <c r="E1368" s="178">
        <v>65</v>
      </c>
      <c r="F1368" s="178">
        <v>75</v>
      </c>
      <c r="G1368" s="178">
        <f t="shared" si="2356"/>
        <v>-10</v>
      </c>
      <c r="H1368" s="178">
        <f>AVERAGE(E1368:F1368)</f>
        <v>70</v>
      </c>
      <c r="I1368" s="218">
        <f t="shared" si="2357"/>
        <v>-0.5</v>
      </c>
      <c r="J1368" s="213" t="s">
        <v>1701</v>
      </c>
      <c r="K1368" s="213" t="s">
        <v>1701</v>
      </c>
      <c r="L1368" s="213" t="s">
        <v>1541</v>
      </c>
      <c r="M1368" s="221">
        <v>1.5</v>
      </c>
      <c r="N1368" s="222">
        <f>M1368*1000000</f>
        <v>1500000</v>
      </c>
      <c r="O1368" s="184">
        <v>8.1199999999999992</v>
      </c>
      <c r="P1368" s="222">
        <f>O1368*1000000</f>
        <v>8119999.9999999991</v>
      </c>
      <c r="Q1368" s="184">
        <v>19.510000000000002</v>
      </c>
      <c r="R1368" s="180">
        <f>SUM(Q1368*1000000)</f>
        <v>19510000</v>
      </c>
      <c r="S1368" s="222">
        <f>T1368*1000000</f>
        <v>27630000</v>
      </c>
      <c r="T1368" s="222">
        <v>27.63</v>
      </c>
      <c r="U1368" s="209">
        <f t="shared" ref="U1368:U1379" si="2363">(R1368/S1368)</f>
        <v>0.70611653999276147</v>
      </c>
      <c r="V1368" s="187">
        <v>25</v>
      </c>
      <c r="W1368" s="223">
        <f t="shared" si="2362"/>
        <v>1.1052</v>
      </c>
      <c r="X1368" s="228">
        <f t="shared" ref="X1368:X1379" si="2364">SUM(M1368/V1368)</f>
        <v>0.06</v>
      </c>
      <c r="Y1368" s="178">
        <v>2009</v>
      </c>
      <c r="Z1368" s="190"/>
      <c r="AA1368" s="190"/>
      <c r="AB1368" s="224" t="s">
        <v>4294</v>
      </c>
      <c r="AC1368" s="189"/>
    </row>
    <row r="1369" spans="1:29">
      <c r="A1369" s="268" t="s">
        <v>4295</v>
      </c>
      <c r="B1369" s="177">
        <v>85</v>
      </c>
      <c r="C1369" s="178">
        <v>74</v>
      </c>
      <c r="D1369" s="180">
        <f>(B1369+C1369)/2</f>
        <v>79.5</v>
      </c>
      <c r="E1369" s="178">
        <v>78</v>
      </c>
      <c r="F1369" s="180">
        <v>75</v>
      </c>
      <c r="G1369" s="181">
        <f t="shared" si="2356"/>
        <v>3</v>
      </c>
      <c r="H1369" s="182">
        <f>(E1369+F1369)/2</f>
        <v>76.5</v>
      </c>
      <c r="I1369" s="181">
        <f t="shared" si="2357"/>
        <v>3</v>
      </c>
      <c r="J1369" s="204" t="s">
        <v>1554</v>
      </c>
      <c r="K1369" s="204" t="s">
        <v>1554</v>
      </c>
      <c r="L1369" s="183" t="s">
        <v>1541</v>
      </c>
      <c r="M1369" s="184">
        <f>N1369/1000000</f>
        <v>0.23739299999999999</v>
      </c>
      <c r="N1369" s="180">
        <v>237393</v>
      </c>
      <c r="O1369" s="184">
        <f>P1369/1000000</f>
        <v>3.480702</v>
      </c>
      <c r="P1369" s="180">
        <v>3480702</v>
      </c>
      <c r="Q1369" s="184">
        <f>R1369/1000000</f>
        <v>3.1453220000000002</v>
      </c>
      <c r="R1369" s="185">
        <f>S1369-P1369</f>
        <v>3145322</v>
      </c>
      <c r="S1369" s="180">
        <v>6626024</v>
      </c>
      <c r="T1369" s="185">
        <f>S1369/100000</f>
        <v>66.260239999999996</v>
      </c>
      <c r="U1369" s="186">
        <f t="shared" si="2363"/>
        <v>0.47469221361105846</v>
      </c>
      <c r="V1369" s="187">
        <v>6</v>
      </c>
      <c r="W1369" s="239">
        <f>SUM(S1369/(V1369*1000000))</f>
        <v>1.1043373333333333</v>
      </c>
      <c r="X1369" s="186">
        <f t="shared" si="2364"/>
        <v>3.9565499999999997E-2</v>
      </c>
      <c r="Y1369" s="178">
        <v>2018</v>
      </c>
      <c r="Z1369" s="190"/>
      <c r="AA1369" s="190"/>
      <c r="AB1369" s="191" t="s">
        <v>4296</v>
      </c>
      <c r="AC1369" s="190"/>
    </row>
    <row r="1370" spans="1:29">
      <c r="A1370" s="261" t="s">
        <v>4297</v>
      </c>
      <c r="B1370" s="206">
        <v>44</v>
      </c>
      <c r="C1370" s="189">
        <v>39</v>
      </c>
      <c r="D1370" s="247">
        <f>AVERAGE(B1370:C1370)</f>
        <v>41.5</v>
      </c>
      <c r="E1370" s="189">
        <v>47</v>
      </c>
      <c r="F1370" s="178">
        <v>57</v>
      </c>
      <c r="G1370" s="220">
        <f t="shared" si="2356"/>
        <v>-10</v>
      </c>
      <c r="H1370" s="220">
        <f>AVERAGE(E1370:F1370)</f>
        <v>52</v>
      </c>
      <c r="I1370" s="220">
        <f t="shared" si="2357"/>
        <v>-10.5</v>
      </c>
      <c r="J1370" s="213" t="s">
        <v>1609</v>
      </c>
      <c r="K1370" s="213" t="s">
        <v>1965</v>
      </c>
      <c r="L1370" s="213" t="s">
        <v>1541</v>
      </c>
      <c r="M1370" s="184">
        <v>33.5</v>
      </c>
      <c r="N1370" s="222">
        <f>M1370*1000000</f>
        <v>33500000</v>
      </c>
      <c r="O1370" s="184">
        <v>98.78</v>
      </c>
      <c r="P1370" s="222">
        <f>O1370*1000000</f>
        <v>98780000</v>
      </c>
      <c r="Q1370" s="184">
        <v>129.04</v>
      </c>
      <c r="R1370" s="180">
        <f>SUM(Q1370*1000000)</f>
        <v>129039999.99999999</v>
      </c>
      <c r="S1370" s="185">
        <f>SUM(N1370:P1370)</f>
        <v>132280098.78</v>
      </c>
      <c r="T1370" s="180">
        <f t="shared" ref="T1370:T1374" si="2365">S1370/1000000</f>
        <v>132.28009878</v>
      </c>
      <c r="U1370" s="209">
        <f t="shared" si="2363"/>
        <v>0.97550577290247764</v>
      </c>
      <c r="V1370" s="187">
        <v>120</v>
      </c>
      <c r="W1370" s="223">
        <f>SUM(T1370/V1370)</f>
        <v>1.1023341565</v>
      </c>
      <c r="X1370" s="228">
        <f t="shared" si="2364"/>
        <v>0.27916666666666667</v>
      </c>
      <c r="Y1370" s="178">
        <v>2011</v>
      </c>
      <c r="Z1370" s="190"/>
      <c r="AA1370" s="190"/>
      <c r="AB1370" s="224" t="s">
        <v>4298</v>
      </c>
      <c r="AC1370" s="189"/>
    </row>
    <row r="1371" spans="1:29">
      <c r="A1371" s="262" t="s">
        <v>4299</v>
      </c>
      <c r="B1371" s="177">
        <v>88</v>
      </c>
      <c r="C1371" s="195">
        <v>65</v>
      </c>
      <c r="D1371" s="180">
        <f>(B1371+C1371)/2</f>
        <v>76.5</v>
      </c>
      <c r="E1371" s="195">
        <v>90</v>
      </c>
      <c r="F1371" s="195">
        <v>75</v>
      </c>
      <c r="G1371" s="182">
        <f t="shared" si="2356"/>
        <v>15</v>
      </c>
      <c r="H1371" s="182">
        <f>(E1371+F1371)/2</f>
        <v>82.5</v>
      </c>
      <c r="I1371" s="181">
        <f t="shared" si="2357"/>
        <v>-6</v>
      </c>
      <c r="J1371" s="196" t="s">
        <v>1572</v>
      </c>
      <c r="K1371" s="196" t="s">
        <v>1572</v>
      </c>
      <c r="L1371" s="183" t="s">
        <v>1536</v>
      </c>
      <c r="M1371" s="198">
        <f t="shared" ref="M1371:M1374" si="2366">N1371/1000000</f>
        <v>4.5920000000000002E-2</v>
      </c>
      <c r="N1371" s="180">
        <v>45920</v>
      </c>
      <c r="O1371" s="198">
        <f t="shared" ref="O1371:O1374" si="2367">P1371/1000000</f>
        <v>6.170998</v>
      </c>
      <c r="P1371" s="180">
        <v>6170998</v>
      </c>
      <c r="Q1371" s="198">
        <f t="shared" ref="Q1371:Q1374" si="2368">R1371/1000000</f>
        <v>0</v>
      </c>
      <c r="R1371" s="181">
        <f>S1371-P1371</f>
        <v>0</v>
      </c>
      <c r="S1371" s="180">
        <v>6170998</v>
      </c>
      <c r="T1371" s="180">
        <f t="shared" si="2365"/>
        <v>6.170998</v>
      </c>
      <c r="U1371" s="186">
        <f t="shared" si="2363"/>
        <v>0</v>
      </c>
      <c r="V1371" s="227">
        <v>5.6</v>
      </c>
      <c r="W1371" s="239">
        <f>SUM(S1371/(V1371*1000000))</f>
        <v>1.1019639285714287</v>
      </c>
      <c r="X1371" s="186">
        <f t="shared" si="2364"/>
        <v>8.2000000000000007E-3</v>
      </c>
      <c r="Y1371" s="195">
        <v>2017</v>
      </c>
      <c r="Z1371" s="202"/>
      <c r="AA1371" s="202"/>
      <c r="AB1371" s="203" t="s">
        <v>4300</v>
      </c>
      <c r="AC1371" s="202"/>
    </row>
    <row r="1372" spans="1:29">
      <c r="A1372" s="261" t="s">
        <v>4301</v>
      </c>
      <c r="B1372" s="218">
        <v>32</v>
      </c>
      <c r="C1372" s="178">
        <v>40</v>
      </c>
      <c r="D1372" s="247">
        <f>AVERAGE(B1372:C1372)</f>
        <v>36</v>
      </c>
      <c r="E1372" s="178">
        <v>52</v>
      </c>
      <c r="F1372" s="178">
        <v>62</v>
      </c>
      <c r="G1372" s="220">
        <f t="shared" si="2356"/>
        <v>-10</v>
      </c>
      <c r="H1372" s="220">
        <f>AVERAGE(E1372:F1372)</f>
        <v>57</v>
      </c>
      <c r="I1372" s="220">
        <f t="shared" si="2357"/>
        <v>-21</v>
      </c>
      <c r="J1372" s="213" t="s">
        <v>1609</v>
      </c>
      <c r="K1372" s="213" t="s">
        <v>1815</v>
      </c>
      <c r="L1372" s="213" t="s">
        <v>1547</v>
      </c>
      <c r="M1372" s="221">
        <f t="shared" si="2366"/>
        <v>8.001932</v>
      </c>
      <c r="N1372" s="222">
        <v>8001932</v>
      </c>
      <c r="O1372" s="184">
        <f t="shared" si="2367"/>
        <v>18.62</v>
      </c>
      <c r="P1372" s="222">
        <v>18620000</v>
      </c>
      <c r="Q1372" s="184">
        <f t="shared" si="2368"/>
        <v>27.601189000000002</v>
      </c>
      <c r="R1372" s="185">
        <v>27601189</v>
      </c>
      <c r="S1372" s="222">
        <v>46221189</v>
      </c>
      <c r="T1372" s="222">
        <f t="shared" si="2365"/>
        <v>46.221189000000003</v>
      </c>
      <c r="U1372" s="209">
        <f t="shared" si="2363"/>
        <v>0.59715445658483601</v>
      </c>
      <c r="V1372" s="187">
        <v>42</v>
      </c>
      <c r="W1372" s="223">
        <f>SUM((S1372/1000000)/V1372)</f>
        <v>1.1005045</v>
      </c>
      <c r="X1372" s="228">
        <f t="shared" si="2364"/>
        <v>0.19052219047619048</v>
      </c>
      <c r="Y1372" s="182">
        <v>2012</v>
      </c>
      <c r="Z1372" s="190"/>
      <c r="AA1372" s="190"/>
      <c r="AB1372" s="224" t="s">
        <v>4302</v>
      </c>
      <c r="AC1372" s="189"/>
    </row>
    <row r="1373" spans="1:29">
      <c r="A1373" s="260" t="s">
        <v>4303</v>
      </c>
      <c r="B1373" s="177">
        <v>95</v>
      </c>
      <c r="C1373" s="177">
        <v>91</v>
      </c>
      <c r="D1373" s="177">
        <f t="shared" ref="D1373:D1374" si="2369">(B1373+C1373)/2</f>
        <v>93</v>
      </c>
      <c r="E1373" s="177">
        <v>93</v>
      </c>
      <c r="F1373" s="177">
        <v>74</v>
      </c>
      <c r="G1373" s="177">
        <f t="shared" si="2356"/>
        <v>19</v>
      </c>
      <c r="H1373" s="177">
        <f t="shared" ref="H1373:H1374" si="2370">(E1373+F1373)/2</f>
        <v>83.5</v>
      </c>
      <c r="I1373" s="177">
        <f t="shared" si="2357"/>
        <v>9.5</v>
      </c>
      <c r="J1373" s="183" t="s">
        <v>1554</v>
      </c>
      <c r="K1373" s="232" t="s">
        <v>1826</v>
      </c>
      <c r="L1373" s="232" t="s">
        <v>1541</v>
      </c>
      <c r="M1373" s="216">
        <f t="shared" si="2366"/>
        <v>16.754999999999999</v>
      </c>
      <c r="N1373" s="233">
        <v>16755000</v>
      </c>
      <c r="O1373" s="216">
        <f t="shared" si="2367"/>
        <v>37.604999999999997</v>
      </c>
      <c r="P1373" s="233">
        <v>37605000</v>
      </c>
      <c r="Q1373" s="216">
        <f t="shared" si="2368"/>
        <v>6.3437159999999997</v>
      </c>
      <c r="R1373" s="233">
        <v>6343716</v>
      </c>
      <c r="S1373" s="180">
        <f>P1373+R1373</f>
        <v>43948716</v>
      </c>
      <c r="T1373" s="180">
        <f t="shared" si="2365"/>
        <v>43.948715999999997</v>
      </c>
      <c r="U1373" s="234">
        <f t="shared" si="2363"/>
        <v>0.14434360266634411</v>
      </c>
      <c r="V1373" s="227">
        <v>40</v>
      </c>
      <c r="W1373" s="235">
        <f>SUM(S1373/(V1373*1000000))</f>
        <v>1.0987179</v>
      </c>
      <c r="X1373" s="234">
        <f t="shared" si="2364"/>
        <v>0.418875</v>
      </c>
      <c r="Y1373" s="177">
        <v>2019</v>
      </c>
      <c r="Z1373" s="236"/>
      <c r="AA1373" s="236"/>
      <c r="AB1373" s="232" t="s">
        <v>1537</v>
      </c>
      <c r="AC1373" s="190"/>
    </row>
    <row r="1374" spans="1:29">
      <c r="A1374" s="264" t="s">
        <v>4304</v>
      </c>
      <c r="B1374" s="206">
        <v>50</v>
      </c>
      <c r="C1374" s="189">
        <v>60</v>
      </c>
      <c r="D1374" s="253">
        <f t="shared" si="2369"/>
        <v>55</v>
      </c>
      <c r="E1374" s="189">
        <v>52</v>
      </c>
      <c r="F1374" s="189">
        <v>64</v>
      </c>
      <c r="G1374" s="246">
        <f t="shared" si="2356"/>
        <v>-12</v>
      </c>
      <c r="H1374" s="244">
        <f t="shared" si="2370"/>
        <v>58</v>
      </c>
      <c r="I1374" s="246">
        <f t="shared" si="2357"/>
        <v>-3</v>
      </c>
      <c r="J1374" s="213" t="s">
        <v>1636</v>
      </c>
      <c r="K1374" s="193" t="s">
        <v>1636</v>
      </c>
      <c r="L1374" s="193" t="s">
        <v>1547</v>
      </c>
      <c r="M1374" s="184">
        <f t="shared" si="2366"/>
        <v>33.028165000000001</v>
      </c>
      <c r="N1374" s="185">
        <v>33028165</v>
      </c>
      <c r="O1374" s="184">
        <f t="shared" si="2367"/>
        <v>93.436322000000004</v>
      </c>
      <c r="P1374" s="180">
        <v>93436322</v>
      </c>
      <c r="Q1374" s="184">
        <f t="shared" si="2368"/>
        <v>115.2</v>
      </c>
      <c r="R1374" s="180">
        <v>115200000</v>
      </c>
      <c r="S1374" s="185">
        <f>SUM(P1374+(Q1374*1000000))</f>
        <v>208636322</v>
      </c>
      <c r="T1374" s="185">
        <f t="shared" si="2365"/>
        <v>208.63632200000001</v>
      </c>
      <c r="U1374" s="209">
        <f t="shared" si="2363"/>
        <v>0.55215697293590138</v>
      </c>
      <c r="V1374" s="227">
        <v>190</v>
      </c>
      <c r="W1374" s="223">
        <f t="shared" ref="W1374:W1376" si="2371">SUM(T1374/V1374)</f>
        <v>1.098085905263158</v>
      </c>
      <c r="X1374" s="228">
        <f t="shared" si="2364"/>
        <v>0.17383244736842107</v>
      </c>
      <c r="Y1374" s="189">
        <v>2015</v>
      </c>
      <c r="Z1374" s="190"/>
      <c r="AA1374" s="190"/>
      <c r="AB1374" s="224" t="s">
        <v>4305</v>
      </c>
      <c r="AC1374" s="189"/>
    </row>
    <row r="1375" spans="1:29">
      <c r="A1375" s="261" t="s">
        <v>4306</v>
      </c>
      <c r="B1375" s="218">
        <v>15</v>
      </c>
      <c r="C1375" s="178">
        <v>33</v>
      </c>
      <c r="D1375" s="218">
        <f t="shared" ref="D1375:D1376" si="2372">AVERAGE(B1375:C1375)</f>
        <v>24</v>
      </c>
      <c r="E1375" s="178">
        <v>36</v>
      </c>
      <c r="F1375" s="178">
        <v>53</v>
      </c>
      <c r="G1375" s="178">
        <f t="shared" si="2356"/>
        <v>-17</v>
      </c>
      <c r="H1375" s="178">
        <f t="shared" ref="H1375:H1376" si="2373">AVERAGE(E1375:F1375)</f>
        <v>44.5</v>
      </c>
      <c r="I1375" s="218">
        <f t="shared" si="2357"/>
        <v>-20.5</v>
      </c>
      <c r="J1375" s="213" t="s">
        <v>1609</v>
      </c>
      <c r="K1375" s="213" t="s">
        <v>3032</v>
      </c>
      <c r="L1375" s="213" t="s">
        <v>1547</v>
      </c>
      <c r="M1375" s="221">
        <v>9.51</v>
      </c>
      <c r="N1375" s="222">
        <f t="shared" ref="N1375:N1376" si="2374">M1375*1000000</f>
        <v>9510000</v>
      </c>
      <c r="O1375" s="184">
        <v>25.88</v>
      </c>
      <c r="P1375" s="222">
        <f t="shared" ref="P1375:P1376" si="2375">O1375*1000000</f>
        <v>25880000</v>
      </c>
      <c r="Q1375" s="184">
        <v>45.36</v>
      </c>
      <c r="R1375" s="180">
        <f t="shared" ref="R1375:R1376" si="2376">SUM(Q1375*1000000)</f>
        <v>45360000</v>
      </c>
      <c r="S1375" s="222">
        <f t="shared" ref="S1375:S1376" si="2377">T1375*1000000</f>
        <v>71240000</v>
      </c>
      <c r="T1375" s="222">
        <v>71.239999999999995</v>
      </c>
      <c r="U1375" s="209">
        <f t="shared" si="2363"/>
        <v>0.63672094329028639</v>
      </c>
      <c r="V1375" s="187">
        <v>65</v>
      </c>
      <c r="W1375" s="223">
        <f t="shared" si="2371"/>
        <v>1.0959999999999999</v>
      </c>
      <c r="X1375" s="228">
        <f t="shared" si="2364"/>
        <v>0.14630769230769231</v>
      </c>
      <c r="Y1375" s="178">
        <v>2008</v>
      </c>
      <c r="Z1375" s="190"/>
      <c r="AA1375" s="190"/>
      <c r="AB1375" s="224" t="s">
        <v>4307</v>
      </c>
      <c r="AC1375" s="189"/>
    </row>
    <row r="1376" spans="1:29">
      <c r="A1376" s="261" t="s">
        <v>4308</v>
      </c>
      <c r="B1376" s="218">
        <v>27</v>
      </c>
      <c r="C1376" s="178">
        <v>37</v>
      </c>
      <c r="D1376" s="218">
        <f t="shared" si="2372"/>
        <v>32</v>
      </c>
      <c r="E1376" s="178">
        <v>62</v>
      </c>
      <c r="F1376" s="178">
        <v>48</v>
      </c>
      <c r="G1376" s="178">
        <f t="shared" si="2356"/>
        <v>14</v>
      </c>
      <c r="H1376" s="178">
        <f t="shared" si="2373"/>
        <v>55</v>
      </c>
      <c r="I1376" s="218">
        <f t="shared" si="2357"/>
        <v>-23</v>
      </c>
      <c r="J1376" s="213" t="s">
        <v>1757</v>
      </c>
      <c r="K1376" s="213" t="s">
        <v>1758</v>
      </c>
      <c r="L1376" s="213" t="s">
        <v>1541</v>
      </c>
      <c r="M1376" s="221">
        <v>12.4</v>
      </c>
      <c r="N1376" s="222">
        <f t="shared" si="2374"/>
        <v>12400000</v>
      </c>
      <c r="O1376" s="184">
        <v>31.16</v>
      </c>
      <c r="P1376" s="222">
        <f t="shared" si="2375"/>
        <v>31160000</v>
      </c>
      <c r="Q1376" s="184">
        <v>17.03</v>
      </c>
      <c r="R1376" s="180">
        <f t="shared" si="2376"/>
        <v>17030000</v>
      </c>
      <c r="S1376" s="222">
        <f t="shared" si="2377"/>
        <v>48190000</v>
      </c>
      <c r="T1376" s="222">
        <f>SUM(O1376+Q1376)</f>
        <v>48.19</v>
      </c>
      <c r="U1376" s="209">
        <f t="shared" si="2363"/>
        <v>0.353392820087155</v>
      </c>
      <c r="V1376" s="187">
        <v>44</v>
      </c>
      <c r="W1376" s="223">
        <f t="shared" si="2371"/>
        <v>1.0952272727272727</v>
      </c>
      <c r="X1376" s="228">
        <f t="shared" si="2364"/>
        <v>0.2818181818181818</v>
      </c>
      <c r="Y1376" s="178">
        <v>2010</v>
      </c>
      <c r="Z1376" s="190"/>
      <c r="AA1376" s="190"/>
      <c r="AB1376" s="224" t="s">
        <v>4309</v>
      </c>
      <c r="AC1376" s="189"/>
    </row>
    <row r="1377" spans="1:29">
      <c r="A1377" s="262" t="s">
        <v>4310</v>
      </c>
      <c r="B1377" s="177">
        <v>23</v>
      </c>
      <c r="C1377" s="195">
        <v>34</v>
      </c>
      <c r="D1377" s="180">
        <f>(B1377+C1377)/2</f>
        <v>28.5</v>
      </c>
      <c r="E1377" s="195">
        <v>38</v>
      </c>
      <c r="F1377" s="195">
        <v>43</v>
      </c>
      <c r="G1377" s="182">
        <f t="shared" si="2356"/>
        <v>-5</v>
      </c>
      <c r="H1377" s="182">
        <f>(E1377+F1377)/2</f>
        <v>40.5</v>
      </c>
      <c r="I1377" s="181">
        <f t="shared" si="2357"/>
        <v>-12</v>
      </c>
      <c r="J1377" s="196" t="s">
        <v>1990</v>
      </c>
      <c r="K1377" s="196" t="s">
        <v>2050</v>
      </c>
      <c r="L1377" s="213" t="s">
        <v>1574</v>
      </c>
      <c r="M1377" s="198">
        <f>N1377/1000000</f>
        <v>8.3441279999999995</v>
      </c>
      <c r="N1377" s="180">
        <v>8344128</v>
      </c>
      <c r="O1377" s="198">
        <f>P1377/1000000</f>
        <v>20.783704</v>
      </c>
      <c r="P1377" s="180">
        <v>20783704</v>
      </c>
      <c r="Q1377" s="198">
        <f>R1377/1000000</f>
        <v>11.976622000000001</v>
      </c>
      <c r="R1377" s="181">
        <f>S1377-P1377</f>
        <v>11976622</v>
      </c>
      <c r="S1377" s="180">
        <v>32760326</v>
      </c>
      <c r="T1377" s="180">
        <f>S1377/1000000</f>
        <v>32.760325999999999</v>
      </c>
      <c r="U1377" s="186">
        <f t="shared" si="2363"/>
        <v>0.36558311416070766</v>
      </c>
      <c r="V1377" s="227">
        <v>30</v>
      </c>
      <c r="W1377" s="239">
        <f>SUM(S1377/(V1377*1000000))</f>
        <v>1.0920108666666666</v>
      </c>
      <c r="X1377" s="186">
        <f t="shared" si="2364"/>
        <v>0.27813759999999998</v>
      </c>
      <c r="Y1377" s="195">
        <v>2017</v>
      </c>
      <c r="Z1377" s="202"/>
      <c r="AA1377" s="202"/>
      <c r="AB1377" s="203" t="s">
        <v>4311</v>
      </c>
      <c r="AC1377" s="202"/>
    </row>
    <row r="1378" spans="1:29">
      <c r="A1378" s="261" t="s">
        <v>4312</v>
      </c>
      <c r="B1378" s="218">
        <v>68</v>
      </c>
      <c r="C1378" s="178">
        <v>63</v>
      </c>
      <c r="D1378" s="218">
        <f t="shared" ref="D1378:D1379" si="2378">AVERAGE(B1378:C1378)</f>
        <v>65.5</v>
      </c>
      <c r="E1378" s="178">
        <v>52</v>
      </c>
      <c r="F1378" s="178">
        <v>66</v>
      </c>
      <c r="G1378" s="178">
        <f t="shared" si="2356"/>
        <v>-14</v>
      </c>
      <c r="H1378" s="178">
        <f t="shared" ref="H1378:H1379" si="2379">AVERAGE(E1378:F1378)</f>
        <v>59</v>
      </c>
      <c r="I1378" s="218">
        <f t="shared" si="2357"/>
        <v>6.5</v>
      </c>
      <c r="J1378" s="213" t="s">
        <v>1550</v>
      </c>
      <c r="K1378" s="213" t="s">
        <v>1623</v>
      </c>
      <c r="L1378" s="213" t="s">
        <v>1547</v>
      </c>
      <c r="M1378" s="221">
        <v>6.9</v>
      </c>
      <c r="N1378" s="222">
        <f t="shared" ref="N1378:N1379" si="2380">M1378*1000000</f>
        <v>6900000</v>
      </c>
      <c r="O1378" s="184">
        <v>15.28</v>
      </c>
      <c r="P1378" s="222">
        <f t="shared" ref="P1378:P1379" si="2381">O1378*1000000</f>
        <v>15280000</v>
      </c>
      <c r="Q1378" s="184">
        <v>4.37</v>
      </c>
      <c r="R1378" s="180">
        <f t="shared" ref="R1378:R1379" si="2382">SUM(Q1378*1000000)</f>
        <v>4370000</v>
      </c>
      <c r="S1378" s="222">
        <f>T1378*1000000</f>
        <v>19650000</v>
      </c>
      <c r="T1378" s="222">
        <f>SUM(O1378+Q1378)</f>
        <v>19.649999999999999</v>
      </c>
      <c r="U1378" s="209">
        <f t="shared" si="2363"/>
        <v>0.22239185750636131</v>
      </c>
      <c r="V1378" s="187">
        <v>18</v>
      </c>
      <c r="W1378" s="223">
        <f t="shared" ref="W1378:W1383" si="2383">SUM(T1378/V1378)</f>
        <v>1.0916666666666666</v>
      </c>
      <c r="X1378" s="228">
        <f t="shared" si="2364"/>
        <v>0.38333333333333336</v>
      </c>
      <c r="Y1378" s="178">
        <v>2010</v>
      </c>
      <c r="Z1378" s="190"/>
      <c r="AA1378" s="190"/>
      <c r="AB1378" s="224" t="s">
        <v>4313</v>
      </c>
      <c r="AC1378" s="189"/>
    </row>
    <row r="1379" spans="1:29">
      <c r="A1379" s="261" t="s">
        <v>4314</v>
      </c>
      <c r="B1379" s="206">
        <v>16</v>
      </c>
      <c r="C1379" s="189">
        <v>22</v>
      </c>
      <c r="D1379" s="218">
        <f t="shared" si="2378"/>
        <v>19</v>
      </c>
      <c r="E1379" s="189">
        <v>25</v>
      </c>
      <c r="F1379" s="178">
        <v>45</v>
      </c>
      <c r="G1379" s="178">
        <f t="shared" si="2356"/>
        <v>-20</v>
      </c>
      <c r="H1379" s="178">
        <f t="shared" si="2379"/>
        <v>35</v>
      </c>
      <c r="I1379" s="218">
        <f t="shared" si="2357"/>
        <v>-16</v>
      </c>
      <c r="J1379" s="213" t="s">
        <v>1402</v>
      </c>
      <c r="K1379" s="213" t="s">
        <v>1618</v>
      </c>
      <c r="L1379" s="213" t="s">
        <v>1547</v>
      </c>
      <c r="M1379" s="184">
        <v>8.4</v>
      </c>
      <c r="N1379" s="222">
        <f t="shared" si="2380"/>
        <v>8400000</v>
      </c>
      <c r="O1379" s="184">
        <v>18.88</v>
      </c>
      <c r="P1379" s="222">
        <f t="shared" si="2381"/>
        <v>18880000</v>
      </c>
      <c r="Q1379" s="184">
        <v>21.26</v>
      </c>
      <c r="R1379" s="180">
        <f t="shared" si="2382"/>
        <v>21260000</v>
      </c>
      <c r="S1379" s="185">
        <f>SUM(N1379:P1379)</f>
        <v>27280018.880000003</v>
      </c>
      <c r="T1379" s="180">
        <f t="shared" ref="T1379:T1381" si="2384">S1379/1000000</f>
        <v>27.280018880000004</v>
      </c>
      <c r="U1379" s="209">
        <f t="shared" si="2363"/>
        <v>0.77932497383960753</v>
      </c>
      <c r="V1379" s="187">
        <v>25</v>
      </c>
      <c r="W1379" s="223">
        <f t="shared" si="2383"/>
        <v>1.0912007552</v>
      </c>
      <c r="X1379" s="228">
        <f t="shared" si="2364"/>
        <v>0.33600000000000002</v>
      </c>
      <c r="Y1379" s="178">
        <v>2011</v>
      </c>
      <c r="Z1379" s="190"/>
      <c r="AA1379" s="190"/>
      <c r="AB1379" s="224" t="s">
        <v>4315</v>
      </c>
      <c r="AC1379" s="189"/>
    </row>
    <row r="1380" spans="1:29">
      <c r="A1380" s="262" t="s">
        <v>1028</v>
      </c>
      <c r="B1380" s="177">
        <v>77</v>
      </c>
      <c r="C1380" s="195">
        <v>66</v>
      </c>
      <c r="D1380" s="252">
        <f>(B1380+C1380)/2</f>
        <v>71.5</v>
      </c>
      <c r="E1380" s="195">
        <v>66</v>
      </c>
      <c r="F1380" s="195">
        <v>70</v>
      </c>
      <c r="G1380" s="180">
        <f t="shared" si="2356"/>
        <v>-4</v>
      </c>
      <c r="H1380" s="195">
        <f>(E1380+F1380)/2</f>
        <v>68</v>
      </c>
      <c r="I1380" s="208">
        <f t="shared" si="2357"/>
        <v>3.5</v>
      </c>
      <c r="J1380" s="204" t="s">
        <v>1608</v>
      </c>
      <c r="K1380" s="204" t="s">
        <v>1608</v>
      </c>
      <c r="L1380" s="183" t="s">
        <v>1547</v>
      </c>
      <c r="M1380" s="184">
        <f>N1380/1000000</f>
        <v>39.155217</v>
      </c>
      <c r="N1380" s="180">
        <v>39155217</v>
      </c>
      <c r="O1380" s="216">
        <f>P1380/1000000</f>
        <v>8.3201879999999999</v>
      </c>
      <c r="P1380" s="180">
        <v>8320188</v>
      </c>
      <c r="Q1380" s="184">
        <f>R1380/1000000</f>
        <v>209.12055100000001</v>
      </c>
      <c r="R1380" s="185">
        <v>209120551</v>
      </c>
      <c r="S1380" s="185">
        <f>R1380+P1380</f>
        <v>217440739</v>
      </c>
      <c r="T1380" s="185">
        <f t="shared" si="2384"/>
        <v>217.44073900000001</v>
      </c>
      <c r="U1380" s="209">
        <f>R1380/S1380</f>
        <v>0.96173583644783323</v>
      </c>
      <c r="V1380" s="187">
        <v>200</v>
      </c>
      <c r="W1380" s="188">
        <f t="shared" si="2383"/>
        <v>1.0872036950000001</v>
      </c>
      <c r="X1380" s="209">
        <f>N1380/(V1380*1000000)</f>
        <v>0.19577608499999999</v>
      </c>
      <c r="Y1380" s="195">
        <v>2016</v>
      </c>
      <c r="Z1380" s="190"/>
      <c r="AA1380" s="190"/>
      <c r="AB1380" s="191" t="s">
        <v>3820</v>
      </c>
      <c r="AC1380" s="190"/>
    </row>
    <row r="1381" spans="1:29">
      <c r="A1381" s="261" t="s">
        <v>4316</v>
      </c>
      <c r="B1381" s="206">
        <v>30</v>
      </c>
      <c r="C1381" s="189">
        <v>42</v>
      </c>
      <c r="D1381" s="247">
        <f t="shared" ref="D1381:D1382" si="2385">AVERAGE(B1381:C1381)</f>
        <v>36</v>
      </c>
      <c r="E1381" s="189">
        <v>39</v>
      </c>
      <c r="F1381" s="178">
        <v>50</v>
      </c>
      <c r="G1381" s="220">
        <f t="shared" si="2356"/>
        <v>-11</v>
      </c>
      <c r="H1381" s="220">
        <f t="shared" ref="H1381:H1382" si="2386">AVERAGE(E1381:F1381)</f>
        <v>44.5</v>
      </c>
      <c r="I1381" s="220">
        <f t="shared" si="2357"/>
        <v>-8.5</v>
      </c>
      <c r="J1381" s="213" t="s">
        <v>1701</v>
      </c>
      <c r="K1381" s="213" t="s">
        <v>4317</v>
      </c>
      <c r="L1381" s="213" t="s">
        <v>1547</v>
      </c>
      <c r="M1381" s="184">
        <v>9.4</v>
      </c>
      <c r="N1381" s="222">
        <f t="shared" ref="N1381:N1382" si="2387">M1381*1000000</f>
        <v>9400000</v>
      </c>
      <c r="O1381" s="184">
        <v>23.21</v>
      </c>
      <c r="P1381" s="222">
        <f t="shared" ref="P1381:P1382" si="2388">O1381*1000000</f>
        <v>23210000</v>
      </c>
      <c r="Q1381" s="184">
        <v>85.4</v>
      </c>
      <c r="R1381" s="180">
        <f t="shared" ref="R1381:R1383" si="2389">SUM(Q1381*1000000)</f>
        <v>85400000</v>
      </c>
      <c r="S1381" s="185">
        <f>SUM(N1381:P1381)</f>
        <v>32610023.210000001</v>
      </c>
      <c r="T1381" s="180">
        <f t="shared" si="2384"/>
        <v>32.610023210000001</v>
      </c>
      <c r="U1381" s="209">
        <f t="shared" ref="U1381:U1387" si="2390">(R1381/S1381)</f>
        <v>2.618826716253662</v>
      </c>
      <c r="V1381" s="187">
        <v>30</v>
      </c>
      <c r="W1381" s="223">
        <f t="shared" si="2383"/>
        <v>1.0870007736666667</v>
      </c>
      <c r="X1381" s="228">
        <f t="shared" ref="X1381:X1387" si="2391">SUM(M1381/V1381)</f>
        <v>0.31333333333333335</v>
      </c>
      <c r="Y1381" s="178">
        <v>2011</v>
      </c>
      <c r="Z1381" s="190"/>
      <c r="AA1381" s="190"/>
      <c r="AB1381" s="224" t="s">
        <v>4318</v>
      </c>
      <c r="AC1381" s="189"/>
    </row>
    <row r="1382" spans="1:29">
      <c r="A1382" s="261" t="s">
        <v>4319</v>
      </c>
      <c r="B1382" s="218">
        <v>5</v>
      </c>
      <c r="C1382" s="178">
        <v>17</v>
      </c>
      <c r="D1382" s="218">
        <f t="shared" si="2385"/>
        <v>11</v>
      </c>
      <c r="E1382" s="178">
        <v>51</v>
      </c>
      <c r="F1382" s="178">
        <v>51</v>
      </c>
      <c r="G1382" s="178">
        <f t="shared" si="2356"/>
        <v>0</v>
      </c>
      <c r="H1382" s="178">
        <f t="shared" si="2386"/>
        <v>51</v>
      </c>
      <c r="I1382" s="218">
        <f t="shared" si="2357"/>
        <v>-40</v>
      </c>
      <c r="J1382" s="213" t="s">
        <v>1534</v>
      </c>
      <c r="K1382" s="213" t="s">
        <v>1653</v>
      </c>
      <c r="L1382" s="213" t="s">
        <v>1547</v>
      </c>
      <c r="M1382" s="221">
        <v>7</v>
      </c>
      <c r="N1382" s="222">
        <f t="shared" si="2387"/>
        <v>7000000</v>
      </c>
      <c r="O1382" s="184">
        <v>17.21</v>
      </c>
      <c r="P1382" s="222">
        <f t="shared" si="2388"/>
        <v>17210000</v>
      </c>
      <c r="Q1382" s="184">
        <v>15.38</v>
      </c>
      <c r="R1382" s="180">
        <f t="shared" si="2389"/>
        <v>15380000</v>
      </c>
      <c r="S1382" s="222">
        <f>T1382*1000000</f>
        <v>32590000.000000004</v>
      </c>
      <c r="T1382" s="222">
        <v>32.590000000000003</v>
      </c>
      <c r="U1382" s="209">
        <f t="shared" si="2390"/>
        <v>0.47192390303774157</v>
      </c>
      <c r="V1382" s="187">
        <v>30</v>
      </c>
      <c r="W1382" s="223">
        <f t="shared" si="2383"/>
        <v>1.0863333333333334</v>
      </c>
      <c r="X1382" s="228">
        <f t="shared" si="2391"/>
        <v>0.23333333333333334</v>
      </c>
      <c r="Y1382" s="178">
        <v>2008</v>
      </c>
      <c r="Z1382" s="190"/>
      <c r="AA1382" s="190"/>
      <c r="AB1382" s="224" t="s">
        <v>4320</v>
      </c>
      <c r="AC1382" s="189"/>
    </row>
    <row r="1383" spans="1:29">
      <c r="A1383" s="264" t="s">
        <v>4321</v>
      </c>
      <c r="B1383" s="206">
        <v>85</v>
      </c>
      <c r="C1383" s="189">
        <v>82</v>
      </c>
      <c r="D1383" s="189">
        <f t="shared" ref="D1383:D1384" si="2392">(B1383+C1383)/2</f>
        <v>83.5</v>
      </c>
      <c r="E1383" s="195">
        <v>77</v>
      </c>
      <c r="F1383" s="189">
        <v>63</v>
      </c>
      <c r="G1383" s="195">
        <f t="shared" si="2356"/>
        <v>14</v>
      </c>
      <c r="H1383" s="189">
        <f t="shared" ref="H1383:H1384" si="2393">(E1383+F1383)/2</f>
        <v>70</v>
      </c>
      <c r="I1383" s="195">
        <f t="shared" si="2357"/>
        <v>13.5</v>
      </c>
      <c r="J1383" s="193" t="s">
        <v>1572</v>
      </c>
      <c r="K1383" s="193" t="s">
        <v>1572</v>
      </c>
      <c r="L1383" s="193" t="s">
        <v>1536</v>
      </c>
      <c r="M1383" s="184">
        <f t="shared" ref="M1383:M1384" si="2394">N1383/1000000</f>
        <v>7.1057350000000001</v>
      </c>
      <c r="N1383" s="185">
        <v>7105735</v>
      </c>
      <c r="O1383" s="184">
        <f t="shared" ref="O1383:O1384" si="2395">P1383/1000000</f>
        <v>16.658867999999998</v>
      </c>
      <c r="P1383" s="180">
        <v>16658868</v>
      </c>
      <c r="Q1383" s="216">
        <v>15.9</v>
      </c>
      <c r="R1383" s="180">
        <f t="shared" si="2389"/>
        <v>15900000</v>
      </c>
      <c r="S1383" s="185">
        <f>SUM(P1383+Q1383*1000000)</f>
        <v>32558868</v>
      </c>
      <c r="T1383" s="185">
        <f>S1383/1000000</f>
        <v>32.558867999999997</v>
      </c>
      <c r="U1383" s="209">
        <f t="shared" si="2390"/>
        <v>0.48834621645936832</v>
      </c>
      <c r="V1383" s="227">
        <v>30</v>
      </c>
      <c r="W1383" s="223">
        <f t="shared" si="2383"/>
        <v>1.0852955999999998</v>
      </c>
      <c r="X1383" s="228">
        <f t="shared" si="2391"/>
        <v>0.23685783333333335</v>
      </c>
      <c r="Y1383" s="189">
        <v>2015</v>
      </c>
      <c r="Z1383" s="190"/>
      <c r="AA1383" s="190"/>
      <c r="AB1383" s="224" t="s">
        <v>4322</v>
      </c>
      <c r="AC1383" s="189"/>
    </row>
    <row r="1384" spans="1:29">
      <c r="A1384" s="267" t="s">
        <v>4323</v>
      </c>
      <c r="B1384" s="177">
        <v>81</v>
      </c>
      <c r="C1384" s="178">
        <v>60</v>
      </c>
      <c r="D1384" s="180">
        <f t="shared" si="2392"/>
        <v>70.5</v>
      </c>
      <c r="E1384" s="178">
        <v>72</v>
      </c>
      <c r="F1384" s="180">
        <v>72</v>
      </c>
      <c r="G1384" s="181">
        <f t="shared" si="2356"/>
        <v>0</v>
      </c>
      <c r="H1384" s="182">
        <f t="shared" si="2393"/>
        <v>72</v>
      </c>
      <c r="I1384" s="181">
        <f t="shared" si="2357"/>
        <v>-1.5</v>
      </c>
      <c r="J1384" s="183" t="s">
        <v>1432</v>
      </c>
      <c r="K1384" s="183" t="s">
        <v>1432</v>
      </c>
      <c r="L1384" s="183" t="s">
        <v>1547</v>
      </c>
      <c r="M1384" s="184">
        <f t="shared" si="2394"/>
        <v>10.202108000000001</v>
      </c>
      <c r="N1384" s="180">
        <v>10202108</v>
      </c>
      <c r="O1384" s="184">
        <f t="shared" si="2395"/>
        <v>21.704844000000001</v>
      </c>
      <c r="P1384" s="180">
        <v>21704844</v>
      </c>
      <c r="Q1384" s="184">
        <f>R1384/1000000</f>
        <v>19.501211000000001</v>
      </c>
      <c r="R1384" s="180">
        <v>19501211</v>
      </c>
      <c r="S1384" s="180">
        <v>41206055</v>
      </c>
      <c r="T1384" s="185">
        <f>S1384/100000</f>
        <v>412.06054999999998</v>
      </c>
      <c r="U1384" s="186">
        <f t="shared" si="2390"/>
        <v>0.47326081082015736</v>
      </c>
      <c r="V1384" s="187">
        <v>38</v>
      </c>
      <c r="W1384" s="239">
        <f>SUM(S1384/(V1384*1000000))</f>
        <v>1.0843698684210525</v>
      </c>
      <c r="X1384" s="186">
        <f t="shared" si="2391"/>
        <v>0.2684765263157895</v>
      </c>
      <c r="Y1384" s="178">
        <v>2018</v>
      </c>
      <c r="Z1384" s="190"/>
      <c r="AA1384" s="190"/>
      <c r="AB1384" s="191" t="s">
        <v>4324</v>
      </c>
      <c r="AC1384" s="190"/>
    </row>
    <row r="1385" spans="1:29">
      <c r="A1385" s="261" t="s">
        <v>4325</v>
      </c>
      <c r="B1385" s="218">
        <v>23</v>
      </c>
      <c r="C1385" s="178">
        <v>25</v>
      </c>
      <c r="D1385" s="218">
        <f t="shared" ref="D1385:D1386" si="2396">AVERAGE(B1385:C1385)</f>
        <v>24</v>
      </c>
      <c r="E1385" s="178">
        <v>42</v>
      </c>
      <c r="F1385" s="178">
        <v>57</v>
      </c>
      <c r="G1385" s="178">
        <f t="shared" si="2356"/>
        <v>-15</v>
      </c>
      <c r="H1385" s="178">
        <f t="shared" ref="H1385:H1386" si="2397">AVERAGE(E1385:F1385)</f>
        <v>49.5</v>
      </c>
      <c r="I1385" s="218">
        <f t="shared" si="2357"/>
        <v>-25.5</v>
      </c>
      <c r="J1385" s="213" t="s">
        <v>1402</v>
      </c>
      <c r="K1385" s="213" t="s">
        <v>1646</v>
      </c>
      <c r="L1385" s="213" t="s">
        <v>1547</v>
      </c>
      <c r="M1385" s="221">
        <v>5.4</v>
      </c>
      <c r="N1385" s="222">
        <f>M1385*1000000</f>
        <v>5400000</v>
      </c>
      <c r="O1385" s="184">
        <v>13.26</v>
      </c>
      <c r="P1385" s="222">
        <f>O1385*1000000</f>
        <v>13260000</v>
      </c>
      <c r="Q1385" s="184">
        <v>14.93</v>
      </c>
      <c r="R1385" s="180">
        <f>SUM(Q1385*1000000)</f>
        <v>14930000</v>
      </c>
      <c r="S1385" s="222">
        <f>T1385*1000000</f>
        <v>28189999.999999996</v>
      </c>
      <c r="T1385" s="222">
        <f>SUM(O1385+Q1385)</f>
        <v>28.189999999999998</v>
      </c>
      <c r="U1385" s="209">
        <f t="shared" si="2390"/>
        <v>0.52962043277758075</v>
      </c>
      <c r="V1385" s="187">
        <v>26</v>
      </c>
      <c r="W1385" s="223">
        <f t="shared" ref="W1385:W1386" si="2398">SUM(T1385/V1385)</f>
        <v>1.0842307692307691</v>
      </c>
      <c r="X1385" s="228">
        <f t="shared" si="2391"/>
        <v>0.2076923076923077</v>
      </c>
      <c r="Y1385" s="178">
        <v>2010</v>
      </c>
      <c r="Z1385" s="190"/>
      <c r="AA1385" s="190"/>
      <c r="AB1385" s="224" t="s">
        <v>4326</v>
      </c>
      <c r="AC1385" s="189"/>
    </row>
    <row r="1386" spans="1:29">
      <c r="A1386" s="261" t="s">
        <v>4327</v>
      </c>
      <c r="B1386" s="218">
        <v>52</v>
      </c>
      <c r="C1386" s="182">
        <v>56</v>
      </c>
      <c r="D1386" s="218">
        <f t="shared" si="2396"/>
        <v>54</v>
      </c>
      <c r="E1386" s="182">
        <v>76</v>
      </c>
      <c r="F1386" s="182">
        <v>61</v>
      </c>
      <c r="G1386" s="178">
        <f t="shared" si="2356"/>
        <v>15</v>
      </c>
      <c r="H1386" s="178">
        <f t="shared" si="2397"/>
        <v>68.5</v>
      </c>
      <c r="I1386" s="218">
        <f t="shared" si="2357"/>
        <v>-14.5</v>
      </c>
      <c r="J1386" s="183" t="s">
        <v>1534</v>
      </c>
      <c r="K1386" s="196" t="s">
        <v>1534</v>
      </c>
      <c r="L1386" s="213" t="s">
        <v>1547</v>
      </c>
      <c r="M1386" s="216">
        <v>17.135055000000001</v>
      </c>
      <c r="N1386" s="180">
        <v>17135055</v>
      </c>
      <c r="O1386" s="216">
        <f t="shared" ref="O1386:O1390" si="2399">P1386/1000000</f>
        <v>47.536777999999998</v>
      </c>
      <c r="P1386" s="222">
        <v>47536778</v>
      </c>
      <c r="Q1386" s="216">
        <f t="shared" ref="Q1386:Q1390" si="2400">R1386/1000000</f>
        <v>39.072011000000003</v>
      </c>
      <c r="R1386" s="222">
        <v>39072011</v>
      </c>
      <c r="S1386" s="222">
        <v>86608789</v>
      </c>
      <c r="T1386" s="222">
        <f>S1386/1000000</f>
        <v>86.608789000000002</v>
      </c>
      <c r="U1386" s="209">
        <f t="shared" si="2390"/>
        <v>0.4511321708931873</v>
      </c>
      <c r="V1386" s="187">
        <v>80</v>
      </c>
      <c r="W1386" s="223">
        <f t="shared" si="2398"/>
        <v>1.0826098625</v>
      </c>
      <c r="X1386" s="228">
        <f t="shared" si="2391"/>
        <v>0.21418818750000002</v>
      </c>
      <c r="Y1386" s="178">
        <v>2007</v>
      </c>
      <c r="Z1386" s="202"/>
      <c r="AA1386" s="190"/>
      <c r="AB1386" s="191" t="s">
        <v>4328</v>
      </c>
      <c r="AC1386" s="190"/>
    </row>
    <row r="1387" spans="1:29">
      <c r="A1387" s="268" t="s">
        <v>4329</v>
      </c>
      <c r="B1387" s="177">
        <v>81</v>
      </c>
      <c r="C1387" s="178">
        <v>68</v>
      </c>
      <c r="D1387" s="180">
        <f t="shared" ref="D1387:D1390" si="2401">(B1387+C1387)/2</f>
        <v>74.5</v>
      </c>
      <c r="E1387" s="178">
        <v>51</v>
      </c>
      <c r="F1387" s="180">
        <v>64</v>
      </c>
      <c r="G1387" s="181">
        <f t="shared" si="2356"/>
        <v>-13</v>
      </c>
      <c r="H1387" s="182">
        <f t="shared" ref="H1387:H1390" si="2402">(E1387+F1387)/2</f>
        <v>57.5</v>
      </c>
      <c r="I1387" s="181">
        <f t="shared" si="2357"/>
        <v>17</v>
      </c>
      <c r="J1387" s="204" t="s">
        <v>1608</v>
      </c>
      <c r="K1387" s="204" t="s">
        <v>1608</v>
      </c>
      <c r="L1387" s="183" t="s">
        <v>1547</v>
      </c>
      <c r="M1387" s="184">
        <f t="shared" ref="M1387:M1390" si="2403">N1387/1000000</f>
        <v>3.1905250000000001</v>
      </c>
      <c r="N1387" s="180">
        <v>3190525</v>
      </c>
      <c r="O1387" s="184">
        <f t="shared" si="2399"/>
        <v>8.2675439999999991</v>
      </c>
      <c r="P1387" s="180">
        <v>8267544</v>
      </c>
      <c r="Q1387" s="184">
        <f t="shared" si="2400"/>
        <v>45.728842</v>
      </c>
      <c r="R1387" s="185">
        <f>S1387-P1387</f>
        <v>45728842</v>
      </c>
      <c r="S1387" s="180">
        <v>53996386</v>
      </c>
      <c r="T1387" s="185">
        <f>S1387/100000</f>
        <v>539.96385999999995</v>
      </c>
      <c r="U1387" s="186">
        <f t="shared" si="2390"/>
        <v>0.84688708610980001</v>
      </c>
      <c r="V1387" s="187">
        <v>50</v>
      </c>
      <c r="W1387" s="239">
        <f>SUM(S1387/(V1387*1000000))</f>
        <v>1.0799277199999999</v>
      </c>
      <c r="X1387" s="186">
        <f t="shared" si="2391"/>
        <v>6.3810500000000006E-2</v>
      </c>
      <c r="Y1387" s="178">
        <v>2018</v>
      </c>
      <c r="Z1387" s="190"/>
      <c r="AA1387" s="190"/>
      <c r="AB1387" s="191" t="s">
        <v>4330</v>
      </c>
      <c r="AC1387" s="190"/>
    </row>
    <row r="1388" spans="1:29">
      <c r="A1388" s="262" t="s">
        <v>4331</v>
      </c>
      <c r="B1388" s="177">
        <v>16</v>
      </c>
      <c r="C1388" s="195">
        <v>25</v>
      </c>
      <c r="D1388" s="252">
        <f t="shared" si="2401"/>
        <v>20.5</v>
      </c>
      <c r="E1388" s="195">
        <v>38</v>
      </c>
      <c r="F1388" s="195">
        <v>45</v>
      </c>
      <c r="G1388" s="180">
        <f t="shared" si="2356"/>
        <v>-7</v>
      </c>
      <c r="H1388" s="246">
        <f t="shared" si="2402"/>
        <v>41.5</v>
      </c>
      <c r="I1388" s="208">
        <f t="shared" si="2357"/>
        <v>-21</v>
      </c>
      <c r="J1388" s="204" t="s">
        <v>1608</v>
      </c>
      <c r="K1388" s="204" t="s">
        <v>1608</v>
      </c>
      <c r="L1388" s="183" t="s">
        <v>1547</v>
      </c>
      <c r="M1388" s="184">
        <f t="shared" si="2403"/>
        <v>14.123903</v>
      </c>
      <c r="N1388" s="180">
        <v>14123903</v>
      </c>
      <c r="O1388" s="216">
        <f t="shared" si="2399"/>
        <v>31.153464</v>
      </c>
      <c r="P1388" s="180">
        <v>31153464</v>
      </c>
      <c r="Q1388" s="184">
        <f t="shared" si="2400"/>
        <v>119.5274</v>
      </c>
      <c r="R1388" s="185">
        <v>119527400</v>
      </c>
      <c r="S1388" s="185">
        <f>R1388+P1388</f>
        <v>150680864</v>
      </c>
      <c r="T1388" s="185">
        <f t="shared" ref="T1388:T1389" si="2404">S1388/1000000</f>
        <v>150.68086400000001</v>
      </c>
      <c r="U1388" s="209">
        <f>R1388/S1388</f>
        <v>0.79324870343191023</v>
      </c>
      <c r="V1388" s="187">
        <v>140</v>
      </c>
      <c r="W1388" s="188">
        <f>SUM(T1388/V1388)</f>
        <v>1.0762918857142858</v>
      </c>
      <c r="X1388" s="209">
        <f>N1388/(V1388*1000000)</f>
        <v>0.10088502142857143</v>
      </c>
      <c r="Y1388" s="195">
        <v>2016</v>
      </c>
      <c r="Z1388" s="190"/>
      <c r="AA1388" s="190"/>
      <c r="AB1388" s="191" t="s">
        <v>4332</v>
      </c>
      <c r="AC1388" s="190"/>
    </row>
    <row r="1389" spans="1:29">
      <c r="A1389" s="262" t="s">
        <v>4333</v>
      </c>
      <c r="B1389" s="177">
        <v>17</v>
      </c>
      <c r="C1389" s="195">
        <v>28</v>
      </c>
      <c r="D1389" s="180">
        <f t="shared" si="2401"/>
        <v>22.5</v>
      </c>
      <c r="E1389" s="195">
        <v>45</v>
      </c>
      <c r="F1389" s="195">
        <v>42</v>
      </c>
      <c r="G1389" s="182">
        <f t="shared" si="2356"/>
        <v>3</v>
      </c>
      <c r="H1389" s="182">
        <f t="shared" si="2402"/>
        <v>43.5</v>
      </c>
      <c r="I1389" s="181">
        <f t="shared" si="2357"/>
        <v>-21</v>
      </c>
      <c r="J1389" s="196" t="s">
        <v>1609</v>
      </c>
      <c r="K1389" s="196" t="s">
        <v>1842</v>
      </c>
      <c r="L1389" s="197" t="s">
        <v>1541</v>
      </c>
      <c r="M1389" s="198">
        <f t="shared" si="2403"/>
        <v>7.7228019999999997</v>
      </c>
      <c r="N1389" s="180">
        <v>7722802</v>
      </c>
      <c r="O1389" s="198">
        <f t="shared" si="2399"/>
        <v>18.600152000000001</v>
      </c>
      <c r="P1389" s="180">
        <v>18600152</v>
      </c>
      <c r="Q1389" s="198">
        <f t="shared" si="2400"/>
        <v>8.1999999999999993</v>
      </c>
      <c r="R1389" s="181">
        <f t="shared" ref="R1389:R1390" si="2405">S1389-P1389</f>
        <v>8200000</v>
      </c>
      <c r="S1389" s="180">
        <v>26800152</v>
      </c>
      <c r="T1389" s="180">
        <f t="shared" si="2404"/>
        <v>26.800152000000001</v>
      </c>
      <c r="U1389" s="186">
        <f t="shared" ref="U1389:U1395" si="2406">(R1389/S1389)</f>
        <v>0.30596841391048829</v>
      </c>
      <c r="V1389" s="227">
        <v>25</v>
      </c>
      <c r="W1389" s="239">
        <f t="shared" ref="W1389:W1390" si="2407">SUM(S1389/(V1389*1000000))</f>
        <v>1.07200608</v>
      </c>
      <c r="X1389" s="186">
        <f t="shared" ref="X1389:X1395" si="2408">SUM(M1389/V1389)</f>
        <v>0.30891207999999998</v>
      </c>
      <c r="Y1389" s="195">
        <v>2017</v>
      </c>
      <c r="Z1389" s="202"/>
      <c r="AA1389" s="202"/>
      <c r="AB1389" s="203" t="s">
        <v>4334</v>
      </c>
      <c r="AC1389" s="202"/>
    </row>
    <row r="1390" spans="1:29">
      <c r="A1390" s="268" t="s">
        <v>4335</v>
      </c>
      <c r="B1390" s="177">
        <v>17</v>
      </c>
      <c r="C1390" s="178">
        <v>39</v>
      </c>
      <c r="D1390" s="180">
        <f t="shared" si="2401"/>
        <v>28</v>
      </c>
      <c r="E1390" s="178">
        <v>76</v>
      </c>
      <c r="F1390" s="180">
        <v>55</v>
      </c>
      <c r="G1390" s="181">
        <f t="shared" si="2356"/>
        <v>21</v>
      </c>
      <c r="H1390" s="182">
        <f t="shared" si="2402"/>
        <v>65.5</v>
      </c>
      <c r="I1390" s="181">
        <f t="shared" si="2357"/>
        <v>-37.5</v>
      </c>
      <c r="J1390" s="183" t="s">
        <v>1534</v>
      </c>
      <c r="K1390" s="183" t="s">
        <v>1535</v>
      </c>
      <c r="L1390" s="183" t="s">
        <v>1541</v>
      </c>
      <c r="M1390" s="184">
        <f t="shared" si="2403"/>
        <v>5.8426090000000004</v>
      </c>
      <c r="N1390" s="180">
        <v>5842609</v>
      </c>
      <c r="O1390" s="184">
        <f t="shared" si="2399"/>
        <v>12.481384</v>
      </c>
      <c r="P1390" s="180">
        <v>12481384</v>
      </c>
      <c r="Q1390" s="184">
        <f t="shared" si="2400"/>
        <v>23.859535999999999</v>
      </c>
      <c r="R1390" s="185">
        <f t="shared" si="2405"/>
        <v>23859536</v>
      </c>
      <c r="S1390" s="180">
        <v>36340920</v>
      </c>
      <c r="T1390" s="185">
        <f>S1390/100000</f>
        <v>363.4092</v>
      </c>
      <c r="U1390" s="186">
        <f t="shared" si="2406"/>
        <v>0.65654738515150413</v>
      </c>
      <c r="V1390" s="187">
        <v>34</v>
      </c>
      <c r="W1390" s="239">
        <f t="shared" si="2407"/>
        <v>1.0688505882352941</v>
      </c>
      <c r="X1390" s="186">
        <f t="shared" si="2408"/>
        <v>0.1718414411764706</v>
      </c>
      <c r="Y1390" s="178">
        <v>2018</v>
      </c>
      <c r="Z1390" s="190"/>
      <c r="AA1390" s="190"/>
      <c r="AB1390" s="191" t="s">
        <v>4336</v>
      </c>
      <c r="AC1390" s="190"/>
    </row>
    <row r="1391" spans="1:29">
      <c r="A1391" s="261" t="s">
        <v>4337</v>
      </c>
      <c r="B1391" s="218">
        <v>84</v>
      </c>
      <c r="C1391" s="178">
        <v>68</v>
      </c>
      <c r="D1391" s="218">
        <f t="shared" ref="D1391:D1392" si="2409">AVERAGE(B1391:C1391)</f>
        <v>76</v>
      </c>
      <c r="E1391" s="178">
        <v>73</v>
      </c>
      <c r="F1391" s="178">
        <v>69</v>
      </c>
      <c r="G1391" s="178">
        <f t="shared" si="2356"/>
        <v>4</v>
      </c>
      <c r="H1391" s="178">
        <f t="shared" ref="H1391:H1392" si="2410">AVERAGE(E1391:F1391)</f>
        <v>71</v>
      </c>
      <c r="I1391" s="218">
        <f t="shared" si="2357"/>
        <v>5</v>
      </c>
      <c r="J1391" s="193" t="s">
        <v>1572</v>
      </c>
      <c r="K1391" s="213" t="s">
        <v>4338</v>
      </c>
      <c r="L1391" s="213" t="s">
        <v>1541</v>
      </c>
      <c r="M1391" s="221">
        <v>4.7</v>
      </c>
      <c r="N1391" s="222">
        <f>M1391*1000000</f>
        <v>4700000</v>
      </c>
      <c r="O1391" s="184">
        <v>13</v>
      </c>
      <c r="P1391" s="222">
        <f>O1391*1000000</f>
        <v>13000000</v>
      </c>
      <c r="Q1391" s="184">
        <v>3.59</v>
      </c>
      <c r="R1391" s="180">
        <f>SUM(Q1391*1000000)</f>
        <v>3590000</v>
      </c>
      <c r="S1391" s="222">
        <f>T1391*1000000</f>
        <v>16000000</v>
      </c>
      <c r="T1391" s="222">
        <v>16</v>
      </c>
      <c r="U1391" s="209">
        <f t="shared" si="2406"/>
        <v>0.22437499999999999</v>
      </c>
      <c r="V1391" s="187">
        <v>15</v>
      </c>
      <c r="W1391" s="223">
        <f>SUM(T1391/V1391)</f>
        <v>1.0666666666666667</v>
      </c>
      <c r="X1391" s="228">
        <f t="shared" si="2408"/>
        <v>0.31333333333333335</v>
      </c>
      <c r="Y1391" s="178">
        <v>2009</v>
      </c>
      <c r="Z1391" s="190"/>
      <c r="AA1391" s="190"/>
      <c r="AB1391" s="224" t="s">
        <v>4339</v>
      </c>
      <c r="AC1391" s="189"/>
    </row>
    <row r="1392" spans="1:29">
      <c r="A1392" s="265" t="s">
        <v>4340</v>
      </c>
      <c r="B1392" s="241">
        <v>80</v>
      </c>
      <c r="C1392" s="182">
        <v>71</v>
      </c>
      <c r="D1392" s="254">
        <f t="shared" si="2409"/>
        <v>75.5</v>
      </c>
      <c r="E1392" s="182">
        <v>70</v>
      </c>
      <c r="F1392" s="182">
        <v>71</v>
      </c>
      <c r="G1392" s="211">
        <f t="shared" si="2356"/>
        <v>-1</v>
      </c>
      <c r="H1392" s="211">
        <f t="shared" si="2410"/>
        <v>70.5</v>
      </c>
      <c r="I1392" s="211">
        <f t="shared" si="2357"/>
        <v>5</v>
      </c>
      <c r="J1392" s="196" t="s">
        <v>1641</v>
      </c>
      <c r="K1392" s="196" t="s">
        <v>4341</v>
      </c>
      <c r="L1392" s="196" t="s">
        <v>1536</v>
      </c>
      <c r="M1392" s="216">
        <f t="shared" ref="M1392:M1393" si="2411">N1392/1000000</f>
        <v>13.585915</v>
      </c>
      <c r="N1392" s="181">
        <v>13585915</v>
      </c>
      <c r="O1392" s="216">
        <f t="shared" ref="O1392:O1393" si="2412">P1392/1000000</f>
        <v>30.703099999999999</v>
      </c>
      <c r="P1392" s="181">
        <v>30703100</v>
      </c>
      <c r="Q1392" s="184">
        <f t="shared" ref="Q1392:Q1393" si="2413">R1392/1000000</f>
        <v>1.2084980000000001</v>
      </c>
      <c r="R1392" s="180">
        <v>1208498</v>
      </c>
      <c r="S1392" s="181">
        <v>31911598</v>
      </c>
      <c r="T1392" s="180">
        <f>S1392/1000000</f>
        <v>31.911598000000001</v>
      </c>
      <c r="U1392" s="209">
        <f t="shared" si="2406"/>
        <v>3.7870181242568926E-2</v>
      </c>
      <c r="V1392" s="227">
        <v>30</v>
      </c>
      <c r="W1392" s="239">
        <f t="shared" ref="W1392:W1393" si="2414">SUM(S1392/(V1392*1000000))</f>
        <v>1.0637199333333334</v>
      </c>
      <c r="X1392" s="228">
        <f t="shared" si="2408"/>
        <v>0.45286383333333335</v>
      </c>
      <c r="Y1392" s="182">
        <v>2014</v>
      </c>
      <c r="Z1392" s="202"/>
      <c r="AA1392" s="190"/>
      <c r="AB1392" s="224" t="s">
        <v>4342</v>
      </c>
      <c r="AC1392" s="189"/>
    </row>
    <row r="1393" spans="1:29">
      <c r="A1393" s="268" t="s">
        <v>4343</v>
      </c>
      <c r="B1393" s="177">
        <v>42</v>
      </c>
      <c r="C1393" s="178">
        <v>53</v>
      </c>
      <c r="D1393" s="180">
        <f>(B1393+C1393)/2</f>
        <v>47.5</v>
      </c>
      <c r="E1393" s="178">
        <v>29</v>
      </c>
      <c r="F1393" s="180">
        <v>29</v>
      </c>
      <c r="G1393" s="181">
        <f t="shared" si="2356"/>
        <v>0</v>
      </c>
      <c r="H1393" s="182">
        <f>(E1393+F1393)/2</f>
        <v>29</v>
      </c>
      <c r="I1393" s="181">
        <f t="shared" si="2357"/>
        <v>18.5</v>
      </c>
      <c r="J1393" s="204" t="s">
        <v>1608</v>
      </c>
      <c r="K1393" s="204" t="s">
        <v>1608</v>
      </c>
      <c r="L1393" s="183" t="s">
        <v>1541</v>
      </c>
      <c r="M1393" s="184">
        <f t="shared" si="2411"/>
        <v>33.123609000000002</v>
      </c>
      <c r="N1393" s="180">
        <v>33123609</v>
      </c>
      <c r="O1393" s="184">
        <f t="shared" si="2412"/>
        <v>100.47860799999999</v>
      </c>
      <c r="P1393" s="180">
        <v>100478608</v>
      </c>
      <c r="Q1393" s="184">
        <f t="shared" si="2413"/>
        <v>32.197256000000003</v>
      </c>
      <c r="R1393" s="185">
        <f>S1393-P1393</f>
        <v>32197256</v>
      </c>
      <c r="S1393" s="180">
        <v>132675864</v>
      </c>
      <c r="T1393" s="185">
        <f>S1393/100000</f>
        <v>1326.75864</v>
      </c>
      <c r="U1393" s="186">
        <f t="shared" si="2406"/>
        <v>0.24267606050788559</v>
      </c>
      <c r="V1393" s="187">
        <v>125</v>
      </c>
      <c r="W1393" s="239">
        <f t="shared" si="2414"/>
        <v>1.061406912</v>
      </c>
      <c r="X1393" s="186">
        <f t="shared" si="2408"/>
        <v>0.26498887200000004</v>
      </c>
      <c r="Y1393" s="178">
        <v>2018</v>
      </c>
      <c r="Z1393" s="190"/>
      <c r="AA1393" s="190"/>
      <c r="AB1393" s="191" t="s">
        <v>4344</v>
      </c>
      <c r="AC1393" s="190"/>
    </row>
    <row r="1394" spans="1:29">
      <c r="A1394" s="261" t="s">
        <v>4345</v>
      </c>
      <c r="B1394" s="218">
        <v>9</v>
      </c>
      <c r="C1394" s="178">
        <v>34</v>
      </c>
      <c r="D1394" s="218">
        <f>AVERAGE(B1394:C1394)</f>
        <v>21.5</v>
      </c>
      <c r="E1394" s="178">
        <v>43</v>
      </c>
      <c r="F1394" s="178">
        <v>67</v>
      </c>
      <c r="G1394" s="178">
        <f t="shared" si="2356"/>
        <v>-24</v>
      </c>
      <c r="H1394" s="178">
        <f>AVERAGE(E1394:F1394)</f>
        <v>55</v>
      </c>
      <c r="I1394" s="218">
        <f t="shared" si="2357"/>
        <v>-33.5</v>
      </c>
      <c r="J1394" s="213" t="s">
        <v>1550</v>
      </c>
      <c r="K1394" s="213" t="s">
        <v>1623</v>
      </c>
      <c r="L1394" s="213" t="s">
        <v>1547</v>
      </c>
      <c r="M1394" s="221">
        <v>3.2</v>
      </c>
      <c r="N1394" s="222">
        <f>M1394*1000000</f>
        <v>3200000</v>
      </c>
      <c r="O1394" s="184">
        <v>8.67</v>
      </c>
      <c r="P1394" s="222">
        <f>O1394*1000000</f>
        <v>8670000</v>
      </c>
      <c r="Q1394" s="184">
        <v>11.79</v>
      </c>
      <c r="R1394" s="180">
        <f>SUM(Q1394*1000000)</f>
        <v>11790000</v>
      </c>
      <c r="S1394" s="222">
        <f>T1394*1000000</f>
        <v>18010000</v>
      </c>
      <c r="T1394" s="222">
        <v>18.010000000000002</v>
      </c>
      <c r="U1394" s="209">
        <f t="shared" si="2406"/>
        <v>0.65463631315935589</v>
      </c>
      <c r="V1394" s="187">
        <v>17</v>
      </c>
      <c r="W1394" s="223">
        <f>SUM(T1394/V1394)</f>
        <v>1.0594117647058825</v>
      </c>
      <c r="X1394" s="228">
        <f t="shared" si="2408"/>
        <v>0.18823529411764706</v>
      </c>
      <c r="Y1394" s="178">
        <v>2009</v>
      </c>
      <c r="Z1394" s="190"/>
      <c r="AA1394" s="190"/>
      <c r="AB1394" s="224" t="s">
        <v>4346</v>
      </c>
      <c r="AC1394" s="189"/>
    </row>
    <row r="1395" spans="1:29">
      <c r="A1395" s="229" t="s">
        <v>4347</v>
      </c>
      <c r="B1395" s="177">
        <v>43</v>
      </c>
      <c r="C1395" s="177">
        <v>47</v>
      </c>
      <c r="D1395" s="177">
        <f t="shared" ref="D1395:D1396" si="2415">(B1395+C1395)/2</f>
        <v>45</v>
      </c>
      <c r="E1395" s="177">
        <v>92</v>
      </c>
      <c r="F1395" s="177">
        <v>53</v>
      </c>
      <c r="G1395" s="177">
        <f t="shared" si="2356"/>
        <v>39</v>
      </c>
      <c r="H1395" s="177">
        <f t="shared" ref="H1395:H1396" si="2416">(E1395+F1395)/2</f>
        <v>72.5</v>
      </c>
      <c r="I1395" s="177">
        <f t="shared" si="2357"/>
        <v>-27.5</v>
      </c>
      <c r="J1395" s="204" t="s">
        <v>1544</v>
      </c>
      <c r="K1395" s="231" t="s">
        <v>1544</v>
      </c>
      <c r="L1395" s="232" t="s">
        <v>1536</v>
      </c>
      <c r="M1395" s="216">
        <f t="shared" ref="M1395:M1396" si="2417">N1395/1000000</f>
        <v>17.897418999999999</v>
      </c>
      <c r="N1395" s="233">
        <v>17897419</v>
      </c>
      <c r="O1395" s="216">
        <f t="shared" ref="O1395:O1396" si="2418">P1395/1000000</f>
        <v>51.189922000000003</v>
      </c>
      <c r="P1395" s="180">
        <v>51189922</v>
      </c>
      <c r="Q1395" s="216">
        <f t="shared" ref="Q1395:Q1396" si="2419">R1395/1000000</f>
        <v>54.715412999999998</v>
      </c>
      <c r="R1395" s="233">
        <v>54715413</v>
      </c>
      <c r="S1395" s="180">
        <f>P1395+R1395</f>
        <v>105905335</v>
      </c>
      <c r="T1395" s="180">
        <f t="shared" ref="T1395:T1396" si="2420">S1395/1000000</f>
        <v>105.90533499999999</v>
      </c>
      <c r="U1395" s="234">
        <f t="shared" si="2406"/>
        <v>0.51664453920097608</v>
      </c>
      <c r="V1395" s="227">
        <v>100</v>
      </c>
      <c r="W1395" s="235">
        <f>SUM(S1395/(V1395*1000000))</f>
        <v>1.0590533499999999</v>
      </c>
      <c r="X1395" s="234">
        <f t="shared" si="2408"/>
        <v>0.17897419000000001</v>
      </c>
      <c r="Y1395" s="177">
        <v>2019</v>
      </c>
      <c r="Z1395" s="236"/>
      <c r="AA1395" s="236"/>
      <c r="AB1395" s="248" t="s">
        <v>4348</v>
      </c>
      <c r="AC1395" s="190"/>
    </row>
    <row r="1396" spans="1:29">
      <c r="A1396" s="263" t="s">
        <v>4349</v>
      </c>
      <c r="B1396" s="206">
        <v>71</v>
      </c>
      <c r="C1396" s="189">
        <v>67</v>
      </c>
      <c r="D1396" s="252">
        <f t="shared" si="2415"/>
        <v>69</v>
      </c>
      <c r="E1396" s="189">
        <v>76</v>
      </c>
      <c r="F1396" s="189">
        <v>81</v>
      </c>
      <c r="G1396" s="180">
        <f t="shared" si="2356"/>
        <v>-5</v>
      </c>
      <c r="H1396" s="195">
        <f t="shared" si="2416"/>
        <v>78.5</v>
      </c>
      <c r="I1396" s="208">
        <f t="shared" si="2357"/>
        <v>-9.5</v>
      </c>
      <c r="J1396" s="193" t="s">
        <v>1572</v>
      </c>
      <c r="K1396" s="193" t="s">
        <v>2101</v>
      </c>
      <c r="L1396" s="193" t="s">
        <v>1541</v>
      </c>
      <c r="M1396" s="184">
        <f t="shared" si="2417"/>
        <v>3.161381</v>
      </c>
      <c r="N1396" s="185">
        <v>3161381</v>
      </c>
      <c r="O1396" s="184">
        <f t="shared" si="2418"/>
        <v>10.286142</v>
      </c>
      <c r="P1396" s="185">
        <v>10286142</v>
      </c>
      <c r="Q1396" s="184">
        <f t="shared" si="2419"/>
        <v>13.398972000000001</v>
      </c>
      <c r="R1396" s="185">
        <v>13398972</v>
      </c>
      <c r="S1396" s="185">
        <f>R1396+P1396</f>
        <v>23685114</v>
      </c>
      <c r="T1396" s="185">
        <f t="shared" si="2420"/>
        <v>23.685113999999999</v>
      </c>
      <c r="U1396" s="209">
        <f>R1396/S1396</f>
        <v>0.56571279327597912</v>
      </c>
      <c r="V1396" s="187">
        <v>22.5</v>
      </c>
      <c r="W1396" s="188">
        <f t="shared" ref="W1396:W1397" si="2421">SUM(T1396/V1396)</f>
        <v>1.0526717333333333</v>
      </c>
      <c r="X1396" s="209">
        <f>N1396/(V1396*1000000)</f>
        <v>0.14050582222222222</v>
      </c>
      <c r="Y1396" s="189">
        <v>2016</v>
      </c>
      <c r="Z1396" s="190"/>
      <c r="AA1396" s="190"/>
      <c r="AB1396" s="191" t="s">
        <v>4350</v>
      </c>
      <c r="AC1396" s="190"/>
    </row>
    <row r="1397" spans="1:29">
      <c r="A1397" s="261" t="s">
        <v>4351</v>
      </c>
      <c r="B1397" s="218">
        <v>13</v>
      </c>
      <c r="C1397" s="178">
        <v>27</v>
      </c>
      <c r="D1397" s="218">
        <f>AVERAGE(B1397:C1397)</f>
        <v>20</v>
      </c>
      <c r="E1397" s="178">
        <v>46</v>
      </c>
      <c r="F1397" s="178">
        <v>47</v>
      </c>
      <c r="G1397" s="178">
        <f t="shared" si="2356"/>
        <v>-1</v>
      </c>
      <c r="H1397" s="178">
        <f>AVERAGE(E1397:F1397)</f>
        <v>46.5</v>
      </c>
      <c r="I1397" s="218">
        <f t="shared" si="2357"/>
        <v>-26.5</v>
      </c>
      <c r="J1397" s="213" t="s">
        <v>1609</v>
      </c>
      <c r="K1397" s="213" t="s">
        <v>4098</v>
      </c>
      <c r="L1397" s="213" t="s">
        <v>1547</v>
      </c>
      <c r="M1397" s="221">
        <v>9.6999999999999993</v>
      </c>
      <c r="N1397" s="222">
        <f>M1397*1000000</f>
        <v>9700000</v>
      </c>
      <c r="O1397" s="184">
        <v>24.31</v>
      </c>
      <c r="P1397" s="222">
        <f>O1397*1000000</f>
        <v>24310000</v>
      </c>
      <c r="Q1397" s="184">
        <v>20.93</v>
      </c>
      <c r="R1397" s="180">
        <f>SUM(Q1397*1000000)</f>
        <v>20930000</v>
      </c>
      <c r="S1397" s="222">
        <f>T1397*1000000</f>
        <v>45239999.999999993</v>
      </c>
      <c r="T1397" s="222">
        <f>SUM(O1397+Q1397)</f>
        <v>45.239999999999995</v>
      </c>
      <c r="U1397" s="209">
        <f t="shared" ref="U1397:U1402" si="2422">(R1397/S1397)</f>
        <v>0.46264367816091961</v>
      </c>
      <c r="V1397" s="187">
        <v>43</v>
      </c>
      <c r="W1397" s="223">
        <f t="shared" si="2421"/>
        <v>1.0520930232558139</v>
      </c>
      <c r="X1397" s="228">
        <f t="shared" ref="X1397:X1402" si="2423">SUM(M1397/V1397)</f>
        <v>0.2255813953488372</v>
      </c>
      <c r="Y1397" s="178">
        <v>2010</v>
      </c>
      <c r="Z1397" s="190"/>
      <c r="AA1397" s="190"/>
      <c r="AB1397" s="224" t="s">
        <v>4352</v>
      </c>
      <c r="AC1397" s="189"/>
    </row>
    <row r="1398" spans="1:29">
      <c r="A1398" s="262" t="s">
        <v>4353</v>
      </c>
      <c r="B1398" s="177">
        <v>82</v>
      </c>
      <c r="C1398" s="195">
        <v>62</v>
      </c>
      <c r="D1398" s="180">
        <f>(B1398+C1398)/2</f>
        <v>72</v>
      </c>
      <c r="E1398" s="195">
        <v>89</v>
      </c>
      <c r="F1398" s="195">
        <v>84</v>
      </c>
      <c r="G1398" s="182">
        <f t="shared" si="2356"/>
        <v>5</v>
      </c>
      <c r="H1398" s="182">
        <f>(E1398+F1398)/2</f>
        <v>86.5</v>
      </c>
      <c r="I1398" s="181">
        <f t="shared" si="2357"/>
        <v>-14.5</v>
      </c>
      <c r="J1398" s="196" t="s">
        <v>1601</v>
      </c>
      <c r="K1398" s="196" t="s">
        <v>1601</v>
      </c>
      <c r="L1398" s="183" t="s">
        <v>1536</v>
      </c>
      <c r="M1398" s="198">
        <f>N1398/1000000</f>
        <v>2.3179999999999999E-2</v>
      </c>
      <c r="N1398" s="180">
        <v>23180</v>
      </c>
      <c r="O1398" s="198">
        <f t="shared" ref="O1398:O1399" si="2424">P1398/1000000</f>
        <v>5.7842419999999999</v>
      </c>
      <c r="P1398" s="180">
        <v>5784242</v>
      </c>
      <c r="Q1398" s="198">
        <f t="shared" ref="Q1398:Q1399" si="2425">R1398/1000000</f>
        <v>0</v>
      </c>
      <c r="R1398" s="181">
        <f>S1398-P1398</f>
        <v>0</v>
      </c>
      <c r="S1398" s="180">
        <v>5784242</v>
      </c>
      <c r="T1398" s="180">
        <f t="shared" ref="T1398:T1400" si="2426">S1398/1000000</f>
        <v>5.7842419999999999</v>
      </c>
      <c r="U1398" s="186">
        <f t="shared" si="2422"/>
        <v>0</v>
      </c>
      <c r="V1398" s="227">
        <v>5.5</v>
      </c>
      <c r="W1398" s="239">
        <f>SUM(S1398/(V1398*1000000))</f>
        <v>1.0516803636363636</v>
      </c>
      <c r="X1398" s="186">
        <f t="shared" si="2423"/>
        <v>4.2145454545454543E-3</v>
      </c>
      <c r="Y1398" s="195">
        <v>2017</v>
      </c>
      <c r="Z1398" s="202"/>
      <c r="AA1398" s="202"/>
      <c r="AB1398" s="203" t="s">
        <v>4354</v>
      </c>
      <c r="AC1398" s="202"/>
    </row>
    <row r="1399" spans="1:29">
      <c r="A1399" s="261" t="s">
        <v>4355</v>
      </c>
      <c r="B1399" s="218">
        <v>29</v>
      </c>
      <c r="C1399" s="189">
        <v>42</v>
      </c>
      <c r="D1399" s="247">
        <f t="shared" ref="D1399:D1400" si="2427">AVERAGE(B1399:C1399)</f>
        <v>35.5</v>
      </c>
      <c r="E1399" s="189">
        <v>53</v>
      </c>
      <c r="F1399" s="178">
        <v>59</v>
      </c>
      <c r="G1399" s="220">
        <f t="shared" si="2356"/>
        <v>-6</v>
      </c>
      <c r="H1399" s="220">
        <f t="shared" ref="H1399:H1400" si="2428">AVERAGE(E1399:F1399)</f>
        <v>56</v>
      </c>
      <c r="I1399" s="220">
        <f t="shared" si="2357"/>
        <v>-20.5</v>
      </c>
      <c r="J1399" s="213" t="s">
        <v>1636</v>
      </c>
      <c r="K1399" s="213" t="s">
        <v>1761</v>
      </c>
      <c r="L1399" s="213" t="s">
        <v>1541</v>
      </c>
      <c r="M1399" s="184">
        <v>7.1330489999999998</v>
      </c>
      <c r="N1399" s="180">
        <v>7133049</v>
      </c>
      <c r="O1399" s="216">
        <f t="shared" si="2424"/>
        <v>18.211013000000001</v>
      </c>
      <c r="P1399" s="222">
        <v>18211013</v>
      </c>
      <c r="Q1399" s="216">
        <f t="shared" si="2425"/>
        <v>55.330486999999998</v>
      </c>
      <c r="R1399" s="222">
        <v>55330487</v>
      </c>
      <c r="S1399" s="222">
        <v>73541500</v>
      </c>
      <c r="T1399" s="222">
        <f t="shared" si="2426"/>
        <v>73.541499999999999</v>
      </c>
      <c r="U1399" s="209">
        <f t="shared" si="2422"/>
        <v>0.752370933418546</v>
      </c>
      <c r="V1399" s="187">
        <v>70</v>
      </c>
      <c r="W1399" s="223">
        <f t="shared" ref="W1399:W1400" si="2429">SUM(T1399/V1399)</f>
        <v>1.0505928571428571</v>
      </c>
      <c r="X1399" s="228">
        <f t="shared" si="2423"/>
        <v>0.1019007</v>
      </c>
      <c r="Y1399" s="178">
        <v>2007</v>
      </c>
      <c r="Z1399" s="190"/>
      <c r="AA1399" s="190"/>
      <c r="AB1399" s="193" t="s">
        <v>1537</v>
      </c>
      <c r="AC1399" s="190"/>
    </row>
    <row r="1400" spans="1:29">
      <c r="A1400" s="261" t="s">
        <v>4356</v>
      </c>
      <c r="B1400" s="206">
        <v>47</v>
      </c>
      <c r="C1400" s="189">
        <v>46</v>
      </c>
      <c r="D1400" s="218">
        <f t="shared" si="2427"/>
        <v>46.5</v>
      </c>
      <c r="E1400" s="189">
        <v>62</v>
      </c>
      <c r="F1400" s="178">
        <v>60</v>
      </c>
      <c r="G1400" s="178">
        <f t="shared" si="2356"/>
        <v>2</v>
      </c>
      <c r="H1400" s="178">
        <f t="shared" si="2428"/>
        <v>61</v>
      </c>
      <c r="I1400" s="218">
        <f t="shared" si="2357"/>
        <v>-14.5</v>
      </c>
      <c r="J1400" s="213" t="s">
        <v>1701</v>
      </c>
      <c r="K1400" s="213" t="s">
        <v>4357</v>
      </c>
      <c r="L1400" s="213" t="s">
        <v>1541</v>
      </c>
      <c r="M1400" s="184">
        <v>10.039999999999999</v>
      </c>
      <c r="N1400" s="222">
        <f>M1400*1000000</f>
        <v>10040000</v>
      </c>
      <c r="O1400" s="184">
        <v>31.847000000000001</v>
      </c>
      <c r="P1400" s="222">
        <f>O1400*1000000</f>
        <v>31847000</v>
      </c>
      <c r="Q1400" s="184">
        <v>23.4</v>
      </c>
      <c r="R1400" s="180">
        <f>SUM(Q1400*1000000)</f>
        <v>23400000</v>
      </c>
      <c r="S1400" s="185">
        <f>SUM(N1400:P1400)</f>
        <v>41887031.847000003</v>
      </c>
      <c r="T1400" s="180">
        <f t="shared" si="2426"/>
        <v>41.887031847000003</v>
      </c>
      <c r="U1400" s="209">
        <f t="shared" si="2422"/>
        <v>0.558645455841148</v>
      </c>
      <c r="V1400" s="187">
        <v>40</v>
      </c>
      <c r="W1400" s="223">
        <f t="shared" si="2429"/>
        <v>1.0471757961750001</v>
      </c>
      <c r="X1400" s="228">
        <f t="shared" si="2423"/>
        <v>0.251</v>
      </c>
      <c r="Y1400" s="178">
        <v>2011</v>
      </c>
      <c r="Z1400" s="190"/>
      <c r="AA1400" s="190"/>
      <c r="AB1400" s="224" t="s">
        <v>4358</v>
      </c>
      <c r="AC1400" s="189"/>
    </row>
    <row r="1401" spans="1:29">
      <c r="A1401" s="261" t="s">
        <v>4359</v>
      </c>
      <c r="B1401" s="218">
        <v>38</v>
      </c>
      <c r="C1401" s="178">
        <v>50</v>
      </c>
      <c r="D1401" s="178">
        <v>44</v>
      </c>
      <c r="E1401" s="178">
        <v>40</v>
      </c>
      <c r="F1401" s="178">
        <v>66</v>
      </c>
      <c r="G1401" s="178">
        <v>-26</v>
      </c>
      <c r="H1401" s="178">
        <v>53</v>
      </c>
      <c r="I1401" s="178">
        <v>-9</v>
      </c>
      <c r="J1401" s="213" t="s">
        <v>1550</v>
      </c>
      <c r="K1401" s="213" t="s">
        <v>1550</v>
      </c>
      <c r="L1401" s="213" t="s">
        <v>1547</v>
      </c>
      <c r="M1401" s="221">
        <v>5</v>
      </c>
      <c r="N1401" s="269">
        <v>5290629</v>
      </c>
      <c r="O1401" s="184">
        <v>37</v>
      </c>
      <c r="P1401" s="269">
        <v>37134215</v>
      </c>
      <c r="Q1401" s="184">
        <f t="shared" ref="Q1401:Q1403" si="2430">R1401/1000000</f>
        <v>4.7295109999999996</v>
      </c>
      <c r="R1401" s="185">
        <v>4729511</v>
      </c>
      <c r="S1401" s="269">
        <v>41860614</v>
      </c>
      <c r="T1401" s="222">
        <v>42</v>
      </c>
      <c r="U1401" s="209">
        <f t="shared" si="2422"/>
        <v>0.11298236093718071</v>
      </c>
      <c r="V1401" s="187">
        <v>40</v>
      </c>
      <c r="W1401" s="223">
        <v>1.0465</v>
      </c>
      <c r="X1401" s="228">
        <f t="shared" si="2423"/>
        <v>0.125</v>
      </c>
      <c r="Y1401" s="182">
        <v>2012</v>
      </c>
      <c r="Z1401" s="190"/>
      <c r="AA1401" s="190"/>
      <c r="AB1401" s="224" t="s">
        <v>4360</v>
      </c>
      <c r="AC1401" s="189"/>
    </row>
    <row r="1402" spans="1:29">
      <c r="A1402" s="264" t="s">
        <v>4361</v>
      </c>
      <c r="B1402" s="206">
        <v>26</v>
      </c>
      <c r="C1402" s="189">
        <v>40</v>
      </c>
      <c r="D1402" s="189">
        <f t="shared" ref="D1402:D1403" si="2431">(B1402+C1402)/2</f>
        <v>33</v>
      </c>
      <c r="E1402" s="195">
        <v>40</v>
      </c>
      <c r="F1402" s="189">
        <v>45</v>
      </c>
      <c r="G1402" s="195">
        <f t="shared" ref="G1402:G1421" si="2432">SUM(E1402-F1402)</f>
        <v>-5</v>
      </c>
      <c r="H1402" s="189">
        <f t="shared" ref="H1402:H1403" si="2433">(E1402+F1402)/2</f>
        <v>42.5</v>
      </c>
      <c r="I1402" s="195">
        <f t="shared" ref="I1402:I1421" si="2434">SUM(D1402-H1402)</f>
        <v>-9.5</v>
      </c>
      <c r="J1402" s="193" t="s">
        <v>1636</v>
      </c>
      <c r="K1402" s="193" t="s">
        <v>1636</v>
      </c>
      <c r="L1402" s="193" t="s">
        <v>1547</v>
      </c>
      <c r="M1402" s="184">
        <f t="shared" ref="M1402:M1403" si="2435">N1402/1000000</f>
        <v>18.372371999999999</v>
      </c>
      <c r="N1402" s="185">
        <v>18372372</v>
      </c>
      <c r="O1402" s="184">
        <f t="shared" ref="O1402:O1403" si="2436">P1402/1000000</f>
        <v>47.387723000000001</v>
      </c>
      <c r="P1402" s="180">
        <v>47387723</v>
      </c>
      <c r="Q1402" s="184">
        <f t="shared" si="2430"/>
        <v>136.5</v>
      </c>
      <c r="R1402" s="180">
        <v>136500000</v>
      </c>
      <c r="S1402" s="185">
        <f>SUM(P1402+(Q1402*1000000))</f>
        <v>183887723</v>
      </c>
      <c r="T1402" s="185">
        <f t="shared" ref="T1402:T1403" si="2437">S1402/1000000</f>
        <v>183.88772299999999</v>
      </c>
      <c r="U1402" s="209">
        <f t="shared" si="2422"/>
        <v>0.74230077882904666</v>
      </c>
      <c r="V1402" s="227">
        <v>176</v>
      </c>
      <c r="W1402" s="223">
        <f t="shared" ref="W1402:W1407" si="2438">SUM(T1402/V1402)</f>
        <v>1.0448166079545453</v>
      </c>
      <c r="X1402" s="228">
        <f t="shared" si="2423"/>
        <v>0.10438847727272726</v>
      </c>
      <c r="Y1402" s="189">
        <v>2015</v>
      </c>
      <c r="Z1402" s="190"/>
      <c r="AA1402" s="190"/>
      <c r="AB1402" s="224" t="s">
        <v>4362</v>
      </c>
      <c r="AC1402" s="189"/>
    </row>
    <row r="1403" spans="1:29">
      <c r="A1403" s="263" t="s">
        <v>4363</v>
      </c>
      <c r="B1403" s="206">
        <v>61</v>
      </c>
      <c r="C1403" s="189">
        <v>60</v>
      </c>
      <c r="D1403" s="252">
        <f t="shared" si="2431"/>
        <v>60.5</v>
      </c>
      <c r="E1403" s="189">
        <v>68</v>
      </c>
      <c r="F1403" s="189">
        <v>63</v>
      </c>
      <c r="G1403" s="180">
        <f t="shared" si="2432"/>
        <v>5</v>
      </c>
      <c r="H1403" s="246">
        <f t="shared" si="2433"/>
        <v>65.5</v>
      </c>
      <c r="I1403" s="208">
        <f t="shared" si="2434"/>
        <v>-5</v>
      </c>
      <c r="J1403" s="193" t="s">
        <v>1612</v>
      </c>
      <c r="K1403" s="193" t="s">
        <v>4364</v>
      </c>
      <c r="L1403" s="183" t="s">
        <v>1547</v>
      </c>
      <c r="M1403" s="184">
        <f t="shared" si="2435"/>
        <v>12.701743</v>
      </c>
      <c r="N1403" s="185">
        <v>12701743</v>
      </c>
      <c r="O1403" s="184">
        <f t="shared" si="2436"/>
        <v>39.675535000000004</v>
      </c>
      <c r="P1403" s="185">
        <v>39675535</v>
      </c>
      <c r="Q1403" s="184">
        <f t="shared" si="2430"/>
        <v>48.927686000000001</v>
      </c>
      <c r="R1403" s="185">
        <v>48927686</v>
      </c>
      <c r="S1403" s="185">
        <f>R1403+P1403</f>
        <v>88603221</v>
      </c>
      <c r="T1403" s="185">
        <f t="shared" si="2437"/>
        <v>88.603221000000005</v>
      </c>
      <c r="U1403" s="209">
        <f>R1403/S1403</f>
        <v>0.55221114365582713</v>
      </c>
      <c r="V1403" s="187">
        <v>85</v>
      </c>
      <c r="W1403" s="188">
        <f t="shared" si="2438"/>
        <v>1.0423908352941178</v>
      </c>
      <c r="X1403" s="209">
        <f>N1403/(V1403*1000000)</f>
        <v>0.1494322705882353</v>
      </c>
      <c r="Y1403" s="189">
        <v>2016</v>
      </c>
      <c r="Z1403" s="190"/>
      <c r="AA1403" s="190"/>
      <c r="AB1403" s="191" t="s">
        <v>4365</v>
      </c>
      <c r="AC1403" s="190"/>
    </row>
    <row r="1404" spans="1:29">
      <c r="A1404" s="261" t="s">
        <v>4366</v>
      </c>
      <c r="B1404" s="218">
        <v>39</v>
      </c>
      <c r="C1404" s="178">
        <v>50</v>
      </c>
      <c r="D1404" s="218">
        <f t="shared" ref="D1404:D1407" si="2439">AVERAGE(B1404:C1404)</f>
        <v>44.5</v>
      </c>
      <c r="E1404" s="178">
        <v>51</v>
      </c>
      <c r="F1404" s="178">
        <v>59</v>
      </c>
      <c r="G1404" s="178">
        <f t="shared" si="2432"/>
        <v>-8</v>
      </c>
      <c r="H1404" s="178">
        <f t="shared" ref="H1404:H1407" si="2440">AVERAGE(E1404:F1404)</f>
        <v>55</v>
      </c>
      <c r="I1404" s="218">
        <f t="shared" si="2434"/>
        <v>-10.5</v>
      </c>
      <c r="J1404" s="213" t="s">
        <v>1701</v>
      </c>
      <c r="K1404" s="213" t="s">
        <v>1904</v>
      </c>
      <c r="L1404" s="213" t="s">
        <v>1541</v>
      </c>
      <c r="M1404" s="221">
        <v>7.6</v>
      </c>
      <c r="N1404" s="222">
        <f t="shared" ref="N1404:N1407" si="2441">M1404*1000000</f>
        <v>7600000</v>
      </c>
      <c r="O1404" s="184">
        <v>17.3</v>
      </c>
      <c r="P1404" s="222">
        <f t="shared" ref="P1404:P1407" si="2442">O1404*1000000</f>
        <v>17300000</v>
      </c>
      <c r="Q1404" s="184">
        <v>45.14</v>
      </c>
      <c r="R1404" s="180">
        <f t="shared" ref="R1404:R1407" si="2443">SUM(Q1404*1000000)</f>
        <v>45140000</v>
      </c>
      <c r="S1404" s="222">
        <f t="shared" ref="S1404:S1407" si="2444">T1404*1000000</f>
        <v>62440000</v>
      </c>
      <c r="T1404" s="222">
        <v>62.44</v>
      </c>
      <c r="U1404" s="209">
        <f t="shared" ref="U1404:U1408" si="2445">(R1404/S1404)</f>
        <v>0.72293401665598978</v>
      </c>
      <c r="V1404" s="187">
        <v>60</v>
      </c>
      <c r="W1404" s="223">
        <f t="shared" si="2438"/>
        <v>1.0406666666666666</v>
      </c>
      <c r="X1404" s="228">
        <f t="shared" ref="X1404:X1408" si="2446">SUM(M1404/V1404)</f>
        <v>0.12666666666666665</v>
      </c>
      <c r="Y1404" s="178">
        <v>2009</v>
      </c>
      <c r="Z1404" s="190"/>
      <c r="AA1404" s="190"/>
      <c r="AB1404" s="224" t="s">
        <v>4367</v>
      </c>
      <c r="AC1404" s="189"/>
    </row>
    <row r="1405" spans="1:29">
      <c r="A1405" s="261" t="s">
        <v>4368</v>
      </c>
      <c r="B1405" s="218">
        <v>14</v>
      </c>
      <c r="C1405" s="178">
        <v>34</v>
      </c>
      <c r="D1405" s="218">
        <f t="shared" si="2439"/>
        <v>24</v>
      </c>
      <c r="E1405" s="178">
        <v>31</v>
      </c>
      <c r="F1405" s="178">
        <v>47</v>
      </c>
      <c r="G1405" s="178">
        <f t="shared" si="2432"/>
        <v>-16</v>
      </c>
      <c r="H1405" s="178">
        <f t="shared" si="2440"/>
        <v>39</v>
      </c>
      <c r="I1405" s="218">
        <f t="shared" si="2434"/>
        <v>-15</v>
      </c>
      <c r="J1405" s="213" t="s">
        <v>1701</v>
      </c>
      <c r="K1405" s="213" t="s">
        <v>4369</v>
      </c>
      <c r="L1405" s="213" t="s">
        <v>1547</v>
      </c>
      <c r="M1405" s="221">
        <v>19.600000000000001</v>
      </c>
      <c r="N1405" s="222">
        <f t="shared" si="2441"/>
        <v>19600000</v>
      </c>
      <c r="O1405" s="184">
        <v>43.33</v>
      </c>
      <c r="P1405" s="222">
        <f t="shared" si="2442"/>
        <v>43330000</v>
      </c>
      <c r="Q1405" s="184">
        <v>19.02</v>
      </c>
      <c r="R1405" s="180">
        <f t="shared" si="2443"/>
        <v>19020000</v>
      </c>
      <c r="S1405" s="222">
        <f t="shared" si="2444"/>
        <v>62350000</v>
      </c>
      <c r="T1405" s="222">
        <v>62.35</v>
      </c>
      <c r="U1405" s="209">
        <f t="shared" si="2445"/>
        <v>0.3050521251002406</v>
      </c>
      <c r="V1405" s="187">
        <v>60</v>
      </c>
      <c r="W1405" s="223">
        <f t="shared" si="2438"/>
        <v>1.0391666666666668</v>
      </c>
      <c r="X1405" s="228">
        <f t="shared" si="2446"/>
        <v>0.32666666666666672</v>
      </c>
      <c r="Y1405" s="178">
        <v>2009</v>
      </c>
      <c r="Z1405" s="190"/>
      <c r="AA1405" s="190"/>
      <c r="AB1405" s="224" t="s">
        <v>4370</v>
      </c>
      <c r="AC1405" s="189"/>
    </row>
    <row r="1406" spans="1:29">
      <c r="A1406" s="261" t="s">
        <v>4371</v>
      </c>
      <c r="B1406" s="218">
        <v>34</v>
      </c>
      <c r="C1406" s="178">
        <v>45</v>
      </c>
      <c r="D1406" s="218">
        <f t="shared" si="2439"/>
        <v>39.5</v>
      </c>
      <c r="E1406" s="178">
        <v>54</v>
      </c>
      <c r="F1406" s="178">
        <v>71</v>
      </c>
      <c r="G1406" s="178">
        <f t="shared" si="2432"/>
        <v>-17</v>
      </c>
      <c r="H1406" s="178">
        <f t="shared" si="2440"/>
        <v>62.5</v>
      </c>
      <c r="I1406" s="218">
        <f t="shared" si="2434"/>
        <v>-23</v>
      </c>
      <c r="J1406" s="213" t="s">
        <v>1990</v>
      </c>
      <c r="K1406" s="213" t="s">
        <v>1991</v>
      </c>
      <c r="L1406" s="213" t="s">
        <v>1547</v>
      </c>
      <c r="M1406" s="221">
        <v>6.26</v>
      </c>
      <c r="N1406" s="222">
        <f t="shared" si="2441"/>
        <v>6260000</v>
      </c>
      <c r="O1406" s="184">
        <v>15.74</v>
      </c>
      <c r="P1406" s="222">
        <f t="shared" si="2442"/>
        <v>15740000</v>
      </c>
      <c r="Q1406" s="184">
        <v>15.41</v>
      </c>
      <c r="R1406" s="180">
        <f t="shared" si="2443"/>
        <v>15410000</v>
      </c>
      <c r="S1406" s="222">
        <f t="shared" si="2444"/>
        <v>31150000</v>
      </c>
      <c r="T1406" s="222">
        <v>31.15</v>
      </c>
      <c r="U1406" s="209">
        <f t="shared" si="2445"/>
        <v>0.49470304975922952</v>
      </c>
      <c r="V1406" s="187">
        <v>30</v>
      </c>
      <c r="W1406" s="223">
        <f t="shared" si="2438"/>
        <v>1.0383333333333333</v>
      </c>
      <c r="X1406" s="228">
        <f t="shared" si="2446"/>
        <v>0.20866666666666667</v>
      </c>
      <c r="Y1406" s="178">
        <v>2008</v>
      </c>
      <c r="Z1406" s="190"/>
      <c r="AA1406" s="190"/>
      <c r="AB1406" s="224" t="s">
        <v>4372</v>
      </c>
      <c r="AC1406" s="189"/>
    </row>
    <row r="1407" spans="1:29">
      <c r="A1407" s="261" t="s">
        <v>4373</v>
      </c>
      <c r="B1407" s="218">
        <v>8</v>
      </c>
      <c r="C1407" s="178">
        <v>23</v>
      </c>
      <c r="D1407" s="218">
        <f t="shared" si="2439"/>
        <v>15.5</v>
      </c>
      <c r="E1407" s="178">
        <v>36</v>
      </c>
      <c r="F1407" s="178">
        <v>30</v>
      </c>
      <c r="G1407" s="178">
        <f t="shared" si="2432"/>
        <v>6</v>
      </c>
      <c r="H1407" s="178">
        <f t="shared" si="2440"/>
        <v>33</v>
      </c>
      <c r="I1407" s="218">
        <f t="shared" si="2434"/>
        <v>-17.5</v>
      </c>
      <c r="J1407" s="213" t="s">
        <v>1550</v>
      </c>
      <c r="K1407" s="213" t="s">
        <v>2222</v>
      </c>
      <c r="L1407" s="213" t="s">
        <v>1547</v>
      </c>
      <c r="M1407" s="221">
        <v>6.6</v>
      </c>
      <c r="N1407" s="222">
        <f t="shared" si="2441"/>
        <v>6600000</v>
      </c>
      <c r="O1407" s="184">
        <v>17.63</v>
      </c>
      <c r="P1407" s="222">
        <f t="shared" si="2442"/>
        <v>17630000</v>
      </c>
      <c r="Q1407" s="184">
        <v>18.61</v>
      </c>
      <c r="R1407" s="180">
        <f t="shared" si="2443"/>
        <v>18610000</v>
      </c>
      <c r="S1407" s="222">
        <f t="shared" si="2444"/>
        <v>36239999.999999993</v>
      </c>
      <c r="T1407" s="222">
        <f>SUM(O1407+Q1407)</f>
        <v>36.239999999999995</v>
      </c>
      <c r="U1407" s="209">
        <f t="shared" si="2445"/>
        <v>0.51352097130242835</v>
      </c>
      <c r="V1407" s="187">
        <v>35</v>
      </c>
      <c r="W1407" s="223">
        <f t="shared" si="2438"/>
        <v>1.0354285714285714</v>
      </c>
      <c r="X1407" s="228">
        <f t="shared" si="2446"/>
        <v>0.18857142857142856</v>
      </c>
      <c r="Y1407" s="178">
        <v>2010</v>
      </c>
      <c r="Z1407" s="190"/>
      <c r="AA1407" s="190"/>
      <c r="AB1407" s="224" t="s">
        <v>4374</v>
      </c>
      <c r="AC1407" s="189"/>
    </row>
    <row r="1408" spans="1:29">
      <c r="A1408" s="229" t="s">
        <v>4375</v>
      </c>
      <c r="B1408" s="177">
        <v>36</v>
      </c>
      <c r="C1408" s="206">
        <v>40</v>
      </c>
      <c r="D1408" s="177">
        <f t="shared" ref="D1408:D1409" si="2447">(B1408+C1408)/2</f>
        <v>38</v>
      </c>
      <c r="E1408" s="177">
        <v>81</v>
      </c>
      <c r="F1408" s="177">
        <v>64</v>
      </c>
      <c r="G1408" s="177">
        <f t="shared" si="2432"/>
        <v>17</v>
      </c>
      <c r="H1408" s="177">
        <f t="shared" ref="H1408:H1409" si="2448">(E1408+F1408)/2</f>
        <v>72.5</v>
      </c>
      <c r="I1408" s="177">
        <f t="shared" si="2434"/>
        <v>-34.5</v>
      </c>
      <c r="J1408" s="204" t="s">
        <v>1544</v>
      </c>
      <c r="K1408" s="231" t="s">
        <v>1544</v>
      </c>
      <c r="L1408" s="232" t="s">
        <v>1547</v>
      </c>
      <c r="M1408" s="216">
        <f t="shared" ref="M1408:M1409" si="2449">N1408/1000000</f>
        <v>3.6006469999999999</v>
      </c>
      <c r="N1408" s="233">
        <v>3600647</v>
      </c>
      <c r="O1408" s="216">
        <f t="shared" ref="O1408:O1409" si="2450">P1408/1000000</f>
        <v>7.7437940000000003</v>
      </c>
      <c r="P1408" s="180">
        <v>7743794</v>
      </c>
      <c r="Q1408" s="216">
        <f t="shared" ref="Q1408:Q1409" si="2451">R1408/1000000</f>
        <v>23.174931999999998</v>
      </c>
      <c r="R1408" s="233">
        <v>23174932</v>
      </c>
      <c r="S1408" s="180">
        <f>P1408+R1408</f>
        <v>30918726</v>
      </c>
      <c r="T1408" s="180">
        <f t="shared" ref="T1408:T1410" si="2452">S1408/1000000</f>
        <v>30.918725999999999</v>
      </c>
      <c r="U1408" s="234">
        <f t="shared" si="2445"/>
        <v>0.74954356140029832</v>
      </c>
      <c r="V1408" s="227">
        <v>30</v>
      </c>
      <c r="W1408" s="235">
        <f>SUM(S1408/(V1408*1000000))</f>
        <v>1.0306242000000001</v>
      </c>
      <c r="X1408" s="234">
        <f t="shared" si="2446"/>
        <v>0.12002156666666666</v>
      </c>
      <c r="Y1408" s="177">
        <v>2019</v>
      </c>
      <c r="Z1408" s="236"/>
      <c r="AA1408" s="236"/>
      <c r="AB1408" s="248" t="s">
        <v>4376</v>
      </c>
      <c r="AC1408" s="190"/>
    </row>
    <row r="1409" spans="1:29">
      <c r="A1409" s="262" t="s">
        <v>4377</v>
      </c>
      <c r="B1409" s="177">
        <v>84</v>
      </c>
      <c r="C1409" s="195">
        <v>68</v>
      </c>
      <c r="D1409" s="252">
        <f t="shared" si="2447"/>
        <v>76</v>
      </c>
      <c r="E1409" s="195">
        <v>86</v>
      </c>
      <c r="F1409" s="195">
        <v>75</v>
      </c>
      <c r="G1409" s="180">
        <f t="shared" si="2432"/>
        <v>11</v>
      </c>
      <c r="H1409" s="246">
        <f t="shared" si="2448"/>
        <v>80.5</v>
      </c>
      <c r="I1409" s="208">
        <f t="shared" si="2434"/>
        <v>-4.5</v>
      </c>
      <c r="J1409" s="204" t="s">
        <v>1554</v>
      </c>
      <c r="K1409" s="204" t="s">
        <v>1554</v>
      </c>
      <c r="L1409" s="183" t="s">
        <v>1536</v>
      </c>
      <c r="M1409" s="184">
        <f t="shared" si="2449"/>
        <v>20.223544</v>
      </c>
      <c r="N1409" s="180">
        <v>20223544</v>
      </c>
      <c r="O1409" s="216">
        <f t="shared" si="2450"/>
        <v>60.608244999999997</v>
      </c>
      <c r="P1409" s="180">
        <v>60608245</v>
      </c>
      <c r="Q1409" s="184">
        <f t="shared" si="2451"/>
        <v>52.245471999999999</v>
      </c>
      <c r="R1409" s="185">
        <v>52245472</v>
      </c>
      <c r="S1409" s="185">
        <f>R1409+P1409</f>
        <v>112853717</v>
      </c>
      <c r="T1409" s="185">
        <f t="shared" si="2452"/>
        <v>112.853717</v>
      </c>
      <c r="U1409" s="209">
        <f>R1409/S1409</f>
        <v>0.46294861515283542</v>
      </c>
      <c r="V1409" s="187">
        <v>110</v>
      </c>
      <c r="W1409" s="188">
        <f t="shared" ref="W1409:W1413" si="2453">SUM(T1409/V1409)</f>
        <v>1.0259428818181819</v>
      </c>
      <c r="X1409" s="209">
        <f>N1409/(V1409*1000000)</f>
        <v>0.1838504</v>
      </c>
      <c r="Y1409" s="195">
        <v>2016</v>
      </c>
      <c r="Z1409" s="190"/>
      <c r="AA1409" s="190"/>
      <c r="AB1409" s="191" t="s">
        <v>4378</v>
      </c>
      <c r="AC1409" s="190"/>
    </row>
    <row r="1410" spans="1:29">
      <c r="A1410" s="261" t="s">
        <v>4379</v>
      </c>
      <c r="B1410" s="206">
        <v>58</v>
      </c>
      <c r="C1410" s="189">
        <v>56</v>
      </c>
      <c r="D1410" s="218">
        <f t="shared" ref="D1410:D1411" si="2454">AVERAGE(B1410:C1410)</f>
        <v>57</v>
      </c>
      <c r="E1410" s="189">
        <v>81</v>
      </c>
      <c r="F1410" s="178">
        <v>71</v>
      </c>
      <c r="G1410" s="178">
        <f t="shared" si="2432"/>
        <v>10</v>
      </c>
      <c r="H1410" s="178">
        <f t="shared" ref="H1410:H1411" si="2455">AVERAGE(E1410:F1410)</f>
        <v>76</v>
      </c>
      <c r="I1410" s="218">
        <f t="shared" si="2434"/>
        <v>-19</v>
      </c>
      <c r="J1410" s="213" t="s">
        <v>1609</v>
      </c>
      <c r="K1410" s="213" t="s">
        <v>3216</v>
      </c>
      <c r="L1410" s="213" t="s">
        <v>1541</v>
      </c>
      <c r="M1410" s="184">
        <v>27.32</v>
      </c>
      <c r="N1410" s="222">
        <f t="shared" ref="N1410:N1411" si="2456">M1410*1000000</f>
        <v>27320000</v>
      </c>
      <c r="O1410" s="184">
        <v>85.47</v>
      </c>
      <c r="P1410" s="222">
        <f t="shared" ref="P1410:P1411" si="2457">O1410*1000000</f>
        <v>85470000</v>
      </c>
      <c r="Q1410" s="184">
        <v>213.8</v>
      </c>
      <c r="R1410" s="180">
        <f t="shared" ref="R1410:R1411" si="2458">SUM(Q1410*1000000)</f>
        <v>213800000</v>
      </c>
      <c r="S1410" s="185">
        <f>SUM(N1410:P1410)</f>
        <v>112790085.47</v>
      </c>
      <c r="T1410" s="180">
        <f t="shared" si="2452"/>
        <v>112.79008546999999</v>
      </c>
      <c r="U1410" s="209">
        <f t="shared" ref="U1410:U1411" si="2459">(R1410/S1410)</f>
        <v>1.8955566804394939</v>
      </c>
      <c r="V1410" s="187">
        <v>110</v>
      </c>
      <c r="W1410" s="223">
        <f t="shared" si="2453"/>
        <v>1.0253644133636364</v>
      </c>
      <c r="X1410" s="228">
        <f t="shared" ref="X1410:X1411" si="2460">SUM(M1410/V1410)</f>
        <v>0.24836363636363637</v>
      </c>
      <c r="Y1410" s="178">
        <v>2011</v>
      </c>
      <c r="Z1410" s="190"/>
      <c r="AA1410" s="190"/>
      <c r="AB1410" s="224" t="s">
        <v>4380</v>
      </c>
      <c r="AC1410" s="189"/>
    </row>
    <row r="1411" spans="1:29">
      <c r="A1411" s="261" t="s">
        <v>4381</v>
      </c>
      <c r="B1411" s="218">
        <v>36</v>
      </c>
      <c r="C1411" s="178">
        <v>40</v>
      </c>
      <c r="D1411" s="218">
        <f t="shared" si="2454"/>
        <v>38</v>
      </c>
      <c r="E1411" s="178">
        <v>42</v>
      </c>
      <c r="F1411" s="178">
        <v>59</v>
      </c>
      <c r="G1411" s="178">
        <f t="shared" si="2432"/>
        <v>-17</v>
      </c>
      <c r="H1411" s="178">
        <f t="shared" si="2455"/>
        <v>50.5</v>
      </c>
      <c r="I1411" s="218">
        <f t="shared" si="2434"/>
        <v>-12.5</v>
      </c>
      <c r="J1411" s="213" t="s">
        <v>1601</v>
      </c>
      <c r="K1411" s="213" t="s">
        <v>2113</v>
      </c>
      <c r="L1411" s="213" t="s">
        <v>1547</v>
      </c>
      <c r="M1411" s="221">
        <v>7.8</v>
      </c>
      <c r="N1411" s="222">
        <f t="shared" si="2456"/>
        <v>7800000</v>
      </c>
      <c r="O1411" s="184">
        <v>19.53</v>
      </c>
      <c r="P1411" s="222">
        <f t="shared" si="2457"/>
        <v>19530000</v>
      </c>
      <c r="Q1411" s="184">
        <v>11.22</v>
      </c>
      <c r="R1411" s="180">
        <f t="shared" si="2458"/>
        <v>11220000</v>
      </c>
      <c r="S1411" s="222">
        <f>T1411*1000000</f>
        <v>30750000</v>
      </c>
      <c r="T1411" s="222">
        <v>30.75</v>
      </c>
      <c r="U1411" s="209">
        <f t="shared" si="2459"/>
        <v>0.3648780487804878</v>
      </c>
      <c r="V1411" s="187">
        <v>30</v>
      </c>
      <c r="W1411" s="223">
        <f t="shared" si="2453"/>
        <v>1.0249999999999999</v>
      </c>
      <c r="X1411" s="228">
        <f t="shared" si="2460"/>
        <v>0.26</v>
      </c>
      <c r="Y1411" s="178">
        <v>2008</v>
      </c>
      <c r="Z1411" s="190"/>
      <c r="AA1411" s="190"/>
      <c r="AB1411" s="224" t="s">
        <v>4382</v>
      </c>
      <c r="AC1411" s="189"/>
    </row>
    <row r="1412" spans="1:29">
      <c r="A1412" s="262" t="s">
        <v>4383</v>
      </c>
      <c r="B1412" s="177">
        <v>93</v>
      </c>
      <c r="C1412" s="195">
        <v>81</v>
      </c>
      <c r="D1412" s="252">
        <f>(B1412+C1412)/2</f>
        <v>87</v>
      </c>
      <c r="E1412" s="195">
        <v>82</v>
      </c>
      <c r="F1412" s="195">
        <v>81</v>
      </c>
      <c r="G1412" s="180">
        <f t="shared" si="2432"/>
        <v>1</v>
      </c>
      <c r="H1412" s="195">
        <f>(E1412+F1412)/2</f>
        <v>81.5</v>
      </c>
      <c r="I1412" s="208">
        <f t="shared" si="2434"/>
        <v>5.5</v>
      </c>
      <c r="J1412" s="204" t="s">
        <v>1554</v>
      </c>
      <c r="K1412" s="204" t="s">
        <v>1554</v>
      </c>
      <c r="L1412" s="183" t="s">
        <v>1541</v>
      </c>
      <c r="M1412" s="184">
        <f>N1412/1000000</f>
        <v>24.074047</v>
      </c>
      <c r="N1412" s="180">
        <v>24074047</v>
      </c>
      <c r="O1412" s="216">
        <f>P1412/1000000</f>
        <v>25.943100999999999</v>
      </c>
      <c r="P1412" s="180">
        <v>25943101</v>
      </c>
      <c r="Q1412" s="184">
        <f>R1412/1000000</f>
        <v>21.993825000000001</v>
      </c>
      <c r="R1412" s="185">
        <v>21993825</v>
      </c>
      <c r="S1412" s="185">
        <f>R1412+P1412</f>
        <v>47936926</v>
      </c>
      <c r="T1412" s="185">
        <f>S1412/1000000</f>
        <v>47.936926</v>
      </c>
      <c r="U1412" s="209">
        <f>R1412/S1412</f>
        <v>0.45880757977680919</v>
      </c>
      <c r="V1412" s="187">
        <v>47</v>
      </c>
      <c r="W1412" s="188">
        <f t="shared" si="2453"/>
        <v>1.0199345957446808</v>
      </c>
      <c r="X1412" s="209">
        <f>N1412/(V1412*1000000)</f>
        <v>0.51221376595744683</v>
      </c>
      <c r="Y1412" s="195">
        <v>2016</v>
      </c>
      <c r="Z1412" s="190"/>
      <c r="AA1412" s="190"/>
      <c r="AB1412" s="191" t="s">
        <v>4384</v>
      </c>
      <c r="AC1412" s="190"/>
    </row>
    <row r="1413" spans="1:29">
      <c r="A1413" s="261" t="s">
        <v>4385</v>
      </c>
      <c r="B1413" s="218">
        <v>38</v>
      </c>
      <c r="C1413" s="178">
        <v>42</v>
      </c>
      <c r="D1413" s="218">
        <f>AVERAGE(B1413:C1413)</f>
        <v>40</v>
      </c>
      <c r="E1413" s="178">
        <v>57</v>
      </c>
      <c r="F1413" s="178">
        <v>66</v>
      </c>
      <c r="G1413" s="178">
        <f t="shared" si="2432"/>
        <v>-9</v>
      </c>
      <c r="H1413" s="178">
        <f>AVERAGE(E1413:F1413)</f>
        <v>61.5</v>
      </c>
      <c r="I1413" s="218">
        <f t="shared" si="2434"/>
        <v>-21.5</v>
      </c>
      <c r="J1413" s="213" t="s">
        <v>1609</v>
      </c>
      <c r="K1413" s="213" t="s">
        <v>1815</v>
      </c>
      <c r="L1413" s="213" t="s">
        <v>1547</v>
      </c>
      <c r="M1413" s="221">
        <v>8.1999999999999993</v>
      </c>
      <c r="N1413" s="222">
        <f>M1413*1000000</f>
        <v>8199999.9999999991</v>
      </c>
      <c r="O1413" s="184">
        <v>24.08</v>
      </c>
      <c r="P1413" s="222">
        <f>O1413*1000000</f>
        <v>24080000</v>
      </c>
      <c r="Q1413" s="184">
        <v>28.75</v>
      </c>
      <c r="R1413" s="180">
        <f>SUM(Q1413*1000000)</f>
        <v>28750000</v>
      </c>
      <c r="S1413" s="222">
        <f>T1413*1000000</f>
        <v>52830000</v>
      </c>
      <c r="T1413" s="222">
        <f>SUM(O1413+Q1413)</f>
        <v>52.83</v>
      </c>
      <c r="U1413" s="209">
        <f t="shared" ref="U1413:U1420" si="2461">(R1413/S1413)</f>
        <v>0.54419837213704336</v>
      </c>
      <c r="V1413" s="187">
        <v>52</v>
      </c>
      <c r="W1413" s="223">
        <f t="shared" si="2453"/>
        <v>1.0159615384615384</v>
      </c>
      <c r="X1413" s="228">
        <f t="shared" ref="X1413:X1420" si="2462">SUM(M1413/V1413)</f>
        <v>0.15769230769230769</v>
      </c>
      <c r="Y1413" s="178">
        <v>2010</v>
      </c>
      <c r="Z1413" s="190"/>
      <c r="AA1413" s="190"/>
      <c r="AB1413" s="224" t="s">
        <v>4386</v>
      </c>
      <c r="AC1413" s="189"/>
    </row>
    <row r="1414" spans="1:29">
      <c r="A1414" s="249" t="s">
        <v>4387</v>
      </c>
      <c r="B1414" s="177">
        <v>22</v>
      </c>
      <c r="C1414" s="177">
        <v>79</v>
      </c>
      <c r="D1414" s="177">
        <f>(B1414+C1414)/2</f>
        <v>50.5</v>
      </c>
      <c r="E1414" s="177">
        <v>62</v>
      </c>
      <c r="F1414" s="177">
        <v>69</v>
      </c>
      <c r="G1414" s="177">
        <f t="shared" si="2432"/>
        <v>-7</v>
      </c>
      <c r="H1414" s="177">
        <f>(E1414+F1414)/2</f>
        <v>65.5</v>
      </c>
      <c r="I1414" s="177">
        <f t="shared" si="2434"/>
        <v>-15</v>
      </c>
      <c r="J1414" s="183" t="s">
        <v>1544</v>
      </c>
      <c r="K1414" s="232" t="s">
        <v>4077</v>
      </c>
      <c r="L1414" s="232" t="s">
        <v>1541</v>
      </c>
      <c r="M1414" s="216">
        <f>N1414/1000000</f>
        <v>6.864744</v>
      </c>
      <c r="N1414" s="180">
        <v>6864744</v>
      </c>
      <c r="O1414" s="216">
        <f>P1414/1000000</f>
        <v>15.006824</v>
      </c>
      <c r="P1414" s="180">
        <v>15006824</v>
      </c>
      <c r="Q1414" s="216">
        <f>R1414/1000000</f>
        <v>0.208841</v>
      </c>
      <c r="R1414" s="180">
        <v>208841</v>
      </c>
      <c r="S1414" s="180">
        <f>P1414+R1414</f>
        <v>15215665</v>
      </c>
      <c r="T1414" s="180">
        <f>S1414/1000000</f>
        <v>15.215665</v>
      </c>
      <c r="U1414" s="234">
        <f t="shared" si="2461"/>
        <v>1.3725394190789558E-2</v>
      </c>
      <c r="V1414" s="227">
        <v>15</v>
      </c>
      <c r="W1414" s="235">
        <f>SUM(S1414/(V1414*1000000))</f>
        <v>1.0143776666666666</v>
      </c>
      <c r="X1414" s="234">
        <f t="shared" si="2462"/>
        <v>0.45764959999999999</v>
      </c>
      <c r="Y1414" s="177">
        <v>2019</v>
      </c>
      <c r="Z1414" s="236"/>
      <c r="AA1414" s="236"/>
      <c r="AB1414" s="251" t="s">
        <v>4388</v>
      </c>
      <c r="AC1414" s="190"/>
    </row>
    <row r="1415" spans="1:29">
      <c r="A1415" s="261" t="s">
        <v>4389</v>
      </c>
      <c r="B1415" s="218">
        <v>55</v>
      </c>
      <c r="C1415" s="178">
        <v>55</v>
      </c>
      <c r="D1415" s="218">
        <f t="shared" ref="D1415:D1416" si="2463">AVERAGE(B1415:C1415)</f>
        <v>55</v>
      </c>
      <c r="E1415" s="178">
        <v>56</v>
      </c>
      <c r="F1415" s="178">
        <v>67</v>
      </c>
      <c r="G1415" s="178">
        <f t="shared" si="2432"/>
        <v>-11</v>
      </c>
      <c r="H1415" s="178">
        <f t="shared" ref="H1415:H1416" si="2464">AVERAGE(E1415:F1415)</f>
        <v>61.5</v>
      </c>
      <c r="I1415" s="218">
        <f t="shared" si="2434"/>
        <v>-6.5</v>
      </c>
      <c r="J1415" s="213" t="s">
        <v>1990</v>
      </c>
      <c r="K1415" s="213" t="s">
        <v>3903</v>
      </c>
      <c r="L1415" s="213" t="s">
        <v>1541</v>
      </c>
      <c r="M1415" s="221">
        <v>17.2</v>
      </c>
      <c r="N1415" s="222">
        <f>M1415*1000000</f>
        <v>17200000</v>
      </c>
      <c r="O1415" s="184">
        <v>43.31</v>
      </c>
      <c r="P1415" s="222">
        <f>O1415*1000000</f>
        <v>43310000</v>
      </c>
      <c r="Q1415" s="184">
        <v>37.81</v>
      </c>
      <c r="R1415" s="180">
        <f>SUM(Q1415*1000000)</f>
        <v>37810000</v>
      </c>
      <c r="S1415" s="222">
        <f>T1415*1000000</f>
        <v>81120000</v>
      </c>
      <c r="T1415" s="222">
        <f>SUM(O1415+Q1415)</f>
        <v>81.12</v>
      </c>
      <c r="U1415" s="209">
        <f t="shared" si="2461"/>
        <v>0.46609960552268243</v>
      </c>
      <c r="V1415" s="187">
        <v>80</v>
      </c>
      <c r="W1415" s="223">
        <f t="shared" ref="W1415:W1416" si="2465">SUM(T1415/V1415)</f>
        <v>1.014</v>
      </c>
      <c r="X1415" s="228">
        <f t="shared" si="2462"/>
        <v>0.215</v>
      </c>
      <c r="Y1415" s="178">
        <v>2010</v>
      </c>
      <c r="Z1415" s="190"/>
      <c r="AA1415" s="190"/>
      <c r="AB1415" s="224" t="s">
        <v>4390</v>
      </c>
      <c r="AC1415" s="189"/>
    </row>
    <row r="1416" spans="1:29">
      <c r="A1416" s="263" t="s">
        <v>4391</v>
      </c>
      <c r="B1416" s="206">
        <v>52</v>
      </c>
      <c r="C1416" s="189">
        <v>51</v>
      </c>
      <c r="D1416" s="253">
        <f t="shared" si="2463"/>
        <v>51.5</v>
      </c>
      <c r="E1416" s="189">
        <v>55</v>
      </c>
      <c r="F1416" s="189">
        <v>61</v>
      </c>
      <c r="G1416" s="244">
        <f t="shared" si="2432"/>
        <v>-6</v>
      </c>
      <c r="H1416" s="244">
        <f t="shared" si="2464"/>
        <v>58</v>
      </c>
      <c r="I1416" s="244">
        <f t="shared" si="2434"/>
        <v>-6.5</v>
      </c>
      <c r="J1416" s="193" t="s">
        <v>1608</v>
      </c>
      <c r="K1416" s="193" t="s">
        <v>4392</v>
      </c>
      <c r="L1416" s="193" t="s">
        <v>1541</v>
      </c>
      <c r="M1416" s="184">
        <f t="shared" ref="M1416:M1417" si="2466">N1416/1000000</f>
        <v>27.202226</v>
      </c>
      <c r="N1416" s="185">
        <v>27202226</v>
      </c>
      <c r="O1416" s="184">
        <f t="shared" ref="O1416:O1417" si="2467">P1416/1000000</f>
        <v>65.187602999999996</v>
      </c>
      <c r="P1416" s="185">
        <v>65187603</v>
      </c>
      <c r="Q1416" s="184">
        <f t="shared" ref="Q1416:Q1417" si="2468">R1416/1000000</f>
        <v>132.5</v>
      </c>
      <c r="R1416" s="185">
        <v>132500000</v>
      </c>
      <c r="S1416" s="185">
        <v>197687603</v>
      </c>
      <c r="T1416" s="185">
        <f t="shared" ref="T1416:T1421" si="2469">S1416/1000000</f>
        <v>197.687603</v>
      </c>
      <c r="U1416" s="209">
        <f t="shared" si="2461"/>
        <v>0.67024941366707758</v>
      </c>
      <c r="V1416" s="187">
        <v>195</v>
      </c>
      <c r="W1416" s="223">
        <f t="shared" si="2465"/>
        <v>1.0137825794871795</v>
      </c>
      <c r="X1416" s="228">
        <f t="shared" si="2462"/>
        <v>0.13949859487179486</v>
      </c>
      <c r="Y1416" s="189">
        <v>2013</v>
      </c>
      <c r="Z1416" s="190"/>
      <c r="AA1416" s="190"/>
      <c r="AB1416" s="224" t="s">
        <v>4393</v>
      </c>
      <c r="AC1416" s="189"/>
    </row>
    <row r="1417" spans="1:29">
      <c r="A1417" s="262" t="s">
        <v>4394</v>
      </c>
      <c r="B1417" s="177">
        <v>65</v>
      </c>
      <c r="C1417" s="195">
        <v>57</v>
      </c>
      <c r="D1417" s="180">
        <f>(B1417+C1417)/2</f>
        <v>61</v>
      </c>
      <c r="E1417" s="195">
        <v>71</v>
      </c>
      <c r="F1417" s="195">
        <v>54</v>
      </c>
      <c r="G1417" s="182">
        <f t="shared" si="2432"/>
        <v>17</v>
      </c>
      <c r="H1417" s="182">
        <f>(E1417+F1417)/2</f>
        <v>62.5</v>
      </c>
      <c r="I1417" s="181">
        <f t="shared" si="2434"/>
        <v>-1.5</v>
      </c>
      <c r="J1417" s="196" t="s">
        <v>1572</v>
      </c>
      <c r="K1417" s="196" t="s">
        <v>1572</v>
      </c>
      <c r="L1417" s="197" t="s">
        <v>1536</v>
      </c>
      <c r="M1417" s="198">
        <f t="shared" si="2466"/>
        <v>0.15884499999999999</v>
      </c>
      <c r="N1417" s="180">
        <v>158845</v>
      </c>
      <c r="O1417" s="198">
        <f t="shared" si="2467"/>
        <v>22.15099</v>
      </c>
      <c r="P1417" s="180">
        <v>22150990</v>
      </c>
      <c r="Q1417" s="198">
        <f t="shared" si="2468"/>
        <v>41.508266999999996</v>
      </c>
      <c r="R1417" s="181">
        <f>S1417-P1417</f>
        <v>41508267</v>
      </c>
      <c r="S1417" s="180">
        <v>63659257</v>
      </c>
      <c r="T1417" s="180">
        <f t="shared" si="2469"/>
        <v>63.659256999999997</v>
      </c>
      <c r="U1417" s="186">
        <f t="shared" si="2461"/>
        <v>0.65203819453940537</v>
      </c>
      <c r="V1417" s="227">
        <v>62.8</v>
      </c>
      <c r="W1417" s="239">
        <f>SUM(S1417/(V1417*1000000))</f>
        <v>1.0136824363057324</v>
      </c>
      <c r="X1417" s="186">
        <f t="shared" si="2462"/>
        <v>2.5293789808917195E-3</v>
      </c>
      <c r="Y1417" s="195">
        <v>2017</v>
      </c>
      <c r="Z1417" s="202"/>
      <c r="AA1417" s="202"/>
      <c r="AB1417" s="203" t="s">
        <v>4395</v>
      </c>
      <c r="AC1417" s="202"/>
    </row>
    <row r="1418" spans="1:29">
      <c r="A1418" s="261" t="s">
        <v>4396</v>
      </c>
      <c r="B1418" s="206">
        <v>53</v>
      </c>
      <c r="C1418" s="189">
        <v>49</v>
      </c>
      <c r="D1418" s="218">
        <f>AVERAGE(B1418:C1418)</f>
        <v>51</v>
      </c>
      <c r="E1418" s="189">
        <v>52</v>
      </c>
      <c r="F1418" s="178">
        <v>61</v>
      </c>
      <c r="G1418" s="178">
        <f t="shared" si="2432"/>
        <v>-9</v>
      </c>
      <c r="H1418" s="178">
        <f>AVERAGE(E1418:F1418)</f>
        <v>56.5</v>
      </c>
      <c r="I1418" s="218">
        <f t="shared" si="2434"/>
        <v>-5.5</v>
      </c>
      <c r="J1418" s="213" t="s">
        <v>1609</v>
      </c>
      <c r="K1418" s="213" t="s">
        <v>1815</v>
      </c>
      <c r="L1418" s="213" t="s">
        <v>1547</v>
      </c>
      <c r="M1418" s="184">
        <v>11.4</v>
      </c>
      <c r="N1418" s="222">
        <f>M1418*1000000</f>
        <v>11400000</v>
      </c>
      <c r="O1418" s="184">
        <v>29.12</v>
      </c>
      <c r="P1418" s="222">
        <f>O1418*1000000</f>
        <v>29120000</v>
      </c>
      <c r="Q1418" s="184">
        <v>21.95</v>
      </c>
      <c r="R1418" s="180">
        <f>SUM(Q1418*1000000)</f>
        <v>21950000</v>
      </c>
      <c r="S1418" s="185">
        <f>SUM(N1418:P1418)</f>
        <v>40520029.119999997</v>
      </c>
      <c r="T1418" s="180">
        <f t="shared" si="2469"/>
        <v>40.520029119999997</v>
      </c>
      <c r="U1418" s="209">
        <f t="shared" si="2461"/>
        <v>0.54170740931589934</v>
      </c>
      <c r="V1418" s="187">
        <v>40</v>
      </c>
      <c r="W1418" s="223">
        <f>SUM(T1418/V1418)</f>
        <v>1.013000728</v>
      </c>
      <c r="X1418" s="228">
        <f t="shared" si="2462"/>
        <v>0.28500000000000003</v>
      </c>
      <c r="Y1418" s="178">
        <v>2011</v>
      </c>
      <c r="Z1418" s="190"/>
      <c r="AA1418" s="190"/>
      <c r="AB1418" s="224" t="s">
        <v>4397</v>
      </c>
      <c r="AC1418" s="189"/>
    </row>
    <row r="1419" spans="1:29">
      <c r="A1419" s="262" t="s">
        <v>4398</v>
      </c>
      <c r="B1419" s="177">
        <v>25</v>
      </c>
      <c r="C1419" s="195">
        <v>40</v>
      </c>
      <c r="D1419" s="180">
        <f t="shared" ref="D1419:D1421" si="2470">(B1419+C1419)/2</f>
        <v>32.5</v>
      </c>
      <c r="E1419" s="195">
        <v>40</v>
      </c>
      <c r="F1419" s="195">
        <v>61</v>
      </c>
      <c r="G1419" s="182">
        <f t="shared" si="2432"/>
        <v>-21</v>
      </c>
      <c r="H1419" s="182">
        <f t="shared" ref="H1419:H1421" si="2471">(E1419+F1419)/2</f>
        <v>50.5</v>
      </c>
      <c r="I1419" s="181">
        <f t="shared" si="2434"/>
        <v>-18</v>
      </c>
      <c r="J1419" s="196" t="s">
        <v>1550</v>
      </c>
      <c r="K1419" s="196" t="s">
        <v>1633</v>
      </c>
      <c r="L1419" s="197" t="s">
        <v>1547</v>
      </c>
      <c r="M1419" s="198">
        <f t="shared" ref="M1419:M1421" si="2472">N1419/1000000</f>
        <v>1.597928</v>
      </c>
      <c r="N1419" s="180">
        <v>1597928</v>
      </c>
      <c r="O1419" s="198">
        <f t="shared" ref="O1419:O1421" si="2473">P1419/1000000</f>
        <v>3.6148959999999999</v>
      </c>
      <c r="P1419" s="180">
        <v>3614896</v>
      </c>
      <c r="Q1419" s="198">
        <f t="shared" ref="Q1419:Q1423" si="2474">R1419/1000000</f>
        <v>1.4271180000000001</v>
      </c>
      <c r="R1419" s="181">
        <f t="shared" ref="R1419:R1420" si="2475">S1419-P1419</f>
        <v>1427118</v>
      </c>
      <c r="S1419" s="180">
        <v>5042014</v>
      </c>
      <c r="T1419" s="180">
        <f t="shared" si="2469"/>
        <v>5.042014</v>
      </c>
      <c r="U1419" s="186">
        <f t="shared" si="2461"/>
        <v>0.28304522756184336</v>
      </c>
      <c r="V1419" s="227">
        <v>5</v>
      </c>
      <c r="W1419" s="239">
        <f t="shared" ref="W1419:W1420" si="2476">SUM(S1419/(V1419*1000000))</f>
        <v>1.0084028</v>
      </c>
      <c r="X1419" s="186">
        <f t="shared" si="2462"/>
        <v>0.31958560000000003</v>
      </c>
      <c r="Y1419" s="195">
        <v>2017</v>
      </c>
      <c r="Z1419" s="202"/>
      <c r="AA1419" s="202"/>
      <c r="AB1419" s="203" t="s">
        <v>4399</v>
      </c>
      <c r="AC1419" s="202"/>
    </row>
    <row r="1420" spans="1:29">
      <c r="A1420" s="262" t="s">
        <v>4400</v>
      </c>
      <c r="B1420" s="177">
        <v>85</v>
      </c>
      <c r="C1420" s="195">
        <v>71</v>
      </c>
      <c r="D1420" s="180">
        <f t="shared" si="2470"/>
        <v>78</v>
      </c>
      <c r="E1420" s="195">
        <v>73</v>
      </c>
      <c r="F1420" s="195">
        <v>73</v>
      </c>
      <c r="G1420" s="182">
        <f t="shared" si="2432"/>
        <v>0</v>
      </c>
      <c r="H1420" s="182">
        <f t="shared" si="2471"/>
        <v>73</v>
      </c>
      <c r="I1420" s="181">
        <f t="shared" si="2434"/>
        <v>5</v>
      </c>
      <c r="J1420" s="196" t="s">
        <v>1550</v>
      </c>
      <c r="K1420" s="196" t="s">
        <v>1550</v>
      </c>
      <c r="L1420" s="197" t="s">
        <v>1547</v>
      </c>
      <c r="M1420" s="198">
        <f t="shared" si="2472"/>
        <v>0.135301</v>
      </c>
      <c r="N1420" s="180">
        <v>135301</v>
      </c>
      <c r="O1420" s="198">
        <f t="shared" si="2473"/>
        <v>3.024308</v>
      </c>
      <c r="P1420" s="180">
        <v>3024308</v>
      </c>
      <c r="Q1420" s="198">
        <f t="shared" si="2474"/>
        <v>0</v>
      </c>
      <c r="R1420" s="181">
        <f t="shared" si="2475"/>
        <v>0</v>
      </c>
      <c r="S1420" s="180">
        <v>3024308</v>
      </c>
      <c r="T1420" s="180">
        <f t="shared" si="2469"/>
        <v>3.024308</v>
      </c>
      <c r="U1420" s="186">
        <f t="shared" si="2461"/>
        <v>0</v>
      </c>
      <c r="V1420" s="227">
        <v>3</v>
      </c>
      <c r="W1420" s="239">
        <f t="shared" si="2476"/>
        <v>1.0081026666666666</v>
      </c>
      <c r="X1420" s="186">
        <f t="shared" si="2462"/>
        <v>4.5100333333333333E-2</v>
      </c>
      <c r="Y1420" s="195">
        <v>2017</v>
      </c>
      <c r="Z1420" s="202"/>
      <c r="AA1420" s="202"/>
      <c r="AB1420" s="203" t="s">
        <v>4401</v>
      </c>
      <c r="AC1420" s="202"/>
    </row>
    <row r="1421" spans="1:29">
      <c r="A1421" s="262" t="s">
        <v>4402</v>
      </c>
      <c r="B1421" s="177">
        <v>60</v>
      </c>
      <c r="C1421" s="195">
        <v>59</v>
      </c>
      <c r="D1421" s="252">
        <f t="shared" si="2470"/>
        <v>59.5</v>
      </c>
      <c r="E1421" s="195">
        <v>48</v>
      </c>
      <c r="F1421" s="195">
        <v>44</v>
      </c>
      <c r="G1421" s="180">
        <f t="shared" si="2432"/>
        <v>4</v>
      </c>
      <c r="H1421" s="195">
        <f t="shared" si="2471"/>
        <v>46</v>
      </c>
      <c r="I1421" s="208">
        <f t="shared" si="2434"/>
        <v>13.5</v>
      </c>
      <c r="J1421" s="204" t="s">
        <v>1565</v>
      </c>
      <c r="K1421" s="204" t="s">
        <v>1565</v>
      </c>
      <c r="L1421" s="183" t="s">
        <v>1541</v>
      </c>
      <c r="M1421" s="184">
        <f t="shared" si="2472"/>
        <v>1.8611180000000001</v>
      </c>
      <c r="N1421" s="180">
        <v>1861118</v>
      </c>
      <c r="O1421" s="216">
        <f t="shared" si="2473"/>
        <v>4.7612410000000001</v>
      </c>
      <c r="P1421" s="180">
        <v>4761241</v>
      </c>
      <c r="Q1421" s="184">
        <f t="shared" si="2474"/>
        <v>32.508768000000003</v>
      </c>
      <c r="R1421" s="185">
        <v>32508768</v>
      </c>
      <c r="S1421" s="185">
        <f>R1421+P1421</f>
        <v>37270009</v>
      </c>
      <c r="T1421" s="185">
        <f t="shared" si="2469"/>
        <v>37.270009000000002</v>
      </c>
      <c r="U1421" s="209">
        <f>R1421/S1421</f>
        <v>0.87225007109603869</v>
      </c>
      <c r="V1421" s="187">
        <v>37</v>
      </c>
      <c r="W1421" s="188">
        <f>SUM(T1421/V1421)</f>
        <v>1.0072975405405407</v>
      </c>
      <c r="X1421" s="209">
        <f>N1421/(V1421*1000000)</f>
        <v>5.0300486486486488E-2</v>
      </c>
      <c r="Y1421" s="195">
        <v>2016</v>
      </c>
      <c r="Z1421" s="190"/>
      <c r="AA1421" s="190"/>
      <c r="AB1421" s="191" t="s">
        <v>4403</v>
      </c>
      <c r="AC1421" s="190"/>
    </row>
    <row r="1422" spans="1:29">
      <c r="A1422" s="261" t="s">
        <v>4404</v>
      </c>
      <c r="B1422" s="218">
        <v>17</v>
      </c>
      <c r="C1422" s="178">
        <v>36</v>
      </c>
      <c r="D1422" s="178">
        <v>26.5</v>
      </c>
      <c r="E1422" s="178">
        <v>40</v>
      </c>
      <c r="F1422" s="178">
        <v>55</v>
      </c>
      <c r="G1422" s="178">
        <v>-15</v>
      </c>
      <c r="H1422" s="178">
        <v>47.5</v>
      </c>
      <c r="I1422" s="178">
        <v>-21</v>
      </c>
      <c r="J1422" s="213" t="s">
        <v>1550</v>
      </c>
      <c r="K1422" s="213" t="s">
        <v>4405</v>
      </c>
      <c r="L1422" s="213" t="s">
        <v>1547</v>
      </c>
      <c r="M1422" s="221">
        <v>13</v>
      </c>
      <c r="N1422" s="269">
        <v>12750297</v>
      </c>
      <c r="O1422" s="184">
        <v>35</v>
      </c>
      <c r="P1422" s="269">
        <v>35353000</v>
      </c>
      <c r="Q1422" s="184">
        <f t="shared" si="2474"/>
        <v>32.914861999999999</v>
      </c>
      <c r="R1422" s="185">
        <v>32914862</v>
      </c>
      <c r="S1422" s="269">
        <v>68267862</v>
      </c>
      <c r="T1422" s="222">
        <v>68</v>
      </c>
      <c r="U1422" s="209">
        <f t="shared" ref="U1422:U1424" si="2477">(R1422/S1422)</f>
        <v>0.48214285661970779</v>
      </c>
      <c r="V1422" s="187">
        <v>68</v>
      </c>
      <c r="W1422" s="223">
        <v>1.0039</v>
      </c>
      <c r="X1422" s="228">
        <f t="shared" ref="X1422:X1439" si="2478">SUM(M1422/V1422)</f>
        <v>0.19117647058823528</v>
      </c>
      <c r="Y1422" s="182">
        <v>2012</v>
      </c>
      <c r="Z1422" s="190"/>
      <c r="AA1422" s="190"/>
      <c r="AB1422" s="224" t="s">
        <v>4406</v>
      </c>
      <c r="AC1422" s="189"/>
    </row>
    <row r="1423" spans="1:29">
      <c r="A1423" s="263" t="s">
        <v>4407</v>
      </c>
      <c r="B1423" s="206">
        <v>46</v>
      </c>
      <c r="C1423" s="189">
        <v>52</v>
      </c>
      <c r="D1423" s="253">
        <f t="shared" ref="D1423:D1424" si="2479">AVERAGE(B1423:C1423)</f>
        <v>49</v>
      </c>
      <c r="E1423" s="189">
        <v>54</v>
      </c>
      <c r="F1423" s="189">
        <v>61</v>
      </c>
      <c r="G1423" s="244">
        <f t="shared" ref="G1423:G1486" si="2480">SUM(E1423-F1423)</f>
        <v>-7</v>
      </c>
      <c r="H1423" s="244">
        <f t="shared" ref="H1423:H1424" si="2481">AVERAGE(E1423:F1423)</f>
        <v>57.5</v>
      </c>
      <c r="I1423" s="244">
        <f t="shared" ref="I1423:I1486" si="2482">SUM(D1423-H1423)</f>
        <v>-8.5</v>
      </c>
      <c r="J1423" s="193" t="s">
        <v>1554</v>
      </c>
      <c r="K1423" s="193" t="s">
        <v>4408</v>
      </c>
      <c r="L1423" s="193" t="s">
        <v>1541</v>
      </c>
      <c r="M1423" s="184">
        <f>N1423/1000000</f>
        <v>7.5825950000000004</v>
      </c>
      <c r="N1423" s="185">
        <v>7582595</v>
      </c>
      <c r="O1423" s="184">
        <f>P1423/1000000</f>
        <v>19.452138000000001</v>
      </c>
      <c r="P1423" s="185">
        <v>19452138</v>
      </c>
      <c r="Q1423" s="184">
        <f t="shared" si="2474"/>
        <v>40.6</v>
      </c>
      <c r="R1423" s="185">
        <v>40600000</v>
      </c>
      <c r="S1423" s="185">
        <v>60052138</v>
      </c>
      <c r="T1423" s="185">
        <f>S1423/1000000</f>
        <v>60.052137999999999</v>
      </c>
      <c r="U1423" s="209">
        <f t="shared" si="2477"/>
        <v>0.67607917639834902</v>
      </c>
      <c r="V1423" s="187">
        <v>60</v>
      </c>
      <c r="W1423" s="223">
        <f t="shared" ref="W1423:W1424" si="2483">SUM(T1423/V1423)</f>
        <v>1.0008689666666666</v>
      </c>
      <c r="X1423" s="228">
        <f t="shared" si="2478"/>
        <v>0.12637658333333335</v>
      </c>
      <c r="Y1423" s="189">
        <v>2013</v>
      </c>
      <c r="Z1423" s="190"/>
      <c r="AA1423" s="190"/>
      <c r="AB1423" s="224" t="s">
        <v>4409</v>
      </c>
      <c r="AC1423" s="189"/>
    </row>
    <row r="1424" spans="1:29">
      <c r="A1424" s="261" t="s">
        <v>4410</v>
      </c>
      <c r="B1424" s="218">
        <v>73</v>
      </c>
      <c r="C1424" s="178">
        <v>71</v>
      </c>
      <c r="D1424" s="218">
        <f t="shared" si="2479"/>
        <v>72</v>
      </c>
      <c r="E1424" s="178">
        <v>59</v>
      </c>
      <c r="F1424" s="178">
        <v>64</v>
      </c>
      <c r="G1424" s="178">
        <f t="shared" si="2480"/>
        <v>-5</v>
      </c>
      <c r="H1424" s="178">
        <f t="shared" si="2481"/>
        <v>61.5</v>
      </c>
      <c r="I1424" s="218">
        <f t="shared" si="2482"/>
        <v>10.5</v>
      </c>
      <c r="J1424" s="213" t="s">
        <v>1701</v>
      </c>
      <c r="K1424" s="213" t="s">
        <v>4411</v>
      </c>
      <c r="L1424" s="213" t="s">
        <v>1541</v>
      </c>
      <c r="M1424" s="221">
        <v>32.700000000000003</v>
      </c>
      <c r="N1424" s="222">
        <f>M1424*1000000</f>
        <v>32700000.000000004</v>
      </c>
      <c r="O1424" s="184">
        <v>77.23</v>
      </c>
      <c r="P1424" s="222">
        <f>O1424*1000000</f>
        <v>77230000</v>
      </c>
      <c r="Q1424" s="184">
        <v>22.85</v>
      </c>
      <c r="R1424" s="180">
        <f>SUM(Q1424*1000000)</f>
        <v>22850000</v>
      </c>
      <c r="S1424" s="222">
        <f>T1424*1000000</f>
        <v>100080000</v>
      </c>
      <c r="T1424" s="222">
        <v>100.08</v>
      </c>
      <c r="U1424" s="209">
        <f t="shared" si="2477"/>
        <v>0.22831734612310151</v>
      </c>
      <c r="V1424" s="187">
        <v>100</v>
      </c>
      <c r="W1424" s="223">
        <f t="shared" si="2483"/>
        <v>1.0007999999999999</v>
      </c>
      <c r="X1424" s="228">
        <f t="shared" si="2478"/>
        <v>0.32700000000000001</v>
      </c>
      <c r="Y1424" s="178">
        <v>2009</v>
      </c>
      <c r="Z1424" s="190"/>
      <c r="AA1424" s="190"/>
      <c r="AB1424" s="224" t="s">
        <v>4412</v>
      </c>
      <c r="AC1424" s="189"/>
    </row>
    <row r="1425" spans="1:29">
      <c r="A1425" s="268" t="s">
        <v>4413</v>
      </c>
      <c r="B1425" s="177">
        <v>98</v>
      </c>
      <c r="C1425" s="178">
        <v>90</v>
      </c>
      <c r="D1425" s="180">
        <f>(B1425+C1425)/2</f>
        <v>94</v>
      </c>
      <c r="E1425" s="178">
        <v>86</v>
      </c>
      <c r="F1425" s="180">
        <v>84</v>
      </c>
      <c r="G1425" s="181">
        <f t="shared" si="2480"/>
        <v>2</v>
      </c>
      <c r="H1425" s="182">
        <f>(E1425+F1425)/2</f>
        <v>85</v>
      </c>
      <c r="I1425" s="181">
        <f t="shared" si="2482"/>
        <v>9</v>
      </c>
      <c r="J1425" s="204" t="s">
        <v>1554</v>
      </c>
      <c r="K1425" s="204" t="s">
        <v>1554</v>
      </c>
      <c r="L1425" s="183" t="s">
        <v>1547</v>
      </c>
      <c r="M1425" s="184">
        <f>N1425/1000000</f>
        <v>0.263797</v>
      </c>
      <c r="N1425" s="180">
        <v>263797</v>
      </c>
      <c r="O1425" s="184">
        <f t="shared" ref="O1425:O1431" si="2484">P1425/1000000</f>
        <v>12.506396000000001</v>
      </c>
      <c r="P1425" s="180">
        <v>12506396</v>
      </c>
      <c r="Q1425" s="184">
        <v>0</v>
      </c>
      <c r="R1425" s="185">
        <v>0</v>
      </c>
      <c r="S1425" s="180">
        <v>12506396</v>
      </c>
      <c r="T1425" s="185">
        <f>S1425/100000</f>
        <v>125.06395999999999</v>
      </c>
      <c r="U1425" s="182">
        <v>0</v>
      </c>
      <c r="V1425" s="187">
        <v>12.5</v>
      </c>
      <c r="W1425" s="239">
        <f>SUM(S1425/(V1425*1000000))</f>
        <v>1.00051168</v>
      </c>
      <c r="X1425" s="186">
        <f t="shared" si="2478"/>
        <v>2.1103759999999999E-2</v>
      </c>
      <c r="Y1425" s="178">
        <v>2018</v>
      </c>
      <c r="Z1425" s="190"/>
      <c r="AA1425" s="190"/>
      <c r="AB1425" s="191" t="s">
        <v>4414</v>
      </c>
      <c r="AC1425" s="190"/>
    </row>
    <row r="1426" spans="1:29">
      <c r="A1426" s="261" t="s">
        <v>4415</v>
      </c>
      <c r="B1426" s="218">
        <v>43</v>
      </c>
      <c r="C1426" s="189">
        <v>56</v>
      </c>
      <c r="D1426" s="218">
        <f t="shared" ref="D1426:D1428" si="2485">AVERAGE(B1426:C1426)</f>
        <v>49.5</v>
      </c>
      <c r="E1426" s="195">
        <v>64</v>
      </c>
      <c r="F1426" s="189">
        <v>71</v>
      </c>
      <c r="G1426" s="178">
        <f t="shared" si="2480"/>
        <v>-7</v>
      </c>
      <c r="H1426" s="178">
        <f t="shared" ref="H1426:H1428" si="2486">AVERAGE(E1426:F1426)</f>
        <v>67.5</v>
      </c>
      <c r="I1426" s="218">
        <f t="shared" si="2482"/>
        <v>-18</v>
      </c>
      <c r="J1426" s="193" t="s">
        <v>1572</v>
      </c>
      <c r="K1426" s="193" t="s">
        <v>2101</v>
      </c>
      <c r="L1426" s="213" t="s">
        <v>1547</v>
      </c>
      <c r="M1426" s="184">
        <v>13.471488000000001</v>
      </c>
      <c r="N1426" s="180">
        <v>13471488</v>
      </c>
      <c r="O1426" s="216">
        <f t="shared" si="2484"/>
        <v>36.793804000000002</v>
      </c>
      <c r="P1426" s="222">
        <v>36793804</v>
      </c>
      <c r="Q1426" s="216">
        <f t="shared" ref="Q1426:Q1430" si="2487">R1426/1000000</f>
        <v>32.993859</v>
      </c>
      <c r="R1426" s="222">
        <v>32993859</v>
      </c>
      <c r="S1426" s="222">
        <v>69787663</v>
      </c>
      <c r="T1426" s="222">
        <f t="shared" ref="T1426:T1428" si="2488">S1426/1000000</f>
        <v>69.787662999999995</v>
      </c>
      <c r="U1426" s="209">
        <f t="shared" ref="U1426:U1433" si="2489">(R1426/S1426)</f>
        <v>0.47277495164152439</v>
      </c>
      <c r="V1426" s="187">
        <v>70</v>
      </c>
      <c r="W1426" s="223">
        <f t="shared" ref="W1426:W1428" si="2490">SUM(T1426/V1426)</f>
        <v>0.9969666142857142</v>
      </c>
      <c r="X1426" s="228">
        <f t="shared" si="2478"/>
        <v>0.19244982857142859</v>
      </c>
      <c r="Y1426" s="178">
        <v>2007</v>
      </c>
      <c r="Z1426" s="190"/>
      <c r="AA1426" s="190"/>
      <c r="AB1426" s="191" t="s">
        <v>4416</v>
      </c>
      <c r="AC1426" s="190"/>
    </row>
    <row r="1427" spans="1:29">
      <c r="A1427" s="261" t="s">
        <v>4417</v>
      </c>
      <c r="B1427" s="218">
        <v>23</v>
      </c>
      <c r="C1427" s="182">
        <v>37</v>
      </c>
      <c r="D1427" s="247">
        <f t="shared" si="2485"/>
        <v>30</v>
      </c>
      <c r="E1427" s="182">
        <v>52</v>
      </c>
      <c r="F1427" s="182">
        <v>47</v>
      </c>
      <c r="G1427" s="220">
        <f t="shared" si="2480"/>
        <v>5</v>
      </c>
      <c r="H1427" s="220">
        <f t="shared" si="2486"/>
        <v>49.5</v>
      </c>
      <c r="I1427" s="220">
        <f t="shared" si="2482"/>
        <v>-19.5</v>
      </c>
      <c r="J1427" s="196" t="s">
        <v>1757</v>
      </c>
      <c r="K1427" s="196" t="s">
        <v>4418</v>
      </c>
      <c r="L1427" s="213" t="s">
        <v>1557</v>
      </c>
      <c r="M1427" s="216">
        <v>31.192615</v>
      </c>
      <c r="N1427" s="181">
        <v>31192615</v>
      </c>
      <c r="O1427" s="216">
        <f t="shared" si="2484"/>
        <v>100.462298</v>
      </c>
      <c r="P1427" s="222">
        <v>100462298</v>
      </c>
      <c r="Q1427" s="216">
        <f t="shared" si="2487"/>
        <v>72.929590000000005</v>
      </c>
      <c r="R1427" s="222">
        <v>72929590</v>
      </c>
      <c r="S1427" s="222">
        <v>173391888</v>
      </c>
      <c r="T1427" s="222">
        <f t="shared" si="2488"/>
        <v>173.39188799999999</v>
      </c>
      <c r="U1427" s="209">
        <f t="shared" si="2489"/>
        <v>0.42060554759055396</v>
      </c>
      <c r="V1427" s="187">
        <v>175</v>
      </c>
      <c r="W1427" s="223">
        <f t="shared" si="2490"/>
        <v>0.99081078857142857</v>
      </c>
      <c r="X1427" s="228">
        <f t="shared" si="2478"/>
        <v>0.17824351428571428</v>
      </c>
      <c r="Y1427" s="178">
        <v>2007</v>
      </c>
      <c r="Z1427" s="202"/>
      <c r="AA1427" s="190"/>
      <c r="AB1427" s="191" t="s">
        <v>4419</v>
      </c>
      <c r="AC1427" s="190"/>
    </row>
    <row r="1428" spans="1:29">
      <c r="A1428" s="261" t="s">
        <v>4420</v>
      </c>
      <c r="B1428" s="218">
        <v>27</v>
      </c>
      <c r="C1428" s="189">
        <v>33</v>
      </c>
      <c r="D1428" s="247">
        <f t="shared" si="2485"/>
        <v>30</v>
      </c>
      <c r="E1428" s="189">
        <v>19</v>
      </c>
      <c r="F1428" s="178">
        <v>29</v>
      </c>
      <c r="G1428" s="220">
        <f t="shared" si="2480"/>
        <v>-10</v>
      </c>
      <c r="H1428" s="220">
        <f t="shared" si="2486"/>
        <v>24</v>
      </c>
      <c r="I1428" s="220">
        <f t="shared" si="2482"/>
        <v>6</v>
      </c>
      <c r="J1428" s="213" t="s">
        <v>1609</v>
      </c>
      <c r="K1428" s="213" t="s">
        <v>1987</v>
      </c>
      <c r="L1428" s="213" t="s">
        <v>1547</v>
      </c>
      <c r="M1428" s="184">
        <v>5.041239</v>
      </c>
      <c r="N1428" s="181">
        <v>5041239</v>
      </c>
      <c r="O1428" s="216">
        <f t="shared" si="2484"/>
        <v>10.977721000000001</v>
      </c>
      <c r="P1428" s="222">
        <v>10977721</v>
      </c>
      <c r="Q1428" s="216">
        <f t="shared" si="2487"/>
        <v>63.274132000000002</v>
      </c>
      <c r="R1428" s="222">
        <v>63274132</v>
      </c>
      <c r="S1428" s="222">
        <v>74251853</v>
      </c>
      <c r="T1428" s="222">
        <f t="shared" si="2488"/>
        <v>74.251852999999997</v>
      </c>
      <c r="U1428" s="209">
        <f t="shared" si="2489"/>
        <v>0.85215559536271779</v>
      </c>
      <c r="V1428" s="187">
        <v>75</v>
      </c>
      <c r="W1428" s="223">
        <f t="shared" si="2490"/>
        <v>0.99002470666666664</v>
      </c>
      <c r="X1428" s="228">
        <f t="shared" si="2478"/>
        <v>6.7216520000000002E-2</v>
      </c>
      <c r="Y1428" s="178">
        <v>2007</v>
      </c>
      <c r="Z1428" s="190"/>
      <c r="AA1428" s="190"/>
      <c r="AB1428" s="191" t="s">
        <v>4421</v>
      </c>
      <c r="AC1428" s="190"/>
    </row>
    <row r="1429" spans="1:29">
      <c r="A1429" s="267" t="s">
        <v>4422</v>
      </c>
      <c r="B1429" s="177">
        <v>74</v>
      </c>
      <c r="C1429" s="178">
        <v>60</v>
      </c>
      <c r="D1429" s="180">
        <f t="shared" ref="D1429:D1431" si="2491">(B1429+C1429)/2</f>
        <v>67</v>
      </c>
      <c r="E1429" s="178">
        <v>75</v>
      </c>
      <c r="F1429" s="180">
        <v>74</v>
      </c>
      <c r="G1429" s="181">
        <f t="shared" si="2480"/>
        <v>1</v>
      </c>
      <c r="H1429" s="182">
        <f t="shared" ref="H1429:H1431" si="2492">(E1429+F1429)/2</f>
        <v>74.5</v>
      </c>
      <c r="I1429" s="181">
        <f t="shared" si="2482"/>
        <v>-7.5</v>
      </c>
      <c r="J1429" s="183" t="s">
        <v>1534</v>
      </c>
      <c r="K1429" s="183" t="s">
        <v>1540</v>
      </c>
      <c r="L1429" s="183" t="s">
        <v>1547</v>
      </c>
      <c r="M1429" s="184">
        <f t="shared" ref="M1429:M1431" si="2493">N1429/1000000</f>
        <v>7.1326470000000004</v>
      </c>
      <c r="N1429" s="180">
        <v>7132647</v>
      </c>
      <c r="O1429" s="184">
        <f t="shared" si="2484"/>
        <v>17.839115</v>
      </c>
      <c r="P1429" s="180">
        <v>17839115</v>
      </c>
      <c r="Q1429" s="184">
        <f t="shared" si="2487"/>
        <v>13.777761999999999</v>
      </c>
      <c r="R1429" s="180">
        <v>13777762</v>
      </c>
      <c r="S1429" s="180">
        <v>31616877</v>
      </c>
      <c r="T1429" s="185">
        <f>S1429/100000</f>
        <v>316.16876999999999</v>
      </c>
      <c r="U1429" s="186">
        <f t="shared" si="2489"/>
        <v>0.4357723882722509</v>
      </c>
      <c r="V1429" s="187">
        <v>32</v>
      </c>
      <c r="W1429" s="239">
        <f t="shared" ref="W1429:W1430" si="2494">SUM(S1429/(V1429*1000000))</f>
        <v>0.98802740624999996</v>
      </c>
      <c r="X1429" s="186">
        <f t="shared" si="2478"/>
        <v>0.22289521875000001</v>
      </c>
      <c r="Y1429" s="178">
        <v>2018</v>
      </c>
      <c r="Z1429" s="190"/>
      <c r="AA1429" s="190"/>
      <c r="AB1429" s="191" t="s">
        <v>4423</v>
      </c>
      <c r="AC1429" s="190"/>
    </row>
    <row r="1430" spans="1:29">
      <c r="A1430" s="262" t="s">
        <v>4424</v>
      </c>
      <c r="B1430" s="177">
        <v>84</v>
      </c>
      <c r="C1430" s="195">
        <v>65</v>
      </c>
      <c r="D1430" s="180">
        <f t="shared" si="2491"/>
        <v>74.5</v>
      </c>
      <c r="E1430" s="195">
        <v>78</v>
      </c>
      <c r="F1430" s="195">
        <v>65</v>
      </c>
      <c r="G1430" s="182">
        <f t="shared" si="2480"/>
        <v>13</v>
      </c>
      <c r="H1430" s="182">
        <f t="shared" si="2492"/>
        <v>71.5</v>
      </c>
      <c r="I1430" s="181">
        <f t="shared" si="2482"/>
        <v>3</v>
      </c>
      <c r="J1430" s="196" t="s">
        <v>1572</v>
      </c>
      <c r="K1430" s="196" t="s">
        <v>1572</v>
      </c>
      <c r="L1430" s="183" t="s">
        <v>1536</v>
      </c>
      <c r="M1430" s="198">
        <f t="shared" si="2493"/>
        <v>6.651E-2</v>
      </c>
      <c r="N1430" s="180">
        <v>66510</v>
      </c>
      <c r="O1430" s="198">
        <f t="shared" si="2484"/>
        <v>3.9021849999999998</v>
      </c>
      <c r="P1430" s="180">
        <v>3902185</v>
      </c>
      <c r="Q1430" s="198">
        <f t="shared" si="2487"/>
        <v>9.9169540000000005</v>
      </c>
      <c r="R1430" s="181">
        <f>S1430-P1430</f>
        <v>9916954</v>
      </c>
      <c r="S1430" s="180">
        <v>13819139</v>
      </c>
      <c r="T1430" s="180">
        <f t="shared" ref="T1430:T1431" si="2495">S1430/1000000</f>
        <v>13.819139</v>
      </c>
      <c r="U1430" s="186">
        <f t="shared" si="2489"/>
        <v>0.7176245929648728</v>
      </c>
      <c r="V1430" s="227">
        <v>14</v>
      </c>
      <c r="W1430" s="239">
        <f t="shared" si="2494"/>
        <v>0.98708135714285716</v>
      </c>
      <c r="X1430" s="186">
        <f t="shared" si="2478"/>
        <v>4.7507142857142861E-3</v>
      </c>
      <c r="Y1430" s="195">
        <v>2017</v>
      </c>
      <c r="Z1430" s="202"/>
      <c r="AA1430" s="202"/>
      <c r="AB1430" s="203" t="s">
        <v>4425</v>
      </c>
      <c r="AC1430" s="202"/>
    </row>
    <row r="1431" spans="1:29">
      <c r="A1431" s="264" t="s">
        <v>4426</v>
      </c>
      <c r="B1431" s="206">
        <v>91</v>
      </c>
      <c r="C1431" s="189">
        <v>82</v>
      </c>
      <c r="D1431" s="189">
        <f t="shared" si="2491"/>
        <v>86.5</v>
      </c>
      <c r="E1431" s="189">
        <v>88</v>
      </c>
      <c r="F1431" s="189">
        <v>79</v>
      </c>
      <c r="G1431" s="195">
        <f t="shared" si="2480"/>
        <v>9</v>
      </c>
      <c r="H1431" s="189">
        <f t="shared" si="2492"/>
        <v>83.5</v>
      </c>
      <c r="I1431" s="195">
        <f t="shared" si="2482"/>
        <v>3</v>
      </c>
      <c r="J1431" s="193" t="s">
        <v>1572</v>
      </c>
      <c r="K1431" s="193" t="s">
        <v>1572</v>
      </c>
      <c r="L1431" s="193" t="s">
        <v>1541</v>
      </c>
      <c r="M1431" s="184">
        <f t="shared" si="2493"/>
        <v>0.123238</v>
      </c>
      <c r="N1431" s="185">
        <v>123238</v>
      </c>
      <c r="O1431" s="184">
        <f t="shared" si="2484"/>
        <v>2.9610059999999998</v>
      </c>
      <c r="P1431" s="180">
        <v>2961006</v>
      </c>
      <c r="Q1431" s="216">
        <v>0</v>
      </c>
      <c r="R1431" s="180">
        <v>111460</v>
      </c>
      <c r="S1431" s="185">
        <f>SUM(P1431+Q1431*1000000)</f>
        <v>2961006</v>
      </c>
      <c r="T1431" s="185">
        <f t="shared" si="2495"/>
        <v>2.9610059999999998</v>
      </c>
      <c r="U1431" s="209">
        <f t="shared" si="2489"/>
        <v>3.7642612004163453E-2</v>
      </c>
      <c r="V1431" s="227">
        <v>3</v>
      </c>
      <c r="W1431" s="223">
        <f t="shared" ref="W1431:W1432" si="2496">SUM(T1431/V1431)</f>
        <v>0.98700199999999993</v>
      </c>
      <c r="X1431" s="228">
        <f t="shared" si="2478"/>
        <v>4.1079333333333336E-2</v>
      </c>
      <c r="Y1431" s="189">
        <v>2015</v>
      </c>
      <c r="Z1431" s="190"/>
      <c r="AA1431" s="190"/>
      <c r="AB1431" s="224" t="s">
        <v>4427</v>
      </c>
      <c r="AC1431" s="189"/>
    </row>
    <row r="1432" spans="1:29">
      <c r="A1432" s="261" t="s">
        <v>4428</v>
      </c>
      <c r="B1432" s="218">
        <v>46</v>
      </c>
      <c r="C1432" s="178">
        <v>49</v>
      </c>
      <c r="D1432" s="218">
        <f>AVERAGE(B1432:C1432)</f>
        <v>47.5</v>
      </c>
      <c r="E1432" s="178">
        <v>61</v>
      </c>
      <c r="F1432" s="178">
        <v>71</v>
      </c>
      <c r="G1432" s="178">
        <f t="shared" si="2480"/>
        <v>-10</v>
      </c>
      <c r="H1432" s="178">
        <f>AVERAGE(E1432:F1432)</f>
        <v>66</v>
      </c>
      <c r="I1432" s="218">
        <f t="shared" si="2482"/>
        <v>-18.5</v>
      </c>
      <c r="J1432" s="213" t="s">
        <v>1701</v>
      </c>
      <c r="K1432" s="213" t="s">
        <v>3922</v>
      </c>
      <c r="L1432" s="213" t="s">
        <v>1541</v>
      </c>
      <c r="M1432" s="221">
        <v>3.61</v>
      </c>
      <c r="N1432" s="222">
        <f>M1432*1000000</f>
        <v>3610000</v>
      </c>
      <c r="O1432" s="184">
        <v>8.4</v>
      </c>
      <c r="P1432" s="222">
        <f>O1432*1000000</f>
        <v>8400000</v>
      </c>
      <c r="Q1432" s="184">
        <v>10.35</v>
      </c>
      <c r="R1432" s="180">
        <f>SUM(Q1432*1000000)</f>
        <v>10350000</v>
      </c>
      <c r="S1432" s="222">
        <f>T1432*1000000</f>
        <v>18750000</v>
      </c>
      <c r="T1432" s="222">
        <v>18.75</v>
      </c>
      <c r="U1432" s="209">
        <f t="shared" si="2489"/>
        <v>0.55200000000000005</v>
      </c>
      <c r="V1432" s="187">
        <v>19</v>
      </c>
      <c r="W1432" s="223">
        <f t="shared" si="2496"/>
        <v>0.98684210526315785</v>
      </c>
      <c r="X1432" s="228">
        <f t="shared" si="2478"/>
        <v>0.19</v>
      </c>
      <c r="Y1432" s="178">
        <v>2008</v>
      </c>
      <c r="Z1432" s="190"/>
      <c r="AA1432" s="190"/>
      <c r="AB1432" s="224" t="s">
        <v>4429</v>
      </c>
      <c r="AC1432" s="189"/>
    </row>
    <row r="1433" spans="1:29">
      <c r="A1433" s="249" t="s">
        <v>4430</v>
      </c>
      <c r="B1433" s="177">
        <v>69</v>
      </c>
      <c r="C1433" s="177">
        <v>57</v>
      </c>
      <c r="D1433" s="177">
        <f t="shared" ref="D1433:D1434" si="2497">(B1433+C1433)/2</f>
        <v>63</v>
      </c>
      <c r="E1433" s="177">
        <v>58</v>
      </c>
      <c r="F1433" s="177">
        <v>60</v>
      </c>
      <c r="G1433" s="177">
        <f t="shared" si="2480"/>
        <v>-2</v>
      </c>
      <c r="H1433" s="177">
        <f t="shared" ref="H1433:H1434" si="2498">(E1433+F1433)/2</f>
        <v>59</v>
      </c>
      <c r="I1433" s="177">
        <f t="shared" si="2482"/>
        <v>4</v>
      </c>
      <c r="J1433" s="183" t="s">
        <v>1544</v>
      </c>
      <c r="K1433" s="232" t="s">
        <v>3747</v>
      </c>
      <c r="L1433" s="213" t="s">
        <v>1574</v>
      </c>
      <c r="M1433" s="216">
        <f t="shared" ref="M1433:M1434" si="2499">N1433/1000000</f>
        <v>11.030233000000001</v>
      </c>
      <c r="N1433" s="180">
        <v>11030233</v>
      </c>
      <c r="O1433" s="216">
        <f t="shared" ref="O1433:O1434" si="2500">P1433/1000000</f>
        <v>32.050710000000002</v>
      </c>
      <c r="P1433" s="180">
        <v>32050710</v>
      </c>
      <c r="Q1433" s="216">
        <f>R1433/1000000</f>
        <v>27.075068999999999</v>
      </c>
      <c r="R1433" s="180">
        <v>27075069</v>
      </c>
      <c r="S1433" s="180">
        <f>P1433+R1433</f>
        <v>59125779</v>
      </c>
      <c r="T1433" s="180">
        <f>S1433/1000000</f>
        <v>59.125779000000001</v>
      </c>
      <c r="U1433" s="234">
        <f t="shared" si="2489"/>
        <v>0.45792325205558815</v>
      </c>
      <c r="V1433" s="227">
        <v>60</v>
      </c>
      <c r="W1433" s="235">
        <f t="shared" ref="W1433:W1434" si="2501">SUM(S1433/(V1433*1000000))</f>
        <v>0.98542965000000005</v>
      </c>
      <c r="X1433" s="234">
        <f t="shared" si="2478"/>
        <v>0.18383721666666669</v>
      </c>
      <c r="Y1433" s="177">
        <v>2019</v>
      </c>
      <c r="Z1433" s="236"/>
      <c r="AA1433" s="236"/>
      <c r="AB1433" s="251" t="s">
        <v>4431</v>
      </c>
      <c r="AC1433" s="190"/>
    </row>
    <row r="1434" spans="1:29">
      <c r="A1434" s="268" t="s">
        <v>4432</v>
      </c>
      <c r="B1434" s="177">
        <v>93</v>
      </c>
      <c r="C1434" s="178">
        <v>85</v>
      </c>
      <c r="D1434" s="180">
        <f t="shared" si="2497"/>
        <v>89</v>
      </c>
      <c r="E1434" s="178">
        <v>69</v>
      </c>
      <c r="F1434" s="180">
        <v>77</v>
      </c>
      <c r="G1434" s="181">
        <f t="shared" si="2480"/>
        <v>-8</v>
      </c>
      <c r="H1434" s="182">
        <f t="shared" si="2498"/>
        <v>73</v>
      </c>
      <c r="I1434" s="181">
        <f t="shared" si="2482"/>
        <v>16</v>
      </c>
      <c r="J1434" s="183" t="s">
        <v>1534</v>
      </c>
      <c r="K1434" s="183" t="s">
        <v>1535</v>
      </c>
      <c r="L1434" s="183" t="s">
        <v>1547</v>
      </c>
      <c r="M1434" s="184">
        <f t="shared" si="2499"/>
        <v>9.7561999999999996E-2</v>
      </c>
      <c r="N1434" s="180">
        <v>97562</v>
      </c>
      <c r="O1434" s="184">
        <f t="shared" si="2500"/>
        <v>3.4482560000000002</v>
      </c>
      <c r="P1434" s="180">
        <v>3448256</v>
      </c>
      <c r="Q1434" s="184">
        <v>0</v>
      </c>
      <c r="R1434" s="185">
        <v>0</v>
      </c>
      <c r="S1434" s="180">
        <v>3448256</v>
      </c>
      <c r="T1434" s="185">
        <f>S1434/100000</f>
        <v>34.482559999999999</v>
      </c>
      <c r="U1434" s="182">
        <v>0</v>
      </c>
      <c r="V1434" s="187">
        <v>3.5</v>
      </c>
      <c r="W1434" s="239">
        <f t="shared" si="2501"/>
        <v>0.98521599999999998</v>
      </c>
      <c r="X1434" s="186">
        <f t="shared" si="2478"/>
        <v>2.7874857142857142E-2</v>
      </c>
      <c r="Y1434" s="178">
        <v>2018</v>
      </c>
      <c r="Z1434" s="190"/>
      <c r="AA1434" s="190"/>
      <c r="AB1434" s="191" t="s">
        <v>4433</v>
      </c>
      <c r="AC1434" s="190"/>
    </row>
    <row r="1435" spans="1:29">
      <c r="A1435" s="261" t="s">
        <v>4434</v>
      </c>
      <c r="B1435" s="218">
        <v>38</v>
      </c>
      <c r="C1435" s="178">
        <v>43</v>
      </c>
      <c r="D1435" s="218">
        <f>AVERAGE(B1435:C1435)</f>
        <v>40.5</v>
      </c>
      <c r="E1435" s="178">
        <v>50</v>
      </c>
      <c r="F1435" s="178">
        <v>58</v>
      </c>
      <c r="G1435" s="178">
        <f t="shared" si="2480"/>
        <v>-8</v>
      </c>
      <c r="H1435" s="178">
        <f>AVERAGE(E1435:F1435)</f>
        <v>54</v>
      </c>
      <c r="I1435" s="218">
        <f t="shared" si="2482"/>
        <v>-13.5</v>
      </c>
      <c r="J1435" s="213" t="s">
        <v>1609</v>
      </c>
      <c r="K1435" s="213" t="s">
        <v>1723</v>
      </c>
      <c r="L1435" s="213" t="s">
        <v>1541</v>
      </c>
      <c r="M1435" s="221">
        <v>6.3</v>
      </c>
      <c r="N1435" s="222">
        <f>M1435*1000000</f>
        <v>6300000</v>
      </c>
      <c r="O1435" s="184">
        <v>13.87</v>
      </c>
      <c r="P1435" s="222">
        <f>O1435*1000000</f>
        <v>13870000</v>
      </c>
      <c r="Q1435" s="184">
        <v>25.36</v>
      </c>
      <c r="R1435" s="180">
        <f>SUM(Q1435*1000000)</f>
        <v>25360000</v>
      </c>
      <c r="S1435" s="222">
        <f>T1435*1000000</f>
        <v>39230000</v>
      </c>
      <c r="T1435" s="222">
        <v>39.229999999999997</v>
      </c>
      <c r="U1435" s="209">
        <f t="shared" ref="U1435:U1439" si="2502">(R1435/S1435)</f>
        <v>0.64644404792250831</v>
      </c>
      <c r="V1435" s="187">
        <v>40</v>
      </c>
      <c r="W1435" s="223">
        <f>SUM(T1435/V1435)</f>
        <v>0.9807499999999999</v>
      </c>
      <c r="X1435" s="228">
        <f t="shared" si="2478"/>
        <v>0.1575</v>
      </c>
      <c r="Y1435" s="178">
        <v>2009</v>
      </c>
      <c r="Z1435" s="190"/>
      <c r="AA1435" s="190"/>
      <c r="AB1435" s="224" t="s">
        <v>4435</v>
      </c>
      <c r="AC1435" s="189"/>
    </row>
    <row r="1436" spans="1:29">
      <c r="A1436" s="262" t="s">
        <v>4436</v>
      </c>
      <c r="B1436" s="177">
        <v>29</v>
      </c>
      <c r="C1436" s="195">
        <v>49</v>
      </c>
      <c r="D1436" s="180">
        <f>(B1436+C1436)/2</f>
        <v>39</v>
      </c>
      <c r="E1436" s="180">
        <v>92</v>
      </c>
      <c r="F1436" s="195">
        <v>70</v>
      </c>
      <c r="G1436" s="181">
        <f t="shared" si="2480"/>
        <v>22</v>
      </c>
      <c r="H1436" s="182">
        <f>(E1436+F1436)/2</f>
        <v>81</v>
      </c>
      <c r="I1436" s="181">
        <f t="shared" si="2482"/>
        <v>-42</v>
      </c>
      <c r="J1436" s="196" t="s">
        <v>1572</v>
      </c>
      <c r="K1436" s="196" t="s">
        <v>1572</v>
      </c>
      <c r="L1436" s="183" t="s">
        <v>1541</v>
      </c>
      <c r="M1436" s="198">
        <f>N1436/1000000</f>
        <v>2.5919850000000002</v>
      </c>
      <c r="N1436" s="180">
        <v>2591985</v>
      </c>
      <c r="O1436" s="198">
        <f>P1436/1000000</f>
        <v>6.3549100000000003</v>
      </c>
      <c r="P1436" s="180">
        <v>6354910</v>
      </c>
      <c r="Q1436" s="198">
        <f>R1436/1000000</f>
        <v>0</v>
      </c>
      <c r="R1436" s="181">
        <f>S1436-P1436</f>
        <v>0</v>
      </c>
      <c r="S1436" s="181">
        <v>6354910</v>
      </c>
      <c r="T1436" s="180">
        <f t="shared" ref="T1436:T1440" si="2503">S1436/1000000</f>
        <v>6.3549100000000003</v>
      </c>
      <c r="U1436" s="186">
        <f t="shared" si="2502"/>
        <v>0</v>
      </c>
      <c r="V1436" s="227">
        <v>6.5</v>
      </c>
      <c r="W1436" s="239">
        <f>SUM(S1436/(V1436*1000000))</f>
        <v>0.9776784615384615</v>
      </c>
      <c r="X1436" s="186">
        <f t="shared" si="2478"/>
        <v>0.39876692307692313</v>
      </c>
      <c r="Y1436" s="195">
        <v>2017</v>
      </c>
      <c r="Z1436" s="202"/>
      <c r="AA1436" s="202"/>
      <c r="AB1436" s="203" t="s">
        <v>4437</v>
      </c>
      <c r="AC1436" s="202"/>
    </row>
    <row r="1437" spans="1:29">
      <c r="A1437" s="261" t="s">
        <v>4438</v>
      </c>
      <c r="B1437" s="206">
        <v>24</v>
      </c>
      <c r="C1437" s="189">
        <v>39</v>
      </c>
      <c r="D1437" s="218">
        <f t="shared" ref="D1437:D1438" si="2504">AVERAGE(B1437:C1437)</f>
        <v>31.5</v>
      </c>
      <c r="E1437" s="189">
        <v>53</v>
      </c>
      <c r="F1437" s="178">
        <v>58</v>
      </c>
      <c r="G1437" s="178">
        <f t="shared" si="2480"/>
        <v>-5</v>
      </c>
      <c r="H1437" s="178">
        <f t="shared" ref="H1437:H1438" si="2505">AVERAGE(E1437:F1437)</f>
        <v>55.5</v>
      </c>
      <c r="I1437" s="218">
        <f t="shared" si="2482"/>
        <v>-24</v>
      </c>
      <c r="J1437" s="213" t="s">
        <v>1550</v>
      </c>
      <c r="K1437" s="213" t="s">
        <v>1550</v>
      </c>
      <c r="L1437" s="213" t="s">
        <v>1547</v>
      </c>
      <c r="M1437" s="184">
        <v>13.53</v>
      </c>
      <c r="N1437" s="222">
        <f t="shared" ref="N1437:N1438" si="2506">M1437*1000000</f>
        <v>13530000</v>
      </c>
      <c r="O1437" s="184">
        <v>37.08</v>
      </c>
      <c r="P1437" s="222">
        <f t="shared" ref="P1437:P1438" si="2507">O1437*1000000</f>
        <v>37080000</v>
      </c>
      <c r="Q1437" s="184">
        <v>38.369999999999997</v>
      </c>
      <c r="R1437" s="180">
        <f t="shared" ref="R1437:R1438" si="2508">SUM(Q1437*1000000)</f>
        <v>38370000</v>
      </c>
      <c r="S1437" s="185">
        <f t="shared" ref="S1437:S1438" si="2509">SUM(N1437:P1437)</f>
        <v>50610037.079999998</v>
      </c>
      <c r="T1437" s="180">
        <f t="shared" si="2503"/>
        <v>50.610037079999998</v>
      </c>
      <c r="U1437" s="209">
        <f t="shared" si="2502"/>
        <v>0.7581500076624722</v>
      </c>
      <c r="V1437" s="187">
        <v>52</v>
      </c>
      <c r="W1437" s="223">
        <f t="shared" ref="W1437:W1438" si="2510">SUM(T1437/V1437)</f>
        <v>0.97326994384615384</v>
      </c>
      <c r="X1437" s="228">
        <f t="shared" si="2478"/>
        <v>0.26019230769230767</v>
      </c>
      <c r="Y1437" s="178">
        <v>2011</v>
      </c>
      <c r="Z1437" s="190"/>
      <c r="AA1437" s="190"/>
      <c r="AB1437" s="224" t="s">
        <v>4439</v>
      </c>
      <c r="AC1437" s="189"/>
    </row>
    <row r="1438" spans="1:29">
      <c r="A1438" s="261" t="s">
        <v>4440</v>
      </c>
      <c r="B1438" s="206">
        <v>24</v>
      </c>
      <c r="C1438" s="189">
        <v>35</v>
      </c>
      <c r="D1438" s="218">
        <f t="shared" si="2504"/>
        <v>29.5</v>
      </c>
      <c r="E1438" s="189">
        <v>50</v>
      </c>
      <c r="F1438" s="178">
        <v>52</v>
      </c>
      <c r="G1438" s="178">
        <f t="shared" si="2480"/>
        <v>-2</v>
      </c>
      <c r="H1438" s="178">
        <f t="shared" si="2505"/>
        <v>51</v>
      </c>
      <c r="I1438" s="218">
        <f t="shared" si="2482"/>
        <v>-21.5</v>
      </c>
      <c r="J1438" s="213" t="s">
        <v>1550</v>
      </c>
      <c r="K1438" s="213" t="s">
        <v>1623</v>
      </c>
      <c r="L1438" s="213" t="s">
        <v>1541</v>
      </c>
      <c r="M1438" s="184">
        <v>5.42</v>
      </c>
      <c r="N1438" s="222">
        <f t="shared" si="2506"/>
        <v>5420000</v>
      </c>
      <c r="O1438" s="184">
        <v>14.01</v>
      </c>
      <c r="P1438" s="222">
        <f t="shared" si="2507"/>
        <v>14010000</v>
      </c>
      <c r="Q1438" s="184">
        <v>16.420000000000002</v>
      </c>
      <c r="R1438" s="180">
        <f t="shared" si="2508"/>
        <v>16420000.000000002</v>
      </c>
      <c r="S1438" s="185">
        <f t="shared" si="2509"/>
        <v>19430014.009999998</v>
      </c>
      <c r="T1438" s="180">
        <f t="shared" si="2503"/>
        <v>19.430014009999997</v>
      </c>
      <c r="U1438" s="209">
        <f t="shared" si="2502"/>
        <v>0.84508431087847702</v>
      </c>
      <c r="V1438" s="187">
        <v>20</v>
      </c>
      <c r="W1438" s="223">
        <f t="shared" si="2510"/>
        <v>0.97150070049999981</v>
      </c>
      <c r="X1438" s="228">
        <f t="shared" si="2478"/>
        <v>0.27100000000000002</v>
      </c>
      <c r="Y1438" s="178">
        <v>2011</v>
      </c>
      <c r="Z1438" s="190"/>
      <c r="AA1438" s="190"/>
      <c r="AB1438" s="224" t="s">
        <v>4441</v>
      </c>
      <c r="AC1438" s="189"/>
    </row>
    <row r="1439" spans="1:29">
      <c r="A1439" s="262" t="s">
        <v>4442</v>
      </c>
      <c r="B1439" s="177">
        <v>83</v>
      </c>
      <c r="C1439" s="195">
        <v>66</v>
      </c>
      <c r="D1439" s="180">
        <f t="shared" ref="D1439:D1440" si="2511">(B1439+C1439)/2</f>
        <v>74.5</v>
      </c>
      <c r="E1439" s="180">
        <v>82</v>
      </c>
      <c r="F1439" s="195">
        <v>73</v>
      </c>
      <c r="G1439" s="181">
        <f t="shared" si="2480"/>
        <v>9</v>
      </c>
      <c r="H1439" s="211">
        <f t="shared" ref="H1439:H1440" si="2512">(E1439+F1439)/2</f>
        <v>77.5</v>
      </c>
      <c r="I1439" s="181">
        <f t="shared" si="2482"/>
        <v>-3</v>
      </c>
      <c r="J1439" s="196" t="s">
        <v>1572</v>
      </c>
      <c r="K1439" s="196" t="s">
        <v>1572</v>
      </c>
      <c r="L1439" s="183" t="s">
        <v>1536</v>
      </c>
      <c r="M1439" s="198">
        <f t="shared" ref="M1439:M1440" si="2513">N1439/1000000</f>
        <v>3.404102</v>
      </c>
      <c r="N1439" s="180">
        <v>3404102</v>
      </c>
      <c r="O1439" s="198">
        <f t="shared" ref="O1439:O1440" si="2514">P1439/1000000</f>
        <v>12.786053000000001</v>
      </c>
      <c r="P1439" s="180">
        <v>12786053</v>
      </c>
      <c r="Q1439" s="198">
        <f t="shared" ref="Q1439:Q1440" si="2515">R1439/1000000</f>
        <v>11.335191999999999</v>
      </c>
      <c r="R1439" s="181">
        <f>S1439-P1439</f>
        <v>11335192</v>
      </c>
      <c r="S1439" s="180">
        <v>24121245</v>
      </c>
      <c r="T1439" s="180">
        <f t="shared" si="2503"/>
        <v>24.121244999999998</v>
      </c>
      <c r="U1439" s="186">
        <f t="shared" si="2502"/>
        <v>0.46992566096816313</v>
      </c>
      <c r="V1439" s="227">
        <v>25</v>
      </c>
      <c r="W1439" s="239">
        <f>SUM(S1439/(V1439*1000000))</f>
        <v>0.96484979999999998</v>
      </c>
      <c r="X1439" s="186">
        <f t="shared" si="2478"/>
        <v>0.13616407999999999</v>
      </c>
      <c r="Y1439" s="195">
        <v>2017</v>
      </c>
      <c r="Z1439" s="202"/>
      <c r="AA1439" s="202"/>
      <c r="AB1439" s="203" t="s">
        <v>4443</v>
      </c>
      <c r="AC1439" s="202"/>
    </row>
    <row r="1440" spans="1:29">
      <c r="A1440" s="262" t="s">
        <v>4444</v>
      </c>
      <c r="B1440" s="177">
        <v>50</v>
      </c>
      <c r="C1440" s="195">
        <v>55</v>
      </c>
      <c r="D1440" s="252">
        <f t="shared" si="2511"/>
        <v>52.5</v>
      </c>
      <c r="E1440" s="195">
        <v>72</v>
      </c>
      <c r="F1440" s="195">
        <v>57</v>
      </c>
      <c r="G1440" s="180">
        <f t="shared" si="2480"/>
        <v>15</v>
      </c>
      <c r="H1440" s="195">
        <f t="shared" si="2512"/>
        <v>64.5</v>
      </c>
      <c r="I1440" s="208">
        <f t="shared" si="2482"/>
        <v>-12</v>
      </c>
      <c r="J1440" s="204" t="s">
        <v>1554</v>
      </c>
      <c r="K1440" s="204" t="s">
        <v>1554</v>
      </c>
      <c r="L1440" s="183" t="s">
        <v>1547</v>
      </c>
      <c r="M1440" s="184">
        <f t="shared" si="2513"/>
        <v>15.134235</v>
      </c>
      <c r="N1440" s="180">
        <v>15134235</v>
      </c>
      <c r="O1440" s="216">
        <f t="shared" si="2514"/>
        <v>15.970924999999999</v>
      </c>
      <c r="P1440" s="180">
        <v>15970925</v>
      </c>
      <c r="Q1440" s="184">
        <f t="shared" si="2515"/>
        <v>0.29035100000000003</v>
      </c>
      <c r="R1440" s="185">
        <v>290351</v>
      </c>
      <c r="S1440" s="185">
        <f>R1440+P1440</f>
        <v>16261276</v>
      </c>
      <c r="T1440" s="185">
        <f t="shared" si="2503"/>
        <v>16.261275999999999</v>
      </c>
      <c r="U1440" s="209">
        <f>R1440/S1440</f>
        <v>1.7855363871814241E-2</v>
      </c>
      <c r="V1440" s="187">
        <v>17</v>
      </c>
      <c r="W1440" s="188">
        <f t="shared" ref="W1440:W1441" si="2516">SUM(T1440/V1440)</f>
        <v>0.9565456470588235</v>
      </c>
      <c r="X1440" s="209">
        <f>N1440/(V1440*1000000)</f>
        <v>0.89024911764705883</v>
      </c>
      <c r="Y1440" s="195">
        <v>2016</v>
      </c>
      <c r="Z1440" s="190"/>
      <c r="AA1440" s="190"/>
      <c r="AB1440" s="191" t="s">
        <v>4445</v>
      </c>
      <c r="AC1440" s="190"/>
    </row>
    <row r="1441" spans="1:29">
      <c r="A1441" s="261" t="s">
        <v>4446</v>
      </c>
      <c r="B1441" s="218">
        <v>68</v>
      </c>
      <c r="C1441" s="178">
        <v>60</v>
      </c>
      <c r="D1441" s="218">
        <f>AVERAGE(B1441:C1441)</f>
        <v>64</v>
      </c>
      <c r="E1441" s="178">
        <v>58</v>
      </c>
      <c r="F1441" s="178">
        <v>64</v>
      </c>
      <c r="G1441" s="178">
        <f t="shared" si="2480"/>
        <v>-6</v>
      </c>
      <c r="H1441" s="178">
        <f>AVERAGE(E1441:F1441)</f>
        <v>61</v>
      </c>
      <c r="I1441" s="218">
        <f t="shared" si="2482"/>
        <v>3</v>
      </c>
      <c r="J1441" s="213" t="s">
        <v>1550</v>
      </c>
      <c r="K1441" s="213" t="s">
        <v>1550</v>
      </c>
      <c r="L1441" s="213" t="s">
        <v>1547</v>
      </c>
      <c r="M1441" s="221">
        <v>22.7</v>
      </c>
      <c r="N1441" s="222">
        <f>M1441*1000000</f>
        <v>22700000</v>
      </c>
      <c r="O1441" s="184">
        <v>51.85</v>
      </c>
      <c r="P1441" s="222">
        <f>O1441*1000000</f>
        <v>51850000</v>
      </c>
      <c r="Q1441" s="184">
        <v>19.73</v>
      </c>
      <c r="R1441" s="180">
        <f>SUM(Q1441*1000000)</f>
        <v>19730000</v>
      </c>
      <c r="S1441" s="222">
        <f>T1441*1000000</f>
        <v>71580000</v>
      </c>
      <c r="T1441" s="222">
        <v>71.58</v>
      </c>
      <c r="U1441" s="209">
        <f>(R1441/S1441)</f>
        <v>0.27563565241687621</v>
      </c>
      <c r="V1441" s="187">
        <v>75</v>
      </c>
      <c r="W1441" s="223">
        <f t="shared" si="2516"/>
        <v>0.95440000000000003</v>
      </c>
      <c r="X1441" s="228">
        <f t="shared" ref="X1441:X1446" si="2517">SUM(M1441/V1441)</f>
        <v>0.30266666666666664</v>
      </c>
      <c r="Y1441" s="178">
        <v>2009</v>
      </c>
      <c r="Z1441" s="190"/>
      <c r="AA1441" s="190"/>
      <c r="AB1441" s="224" t="s">
        <v>4447</v>
      </c>
      <c r="AC1441" s="189"/>
    </row>
    <row r="1442" spans="1:29">
      <c r="A1442" s="268" t="s">
        <v>4448</v>
      </c>
      <c r="B1442" s="177">
        <v>86</v>
      </c>
      <c r="C1442" s="178">
        <v>66</v>
      </c>
      <c r="D1442" s="180">
        <f>(B1442+C1442)/2</f>
        <v>76</v>
      </c>
      <c r="E1442" s="178">
        <v>85</v>
      </c>
      <c r="F1442" s="180">
        <v>80</v>
      </c>
      <c r="G1442" s="181">
        <f t="shared" si="2480"/>
        <v>5</v>
      </c>
      <c r="H1442" s="182">
        <f>(E1442+F1442)/2</f>
        <v>82.5</v>
      </c>
      <c r="I1442" s="181">
        <f t="shared" si="2482"/>
        <v>-6.5</v>
      </c>
      <c r="J1442" s="183" t="s">
        <v>1534</v>
      </c>
      <c r="K1442" s="183" t="s">
        <v>1535</v>
      </c>
      <c r="L1442" s="183" t="s">
        <v>1536</v>
      </c>
      <c r="M1442" s="184">
        <f>N1442/1000000</f>
        <v>0.134793</v>
      </c>
      <c r="N1442" s="180">
        <v>134793</v>
      </c>
      <c r="O1442" s="184">
        <f>P1442/1000000</f>
        <v>2.853526</v>
      </c>
      <c r="P1442" s="180">
        <v>2853526</v>
      </c>
      <c r="Q1442" s="184">
        <v>0</v>
      </c>
      <c r="R1442" s="185">
        <v>0</v>
      </c>
      <c r="S1442" s="180">
        <v>2853526</v>
      </c>
      <c r="T1442" s="185">
        <f>S1442/100000</f>
        <v>28.535260000000001</v>
      </c>
      <c r="U1442" s="182">
        <v>0</v>
      </c>
      <c r="V1442" s="187">
        <v>3</v>
      </c>
      <c r="W1442" s="239">
        <f>SUM(S1442/(V1442*1000000))</f>
        <v>0.95117533333333337</v>
      </c>
      <c r="X1442" s="186">
        <f t="shared" si="2517"/>
        <v>4.4930999999999999E-2</v>
      </c>
      <c r="Y1442" s="178">
        <v>2018</v>
      </c>
      <c r="Z1442" s="190"/>
      <c r="AA1442" s="190"/>
      <c r="AB1442" s="191" t="s">
        <v>4449</v>
      </c>
      <c r="AC1442" s="190"/>
    </row>
    <row r="1443" spans="1:29">
      <c r="A1443" s="261" t="s">
        <v>4450</v>
      </c>
      <c r="B1443" s="218">
        <v>53</v>
      </c>
      <c r="C1443" s="178">
        <v>63</v>
      </c>
      <c r="D1443" s="247">
        <f>AVERAGE(B1443:C1443)</f>
        <v>58</v>
      </c>
      <c r="E1443" s="178">
        <v>60</v>
      </c>
      <c r="F1443" s="178">
        <v>66</v>
      </c>
      <c r="G1443" s="220">
        <f t="shared" si="2480"/>
        <v>-6</v>
      </c>
      <c r="H1443" s="220">
        <f>AVERAGE(E1443:F1443)</f>
        <v>63</v>
      </c>
      <c r="I1443" s="220">
        <f t="shared" si="2482"/>
        <v>-5</v>
      </c>
      <c r="J1443" s="213" t="s">
        <v>1609</v>
      </c>
      <c r="K1443" s="213" t="s">
        <v>2189</v>
      </c>
      <c r="L1443" s="213" t="s">
        <v>1541</v>
      </c>
      <c r="M1443" s="221">
        <v>14.3</v>
      </c>
      <c r="N1443" s="222">
        <f>M1443*1000000</f>
        <v>14300000</v>
      </c>
      <c r="O1443" s="184">
        <v>35.049999999999997</v>
      </c>
      <c r="P1443" s="222">
        <f>O1443*1000000</f>
        <v>35050000</v>
      </c>
      <c r="Q1443" s="184">
        <v>59.83</v>
      </c>
      <c r="R1443" s="180">
        <f>SUM(Q1443*1000000)</f>
        <v>59830000</v>
      </c>
      <c r="S1443" s="222">
        <f>T1443*1000000</f>
        <v>94880000</v>
      </c>
      <c r="T1443" s="222">
        <f>SUM(O1443+Q1443)</f>
        <v>94.88</v>
      </c>
      <c r="U1443" s="209">
        <f t="shared" ref="U1443:U1446" si="2518">(R1443/S1443)</f>
        <v>0.63058600337268134</v>
      </c>
      <c r="V1443" s="187">
        <v>100</v>
      </c>
      <c r="W1443" s="223">
        <f t="shared" ref="W1443:W1456" si="2519">SUM(T1443/V1443)</f>
        <v>0.94879999999999998</v>
      </c>
      <c r="X1443" s="228">
        <f t="shared" si="2517"/>
        <v>0.14300000000000002</v>
      </c>
      <c r="Y1443" s="178">
        <v>2010</v>
      </c>
      <c r="Z1443" s="190"/>
      <c r="AA1443" s="190"/>
      <c r="AB1443" s="224" t="s">
        <v>4451</v>
      </c>
      <c r="AC1443" s="189"/>
    </row>
    <row r="1444" spans="1:29">
      <c r="A1444" s="264" t="s">
        <v>4452</v>
      </c>
      <c r="B1444" s="206">
        <v>42</v>
      </c>
      <c r="C1444" s="189">
        <v>55</v>
      </c>
      <c r="D1444" s="189">
        <f>(B1444+C1444)/2</f>
        <v>48.5</v>
      </c>
      <c r="E1444" s="189">
        <v>63</v>
      </c>
      <c r="F1444" s="189">
        <v>52</v>
      </c>
      <c r="G1444" s="195">
        <f t="shared" si="2480"/>
        <v>11</v>
      </c>
      <c r="H1444" s="189">
        <f>(E1444+F1444)/2</f>
        <v>57.5</v>
      </c>
      <c r="I1444" s="195">
        <f t="shared" si="2482"/>
        <v>-9</v>
      </c>
      <c r="J1444" s="193" t="s">
        <v>1572</v>
      </c>
      <c r="K1444" s="193" t="s">
        <v>1572</v>
      </c>
      <c r="L1444" s="193" t="s">
        <v>1536</v>
      </c>
      <c r="M1444" s="184">
        <f>N1444/1000000</f>
        <v>5.7872659999999998</v>
      </c>
      <c r="N1444" s="185">
        <v>5787266</v>
      </c>
      <c r="O1444" s="184">
        <f>P1444/1000000</f>
        <v>11.944889999999999</v>
      </c>
      <c r="P1444" s="180">
        <v>11944890</v>
      </c>
      <c r="Q1444" s="184">
        <f>R1444/1000000</f>
        <v>12.675001</v>
      </c>
      <c r="R1444" s="180">
        <v>12675001</v>
      </c>
      <c r="S1444" s="185">
        <f>SUM(P1444+Q1444*1000000)</f>
        <v>24619891</v>
      </c>
      <c r="T1444" s="185">
        <f t="shared" ref="T1444:T1445" si="2520">S1444/1000000</f>
        <v>24.619890999999999</v>
      </c>
      <c r="U1444" s="209">
        <f t="shared" si="2518"/>
        <v>0.51482766515903744</v>
      </c>
      <c r="V1444" s="227">
        <v>26</v>
      </c>
      <c r="W1444" s="223">
        <f t="shared" si="2519"/>
        <v>0.94691888461538454</v>
      </c>
      <c r="X1444" s="228">
        <f t="shared" si="2517"/>
        <v>0.22258715384615385</v>
      </c>
      <c r="Y1444" s="189">
        <v>2015</v>
      </c>
      <c r="Z1444" s="190"/>
      <c r="AA1444" s="190"/>
      <c r="AB1444" s="224" t="s">
        <v>4453</v>
      </c>
      <c r="AC1444" s="189"/>
    </row>
    <row r="1445" spans="1:29">
      <c r="A1445" s="261" t="s">
        <v>4454</v>
      </c>
      <c r="B1445" s="206">
        <v>23</v>
      </c>
      <c r="C1445" s="189">
        <v>46</v>
      </c>
      <c r="D1445" s="218">
        <f t="shared" ref="D1445:D1446" si="2521">AVERAGE(B1445:C1445)</f>
        <v>34.5</v>
      </c>
      <c r="E1445" s="189">
        <v>31</v>
      </c>
      <c r="F1445" s="178">
        <v>44</v>
      </c>
      <c r="G1445" s="178">
        <f t="shared" si="2480"/>
        <v>-13</v>
      </c>
      <c r="H1445" s="178">
        <f t="shared" ref="H1445:H1446" si="2522">AVERAGE(E1445:F1445)</f>
        <v>37.5</v>
      </c>
      <c r="I1445" s="218">
        <f t="shared" si="2482"/>
        <v>-3</v>
      </c>
      <c r="J1445" s="213" t="s">
        <v>1550</v>
      </c>
      <c r="K1445" s="213" t="s">
        <v>1550</v>
      </c>
      <c r="L1445" s="213" t="s">
        <v>1547</v>
      </c>
      <c r="M1445" s="184">
        <v>17.8</v>
      </c>
      <c r="N1445" s="222">
        <f t="shared" ref="N1445:N1446" si="2523">M1445*1000000</f>
        <v>17800000</v>
      </c>
      <c r="O1445" s="184">
        <v>48.48</v>
      </c>
      <c r="P1445" s="222">
        <f t="shared" ref="P1445:P1446" si="2524">O1445*1000000</f>
        <v>48480000</v>
      </c>
      <c r="Q1445" s="184">
        <v>21.25</v>
      </c>
      <c r="R1445" s="180">
        <f t="shared" ref="R1445:R1446" si="2525">SUM(Q1445*1000000)</f>
        <v>21250000</v>
      </c>
      <c r="S1445" s="185">
        <f>SUM(N1445:P1445)</f>
        <v>66280048.480000004</v>
      </c>
      <c r="T1445" s="180">
        <f t="shared" si="2520"/>
        <v>66.280048480000005</v>
      </c>
      <c r="U1445" s="209">
        <f t="shared" si="2518"/>
        <v>0.32060930079754218</v>
      </c>
      <c r="V1445" s="187">
        <v>70</v>
      </c>
      <c r="W1445" s="223">
        <f t="shared" si="2519"/>
        <v>0.94685783542857149</v>
      </c>
      <c r="X1445" s="228">
        <f t="shared" si="2517"/>
        <v>0.25428571428571428</v>
      </c>
      <c r="Y1445" s="178">
        <v>2011</v>
      </c>
      <c r="Z1445" s="190"/>
      <c r="AA1445" s="190"/>
      <c r="AB1445" s="224" t="s">
        <v>4455</v>
      </c>
      <c r="AC1445" s="189"/>
    </row>
    <row r="1446" spans="1:29">
      <c r="A1446" s="261" t="s">
        <v>4456</v>
      </c>
      <c r="B1446" s="218">
        <v>9</v>
      </c>
      <c r="C1446" s="178">
        <v>24</v>
      </c>
      <c r="D1446" s="218">
        <f t="shared" si="2521"/>
        <v>16.5</v>
      </c>
      <c r="E1446" s="178">
        <v>33</v>
      </c>
      <c r="F1446" s="178">
        <v>53</v>
      </c>
      <c r="G1446" s="178">
        <f t="shared" si="2480"/>
        <v>-20</v>
      </c>
      <c r="H1446" s="178">
        <f t="shared" si="2522"/>
        <v>43</v>
      </c>
      <c r="I1446" s="218">
        <f t="shared" si="2482"/>
        <v>-26.5</v>
      </c>
      <c r="J1446" s="213" t="s">
        <v>1609</v>
      </c>
      <c r="K1446" s="213" t="s">
        <v>1815</v>
      </c>
      <c r="L1446" s="213" t="s">
        <v>1574</v>
      </c>
      <c r="M1446" s="221">
        <v>7.8</v>
      </c>
      <c r="N1446" s="222">
        <f t="shared" si="2523"/>
        <v>7800000</v>
      </c>
      <c r="O1446" s="184">
        <v>15.3</v>
      </c>
      <c r="P1446" s="222">
        <f t="shared" si="2524"/>
        <v>15300000</v>
      </c>
      <c r="Q1446" s="184">
        <v>27.19</v>
      </c>
      <c r="R1446" s="180">
        <f t="shared" si="2525"/>
        <v>27190000</v>
      </c>
      <c r="S1446" s="222">
        <f>T1446*1000000</f>
        <v>42490000</v>
      </c>
      <c r="T1446" s="222">
        <v>42.49</v>
      </c>
      <c r="U1446" s="209">
        <f t="shared" si="2518"/>
        <v>0.63991527418216054</v>
      </c>
      <c r="V1446" s="187">
        <v>45</v>
      </c>
      <c r="W1446" s="223">
        <f t="shared" si="2519"/>
        <v>0.9442222222222223</v>
      </c>
      <c r="X1446" s="228">
        <f t="shared" si="2517"/>
        <v>0.17333333333333334</v>
      </c>
      <c r="Y1446" s="178">
        <v>2008</v>
      </c>
      <c r="Z1446" s="190"/>
      <c r="AA1446" s="190"/>
      <c r="AB1446" s="224" t="s">
        <v>4457</v>
      </c>
      <c r="AC1446" s="189"/>
    </row>
    <row r="1447" spans="1:29">
      <c r="A1447" s="262" t="s">
        <v>4458</v>
      </c>
      <c r="B1447" s="177">
        <v>31</v>
      </c>
      <c r="C1447" s="195">
        <v>47</v>
      </c>
      <c r="D1447" s="252">
        <f t="shared" ref="D1447:D1450" si="2526">(B1447+C1447)/2</f>
        <v>39</v>
      </c>
      <c r="E1447" s="195">
        <v>42</v>
      </c>
      <c r="F1447" s="195">
        <v>46</v>
      </c>
      <c r="G1447" s="180">
        <f t="shared" si="2480"/>
        <v>-4</v>
      </c>
      <c r="H1447" s="195">
        <f t="shared" ref="H1447:H1450" si="2527">(E1447+F1447)/2</f>
        <v>44</v>
      </c>
      <c r="I1447" s="208">
        <f t="shared" si="2482"/>
        <v>-5</v>
      </c>
      <c r="J1447" s="204" t="s">
        <v>1565</v>
      </c>
      <c r="K1447" s="204" t="s">
        <v>1565</v>
      </c>
      <c r="L1447" s="183" t="s">
        <v>1536</v>
      </c>
      <c r="M1447" s="184">
        <f t="shared" ref="M1447:M1450" si="2528">N1447/1000000</f>
        <v>6.5412049999999997</v>
      </c>
      <c r="N1447" s="180">
        <v>6541205</v>
      </c>
      <c r="O1447" s="216">
        <f t="shared" ref="O1447:O1450" si="2529">P1447/1000000</f>
        <v>17.356894</v>
      </c>
      <c r="P1447" s="180">
        <v>17356894</v>
      </c>
      <c r="Q1447" s="184">
        <f t="shared" ref="Q1447:Q1448" si="2530">R1447/1000000</f>
        <v>6.169416</v>
      </c>
      <c r="R1447" s="185">
        <v>6169416</v>
      </c>
      <c r="S1447" s="185">
        <f t="shared" ref="S1447:S1448" si="2531">R1447+P1447</f>
        <v>23526310</v>
      </c>
      <c r="T1447" s="185">
        <f t="shared" ref="T1447:T1450" si="2532">S1447/1000000</f>
        <v>23.526309999999999</v>
      </c>
      <c r="U1447" s="209">
        <f t="shared" ref="U1447:U1448" si="2533">R1447/S1447</f>
        <v>0.26223474909579958</v>
      </c>
      <c r="V1447" s="187">
        <v>25</v>
      </c>
      <c r="W1447" s="188">
        <f t="shared" si="2519"/>
        <v>0.9410523999999999</v>
      </c>
      <c r="X1447" s="209">
        <f t="shared" ref="X1447:X1448" si="2534">N1447/(V1447*1000000)</f>
        <v>0.2616482</v>
      </c>
      <c r="Y1447" s="195">
        <v>2016</v>
      </c>
      <c r="Z1447" s="190"/>
      <c r="AA1447" s="190"/>
      <c r="AB1447" s="191" t="s">
        <v>1537</v>
      </c>
      <c r="AC1447" s="190"/>
    </row>
    <row r="1448" spans="1:29">
      <c r="A1448" s="262" t="s">
        <v>4459</v>
      </c>
      <c r="B1448" s="177">
        <v>25</v>
      </c>
      <c r="C1448" s="195">
        <v>38</v>
      </c>
      <c r="D1448" s="252">
        <f t="shared" si="2526"/>
        <v>31.5</v>
      </c>
      <c r="E1448" s="195">
        <v>61</v>
      </c>
      <c r="F1448" s="195">
        <v>45</v>
      </c>
      <c r="G1448" s="180">
        <f t="shared" si="2480"/>
        <v>16</v>
      </c>
      <c r="H1448" s="246">
        <f t="shared" si="2527"/>
        <v>53</v>
      </c>
      <c r="I1448" s="208">
        <f t="shared" si="2482"/>
        <v>-21.5</v>
      </c>
      <c r="J1448" s="204" t="s">
        <v>1554</v>
      </c>
      <c r="K1448" s="204" t="s">
        <v>1554</v>
      </c>
      <c r="L1448" s="183" t="s">
        <v>1541</v>
      </c>
      <c r="M1448" s="184">
        <f t="shared" si="2528"/>
        <v>11.203815000000001</v>
      </c>
      <c r="N1448" s="180">
        <v>11203815</v>
      </c>
      <c r="O1448" s="216">
        <f t="shared" si="2529"/>
        <v>26.410477</v>
      </c>
      <c r="P1448" s="180">
        <v>26410477</v>
      </c>
      <c r="Q1448" s="184">
        <f t="shared" si="2530"/>
        <v>67.650834000000003</v>
      </c>
      <c r="R1448" s="185">
        <v>67650834</v>
      </c>
      <c r="S1448" s="185">
        <f t="shared" si="2531"/>
        <v>94061311</v>
      </c>
      <c r="T1448" s="185">
        <f t="shared" si="2532"/>
        <v>94.061311000000003</v>
      </c>
      <c r="U1448" s="209">
        <f t="shared" si="2533"/>
        <v>0.71922061558338268</v>
      </c>
      <c r="V1448" s="187">
        <v>100</v>
      </c>
      <c r="W1448" s="188">
        <f t="shared" si="2519"/>
        <v>0.94061311000000003</v>
      </c>
      <c r="X1448" s="209">
        <f t="shared" si="2534"/>
        <v>0.11203815</v>
      </c>
      <c r="Y1448" s="195">
        <v>2016</v>
      </c>
      <c r="Z1448" s="190"/>
      <c r="AA1448" s="190"/>
      <c r="AB1448" s="191" t="s">
        <v>4460</v>
      </c>
      <c r="AC1448" s="190"/>
    </row>
    <row r="1449" spans="1:29">
      <c r="A1449" s="264" t="s">
        <v>4461</v>
      </c>
      <c r="B1449" s="206">
        <v>95</v>
      </c>
      <c r="C1449" s="189">
        <v>87</v>
      </c>
      <c r="D1449" s="189">
        <f t="shared" si="2526"/>
        <v>91</v>
      </c>
      <c r="E1449" s="195">
        <v>80</v>
      </c>
      <c r="F1449" s="189">
        <v>64</v>
      </c>
      <c r="G1449" s="195">
        <f t="shared" si="2480"/>
        <v>16</v>
      </c>
      <c r="H1449" s="189">
        <f t="shared" si="2527"/>
        <v>72</v>
      </c>
      <c r="I1449" s="195">
        <f t="shared" si="2482"/>
        <v>19</v>
      </c>
      <c r="J1449" s="193" t="s">
        <v>1572</v>
      </c>
      <c r="K1449" s="193" t="s">
        <v>1572</v>
      </c>
      <c r="L1449" s="193" t="s">
        <v>1541</v>
      </c>
      <c r="M1449" s="184">
        <f t="shared" si="2528"/>
        <v>0.39315299999999997</v>
      </c>
      <c r="N1449" s="185">
        <v>393153</v>
      </c>
      <c r="O1449" s="184">
        <f t="shared" si="2529"/>
        <v>1.4770019999999999</v>
      </c>
      <c r="P1449" s="180">
        <v>1477002</v>
      </c>
      <c r="Q1449" s="216">
        <v>0.4</v>
      </c>
      <c r="R1449" s="180">
        <f>SUM(Q1449*1000000)</f>
        <v>400000</v>
      </c>
      <c r="S1449" s="185">
        <f t="shared" ref="S1449:S1450" si="2535">SUM(P1449+Q1449*1000000)</f>
        <v>1877002</v>
      </c>
      <c r="T1449" s="185">
        <f t="shared" si="2532"/>
        <v>1.8770020000000001</v>
      </c>
      <c r="U1449" s="209">
        <f t="shared" ref="U1449:U1457" si="2536">(R1449/S1449)</f>
        <v>0.21310579317443454</v>
      </c>
      <c r="V1449" s="227">
        <v>2</v>
      </c>
      <c r="W1449" s="223">
        <f t="shared" si="2519"/>
        <v>0.93850100000000003</v>
      </c>
      <c r="X1449" s="228">
        <f t="shared" ref="X1449:X1457" si="2537">SUM(M1449/V1449)</f>
        <v>0.19657649999999999</v>
      </c>
      <c r="Y1449" s="189">
        <v>2015</v>
      </c>
      <c r="Z1449" s="190"/>
      <c r="AA1449" s="190"/>
      <c r="AB1449" s="224" t="s">
        <v>4462</v>
      </c>
      <c r="AC1449" s="189"/>
    </row>
    <row r="1450" spans="1:29">
      <c r="A1450" s="264" t="s">
        <v>4463</v>
      </c>
      <c r="B1450" s="206">
        <v>14</v>
      </c>
      <c r="C1450" s="189">
        <v>29</v>
      </c>
      <c r="D1450" s="189">
        <f t="shared" si="2526"/>
        <v>21.5</v>
      </c>
      <c r="E1450" s="195">
        <v>28</v>
      </c>
      <c r="F1450" s="189">
        <v>34</v>
      </c>
      <c r="G1450" s="195">
        <f t="shared" si="2480"/>
        <v>-6</v>
      </c>
      <c r="H1450" s="189">
        <f t="shared" si="2527"/>
        <v>31</v>
      </c>
      <c r="I1450" s="195">
        <f t="shared" si="2482"/>
        <v>-9.5</v>
      </c>
      <c r="J1450" s="193" t="s">
        <v>1550</v>
      </c>
      <c r="K1450" s="193" t="s">
        <v>1550</v>
      </c>
      <c r="L1450" s="193" t="s">
        <v>1557</v>
      </c>
      <c r="M1450" s="184">
        <f t="shared" si="2528"/>
        <v>5.9633240000000001</v>
      </c>
      <c r="N1450" s="185">
        <v>5963324</v>
      </c>
      <c r="O1450" s="184">
        <f t="shared" si="2529"/>
        <v>12.314651</v>
      </c>
      <c r="P1450" s="180">
        <v>12314651</v>
      </c>
      <c r="Q1450" s="184">
        <f>R1450/1000000</f>
        <v>0.76700000000000002</v>
      </c>
      <c r="R1450" s="180">
        <v>767000</v>
      </c>
      <c r="S1450" s="185">
        <f t="shared" si="2535"/>
        <v>13081651</v>
      </c>
      <c r="T1450" s="185">
        <f t="shared" si="2532"/>
        <v>13.081651000000001</v>
      </c>
      <c r="U1450" s="209">
        <f t="shared" si="2536"/>
        <v>5.8631743042219978E-2</v>
      </c>
      <c r="V1450" s="227">
        <v>14</v>
      </c>
      <c r="W1450" s="223">
        <f t="shared" si="2519"/>
        <v>0.93440364285714295</v>
      </c>
      <c r="X1450" s="228">
        <f t="shared" si="2537"/>
        <v>0.42595171428571427</v>
      </c>
      <c r="Y1450" s="189">
        <v>2015</v>
      </c>
      <c r="Z1450" s="190"/>
      <c r="AA1450" s="190"/>
      <c r="AB1450" s="224" t="s">
        <v>4464</v>
      </c>
      <c r="AC1450" s="189"/>
    </row>
    <row r="1451" spans="1:29">
      <c r="A1451" s="261" t="s">
        <v>4465</v>
      </c>
      <c r="B1451" s="218">
        <v>47</v>
      </c>
      <c r="C1451" s="178">
        <v>43</v>
      </c>
      <c r="D1451" s="218">
        <f t="shared" ref="D1451:D1455" si="2538">AVERAGE(B1451:C1451)</f>
        <v>45</v>
      </c>
      <c r="E1451" s="178">
        <v>33</v>
      </c>
      <c r="F1451" s="178">
        <v>60</v>
      </c>
      <c r="G1451" s="178">
        <f t="shared" si="2480"/>
        <v>-27</v>
      </c>
      <c r="H1451" s="178">
        <f t="shared" ref="H1451:H1455" si="2539">AVERAGE(E1451:F1451)</f>
        <v>46.5</v>
      </c>
      <c r="I1451" s="218">
        <f t="shared" si="2482"/>
        <v>-1.5</v>
      </c>
      <c r="J1451" s="213" t="s">
        <v>1609</v>
      </c>
      <c r="K1451" s="213" t="s">
        <v>1842</v>
      </c>
      <c r="L1451" s="213" t="s">
        <v>1541</v>
      </c>
      <c r="M1451" s="221">
        <v>4</v>
      </c>
      <c r="N1451" s="222">
        <f t="shared" ref="N1451:N1455" si="2540">M1451*1000000</f>
        <v>4000000</v>
      </c>
      <c r="O1451" s="184">
        <v>8.5299999999999994</v>
      </c>
      <c r="P1451" s="222">
        <f t="shared" ref="P1451:P1455" si="2541">O1451*1000000</f>
        <v>8530000</v>
      </c>
      <c r="Q1451" s="184">
        <v>0.8</v>
      </c>
      <c r="R1451" s="180">
        <f t="shared" ref="R1451:R1455" si="2542">SUM(Q1451*1000000)</f>
        <v>800000</v>
      </c>
      <c r="S1451" s="222">
        <f t="shared" ref="S1451:S1455" si="2543">T1451*1000000</f>
        <v>9330000</v>
      </c>
      <c r="T1451" s="222">
        <f t="shared" ref="T1451:T1452" si="2544">SUM(O1451+Q1451)</f>
        <v>9.33</v>
      </c>
      <c r="U1451" s="209">
        <f t="shared" si="2536"/>
        <v>8.5744908896034297E-2</v>
      </c>
      <c r="V1451" s="187">
        <v>10</v>
      </c>
      <c r="W1451" s="223">
        <f t="shared" si="2519"/>
        <v>0.93300000000000005</v>
      </c>
      <c r="X1451" s="228">
        <f t="shared" si="2537"/>
        <v>0.4</v>
      </c>
      <c r="Y1451" s="178">
        <v>2010</v>
      </c>
      <c r="Z1451" s="190"/>
      <c r="AA1451" s="190"/>
      <c r="AB1451" s="224" t="s">
        <v>4466</v>
      </c>
      <c r="AC1451" s="189"/>
    </row>
    <row r="1452" spans="1:29">
      <c r="A1452" s="261" t="s">
        <v>4467</v>
      </c>
      <c r="B1452" s="218">
        <v>33</v>
      </c>
      <c r="C1452" s="178">
        <v>43</v>
      </c>
      <c r="D1452" s="247">
        <f t="shared" si="2538"/>
        <v>38</v>
      </c>
      <c r="E1452" s="178">
        <v>38</v>
      </c>
      <c r="F1452" s="178">
        <v>51</v>
      </c>
      <c r="G1452" s="220">
        <f t="shared" si="2480"/>
        <v>-13</v>
      </c>
      <c r="H1452" s="220">
        <f t="shared" si="2539"/>
        <v>44.5</v>
      </c>
      <c r="I1452" s="220">
        <f t="shared" si="2482"/>
        <v>-6.5</v>
      </c>
      <c r="J1452" s="213" t="s">
        <v>1402</v>
      </c>
      <c r="K1452" s="213" t="s">
        <v>1618</v>
      </c>
      <c r="L1452" s="213" t="s">
        <v>1574</v>
      </c>
      <c r="M1452" s="221">
        <v>31.5</v>
      </c>
      <c r="N1452" s="222">
        <f t="shared" si="2540"/>
        <v>31500000</v>
      </c>
      <c r="O1452" s="184">
        <v>61.98</v>
      </c>
      <c r="P1452" s="222">
        <f t="shared" si="2541"/>
        <v>61980000</v>
      </c>
      <c r="Q1452" s="184">
        <v>77.81</v>
      </c>
      <c r="R1452" s="180">
        <f t="shared" si="2542"/>
        <v>77810000</v>
      </c>
      <c r="S1452" s="222">
        <f t="shared" si="2543"/>
        <v>139790000</v>
      </c>
      <c r="T1452" s="222">
        <f t="shared" si="2544"/>
        <v>139.79</v>
      </c>
      <c r="U1452" s="209">
        <f t="shared" si="2536"/>
        <v>0.55662064525359467</v>
      </c>
      <c r="V1452" s="187">
        <v>150</v>
      </c>
      <c r="W1452" s="223">
        <f t="shared" si="2519"/>
        <v>0.93193333333333328</v>
      </c>
      <c r="X1452" s="228">
        <f t="shared" si="2537"/>
        <v>0.21</v>
      </c>
      <c r="Y1452" s="178">
        <v>2010</v>
      </c>
      <c r="Z1452" s="190"/>
      <c r="AA1452" s="190"/>
      <c r="AB1452" s="224" t="s">
        <v>4468</v>
      </c>
      <c r="AC1452" s="189"/>
    </row>
    <row r="1453" spans="1:29">
      <c r="A1453" s="261" t="s">
        <v>4469</v>
      </c>
      <c r="B1453" s="218">
        <v>22</v>
      </c>
      <c r="C1453" s="178">
        <v>31</v>
      </c>
      <c r="D1453" s="218">
        <f t="shared" si="2538"/>
        <v>26.5</v>
      </c>
      <c r="E1453" s="178">
        <v>52</v>
      </c>
      <c r="F1453" s="178">
        <v>58</v>
      </c>
      <c r="G1453" s="178">
        <f t="shared" si="2480"/>
        <v>-6</v>
      </c>
      <c r="H1453" s="178">
        <f t="shared" si="2539"/>
        <v>55</v>
      </c>
      <c r="I1453" s="218">
        <f t="shared" si="2482"/>
        <v>-28.5</v>
      </c>
      <c r="J1453" s="213" t="s">
        <v>1550</v>
      </c>
      <c r="K1453" s="213" t="s">
        <v>1550</v>
      </c>
      <c r="L1453" s="213" t="s">
        <v>1547</v>
      </c>
      <c r="M1453" s="221">
        <v>5.5</v>
      </c>
      <c r="N1453" s="222">
        <f t="shared" si="2540"/>
        <v>5500000</v>
      </c>
      <c r="O1453" s="184">
        <v>17.2</v>
      </c>
      <c r="P1453" s="222">
        <f t="shared" si="2541"/>
        <v>17200000</v>
      </c>
      <c r="Q1453" s="184">
        <v>1.37</v>
      </c>
      <c r="R1453" s="180">
        <f t="shared" si="2542"/>
        <v>1370000</v>
      </c>
      <c r="S1453" s="222">
        <f t="shared" si="2543"/>
        <v>18600000</v>
      </c>
      <c r="T1453" s="222">
        <v>18.600000000000001</v>
      </c>
      <c r="U1453" s="209">
        <f t="shared" si="2536"/>
        <v>7.3655913978494622E-2</v>
      </c>
      <c r="V1453" s="187">
        <v>20</v>
      </c>
      <c r="W1453" s="223">
        <f t="shared" si="2519"/>
        <v>0.93</v>
      </c>
      <c r="X1453" s="228">
        <f t="shared" si="2537"/>
        <v>0.27500000000000002</v>
      </c>
      <c r="Y1453" s="178">
        <v>2009</v>
      </c>
      <c r="Z1453" s="190"/>
      <c r="AA1453" s="190"/>
      <c r="AB1453" s="224" t="s">
        <v>4470</v>
      </c>
      <c r="AC1453" s="189"/>
    </row>
    <row r="1454" spans="1:29">
      <c r="A1454" s="261" t="s">
        <v>4471</v>
      </c>
      <c r="B1454" s="218">
        <v>63</v>
      </c>
      <c r="C1454" s="178">
        <v>55</v>
      </c>
      <c r="D1454" s="218">
        <f t="shared" si="2538"/>
        <v>59</v>
      </c>
      <c r="E1454" s="178">
        <v>59</v>
      </c>
      <c r="F1454" s="178">
        <v>63</v>
      </c>
      <c r="G1454" s="178">
        <f t="shared" si="2480"/>
        <v>-4</v>
      </c>
      <c r="H1454" s="178">
        <f t="shared" si="2539"/>
        <v>61</v>
      </c>
      <c r="I1454" s="218">
        <f t="shared" si="2482"/>
        <v>-2</v>
      </c>
      <c r="J1454" s="213" t="s">
        <v>1550</v>
      </c>
      <c r="K1454" s="213" t="s">
        <v>1623</v>
      </c>
      <c r="L1454" s="213" t="s">
        <v>1547</v>
      </c>
      <c r="M1454" s="221">
        <v>17.41</v>
      </c>
      <c r="N1454" s="222">
        <f t="shared" si="2540"/>
        <v>17410000</v>
      </c>
      <c r="O1454" s="184">
        <v>60.49</v>
      </c>
      <c r="P1454" s="222">
        <f t="shared" si="2541"/>
        <v>60490000</v>
      </c>
      <c r="Q1454" s="184">
        <v>3.67</v>
      </c>
      <c r="R1454" s="180">
        <f t="shared" si="2542"/>
        <v>3670000</v>
      </c>
      <c r="S1454" s="222">
        <f t="shared" si="2543"/>
        <v>64160000</v>
      </c>
      <c r="T1454" s="222">
        <v>64.16</v>
      </c>
      <c r="U1454" s="209">
        <f t="shared" si="2536"/>
        <v>5.7200748129675807E-2</v>
      </c>
      <c r="V1454" s="187">
        <v>70</v>
      </c>
      <c r="W1454" s="223">
        <f t="shared" si="2519"/>
        <v>0.91657142857142848</v>
      </c>
      <c r="X1454" s="228">
        <f t="shared" si="2537"/>
        <v>0.24871428571428572</v>
      </c>
      <c r="Y1454" s="178">
        <v>2008</v>
      </c>
      <c r="Z1454" s="190"/>
      <c r="AA1454" s="190"/>
      <c r="AB1454" s="224" t="s">
        <v>4472</v>
      </c>
      <c r="AC1454" s="189"/>
    </row>
    <row r="1455" spans="1:29">
      <c r="A1455" s="261" t="s">
        <v>4473</v>
      </c>
      <c r="B1455" s="218">
        <v>46</v>
      </c>
      <c r="C1455" s="178">
        <v>44</v>
      </c>
      <c r="D1455" s="218">
        <f t="shared" si="2538"/>
        <v>45</v>
      </c>
      <c r="E1455" s="178">
        <v>32</v>
      </c>
      <c r="F1455" s="178">
        <v>54</v>
      </c>
      <c r="G1455" s="178">
        <f t="shared" si="2480"/>
        <v>-22</v>
      </c>
      <c r="H1455" s="178">
        <f t="shared" si="2539"/>
        <v>43</v>
      </c>
      <c r="I1455" s="218">
        <f t="shared" si="2482"/>
        <v>2</v>
      </c>
      <c r="J1455" s="213" t="s">
        <v>1402</v>
      </c>
      <c r="K1455" s="213" t="s">
        <v>1618</v>
      </c>
      <c r="L1455" s="213" t="s">
        <v>1541</v>
      </c>
      <c r="M1455" s="221">
        <v>8</v>
      </c>
      <c r="N1455" s="222">
        <f t="shared" si="2540"/>
        <v>8000000</v>
      </c>
      <c r="O1455" s="184">
        <v>17.43</v>
      </c>
      <c r="P1455" s="222">
        <f t="shared" si="2541"/>
        <v>17430000</v>
      </c>
      <c r="Q1455" s="184">
        <v>5.3</v>
      </c>
      <c r="R1455" s="180">
        <f t="shared" si="2542"/>
        <v>5300000</v>
      </c>
      <c r="S1455" s="222">
        <f t="shared" si="2543"/>
        <v>22730000</v>
      </c>
      <c r="T1455" s="222">
        <v>22.73</v>
      </c>
      <c r="U1455" s="209">
        <f t="shared" si="2536"/>
        <v>0.23317201935767709</v>
      </c>
      <c r="V1455" s="187">
        <v>25</v>
      </c>
      <c r="W1455" s="223">
        <f t="shared" si="2519"/>
        <v>0.90920000000000001</v>
      </c>
      <c r="X1455" s="228">
        <f t="shared" si="2537"/>
        <v>0.32</v>
      </c>
      <c r="Y1455" s="178">
        <v>2008</v>
      </c>
      <c r="Z1455" s="190"/>
      <c r="AA1455" s="190"/>
      <c r="AB1455" s="224" t="s">
        <v>4474</v>
      </c>
      <c r="AC1455" s="189"/>
    </row>
    <row r="1456" spans="1:29">
      <c r="A1456" s="264" t="s">
        <v>4475</v>
      </c>
      <c r="B1456" s="206">
        <v>43</v>
      </c>
      <c r="C1456" s="189">
        <v>47</v>
      </c>
      <c r="D1456" s="253">
        <f t="shared" ref="D1456:D1459" si="2545">(B1456+C1456)/2</f>
        <v>45</v>
      </c>
      <c r="E1456" s="189">
        <v>57</v>
      </c>
      <c r="F1456" s="189">
        <v>70</v>
      </c>
      <c r="G1456" s="246">
        <f t="shared" si="2480"/>
        <v>-13</v>
      </c>
      <c r="H1456" s="244">
        <f t="shared" ref="H1456:H1459" si="2546">(E1456+F1456)/2</f>
        <v>63.5</v>
      </c>
      <c r="I1456" s="246">
        <f t="shared" si="2482"/>
        <v>-18.5</v>
      </c>
      <c r="J1456" s="193" t="s">
        <v>1572</v>
      </c>
      <c r="K1456" s="193" t="s">
        <v>1572</v>
      </c>
      <c r="L1456" s="193" t="s">
        <v>1541</v>
      </c>
      <c r="M1456" s="184">
        <f t="shared" ref="M1456:M1460" si="2547">N1456/1000000</f>
        <v>11.053366</v>
      </c>
      <c r="N1456" s="185">
        <v>11053366</v>
      </c>
      <c r="O1456" s="184">
        <f t="shared" ref="O1456:O1460" si="2548">P1456/1000000</f>
        <v>24.760349999999999</v>
      </c>
      <c r="P1456" s="180">
        <v>24760350</v>
      </c>
      <c r="Q1456" s="184">
        <f t="shared" ref="Q1456:Q1458" si="2549">R1456/1000000</f>
        <v>65.599999999999994</v>
      </c>
      <c r="R1456" s="180">
        <v>65600000</v>
      </c>
      <c r="S1456" s="185">
        <f>SUM(P1456+(Q1456*1000000))</f>
        <v>90360350</v>
      </c>
      <c r="T1456" s="185">
        <f t="shared" ref="T1456:T1462" si="2550">S1456/1000000</f>
        <v>90.360349999999997</v>
      </c>
      <c r="U1456" s="209">
        <f t="shared" si="2536"/>
        <v>0.72598213707671566</v>
      </c>
      <c r="V1456" s="227">
        <v>100</v>
      </c>
      <c r="W1456" s="223">
        <f t="shared" si="2519"/>
        <v>0.9036035</v>
      </c>
      <c r="X1456" s="228">
        <f t="shared" si="2537"/>
        <v>0.11053366000000001</v>
      </c>
      <c r="Y1456" s="189">
        <v>2015</v>
      </c>
      <c r="Z1456" s="190"/>
      <c r="AA1456" s="190"/>
      <c r="AB1456" s="224" t="str">
        <f>HYPERLINK("http://www.amazon.com/gp/product/B0197GGS6M/?tag=titb-20","http://www.amazon.com/gp/product/B0197GGS6M/?tag=titb-20")</f>
        <v>http://www.amazon.com/gp/product/B0197GGS6M/?tag=titb-20</v>
      </c>
      <c r="AC1456" s="189"/>
    </row>
    <row r="1457" spans="1:29">
      <c r="A1457" s="229" t="s">
        <v>4476</v>
      </c>
      <c r="B1457" s="177">
        <v>17</v>
      </c>
      <c r="C1457" s="206">
        <v>31</v>
      </c>
      <c r="D1457" s="177">
        <f t="shared" si="2545"/>
        <v>24</v>
      </c>
      <c r="E1457" s="177">
        <v>51</v>
      </c>
      <c r="F1457" s="177">
        <v>54</v>
      </c>
      <c r="G1457" s="177">
        <f t="shared" si="2480"/>
        <v>-3</v>
      </c>
      <c r="H1457" s="177">
        <f t="shared" si="2546"/>
        <v>52.5</v>
      </c>
      <c r="I1457" s="177">
        <f t="shared" si="2482"/>
        <v>-28.5</v>
      </c>
      <c r="J1457" s="204" t="s">
        <v>1432</v>
      </c>
      <c r="K1457" s="231" t="s">
        <v>1432</v>
      </c>
      <c r="L1457" s="232" t="s">
        <v>1541</v>
      </c>
      <c r="M1457" s="216">
        <f t="shared" si="2547"/>
        <v>12.045147</v>
      </c>
      <c r="N1457" s="233">
        <v>12045147</v>
      </c>
      <c r="O1457" s="216">
        <f t="shared" si="2548"/>
        <v>21.903748</v>
      </c>
      <c r="P1457" s="180">
        <v>21903748</v>
      </c>
      <c r="Q1457" s="216">
        <f t="shared" si="2549"/>
        <v>22.760942</v>
      </c>
      <c r="R1457" s="233">
        <v>22760942</v>
      </c>
      <c r="S1457" s="180">
        <f>P1457+R1457</f>
        <v>44664690</v>
      </c>
      <c r="T1457" s="180">
        <f t="shared" si="2550"/>
        <v>44.66469</v>
      </c>
      <c r="U1457" s="234">
        <f t="shared" si="2536"/>
        <v>0.50959587987737065</v>
      </c>
      <c r="V1457" s="227">
        <v>50</v>
      </c>
      <c r="W1457" s="235">
        <f>SUM(S1457/(V1457*1000000))</f>
        <v>0.89329380000000003</v>
      </c>
      <c r="X1457" s="234">
        <f t="shared" si="2537"/>
        <v>0.24090294000000001</v>
      </c>
      <c r="Y1457" s="177">
        <v>2019</v>
      </c>
      <c r="Z1457" s="236"/>
      <c r="AA1457" s="236"/>
      <c r="AB1457" s="248" t="s">
        <v>4477</v>
      </c>
      <c r="AC1457" s="190"/>
    </row>
    <row r="1458" spans="1:29">
      <c r="A1458" s="263" t="s">
        <v>4478</v>
      </c>
      <c r="B1458" s="206">
        <v>23</v>
      </c>
      <c r="C1458" s="189">
        <v>38</v>
      </c>
      <c r="D1458" s="252">
        <f t="shared" si="2545"/>
        <v>30.5</v>
      </c>
      <c r="E1458" s="189">
        <v>40</v>
      </c>
      <c r="F1458" s="189">
        <v>53</v>
      </c>
      <c r="G1458" s="180">
        <f t="shared" si="2480"/>
        <v>-13</v>
      </c>
      <c r="H1458" s="195">
        <f t="shared" si="2546"/>
        <v>46.5</v>
      </c>
      <c r="I1458" s="208">
        <f t="shared" si="2482"/>
        <v>-16</v>
      </c>
      <c r="J1458" s="193" t="s">
        <v>1565</v>
      </c>
      <c r="K1458" s="193" t="s">
        <v>1565</v>
      </c>
      <c r="L1458" s="183" t="s">
        <v>1547</v>
      </c>
      <c r="M1458" s="184">
        <f t="shared" si="2547"/>
        <v>6.1766800000000002</v>
      </c>
      <c r="N1458" s="185">
        <v>6176680</v>
      </c>
      <c r="O1458" s="184">
        <f t="shared" si="2548"/>
        <v>17.743393999999999</v>
      </c>
      <c r="P1458" s="185">
        <v>17743394</v>
      </c>
      <c r="Q1458" s="184">
        <f t="shared" si="2549"/>
        <v>5.4433150000000001</v>
      </c>
      <c r="R1458" s="185">
        <v>5443315</v>
      </c>
      <c r="S1458" s="185">
        <f>R1458+P1458</f>
        <v>23186709</v>
      </c>
      <c r="T1458" s="185">
        <f t="shared" si="2550"/>
        <v>23.186709</v>
      </c>
      <c r="U1458" s="209">
        <f>R1458/S1458</f>
        <v>0.23476013780135851</v>
      </c>
      <c r="V1458" s="187">
        <v>26</v>
      </c>
      <c r="W1458" s="188">
        <f t="shared" ref="W1458:W1459" si="2551">SUM(T1458/V1458)</f>
        <v>0.89179649999999999</v>
      </c>
      <c r="X1458" s="209">
        <f>N1458/(V1458*1000000)</f>
        <v>0.23756461538461537</v>
      </c>
      <c r="Y1458" s="189">
        <v>2016</v>
      </c>
      <c r="Z1458" s="190"/>
      <c r="AA1458" s="190"/>
      <c r="AB1458" s="193" t="s">
        <v>1537</v>
      </c>
      <c r="AC1458" s="190"/>
    </row>
    <row r="1459" spans="1:29">
      <c r="A1459" s="264" t="s">
        <v>4479</v>
      </c>
      <c r="B1459" s="206">
        <v>20</v>
      </c>
      <c r="C1459" s="189">
        <v>30</v>
      </c>
      <c r="D1459" s="189">
        <f t="shared" si="2545"/>
        <v>25</v>
      </c>
      <c r="E1459" s="195">
        <v>80</v>
      </c>
      <c r="F1459" s="189">
        <v>62</v>
      </c>
      <c r="G1459" s="195">
        <f t="shared" si="2480"/>
        <v>18</v>
      </c>
      <c r="H1459" s="189">
        <f t="shared" si="2546"/>
        <v>71</v>
      </c>
      <c r="I1459" s="195">
        <f t="shared" si="2482"/>
        <v>-46</v>
      </c>
      <c r="J1459" s="193" t="s">
        <v>1572</v>
      </c>
      <c r="K1459" s="193" t="s">
        <v>1572</v>
      </c>
      <c r="L1459" s="193" t="s">
        <v>1547</v>
      </c>
      <c r="M1459" s="184">
        <f t="shared" si="2547"/>
        <v>2.750356</v>
      </c>
      <c r="N1459" s="185">
        <v>2750356</v>
      </c>
      <c r="O1459" s="184">
        <f t="shared" si="2548"/>
        <v>6.4859609999999996</v>
      </c>
      <c r="P1459" s="180">
        <v>6485961</v>
      </c>
      <c r="Q1459" s="216">
        <v>11.3</v>
      </c>
      <c r="R1459" s="180">
        <f>SUM(Q1459*1000000)</f>
        <v>11300000</v>
      </c>
      <c r="S1459" s="185">
        <f>SUM(P1459+Q1459*1000000)</f>
        <v>17785961</v>
      </c>
      <c r="T1459" s="185">
        <f t="shared" si="2550"/>
        <v>17.785961</v>
      </c>
      <c r="U1459" s="209">
        <f t="shared" ref="U1459:U1481" si="2552">(R1459/S1459)</f>
        <v>0.63533255245527642</v>
      </c>
      <c r="V1459" s="227">
        <v>20</v>
      </c>
      <c r="W1459" s="223">
        <f t="shared" si="2551"/>
        <v>0.88929805000000006</v>
      </c>
      <c r="X1459" s="228">
        <f t="shared" ref="X1459:X1490" si="2553">SUM(M1459/V1459)</f>
        <v>0.1375178</v>
      </c>
      <c r="Y1459" s="189">
        <v>2015</v>
      </c>
      <c r="Z1459" s="190"/>
      <c r="AA1459" s="190"/>
      <c r="AB1459" s="224" t="s">
        <v>4480</v>
      </c>
      <c r="AC1459" s="189"/>
    </row>
    <row r="1460" spans="1:29">
      <c r="A1460" s="261" t="s">
        <v>4481</v>
      </c>
      <c r="B1460" s="218">
        <v>76</v>
      </c>
      <c r="C1460" s="178">
        <v>66</v>
      </c>
      <c r="D1460" s="247">
        <f t="shared" ref="D1460:D1465" si="2554">AVERAGE(B1460:C1460)</f>
        <v>71</v>
      </c>
      <c r="E1460" s="178">
        <v>60</v>
      </c>
      <c r="F1460" s="178">
        <v>68</v>
      </c>
      <c r="G1460" s="220">
        <f t="shared" si="2480"/>
        <v>-8</v>
      </c>
      <c r="H1460" s="220">
        <f t="shared" ref="H1460:H1465" si="2555">AVERAGE(E1460:F1460)</f>
        <v>64</v>
      </c>
      <c r="I1460" s="220">
        <f t="shared" si="2482"/>
        <v>7</v>
      </c>
      <c r="J1460" s="213" t="s">
        <v>1609</v>
      </c>
      <c r="K1460" s="213" t="s">
        <v>1815</v>
      </c>
      <c r="L1460" s="213" t="s">
        <v>1547</v>
      </c>
      <c r="M1460" s="221">
        <f t="shared" si="2547"/>
        <v>6.0301640000000001</v>
      </c>
      <c r="N1460" s="222">
        <v>6030164</v>
      </c>
      <c r="O1460" s="184">
        <f t="shared" si="2548"/>
        <v>20.275445999999999</v>
      </c>
      <c r="P1460" s="222">
        <v>20275446</v>
      </c>
      <c r="Q1460" s="184">
        <f>R1460/1000000</f>
        <v>10.808153000000001</v>
      </c>
      <c r="R1460" s="185">
        <v>10808153</v>
      </c>
      <c r="S1460" s="222">
        <v>31083599</v>
      </c>
      <c r="T1460" s="222">
        <f t="shared" si="2550"/>
        <v>31.083599</v>
      </c>
      <c r="U1460" s="209">
        <f t="shared" si="2552"/>
        <v>0.34771240614704879</v>
      </c>
      <c r="V1460" s="187">
        <v>35</v>
      </c>
      <c r="W1460" s="223">
        <f>SUM((S1460/1000000)/V1460)</f>
        <v>0.88810282857142853</v>
      </c>
      <c r="X1460" s="228">
        <f t="shared" si="2553"/>
        <v>0.17229040000000001</v>
      </c>
      <c r="Y1460" s="182">
        <v>2012</v>
      </c>
      <c r="Z1460" s="190"/>
      <c r="AA1460" s="190"/>
      <c r="AB1460" s="224" t="s">
        <v>4482</v>
      </c>
      <c r="AC1460" s="189"/>
    </row>
    <row r="1461" spans="1:29">
      <c r="A1461" s="261" t="s">
        <v>4483</v>
      </c>
      <c r="B1461" s="206">
        <v>10</v>
      </c>
      <c r="C1461" s="189">
        <v>28</v>
      </c>
      <c r="D1461" s="247">
        <f t="shared" si="2554"/>
        <v>19</v>
      </c>
      <c r="E1461" s="189">
        <v>32</v>
      </c>
      <c r="F1461" s="178">
        <v>51</v>
      </c>
      <c r="G1461" s="220">
        <f t="shared" si="2480"/>
        <v>-19</v>
      </c>
      <c r="H1461" s="220">
        <f t="shared" si="2555"/>
        <v>41.5</v>
      </c>
      <c r="I1461" s="220">
        <f t="shared" si="2482"/>
        <v>-22.5</v>
      </c>
      <c r="J1461" s="213" t="s">
        <v>1609</v>
      </c>
      <c r="K1461" s="213" t="s">
        <v>1723</v>
      </c>
      <c r="L1461" s="213" t="s">
        <v>1541</v>
      </c>
      <c r="M1461" s="184">
        <v>10.6</v>
      </c>
      <c r="N1461" s="222">
        <f>M1461*1000000</f>
        <v>10600000</v>
      </c>
      <c r="O1461" s="184">
        <v>24.83</v>
      </c>
      <c r="P1461" s="222">
        <f>O1461*1000000</f>
        <v>24830000</v>
      </c>
      <c r="Q1461" s="184">
        <v>66.8</v>
      </c>
      <c r="R1461" s="180">
        <f>SUM(Q1461*1000000)</f>
        <v>66800000</v>
      </c>
      <c r="S1461" s="185">
        <f>SUM(N1461:P1461)</f>
        <v>35430024.829999998</v>
      </c>
      <c r="T1461" s="180">
        <f t="shared" si="2550"/>
        <v>35.430024830000001</v>
      </c>
      <c r="U1461" s="209">
        <f t="shared" si="2552"/>
        <v>1.8854065251300023</v>
      </c>
      <c r="V1461" s="187">
        <v>40</v>
      </c>
      <c r="W1461" s="223">
        <f>SUM(T1461/V1461)</f>
        <v>0.88575062075</v>
      </c>
      <c r="X1461" s="228">
        <f t="shared" si="2553"/>
        <v>0.26500000000000001</v>
      </c>
      <c r="Y1461" s="178">
        <v>2011</v>
      </c>
      <c r="Z1461" s="190"/>
      <c r="AA1461" s="190"/>
      <c r="AB1461" s="224" t="s">
        <v>4484</v>
      </c>
      <c r="AC1461" s="189"/>
    </row>
    <row r="1462" spans="1:29">
      <c r="A1462" s="261" t="s">
        <v>4485</v>
      </c>
      <c r="B1462" s="218">
        <v>85</v>
      </c>
      <c r="C1462" s="178">
        <v>86</v>
      </c>
      <c r="D1462" s="247">
        <f t="shared" si="2554"/>
        <v>85.5</v>
      </c>
      <c r="E1462" s="178">
        <v>59</v>
      </c>
      <c r="F1462" s="178">
        <v>69</v>
      </c>
      <c r="G1462" s="220">
        <f t="shared" si="2480"/>
        <v>-10</v>
      </c>
      <c r="H1462" s="220">
        <f t="shared" si="2555"/>
        <v>64</v>
      </c>
      <c r="I1462" s="220">
        <f t="shared" si="2482"/>
        <v>21.5</v>
      </c>
      <c r="J1462" s="213" t="s">
        <v>1572</v>
      </c>
      <c r="K1462" s="213" t="s">
        <v>1572</v>
      </c>
      <c r="L1462" s="213" t="s">
        <v>1547</v>
      </c>
      <c r="M1462" s="221">
        <f>N1462/1000000</f>
        <v>0.73631100000000005</v>
      </c>
      <c r="N1462" s="222">
        <v>736311</v>
      </c>
      <c r="O1462" s="184">
        <f>P1462/1000000</f>
        <v>16.377274</v>
      </c>
      <c r="P1462" s="222">
        <v>16377274</v>
      </c>
      <c r="Q1462" s="184">
        <f>R1462/1000000</f>
        <v>11.880786000000001</v>
      </c>
      <c r="R1462" s="185">
        <v>11880786</v>
      </c>
      <c r="S1462" s="222">
        <v>28258060</v>
      </c>
      <c r="T1462" s="222">
        <f t="shared" si="2550"/>
        <v>28.25806</v>
      </c>
      <c r="U1462" s="209">
        <f t="shared" si="2552"/>
        <v>0.42043884116602487</v>
      </c>
      <c r="V1462" s="187">
        <v>32</v>
      </c>
      <c r="W1462" s="223">
        <f>SUM((S1462/1000000)/V1462)</f>
        <v>0.88306437500000001</v>
      </c>
      <c r="X1462" s="228">
        <f t="shared" si="2553"/>
        <v>2.3009718750000002E-2</v>
      </c>
      <c r="Y1462" s="182">
        <v>2012</v>
      </c>
      <c r="Z1462" s="190"/>
      <c r="AA1462" s="190"/>
      <c r="AB1462" s="224" t="s">
        <v>4486</v>
      </c>
      <c r="AC1462" s="189"/>
    </row>
    <row r="1463" spans="1:29">
      <c r="A1463" s="261" t="s">
        <v>4487</v>
      </c>
      <c r="B1463" s="218">
        <v>36</v>
      </c>
      <c r="C1463" s="178">
        <v>47</v>
      </c>
      <c r="D1463" s="218">
        <f t="shared" si="2554"/>
        <v>41.5</v>
      </c>
      <c r="E1463" s="178">
        <v>44</v>
      </c>
      <c r="F1463" s="178">
        <v>63</v>
      </c>
      <c r="G1463" s="178">
        <f t="shared" si="2480"/>
        <v>-19</v>
      </c>
      <c r="H1463" s="178">
        <f t="shared" si="2555"/>
        <v>53.5</v>
      </c>
      <c r="I1463" s="218">
        <f t="shared" si="2482"/>
        <v>-12</v>
      </c>
      <c r="J1463" s="213" t="s">
        <v>1550</v>
      </c>
      <c r="K1463" s="213" t="s">
        <v>1550</v>
      </c>
      <c r="L1463" s="213" t="s">
        <v>1547</v>
      </c>
      <c r="M1463" s="221">
        <v>6.23</v>
      </c>
      <c r="N1463" s="222">
        <f t="shared" ref="N1463:N1465" si="2556">M1463*1000000</f>
        <v>6230000</v>
      </c>
      <c r="O1463" s="184">
        <v>16.29</v>
      </c>
      <c r="P1463" s="222">
        <f t="shared" ref="P1463:P1465" si="2557">O1463*1000000</f>
        <v>16290000</v>
      </c>
      <c r="Q1463" s="184">
        <v>1.34</v>
      </c>
      <c r="R1463" s="180">
        <f t="shared" ref="R1463:R1465" si="2558">SUM(Q1463*1000000)</f>
        <v>1340000</v>
      </c>
      <c r="S1463" s="222">
        <f t="shared" ref="S1463:S1465" si="2559">T1463*1000000</f>
        <v>17630000</v>
      </c>
      <c r="T1463" s="222">
        <v>17.63</v>
      </c>
      <c r="U1463" s="209">
        <f t="shared" si="2552"/>
        <v>7.6006806579693706E-2</v>
      </c>
      <c r="V1463" s="187">
        <v>20</v>
      </c>
      <c r="W1463" s="223">
        <f t="shared" ref="W1463:W1465" si="2560">SUM(T1463/V1463)</f>
        <v>0.88149999999999995</v>
      </c>
      <c r="X1463" s="228">
        <f t="shared" si="2553"/>
        <v>0.3115</v>
      </c>
      <c r="Y1463" s="178">
        <v>2008</v>
      </c>
      <c r="Z1463" s="190"/>
      <c r="AA1463" s="190"/>
      <c r="AB1463" s="224" t="s">
        <v>4488</v>
      </c>
      <c r="AC1463" s="189"/>
    </row>
    <row r="1464" spans="1:29">
      <c r="A1464" s="261" t="s">
        <v>4489</v>
      </c>
      <c r="B1464" s="218">
        <v>14</v>
      </c>
      <c r="C1464" s="178">
        <v>32</v>
      </c>
      <c r="D1464" s="218">
        <f t="shared" si="2554"/>
        <v>23</v>
      </c>
      <c r="E1464" s="178">
        <v>38</v>
      </c>
      <c r="F1464" s="178">
        <v>49</v>
      </c>
      <c r="G1464" s="178">
        <f t="shared" si="2480"/>
        <v>-11</v>
      </c>
      <c r="H1464" s="178">
        <f t="shared" si="2555"/>
        <v>43.5</v>
      </c>
      <c r="I1464" s="218">
        <f t="shared" si="2482"/>
        <v>-20.5</v>
      </c>
      <c r="J1464" s="213" t="s">
        <v>1550</v>
      </c>
      <c r="K1464" s="213" t="s">
        <v>1623</v>
      </c>
      <c r="L1464" s="213" t="s">
        <v>1541</v>
      </c>
      <c r="M1464" s="221">
        <v>4.9000000000000004</v>
      </c>
      <c r="N1464" s="222">
        <f t="shared" si="2556"/>
        <v>4900000</v>
      </c>
      <c r="O1464" s="184">
        <v>14.8</v>
      </c>
      <c r="P1464" s="222">
        <f t="shared" si="2557"/>
        <v>14800000</v>
      </c>
      <c r="Q1464" s="184">
        <v>1.02</v>
      </c>
      <c r="R1464" s="180">
        <f t="shared" si="2558"/>
        <v>1020000</v>
      </c>
      <c r="S1464" s="222">
        <f t="shared" si="2559"/>
        <v>15820000</v>
      </c>
      <c r="T1464" s="222">
        <v>15.82</v>
      </c>
      <c r="U1464" s="209">
        <f t="shared" si="2552"/>
        <v>6.447534766118837E-2</v>
      </c>
      <c r="V1464" s="187">
        <v>18</v>
      </c>
      <c r="W1464" s="223">
        <f t="shared" si="2560"/>
        <v>0.87888888888888894</v>
      </c>
      <c r="X1464" s="228">
        <f t="shared" si="2553"/>
        <v>0.27222222222222225</v>
      </c>
      <c r="Y1464" s="178">
        <v>2009</v>
      </c>
      <c r="Z1464" s="190"/>
      <c r="AA1464" s="190"/>
      <c r="AB1464" s="224" t="s">
        <v>4490</v>
      </c>
      <c r="AC1464" s="189"/>
    </row>
    <row r="1465" spans="1:29">
      <c r="A1465" s="261" t="s">
        <v>4491</v>
      </c>
      <c r="B1465" s="218">
        <v>41</v>
      </c>
      <c r="C1465" s="178">
        <v>49</v>
      </c>
      <c r="D1465" s="218">
        <f t="shared" si="2554"/>
        <v>45</v>
      </c>
      <c r="E1465" s="178">
        <v>33</v>
      </c>
      <c r="F1465" s="178">
        <v>70</v>
      </c>
      <c r="G1465" s="178">
        <f t="shared" si="2480"/>
        <v>-37</v>
      </c>
      <c r="H1465" s="178">
        <f t="shared" si="2555"/>
        <v>51.5</v>
      </c>
      <c r="I1465" s="218">
        <f t="shared" si="2482"/>
        <v>-6.5</v>
      </c>
      <c r="J1465" s="213" t="s">
        <v>1601</v>
      </c>
      <c r="K1465" s="213" t="s">
        <v>1806</v>
      </c>
      <c r="L1465" s="213" t="s">
        <v>1547</v>
      </c>
      <c r="M1465" s="221">
        <v>4.25</v>
      </c>
      <c r="N1465" s="222">
        <f t="shared" si="2556"/>
        <v>4250000</v>
      </c>
      <c r="O1465" s="184">
        <v>12.98</v>
      </c>
      <c r="P1465" s="222">
        <f t="shared" si="2557"/>
        <v>12980000</v>
      </c>
      <c r="Q1465" s="184">
        <v>0.17</v>
      </c>
      <c r="R1465" s="180">
        <f t="shared" si="2558"/>
        <v>170000</v>
      </c>
      <c r="S1465" s="222">
        <f t="shared" si="2559"/>
        <v>13150000</v>
      </c>
      <c r="T1465" s="222">
        <v>13.15</v>
      </c>
      <c r="U1465" s="209">
        <f t="shared" si="2552"/>
        <v>1.2927756653992395E-2</v>
      </c>
      <c r="V1465" s="187">
        <v>15</v>
      </c>
      <c r="W1465" s="223">
        <f t="shared" si="2560"/>
        <v>0.87666666666666671</v>
      </c>
      <c r="X1465" s="228">
        <f t="shared" si="2553"/>
        <v>0.28333333333333333</v>
      </c>
      <c r="Y1465" s="178">
        <v>2008</v>
      </c>
      <c r="Z1465" s="190"/>
      <c r="AA1465" s="190"/>
      <c r="AB1465" s="224" t="s">
        <v>4492</v>
      </c>
      <c r="AC1465" s="189"/>
    </row>
    <row r="1466" spans="1:29">
      <c r="A1466" s="229" t="s">
        <v>4493</v>
      </c>
      <c r="B1466" s="177">
        <v>39</v>
      </c>
      <c r="C1466" s="206">
        <v>49</v>
      </c>
      <c r="D1466" s="177">
        <f>(B1466+C1466)/2</f>
        <v>44</v>
      </c>
      <c r="E1466" s="177">
        <v>79</v>
      </c>
      <c r="F1466" s="177">
        <v>59</v>
      </c>
      <c r="G1466" s="177">
        <f t="shared" si="2480"/>
        <v>20</v>
      </c>
      <c r="H1466" s="177">
        <f>(E1466+F1466)/2</f>
        <v>69</v>
      </c>
      <c r="I1466" s="177">
        <f t="shared" si="2482"/>
        <v>-25</v>
      </c>
      <c r="J1466" s="183" t="s">
        <v>1534</v>
      </c>
      <c r="K1466" s="232" t="s">
        <v>1540</v>
      </c>
      <c r="L1466" s="232" t="s">
        <v>1547</v>
      </c>
      <c r="M1466" s="216">
        <f t="shared" ref="M1466:M1467" si="2561">N1466/1000000</f>
        <v>2.3386689999999999</v>
      </c>
      <c r="N1466" s="233">
        <v>2338669</v>
      </c>
      <c r="O1466" s="216">
        <f t="shared" ref="O1466:O1467" si="2562">P1466/1000000</f>
        <v>4.3027759999999997</v>
      </c>
      <c r="P1466" s="180">
        <v>4302776</v>
      </c>
      <c r="Q1466" s="216">
        <f t="shared" ref="Q1466:Q1467" si="2563">R1466/1000000</f>
        <v>7.2949E-2</v>
      </c>
      <c r="R1466" s="233">
        <v>72949</v>
      </c>
      <c r="S1466" s="180">
        <f>P1466+R1466</f>
        <v>4375725</v>
      </c>
      <c r="T1466" s="180">
        <f t="shared" ref="T1466:T1468" si="2564">S1466/1000000</f>
        <v>4.3757250000000001</v>
      </c>
      <c r="U1466" s="234">
        <f t="shared" si="2552"/>
        <v>1.6671294471201914E-2</v>
      </c>
      <c r="V1466" s="227">
        <v>5</v>
      </c>
      <c r="W1466" s="235">
        <f>SUM(S1466/(V1466*1000000))</f>
        <v>0.87514499999999995</v>
      </c>
      <c r="X1466" s="234">
        <f t="shared" si="2553"/>
        <v>0.46773379999999998</v>
      </c>
      <c r="Y1466" s="177">
        <v>2019</v>
      </c>
      <c r="Z1466" s="236"/>
      <c r="AA1466" s="236"/>
      <c r="AB1466" s="232" t="s">
        <v>1537</v>
      </c>
      <c r="AC1466" s="190"/>
    </row>
    <row r="1467" spans="1:29">
      <c r="A1467" s="261" t="s">
        <v>4494</v>
      </c>
      <c r="B1467" s="218">
        <v>40</v>
      </c>
      <c r="C1467" s="178">
        <v>46</v>
      </c>
      <c r="D1467" s="247">
        <f t="shared" ref="D1467:D1470" si="2565">AVERAGE(B1467:C1467)</f>
        <v>43</v>
      </c>
      <c r="E1467" s="178">
        <v>58</v>
      </c>
      <c r="F1467" s="178">
        <v>59</v>
      </c>
      <c r="G1467" s="220">
        <f t="shared" si="2480"/>
        <v>-1</v>
      </c>
      <c r="H1467" s="220">
        <f t="shared" ref="H1467:H1470" si="2566">AVERAGE(E1467:F1467)</f>
        <v>58.5</v>
      </c>
      <c r="I1467" s="220">
        <f t="shared" si="2482"/>
        <v>-15.5</v>
      </c>
      <c r="J1467" s="213" t="s">
        <v>1609</v>
      </c>
      <c r="K1467" s="213" t="s">
        <v>2061</v>
      </c>
      <c r="L1467" s="213" t="s">
        <v>1536</v>
      </c>
      <c r="M1467" s="221">
        <f t="shared" si="2561"/>
        <v>18.782153999999998</v>
      </c>
      <c r="N1467" s="222">
        <v>18782154</v>
      </c>
      <c r="O1467" s="184">
        <f t="shared" si="2562"/>
        <v>49.876376999999998</v>
      </c>
      <c r="P1467" s="222">
        <v>49876377</v>
      </c>
      <c r="Q1467" s="184">
        <f t="shared" si="2563"/>
        <v>0.48899999999999999</v>
      </c>
      <c r="R1467" s="185">
        <v>489000</v>
      </c>
      <c r="S1467" s="222">
        <v>50365377</v>
      </c>
      <c r="T1467" s="222">
        <f t="shared" si="2564"/>
        <v>50.365377000000002</v>
      </c>
      <c r="U1467" s="209">
        <f t="shared" si="2552"/>
        <v>9.7090507234761682E-3</v>
      </c>
      <c r="V1467" s="187">
        <v>58</v>
      </c>
      <c r="W1467" s="223">
        <f>SUM((S1467/1000000)/V1467)</f>
        <v>0.86836856896551728</v>
      </c>
      <c r="X1467" s="228">
        <f t="shared" si="2553"/>
        <v>0.32383024137931032</v>
      </c>
      <c r="Y1467" s="182">
        <v>2012</v>
      </c>
      <c r="Z1467" s="190"/>
      <c r="AA1467" s="190"/>
      <c r="AB1467" s="224" t="s">
        <v>4495</v>
      </c>
      <c r="AC1467" s="189"/>
    </row>
    <row r="1468" spans="1:29">
      <c r="A1468" s="261" t="s">
        <v>4496</v>
      </c>
      <c r="B1468" s="206">
        <v>75</v>
      </c>
      <c r="C1468" s="189">
        <v>64</v>
      </c>
      <c r="D1468" s="218">
        <f t="shared" si="2565"/>
        <v>69.5</v>
      </c>
      <c r="E1468" s="189">
        <v>68</v>
      </c>
      <c r="F1468" s="178">
        <v>68</v>
      </c>
      <c r="G1468" s="178">
        <f t="shared" si="2480"/>
        <v>0</v>
      </c>
      <c r="H1468" s="178">
        <f t="shared" si="2566"/>
        <v>68</v>
      </c>
      <c r="I1468" s="218">
        <f t="shared" si="2482"/>
        <v>1.5</v>
      </c>
      <c r="J1468" s="213" t="s">
        <v>1550</v>
      </c>
      <c r="K1468" s="213" t="s">
        <v>2364</v>
      </c>
      <c r="L1468" s="213" t="s">
        <v>1574</v>
      </c>
      <c r="M1468" s="184">
        <v>7.71</v>
      </c>
      <c r="N1468" s="222">
        <f t="shared" ref="N1468:N1469" si="2567">M1468*1000000</f>
        <v>7710000</v>
      </c>
      <c r="O1468" s="184">
        <v>18.3</v>
      </c>
      <c r="P1468" s="222">
        <f t="shared" ref="P1468:P1469" si="2568">O1468*1000000</f>
        <v>18300000</v>
      </c>
      <c r="Q1468" s="184">
        <v>22.7</v>
      </c>
      <c r="R1468" s="180">
        <f t="shared" ref="R1468:R1469" si="2569">SUM(Q1468*1000000)</f>
        <v>22700000</v>
      </c>
      <c r="S1468" s="185">
        <f>SUM(N1468:P1468)</f>
        <v>26010018.300000001</v>
      </c>
      <c r="T1468" s="180">
        <f t="shared" si="2564"/>
        <v>26.010018300000002</v>
      </c>
      <c r="U1468" s="209">
        <f t="shared" si="2552"/>
        <v>0.87274063932511725</v>
      </c>
      <c r="V1468" s="187">
        <v>30</v>
      </c>
      <c r="W1468" s="223">
        <f t="shared" ref="W1468:W1470" si="2570">SUM(T1468/V1468)</f>
        <v>0.86700061000000006</v>
      </c>
      <c r="X1468" s="228">
        <f t="shared" si="2553"/>
        <v>0.25700000000000001</v>
      </c>
      <c r="Y1468" s="178">
        <v>2011</v>
      </c>
      <c r="Z1468" s="190"/>
      <c r="AA1468" s="190"/>
      <c r="AB1468" s="224" t="s">
        <v>4497</v>
      </c>
      <c r="AC1468" s="189"/>
    </row>
    <row r="1469" spans="1:29">
      <c r="A1469" s="261" t="s">
        <v>4498</v>
      </c>
      <c r="B1469" s="218">
        <v>30</v>
      </c>
      <c r="C1469" s="178">
        <v>38</v>
      </c>
      <c r="D1469" s="218">
        <f t="shared" si="2565"/>
        <v>34</v>
      </c>
      <c r="E1469" s="178">
        <v>52</v>
      </c>
      <c r="F1469" s="178">
        <v>49</v>
      </c>
      <c r="G1469" s="178">
        <f t="shared" si="2480"/>
        <v>3</v>
      </c>
      <c r="H1469" s="178">
        <f t="shared" si="2566"/>
        <v>50.5</v>
      </c>
      <c r="I1469" s="218">
        <f t="shared" si="2482"/>
        <v>-16.5</v>
      </c>
      <c r="J1469" s="213" t="s">
        <v>1609</v>
      </c>
      <c r="K1469" s="213" t="s">
        <v>1815</v>
      </c>
      <c r="L1469" s="213" t="s">
        <v>1547</v>
      </c>
      <c r="M1469" s="221">
        <v>5.3</v>
      </c>
      <c r="N1469" s="222">
        <f t="shared" si="2567"/>
        <v>5300000</v>
      </c>
      <c r="O1469" s="184">
        <v>12.23</v>
      </c>
      <c r="P1469" s="222">
        <f t="shared" si="2568"/>
        <v>12230000</v>
      </c>
      <c r="Q1469" s="184">
        <v>5.05</v>
      </c>
      <c r="R1469" s="180">
        <f t="shared" si="2569"/>
        <v>5050000</v>
      </c>
      <c r="S1469" s="222">
        <f>T1469*1000000</f>
        <v>17280000</v>
      </c>
      <c r="T1469" s="222">
        <v>17.28</v>
      </c>
      <c r="U1469" s="209">
        <f t="shared" si="2552"/>
        <v>0.29224537037037035</v>
      </c>
      <c r="V1469" s="187">
        <v>20</v>
      </c>
      <c r="W1469" s="223">
        <f t="shared" si="2570"/>
        <v>0.8640000000000001</v>
      </c>
      <c r="X1469" s="228">
        <f t="shared" si="2553"/>
        <v>0.26500000000000001</v>
      </c>
      <c r="Y1469" s="178">
        <v>2009</v>
      </c>
      <c r="Z1469" s="190"/>
      <c r="AA1469" s="190"/>
      <c r="AB1469" s="224" t="s">
        <v>4499</v>
      </c>
      <c r="AC1469" s="189"/>
    </row>
    <row r="1470" spans="1:29">
      <c r="A1470" s="263" t="s">
        <v>4500</v>
      </c>
      <c r="B1470" s="206">
        <v>14</v>
      </c>
      <c r="C1470" s="189">
        <v>28</v>
      </c>
      <c r="D1470" s="253">
        <f t="shared" si="2565"/>
        <v>21</v>
      </c>
      <c r="E1470" s="189">
        <v>48</v>
      </c>
      <c r="F1470" s="189">
        <v>63</v>
      </c>
      <c r="G1470" s="244">
        <f t="shared" si="2480"/>
        <v>-15</v>
      </c>
      <c r="H1470" s="244">
        <f t="shared" si="2566"/>
        <v>55.5</v>
      </c>
      <c r="I1470" s="244">
        <f t="shared" si="2482"/>
        <v>-34.5</v>
      </c>
      <c r="J1470" s="193" t="s">
        <v>1544</v>
      </c>
      <c r="K1470" s="193" t="s">
        <v>4501</v>
      </c>
      <c r="L1470" s="193" t="s">
        <v>1547</v>
      </c>
      <c r="M1470" s="184">
        <f t="shared" ref="M1470:M1472" si="2571">N1470/1000000</f>
        <v>9.9103100000000008</v>
      </c>
      <c r="N1470" s="185">
        <v>9910310</v>
      </c>
      <c r="O1470" s="184">
        <f t="shared" ref="O1470:O1472" si="2572">P1470/1000000</f>
        <v>38.362475000000003</v>
      </c>
      <c r="P1470" s="185">
        <v>38362475</v>
      </c>
      <c r="Q1470" s="184">
        <f t="shared" ref="Q1470:Q1472" si="2573">R1470/1000000</f>
        <v>112.6</v>
      </c>
      <c r="R1470" s="185">
        <v>112600000</v>
      </c>
      <c r="S1470" s="185">
        <f>SUM(P1470+Q1470*1000000)</f>
        <v>150962475</v>
      </c>
      <c r="T1470" s="185">
        <f t="shared" ref="T1470:T1473" si="2574">S1470/1000000</f>
        <v>150.96247500000001</v>
      </c>
      <c r="U1470" s="209">
        <f t="shared" si="2552"/>
        <v>0.74588072300748909</v>
      </c>
      <c r="V1470" s="187">
        <v>175</v>
      </c>
      <c r="W1470" s="223">
        <f t="shared" si="2570"/>
        <v>0.86264271428571437</v>
      </c>
      <c r="X1470" s="228">
        <f t="shared" si="2553"/>
        <v>5.6630342857142864E-2</v>
      </c>
      <c r="Y1470" s="189">
        <v>2013</v>
      </c>
      <c r="Z1470" s="190"/>
      <c r="AA1470" s="190"/>
      <c r="AB1470" s="224" t="s">
        <v>4502</v>
      </c>
      <c r="AC1470" s="189"/>
    </row>
    <row r="1471" spans="1:29">
      <c r="A1471" s="262" t="s">
        <v>4503</v>
      </c>
      <c r="B1471" s="177">
        <v>17</v>
      </c>
      <c r="C1471" s="195">
        <v>30</v>
      </c>
      <c r="D1471" s="180">
        <f t="shared" ref="D1471:D1472" si="2575">(B1471+C1471)/2</f>
        <v>23.5</v>
      </c>
      <c r="E1471" s="195">
        <v>36</v>
      </c>
      <c r="F1471" s="195">
        <v>40</v>
      </c>
      <c r="G1471" s="182">
        <f t="shared" si="2480"/>
        <v>-4</v>
      </c>
      <c r="H1471" s="182">
        <f t="shared" ref="H1471:H1472" si="2576">(E1471+F1471)/2</f>
        <v>38</v>
      </c>
      <c r="I1471" s="181">
        <f t="shared" si="2482"/>
        <v>-14.5</v>
      </c>
      <c r="J1471" s="196" t="s">
        <v>1550</v>
      </c>
      <c r="K1471" s="196" t="s">
        <v>1550</v>
      </c>
      <c r="L1471" s="197" t="s">
        <v>1547</v>
      </c>
      <c r="M1471" s="198">
        <f t="shared" si="2571"/>
        <v>8.7247950000000003</v>
      </c>
      <c r="N1471" s="180">
        <v>8724795</v>
      </c>
      <c r="O1471" s="198">
        <f t="shared" si="2572"/>
        <v>25.584503999999999</v>
      </c>
      <c r="P1471" s="180">
        <v>25584504</v>
      </c>
      <c r="Q1471" s="198">
        <f t="shared" si="2573"/>
        <v>8.6</v>
      </c>
      <c r="R1471" s="181">
        <f t="shared" ref="R1471:R1472" si="2577">S1471-P1471</f>
        <v>8600000</v>
      </c>
      <c r="S1471" s="180">
        <v>34184504</v>
      </c>
      <c r="T1471" s="180">
        <f t="shared" si="2574"/>
        <v>34.184503999999997</v>
      </c>
      <c r="U1471" s="186">
        <f t="shared" si="2552"/>
        <v>0.25157597723225705</v>
      </c>
      <c r="V1471" s="227">
        <v>40</v>
      </c>
      <c r="W1471" s="239">
        <f t="shared" ref="W1471:W1472" si="2578">SUM(S1471/(V1471*1000000))</f>
        <v>0.85461259999999994</v>
      </c>
      <c r="X1471" s="186">
        <f t="shared" si="2553"/>
        <v>0.21811987500000002</v>
      </c>
      <c r="Y1471" s="195">
        <v>2017</v>
      </c>
      <c r="Z1471" s="202"/>
      <c r="AA1471" s="202"/>
      <c r="AB1471" s="203" t="s">
        <v>4504</v>
      </c>
      <c r="AC1471" s="202"/>
    </row>
    <row r="1472" spans="1:29">
      <c r="A1472" s="262" t="s">
        <v>4505</v>
      </c>
      <c r="B1472" s="177">
        <v>29</v>
      </c>
      <c r="C1472" s="195">
        <v>41</v>
      </c>
      <c r="D1472" s="180">
        <f t="shared" si="2575"/>
        <v>35</v>
      </c>
      <c r="E1472" s="195">
        <v>69</v>
      </c>
      <c r="F1472" s="195">
        <v>72</v>
      </c>
      <c r="G1472" s="182">
        <f t="shared" si="2480"/>
        <v>-3</v>
      </c>
      <c r="H1472" s="182">
        <f t="shared" si="2576"/>
        <v>70.5</v>
      </c>
      <c r="I1472" s="181">
        <f t="shared" si="2482"/>
        <v>-35.5</v>
      </c>
      <c r="J1472" s="213" t="s">
        <v>1701</v>
      </c>
      <c r="K1472" s="213" t="s">
        <v>1701</v>
      </c>
      <c r="L1472" s="197" t="s">
        <v>1547</v>
      </c>
      <c r="M1472" s="198">
        <f t="shared" si="2571"/>
        <v>15.371270000000001</v>
      </c>
      <c r="N1472" s="180">
        <v>15371270</v>
      </c>
      <c r="O1472" s="198">
        <f t="shared" si="2572"/>
        <v>39.175066000000001</v>
      </c>
      <c r="P1472" s="180">
        <v>39175066</v>
      </c>
      <c r="Q1472" s="198">
        <f t="shared" si="2573"/>
        <v>109.5</v>
      </c>
      <c r="R1472" s="181">
        <f t="shared" si="2577"/>
        <v>109500000</v>
      </c>
      <c r="S1472" s="180">
        <v>148675066</v>
      </c>
      <c r="T1472" s="180">
        <f t="shared" si="2574"/>
        <v>148.67506599999999</v>
      </c>
      <c r="U1472" s="186">
        <f t="shared" si="2552"/>
        <v>0.73650547429385371</v>
      </c>
      <c r="V1472" s="227">
        <v>175</v>
      </c>
      <c r="W1472" s="239">
        <f t="shared" si="2578"/>
        <v>0.8495718057142857</v>
      </c>
      <c r="X1472" s="186">
        <f t="shared" si="2553"/>
        <v>8.7835828571428576E-2</v>
      </c>
      <c r="Y1472" s="195">
        <v>2017</v>
      </c>
      <c r="Z1472" s="202"/>
      <c r="AA1472" s="202"/>
      <c r="AB1472" s="203" t="s">
        <v>4506</v>
      </c>
      <c r="AC1472" s="202"/>
    </row>
    <row r="1473" spans="1:29">
      <c r="A1473" s="261" t="s">
        <v>4507</v>
      </c>
      <c r="B1473" s="206">
        <v>27</v>
      </c>
      <c r="C1473" s="189">
        <v>39</v>
      </c>
      <c r="D1473" s="247">
        <f>AVERAGE(B1473:C1473)</f>
        <v>33</v>
      </c>
      <c r="E1473" s="189">
        <v>48</v>
      </c>
      <c r="F1473" s="178">
        <v>56</v>
      </c>
      <c r="G1473" s="220">
        <f t="shared" si="2480"/>
        <v>-8</v>
      </c>
      <c r="H1473" s="220">
        <f>AVERAGE(E1473:F1473)</f>
        <v>52</v>
      </c>
      <c r="I1473" s="220">
        <f t="shared" si="2482"/>
        <v>-19</v>
      </c>
      <c r="J1473" s="213" t="s">
        <v>1609</v>
      </c>
      <c r="K1473" s="213" t="s">
        <v>2194</v>
      </c>
      <c r="L1473" s="213" t="s">
        <v>1541</v>
      </c>
      <c r="M1473" s="184">
        <v>53.17</v>
      </c>
      <c r="N1473" s="222">
        <f>M1473*1000000</f>
        <v>53170000</v>
      </c>
      <c r="O1473" s="184">
        <v>116.6</v>
      </c>
      <c r="P1473" s="222">
        <f>O1473*1000000</f>
        <v>116600000</v>
      </c>
      <c r="Q1473" s="184">
        <v>103.25</v>
      </c>
      <c r="R1473" s="180">
        <f>SUM(Q1473*1000000)</f>
        <v>103250000</v>
      </c>
      <c r="S1473" s="185">
        <f>SUM(N1473:P1473)</f>
        <v>169770116.59999999</v>
      </c>
      <c r="T1473" s="180">
        <f t="shared" si="2574"/>
        <v>169.77011659999999</v>
      </c>
      <c r="U1473" s="209">
        <f t="shared" si="2552"/>
        <v>0.60817534951260088</v>
      </c>
      <c r="V1473" s="187">
        <v>200</v>
      </c>
      <c r="W1473" s="223">
        <f>SUM(T1473/V1473)</f>
        <v>0.84885058299999994</v>
      </c>
      <c r="X1473" s="228">
        <f t="shared" si="2553"/>
        <v>0.26585000000000003</v>
      </c>
      <c r="Y1473" s="178">
        <v>2011</v>
      </c>
      <c r="Z1473" s="190"/>
      <c r="AA1473" s="190"/>
      <c r="AB1473" s="224" t="s">
        <v>4508</v>
      </c>
      <c r="AC1473" s="189"/>
    </row>
    <row r="1474" spans="1:29">
      <c r="A1474" s="267" t="s">
        <v>4509</v>
      </c>
      <c r="B1474" s="177">
        <v>8</v>
      </c>
      <c r="C1474" s="178">
        <v>24</v>
      </c>
      <c r="D1474" s="180">
        <f>(B1474+C1474)/2</f>
        <v>16</v>
      </c>
      <c r="E1474" s="178">
        <v>28</v>
      </c>
      <c r="F1474" s="180">
        <v>15</v>
      </c>
      <c r="G1474" s="181">
        <f t="shared" si="2480"/>
        <v>13</v>
      </c>
      <c r="H1474" s="182">
        <f>(E1474+F1474)/2</f>
        <v>21.5</v>
      </c>
      <c r="I1474" s="181">
        <f t="shared" si="2482"/>
        <v>-5.5</v>
      </c>
      <c r="J1474" s="183" t="s">
        <v>1565</v>
      </c>
      <c r="K1474" s="183" t="s">
        <v>1565</v>
      </c>
      <c r="L1474" s="183" t="s">
        <v>1541</v>
      </c>
      <c r="M1474" s="184">
        <f>N1474/1000000</f>
        <v>7.4115219999999997</v>
      </c>
      <c r="N1474" s="180">
        <v>7411522</v>
      </c>
      <c r="O1474" s="184">
        <f>P1474/1000000</f>
        <v>28.410921999999999</v>
      </c>
      <c r="P1474" s="180">
        <v>28410922</v>
      </c>
      <c r="Q1474" s="184">
        <f>R1474/1000000</f>
        <v>7.1</v>
      </c>
      <c r="R1474" s="180">
        <v>7100000</v>
      </c>
      <c r="S1474" s="180">
        <v>35510922</v>
      </c>
      <c r="T1474" s="185">
        <f>S1474/100000</f>
        <v>355.10921999999999</v>
      </c>
      <c r="U1474" s="186">
        <f t="shared" si="2552"/>
        <v>0.19993848653098897</v>
      </c>
      <c r="V1474" s="187">
        <v>42</v>
      </c>
      <c r="W1474" s="239">
        <f>SUM(S1474/(V1474*1000000))</f>
        <v>0.84549814285714286</v>
      </c>
      <c r="X1474" s="186">
        <f t="shared" si="2553"/>
        <v>0.17646480952380952</v>
      </c>
      <c r="Y1474" s="178">
        <v>2018</v>
      </c>
      <c r="Z1474" s="190"/>
      <c r="AA1474" s="190"/>
      <c r="AB1474" s="191" t="s">
        <v>4510</v>
      </c>
      <c r="AC1474" s="190"/>
    </row>
    <row r="1475" spans="1:29">
      <c r="A1475" s="261" t="s">
        <v>4511</v>
      </c>
      <c r="B1475" s="218">
        <v>19</v>
      </c>
      <c r="C1475" s="178">
        <v>43</v>
      </c>
      <c r="D1475" s="218">
        <f>AVERAGE(B1475:C1475)</f>
        <v>31</v>
      </c>
      <c r="E1475" s="178">
        <v>42</v>
      </c>
      <c r="F1475" s="178">
        <v>55</v>
      </c>
      <c r="G1475" s="178">
        <f t="shared" si="2480"/>
        <v>-13</v>
      </c>
      <c r="H1475" s="178">
        <f>AVERAGE(E1475:F1475)</f>
        <v>48.5</v>
      </c>
      <c r="I1475" s="218">
        <f t="shared" si="2482"/>
        <v>-17.5</v>
      </c>
      <c r="J1475" s="213" t="s">
        <v>1701</v>
      </c>
      <c r="K1475" s="213" t="s">
        <v>3088</v>
      </c>
      <c r="L1475" s="213" t="s">
        <v>1547</v>
      </c>
      <c r="M1475" s="221">
        <v>5.25</v>
      </c>
      <c r="N1475" s="222">
        <f>M1475*1000000</f>
        <v>5250000</v>
      </c>
      <c r="O1475" s="184">
        <v>11.8</v>
      </c>
      <c r="P1475" s="222">
        <f>O1475*1000000</f>
        <v>11800000</v>
      </c>
      <c r="Q1475" s="184">
        <v>38.85</v>
      </c>
      <c r="R1475" s="180">
        <f t="shared" ref="R1475:R1478" si="2579">SUM(Q1475*1000000)</f>
        <v>38850000</v>
      </c>
      <c r="S1475" s="222">
        <f>T1475*1000000</f>
        <v>50650000</v>
      </c>
      <c r="T1475" s="222">
        <v>50.65</v>
      </c>
      <c r="U1475" s="209">
        <f t="shared" si="2552"/>
        <v>0.76702862783810466</v>
      </c>
      <c r="V1475" s="187">
        <v>60</v>
      </c>
      <c r="W1475" s="223">
        <f t="shared" ref="W1475:W1478" si="2580">SUM(T1475/V1475)</f>
        <v>0.84416666666666662</v>
      </c>
      <c r="X1475" s="228">
        <f t="shared" si="2553"/>
        <v>8.7499999999999994E-2</v>
      </c>
      <c r="Y1475" s="178">
        <v>2008</v>
      </c>
      <c r="Z1475" s="190"/>
      <c r="AA1475" s="190"/>
      <c r="AB1475" s="224" t="s">
        <v>4512</v>
      </c>
      <c r="AC1475" s="189"/>
    </row>
    <row r="1476" spans="1:29">
      <c r="A1476" s="264" t="s">
        <v>4513</v>
      </c>
      <c r="B1476" s="206">
        <v>77</v>
      </c>
      <c r="C1476" s="189">
        <v>58</v>
      </c>
      <c r="D1476" s="189">
        <f>(B1476+C1476)/2</f>
        <v>67.5</v>
      </c>
      <c r="E1476" s="195">
        <v>74</v>
      </c>
      <c r="F1476" s="189">
        <v>70</v>
      </c>
      <c r="G1476" s="195">
        <f t="shared" si="2480"/>
        <v>4</v>
      </c>
      <c r="H1476" s="189">
        <f>(E1476+F1476)/2</f>
        <v>72</v>
      </c>
      <c r="I1476" s="195">
        <f t="shared" si="2482"/>
        <v>-4.5</v>
      </c>
      <c r="J1476" s="193" t="s">
        <v>1550</v>
      </c>
      <c r="K1476" s="193" t="s">
        <v>1633</v>
      </c>
      <c r="L1476" s="193" t="s">
        <v>1536</v>
      </c>
      <c r="M1476" s="184">
        <f>N1476/1000000</f>
        <v>1.479158</v>
      </c>
      <c r="N1476" s="185">
        <v>1479158</v>
      </c>
      <c r="O1476" s="184">
        <f>P1476/1000000</f>
        <v>5.6370659999999999</v>
      </c>
      <c r="P1476" s="180">
        <v>5637066</v>
      </c>
      <c r="Q1476" s="216">
        <v>2.8</v>
      </c>
      <c r="R1476" s="180">
        <f t="shared" si="2579"/>
        <v>2800000</v>
      </c>
      <c r="S1476" s="185">
        <f>SUM(P1476+Q1476*1000000)</f>
        <v>8437066</v>
      </c>
      <c r="T1476" s="185">
        <f>S1476/1000000</f>
        <v>8.4370659999999997</v>
      </c>
      <c r="U1476" s="209">
        <f t="shared" si="2552"/>
        <v>0.33186892220589481</v>
      </c>
      <c r="V1476" s="227">
        <v>10</v>
      </c>
      <c r="W1476" s="223">
        <f t="shared" si="2580"/>
        <v>0.84370659999999997</v>
      </c>
      <c r="X1476" s="228">
        <f t="shared" si="2553"/>
        <v>0.14791579999999999</v>
      </c>
      <c r="Y1476" s="189">
        <v>2015</v>
      </c>
      <c r="Z1476" s="190"/>
      <c r="AA1476" s="190"/>
      <c r="AB1476" s="224" t="s">
        <v>4514</v>
      </c>
      <c r="AC1476" s="189"/>
    </row>
    <row r="1477" spans="1:29">
      <c r="A1477" s="261" t="s">
        <v>4515</v>
      </c>
      <c r="B1477" s="218">
        <v>9</v>
      </c>
      <c r="C1477" s="178">
        <v>25</v>
      </c>
      <c r="D1477" s="218">
        <f t="shared" ref="D1477:D1478" si="2581">AVERAGE(B1477:C1477)</f>
        <v>17</v>
      </c>
      <c r="E1477" s="178">
        <v>29</v>
      </c>
      <c r="F1477" s="178">
        <v>47</v>
      </c>
      <c r="G1477" s="178">
        <f t="shared" si="2480"/>
        <v>-18</v>
      </c>
      <c r="H1477" s="178">
        <f t="shared" ref="H1477:H1478" si="2582">AVERAGE(E1477:F1477)</f>
        <v>38</v>
      </c>
      <c r="I1477" s="218">
        <f t="shared" si="2482"/>
        <v>-21</v>
      </c>
      <c r="J1477" s="213" t="s">
        <v>1402</v>
      </c>
      <c r="K1477" s="213" t="s">
        <v>1646</v>
      </c>
      <c r="L1477" s="213" t="s">
        <v>1547</v>
      </c>
      <c r="M1477" s="221">
        <v>6.84</v>
      </c>
      <c r="N1477" s="222">
        <f t="shared" ref="N1477:N1478" si="2583">M1477*1000000</f>
        <v>6840000</v>
      </c>
      <c r="O1477" s="184">
        <v>14.74</v>
      </c>
      <c r="P1477" s="222">
        <f t="shared" ref="P1477:P1478" si="2584">O1477*1000000</f>
        <v>14740000</v>
      </c>
      <c r="Q1477" s="184">
        <v>6.23</v>
      </c>
      <c r="R1477" s="180">
        <f t="shared" si="2579"/>
        <v>6230000</v>
      </c>
      <c r="S1477" s="222">
        <f>T1477*1000000</f>
        <v>20970000</v>
      </c>
      <c r="T1477" s="222">
        <f>SUM(O1477+Q1477)</f>
        <v>20.97</v>
      </c>
      <c r="U1477" s="209">
        <f t="shared" si="2552"/>
        <v>0.29709108249880783</v>
      </c>
      <c r="V1477" s="187">
        <v>25</v>
      </c>
      <c r="W1477" s="223">
        <f t="shared" si="2580"/>
        <v>0.83879999999999999</v>
      </c>
      <c r="X1477" s="228">
        <f t="shared" si="2553"/>
        <v>0.27360000000000001</v>
      </c>
      <c r="Y1477" s="178">
        <v>2010</v>
      </c>
      <c r="Z1477" s="190"/>
      <c r="AA1477" s="190"/>
      <c r="AB1477" s="224" t="s">
        <v>4516</v>
      </c>
      <c r="AC1477" s="189"/>
    </row>
    <row r="1478" spans="1:29">
      <c r="A1478" s="261" t="s">
        <v>4517</v>
      </c>
      <c r="B1478" s="206">
        <v>44</v>
      </c>
      <c r="C1478" s="189">
        <v>50</v>
      </c>
      <c r="D1478" s="247">
        <f t="shared" si="2581"/>
        <v>47</v>
      </c>
      <c r="E1478" s="189">
        <v>50</v>
      </c>
      <c r="F1478" s="178">
        <v>60</v>
      </c>
      <c r="G1478" s="220">
        <f t="shared" si="2480"/>
        <v>-10</v>
      </c>
      <c r="H1478" s="220">
        <f t="shared" si="2582"/>
        <v>55</v>
      </c>
      <c r="I1478" s="220">
        <f t="shared" si="2482"/>
        <v>-8</v>
      </c>
      <c r="J1478" s="213" t="s">
        <v>1609</v>
      </c>
      <c r="K1478" s="213" t="s">
        <v>1733</v>
      </c>
      <c r="L1478" s="213" t="s">
        <v>1541</v>
      </c>
      <c r="M1478" s="184">
        <v>36.43</v>
      </c>
      <c r="N1478" s="222">
        <f t="shared" si="2583"/>
        <v>36430000</v>
      </c>
      <c r="O1478" s="184">
        <v>100.24</v>
      </c>
      <c r="P1478" s="222">
        <f t="shared" si="2584"/>
        <v>100240000</v>
      </c>
      <c r="Q1478" s="184">
        <v>74.58</v>
      </c>
      <c r="R1478" s="180">
        <f t="shared" si="2579"/>
        <v>74580000</v>
      </c>
      <c r="S1478" s="185">
        <f>SUM(N1478:P1478)</f>
        <v>136670100.24000001</v>
      </c>
      <c r="T1478" s="180">
        <f>S1478/1000000</f>
        <v>136.67010024000001</v>
      </c>
      <c r="U1478" s="209">
        <f t="shared" si="2552"/>
        <v>0.54569360722669791</v>
      </c>
      <c r="V1478" s="187">
        <v>163</v>
      </c>
      <c r="W1478" s="223">
        <f t="shared" si="2580"/>
        <v>0.83846687263803688</v>
      </c>
      <c r="X1478" s="228">
        <f t="shared" si="2553"/>
        <v>0.22349693251533742</v>
      </c>
      <c r="Y1478" s="178">
        <v>2011</v>
      </c>
      <c r="Z1478" s="190"/>
      <c r="AA1478" s="190"/>
      <c r="AB1478" s="224" t="s">
        <v>4518</v>
      </c>
      <c r="AC1478" s="189"/>
    </row>
    <row r="1479" spans="1:29">
      <c r="A1479" s="267" t="s">
        <v>4519</v>
      </c>
      <c r="B1479" s="177">
        <v>60</v>
      </c>
      <c r="C1479" s="178">
        <v>59</v>
      </c>
      <c r="D1479" s="180">
        <f t="shared" ref="D1479:D1480" si="2585">(B1479+C1479)/2</f>
        <v>59.5</v>
      </c>
      <c r="E1479" s="178">
        <v>53</v>
      </c>
      <c r="F1479" s="180">
        <v>65</v>
      </c>
      <c r="G1479" s="181">
        <f t="shared" si="2480"/>
        <v>-12</v>
      </c>
      <c r="H1479" s="182">
        <f t="shared" ref="H1479:H1480" si="2586">(E1479+F1479)/2</f>
        <v>59</v>
      </c>
      <c r="I1479" s="181">
        <f t="shared" si="2482"/>
        <v>0.5</v>
      </c>
      <c r="J1479" s="183" t="s">
        <v>3720</v>
      </c>
      <c r="K1479" s="183" t="s">
        <v>3856</v>
      </c>
      <c r="L1479" s="183" t="s">
        <v>1536</v>
      </c>
      <c r="M1479" s="184">
        <f t="shared" ref="M1479:M1482" si="2587">N1479/1000000</f>
        <v>8.8604310000000002</v>
      </c>
      <c r="N1479" s="180">
        <v>8860431</v>
      </c>
      <c r="O1479" s="184">
        <f t="shared" ref="O1479:O1483" si="2588">P1479/1000000</f>
        <v>24.011188000000001</v>
      </c>
      <c r="P1479" s="180">
        <v>24011188</v>
      </c>
      <c r="Q1479" s="184">
        <f t="shared" ref="Q1479:Q1481" si="2589">R1479/1000000</f>
        <v>7.7800999999999995E-2</v>
      </c>
      <c r="R1479" s="180">
        <v>77801</v>
      </c>
      <c r="S1479" s="180">
        <v>24088989</v>
      </c>
      <c r="T1479" s="185">
        <f>S1479/100000</f>
        <v>240.88989000000001</v>
      </c>
      <c r="U1479" s="186">
        <f t="shared" si="2552"/>
        <v>3.2297328875030827E-3</v>
      </c>
      <c r="V1479" s="187">
        <v>29</v>
      </c>
      <c r="W1479" s="239">
        <f>SUM(S1479/(V1479*1000000))</f>
        <v>0.83065479310344825</v>
      </c>
      <c r="X1479" s="186">
        <f t="shared" si="2553"/>
        <v>0.30553210344827586</v>
      </c>
      <c r="Y1479" s="178">
        <v>2018</v>
      </c>
      <c r="Z1479" s="190"/>
      <c r="AA1479" s="190"/>
      <c r="AB1479" s="191" t="s">
        <v>4520</v>
      </c>
      <c r="AC1479" s="190"/>
    </row>
    <row r="1480" spans="1:29">
      <c r="A1480" s="264" t="s">
        <v>4521</v>
      </c>
      <c r="B1480" s="206">
        <v>27</v>
      </c>
      <c r="C1480" s="189">
        <v>36</v>
      </c>
      <c r="D1480" s="189">
        <f t="shared" si="2585"/>
        <v>31.5</v>
      </c>
      <c r="E1480" s="189">
        <v>42</v>
      </c>
      <c r="F1480" s="189">
        <v>53</v>
      </c>
      <c r="G1480" s="195">
        <f t="shared" si="2480"/>
        <v>-11</v>
      </c>
      <c r="H1480" s="189">
        <f t="shared" si="2586"/>
        <v>47.5</v>
      </c>
      <c r="I1480" s="195">
        <f t="shared" si="2482"/>
        <v>-16</v>
      </c>
      <c r="J1480" s="193" t="s">
        <v>1572</v>
      </c>
      <c r="K1480" s="193" t="s">
        <v>1572</v>
      </c>
      <c r="L1480" s="193" t="s">
        <v>1541</v>
      </c>
      <c r="M1480" s="184">
        <f t="shared" si="2587"/>
        <v>2.469341</v>
      </c>
      <c r="N1480" s="185">
        <v>2469341</v>
      </c>
      <c r="O1480" s="184">
        <f t="shared" si="2588"/>
        <v>5.7735190000000003</v>
      </c>
      <c r="P1480" s="180">
        <v>5773519</v>
      </c>
      <c r="Q1480" s="184">
        <f t="shared" si="2589"/>
        <v>27.363123000000002</v>
      </c>
      <c r="R1480" s="180">
        <v>27363123</v>
      </c>
      <c r="S1480" s="185">
        <f>SUM(P1480+Q1480*1000000)</f>
        <v>33136642</v>
      </c>
      <c r="T1480" s="185">
        <f t="shared" ref="T1480:T1481" si="2590">S1480/1000000</f>
        <v>33.136642000000002</v>
      </c>
      <c r="U1480" s="209">
        <f t="shared" si="2552"/>
        <v>0.82576632236905601</v>
      </c>
      <c r="V1480" s="187">
        <v>40</v>
      </c>
      <c r="W1480" s="223">
        <f>SUM(T1480/V1480)</f>
        <v>0.82841605000000007</v>
      </c>
      <c r="X1480" s="228">
        <f t="shared" si="2553"/>
        <v>6.1733524999999997E-2</v>
      </c>
      <c r="Y1480" s="189">
        <v>2015</v>
      </c>
      <c r="Z1480" s="193" t="s">
        <v>1615</v>
      </c>
      <c r="AA1480" s="193" t="s">
        <v>4522</v>
      </c>
      <c r="AB1480" s="224" t="s">
        <v>4523</v>
      </c>
      <c r="AC1480" s="189"/>
    </row>
    <row r="1481" spans="1:29">
      <c r="A1481" s="261" t="s">
        <v>4524</v>
      </c>
      <c r="B1481" s="218">
        <v>20</v>
      </c>
      <c r="C1481" s="178">
        <v>31</v>
      </c>
      <c r="D1481" s="247">
        <f>AVERAGE(B1481:C1481)</f>
        <v>25.5</v>
      </c>
      <c r="E1481" s="178">
        <v>53</v>
      </c>
      <c r="F1481" s="178">
        <v>54</v>
      </c>
      <c r="G1481" s="220">
        <f t="shared" si="2480"/>
        <v>-1</v>
      </c>
      <c r="H1481" s="220">
        <f>AVERAGE(E1481:F1481)</f>
        <v>53.5</v>
      </c>
      <c r="I1481" s="220">
        <f t="shared" si="2482"/>
        <v>-28</v>
      </c>
      <c r="J1481" s="213" t="s">
        <v>1550</v>
      </c>
      <c r="K1481" s="213" t="s">
        <v>1550</v>
      </c>
      <c r="L1481" s="213" t="s">
        <v>1547</v>
      </c>
      <c r="M1481" s="221">
        <f t="shared" si="2587"/>
        <v>13.453714</v>
      </c>
      <c r="N1481" s="222">
        <v>13453714</v>
      </c>
      <c r="O1481" s="184">
        <f t="shared" si="2588"/>
        <v>36.931089</v>
      </c>
      <c r="P1481" s="222">
        <v>36931089</v>
      </c>
      <c r="Q1481" s="184">
        <f t="shared" si="2589"/>
        <v>20.788004000000001</v>
      </c>
      <c r="R1481" s="185">
        <v>20788004</v>
      </c>
      <c r="S1481" s="222">
        <v>57719093</v>
      </c>
      <c r="T1481" s="222">
        <f t="shared" si="2590"/>
        <v>57.719093000000001</v>
      </c>
      <c r="U1481" s="209">
        <f t="shared" si="2552"/>
        <v>0.36015818890293372</v>
      </c>
      <c r="V1481" s="187">
        <v>70</v>
      </c>
      <c r="W1481" s="223">
        <f>SUM((S1481/1000000)/V1481)</f>
        <v>0.82455847142857142</v>
      </c>
      <c r="X1481" s="228">
        <f t="shared" si="2553"/>
        <v>0.19219591428571428</v>
      </c>
      <c r="Y1481" s="182">
        <v>2012</v>
      </c>
      <c r="Z1481" s="190"/>
      <c r="AA1481" s="190"/>
      <c r="AB1481" s="224" t="s">
        <v>4525</v>
      </c>
      <c r="AC1481" s="189"/>
    </row>
    <row r="1482" spans="1:29">
      <c r="A1482" s="268" t="s">
        <v>4526</v>
      </c>
      <c r="B1482" s="177">
        <v>87</v>
      </c>
      <c r="C1482" s="178">
        <v>79</v>
      </c>
      <c r="D1482" s="180">
        <f>(B1482+C1482)/2</f>
        <v>83</v>
      </c>
      <c r="E1482" s="178">
        <v>66</v>
      </c>
      <c r="F1482" s="180">
        <v>72</v>
      </c>
      <c r="G1482" s="181">
        <f t="shared" si="2480"/>
        <v>-6</v>
      </c>
      <c r="H1482" s="182">
        <f>(E1482+F1482)/2</f>
        <v>69</v>
      </c>
      <c r="I1482" s="181">
        <f t="shared" si="2482"/>
        <v>14</v>
      </c>
      <c r="J1482" s="183" t="s">
        <v>1534</v>
      </c>
      <c r="K1482" s="183" t="s">
        <v>1535</v>
      </c>
      <c r="L1482" s="183" t="s">
        <v>1541</v>
      </c>
      <c r="M1482" s="184">
        <f t="shared" si="2587"/>
        <v>11.071584</v>
      </c>
      <c r="N1482" s="180">
        <v>11071584</v>
      </c>
      <c r="O1482" s="184">
        <f t="shared" si="2588"/>
        <v>32.732301</v>
      </c>
      <c r="P1482" s="180">
        <v>32732301</v>
      </c>
      <c r="Q1482" s="184">
        <v>0</v>
      </c>
      <c r="R1482" s="185">
        <v>0</v>
      </c>
      <c r="S1482" s="180">
        <v>32732301</v>
      </c>
      <c r="T1482" s="185">
        <f>S1482/100000</f>
        <v>327.32301000000001</v>
      </c>
      <c r="U1482" s="182">
        <v>0</v>
      </c>
      <c r="V1482" s="187">
        <v>40</v>
      </c>
      <c r="W1482" s="239">
        <f>SUM(S1482/(V1482*1000000))</f>
        <v>0.81830752500000004</v>
      </c>
      <c r="X1482" s="186">
        <f t="shared" si="2553"/>
        <v>0.27678959999999997</v>
      </c>
      <c r="Y1482" s="178">
        <v>2018</v>
      </c>
      <c r="Z1482" s="190"/>
      <c r="AA1482" s="190"/>
      <c r="AB1482" s="191" t="s">
        <v>4527</v>
      </c>
      <c r="AC1482" s="190"/>
    </row>
    <row r="1483" spans="1:29">
      <c r="A1483" s="261" t="s">
        <v>4528</v>
      </c>
      <c r="B1483" s="218">
        <v>4</v>
      </c>
      <c r="C1483" s="178">
        <v>28</v>
      </c>
      <c r="D1483" s="218">
        <f t="shared" ref="D1483:D1485" si="2591">AVERAGE(B1483:C1483)</f>
        <v>16</v>
      </c>
      <c r="E1483" s="178">
        <v>34</v>
      </c>
      <c r="F1483" s="178">
        <v>35</v>
      </c>
      <c r="G1483" s="178">
        <f t="shared" si="2480"/>
        <v>-1</v>
      </c>
      <c r="H1483" s="178">
        <f t="shared" ref="H1483:H1485" si="2592">AVERAGE(E1483:F1483)</f>
        <v>34.5</v>
      </c>
      <c r="I1483" s="218">
        <f t="shared" si="2482"/>
        <v>-18.5</v>
      </c>
      <c r="J1483" s="213" t="s">
        <v>1601</v>
      </c>
      <c r="K1483" s="213" t="s">
        <v>1601</v>
      </c>
      <c r="L1483" s="213" t="s">
        <v>1541</v>
      </c>
      <c r="M1483" s="221">
        <v>6.608244</v>
      </c>
      <c r="N1483" s="180">
        <v>6608244</v>
      </c>
      <c r="O1483" s="216">
        <f t="shared" si="2588"/>
        <v>15.589392999999999</v>
      </c>
      <c r="P1483" s="222">
        <v>15589393</v>
      </c>
      <c r="Q1483" s="216">
        <f>R1483/1000000</f>
        <v>22.495398000000002</v>
      </c>
      <c r="R1483" s="222">
        <v>22495398</v>
      </c>
      <c r="S1483" s="222">
        <v>38084791</v>
      </c>
      <c r="T1483" s="222">
        <f>S1483/1000000</f>
        <v>38.084791000000003</v>
      </c>
      <c r="U1483" s="209">
        <f t="shared" ref="U1483:U1490" si="2593">(R1483/S1483)</f>
        <v>0.59066617957808931</v>
      </c>
      <c r="V1483" s="187">
        <v>47</v>
      </c>
      <c r="W1483" s="223">
        <f t="shared" ref="W1483:W1485" si="2594">SUM(T1483/V1483)</f>
        <v>0.81031470212765966</v>
      </c>
      <c r="X1483" s="228">
        <f t="shared" si="2553"/>
        <v>0.14060093617021277</v>
      </c>
      <c r="Y1483" s="178">
        <v>2007</v>
      </c>
      <c r="Z1483" s="190"/>
      <c r="AA1483" s="190"/>
      <c r="AB1483" s="191" t="s">
        <v>4529</v>
      </c>
      <c r="AC1483" s="190"/>
    </row>
    <row r="1484" spans="1:29">
      <c r="A1484" s="261" t="s">
        <v>4530</v>
      </c>
      <c r="B1484" s="218">
        <v>40</v>
      </c>
      <c r="C1484" s="178">
        <v>50</v>
      </c>
      <c r="D1484" s="218">
        <f t="shared" si="2591"/>
        <v>45</v>
      </c>
      <c r="E1484" s="178">
        <v>34</v>
      </c>
      <c r="F1484" s="178">
        <v>54</v>
      </c>
      <c r="G1484" s="178">
        <f t="shared" si="2480"/>
        <v>-20</v>
      </c>
      <c r="H1484" s="178">
        <f t="shared" si="2592"/>
        <v>44</v>
      </c>
      <c r="I1484" s="218">
        <f t="shared" si="2482"/>
        <v>1</v>
      </c>
      <c r="J1484" s="213" t="s">
        <v>1609</v>
      </c>
      <c r="K1484" s="213" t="s">
        <v>1815</v>
      </c>
      <c r="L1484" s="213" t="s">
        <v>1547</v>
      </c>
      <c r="M1484" s="221">
        <v>6.5</v>
      </c>
      <c r="N1484" s="222">
        <f t="shared" ref="N1484:N1485" si="2595">M1484*1000000</f>
        <v>6500000</v>
      </c>
      <c r="O1484" s="184">
        <v>15.99</v>
      </c>
      <c r="P1484" s="222">
        <f t="shared" ref="P1484:P1485" si="2596">O1484*1000000</f>
        <v>15990000</v>
      </c>
      <c r="Q1484" s="184">
        <v>6.95</v>
      </c>
      <c r="R1484" s="180">
        <f t="shared" ref="R1484:R1485" si="2597">SUM(Q1484*1000000)</f>
        <v>6950000</v>
      </c>
      <c r="S1484" s="222">
        <f t="shared" ref="S1484:S1485" si="2598">T1484*1000000</f>
        <v>16000000</v>
      </c>
      <c r="T1484" s="222">
        <v>16</v>
      </c>
      <c r="U1484" s="209">
        <f t="shared" si="2593"/>
        <v>0.43437500000000001</v>
      </c>
      <c r="V1484" s="187">
        <v>20</v>
      </c>
      <c r="W1484" s="223">
        <f t="shared" si="2594"/>
        <v>0.8</v>
      </c>
      <c r="X1484" s="228">
        <f t="shared" si="2553"/>
        <v>0.32500000000000001</v>
      </c>
      <c r="Y1484" s="178">
        <v>2009</v>
      </c>
      <c r="Z1484" s="190"/>
      <c r="AA1484" s="190"/>
      <c r="AB1484" s="224" t="s">
        <v>4531</v>
      </c>
      <c r="AC1484" s="189"/>
    </row>
    <row r="1485" spans="1:29">
      <c r="A1485" s="261" t="s">
        <v>4532</v>
      </c>
      <c r="B1485" s="218">
        <v>81</v>
      </c>
      <c r="C1485" s="178">
        <v>69</v>
      </c>
      <c r="D1485" s="218">
        <f t="shared" si="2591"/>
        <v>75</v>
      </c>
      <c r="E1485" s="178">
        <v>83</v>
      </c>
      <c r="F1485" s="178">
        <v>80</v>
      </c>
      <c r="G1485" s="178">
        <f t="shared" si="2480"/>
        <v>3</v>
      </c>
      <c r="H1485" s="178">
        <f t="shared" si="2592"/>
        <v>81.5</v>
      </c>
      <c r="I1485" s="218">
        <f t="shared" si="2482"/>
        <v>-6.5</v>
      </c>
      <c r="J1485" s="213" t="s">
        <v>1609</v>
      </c>
      <c r="K1485" s="213" t="s">
        <v>4533</v>
      </c>
      <c r="L1485" s="213" t="s">
        <v>1541</v>
      </c>
      <c r="M1485" s="221">
        <v>10.6</v>
      </c>
      <c r="N1485" s="222">
        <f t="shared" si="2595"/>
        <v>10600000</v>
      </c>
      <c r="O1485" s="184">
        <v>31.52</v>
      </c>
      <c r="P1485" s="222">
        <f t="shared" si="2596"/>
        <v>31520000</v>
      </c>
      <c r="Q1485" s="184">
        <v>16.14</v>
      </c>
      <c r="R1485" s="180">
        <f t="shared" si="2597"/>
        <v>16140000</v>
      </c>
      <c r="S1485" s="222">
        <f t="shared" si="2598"/>
        <v>47660000</v>
      </c>
      <c r="T1485" s="222">
        <f>SUM(O1485+Q1485)</f>
        <v>47.66</v>
      </c>
      <c r="U1485" s="209">
        <f t="shared" si="2593"/>
        <v>0.33864876206462441</v>
      </c>
      <c r="V1485" s="187">
        <v>60</v>
      </c>
      <c r="W1485" s="223">
        <f t="shared" si="2594"/>
        <v>0.79433333333333322</v>
      </c>
      <c r="X1485" s="228">
        <f t="shared" si="2553"/>
        <v>0.17666666666666667</v>
      </c>
      <c r="Y1485" s="178">
        <v>2010</v>
      </c>
      <c r="Z1485" s="190"/>
      <c r="AA1485" s="190"/>
      <c r="AB1485" s="224" t="s">
        <v>4534</v>
      </c>
      <c r="AC1485" s="189"/>
    </row>
    <row r="1486" spans="1:29">
      <c r="A1486" s="267" t="s">
        <v>4535</v>
      </c>
      <c r="B1486" s="177">
        <v>41</v>
      </c>
      <c r="C1486" s="178">
        <v>43</v>
      </c>
      <c r="D1486" s="180">
        <f>(B1486+C1486)/2</f>
        <v>42</v>
      </c>
      <c r="E1486" s="178">
        <v>42</v>
      </c>
      <c r="F1486" s="180">
        <v>51</v>
      </c>
      <c r="G1486" s="181">
        <f t="shared" si="2480"/>
        <v>-9</v>
      </c>
      <c r="H1486" s="182">
        <f>(E1486+F1486)/2</f>
        <v>46.5</v>
      </c>
      <c r="I1486" s="181">
        <f t="shared" si="2482"/>
        <v>-4.5</v>
      </c>
      <c r="J1486" s="183" t="s">
        <v>3720</v>
      </c>
      <c r="K1486" s="183" t="s">
        <v>3721</v>
      </c>
      <c r="L1486" s="183" t="s">
        <v>1557</v>
      </c>
      <c r="M1486" s="184">
        <f>N1486/1000000</f>
        <v>7.8101120000000002</v>
      </c>
      <c r="N1486" s="180">
        <v>7810112</v>
      </c>
      <c r="O1486" s="184">
        <f>P1486/1000000</f>
        <v>14.841338</v>
      </c>
      <c r="P1486" s="180">
        <v>14841338</v>
      </c>
      <c r="Q1486" s="184">
        <f t="shared" ref="Q1486:Q1491" si="2599">R1486/1000000</f>
        <v>19.260853000000001</v>
      </c>
      <c r="R1486" s="180">
        <v>19260853</v>
      </c>
      <c r="S1486" s="180">
        <v>34102191</v>
      </c>
      <c r="T1486" s="185">
        <f>S1486/100000</f>
        <v>341.02190999999999</v>
      </c>
      <c r="U1486" s="186">
        <f t="shared" si="2593"/>
        <v>0.56479810930623198</v>
      </c>
      <c r="V1486" s="187">
        <v>43</v>
      </c>
      <c r="W1486" s="239">
        <f>SUM(S1486/(V1486*1000000))</f>
        <v>0.79307420930232553</v>
      </c>
      <c r="X1486" s="186">
        <f t="shared" si="2553"/>
        <v>0.18163051162790697</v>
      </c>
      <c r="Y1486" s="178">
        <v>2018</v>
      </c>
      <c r="Z1486" s="190"/>
      <c r="AA1486" s="190"/>
      <c r="AB1486" s="191" t="s">
        <v>4536</v>
      </c>
      <c r="AC1486" s="190"/>
    </row>
    <row r="1487" spans="1:29">
      <c r="A1487" s="261" t="s">
        <v>4537</v>
      </c>
      <c r="B1487" s="218">
        <v>41</v>
      </c>
      <c r="C1487" s="178">
        <v>47</v>
      </c>
      <c r="D1487" s="178">
        <v>44</v>
      </c>
      <c r="E1487" s="178">
        <v>55</v>
      </c>
      <c r="F1487" s="178">
        <v>59</v>
      </c>
      <c r="G1487" s="178">
        <v>-4</v>
      </c>
      <c r="H1487" s="178">
        <v>57</v>
      </c>
      <c r="I1487" s="178">
        <v>-13</v>
      </c>
      <c r="J1487" s="213" t="s">
        <v>1550</v>
      </c>
      <c r="K1487" s="213" t="s">
        <v>2369</v>
      </c>
      <c r="L1487" s="213" t="s">
        <v>1541</v>
      </c>
      <c r="M1487" s="221">
        <v>14</v>
      </c>
      <c r="N1487" s="269">
        <v>14437269</v>
      </c>
      <c r="O1487" s="184">
        <v>39</v>
      </c>
      <c r="P1487" s="269">
        <v>38518613</v>
      </c>
      <c r="Q1487" s="184">
        <f t="shared" si="2599"/>
        <v>20.9</v>
      </c>
      <c r="R1487" s="185">
        <v>20900000</v>
      </c>
      <c r="S1487" s="269">
        <v>59418613</v>
      </c>
      <c r="T1487" s="222">
        <v>59</v>
      </c>
      <c r="U1487" s="209">
        <f t="shared" si="2593"/>
        <v>0.35174163355176263</v>
      </c>
      <c r="V1487" s="187">
        <v>75</v>
      </c>
      <c r="W1487" s="223">
        <v>0.79220000000000002</v>
      </c>
      <c r="X1487" s="228">
        <f t="shared" si="2553"/>
        <v>0.18666666666666668</v>
      </c>
      <c r="Y1487" s="182">
        <v>2012</v>
      </c>
      <c r="Z1487" s="190"/>
      <c r="AA1487" s="190"/>
      <c r="AB1487" s="224" t="s">
        <v>4538</v>
      </c>
      <c r="AC1487" s="189"/>
    </row>
    <row r="1488" spans="1:29">
      <c r="A1488" s="264" t="s">
        <v>4539</v>
      </c>
      <c r="B1488" s="206">
        <v>12</v>
      </c>
      <c r="C1488" s="189">
        <v>27</v>
      </c>
      <c r="D1488" s="189">
        <f t="shared" ref="D1488:D1491" si="2600">(B1488+C1488)/2</f>
        <v>19.5</v>
      </c>
      <c r="E1488" s="195">
        <v>30</v>
      </c>
      <c r="F1488" s="189">
        <v>32</v>
      </c>
      <c r="G1488" s="195">
        <f t="shared" ref="G1488:G1511" si="2601">SUM(E1488-F1488)</f>
        <v>-2</v>
      </c>
      <c r="H1488" s="189">
        <f t="shared" ref="H1488:H1491" si="2602">(E1488+F1488)/2</f>
        <v>31</v>
      </c>
      <c r="I1488" s="195">
        <f t="shared" ref="I1488:I1511" si="2603">SUM(D1488-H1488)</f>
        <v>-11.5</v>
      </c>
      <c r="J1488" s="193" t="s">
        <v>1609</v>
      </c>
      <c r="K1488" s="193" t="s">
        <v>1842</v>
      </c>
      <c r="L1488" s="193" t="s">
        <v>1541</v>
      </c>
      <c r="M1488" s="184">
        <f t="shared" ref="M1488:M1491" si="2604">N1488/1000000</f>
        <v>4.2005860000000004</v>
      </c>
      <c r="N1488" s="185">
        <v>4200586</v>
      </c>
      <c r="O1488" s="184">
        <f t="shared" ref="O1488:O1491" si="2605">P1488/1000000</f>
        <v>7.6961339999999998</v>
      </c>
      <c r="P1488" s="180">
        <v>7696134</v>
      </c>
      <c r="Q1488" s="184">
        <f t="shared" si="2599"/>
        <v>39.579560999999998</v>
      </c>
      <c r="R1488" s="180">
        <v>39579561</v>
      </c>
      <c r="S1488" s="185">
        <f>SUM(P1488+Q1488*1000000)</f>
        <v>47275695</v>
      </c>
      <c r="T1488" s="185">
        <f t="shared" ref="T1488:T1491" si="2606">S1488/1000000</f>
        <v>47.275694999999999</v>
      </c>
      <c r="U1488" s="209">
        <f t="shared" si="2593"/>
        <v>0.83720738531712757</v>
      </c>
      <c r="V1488" s="187">
        <v>60</v>
      </c>
      <c r="W1488" s="223">
        <f>SUM(T1488/V1488)</f>
        <v>0.78792825</v>
      </c>
      <c r="X1488" s="228">
        <f t="shared" si="2553"/>
        <v>7.0009766666666667E-2</v>
      </c>
      <c r="Y1488" s="189">
        <v>2015</v>
      </c>
      <c r="Z1488" s="190"/>
      <c r="AA1488" s="190"/>
      <c r="AB1488" s="224" t="s">
        <v>4540</v>
      </c>
      <c r="AC1488" s="189"/>
    </row>
    <row r="1489" spans="1:29">
      <c r="A1489" s="249" t="s">
        <v>4541</v>
      </c>
      <c r="B1489" s="177">
        <v>67</v>
      </c>
      <c r="C1489" s="177">
        <v>51</v>
      </c>
      <c r="D1489" s="177">
        <f t="shared" si="2600"/>
        <v>59</v>
      </c>
      <c r="E1489" s="177">
        <v>67</v>
      </c>
      <c r="F1489" s="177">
        <v>62</v>
      </c>
      <c r="G1489" s="177">
        <f t="shared" si="2601"/>
        <v>5</v>
      </c>
      <c r="H1489" s="177">
        <f t="shared" si="2602"/>
        <v>64.5</v>
      </c>
      <c r="I1489" s="177">
        <f t="shared" si="2603"/>
        <v>-5.5</v>
      </c>
      <c r="J1489" s="183" t="s">
        <v>1554</v>
      </c>
      <c r="K1489" s="232" t="s">
        <v>1774</v>
      </c>
      <c r="L1489" s="232" t="s">
        <v>1541</v>
      </c>
      <c r="M1489" s="216">
        <f t="shared" si="2604"/>
        <v>0.60677499999999995</v>
      </c>
      <c r="N1489" s="180">
        <v>606775</v>
      </c>
      <c r="O1489" s="216">
        <f t="shared" si="2605"/>
        <v>1.182636</v>
      </c>
      <c r="P1489" s="180">
        <v>1182636</v>
      </c>
      <c r="Q1489" s="216">
        <f t="shared" si="2599"/>
        <v>2.1249289999999998</v>
      </c>
      <c r="R1489" s="180">
        <v>2124929</v>
      </c>
      <c r="S1489" s="180">
        <f>P1489+R1489</f>
        <v>3307565</v>
      </c>
      <c r="T1489" s="180">
        <f t="shared" si="2606"/>
        <v>3.3075649999999999</v>
      </c>
      <c r="U1489" s="234">
        <f t="shared" si="2593"/>
        <v>0.64244512201574266</v>
      </c>
      <c r="V1489" s="227">
        <v>4.2</v>
      </c>
      <c r="W1489" s="235">
        <f t="shared" ref="W1489:W1490" si="2607">SUM(S1489/(V1489*1000000))</f>
        <v>0.78751547619047624</v>
      </c>
      <c r="X1489" s="234">
        <f t="shared" si="2553"/>
        <v>0.14447023809523807</v>
      </c>
      <c r="Y1489" s="177">
        <v>2019</v>
      </c>
      <c r="Z1489" s="236"/>
      <c r="AA1489" s="236"/>
      <c r="AB1489" s="232" t="s">
        <v>1537</v>
      </c>
      <c r="AC1489" s="190"/>
    </row>
    <row r="1490" spans="1:29">
      <c r="A1490" s="262" t="s">
        <v>4542</v>
      </c>
      <c r="B1490" s="177">
        <v>83</v>
      </c>
      <c r="C1490" s="195">
        <v>66</v>
      </c>
      <c r="D1490" s="180">
        <f t="shared" si="2600"/>
        <v>74.5</v>
      </c>
      <c r="E1490" s="195">
        <v>88</v>
      </c>
      <c r="F1490" s="195">
        <v>60</v>
      </c>
      <c r="G1490" s="211">
        <f t="shared" si="2601"/>
        <v>28</v>
      </c>
      <c r="H1490" s="211">
        <f t="shared" si="2602"/>
        <v>74</v>
      </c>
      <c r="I1490" s="181">
        <f t="shared" si="2603"/>
        <v>0.5</v>
      </c>
      <c r="J1490" s="196" t="s">
        <v>1572</v>
      </c>
      <c r="K1490" s="196" t="s">
        <v>1572</v>
      </c>
      <c r="L1490" s="183" t="s">
        <v>1536</v>
      </c>
      <c r="M1490" s="198">
        <f t="shared" si="2604"/>
        <v>3.0008050000000002</v>
      </c>
      <c r="N1490" s="180">
        <v>3000805</v>
      </c>
      <c r="O1490" s="198">
        <f t="shared" si="2605"/>
        <v>9.4035430000000009</v>
      </c>
      <c r="P1490" s="180">
        <v>9403543</v>
      </c>
      <c r="Q1490" s="198">
        <f t="shared" si="2599"/>
        <v>0</v>
      </c>
      <c r="R1490" s="181">
        <f>S1490-P1490</f>
        <v>0</v>
      </c>
      <c r="S1490" s="180">
        <v>9403543</v>
      </c>
      <c r="T1490" s="180">
        <f t="shared" si="2606"/>
        <v>9.4035430000000009</v>
      </c>
      <c r="U1490" s="186">
        <f t="shared" si="2593"/>
        <v>0</v>
      </c>
      <c r="V1490" s="227">
        <v>12</v>
      </c>
      <c r="W1490" s="239">
        <f t="shared" si="2607"/>
        <v>0.7836285833333333</v>
      </c>
      <c r="X1490" s="186">
        <f t="shared" si="2553"/>
        <v>0.25006708333333333</v>
      </c>
      <c r="Y1490" s="195">
        <v>2017</v>
      </c>
      <c r="Z1490" s="202"/>
      <c r="AA1490" s="202"/>
      <c r="AB1490" s="203" t="s">
        <v>4543</v>
      </c>
      <c r="AC1490" s="202"/>
    </row>
    <row r="1491" spans="1:29">
      <c r="A1491" s="262" t="s">
        <v>4544</v>
      </c>
      <c r="B1491" s="177">
        <v>63</v>
      </c>
      <c r="C1491" s="195">
        <v>58</v>
      </c>
      <c r="D1491" s="252">
        <f t="shared" si="2600"/>
        <v>60.5</v>
      </c>
      <c r="E1491" s="195">
        <v>73</v>
      </c>
      <c r="F1491" s="195">
        <v>71</v>
      </c>
      <c r="G1491" s="180">
        <f t="shared" si="2601"/>
        <v>2</v>
      </c>
      <c r="H1491" s="195">
        <f t="shared" si="2602"/>
        <v>72</v>
      </c>
      <c r="I1491" s="208">
        <f t="shared" si="2603"/>
        <v>-11.5</v>
      </c>
      <c r="J1491" s="204" t="s">
        <v>1554</v>
      </c>
      <c r="K1491" s="204" t="s">
        <v>1554</v>
      </c>
      <c r="L1491" s="183" t="s">
        <v>1541</v>
      </c>
      <c r="M1491" s="184">
        <f t="shared" si="2604"/>
        <v>8.0000579999999992</v>
      </c>
      <c r="N1491" s="180">
        <v>8000058</v>
      </c>
      <c r="O1491" s="216">
        <f t="shared" si="2605"/>
        <v>21.567387</v>
      </c>
      <c r="P1491" s="180">
        <v>21567387</v>
      </c>
      <c r="Q1491" s="184">
        <f t="shared" si="2599"/>
        <v>9.75915</v>
      </c>
      <c r="R1491" s="185">
        <v>9759150</v>
      </c>
      <c r="S1491" s="185">
        <f>R1491+P1491</f>
        <v>31326537</v>
      </c>
      <c r="T1491" s="185">
        <f t="shared" si="2606"/>
        <v>31.326536999999998</v>
      </c>
      <c r="U1491" s="209">
        <f>R1491/S1491</f>
        <v>0.31152980618317305</v>
      </c>
      <c r="V1491" s="187">
        <v>40</v>
      </c>
      <c r="W1491" s="188">
        <f t="shared" ref="W1491:W1498" si="2608">SUM(T1491/V1491)</f>
        <v>0.78316342499999991</v>
      </c>
      <c r="X1491" s="209">
        <f>N1491/(V1491*1000000)</f>
        <v>0.20000145</v>
      </c>
      <c r="Y1491" s="195">
        <v>2016</v>
      </c>
      <c r="Z1491" s="190"/>
      <c r="AA1491" s="190"/>
      <c r="AB1491" s="191" t="s">
        <v>4545</v>
      </c>
      <c r="AC1491" s="190"/>
    </row>
    <row r="1492" spans="1:29">
      <c r="A1492" s="261" t="s">
        <v>4546</v>
      </c>
      <c r="B1492" s="218">
        <v>38</v>
      </c>
      <c r="C1492" s="178">
        <v>37</v>
      </c>
      <c r="D1492" s="218">
        <f t="shared" ref="D1492:D1495" si="2609">AVERAGE(B1492:C1492)</f>
        <v>37.5</v>
      </c>
      <c r="E1492" s="178">
        <v>61</v>
      </c>
      <c r="F1492" s="178">
        <v>76</v>
      </c>
      <c r="G1492" s="178">
        <f t="shared" si="2601"/>
        <v>-15</v>
      </c>
      <c r="H1492" s="178">
        <f t="shared" ref="H1492:H1495" si="2610">AVERAGE(E1492:F1492)</f>
        <v>68.5</v>
      </c>
      <c r="I1492" s="218">
        <f t="shared" si="2603"/>
        <v>-31</v>
      </c>
      <c r="J1492" s="213" t="s">
        <v>1609</v>
      </c>
      <c r="K1492" s="213" t="s">
        <v>1821</v>
      </c>
      <c r="L1492" s="213" t="s">
        <v>1541</v>
      </c>
      <c r="M1492" s="221">
        <v>18.600000000000001</v>
      </c>
      <c r="N1492" s="222">
        <f>M1492*1000000</f>
        <v>18600000</v>
      </c>
      <c r="O1492" s="184">
        <v>43.95</v>
      </c>
      <c r="P1492" s="222">
        <f>O1492*1000000</f>
        <v>43950000</v>
      </c>
      <c r="Q1492" s="184">
        <v>50</v>
      </c>
      <c r="R1492" s="180">
        <f>SUM(Q1492*1000000)</f>
        <v>50000000</v>
      </c>
      <c r="S1492" s="222">
        <f>T1492*1000000</f>
        <v>93950000</v>
      </c>
      <c r="T1492" s="222">
        <v>93.95</v>
      </c>
      <c r="U1492" s="209">
        <f t="shared" ref="U1492:U1509" si="2611">(R1492/S1492)</f>
        <v>0.53219797764768495</v>
      </c>
      <c r="V1492" s="187">
        <v>120</v>
      </c>
      <c r="W1492" s="223">
        <f t="shared" si="2608"/>
        <v>0.78291666666666671</v>
      </c>
      <c r="X1492" s="228">
        <f t="shared" ref="X1492:X1509" si="2612">SUM(M1492/V1492)</f>
        <v>0.155</v>
      </c>
      <c r="Y1492" s="178">
        <v>2008</v>
      </c>
      <c r="Z1492" s="190"/>
      <c r="AA1492" s="190"/>
      <c r="AB1492" s="224" t="s">
        <v>4547</v>
      </c>
      <c r="AC1492" s="189"/>
    </row>
    <row r="1493" spans="1:29">
      <c r="A1493" s="263" t="s">
        <v>4548</v>
      </c>
      <c r="B1493" s="206">
        <v>58</v>
      </c>
      <c r="C1493" s="189">
        <v>60</v>
      </c>
      <c r="D1493" s="253">
        <f t="shared" si="2609"/>
        <v>59</v>
      </c>
      <c r="E1493" s="189">
        <v>69</v>
      </c>
      <c r="F1493" s="189">
        <v>59</v>
      </c>
      <c r="G1493" s="244">
        <f t="shared" si="2601"/>
        <v>10</v>
      </c>
      <c r="H1493" s="244">
        <f t="shared" si="2610"/>
        <v>64</v>
      </c>
      <c r="I1493" s="244">
        <f t="shared" si="2603"/>
        <v>-5</v>
      </c>
      <c r="J1493" s="193" t="s">
        <v>1688</v>
      </c>
      <c r="K1493" s="193" t="s">
        <v>1745</v>
      </c>
      <c r="L1493" s="193" t="s">
        <v>1536</v>
      </c>
      <c r="M1493" s="184">
        <f>N1493/1000000</f>
        <v>8.4282999999999997E-2</v>
      </c>
      <c r="N1493" s="185">
        <v>84283</v>
      </c>
      <c r="O1493" s="184">
        <f>P1493/1000000</f>
        <v>8.3230850000000007</v>
      </c>
      <c r="P1493" s="185">
        <v>8323085</v>
      </c>
      <c r="Q1493" s="184">
        <f>R1493/1000000</f>
        <v>19.010750000000002</v>
      </c>
      <c r="R1493" s="185">
        <v>19010750</v>
      </c>
      <c r="S1493" s="185">
        <v>27333835</v>
      </c>
      <c r="T1493" s="185">
        <f>S1493/1000000</f>
        <v>27.333835000000001</v>
      </c>
      <c r="U1493" s="209">
        <f t="shared" si="2611"/>
        <v>0.69550247888743022</v>
      </c>
      <c r="V1493" s="187">
        <v>35</v>
      </c>
      <c r="W1493" s="223">
        <f t="shared" si="2608"/>
        <v>0.78096671428571429</v>
      </c>
      <c r="X1493" s="228">
        <f t="shared" si="2612"/>
        <v>2.4080857142857143E-3</v>
      </c>
      <c r="Y1493" s="189">
        <v>2013</v>
      </c>
      <c r="Z1493" s="190"/>
      <c r="AA1493" s="190"/>
      <c r="AB1493" s="224" t="s">
        <v>4549</v>
      </c>
      <c r="AC1493" s="189"/>
    </row>
    <row r="1494" spans="1:29">
      <c r="A1494" s="261" t="s">
        <v>4550</v>
      </c>
      <c r="B1494" s="218">
        <v>46</v>
      </c>
      <c r="C1494" s="178">
        <v>47</v>
      </c>
      <c r="D1494" s="218">
        <f t="shared" si="2609"/>
        <v>46.5</v>
      </c>
      <c r="E1494" s="178">
        <v>55</v>
      </c>
      <c r="F1494" s="178">
        <v>73</v>
      </c>
      <c r="G1494" s="178">
        <f t="shared" si="2601"/>
        <v>-18</v>
      </c>
      <c r="H1494" s="178">
        <f t="shared" si="2610"/>
        <v>64</v>
      </c>
      <c r="I1494" s="218">
        <f t="shared" si="2603"/>
        <v>-17.5</v>
      </c>
      <c r="J1494" s="213" t="s">
        <v>1701</v>
      </c>
      <c r="K1494" s="213" t="s">
        <v>4271</v>
      </c>
      <c r="L1494" s="213" t="s">
        <v>1574</v>
      </c>
      <c r="M1494" s="221">
        <v>3.9</v>
      </c>
      <c r="N1494" s="222">
        <f t="shared" ref="N1494:N1495" si="2613">M1494*1000000</f>
        <v>3900000</v>
      </c>
      <c r="O1494" s="184">
        <v>9.1999999999999993</v>
      </c>
      <c r="P1494" s="222">
        <f t="shared" ref="P1494:P1495" si="2614">O1494*1000000</f>
        <v>9200000</v>
      </c>
      <c r="Q1494" s="184">
        <v>7.2</v>
      </c>
      <c r="R1494" s="180">
        <f t="shared" ref="R1494:R1495" si="2615">SUM(Q1494*1000000)</f>
        <v>7200000</v>
      </c>
      <c r="S1494" s="222">
        <f t="shared" ref="S1494:S1495" si="2616">T1494*1000000</f>
        <v>16399999.999999998</v>
      </c>
      <c r="T1494" s="222">
        <v>16.399999999999999</v>
      </c>
      <c r="U1494" s="209">
        <f t="shared" si="2611"/>
        <v>0.4390243902439025</v>
      </c>
      <c r="V1494" s="187">
        <v>21</v>
      </c>
      <c r="W1494" s="223">
        <f t="shared" si="2608"/>
        <v>0.78095238095238084</v>
      </c>
      <c r="X1494" s="228">
        <f t="shared" si="2612"/>
        <v>0.18571428571428572</v>
      </c>
      <c r="Y1494" s="178">
        <v>2009</v>
      </c>
      <c r="Z1494" s="190"/>
      <c r="AA1494" s="190"/>
      <c r="AB1494" s="224" t="s">
        <v>4551</v>
      </c>
      <c r="AC1494" s="189"/>
    </row>
    <row r="1495" spans="1:29">
      <c r="A1495" s="261" t="s">
        <v>4552</v>
      </c>
      <c r="B1495" s="218">
        <v>68</v>
      </c>
      <c r="C1495" s="178">
        <v>61</v>
      </c>
      <c r="D1495" s="218">
        <f t="shared" si="2609"/>
        <v>64.5</v>
      </c>
      <c r="E1495" s="178">
        <v>71</v>
      </c>
      <c r="F1495" s="178">
        <v>70</v>
      </c>
      <c r="G1495" s="178">
        <f t="shared" si="2601"/>
        <v>1</v>
      </c>
      <c r="H1495" s="178">
        <f t="shared" si="2610"/>
        <v>70.5</v>
      </c>
      <c r="I1495" s="218">
        <f t="shared" si="2603"/>
        <v>-6</v>
      </c>
      <c r="J1495" s="213" t="s">
        <v>1641</v>
      </c>
      <c r="K1495" s="213" t="s">
        <v>1641</v>
      </c>
      <c r="L1495" s="213" t="s">
        <v>1547</v>
      </c>
      <c r="M1495" s="221">
        <v>1.62</v>
      </c>
      <c r="N1495" s="222">
        <f t="shared" si="2613"/>
        <v>1620000</v>
      </c>
      <c r="O1495" s="184">
        <v>6.79</v>
      </c>
      <c r="P1495" s="222">
        <f t="shared" si="2614"/>
        <v>6790000</v>
      </c>
      <c r="Q1495" s="184">
        <v>2.92</v>
      </c>
      <c r="R1495" s="180">
        <f t="shared" si="2615"/>
        <v>2920000</v>
      </c>
      <c r="S1495" s="222">
        <f t="shared" si="2616"/>
        <v>9710000</v>
      </c>
      <c r="T1495" s="222">
        <f>SUM(O1495+Q1495)</f>
        <v>9.7100000000000009</v>
      </c>
      <c r="U1495" s="209">
        <f t="shared" si="2611"/>
        <v>0.30072090628218334</v>
      </c>
      <c r="V1495" s="187">
        <v>12.5</v>
      </c>
      <c r="W1495" s="223">
        <f t="shared" si="2608"/>
        <v>0.77680000000000005</v>
      </c>
      <c r="X1495" s="228">
        <f t="shared" si="2612"/>
        <v>0.12960000000000002</v>
      </c>
      <c r="Y1495" s="178">
        <v>2010</v>
      </c>
      <c r="Z1495" s="190"/>
      <c r="AA1495" s="190"/>
      <c r="AB1495" s="224" t="s">
        <v>4553</v>
      </c>
      <c r="AC1495" s="189"/>
    </row>
    <row r="1496" spans="1:29">
      <c r="A1496" s="264" t="s">
        <v>4554</v>
      </c>
      <c r="B1496" s="206">
        <v>26</v>
      </c>
      <c r="C1496" s="189">
        <v>36</v>
      </c>
      <c r="D1496" s="253">
        <f>(B1496+C1496)/2</f>
        <v>31</v>
      </c>
      <c r="E1496" s="195">
        <v>50</v>
      </c>
      <c r="F1496" s="189">
        <v>50</v>
      </c>
      <c r="G1496" s="246">
        <f t="shared" si="2601"/>
        <v>0</v>
      </c>
      <c r="H1496" s="244">
        <f>(E1496+F1496)/2</f>
        <v>50</v>
      </c>
      <c r="I1496" s="246">
        <f t="shared" si="2603"/>
        <v>-19</v>
      </c>
      <c r="J1496" s="193" t="s">
        <v>1757</v>
      </c>
      <c r="K1496" s="193" t="s">
        <v>1757</v>
      </c>
      <c r="L1496" s="193" t="s">
        <v>1541</v>
      </c>
      <c r="M1496" s="184">
        <f>N1496/1000000</f>
        <v>15.315435000000001</v>
      </c>
      <c r="N1496" s="185">
        <v>15315435</v>
      </c>
      <c r="O1496" s="184">
        <f>P1496/1000000</f>
        <v>32.37135</v>
      </c>
      <c r="P1496" s="180">
        <v>32371350</v>
      </c>
      <c r="Q1496" s="184">
        <f>R1496/1000000</f>
        <v>81.599999999999994</v>
      </c>
      <c r="R1496" s="180">
        <v>81600000</v>
      </c>
      <c r="S1496" s="185">
        <f>SUM(P1496+(Q1496*1000000))</f>
        <v>113971350</v>
      </c>
      <c r="T1496" s="185">
        <f t="shared" ref="T1496:T1498" si="2617">S1496/1000000</f>
        <v>113.97135</v>
      </c>
      <c r="U1496" s="209">
        <f t="shared" si="2611"/>
        <v>0.71596940810124654</v>
      </c>
      <c r="V1496" s="227">
        <v>150</v>
      </c>
      <c r="W1496" s="223">
        <f t="shared" si="2608"/>
        <v>0.75980899999999996</v>
      </c>
      <c r="X1496" s="228">
        <f t="shared" si="2612"/>
        <v>0.10210290000000001</v>
      </c>
      <c r="Y1496" s="189">
        <v>2015</v>
      </c>
      <c r="Z1496" s="190"/>
      <c r="AA1496" s="190"/>
      <c r="AB1496" s="224" t="s">
        <v>4555</v>
      </c>
      <c r="AC1496" s="189"/>
    </row>
    <row r="1497" spans="1:29">
      <c r="A1497" s="261" t="s">
        <v>4556</v>
      </c>
      <c r="B1497" s="206">
        <v>83</v>
      </c>
      <c r="C1497" s="189">
        <v>71</v>
      </c>
      <c r="D1497" s="218">
        <f t="shared" ref="D1497:D1498" si="2618">AVERAGE(B1497:C1497)</f>
        <v>77</v>
      </c>
      <c r="E1497" s="189">
        <v>93</v>
      </c>
      <c r="F1497" s="178">
        <v>84</v>
      </c>
      <c r="G1497" s="178">
        <f t="shared" si="2601"/>
        <v>9</v>
      </c>
      <c r="H1497" s="178">
        <f t="shared" ref="H1497:H1498" si="2619">AVERAGE(E1497:F1497)</f>
        <v>88.5</v>
      </c>
      <c r="I1497" s="218">
        <f t="shared" si="2603"/>
        <v>-11.5</v>
      </c>
      <c r="J1497" s="193" t="s">
        <v>1572</v>
      </c>
      <c r="K1497" s="213" t="s">
        <v>4338</v>
      </c>
      <c r="L1497" s="213" t="s">
        <v>1547</v>
      </c>
      <c r="M1497" s="184">
        <v>5.24</v>
      </c>
      <c r="N1497" s="222">
        <f>M1497*1000000</f>
        <v>5240000</v>
      </c>
      <c r="O1497" s="184">
        <v>13.66</v>
      </c>
      <c r="P1497" s="222">
        <f>O1497*1000000</f>
        <v>13660000</v>
      </c>
      <c r="Q1497" s="184">
        <v>9.4</v>
      </c>
      <c r="R1497" s="180">
        <f>SUM(Q1497*1000000)</f>
        <v>9400000</v>
      </c>
      <c r="S1497" s="185">
        <f>SUM(N1497:P1497)</f>
        <v>18900013.66</v>
      </c>
      <c r="T1497" s="180">
        <f t="shared" si="2617"/>
        <v>18.900013659999999</v>
      </c>
      <c r="U1497" s="209">
        <f t="shared" si="2611"/>
        <v>0.49735413789113631</v>
      </c>
      <c r="V1497" s="187">
        <v>25</v>
      </c>
      <c r="W1497" s="223">
        <f t="shared" si="2608"/>
        <v>0.75600054639999992</v>
      </c>
      <c r="X1497" s="228">
        <f t="shared" si="2612"/>
        <v>0.20960000000000001</v>
      </c>
      <c r="Y1497" s="178">
        <v>2011</v>
      </c>
      <c r="Z1497" s="190"/>
      <c r="AA1497" s="190"/>
      <c r="AB1497" s="224" t="s">
        <v>4557</v>
      </c>
      <c r="AC1497" s="189"/>
    </row>
    <row r="1498" spans="1:29">
      <c r="A1498" s="263" t="s">
        <v>4558</v>
      </c>
      <c r="B1498" s="206">
        <v>29</v>
      </c>
      <c r="C1498" s="189">
        <v>41</v>
      </c>
      <c r="D1498" s="253">
        <f t="shared" si="2618"/>
        <v>35</v>
      </c>
      <c r="E1498" s="189">
        <v>35</v>
      </c>
      <c r="F1498" s="189">
        <v>60</v>
      </c>
      <c r="G1498" s="244">
        <f t="shared" si="2601"/>
        <v>-25</v>
      </c>
      <c r="H1498" s="244">
        <f t="shared" si="2619"/>
        <v>47.5</v>
      </c>
      <c r="I1498" s="244">
        <f t="shared" si="2603"/>
        <v>-12.5</v>
      </c>
      <c r="J1498" s="193" t="s">
        <v>1544</v>
      </c>
      <c r="K1498" s="193" t="s">
        <v>2764</v>
      </c>
      <c r="L1498" s="193" t="s">
        <v>1557</v>
      </c>
      <c r="M1498" s="184">
        <f t="shared" ref="M1498:M1500" si="2620">N1498/1000000</f>
        <v>3.837183</v>
      </c>
      <c r="N1498" s="185">
        <v>3837183</v>
      </c>
      <c r="O1498" s="184">
        <f t="shared" ref="O1498:O1500" si="2621">P1498/1000000</f>
        <v>8.0081609999999994</v>
      </c>
      <c r="P1498" s="185">
        <v>8008161</v>
      </c>
      <c r="Q1498" s="184">
        <f t="shared" ref="Q1498:Q1500" si="2622">R1498/1000000</f>
        <v>7</v>
      </c>
      <c r="R1498" s="185">
        <v>7000000</v>
      </c>
      <c r="S1498" s="185">
        <v>15008161</v>
      </c>
      <c r="T1498" s="185">
        <f t="shared" si="2617"/>
        <v>15.008160999999999</v>
      </c>
      <c r="U1498" s="209">
        <f t="shared" si="2611"/>
        <v>0.4664129069510915</v>
      </c>
      <c r="V1498" s="227">
        <v>20</v>
      </c>
      <c r="W1498" s="223">
        <f t="shared" si="2608"/>
        <v>0.75040804999999999</v>
      </c>
      <c r="X1498" s="228">
        <f t="shared" si="2612"/>
        <v>0.19185915000000001</v>
      </c>
      <c r="Y1498" s="189">
        <v>2013</v>
      </c>
      <c r="Z1498" s="190"/>
      <c r="AA1498" s="190"/>
      <c r="AB1498" s="224" t="s">
        <v>4559</v>
      </c>
      <c r="AC1498" s="189"/>
    </row>
    <row r="1499" spans="1:29">
      <c r="A1499" s="268" t="s">
        <v>4560</v>
      </c>
      <c r="B1499" s="177">
        <v>59</v>
      </c>
      <c r="C1499" s="178">
        <v>58</v>
      </c>
      <c r="D1499" s="180">
        <f t="shared" ref="D1499:D1500" si="2623">(B1499+C1499)/2</f>
        <v>58.5</v>
      </c>
      <c r="E1499" s="178">
        <v>33</v>
      </c>
      <c r="F1499" s="180">
        <v>58</v>
      </c>
      <c r="G1499" s="181">
        <f t="shared" si="2601"/>
        <v>-25</v>
      </c>
      <c r="H1499" s="182">
        <f t="shared" ref="H1499:H1500" si="2624">(E1499+F1499)/2</f>
        <v>45.5</v>
      </c>
      <c r="I1499" s="181">
        <f t="shared" si="2603"/>
        <v>13</v>
      </c>
      <c r="J1499" s="183" t="s">
        <v>1534</v>
      </c>
      <c r="K1499" s="183" t="s">
        <v>1535</v>
      </c>
      <c r="L1499" s="183" t="s">
        <v>1547</v>
      </c>
      <c r="M1499" s="184">
        <f t="shared" si="2620"/>
        <v>3.2327900000000001</v>
      </c>
      <c r="N1499" s="180">
        <v>3232790</v>
      </c>
      <c r="O1499" s="184">
        <f t="shared" si="2621"/>
        <v>6.7081369999999998</v>
      </c>
      <c r="P1499" s="180">
        <v>6708137</v>
      </c>
      <c r="Q1499" s="184">
        <f t="shared" si="2622"/>
        <v>4.5166779999999997</v>
      </c>
      <c r="R1499" s="185">
        <f t="shared" ref="R1499:R1500" si="2625">S1499-P1499</f>
        <v>4516678</v>
      </c>
      <c r="S1499" s="180">
        <v>11224815</v>
      </c>
      <c r="T1499" s="185">
        <f>S1499/100000</f>
        <v>112.24815</v>
      </c>
      <c r="U1499" s="186">
        <f t="shared" si="2611"/>
        <v>0.40238329094956132</v>
      </c>
      <c r="V1499" s="187">
        <v>15</v>
      </c>
      <c r="W1499" s="239">
        <f t="shared" ref="W1499:W1500" si="2626">SUM(S1499/(V1499*1000000))</f>
        <v>0.74832100000000001</v>
      </c>
      <c r="X1499" s="186">
        <f t="shared" si="2612"/>
        <v>0.21551933333333334</v>
      </c>
      <c r="Y1499" s="178">
        <v>2018</v>
      </c>
      <c r="Z1499" s="190"/>
      <c r="AA1499" s="190"/>
      <c r="AB1499" s="191" t="s">
        <v>4561</v>
      </c>
      <c r="AC1499" s="190"/>
    </row>
    <row r="1500" spans="1:29">
      <c r="A1500" s="262" t="s">
        <v>4562</v>
      </c>
      <c r="B1500" s="177">
        <v>77</v>
      </c>
      <c r="C1500" s="195">
        <v>61</v>
      </c>
      <c r="D1500" s="180">
        <f t="shared" si="2623"/>
        <v>69</v>
      </c>
      <c r="E1500" s="195">
        <v>60</v>
      </c>
      <c r="F1500" s="195">
        <v>69</v>
      </c>
      <c r="G1500" s="182">
        <f t="shared" si="2601"/>
        <v>-9</v>
      </c>
      <c r="H1500" s="182">
        <f t="shared" si="2624"/>
        <v>64.5</v>
      </c>
      <c r="I1500" s="181">
        <f t="shared" si="2603"/>
        <v>4.5</v>
      </c>
      <c r="J1500" s="196" t="s">
        <v>1550</v>
      </c>
      <c r="K1500" s="196" t="s">
        <v>1633</v>
      </c>
      <c r="L1500" s="197" t="s">
        <v>1547</v>
      </c>
      <c r="M1500" s="198">
        <f t="shared" si="2620"/>
        <v>4.5317000000000003E-2</v>
      </c>
      <c r="N1500" s="180">
        <v>45317</v>
      </c>
      <c r="O1500" s="198">
        <f t="shared" si="2621"/>
        <v>4.0773330000000003</v>
      </c>
      <c r="P1500" s="180">
        <v>4077333</v>
      </c>
      <c r="Q1500" s="198">
        <f t="shared" si="2622"/>
        <v>0</v>
      </c>
      <c r="R1500" s="181">
        <f t="shared" si="2625"/>
        <v>0</v>
      </c>
      <c r="S1500" s="180">
        <v>4077333</v>
      </c>
      <c r="T1500" s="180">
        <f>S1500/1000000</f>
        <v>4.0773330000000003</v>
      </c>
      <c r="U1500" s="186">
        <f t="shared" si="2611"/>
        <v>0</v>
      </c>
      <c r="V1500" s="227">
        <v>5.5</v>
      </c>
      <c r="W1500" s="239">
        <f t="shared" si="2626"/>
        <v>0.74133327272727267</v>
      </c>
      <c r="X1500" s="186">
        <f t="shared" si="2612"/>
        <v>8.2394545454545463E-3</v>
      </c>
      <c r="Y1500" s="195">
        <v>2017</v>
      </c>
      <c r="Z1500" s="202"/>
      <c r="AA1500" s="202"/>
      <c r="AB1500" s="203" t="s">
        <v>4563</v>
      </c>
      <c r="AC1500" s="202"/>
    </row>
    <row r="1501" spans="1:29">
      <c r="A1501" s="261" t="s">
        <v>4564</v>
      </c>
      <c r="B1501" s="218">
        <v>67</v>
      </c>
      <c r="C1501" s="178">
        <v>65</v>
      </c>
      <c r="D1501" s="218">
        <f>AVERAGE(B1501:C1501)</f>
        <v>66</v>
      </c>
      <c r="E1501" s="178">
        <v>64</v>
      </c>
      <c r="F1501" s="178">
        <v>71</v>
      </c>
      <c r="G1501" s="178">
        <f t="shared" si="2601"/>
        <v>-7</v>
      </c>
      <c r="H1501" s="178">
        <f>AVERAGE(E1501:F1501)</f>
        <v>67.5</v>
      </c>
      <c r="I1501" s="218">
        <f t="shared" si="2603"/>
        <v>-1.5</v>
      </c>
      <c r="J1501" s="213" t="s">
        <v>1641</v>
      </c>
      <c r="K1501" s="213" t="s">
        <v>1642</v>
      </c>
      <c r="L1501" s="213" t="s">
        <v>1536</v>
      </c>
      <c r="M1501" s="221">
        <v>3.4</v>
      </c>
      <c r="N1501" s="222">
        <f>M1501*1000000</f>
        <v>3400000</v>
      </c>
      <c r="O1501" s="184">
        <v>8.1999999999999993</v>
      </c>
      <c r="P1501" s="222">
        <f>O1501*1000000</f>
        <v>8199999.9999999991</v>
      </c>
      <c r="Q1501" s="184">
        <v>0.68</v>
      </c>
      <c r="R1501" s="180">
        <f>SUM(Q1501*1000000)</f>
        <v>680000</v>
      </c>
      <c r="S1501" s="222">
        <f>T1501*1000000</f>
        <v>8880000</v>
      </c>
      <c r="T1501" s="222">
        <v>8.8800000000000008</v>
      </c>
      <c r="U1501" s="209">
        <f t="shared" si="2611"/>
        <v>7.6576576576576572E-2</v>
      </c>
      <c r="V1501" s="187">
        <v>12</v>
      </c>
      <c r="W1501" s="223">
        <f>SUM(T1501/V1501)</f>
        <v>0.7400000000000001</v>
      </c>
      <c r="X1501" s="228">
        <f t="shared" si="2612"/>
        <v>0.28333333333333333</v>
      </c>
      <c r="Y1501" s="178">
        <v>2008</v>
      </c>
      <c r="Z1501" s="190"/>
      <c r="AA1501" s="190"/>
      <c r="AB1501" s="224" t="s">
        <v>4565</v>
      </c>
      <c r="AC1501" s="189"/>
    </row>
    <row r="1502" spans="1:29">
      <c r="A1502" s="229" t="s">
        <v>4566</v>
      </c>
      <c r="B1502" s="177">
        <v>51</v>
      </c>
      <c r="C1502" s="206">
        <v>52</v>
      </c>
      <c r="D1502" s="177">
        <f t="shared" ref="D1502:D1503" si="2627">(B1502+C1502)/2</f>
        <v>51.5</v>
      </c>
      <c r="E1502" s="177">
        <v>64</v>
      </c>
      <c r="F1502" s="177">
        <v>59</v>
      </c>
      <c r="G1502" s="177">
        <f t="shared" si="2601"/>
        <v>5</v>
      </c>
      <c r="H1502" s="177">
        <f t="shared" ref="H1502:H1503" si="2628">(E1502+F1502)/2</f>
        <v>61.5</v>
      </c>
      <c r="I1502" s="177">
        <f t="shared" si="2603"/>
        <v>-10</v>
      </c>
      <c r="J1502" s="204" t="s">
        <v>1554</v>
      </c>
      <c r="K1502" s="231" t="s">
        <v>1554</v>
      </c>
      <c r="L1502" s="232" t="s">
        <v>1541</v>
      </c>
      <c r="M1502" s="216">
        <f t="shared" ref="M1502:M1503" si="2629">N1502/1000000</f>
        <v>2.51153</v>
      </c>
      <c r="N1502" s="233">
        <v>2511530</v>
      </c>
      <c r="O1502" s="216">
        <f t="shared" ref="O1502:O1503" si="2630">P1502/1000000</f>
        <v>4.9500289999999998</v>
      </c>
      <c r="P1502" s="180">
        <v>4950029</v>
      </c>
      <c r="Q1502" s="216">
        <f t="shared" ref="Q1502:Q1503" si="2631">R1502/1000000</f>
        <v>1.7</v>
      </c>
      <c r="R1502" s="233">
        <v>1700000</v>
      </c>
      <c r="S1502" s="180">
        <f>P1502+R1502</f>
        <v>6650029</v>
      </c>
      <c r="T1502" s="180">
        <f>S1502/1000000</f>
        <v>6.650029</v>
      </c>
      <c r="U1502" s="234">
        <f t="shared" si="2611"/>
        <v>0.25563798293210449</v>
      </c>
      <c r="V1502" s="227">
        <v>9</v>
      </c>
      <c r="W1502" s="235">
        <f t="shared" ref="W1502:W1503" si="2632">SUM(S1502/(V1502*1000000))</f>
        <v>0.73889211111111108</v>
      </c>
      <c r="X1502" s="234">
        <f t="shared" si="2612"/>
        <v>0.27905888888888891</v>
      </c>
      <c r="Y1502" s="177">
        <v>2019</v>
      </c>
      <c r="Z1502" s="236"/>
      <c r="AA1502" s="236"/>
      <c r="AB1502" s="248" t="s">
        <v>4567</v>
      </c>
      <c r="AC1502" s="190"/>
    </row>
    <row r="1503" spans="1:29">
      <c r="A1503" s="267" t="s">
        <v>787</v>
      </c>
      <c r="B1503" s="177">
        <v>16</v>
      </c>
      <c r="C1503" s="178">
        <v>32</v>
      </c>
      <c r="D1503" s="180">
        <f t="shared" si="2627"/>
        <v>24</v>
      </c>
      <c r="E1503" s="178">
        <v>45</v>
      </c>
      <c r="F1503" s="180">
        <v>35</v>
      </c>
      <c r="G1503" s="181">
        <f t="shared" si="2601"/>
        <v>10</v>
      </c>
      <c r="H1503" s="182">
        <f t="shared" si="2628"/>
        <v>40</v>
      </c>
      <c r="I1503" s="181">
        <f t="shared" si="2603"/>
        <v>-16</v>
      </c>
      <c r="J1503" s="183" t="s">
        <v>1544</v>
      </c>
      <c r="K1503" s="183" t="s">
        <v>1545</v>
      </c>
      <c r="L1503" s="183" t="s">
        <v>1541</v>
      </c>
      <c r="M1503" s="184">
        <f t="shared" si="2629"/>
        <v>9.1956699999999998</v>
      </c>
      <c r="N1503" s="180">
        <v>9195670</v>
      </c>
      <c r="O1503" s="184">
        <f t="shared" si="2630"/>
        <v>30.798508000000002</v>
      </c>
      <c r="P1503" s="180">
        <v>30798508</v>
      </c>
      <c r="Q1503" s="184">
        <f t="shared" si="2631"/>
        <v>42.740594999999999</v>
      </c>
      <c r="R1503" s="180">
        <v>42740595</v>
      </c>
      <c r="S1503" s="180">
        <v>73539103</v>
      </c>
      <c r="T1503" s="185">
        <f>S1503/100000</f>
        <v>735.39103</v>
      </c>
      <c r="U1503" s="186">
        <f t="shared" si="2611"/>
        <v>0.58119548996946568</v>
      </c>
      <c r="V1503" s="187">
        <v>100</v>
      </c>
      <c r="W1503" s="239">
        <f t="shared" si="2632"/>
        <v>0.73539102999999995</v>
      </c>
      <c r="X1503" s="186">
        <f t="shared" si="2612"/>
        <v>9.1956700000000002E-2</v>
      </c>
      <c r="Y1503" s="178">
        <v>2018</v>
      </c>
      <c r="Z1503" s="190"/>
      <c r="AA1503" s="190"/>
      <c r="AB1503" s="193" t="s">
        <v>1537</v>
      </c>
      <c r="AC1503" s="190"/>
    </row>
    <row r="1504" spans="1:29">
      <c r="A1504" s="261" t="s">
        <v>4568</v>
      </c>
      <c r="B1504" s="206">
        <v>17</v>
      </c>
      <c r="C1504" s="189">
        <v>41</v>
      </c>
      <c r="D1504" s="247">
        <f>AVERAGE(B1504:C1504)</f>
        <v>29</v>
      </c>
      <c r="E1504" s="189">
        <v>37</v>
      </c>
      <c r="F1504" s="178">
        <v>50</v>
      </c>
      <c r="G1504" s="220">
        <f t="shared" si="2601"/>
        <v>-13</v>
      </c>
      <c r="H1504" s="220">
        <f>AVERAGE(E1504:F1504)</f>
        <v>43.5</v>
      </c>
      <c r="I1504" s="220">
        <f t="shared" si="2603"/>
        <v>-14.5</v>
      </c>
      <c r="J1504" s="213" t="s">
        <v>1609</v>
      </c>
      <c r="K1504" s="213" t="s">
        <v>3154</v>
      </c>
      <c r="L1504" s="213" t="s">
        <v>1541</v>
      </c>
      <c r="M1504" s="184">
        <v>14.95</v>
      </c>
      <c r="N1504" s="222">
        <f>M1504*1000000</f>
        <v>14950000</v>
      </c>
      <c r="O1504" s="184">
        <v>29.14</v>
      </c>
      <c r="P1504" s="222">
        <f>O1504*1000000</f>
        <v>29140000</v>
      </c>
      <c r="Q1504" s="184">
        <v>49.17</v>
      </c>
      <c r="R1504" s="180">
        <f>SUM(Q1504*1000000)</f>
        <v>49170000</v>
      </c>
      <c r="S1504" s="185">
        <f>SUM(N1504:P1504)</f>
        <v>44090029.140000001</v>
      </c>
      <c r="T1504" s="180">
        <f>S1504/1000000</f>
        <v>44.090029139999999</v>
      </c>
      <c r="U1504" s="209">
        <f t="shared" si="2611"/>
        <v>1.1152181334212654</v>
      </c>
      <c r="V1504" s="187">
        <v>60</v>
      </c>
      <c r="W1504" s="223">
        <f>SUM(T1504/V1504)</f>
        <v>0.734833819</v>
      </c>
      <c r="X1504" s="228">
        <f t="shared" si="2612"/>
        <v>0.24916666666666665</v>
      </c>
      <c r="Y1504" s="178">
        <v>2011</v>
      </c>
      <c r="Z1504" s="190"/>
      <c r="AA1504" s="190"/>
      <c r="AB1504" s="224" t="s">
        <v>4569</v>
      </c>
      <c r="AC1504" s="189"/>
    </row>
    <row r="1505" spans="1:29">
      <c r="A1505" s="267" t="s">
        <v>4570</v>
      </c>
      <c r="B1505" s="177">
        <v>60</v>
      </c>
      <c r="C1505" s="178">
        <v>58</v>
      </c>
      <c r="D1505" s="180">
        <f t="shared" ref="D1505:D1506" si="2633">(B1505+C1505)/2</f>
        <v>59</v>
      </c>
      <c r="E1505" s="178">
        <v>66</v>
      </c>
      <c r="F1505" s="180">
        <v>69</v>
      </c>
      <c r="G1505" s="181">
        <f t="shared" si="2601"/>
        <v>-3</v>
      </c>
      <c r="H1505" s="182">
        <f t="shared" ref="H1505:H1506" si="2634">(E1505+F1505)/2</f>
        <v>67.5</v>
      </c>
      <c r="I1505" s="181">
        <f t="shared" si="2603"/>
        <v>-8.5</v>
      </c>
      <c r="J1505" s="183" t="s">
        <v>1534</v>
      </c>
      <c r="K1505" s="183" t="s">
        <v>1540</v>
      </c>
      <c r="L1505" s="183" t="s">
        <v>1536</v>
      </c>
      <c r="M1505" s="184">
        <f t="shared" ref="M1505:M1506" si="2635">N1505/1000000</f>
        <v>6.0227579999999996</v>
      </c>
      <c r="N1505" s="180">
        <v>6022758</v>
      </c>
      <c r="O1505" s="184">
        <f t="shared" ref="O1505:O1506" si="2636">P1505/1000000</f>
        <v>17.612099000000001</v>
      </c>
      <c r="P1505" s="180">
        <v>17612099</v>
      </c>
      <c r="Q1505" s="184">
        <f t="shared" ref="Q1505:Q1506" si="2637">R1505/1000000</f>
        <v>0</v>
      </c>
      <c r="R1505" s="180">
        <v>0</v>
      </c>
      <c r="S1505" s="180">
        <v>17612099</v>
      </c>
      <c r="T1505" s="185">
        <f>S1505/100000</f>
        <v>176.12099000000001</v>
      </c>
      <c r="U1505" s="186">
        <f t="shared" si="2611"/>
        <v>0</v>
      </c>
      <c r="V1505" s="187">
        <v>24</v>
      </c>
      <c r="W1505" s="239">
        <f t="shared" ref="W1505:W1506" si="2638">SUM(S1505/(V1505*1000000))</f>
        <v>0.73383745833333336</v>
      </c>
      <c r="X1505" s="186">
        <f t="shared" si="2612"/>
        <v>0.25094824999999998</v>
      </c>
      <c r="Y1505" s="178">
        <v>2018</v>
      </c>
      <c r="Z1505" s="190"/>
      <c r="AA1505" s="190"/>
      <c r="AB1505" s="191" t="s">
        <v>4571</v>
      </c>
      <c r="AC1505" s="190"/>
    </row>
    <row r="1506" spans="1:29">
      <c r="A1506" s="262" t="s">
        <v>4572</v>
      </c>
      <c r="B1506" s="177">
        <v>88</v>
      </c>
      <c r="C1506" s="195">
        <v>75</v>
      </c>
      <c r="D1506" s="180">
        <f t="shared" si="2633"/>
        <v>81.5</v>
      </c>
      <c r="E1506" s="195">
        <v>56</v>
      </c>
      <c r="F1506" s="195">
        <v>63</v>
      </c>
      <c r="G1506" s="182">
        <f t="shared" si="2601"/>
        <v>-7</v>
      </c>
      <c r="H1506" s="182">
        <f t="shared" si="2634"/>
        <v>59.5</v>
      </c>
      <c r="I1506" s="181">
        <f t="shared" si="2603"/>
        <v>22</v>
      </c>
      <c r="J1506" s="196" t="s">
        <v>1572</v>
      </c>
      <c r="K1506" s="196" t="s">
        <v>2101</v>
      </c>
      <c r="L1506" s="197" t="s">
        <v>1547</v>
      </c>
      <c r="M1506" s="198">
        <f t="shared" si="2635"/>
        <v>9.9210999999999994E-2</v>
      </c>
      <c r="N1506" s="180">
        <v>99211</v>
      </c>
      <c r="O1506" s="198">
        <f t="shared" si="2636"/>
        <v>3.8148680000000001</v>
      </c>
      <c r="P1506" s="180">
        <v>3814868</v>
      </c>
      <c r="Q1506" s="198">
        <f t="shared" si="2637"/>
        <v>0</v>
      </c>
      <c r="R1506" s="181">
        <f>S1506-P1506</f>
        <v>0</v>
      </c>
      <c r="S1506" s="180">
        <v>3814868</v>
      </c>
      <c r="T1506" s="180">
        <f>S1506/1000000</f>
        <v>3.8148680000000001</v>
      </c>
      <c r="U1506" s="186">
        <f t="shared" si="2611"/>
        <v>0</v>
      </c>
      <c r="V1506" s="227">
        <v>5.2</v>
      </c>
      <c r="W1506" s="239">
        <f t="shared" si="2638"/>
        <v>0.73362846153846151</v>
      </c>
      <c r="X1506" s="186">
        <f t="shared" si="2612"/>
        <v>1.907903846153846E-2</v>
      </c>
      <c r="Y1506" s="195">
        <v>2017</v>
      </c>
      <c r="Z1506" s="202"/>
      <c r="AA1506" s="202"/>
      <c r="AB1506" s="203" t="s">
        <v>4573</v>
      </c>
      <c r="AC1506" s="202"/>
    </row>
    <row r="1507" spans="1:29">
      <c r="A1507" s="261" t="s">
        <v>4574</v>
      </c>
      <c r="B1507" s="218">
        <v>60</v>
      </c>
      <c r="C1507" s="178">
        <v>58</v>
      </c>
      <c r="D1507" s="218">
        <f t="shared" ref="D1507:D1508" si="2639">AVERAGE(B1507:C1507)</f>
        <v>59</v>
      </c>
      <c r="E1507" s="178">
        <v>72</v>
      </c>
      <c r="F1507" s="178">
        <v>63</v>
      </c>
      <c r="G1507" s="178">
        <f t="shared" si="2601"/>
        <v>9</v>
      </c>
      <c r="H1507" s="178">
        <f t="shared" ref="H1507:H1508" si="2640">AVERAGE(E1507:F1507)</f>
        <v>67.5</v>
      </c>
      <c r="I1507" s="218">
        <f t="shared" si="2603"/>
        <v>-8.5</v>
      </c>
      <c r="J1507" s="213" t="s">
        <v>1550</v>
      </c>
      <c r="K1507" s="213" t="s">
        <v>2733</v>
      </c>
      <c r="L1507" s="213" t="s">
        <v>1547</v>
      </c>
      <c r="M1507" s="221">
        <v>2.9</v>
      </c>
      <c r="N1507" s="222">
        <f t="shared" ref="N1507:N1508" si="2641">M1507*1000000</f>
        <v>2900000</v>
      </c>
      <c r="O1507" s="184">
        <v>8.01</v>
      </c>
      <c r="P1507" s="222">
        <f t="shared" ref="P1507:P1508" si="2642">O1507*1000000</f>
        <v>8010000</v>
      </c>
      <c r="Q1507" s="184">
        <v>28.33</v>
      </c>
      <c r="R1507" s="180">
        <f t="shared" ref="R1507:R1508" si="2643">SUM(Q1507*1000000)</f>
        <v>28330000</v>
      </c>
      <c r="S1507" s="222">
        <f>T1507*1000000</f>
        <v>36340000</v>
      </c>
      <c r="T1507" s="222">
        <v>36.340000000000003</v>
      </c>
      <c r="U1507" s="209">
        <f t="shared" si="2611"/>
        <v>0.77958172812328008</v>
      </c>
      <c r="V1507" s="187">
        <v>50</v>
      </c>
      <c r="W1507" s="223">
        <f t="shared" ref="W1507:W1508" si="2644">SUM(T1507/V1507)</f>
        <v>0.72680000000000011</v>
      </c>
      <c r="X1507" s="228">
        <f t="shared" si="2612"/>
        <v>5.7999999999999996E-2</v>
      </c>
      <c r="Y1507" s="178">
        <v>2009</v>
      </c>
      <c r="Z1507" s="190"/>
      <c r="AA1507" s="190"/>
      <c r="AB1507" s="224" t="s">
        <v>4575</v>
      </c>
      <c r="AC1507" s="189"/>
    </row>
    <row r="1508" spans="1:29">
      <c r="A1508" s="261" t="s">
        <v>4576</v>
      </c>
      <c r="B1508" s="206">
        <v>36</v>
      </c>
      <c r="C1508" s="189">
        <v>49</v>
      </c>
      <c r="D1508" s="218">
        <f t="shared" si="2639"/>
        <v>42.5</v>
      </c>
      <c r="E1508" s="189">
        <v>52</v>
      </c>
      <c r="F1508" s="178">
        <v>63</v>
      </c>
      <c r="G1508" s="178">
        <f t="shared" si="2601"/>
        <v>-11</v>
      </c>
      <c r="H1508" s="178">
        <f t="shared" si="2640"/>
        <v>57.5</v>
      </c>
      <c r="I1508" s="218">
        <f t="shared" si="2603"/>
        <v>-15</v>
      </c>
      <c r="J1508" s="213" t="s">
        <v>1402</v>
      </c>
      <c r="K1508" s="213" t="s">
        <v>4577</v>
      </c>
      <c r="L1508" s="213" t="s">
        <v>1541</v>
      </c>
      <c r="M1508" s="184">
        <v>8.49</v>
      </c>
      <c r="N1508" s="222">
        <f t="shared" si="2641"/>
        <v>8490000</v>
      </c>
      <c r="O1508" s="184">
        <v>16.93</v>
      </c>
      <c r="P1508" s="222">
        <f t="shared" si="2642"/>
        <v>16930000</v>
      </c>
      <c r="Q1508" s="184">
        <v>10.5</v>
      </c>
      <c r="R1508" s="180">
        <f t="shared" si="2643"/>
        <v>10500000</v>
      </c>
      <c r="S1508" s="275">
        <v>27573078</v>
      </c>
      <c r="T1508" s="180">
        <f t="shared" ref="T1508:T1511" si="2645">S1508/1000000</f>
        <v>27.573077999999999</v>
      </c>
      <c r="U1508" s="209">
        <f t="shared" si="2611"/>
        <v>0.38080623425502225</v>
      </c>
      <c r="V1508" s="187">
        <v>38</v>
      </c>
      <c r="W1508" s="223">
        <f t="shared" si="2644"/>
        <v>0.72560731578947368</v>
      </c>
      <c r="X1508" s="228">
        <f t="shared" si="2612"/>
        <v>0.22342105263157896</v>
      </c>
      <c r="Y1508" s="178">
        <v>2011</v>
      </c>
      <c r="Z1508" s="190"/>
      <c r="AA1508" s="190"/>
      <c r="AB1508" s="224" t="s">
        <v>4578</v>
      </c>
      <c r="AC1508" s="189"/>
    </row>
    <row r="1509" spans="1:29">
      <c r="A1509" s="229" t="s">
        <v>4579</v>
      </c>
      <c r="B1509" s="177">
        <v>28</v>
      </c>
      <c r="C1509" s="206">
        <v>39</v>
      </c>
      <c r="D1509" s="177">
        <f t="shared" ref="D1509:D1510" si="2646">(B1509+C1509)/2</f>
        <v>33.5</v>
      </c>
      <c r="E1509" s="177">
        <v>56</v>
      </c>
      <c r="F1509" s="177">
        <v>45</v>
      </c>
      <c r="G1509" s="177">
        <f t="shared" si="2601"/>
        <v>11</v>
      </c>
      <c r="H1509" s="177">
        <f t="shared" ref="H1509:H1510" si="2647">(E1509+F1509)/2</f>
        <v>50.5</v>
      </c>
      <c r="I1509" s="177">
        <f t="shared" si="2603"/>
        <v>-17</v>
      </c>
      <c r="J1509" s="204" t="s">
        <v>1608</v>
      </c>
      <c r="K1509" s="231" t="s">
        <v>1608</v>
      </c>
      <c r="L1509" s="232" t="s">
        <v>1547</v>
      </c>
      <c r="M1509" s="216">
        <f t="shared" ref="M1509:M1510" si="2648">N1509/1000000</f>
        <v>8.6034070000000007</v>
      </c>
      <c r="N1509" s="233">
        <v>8603407</v>
      </c>
      <c r="O1509" s="216">
        <f t="shared" ref="O1509:O1510" si="2649">P1509/1000000</f>
        <v>20.150241000000001</v>
      </c>
      <c r="P1509" s="180">
        <v>20150241</v>
      </c>
      <c r="Q1509" s="216">
        <f t="shared" ref="Q1509:Q1510" si="2650">R1509/1000000</f>
        <v>12.3</v>
      </c>
      <c r="R1509" s="233">
        <v>12300000</v>
      </c>
      <c r="S1509" s="180">
        <f>P1509+R1509</f>
        <v>32450241</v>
      </c>
      <c r="T1509" s="180">
        <f t="shared" si="2645"/>
        <v>32.450240999999998</v>
      </c>
      <c r="U1509" s="234">
        <f t="shared" si="2611"/>
        <v>0.3790418690573053</v>
      </c>
      <c r="V1509" s="227">
        <v>45</v>
      </c>
      <c r="W1509" s="235">
        <f>SUM(S1509/(V1509*1000000))</f>
        <v>0.72111646666666662</v>
      </c>
      <c r="X1509" s="234">
        <f t="shared" si="2612"/>
        <v>0.19118682222222225</v>
      </c>
      <c r="Y1509" s="177">
        <v>2019</v>
      </c>
      <c r="Z1509" s="236"/>
      <c r="AA1509" s="236"/>
      <c r="AB1509" s="231" t="s">
        <v>4580</v>
      </c>
      <c r="AC1509" s="190"/>
    </row>
    <row r="1510" spans="1:29">
      <c r="A1510" s="262" t="s">
        <v>4581</v>
      </c>
      <c r="B1510" s="177">
        <v>37</v>
      </c>
      <c r="C1510" s="195">
        <v>44</v>
      </c>
      <c r="D1510" s="252">
        <f t="shared" si="2646"/>
        <v>40.5</v>
      </c>
      <c r="E1510" s="195">
        <v>42</v>
      </c>
      <c r="F1510" s="195">
        <v>63</v>
      </c>
      <c r="G1510" s="180">
        <f t="shared" si="2601"/>
        <v>-21</v>
      </c>
      <c r="H1510" s="195">
        <f t="shared" si="2647"/>
        <v>52.5</v>
      </c>
      <c r="I1510" s="208">
        <f t="shared" si="2603"/>
        <v>-12</v>
      </c>
      <c r="J1510" s="204" t="s">
        <v>1565</v>
      </c>
      <c r="K1510" s="204" t="s">
        <v>1565</v>
      </c>
      <c r="L1510" s="183" t="s">
        <v>1547</v>
      </c>
      <c r="M1510" s="184">
        <f t="shared" si="2648"/>
        <v>3.258327</v>
      </c>
      <c r="N1510" s="180">
        <v>3258327</v>
      </c>
      <c r="O1510" s="216">
        <f t="shared" si="2649"/>
        <v>6.8640160000000003</v>
      </c>
      <c r="P1510" s="180">
        <v>6864016</v>
      </c>
      <c r="Q1510" s="184">
        <f t="shared" si="2650"/>
        <v>18.308091999999998</v>
      </c>
      <c r="R1510" s="185">
        <v>18308092</v>
      </c>
      <c r="S1510" s="185">
        <f>R1510+P1510</f>
        <v>25172108</v>
      </c>
      <c r="T1510" s="185">
        <f t="shared" si="2645"/>
        <v>25.172108000000001</v>
      </c>
      <c r="U1510" s="209">
        <f>R1510/S1510</f>
        <v>0.72731659978576291</v>
      </c>
      <c r="V1510" s="187">
        <v>35</v>
      </c>
      <c r="W1510" s="188">
        <f t="shared" ref="W1510:W1511" si="2651">SUM(T1510/V1510)</f>
        <v>0.71920308571428571</v>
      </c>
      <c r="X1510" s="209">
        <f>N1510/(V1510*1000000)</f>
        <v>9.3095057142857138E-2</v>
      </c>
      <c r="Y1510" s="195">
        <v>2016</v>
      </c>
      <c r="Z1510" s="190"/>
      <c r="AA1510" s="190"/>
      <c r="AB1510" s="191" t="s">
        <v>4582</v>
      </c>
      <c r="AC1510" s="190"/>
    </row>
    <row r="1511" spans="1:29">
      <c r="A1511" s="261" t="s">
        <v>4583</v>
      </c>
      <c r="B1511" s="206">
        <v>86</v>
      </c>
      <c r="C1511" s="189">
        <v>70</v>
      </c>
      <c r="D1511" s="218">
        <f>AVERAGE(B1511:C1511)</f>
        <v>78</v>
      </c>
      <c r="E1511" s="189">
        <v>61</v>
      </c>
      <c r="F1511" s="178">
        <v>70</v>
      </c>
      <c r="G1511" s="178">
        <f t="shared" si="2601"/>
        <v>-9</v>
      </c>
      <c r="H1511" s="178">
        <f>AVERAGE(E1511:F1511)</f>
        <v>65.5</v>
      </c>
      <c r="I1511" s="218">
        <f t="shared" si="2603"/>
        <v>12.5</v>
      </c>
      <c r="J1511" s="213" t="s">
        <v>1550</v>
      </c>
      <c r="K1511" s="213" t="s">
        <v>1550</v>
      </c>
      <c r="L1511" s="213" t="s">
        <v>1547</v>
      </c>
      <c r="M1511" s="184">
        <v>0.3</v>
      </c>
      <c r="N1511" s="222">
        <f>M1511*1000000</f>
        <v>300000</v>
      </c>
      <c r="O1511" s="184">
        <v>6.86</v>
      </c>
      <c r="P1511" s="222">
        <f>O1511*1000000</f>
        <v>6860000</v>
      </c>
      <c r="Q1511" s="184">
        <v>0</v>
      </c>
      <c r="R1511" s="180">
        <v>1001029</v>
      </c>
      <c r="S1511" s="185">
        <f>SUM(N1511:P1511)</f>
        <v>7160006.8600000003</v>
      </c>
      <c r="T1511" s="180">
        <f t="shared" si="2645"/>
        <v>7.1600068600000002</v>
      </c>
      <c r="U1511" s="209">
        <f t="shared" ref="U1511:U1513" si="2652">(R1511/S1511)</f>
        <v>0.13980838560258027</v>
      </c>
      <c r="V1511" s="187">
        <v>10</v>
      </c>
      <c r="W1511" s="223">
        <f t="shared" si="2651"/>
        <v>0.716000686</v>
      </c>
      <c r="X1511" s="228">
        <f t="shared" ref="X1511:X1513" si="2653">SUM(M1511/V1511)</f>
        <v>0.03</v>
      </c>
      <c r="Y1511" s="178">
        <v>2011</v>
      </c>
      <c r="Z1511" s="190"/>
      <c r="AA1511" s="190"/>
      <c r="AB1511" s="224" t="s">
        <v>4584</v>
      </c>
      <c r="AC1511" s="189"/>
    </row>
    <row r="1512" spans="1:29">
      <c r="A1512" s="261" t="s">
        <v>4585</v>
      </c>
      <c r="B1512" s="218">
        <v>78</v>
      </c>
      <c r="C1512" s="178">
        <v>59</v>
      </c>
      <c r="D1512" s="178">
        <v>68.5</v>
      </c>
      <c r="E1512" s="178">
        <v>72</v>
      </c>
      <c r="F1512" s="178">
        <v>82</v>
      </c>
      <c r="G1512" s="178">
        <v>-10</v>
      </c>
      <c r="H1512" s="178">
        <v>77</v>
      </c>
      <c r="I1512" s="178">
        <v>-8.5</v>
      </c>
      <c r="J1512" s="213" t="s">
        <v>1609</v>
      </c>
      <c r="K1512" s="213" t="s">
        <v>2108</v>
      </c>
      <c r="L1512" s="213" t="s">
        <v>1541</v>
      </c>
      <c r="M1512" s="221">
        <v>6</v>
      </c>
      <c r="N1512" s="269">
        <v>6278491</v>
      </c>
      <c r="O1512" s="184">
        <v>13</v>
      </c>
      <c r="P1512" s="269">
        <v>13414714</v>
      </c>
      <c r="Q1512" s="184">
        <f>R1512/1000000</f>
        <v>22.211811000000001</v>
      </c>
      <c r="R1512" s="185">
        <v>22211811</v>
      </c>
      <c r="S1512" s="269">
        <v>35626525</v>
      </c>
      <c r="T1512" s="222">
        <v>36</v>
      </c>
      <c r="U1512" s="209">
        <f t="shared" si="2652"/>
        <v>0.6234627429983699</v>
      </c>
      <c r="V1512" s="187">
        <v>50</v>
      </c>
      <c r="W1512" s="223">
        <v>0.71250000000000002</v>
      </c>
      <c r="X1512" s="228">
        <f t="shared" si="2653"/>
        <v>0.12</v>
      </c>
      <c r="Y1512" s="182">
        <v>2012</v>
      </c>
      <c r="Z1512" s="190"/>
      <c r="AA1512" s="190"/>
      <c r="AB1512" s="224" t="s">
        <v>4586</v>
      </c>
      <c r="AC1512" s="189"/>
    </row>
    <row r="1513" spans="1:29">
      <c r="A1513" s="261" t="s">
        <v>4587</v>
      </c>
      <c r="B1513" s="218">
        <v>52</v>
      </c>
      <c r="C1513" s="178">
        <v>56</v>
      </c>
      <c r="D1513" s="218">
        <f>AVERAGE(B1513:C1513)</f>
        <v>54</v>
      </c>
      <c r="E1513" s="178">
        <v>41</v>
      </c>
      <c r="F1513" s="178">
        <v>57</v>
      </c>
      <c r="G1513" s="178">
        <f t="shared" ref="G1513:G1623" si="2654">SUM(E1513-F1513)</f>
        <v>-16</v>
      </c>
      <c r="H1513" s="178">
        <f>AVERAGE(E1513:F1513)</f>
        <v>49</v>
      </c>
      <c r="I1513" s="218">
        <f t="shared" ref="I1513:I1623" si="2655">SUM(D1513-H1513)</f>
        <v>5</v>
      </c>
      <c r="J1513" s="213" t="s">
        <v>1550</v>
      </c>
      <c r="K1513" s="213" t="s">
        <v>3703</v>
      </c>
      <c r="L1513" s="213" t="s">
        <v>1547</v>
      </c>
      <c r="M1513" s="221">
        <v>12.7</v>
      </c>
      <c r="N1513" s="222">
        <f>M1513*1000000</f>
        <v>12700000</v>
      </c>
      <c r="O1513" s="184">
        <v>31.37</v>
      </c>
      <c r="P1513" s="222">
        <f>O1513*1000000</f>
        <v>31370000</v>
      </c>
      <c r="Q1513" s="184">
        <v>9.93</v>
      </c>
      <c r="R1513" s="180">
        <f>SUM(Q1513*1000000)</f>
        <v>9930000</v>
      </c>
      <c r="S1513" s="222">
        <f>T1513*1000000</f>
        <v>41300000</v>
      </c>
      <c r="T1513" s="222">
        <v>41.3</v>
      </c>
      <c r="U1513" s="209">
        <f t="shared" si="2652"/>
        <v>0.24043583535108959</v>
      </c>
      <c r="V1513" s="187">
        <v>58</v>
      </c>
      <c r="W1513" s="223">
        <f t="shared" ref="W1513:W1516" si="2656">SUM(T1513/V1513)</f>
        <v>0.7120689655172413</v>
      </c>
      <c r="X1513" s="228">
        <f t="shared" si="2653"/>
        <v>0.2189655172413793</v>
      </c>
      <c r="Y1513" s="178">
        <v>2008</v>
      </c>
      <c r="Z1513" s="190"/>
      <c r="AA1513" s="190"/>
      <c r="AB1513" s="224" t="s">
        <v>4588</v>
      </c>
      <c r="AC1513" s="189"/>
    </row>
    <row r="1514" spans="1:29">
      <c r="A1514" s="262" t="s">
        <v>4589</v>
      </c>
      <c r="B1514" s="177">
        <v>68</v>
      </c>
      <c r="C1514" s="195">
        <v>57</v>
      </c>
      <c r="D1514" s="252">
        <f t="shared" ref="D1514:D1517" si="2657">(B1514+C1514)/2</f>
        <v>62.5</v>
      </c>
      <c r="E1514" s="195">
        <v>55</v>
      </c>
      <c r="F1514" s="195">
        <v>65</v>
      </c>
      <c r="G1514" s="180">
        <f t="shared" si="2654"/>
        <v>-10</v>
      </c>
      <c r="H1514" s="195">
        <f t="shared" ref="H1514:H1517" si="2658">(E1514+F1514)/2</f>
        <v>60</v>
      </c>
      <c r="I1514" s="208">
        <f t="shared" si="2655"/>
        <v>2.5</v>
      </c>
      <c r="J1514" s="204" t="s">
        <v>1565</v>
      </c>
      <c r="K1514" s="204" t="s">
        <v>1565</v>
      </c>
      <c r="L1514" s="183" t="s">
        <v>1536</v>
      </c>
      <c r="M1514" s="184">
        <f t="shared" ref="M1514:M1517" si="2659">N1514/1000000</f>
        <v>7.4502750000000004</v>
      </c>
      <c r="N1514" s="180">
        <v>7450275</v>
      </c>
      <c r="O1514" s="216">
        <f t="shared" ref="O1514:O1517" si="2660">P1514/1000000</f>
        <v>23.083334000000001</v>
      </c>
      <c r="P1514" s="180">
        <v>23083334</v>
      </c>
      <c r="Q1514" s="184">
        <f t="shared" ref="Q1514:Q1517" si="2661">R1514/1000000</f>
        <v>1.832635</v>
      </c>
      <c r="R1514" s="185">
        <v>1832635</v>
      </c>
      <c r="S1514" s="185">
        <f t="shared" ref="S1514:S1515" si="2662">R1514+P1514</f>
        <v>24915969</v>
      </c>
      <c r="T1514" s="185">
        <f t="shared" ref="T1514:T1517" si="2663">S1514/1000000</f>
        <v>24.915969</v>
      </c>
      <c r="U1514" s="209">
        <f t="shared" ref="U1514:U1515" si="2664">R1514/S1514</f>
        <v>7.3552628035457909E-2</v>
      </c>
      <c r="V1514" s="187">
        <v>35</v>
      </c>
      <c r="W1514" s="188">
        <f t="shared" si="2656"/>
        <v>0.71188482857142854</v>
      </c>
      <c r="X1514" s="209">
        <f t="shared" ref="X1514:X1515" si="2665">N1514/(V1514*1000000)</f>
        <v>0.212865</v>
      </c>
      <c r="Y1514" s="195">
        <v>2016</v>
      </c>
      <c r="Z1514" s="190"/>
      <c r="AA1514" s="190"/>
      <c r="AB1514" s="191" t="s">
        <v>4590</v>
      </c>
      <c r="AC1514" s="190"/>
    </row>
    <row r="1515" spans="1:29">
      <c r="A1515" s="263" t="s">
        <v>4591</v>
      </c>
      <c r="B1515" s="206">
        <v>17</v>
      </c>
      <c r="C1515" s="189">
        <v>36</v>
      </c>
      <c r="D1515" s="252">
        <f t="shared" si="2657"/>
        <v>26.5</v>
      </c>
      <c r="E1515" s="189">
        <v>60</v>
      </c>
      <c r="F1515" s="189">
        <v>69</v>
      </c>
      <c r="G1515" s="180">
        <f t="shared" si="2654"/>
        <v>-9</v>
      </c>
      <c r="H1515" s="195">
        <f t="shared" si="2658"/>
        <v>64.5</v>
      </c>
      <c r="I1515" s="208">
        <f t="shared" si="2655"/>
        <v>-38</v>
      </c>
      <c r="J1515" s="193" t="s">
        <v>1544</v>
      </c>
      <c r="K1515" s="193" t="s">
        <v>1544</v>
      </c>
      <c r="L1515" s="193" t="s">
        <v>1541</v>
      </c>
      <c r="M1515" s="184">
        <f t="shared" si="2659"/>
        <v>10.278225000000001</v>
      </c>
      <c r="N1515" s="185">
        <v>10278225</v>
      </c>
      <c r="O1515" s="184">
        <f t="shared" si="2660"/>
        <v>43.883437999999998</v>
      </c>
      <c r="P1515" s="185">
        <v>43883438</v>
      </c>
      <c r="Q1515" s="184">
        <f t="shared" si="2661"/>
        <v>44.896327999999997</v>
      </c>
      <c r="R1515" s="185">
        <v>44896328</v>
      </c>
      <c r="S1515" s="185">
        <f t="shared" si="2662"/>
        <v>88779766</v>
      </c>
      <c r="T1515" s="185">
        <f t="shared" si="2663"/>
        <v>88.779765999999995</v>
      </c>
      <c r="U1515" s="209">
        <f t="shared" si="2664"/>
        <v>0.50570450929100219</v>
      </c>
      <c r="V1515" s="187">
        <v>125</v>
      </c>
      <c r="W1515" s="188">
        <f t="shared" si="2656"/>
        <v>0.71023812799999997</v>
      </c>
      <c r="X1515" s="209">
        <f t="shared" si="2665"/>
        <v>8.2225800000000002E-2</v>
      </c>
      <c r="Y1515" s="189">
        <v>2016</v>
      </c>
      <c r="Z1515" s="190"/>
      <c r="AA1515" s="190"/>
      <c r="AB1515" s="190"/>
      <c r="AC1515" s="190"/>
    </row>
    <row r="1516" spans="1:29">
      <c r="A1516" s="264" t="s">
        <v>4592</v>
      </c>
      <c r="B1516" s="206">
        <v>19</v>
      </c>
      <c r="C1516" s="189">
        <v>40</v>
      </c>
      <c r="D1516" s="189">
        <f t="shared" si="2657"/>
        <v>29.5</v>
      </c>
      <c r="E1516" s="195">
        <v>31</v>
      </c>
      <c r="F1516" s="189">
        <v>44</v>
      </c>
      <c r="G1516" s="195">
        <f t="shared" si="2654"/>
        <v>-13</v>
      </c>
      <c r="H1516" s="189">
        <f t="shared" si="2658"/>
        <v>37.5</v>
      </c>
      <c r="I1516" s="195">
        <f t="shared" si="2655"/>
        <v>-8</v>
      </c>
      <c r="J1516" s="193" t="s">
        <v>1550</v>
      </c>
      <c r="K1516" s="193" t="s">
        <v>1633</v>
      </c>
      <c r="L1516" s="193" t="s">
        <v>1547</v>
      </c>
      <c r="M1516" s="184">
        <f t="shared" si="2659"/>
        <v>9.6702349999999999</v>
      </c>
      <c r="N1516" s="185">
        <v>9670235</v>
      </c>
      <c r="O1516" s="184">
        <f t="shared" si="2660"/>
        <v>21.067115999999999</v>
      </c>
      <c r="P1516" s="180">
        <v>21067116</v>
      </c>
      <c r="Q1516" s="184">
        <f t="shared" si="2661"/>
        <v>5.1829039999999997</v>
      </c>
      <c r="R1516" s="180">
        <v>5182904</v>
      </c>
      <c r="S1516" s="185">
        <f>SUM(P1516+Q1516*1000000)</f>
        <v>26250020</v>
      </c>
      <c r="T1516" s="185">
        <f t="shared" si="2663"/>
        <v>26.250019999999999</v>
      </c>
      <c r="U1516" s="209">
        <f t="shared" ref="U1516:U1518" si="2666">(R1516/S1516)</f>
        <v>0.19744381147138174</v>
      </c>
      <c r="V1516" s="227">
        <v>37</v>
      </c>
      <c r="W1516" s="223">
        <f t="shared" si="2656"/>
        <v>0.70945999999999998</v>
      </c>
      <c r="X1516" s="228">
        <f t="shared" ref="X1516:X1518" si="2667">SUM(M1516/V1516)</f>
        <v>0.2613577027027027</v>
      </c>
      <c r="Y1516" s="189">
        <v>2015</v>
      </c>
      <c r="Z1516" s="190"/>
      <c r="AA1516" s="190"/>
      <c r="AB1516" s="224" t="s">
        <v>4593</v>
      </c>
      <c r="AC1516" s="189"/>
    </row>
    <row r="1517" spans="1:29">
      <c r="A1517" s="229" t="s">
        <v>4594</v>
      </c>
      <c r="B1517" s="177">
        <v>50</v>
      </c>
      <c r="C1517" s="206">
        <v>51</v>
      </c>
      <c r="D1517" s="177">
        <f t="shared" si="2657"/>
        <v>50.5</v>
      </c>
      <c r="E1517" s="177">
        <v>91</v>
      </c>
      <c r="F1517" s="177">
        <v>62</v>
      </c>
      <c r="G1517" s="177">
        <f t="shared" si="2654"/>
        <v>29</v>
      </c>
      <c r="H1517" s="177">
        <f t="shared" si="2658"/>
        <v>76.5</v>
      </c>
      <c r="I1517" s="177">
        <f t="shared" si="2655"/>
        <v>-26</v>
      </c>
      <c r="J1517" s="183" t="s">
        <v>1534</v>
      </c>
      <c r="K1517" s="232" t="s">
        <v>1540</v>
      </c>
      <c r="L1517" s="232" t="s">
        <v>1547</v>
      </c>
      <c r="M1517" s="216">
        <f t="shared" si="2659"/>
        <v>9.2612679999999994</v>
      </c>
      <c r="N1517" s="233">
        <v>9261268</v>
      </c>
      <c r="O1517" s="216">
        <f t="shared" si="2660"/>
        <v>20.676746999999999</v>
      </c>
      <c r="P1517" s="180">
        <v>20676747</v>
      </c>
      <c r="Q1517" s="216">
        <f t="shared" si="2661"/>
        <v>2.73</v>
      </c>
      <c r="R1517" s="233">
        <v>2730000</v>
      </c>
      <c r="S1517" s="180">
        <f>P1517+R1517</f>
        <v>23406747</v>
      </c>
      <c r="T1517" s="180">
        <f t="shared" si="2663"/>
        <v>23.406746999999999</v>
      </c>
      <c r="U1517" s="234">
        <f t="shared" si="2666"/>
        <v>0.11663303747419494</v>
      </c>
      <c r="V1517" s="227">
        <v>33</v>
      </c>
      <c r="W1517" s="235">
        <f>SUM(S1517/(V1517*1000000))</f>
        <v>0.70929536363636358</v>
      </c>
      <c r="X1517" s="234">
        <f t="shared" si="2667"/>
        <v>0.28064448484848481</v>
      </c>
      <c r="Y1517" s="177">
        <v>2019</v>
      </c>
      <c r="Z1517" s="236"/>
      <c r="AA1517" s="236"/>
      <c r="AB1517" s="248" t="s">
        <v>4595</v>
      </c>
      <c r="AC1517" s="190"/>
    </row>
    <row r="1518" spans="1:29">
      <c r="A1518" s="261" t="s">
        <v>4596</v>
      </c>
      <c r="B1518" s="218">
        <v>67</v>
      </c>
      <c r="C1518" s="178">
        <v>58</v>
      </c>
      <c r="D1518" s="218">
        <f>AVERAGE(B1518:C1518)</f>
        <v>62.5</v>
      </c>
      <c r="E1518" s="178">
        <v>74</v>
      </c>
      <c r="F1518" s="178">
        <v>67</v>
      </c>
      <c r="G1518" s="178">
        <f t="shared" si="2654"/>
        <v>7</v>
      </c>
      <c r="H1518" s="178">
        <f>AVERAGE(E1518:F1518)</f>
        <v>70.5</v>
      </c>
      <c r="I1518" s="218">
        <f t="shared" si="2655"/>
        <v>-8</v>
      </c>
      <c r="J1518" s="213" t="s">
        <v>1550</v>
      </c>
      <c r="K1518" s="213" t="s">
        <v>1623</v>
      </c>
      <c r="L1518" s="213" t="s">
        <v>1547</v>
      </c>
      <c r="M1518" s="221">
        <v>0.13</v>
      </c>
      <c r="N1518" s="222">
        <f>M1518*1000000</f>
        <v>130000</v>
      </c>
      <c r="O1518" s="184">
        <v>9.4499999999999993</v>
      </c>
      <c r="P1518" s="222">
        <f>O1518*1000000</f>
        <v>9450000</v>
      </c>
      <c r="Q1518" s="184">
        <v>5.44</v>
      </c>
      <c r="R1518" s="180">
        <f>SUM(Q1518*1000000)</f>
        <v>5440000</v>
      </c>
      <c r="S1518" s="222">
        <f>T1518*1000000</f>
        <v>14890000</v>
      </c>
      <c r="T1518" s="222">
        <v>14.89</v>
      </c>
      <c r="U1518" s="209">
        <f t="shared" si="2666"/>
        <v>0.36534586971121558</v>
      </c>
      <c r="V1518" s="187">
        <v>21</v>
      </c>
      <c r="W1518" s="223">
        <f t="shared" ref="W1518:W1521" si="2668">SUM(T1518/V1518)</f>
        <v>0.70904761904761904</v>
      </c>
      <c r="X1518" s="228">
        <f t="shared" si="2667"/>
        <v>6.1904761904761907E-3</v>
      </c>
      <c r="Y1518" s="178">
        <v>2009</v>
      </c>
      <c r="Z1518" s="190"/>
      <c r="AA1518" s="190"/>
      <c r="AB1518" s="224" t="s">
        <v>4597</v>
      </c>
      <c r="AC1518" s="189"/>
    </row>
    <row r="1519" spans="1:29">
      <c r="A1519" s="262" t="s">
        <v>4598</v>
      </c>
      <c r="B1519" s="177">
        <v>19</v>
      </c>
      <c r="C1519" s="195">
        <v>34</v>
      </c>
      <c r="D1519" s="252">
        <f>(B1519+C1519)/2</f>
        <v>26.5</v>
      </c>
      <c r="E1519" s="195">
        <v>46</v>
      </c>
      <c r="F1519" s="195">
        <v>51</v>
      </c>
      <c r="G1519" s="180">
        <f t="shared" si="2654"/>
        <v>-5</v>
      </c>
      <c r="H1519" s="195">
        <f>(E1519+F1519)/2</f>
        <v>48.5</v>
      </c>
      <c r="I1519" s="208">
        <f t="shared" si="2655"/>
        <v>-22</v>
      </c>
      <c r="J1519" s="204" t="s">
        <v>1565</v>
      </c>
      <c r="K1519" s="204" t="s">
        <v>1565</v>
      </c>
      <c r="L1519" s="183" t="s">
        <v>1547</v>
      </c>
      <c r="M1519" s="184">
        <f t="shared" ref="M1519:M1520" si="2669">N1519/1000000</f>
        <v>5.4614750000000001</v>
      </c>
      <c r="N1519" s="180">
        <v>5461475</v>
      </c>
      <c r="O1519" s="216">
        <f t="shared" ref="O1519:O1520" si="2670">P1519/1000000</f>
        <v>14.319483</v>
      </c>
      <c r="P1519" s="180">
        <v>14319483</v>
      </c>
      <c r="Q1519" s="184">
        <f t="shared" ref="Q1519:Q1520" si="2671">R1519/1000000</f>
        <v>13.912424</v>
      </c>
      <c r="R1519" s="185">
        <v>13912424</v>
      </c>
      <c r="S1519" s="185">
        <f>R1519+P1519</f>
        <v>28231907</v>
      </c>
      <c r="T1519" s="185">
        <f t="shared" ref="T1519:T1521" si="2672">S1519/1000000</f>
        <v>28.231907</v>
      </c>
      <c r="U1519" s="209">
        <f>R1519/S1519</f>
        <v>0.49279079872287762</v>
      </c>
      <c r="V1519" s="187">
        <v>40</v>
      </c>
      <c r="W1519" s="188">
        <f t="shared" si="2668"/>
        <v>0.70579767500000001</v>
      </c>
      <c r="X1519" s="209">
        <f>N1519/(V1519*1000000)</f>
        <v>0.136536875</v>
      </c>
      <c r="Y1519" s="195">
        <v>2016</v>
      </c>
      <c r="Z1519" s="190"/>
      <c r="AA1519" s="190"/>
      <c r="AB1519" s="191" t="s">
        <v>4599</v>
      </c>
      <c r="AC1519" s="190"/>
    </row>
    <row r="1520" spans="1:29">
      <c r="A1520" s="263" t="s">
        <v>4600</v>
      </c>
      <c r="B1520" s="206">
        <v>53</v>
      </c>
      <c r="C1520" s="189">
        <v>63</v>
      </c>
      <c r="D1520" s="253">
        <f t="shared" ref="D1520:D1521" si="2673">AVERAGE(B1520:C1520)</f>
        <v>58</v>
      </c>
      <c r="E1520" s="189">
        <v>52</v>
      </c>
      <c r="F1520" s="189">
        <v>73</v>
      </c>
      <c r="G1520" s="244">
        <f t="shared" si="2654"/>
        <v>-21</v>
      </c>
      <c r="H1520" s="244">
        <f t="shared" ref="H1520:H1521" si="2674">AVERAGE(E1520:F1520)</f>
        <v>62.5</v>
      </c>
      <c r="I1520" s="244">
        <f t="shared" si="2655"/>
        <v>-4.5</v>
      </c>
      <c r="J1520" s="193" t="s">
        <v>1554</v>
      </c>
      <c r="K1520" s="193" t="s">
        <v>3134</v>
      </c>
      <c r="L1520" s="193" t="s">
        <v>1547</v>
      </c>
      <c r="M1520" s="184">
        <f t="shared" si="2669"/>
        <v>5.220288</v>
      </c>
      <c r="N1520" s="185">
        <v>5220288</v>
      </c>
      <c r="O1520" s="184">
        <f t="shared" si="2670"/>
        <v>11.330849000000001</v>
      </c>
      <c r="P1520" s="185">
        <v>11330849</v>
      </c>
      <c r="Q1520" s="184">
        <f t="shared" si="2671"/>
        <v>4.1040000000000001</v>
      </c>
      <c r="R1520" s="185">
        <v>4104000</v>
      </c>
      <c r="S1520" s="185">
        <v>15434849</v>
      </c>
      <c r="T1520" s="185">
        <f t="shared" si="2672"/>
        <v>15.434849</v>
      </c>
      <c r="U1520" s="209">
        <f t="shared" ref="U1520:U1532" si="2675">(R1520/S1520)</f>
        <v>0.26589181403718298</v>
      </c>
      <c r="V1520" s="187">
        <v>22</v>
      </c>
      <c r="W1520" s="223">
        <f t="shared" si="2668"/>
        <v>0.70158404545454545</v>
      </c>
      <c r="X1520" s="228">
        <f t="shared" ref="X1520:X1536" si="2676">SUM(M1520/V1520)</f>
        <v>0.23728581818181818</v>
      </c>
      <c r="Y1520" s="189">
        <v>2013</v>
      </c>
      <c r="Z1520" s="190"/>
      <c r="AA1520" s="190"/>
      <c r="AB1520" s="224" t="s">
        <v>4601</v>
      </c>
      <c r="AC1520" s="189"/>
    </row>
    <row r="1521" spans="1:29">
      <c r="A1521" s="261" t="s">
        <v>4602</v>
      </c>
      <c r="B1521" s="206">
        <v>74</v>
      </c>
      <c r="C1521" s="189">
        <v>65</v>
      </c>
      <c r="D1521" s="218">
        <f t="shared" si="2673"/>
        <v>69.5</v>
      </c>
      <c r="E1521" s="189">
        <v>53</v>
      </c>
      <c r="F1521" s="178">
        <v>65</v>
      </c>
      <c r="G1521" s="178">
        <f t="shared" si="2654"/>
        <v>-12</v>
      </c>
      <c r="H1521" s="178">
        <f t="shared" si="2674"/>
        <v>59</v>
      </c>
      <c r="I1521" s="218">
        <f t="shared" si="2655"/>
        <v>10.5</v>
      </c>
      <c r="J1521" s="213" t="s">
        <v>1550</v>
      </c>
      <c r="K1521" s="213" t="s">
        <v>1550</v>
      </c>
      <c r="L1521" s="213" t="s">
        <v>1541</v>
      </c>
      <c r="M1521" s="184">
        <v>0.79</v>
      </c>
      <c r="N1521" s="222">
        <f>M1521*1000000</f>
        <v>790000</v>
      </c>
      <c r="O1521" s="184">
        <v>2.71</v>
      </c>
      <c r="P1521" s="222">
        <f>O1521*1000000</f>
        <v>2710000</v>
      </c>
      <c r="Q1521" s="184">
        <v>0.1</v>
      </c>
      <c r="R1521" s="180">
        <f>SUM(Q1521*1000000)</f>
        <v>100000</v>
      </c>
      <c r="S1521" s="185">
        <f>SUM(N1521:P1521)</f>
        <v>3500002.71</v>
      </c>
      <c r="T1521" s="180">
        <f t="shared" si="2672"/>
        <v>3.50000271</v>
      </c>
      <c r="U1521" s="209">
        <f t="shared" si="2675"/>
        <v>2.8571406448996722E-2</v>
      </c>
      <c r="V1521" s="187">
        <v>5</v>
      </c>
      <c r="W1521" s="223">
        <f t="shared" si="2668"/>
        <v>0.70000054199999995</v>
      </c>
      <c r="X1521" s="228">
        <f t="shared" si="2676"/>
        <v>0.158</v>
      </c>
      <c r="Y1521" s="178">
        <v>2011</v>
      </c>
      <c r="Z1521" s="190"/>
      <c r="AA1521" s="190"/>
      <c r="AB1521" s="224" t="s">
        <v>4603</v>
      </c>
      <c r="AC1521" s="189"/>
    </row>
    <row r="1522" spans="1:29">
      <c r="A1522" s="267" t="s">
        <v>4604</v>
      </c>
      <c r="B1522" s="177">
        <v>27</v>
      </c>
      <c r="C1522" s="178">
        <v>44</v>
      </c>
      <c r="D1522" s="180">
        <f>(B1522+C1522)/2</f>
        <v>35.5</v>
      </c>
      <c r="E1522" s="178">
        <v>59</v>
      </c>
      <c r="F1522" s="180">
        <v>65</v>
      </c>
      <c r="G1522" s="181">
        <f t="shared" si="2654"/>
        <v>-6</v>
      </c>
      <c r="H1522" s="182">
        <f>(E1522+F1522)/2</f>
        <v>62</v>
      </c>
      <c r="I1522" s="181">
        <f t="shared" si="2655"/>
        <v>-26.5</v>
      </c>
      <c r="J1522" s="183" t="s">
        <v>1544</v>
      </c>
      <c r="K1522" s="183" t="s">
        <v>1545</v>
      </c>
      <c r="L1522" s="183" t="s">
        <v>1541</v>
      </c>
      <c r="M1522" s="184">
        <f t="shared" ref="M1522:M1523" si="2677">N1522/1000000</f>
        <v>7.55985</v>
      </c>
      <c r="N1522" s="180">
        <v>7559850</v>
      </c>
      <c r="O1522" s="184">
        <f t="shared" ref="O1522:O1523" si="2678">P1522/1000000</f>
        <v>15.547230000000001</v>
      </c>
      <c r="P1522" s="180">
        <v>15547230</v>
      </c>
      <c r="Q1522" s="184">
        <f t="shared" ref="Q1522:Q1523" si="2679">R1522/1000000</f>
        <v>53.7</v>
      </c>
      <c r="R1522" s="180">
        <v>53700000</v>
      </c>
      <c r="S1522" s="180">
        <v>69247230</v>
      </c>
      <c r="T1522" s="185">
        <f>S1522/100000</f>
        <v>692.47230000000002</v>
      </c>
      <c r="U1522" s="186">
        <f t="shared" si="2675"/>
        <v>0.77548228282921927</v>
      </c>
      <c r="V1522" s="187">
        <v>100</v>
      </c>
      <c r="W1522" s="239">
        <f>SUM(S1522/(V1522*1000000))</f>
        <v>0.69247230000000004</v>
      </c>
      <c r="X1522" s="186">
        <f t="shared" si="2676"/>
        <v>7.5598499999999999E-2</v>
      </c>
      <c r="Y1522" s="178">
        <v>2018</v>
      </c>
      <c r="Z1522" s="190"/>
      <c r="AA1522" s="190"/>
      <c r="AB1522" s="191" t="s">
        <v>4605</v>
      </c>
      <c r="AC1522" s="190"/>
    </row>
    <row r="1523" spans="1:29">
      <c r="A1523" s="261" t="s">
        <v>4606</v>
      </c>
      <c r="B1523" s="218">
        <v>12</v>
      </c>
      <c r="C1523" s="178">
        <v>31</v>
      </c>
      <c r="D1523" s="247">
        <f t="shared" ref="D1523:D1529" si="2680">AVERAGE(B1523:C1523)</f>
        <v>21.5</v>
      </c>
      <c r="E1523" s="178">
        <v>52</v>
      </c>
      <c r="F1523" s="178">
        <v>45</v>
      </c>
      <c r="G1523" s="220">
        <f t="shared" si="2654"/>
        <v>7</v>
      </c>
      <c r="H1523" s="220">
        <f t="shared" ref="H1523:H1529" si="2681">AVERAGE(E1523:F1523)</f>
        <v>48.5</v>
      </c>
      <c r="I1523" s="220">
        <f t="shared" si="2655"/>
        <v>-27</v>
      </c>
      <c r="J1523" s="213" t="s">
        <v>1609</v>
      </c>
      <c r="K1523" s="213" t="s">
        <v>3274</v>
      </c>
      <c r="L1523" s="213" t="s">
        <v>1574</v>
      </c>
      <c r="M1523" s="221">
        <f t="shared" si="2677"/>
        <v>14.276668000000001</v>
      </c>
      <c r="N1523" s="222">
        <v>14276668</v>
      </c>
      <c r="O1523" s="184">
        <f t="shared" si="2678"/>
        <v>44.806783000000003</v>
      </c>
      <c r="P1523" s="222">
        <v>44806783</v>
      </c>
      <c r="Q1523" s="184">
        <f t="shared" si="2679"/>
        <v>4</v>
      </c>
      <c r="R1523" s="185">
        <v>4000000</v>
      </c>
      <c r="S1523" s="185">
        <f>SUM(P1523+Q1523)</f>
        <v>44806787</v>
      </c>
      <c r="T1523" s="222">
        <f>S1523/1000000</f>
        <v>44.806787</v>
      </c>
      <c r="U1523" s="209">
        <f t="shared" si="2675"/>
        <v>8.927218994747381E-2</v>
      </c>
      <c r="V1523" s="187">
        <v>65</v>
      </c>
      <c r="W1523" s="223">
        <f>SUM((S1523/1000000)/V1523)</f>
        <v>0.68933518461538457</v>
      </c>
      <c r="X1523" s="228">
        <f t="shared" si="2676"/>
        <v>0.21964104615384616</v>
      </c>
      <c r="Y1523" s="182">
        <v>2012</v>
      </c>
      <c r="Z1523" s="190"/>
      <c r="AA1523" s="190"/>
      <c r="AB1523" s="224" t="s">
        <v>4607</v>
      </c>
      <c r="AC1523" s="189"/>
    </row>
    <row r="1524" spans="1:29">
      <c r="A1524" s="261" t="s">
        <v>4608</v>
      </c>
      <c r="B1524" s="218">
        <v>26</v>
      </c>
      <c r="C1524" s="178">
        <v>32</v>
      </c>
      <c r="D1524" s="218">
        <f t="shared" si="2680"/>
        <v>29</v>
      </c>
      <c r="E1524" s="178">
        <v>38</v>
      </c>
      <c r="F1524" s="178">
        <v>49</v>
      </c>
      <c r="G1524" s="178">
        <f t="shared" si="2654"/>
        <v>-11</v>
      </c>
      <c r="H1524" s="178">
        <f t="shared" si="2681"/>
        <v>43.5</v>
      </c>
      <c r="I1524" s="218">
        <f t="shared" si="2655"/>
        <v>-14.5</v>
      </c>
      <c r="J1524" s="213" t="s">
        <v>1701</v>
      </c>
      <c r="K1524" s="213" t="s">
        <v>3708</v>
      </c>
      <c r="L1524" s="213" t="s">
        <v>1541</v>
      </c>
      <c r="M1524" s="221">
        <v>18.8</v>
      </c>
      <c r="N1524" s="222">
        <f>M1524*1000000</f>
        <v>18800000</v>
      </c>
      <c r="O1524" s="184">
        <v>49.43</v>
      </c>
      <c r="P1524" s="222">
        <f>O1524*1000000</f>
        <v>49430000</v>
      </c>
      <c r="Q1524" s="184">
        <v>19.34</v>
      </c>
      <c r="R1524" s="180">
        <f>SUM(Q1524*1000000)</f>
        <v>19340000</v>
      </c>
      <c r="S1524" s="222">
        <f>T1524*1000000</f>
        <v>68770000</v>
      </c>
      <c r="T1524" s="222">
        <v>68.77</v>
      </c>
      <c r="U1524" s="209">
        <f t="shared" si="2675"/>
        <v>0.28122727933692016</v>
      </c>
      <c r="V1524" s="187">
        <v>100</v>
      </c>
      <c r="W1524" s="223">
        <f t="shared" ref="W1524:W1529" si="2682">SUM(T1524/V1524)</f>
        <v>0.68769999999999998</v>
      </c>
      <c r="X1524" s="228">
        <f t="shared" si="2676"/>
        <v>0.188</v>
      </c>
      <c r="Y1524" s="178">
        <v>2009</v>
      </c>
      <c r="Z1524" s="190"/>
      <c r="AA1524" s="190"/>
      <c r="AB1524" s="224" t="str">
        <f>HYPERLINK("http://www.amazon.com/gp/product/B002WGHM4M/?tag=titb-20","http://www.amazon.com/gp/product/B002WGHM4M/?tag=titb-20")</f>
        <v>http://www.amazon.com/gp/product/B002WGHM4M/?tag=titb-20</v>
      </c>
      <c r="AC1524" s="189"/>
    </row>
    <row r="1525" spans="1:29">
      <c r="A1525" s="261" t="s">
        <v>4609</v>
      </c>
      <c r="B1525" s="218">
        <v>67</v>
      </c>
      <c r="C1525" s="178">
        <v>49</v>
      </c>
      <c r="D1525" s="218">
        <f t="shared" si="2680"/>
        <v>58</v>
      </c>
      <c r="E1525" s="178">
        <v>65</v>
      </c>
      <c r="F1525" s="178">
        <v>78</v>
      </c>
      <c r="G1525" s="178">
        <f t="shared" si="2654"/>
        <v>-13</v>
      </c>
      <c r="H1525" s="178">
        <f t="shared" si="2681"/>
        <v>71.5</v>
      </c>
      <c r="I1525" s="218">
        <f t="shared" si="2655"/>
        <v>-13.5</v>
      </c>
      <c r="J1525" s="213" t="s">
        <v>1609</v>
      </c>
      <c r="K1525" s="213" t="s">
        <v>1609</v>
      </c>
      <c r="L1525" s="213" t="s">
        <v>1547</v>
      </c>
      <c r="M1525" s="221">
        <v>5.7165540000000004</v>
      </c>
      <c r="N1525" s="180">
        <v>5716554</v>
      </c>
      <c r="O1525" s="216">
        <f>P1525/1000000</f>
        <v>12.807138999999999</v>
      </c>
      <c r="P1525" s="222">
        <v>12807139</v>
      </c>
      <c r="Q1525" s="216">
        <f>R1525/1000000</f>
        <v>13.911410999999999</v>
      </c>
      <c r="R1525" s="222">
        <v>13911411</v>
      </c>
      <c r="S1525" s="222">
        <v>26718550</v>
      </c>
      <c r="T1525" s="222">
        <f t="shared" ref="T1525:T1526" si="2683">S1525/1000000</f>
        <v>26.71855</v>
      </c>
      <c r="U1525" s="209">
        <f t="shared" si="2675"/>
        <v>0.52066489386587222</v>
      </c>
      <c r="V1525" s="187">
        <v>39</v>
      </c>
      <c r="W1525" s="223">
        <f t="shared" si="2682"/>
        <v>0.68509102564102564</v>
      </c>
      <c r="X1525" s="228">
        <f t="shared" si="2676"/>
        <v>0.1465783076923077</v>
      </c>
      <c r="Y1525" s="178">
        <v>2007</v>
      </c>
      <c r="Z1525" s="190"/>
      <c r="AA1525" s="190"/>
      <c r="AB1525" s="193" t="s">
        <v>1537</v>
      </c>
      <c r="AC1525" s="190"/>
    </row>
    <row r="1526" spans="1:29">
      <c r="A1526" s="261" t="s">
        <v>4610</v>
      </c>
      <c r="B1526" s="206">
        <v>23</v>
      </c>
      <c r="C1526" s="189">
        <v>33</v>
      </c>
      <c r="D1526" s="247">
        <f t="shared" si="2680"/>
        <v>28</v>
      </c>
      <c r="E1526" s="189">
        <v>48</v>
      </c>
      <c r="F1526" s="178">
        <v>61</v>
      </c>
      <c r="G1526" s="220">
        <f t="shared" si="2654"/>
        <v>-13</v>
      </c>
      <c r="H1526" s="220">
        <f t="shared" si="2681"/>
        <v>54.5</v>
      </c>
      <c r="I1526" s="220">
        <f t="shared" si="2655"/>
        <v>-26.5</v>
      </c>
      <c r="J1526" s="213" t="s">
        <v>1609</v>
      </c>
      <c r="K1526" s="213" t="s">
        <v>3329</v>
      </c>
      <c r="L1526" s="213" t="s">
        <v>1547</v>
      </c>
      <c r="M1526" s="184">
        <v>19.059999999999999</v>
      </c>
      <c r="N1526" s="222">
        <f t="shared" ref="N1526:N1529" si="2684">M1526*1000000</f>
        <v>19060000</v>
      </c>
      <c r="O1526" s="184">
        <v>36.39</v>
      </c>
      <c r="P1526" s="222">
        <f t="shared" ref="P1526:P1529" si="2685">O1526*1000000</f>
        <v>36390000</v>
      </c>
      <c r="Q1526" s="184">
        <v>53.4</v>
      </c>
      <c r="R1526" s="180">
        <f t="shared" ref="R1526:R1529" si="2686">SUM(Q1526*1000000)</f>
        <v>53400000</v>
      </c>
      <c r="S1526" s="185">
        <f>SUM(N1526:P1526)</f>
        <v>55450036.390000001</v>
      </c>
      <c r="T1526" s="180">
        <f t="shared" si="2683"/>
        <v>55.450036390000001</v>
      </c>
      <c r="U1526" s="209">
        <f t="shared" si="2675"/>
        <v>0.96302912453327605</v>
      </c>
      <c r="V1526" s="187">
        <v>82</v>
      </c>
      <c r="W1526" s="223">
        <f t="shared" si="2682"/>
        <v>0.6762199559756098</v>
      </c>
      <c r="X1526" s="228">
        <f t="shared" si="2676"/>
        <v>0.23243902439024389</v>
      </c>
      <c r="Y1526" s="178">
        <v>2011</v>
      </c>
      <c r="Z1526" s="190"/>
      <c r="AA1526" s="190"/>
      <c r="AB1526" s="224" t="s">
        <v>4611</v>
      </c>
      <c r="AC1526" s="189"/>
    </row>
    <row r="1527" spans="1:29">
      <c r="A1527" s="261" t="s">
        <v>4612</v>
      </c>
      <c r="B1527" s="218">
        <v>37</v>
      </c>
      <c r="C1527" s="178">
        <v>49</v>
      </c>
      <c r="D1527" s="218">
        <f t="shared" si="2680"/>
        <v>43</v>
      </c>
      <c r="E1527" s="178">
        <v>40</v>
      </c>
      <c r="F1527" s="178">
        <v>41</v>
      </c>
      <c r="G1527" s="178">
        <f t="shared" si="2654"/>
        <v>-1</v>
      </c>
      <c r="H1527" s="178">
        <f t="shared" si="2681"/>
        <v>40.5</v>
      </c>
      <c r="I1527" s="218">
        <f t="shared" si="2655"/>
        <v>2.5</v>
      </c>
      <c r="J1527" s="213" t="s">
        <v>1935</v>
      </c>
      <c r="K1527" s="213" t="s">
        <v>1936</v>
      </c>
      <c r="L1527" s="213" t="s">
        <v>1541</v>
      </c>
      <c r="M1527" s="221">
        <v>5.45</v>
      </c>
      <c r="N1527" s="222">
        <f t="shared" si="2684"/>
        <v>5450000</v>
      </c>
      <c r="O1527" s="184">
        <v>19.670000000000002</v>
      </c>
      <c r="P1527" s="222">
        <f t="shared" si="2685"/>
        <v>19670000</v>
      </c>
      <c r="Q1527" s="184">
        <v>34.32</v>
      </c>
      <c r="R1527" s="180">
        <f t="shared" si="2686"/>
        <v>34320000</v>
      </c>
      <c r="S1527" s="222">
        <f t="shared" ref="S1527:S1528" si="2687">T1527*1000000</f>
        <v>53990000</v>
      </c>
      <c r="T1527" s="222">
        <v>53.99</v>
      </c>
      <c r="U1527" s="209">
        <f t="shared" si="2675"/>
        <v>0.63567327282830155</v>
      </c>
      <c r="V1527" s="187">
        <v>80</v>
      </c>
      <c r="W1527" s="223">
        <f t="shared" si="2682"/>
        <v>0.674875</v>
      </c>
      <c r="X1527" s="228">
        <f t="shared" si="2676"/>
        <v>6.8125000000000005E-2</v>
      </c>
      <c r="Y1527" s="178">
        <v>2009</v>
      </c>
      <c r="Z1527" s="190"/>
      <c r="AA1527" s="190"/>
      <c r="AB1527" s="224" t="s">
        <v>4613</v>
      </c>
      <c r="AC1527" s="189"/>
    </row>
    <row r="1528" spans="1:29">
      <c r="A1528" s="261" t="s">
        <v>4614</v>
      </c>
      <c r="B1528" s="218">
        <v>48</v>
      </c>
      <c r="C1528" s="178">
        <v>51</v>
      </c>
      <c r="D1528" s="218">
        <f t="shared" si="2680"/>
        <v>49.5</v>
      </c>
      <c r="E1528" s="178">
        <v>47</v>
      </c>
      <c r="F1528" s="178">
        <v>50</v>
      </c>
      <c r="G1528" s="178">
        <f t="shared" si="2654"/>
        <v>-3</v>
      </c>
      <c r="H1528" s="178">
        <f t="shared" si="2681"/>
        <v>48.5</v>
      </c>
      <c r="I1528" s="218">
        <f t="shared" si="2655"/>
        <v>1</v>
      </c>
      <c r="J1528" s="213" t="s">
        <v>1609</v>
      </c>
      <c r="K1528" s="213" t="s">
        <v>4615</v>
      </c>
      <c r="L1528" s="213" t="s">
        <v>1547</v>
      </c>
      <c r="M1528" s="221">
        <v>4.9000000000000004</v>
      </c>
      <c r="N1528" s="222">
        <f t="shared" si="2684"/>
        <v>4900000</v>
      </c>
      <c r="O1528" s="184">
        <v>11.01</v>
      </c>
      <c r="P1528" s="222">
        <f t="shared" si="2685"/>
        <v>11010000</v>
      </c>
      <c r="Q1528" s="184">
        <v>11.2</v>
      </c>
      <c r="R1528" s="180">
        <f t="shared" si="2686"/>
        <v>11200000</v>
      </c>
      <c r="S1528" s="222">
        <f t="shared" si="2687"/>
        <v>22210000</v>
      </c>
      <c r="T1528" s="222">
        <v>22.21</v>
      </c>
      <c r="U1528" s="209">
        <f t="shared" si="2675"/>
        <v>0.50427735254389916</v>
      </c>
      <c r="V1528" s="187">
        <v>33</v>
      </c>
      <c r="W1528" s="223">
        <f t="shared" si="2682"/>
        <v>0.67303030303030309</v>
      </c>
      <c r="X1528" s="228">
        <f t="shared" si="2676"/>
        <v>0.1484848484848485</v>
      </c>
      <c r="Y1528" s="178">
        <v>2008</v>
      </c>
      <c r="Z1528" s="190"/>
      <c r="AA1528" s="190"/>
      <c r="AB1528" s="224" t="s">
        <v>4616</v>
      </c>
      <c r="AC1528" s="189"/>
    </row>
    <row r="1529" spans="1:29">
      <c r="A1529" s="261" t="s">
        <v>949</v>
      </c>
      <c r="B1529" s="206">
        <v>74</v>
      </c>
      <c r="C1529" s="189">
        <v>68</v>
      </c>
      <c r="D1529" s="247">
        <f t="shared" si="2680"/>
        <v>71</v>
      </c>
      <c r="E1529" s="189">
        <v>78</v>
      </c>
      <c r="F1529" s="178">
        <v>77</v>
      </c>
      <c r="G1529" s="222">
        <f t="shared" si="2654"/>
        <v>1</v>
      </c>
      <c r="H1529" s="178">
        <f t="shared" si="2681"/>
        <v>77.5</v>
      </c>
      <c r="I1529" s="247">
        <f t="shared" si="2655"/>
        <v>-6.5</v>
      </c>
      <c r="J1529" s="213" t="s">
        <v>1601</v>
      </c>
      <c r="K1529" s="213" t="s">
        <v>1782</v>
      </c>
      <c r="L1529" s="213" t="s">
        <v>1541</v>
      </c>
      <c r="M1529" s="184">
        <v>9.7200000000000006</v>
      </c>
      <c r="N1529" s="222">
        <f t="shared" si="2684"/>
        <v>9720000</v>
      </c>
      <c r="O1529" s="184">
        <v>77.590999999999994</v>
      </c>
      <c r="P1529" s="222">
        <f t="shared" si="2685"/>
        <v>77591000</v>
      </c>
      <c r="Q1529" s="184">
        <v>296.40199999999999</v>
      </c>
      <c r="R1529" s="180">
        <f t="shared" si="2686"/>
        <v>296402000</v>
      </c>
      <c r="S1529" s="185">
        <f>SUM(N1529:P1529)</f>
        <v>87311077.591000006</v>
      </c>
      <c r="T1529" s="180">
        <f t="shared" ref="T1529:T1530" si="2688">S1529/1000000</f>
        <v>87.311077591</v>
      </c>
      <c r="U1529" s="209">
        <f t="shared" si="2675"/>
        <v>3.3947811455089978</v>
      </c>
      <c r="V1529" s="187">
        <v>130</v>
      </c>
      <c r="W1529" s="223">
        <f t="shared" si="2682"/>
        <v>0.67162367377692311</v>
      </c>
      <c r="X1529" s="228">
        <f t="shared" si="2676"/>
        <v>7.4769230769230768E-2</v>
      </c>
      <c r="Y1529" s="178">
        <v>2011</v>
      </c>
      <c r="Z1529" s="190"/>
      <c r="AA1529" s="190"/>
      <c r="AB1529" s="224" t="s">
        <v>4617</v>
      </c>
      <c r="AC1529" s="189"/>
    </row>
    <row r="1530" spans="1:29">
      <c r="A1530" s="249" t="s">
        <v>4618</v>
      </c>
      <c r="B1530" s="177">
        <v>31</v>
      </c>
      <c r="C1530" s="177">
        <v>46</v>
      </c>
      <c r="D1530" s="177">
        <f t="shared" ref="D1530:D1534" si="2689">(B1530+C1530)/2</f>
        <v>38.5</v>
      </c>
      <c r="E1530" s="177">
        <v>36</v>
      </c>
      <c r="F1530" s="177">
        <v>48</v>
      </c>
      <c r="G1530" s="177">
        <f t="shared" si="2654"/>
        <v>-12</v>
      </c>
      <c r="H1530" s="177">
        <f t="shared" ref="H1530:H1534" si="2690">(E1530+F1530)/2</f>
        <v>42</v>
      </c>
      <c r="I1530" s="177">
        <f t="shared" si="2655"/>
        <v>-3.5</v>
      </c>
      <c r="J1530" s="183" t="s">
        <v>1608</v>
      </c>
      <c r="K1530" s="232" t="s">
        <v>4619</v>
      </c>
      <c r="L1530" s="232" t="s">
        <v>1547</v>
      </c>
      <c r="M1530" s="216">
        <f t="shared" ref="M1530:M1534" si="2691">N1530/1000000</f>
        <v>15.853645999999999</v>
      </c>
      <c r="N1530" s="180">
        <v>15853646</v>
      </c>
      <c r="O1530" s="216">
        <f t="shared" ref="O1530:O1534" si="2692">P1530/1000000</f>
        <v>42.096041999999997</v>
      </c>
      <c r="P1530" s="180">
        <v>42096042</v>
      </c>
      <c r="Q1530" s="216">
        <f t="shared" ref="Q1530:Q1532" si="2693">R1530/1000000</f>
        <v>18</v>
      </c>
      <c r="R1530" s="180">
        <v>18000000</v>
      </c>
      <c r="S1530" s="180">
        <f>P1530+R1530</f>
        <v>60096042</v>
      </c>
      <c r="T1530" s="180">
        <f t="shared" si="2688"/>
        <v>60.096041999999997</v>
      </c>
      <c r="U1530" s="234">
        <f t="shared" si="2675"/>
        <v>0.29952055744369988</v>
      </c>
      <c r="V1530" s="227">
        <v>90</v>
      </c>
      <c r="W1530" s="235">
        <f t="shared" ref="W1530:W1534" si="2694">SUM(S1530/(V1530*1000000))</f>
        <v>0.66773380000000004</v>
      </c>
      <c r="X1530" s="234">
        <f t="shared" si="2676"/>
        <v>0.17615162222222222</v>
      </c>
      <c r="Y1530" s="177">
        <v>2019</v>
      </c>
      <c r="Z1530" s="236"/>
      <c r="AA1530" s="236"/>
      <c r="AB1530" s="231" t="s">
        <v>4620</v>
      </c>
      <c r="AC1530" s="190"/>
    </row>
    <row r="1531" spans="1:29">
      <c r="A1531" s="268" t="s">
        <v>4621</v>
      </c>
      <c r="B1531" s="177">
        <v>20</v>
      </c>
      <c r="C1531" s="178">
        <v>39</v>
      </c>
      <c r="D1531" s="180">
        <f t="shared" si="2689"/>
        <v>29.5</v>
      </c>
      <c r="E1531" s="178">
        <v>47</v>
      </c>
      <c r="F1531" s="180">
        <v>53</v>
      </c>
      <c r="G1531" s="181">
        <f t="shared" si="2654"/>
        <v>-6</v>
      </c>
      <c r="H1531" s="182">
        <f t="shared" si="2690"/>
        <v>50</v>
      </c>
      <c r="I1531" s="181">
        <f t="shared" si="2655"/>
        <v>-20.5</v>
      </c>
      <c r="J1531" s="204" t="s">
        <v>1544</v>
      </c>
      <c r="K1531" s="204" t="s">
        <v>1544</v>
      </c>
      <c r="L1531" s="183" t="s">
        <v>1547</v>
      </c>
      <c r="M1531" s="184">
        <f t="shared" si="2691"/>
        <v>13.710825</v>
      </c>
      <c r="N1531" s="180">
        <v>13710825</v>
      </c>
      <c r="O1531" s="184">
        <f t="shared" si="2692"/>
        <v>26.083893</v>
      </c>
      <c r="P1531" s="180">
        <v>26083893</v>
      </c>
      <c r="Q1531" s="184">
        <f t="shared" si="2693"/>
        <v>7.2247589999999997</v>
      </c>
      <c r="R1531" s="185">
        <f t="shared" ref="R1531:R1532" si="2695">S1531-P1531</f>
        <v>7224759</v>
      </c>
      <c r="S1531" s="180">
        <v>33308652</v>
      </c>
      <c r="T1531" s="185">
        <f>S1531/100000</f>
        <v>333.08652000000001</v>
      </c>
      <c r="U1531" s="186">
        <f t="shared" si="2675"/>
        <v>0.21690337393419584</v>
      </c>
      <c r="V1531" s="187">
        <v>50</v>
      </c>
      <c r="W1531" s="239">
        <f t="shared" si="2694"/>
        <v>0.66617303999999999</v>
      </c>
      <c r="X1531" s="186">
        <f t="shared" si="2676"/>
        <v>0.27421649999999997</v>
      </c>
      <c r="Y1531" s="178">
        <v>2018</v>
      </c>
      <c r="Z1531" s="190"/>
      <c r="AA1531" s="190"/>
      <c r="AB1531" s="191" t="s">
        <v>4622</v>
      </c>
      <c r="AC1531" s="190"/>
    </row>
    <row r="1532" spans="1:29">
      <c r="A1532" s="262" t="s">
        <v>4623</v>
      </c>
      <c r="B1532" s="177">
        <v>41</v>
      </c>
      <c r="C1532" s="195">
        <v>47</v>
      </c>
      <c r="D1532" s="180">
        <f t="shared" si="2689"/>
        <v>44</v>
      </c>
      <c r="E1532" s="180">
        <v>41</v>
      </c>
      <c r="F1532" s="195">
        <v>70</v>
      </c>
      <c r="G1532" s="181">
        <f t="shared" si="2654"/>
        <v>-29</v>
      </c>
      <c r="H1532" s="182">
        <f t="shared" si="2690"/>
        <v>55.5</v>
      </c>
      <c r="I1532" s="181">
        <f t="shared" si="2655"/>
        <v>-11.5</v>
      </c>
      <c r="J1532" s="196" t="s">
        <v>1402</v>
      </c>
      <c r="K1532" s="196" t="s">
        <v>1402</v>
      </c>
      <c r="L1532" s="197" t="s">
        <v>1547</v>
      </c>
      <c r="M1532" s="198">
        <f t="shared" si="2691"/>
        <v>4.356941</v>
      </c>
      <c r="N1532" s="180">
        <v>4356941</v>
      </c>
      <c r="O1532" s="198">
        <f t="shared" si="2692"/>
        <v>8.1069859999999991</v>
      </c>
      <c r="P1532" s="180">
        <v>8106986</v>
      </c>
      <c r="Q1532" s="198">
        <f t="shared" si="2693"/>
        <v>18.452570999999999</v>
      </c>
      <c r="R1532" s="181">
        <f t="shared" si="2695"/>
        <v>18452571</v>
      </c>
      <c r="S1532" s="180">
        <v>26559557</v>
      </c>
      <c r="T1532" s="180">
        <f>S1532/1000000</f>
        <v>26.559557000000002</v>
      </c>
      <c r="U1532" s="186">
        <f t="shared" si="2675"/>
        <v>0.69476200224273321</v>
      </c>
      <c r="V1532" s="227">
        <v>40</v>
      </c>
      <c r="W1532" s="239">
        <f t="shared" si="2694"/>
        <v>0.66398892499999995</v>
      </c>
      <c r="X1532" s="186">
        <f t="shared" si="2676"/>
        <v>0.10892352499999999</v>
      </c>
      <c r="Y1532" s="195">
        <v>2017</v>
      </c>
      <c r="Z1532" s="202"/>
      <c r="AA1532" s="202"/>
      <c r="AB1532" s="203" t="s">
        <v>4624</v>
      </c>
      <c r="AC1532" s="202"/>
    </row>
    <row r="1533" spans="1:29">
      <c r="A1533" s="267" t="s">
        <v>4625</v>
      </c>
      <c r="B1533" s="177">
        <v>71</v>
      </c>
      <c r="C1533" s="178">
        <v>65</v>
      </c>
      <c r="D1533" s="180">
        <f t="shared" si="2689"/>
        <v>68</v>
      </c>
      <c r="E1533" s="178">
        <v>72</v>
      </c>
      <c r="F1533" s="180">
        <v>71</v>
      </c>
      <c r="G1533" s="181">
        <f t="shared" si="2654"/>
        <v>1</v>
      </c>
      <c r="H1533" s="182">
        <f t="shared" si="2690"/>
        <v>71.5</v>
      </c>
      <c r="I1533" s="181">
        <f t="shared" si="2655"/>
        <v>-3.5</v>
      </c>
      <c r="J1533" s="183" t="s">
        <v>1554</v>
      </c>
      <c r="K1533" s="183" t="s">
        <v>1554</v>
      </c>
      <c r="L1533" s="183" t="s">
        <v>1547</v>
      </c>
      <c r="M1533" s="184">
        <f t="shared" si="2691"/>
        <v>10.110739000000001</v>
      </c>
      <c r="N1533" s="180">
        <v>10110739</v>
      </c>
      <c r="O1533" s="184">
        <f t="shared" si="2692"/>
        <v>29.819113999999999</v>
      </c>
      <c r="P1533" s="180">
        <v>29819114</v>
      </c>
      <c r="Q1533" s="184">
        <v>0</v>
      </c>
      <c r="R1533" s="185">
        <v>0</v>
      </c>
      <c r="S1533" s="180">
        <v>29819114</v>
      </c>
      <c r="T1533" s="185">
        <f t="shared" ref="T1533:T1534" si="2696">S1533/100000</f>
        <v>298.19114000000002</v>
      </c>
      <c r="U1533" s="182">
        <v>0</v>
      </c>
      <c r="V1533" s="187">
        <v>45</v>
      </c>
      <c r="W1533" s="239">
        <f t="shared" si="2694"/>
        <v>0.66264697777777781</v>
      </c>
      <c r="X1533" s="186">
        <f t="shared" si="2676"/>
        <v>0.22468308888888891</v>
      </c>
      <c r="Y1533" s="178">
        <v>2018</v>
      </c>
      <c r="Z1533" s="190"/>
      <c r="AA1533" s="190"/>
      <c r="AB1533" s="191" t="s">
        <v>4626</v>
      </c>
      <c r="AC1533" s="190"/>
    </row>
    <row r="1534" spans="1:29">
      <c r="A1534" s="268" t="s">
        <v>4627</v>
      </c>
      <c r="B1534" s="177">
        <v>59</v>
      </c>
      <c r="C1534" s="178">
        <v>47</v>
      </c>
      <c r="D1534" s="180">
        <f t="shared" si="2689"/>
        <v>53</v>
      </c>
      <c r="E1534" s="178">
        <v>85</v>
      </c>
      <c r="F1534" s="180">
        <v>62</v>
      </c>
      <c r="G1534" s="181">
        <f t="shared" si="2654"/>
        <v>23</v>
      </c>
      <c r="H1534" s="182">
        <f t="shared" si="2690"/>
        <v>73.5</v>
      </c>
      <c r="I1534" s="181">
        <f t="shared" si="2655"/>
        <v>-20.5</v>
      </c>
      <c r="J1534" s="183" t="s">
        <v>1910</v>
      </c>
      <c r="K1534" s="183" t="s">
        <v>1911</v>
      </c>
      <c r="L1534" s="183" t="s">
        <v>1547</v>
      </c>
      <c r="M1534" s="184">
        <f t="shared" si="2691"/>
        <v>2.5547659999999999</v>
      </c>
      <c r="N1534" s="180">
        <v>2554766</v>
      </c>
      <c r="O1534" s="184">
        <f t="shared" si="2692"/>
        <v>6.6114750000000004</v>
      </c>
      <c r="P1534" s="180">
        <v>6611475</v>
      </c>
      <c r="Q1534" s="184">
        <v>0</v>
      </c>
      <c r="R1534" s="185">
        <v>0</v>
      </c>
      <c r="S1534" s="180">
        <v>6611475</v>
      </c>
      <c r="T1534" s="185">
        <f t="shared" si="2696"/>
        <v>66.114750000000001</v>
      </c>
      <c r="U1534" s="182">
        <v>0</v>
      </c>
      <c r="V1534" s="187">
        <v>10</v>
      </c>
      <c r="W1534" s="239">
        <f t="shared" si="2694"/>
        <v>0.6611475</v>
      </c>
      <c r="X1534" s="186">
        <f t="shared" si="2676"/>
        <v>0.2554766</v>
      </c>
      <c r="Y1534" s="178">
        <v>2018</v>
      </c>
      <c r="Z1534" s="190"/>
      <c r="AA1534" s="190"/>
      <c r="AB1534" s="191" t="s">
        <v>4628</v>
      </c>
      <c r="AC1534" s="190"/>
    </row>
    <row r="1535" spans="1:29">
      <c r="A1535" s="261" t="s">
        <v>4629</v>
      </c>
      <c r="B1535" s="218">
        <v>14</v>
      </c>
      <c r="C1535" s="178">
        <v>24</v>
      </c>
      <c r="D1535" s="218">
        <f t="shared" ref="D1535:D1536" si="2697">AVERAGE(B1535:C1535)</f>
        <v>19</v>
      </c>
      <c r="E1535" s="178">
        <v>38</v>
      </c>
      <c r="F1535" s="178">
        <v>39</v>
      </c>
      <c r="G1535" s="178">
        <f t="shared" si="2654"/>
        <v>-1</v>
      </c>
      <c r="H1535" s="178">
        <f t="shared" ref="H1535:H1536" si="2698">AVERAGE(E1535:F1535)</f>
        <v>38.5</v>
      </c>
      <c r="I1535" s="218">
        <f t="shared" si="2655"/>
        <v>-19.5</v>
      </c>
      <c r="J1535" s="213" t="s">
        <v>1550</v>
      </c>
      <c r="K1535" s="213" t="s">
        <v>3703</v>
      </c>
      <c r="L1535" s="213" t="s">
        <v>1547</v>
      </c>
      <c r="M1535" s="221">
        <v>13.91</v>
      </c>
      <c r="N1535" s="222">
        <f>M1535*1000000</f>
        <v>13910000</v>
      </c>
      <c r="O1535" s="184">
        <v>32.24</v>
      </c>
      <c r="P1535" s="222">
        <f>O1535*1000000</f>
        <v>32240000.000000004</v>
      </c>
      <c r="Q1535" s="184">
        <v>8.6300000000000008</v>
      </c>
      <c r="R1535" s="180">
        <f>SUM(Q1535*1000000)</f>
        <v>8630000</v>
      </c>
      <c r="S1535" s="222">
        <f>T1535*1000000</f>
        <v>40870000</v>
      </c>
      <c r="T1535" s="222">
        <v>40.869999999999997</v>
      </c>
      <c r="U1535" s="209">
        <f t="shared" ref="U1535:U1536" si="2699">(R1535/S1535)</f>
        <v>0.21115732811353072</v>
      </c>
      <c r="V1535" s="187">
        <v>62</v>
      </c>
      <c r="W1535" s="223">
        <f t="shared" ref="W1535:W1537" si="2700">SUM(T1535/V1535)</f>
        <v>0.65919354838709676</v>
      </c>
      <c r="X1535" s="228">
        <f t="shared" si="2676"/>
        <v>0.22435483870967743</v>
      </c>
      <c r="Y1535" s="178">
        <v>2008</v>
      </c>
      <c r="Z1535" s="190"/>
      <c r="AA1535" s="190"/>
      <c r="AB1535" s="224" t="s">
        <v>4630</v>
      </c>
      <c r="AC1535" s="189"/>
    </row>
    <row r="1536" spans="1:29">
      <c r="A1536" s="261" t="s">
        <v>4631</v>
      </c>
      <c r="B1536" s="218">
        <v>54</v>
      </c>
      <c r="C1536" s="178">
        <v>56</v>
      </c>
      <c r="D1536" s="218">
        <f t="shared" si="2697"/>
        <v>55</v>
      </c>
      <c r="E1536" s="178">
        <v>82</v>
      </c>
      <c r="F1536" s="178">
        <v>73</v>
      </c>
      <c r="G1536" s="178">
        <f t="shared" si="2654"/>
        <v>9</v>
      </c>
      <c r="H1536" s="178">
        <f t="shared" si="2698"/>
        <v>77.5</v>
      </c>
      <c r="I1536" s="218">
        <f t="shared" si="2655"/>
        <v>-22.5</v>
      </c>
      <c r="J1536" s="213" t="s">
        <v>1935</v>
      </c>
      <c r="K1536" s="213" t="s">
        <v>1935</v>
      </c>
      <c r="L1536" s="213" t="s">
        <v>1547</v>
      </c>
      <c r="M1536" s="221">
        <v>3.8249879999999998</v>
      </c>
      <c r="N1536" s="181">
        <v>3824988</v>
      </c>
      <c r="O1536" s="216">
        <f t="shared" ref="O1536:O1539" si="2701">P1536/1000000</f>
        <v>24.343672999999999</v>
      </c>
      <c r="P1536" s="222">
        <v>24343673</v>
      </c>
      <c r="Q1536" s="216">
        <f t="shared" ref="Q1536:Q1539" si="2702">R1536/1000000</f>
        <v>5.0234699999999997</v>
      </c>
      <c r="R1536" s="222">
        <v>5023470</v>
      </c>
      <c r="S1536" s="222">
        <v>29367143</v>
      </c>
      <c r="T1536" s="222">
        <f t="shared" ref="T1536:T1539" si="2703">S1536/1000000</f>
        <v>29.367142999999999</v>
      </c>
      <c r="U1536" s="209">
        <f t="shared" si="2699"/>
        <v>0.17105749783014304</v>
      </c>
      <c r="V1536" s="187">
        <v>45</v>
      </c>
      <c r="W1536" s="223">
        <f t="shared" si="2700"/>
        <v>0.65260317777777777</v>
      </c>
      <c r="X1536" s="228">
        <f t="shared" si="2676"/>
        <v>8.4999733333333327E-2</v>
      </c>
      <c r="Y1536" s="178">
        <v>2007</v>
      </c>
      <c r="Z1536" s="190"/>
      <c r="AA1536" s="190"/>
      <c r="AB1536" s="191" t="s">
        <v>4632</v>
      </c>
      <c r="AC1536" s="190"/>
    </row>
    <row r="1537" spans="1:29">
      <c r="A1537" s="262" t="s">
        <v>4633</v>
      </c>
      <c r="B1537" s="177">
        <v>63</v>
      </c>
      <c r="C1537" s="195">
        <v>58</v>
      </c>
      <c r="D1537" s="252">
        <f t="shared" ref="D1537:D1539" si="2704">(B1537+C1537)/2</f>
        <v>60.5</v>
      </c>
      <c r="E1537" s="195">
        <v>66</v>
      </c>
      <c r="F1537" s="195">
        <v>66</v>
      </c>
      <c r="G1537" s="180">
        <f t="shared" si="2654"/>
        <v>0</v>
      </c>
      <c r="H1537" s="195">
        <f t="shared" ref="H1537:H1539" si="2705">(E1537+F1537)/2</f>
        <v>66</v>
      </c>
      <c r="I1537" s="208">
        <f t="shared" si="2655"/>
        <v>-5.5</v>
      </c>
      <c r="J1537" s="183" t="s">
        <v>1534</v>
      </c>
      <c r="K1537" s="183" t="s">
        <v>1534</v>
      </c>
      <c r="L1537" s="183" t="s">
        <v>1536</v>
      </c>
      <c r="M1537" s="184">
        <f t="shared" ref="M1537:M1539" si="2706">N1537/1000000</f>
        <v>10.288932000000001</v>
      </c>
      <c r="N1537" s="180">
        <v>10288932</v>
      </c>
      <c r="O1537" s="216">
        <f t="shared" si="2701"/>
        <v>27.569558000000001</v>
      </c>
      <c r="P1537" s="180">
        <v>27569558</v>
      </c>
      <c r="Q1537" s="184">
        <f t="shared" si="2702"/>
        <v>24.529532</v>
      </c>
      <c r="R1537" s="185">
        <v>24529532</v>
      </c>
      <c r="S1537" s="185">
        <f>R1537+P1537</f>
        <v>52099090</v>
      </c>
      <c r="T1537" s="185">
        <f t="shared" si="2703"/>
        <v>52.099089999999997</v>
      </c>
      <c r="U1537" s="209">
        <f>R1537/S1537</f>
        <v>0.47082457678243517</v>
      </c>
      <c r="V1537" s="187">
        <v>80</v>
      </c>
      <c r="W1537" s="188">
        <f t="shared" si="2700"/>
        <v>0.65123862499999996</v>
      </c>
      <c r="X1537" s="209">
        <f>N1537/(V1537*1000000)</f>
        <v>0.12861164999999999</v>
      </c>
      <c r="Y1537" s="195">
        <v>2016</v>
      </c>
      <c r="Z1537" s="190"/>
      <c r="AA1537" s="190"/>
      <c r="AB1537" s="191" t="s">
        <v>4634</v>
      </c>
      <c r="AC1537" s="190"/>
    </row>
    <row r="1538" spans="1:29">
      <c r="A1538" s="229" t="s">
        <v>4635</v>
      </c>
      <c r="B1538" s="177">
        <v>83</v>
      </c>
      <c r="C1538" s="206">
        <v>75</v>
      </c>
      <c r="D1538" s="177">
        <f t="shared" si="2704"/>
        <v>79</v>
      </c>
      <c r="E1538" s="177">
        <v>93</v>
      </c>
      <c r="F1538" s="177">
        <v>57</v>
      </c>
      <c r="G1538" s="177">
        <f t="shared" si="2654"/>
        <v>36</v>
      </c>
      <c r="H1538" s="177">
        <f t="shared" si="2705"/>
        <v>75</v>
      </c>
      <c r="I1538" s="177">
        <f t="shared" si="2655"/>
        <v>4</v>
      </c>
      <c r="J1538" s="204" t="s">
        <v>1554</v>
      </c>
      <c r="K1538" s="231" t="s">
        <v>1554</v>
      </c>
      <c r="L1538" s="232" t="s">
        <v>1547</v>
      </c>
      <c r="M1538" s="216">
        <f t="shared" si="2706"/>
        <v>11.89049</v>
      </c>
      <c r="N1538" s="233">
        <v>11890490</v>
      </c>
      <c r="O1538" s="216">
        <f t="shared" si="2701"/>
        <v>19.490159999999999</v>
      </c>
      <c r="P1538" s="180">
        <v>19490160</v>
      </c>
      <c r="Q1538" s="216">
        <f t="shared" si="2702"/>
        <v>0</v>
      </c>
      <c r="R1538" s="180">
        <v>0</v>
      </c>
      <c r="S1538" s="180">
        <f>P1538+R1538</f>
        <v>19490160</v>
      </c>
      <c r="T1538" s="180">
        <f t="shared" si="2703"/>
        <v>19.490159999999999</v>
      </c>
      <c r="U1538" s="234">
        <f>(R1538/S1538)</f>
        <v>0</v>
      </c>
      <c r="V1538" s="227">
        <v>30</v>
      </c>
      <c r="W1538" s="235">
        <f>SUM(S1538/(V1538*1000000))</f>
        <v>0.64967200000000003</v>
      </c>
      <c r="X1538" s="234">
        <f>SUM(M1538/V1538)</f>
        <v>0.39634966666666666</v>
      </c>
      <c r="Y1538" s="177">
        <v>2019</v>
      </c>
      <c r="Z1538" s="236"/>
      <c r="AA1538" s="236"/>
      <c r="AB1538" s="232" t="s">
        <v>1537</v>
      </c>
      <c r="AC1538" s="190"/>
    </row>
    <row r="1539" spans="1:29">
      <c r="A1539" s="262" t="s">
        <v>4636</v>
      </c>
      <c r="B1539" s="177">
        <v>92</v>
      </c>
      <c r="C1539" s="195">
        <v>73</v>
      </c>
      <c r="D1539" s="252">
        <f t="shared" si="2704"/>
        <v>82.5</v>
      </c>
      <c r="E1539" s="195">
        <v>88</v>
      </c>
      <c r="F1539" s="195">
        <v>66</v>
      </c>
      <c r="G1539" s="180">
        <f t="shared" si="2654"/>
        <v>22</v>
      </c>
      <c r="H1539" s="195">
        <f t="shared" si="2705"/>
        <v>77</v>
      </c>
      <c r="I1539" s="208">
        <f t="shared" si="2655"/>
        <v>5.5</v>
      </c>
      <c r="J1539" s="204" t="s">
        <v>1554</v>
      </c>
      <c r="K1539" s="204" t="s">
        <v>1554</v>
      </c>
      <c r="L1539" s="183" t="s">
        <v>1536</v>
      </c>
      <c r="M1539" s="184">
        <f t="shared" si="2706"/>
        <v>3.049363</v>
      </c>
      <c r="N1539" s="180">
        <v>3049363</v>
      </c>
      <c r="O1539" s="216">
        <f t="shared" si="2701"/>
        <v>8.6107519999999997</v>
      </c>
      <c r="P1539" s="180">
        <v>8610752</v>
      </c>
      <c r="Q1539" s="184">
        <f t="shared" si="2702"/>
        <v>0.99249299999999996</v>
      </c>
      <c r="R1539" s="185">
        <v>992493</v>
      </c>
      <c r="S1539" s="185">
        <f>R1539+P1539</f>
        <v>9603245</v>
      </c>
      <c r="T1539" s="185">
        <f t="shared" si="2703"/>
        <v>9.6032449999999994</v>
      </c>
      <c r="U1539" s="209">
        <f>R1539/S1539</f>
        <v>0.10334975313032209</v>
      </c>
      <c r="V1539" s="187">
        <v>15</v>
      </c>
      <c r="W1539" s="188">
        <f t="shared" ref="W1539:W1540" si="2707">SUM(T1539/V1539)</f>
        <v>0.64021633333333328</v>
      </c>
      <c r="X1539" s="209">
        <f>N1539/(V1539*1000000)</f>
        <v>0.20329086666666665</v>
      </c>
      <c r="Y1539" s="195">
        <v>2016</v>
      </c>
      <c r="Z1539" s="190"/>
      <c r="AA1539" s="190"/>
      <c r="AB1539" s="191" t="s">
        <v>4637</v>
      </c>
      <c r="AC1539" s="190"/>
    </row>
    <row r="1540" spans="1:29">
      <c r="A1540" s="261" t="s">
        <v>4638</v>
      </c>
      <c r="B1540" s="218">
        <v>56</v>
      </c>
      <c r="C1540" s="178">
        <v>61</v>
      </c>
      <c r="D1540" s="218">
        <f t="shared" ref="D1540:D1550" si="2708">AVERAGE(B1540:C1540)</f>
        <v>58.5</v>
      </c>
      <c r="E1540" s="178">
        <v>59</v>
      </c>
      <c r="F1540" s="178">
        <v>69</v>
      </c>
      <c r="G1540" s="178">
        <f t="shared" si="2654"/>
        <v>-10</v>
      </c>
      <c r="H1540" s="178">
        <f t="shared" ref="H1540:H1550" si="2709">AVERAGE(E1540:F1540)</f>
        <v>64</v>
      </c>
      <c r="I1540" s="218">
        <f t="shared" si="2655"/>
        <v>-5.5</v>
      </c>
      <c r="J1540" s="213" t="s">
        <v>1641</v>
      </c>
      <c r="K1540" s="213" t="s">
        <v>3411</v>
      </c>
      <c r="L1540" s="213" t="s">
        <v>1536</v>
      </c>
      <c r="M1540" s="221">
        <v>9.6999999999999993</v>
      </c>
      <c r="N1540" s="222">
        <f>M1540*1000000</f>
        <v>9700000</v>
      </c>
      <c r="O1540" s="184">
        <v>31.7</v>
      </c>
      <c r="P1540" s="222">
        <f>O1540*1000000</f>
        <v>31700000</v>
      </c>
      <c r="Q1540" s="184">
        <v>6.61</v>
      </c>
      <c r="R1540" s="180">
        <f>SUM(Q1540*1000000)</f>
        <v>6610000</v>
      </c>
      <c r="S1540" s="222">
        <f>T1540*1000000</f>
        <v>38310000</v>
      </c>
      <c r="T1540" s="222">
        <v>38.31</v>
      </c>
      <c r="U1540" s="209">
        <f t="shared" ref="U1540:U1551" si="2710">(R1540/S1540)</f>
        <v>0.17253980683894546</v>
      </c>
      <c r="V1540" s="187">
        <v>60</v>
      </c>
      <c r="W1540" s="223">
        <f t="shared" si="2707"/>
        <v>0.63850000000000007</v>
      </c>
      <c r="X1540" s="228">
        <f t="shared" ref="X1540:X1551" si="2711">SUM(M1540/V1540)</f>
        <v>0.16166666666666665</v>
      </c>
      <c r="Y1540" s="178">
        <v>2009</v>
      </c>
      <c r="Z1540" s="190"/>
      <c r="AA1540" s="190"/>
      <c r="AB1540" s="224" t="s">
        <v>4639</v>
      </c>
      <c r="AC1540" s="189"/>
    </row>
    <row r="1541" spans="1:29">
      <c r="A1541" s="265" t="s">
        <v>4640</v>
      </c>
      <c r="B1541" s="241">
        <v>98</v>
      </c>
      <c r="C1541" s="182">
        <v>94</v>
      </c>
      <c r="D1541" s="254">
        <f t="shared" si="2708"/>
        <v>96</v>
      </c>
      <c r="E1541" s="182">
        <v>58</v>
      </c>
      <c r="F1541" s="182">
        <v>68</v>
      </c>
      <c r="G1541" s="211">
        <f t="shared" si="2654"/>
        <v>-10</v>
      </c>
      <c r="H1541" s="211">
        <f t="shared" si="2709"/>
        <v>63</v>
      </c>
      <c r="I1541" s="211">
        <f t="shared" si="2655"/>
        <v>33</v>
      </c>
      <c r="J1541" s="196" t="s">
        <v>1572</v>
      </c>
      <c r="K1541" s="196" t="s">
        <v>4641</v>
      </c>
      <c r="L1541" s="196" t="s">
        <v>1536</v>
      </c>
      <c r="M1541" s="216">
        <f>N1541/1000000</f>
        <v>0.109</v>
      </c>
      <c r="N1541" s="181">
        <v>109000</v>
      </c>
      <c r="O1541" s="216">
        <f>P1541/1000000</f>
        <v>3.9584999999999999</v>
      </c>
      <c r="P1541" s="181">
        <v>3958500</v>
      </c>
      <c r="Q1541" s="184">
        <f>R1541/1000000</f>
        <v>1.4470000000000001</v>
      </c>
      <c r="R1541" s="180">
        <v>1447000</v>
      </c>
      <c r="S1541" s="181">
        <v>5405500</v>
      </c>
      <c r="T1541" s="180">
        <f t="shared" ref="T1541:T1542" si="2712">S1541/1000000</f>
        <v>5.4055</v>
      </c>
      <c r="U1541" s="209">
        <f t="shared" si="2710"/>
        <v>0.26769031541948018</v>
      </c>
      <c r="V1541" s="227">
        <v>8.5</v>
      </c>
      <c r="W1541" s="239">
        <f>SUM(S1541/(V1541*1000000))</f>
        <v>0.63594117647058823</v>
      </c>
      <c r="X1541" s="228">
        <f t="shared" si="2711"/>
        <v>1.2823529411764706E-2</v>
      </c>
      <c r="Y1541" s="182">
        <v>2014</v>
      </c>
      <c r="Z1541" s="202"/>
      <c r="AA1541" s="190"/>
      <c r="AB1541" s="224" t="s">
        <v>4642</v>
      </c>
      <c r="AC1541" s="189"/>
    </row>
    <row r="1542" spans="1:29">
      <c r="A1542" s="261" t="s">
        <v>4643</v>
      </c>
      <c r="B1542" s="206">
        <v>41</v>
      </c>
      <c r="C1542" s="189">
        <v>50</v>
      </c>
      <c r="D1542" s="247">
        <f t="shared" si="2708"/>
        <v>45.5</v>
      </c>
      <c r="E1542" s="189">
        <v>59</v>
      </c>
      <c r="F1542" s="178">
        <v>56</v>
      </c>
      <c r="G1542" s="220">
        <f t="shared" si="2654"/>
        <v>3</v>
      </c>
      <c r="H1542" s="220">
        <f t="shared" si="2709"/>
        <v>57.5</v>
      </c>
      <c r="I1542" s="220">
        <f t="shared" si="2655"/>
        <v>-12</v>
      </c>
      <c r="J1542" s="213" t="s">
        <v>1601</v>
      </c>
      <c r="K1542" s="213" t="s">
        <v>2113</v>
      </c>
      <c r="L1542" s="213" t="s">
        <v>1557</v>
      </c>
      <c r="M1542" s="184">
        <v>21.24</v>
      </c>
      <c r="N1542" s="222">
        <f t="shared" ref="N1542:N1544" si="2713">M1542*1000000</f>
        <v>21240000</v>
      </c>
      <c r="O1542" s="184">
        <v>64.010000000000005</v>
      </c>
      <c r="P1542" s="222">
        <f t="shared" ref="P1542:P1544" si="2714">O1542*1000000</f>
        <v>64010000.000000007</v>
      </c>
      <c r="Q1542" s="184">
        <v>86.4</v>
      </c>
      <c r="R1542" s="180">
        <f t="shared" ref="R1542:R1544" si="2715">SUM(Q1542*1000000)</f>
        <v>86400000</v>
      </c>
      <c r="S1542" s="185">
        <f>SUM(N1542:P1542)</f>
        <v>85250064.010000005</v>
      </c>
      <c r="T1542" s="180">
        <f t="shared" si="2712"/>
        <v>85.250064010000003</v>
      </c>
      <c r="U1542" s="209">
        <f t="shared" si="2710"/>
        <v>1.0134889750917384</v>
      </c>
      <c r="V1542" s="187">
        <v>135</v>
      </c>
      <c r="W1542" s="223">
        <f t="shared" ref="W1542:W1544" si="2716">SUM(T1542/V1542)</f>
        <v>0.63148195562962961</v>
      </c>
      <c r="X1542" s="228">
        <f t="shared" si="2711"/>
        <v>0.15733333333333333</v>
      </c>
      <c r="Y1542" s="178">
        <v>2011</v>
      </c>
      <c r="Z1542" s="190"/>
      <c r="AA1542" s="190"/>
      <c r="AB1542" s="224" t="s">
        <v>4644</v>
      </c>
      <c r="AC1542" s="189"/>
    </row>
    <row r="1543" spans="1:29">
      <c r="A1543" s="261" t="s">
        <v>4645</v>
      </c>
      <c r="B1543" s="218">
        <v>70</v>
      </c>
      <c r="C1543" s="178">
        <v>69</v>
      </c>
      <c r="D1543" s="218">
        <f t="shared" si="2708"/>
        <v>69.5</v>
      </c>
      <c r="E1543" s="178">
        <v>70</v>
      </c>
      <c r="F1543" s="178">
        <v>74</v>
      </c>
      <c r="G1543" s="178">
        <f t="shared" si="2654"/>
        <v>-4</v>
      </c>
      <c r="H1543" s="178">
        <f t="shared" si="2709"/>
        <v>72</v>
      </c>
      <c r="I1543" s="218">
        <f t="shared" si="2655"/>
        <v>-2.5</v>
      </c>
      <c r="J1543" s="213" t="s">
        <v>1612</v>
      </c>
      <c r="K1543" s="213" t="s">
        <v>4181</v>
      </c>
      <c r="L1543" s="213" t="s">
        <v>1541</v>
      </c>
      <c r="M1543" s="221">
        <v>0.11</v>
      </c>
      <c r="N1543" s="222">
        <f t="shared" si="2713"/>
        <v>110000</v>
      </c>
      <c r="O1543" s="184">
        <v>2.4300000000000002</v>
      </c>
      <c r="P1543" s="222">
        <f t="shared" si="2714"/>
        <v>2430000</v>
      </c>
      <c r="Q1543" s="184">
        <v>7.02</v>
      </c>
      <c r="R1543" s="180">
        <f t="shared" si="2715"/>
        <v>7020000</v>
      </c>
      <c r="S1543" s="222">
        <f>T1543*1000000</f>
        <v>9450000</v>
      </c>
      <c r="T1543" s="222">
        <f>SUM(O1543+Q1543)</f>
        <v>9.4499999999999993</v>
      </c>
      <c r="U1543" s="209">
        <f t="shared" si="2710"/>
        <v>0.74285714285714288</v>
      </c>
      <c r="V1543" s="187">
        <v>15</v>
      </c>
      <c r="W1543" s="223">
        <f t="shared" si="2716"/>
        <v>0.63</v>
      </c>
      <c r="X1543" s="228">
        <f t="shared" si="2711"/>
        <v>7.3333333333333332E-3</v>
      </c>
      <c r="Y1543" s="178">
        <v>2010</v>
      </c>
      <c r="Z1543" s="190"/>
      <c r="AA1543" s="190"/>
      <c r="AB1543" s="224" t="s">
        <v>4646</v>
      </c>
      <c r="AC1543" s="189"/>
    </row>
    <row r="1544" spans="1:29">
      <c r="A1544" s="261" t="s">
        <v>4647</v>
      </c>
      <c r="B1544" s="206">
        <v>26</v>
      </c>
      <c r="C1544" s="189">
        <v>31</v>
      </c>
      <c r="D1544" s="218">
        <f t="shared" si="2708"/>
        <v>28.5</v>
      </c>
      <c r="E1544" s="189">
        <v>36</v>
      </c>
      <c r="F1544" s="178">
        <v>49</v>
      </c>
      <c r="G1544" s="178">
        <f t="shared" si="2654"/>
        <v>-13</v>
      </c>
      <c r="H1544" s="178">
        <f t="shared" si="2709"/>
        <v>42.5</v>
      </c>
      <c r="I1544" s="218">
        <f t="shared" si="2655"/>
        <v>-14</v>
      </c>
      <c r="J1544" s="213" t="s">
        <v>1701</v>
      </c>
      <c r="K1544" s="213" t="s">
        <v>4648</v>
      </c>
      <c r="L1544" s="213" t="s">
        <v>1547</v>
      </c>
      <c r="M1544" s="184">
        <v>9.36</v>
      </c>
      <c r="N1544" s="222">
        <f t="shared" si="2713"/>
        <v>9360000</v>
      </c>
      <c r="O1544" s="184">
        <v>21.6</v>
      </c>
      <c r="P1544" s="222">
        <f t="shared" si="2714"/>
        <v>21600000</v>
      </c>
      <c r="Q1544" s="184">
        <v>3.26</v>
      </c>
      <c r="R1544" s="180">
        <f t="shared" si="2715"/>
        <v>3260000</v>
      </c>
      <c r="S1544" s="185">
        <f>SUM(N1544:P1544)</f>
        <v>30960021.600000001</v>
      </c>
      <c r="T1544" s="180">
        <f t="shared" ref="T1544:T1545" si="2717">S1544/1000000</f>
        <v>30.960021600000001</v>
      </c>
      <c r="U1544" s="209">
        <f t="shared" si="2710"/>
        <v>0.10529708415965704</v>
      </c>
      <c r="V1544" s="187">
        <v>49.9</v>
      </c>
      <c r="W1544" s="223">
        <f t="shared" si="2716"/>
        <v>0.62044131462925856</v>
      </c>
      <c r="X1544" s="228">
        <f t="shared" si="2711"/>
        <v>0.18757515030060121</v>
      </c>
      <c r="Y1544" s="178">
        <v>2011</v>
      </c>
      <c r="Z1544" s="190"/>
      <c r="AA1544" s="190"/>
      <c r="AB1544" s="224" t="s">
        <v>4649</v>
      </c>
      <c r="AC1544" s="189"/>
    </row>
    <row r="1545" spans="1:29">
      <c r="A1545" s="261" t="s">
        <v>4650</v>
      </c>
      <c r="B1545" s="218">
        <v>74</v>
      </c>
      <c r="C1545" s="178">
        <v>61</v>
      </c>
      <c r="D1545" s="247">
        <f t="shared" si="2708"/>
        <v>67.5</v>
      </c>
      <c r="E1545" s="178">
        <v>64</v>
      </c>
      <c r="F1545" s="178">
        <v>59</v>
      </c>
      <c r="G1545" s="220">
        <f t="shared" si="2654"/>
        <v>5</v>
      </c>
      <c r="H1545" s="220">
        <f t="shared" si="2709"/>
        <v>61.5</v>
      </c>
      <c r="I1545" s="220">
        <f t="shared" si="2655"/>
        <v>6</v>
      </c>
      <c r="J1545" s="213" t="s">
        <v>1612</v>
      </c>
      <c r="K1545" s="213" t="s">
        <v>1612</v>
      </c>
      <c r="L1545" s="213" t="s">
        <v>1541</v>
      </c>
      <c r="M1545" s="221">
        <f>N1545/1000000</f>
        <v>7.760205</v>
      </c>
      <c r="N1545" s="222">
        <v>7760205</v>
      </c>
      <c r="O1545" s="184">
        <f>P1545/1000000</f>
        <v>20.157299999999999</v>
      </c>
      <c r="P1545" s="222">
        <v>20157300</v>
      </c>
      <c r="Q1545" s="184">
        <f>R1545/1000000</f>
        <v>4.5619149999999999</v>
      </c>
      <c r="R1545" s="185">
        <v>4561915</v>
      </c>
      <c r="S1545" s="222">
        <v>24719215</v>
      </c>
      <c r="T1545" s="222">
        <f t="shared" si="2717"/>
        <v>24.719214999999998</v>
      </c>
      <c r="U1545" s="209">
        <f t="shared" si="2710"/>
        <v>0.18454934754198302</v>
      </c>
      <c r="V1545" s="187">
        <v>40</v>
      </c>
      <c r="W1545" s="223">
        <f>SUM((S1545/1000000)/V1545)</f>
        <v>0.61798037499999992</v>
      </c>
      <c r="X1545" s="228">
        <f t="shared" si="2711"/>
        <v>0.194005125</v>
      </c>
      <c r="Y1545" s="182">
        <v>2012</v>
      </c>
      <c r="Z1545" s="190"/>
      <c r="AA1545" s="190"/>
      <c r="AB1545" s="224" t="s">
        <v>4651</v>
      </c>
      <c r="AC1545" s="189"/>
    </row>
    <row r="1546" spans="1:29">
      <c r="A1546" s="261" t="s">
        <v>4652</v>
      </c>
      <c r="B1546" s="218">
        <v>49</v>
      </c>
      <c r="C1546" s="178">
        <v>53</v>
      </c>
      <c r="D1546" s="218">
        <f t="shared" si="2708"/>
        <v>51</v>
      </c>
      <c r="E1546" s="178">
        <v>53</v>
      </c>
      <c r="F1546" s="178">
        <v>62</v>
      </c>
      <c r="G1546" s="178">
        <f t="shared" si="2654"/>
        <v>-9</v>
      </c>
      <c r="H1546" s="178">
        <f t="shared" si="2709"/>
        <v>57.5</v>
      </c>
      <c r="I1546" s="218">
        <f t="shared" si="2655"/>
        <v>-6.5</v>
      </c>
      <c r="J1546" s="213" t="s">
        <v>1601</v>
      </c>
      <c r="K1546" s="213" t="s">
        <v>4653</v>
      </c>
      <c r="L1546" s="213" t="s">
        <v>1541</v>
      </c>
      <c r="M1546" s="221">
        <v>6.7</v>
      </c>
      <c r="N1546" s="222">
        <f>M1546*1000000</f>
        <v>6700000</v>
      </c>
      <c r="O1546" s="184">
        <v>19.55</v>
      </c>
      <c r="P1546" s="222">
        <f>O1546*1000000</f>
        <v>19550000</v>
      </c>
      <c r="Q1546" s="184">
        <v>20.34</v>
      </c>
      <c r="R1546" s="180">
        <f t="shared" ref="R1546:R1548" si="2718">SUM(Q1546*1000000)</f>
        <v>20340000</v>
      </c>
      <c r="S1546" s="222">
        <f>T1546*1000000</f>
        <v>39890000</v>
      </c>
      <c r="T1546" s="222">
        <v>39.89</v>
      </c>
      <c r="U1546" s="209">
        <f t="shared" si="2710"/>
        <v>0.50990223113562294</v>
      </c>
      <c r="V1546" s="187">
        <v>65</v>
      </c>
      <c r="W1546" s="223">
        <f>SUM(T1546/V1546)</f>
        <v>0.61369230769230765</v>
      </c>
      <c r="X1546" s="228">
        <f t="shared" si="2711"/>
        <v>0.10307692307692308</v>
      </c>
      <c r="Y1546" s="178">
        <v>2009</v>
      </c>
      <c r="Z1546" s="190"/>
      <c r="AA1546" s="190"/>
      <c r="AB1546" s="224" t="s">
        <v>4654</v>
      </c>
      <c r="AC1546" s="189"/>
    </row>
    <row r="1547" spans="1:29">
      <c r="A1547" s="265" t="s">
        <v>4655</v>
      </c>
      <c r="B1547" s="241">
        <v>39</v>
      </c>
      <c r="C1547" s="182">
        <v>55</v>
      </c>
      <c r="D1547" s="254">
        <f t="shared" si="2708"/>
        <v>47</v>
      </c>
      <c r="E1547" s="182">
        <v>38</v>
      </c>
      <c r="F1547" s="182">
        <v>60</v>
      </c>
      <c r="G1547" s="211">
        <f t="shared" si="2654"/>
        <v>-22</v>
      </c>
      <c r="H1547" s="211">
        <f t="shared" si="2709"/>
        <v>49</v>
      </c>
      <c r="I1547" s="211">
        <f t="shared" si="2655"/>
        <v>-2</v>
      </c>
      <c r="J1547" s="196" t="s">
        <v>1402</v>
      </c>
      <c r="K1547" s="196" t="s">
        <v>1402</v>
      </c>
      <c r="L1547" s="196" t="s">
        <v>1541</v>
      </c>
      <c r="M1547" s="216">
        <f>N1547/1000000</f>
        <v>0.846831</v>
      </c>
      <c r="N1547" s="181">
        <v>846831</v>
      </c>
      <c r="O1547" s="216">
        <f>P1547/1000000</f>
        <v>1.826705</v>
      </c>
      <c r="P1547" s="181">
        <v>1826705</v>
      </c>
      <c r="Q1547" s="216">
        <v>0.1</v>
      </c>
      <c r="R1547" s="180">
        <f t="shared" si="2718"/>
        <v>100000</v>
      </c>
      <c r="S1547" s="181">
        <v>1826705</v>
      </c>
      <c r="T1547" s="180">
        <f>S1547/1000000</f>
        <v>1.826705</v>
      </c>
      <c r="U1547" s="209">
        <f t="shared" si="2710"/>
        <v>5.4743376735707186E-2</v>
      </c>
      <c r="V1547" s="227">
        <v>3</v>
      </c>
      <c r="W1547" s="239">
        <f>SUM(S1547/(V1547*1000000))</f>
        <v>0.60890166666666667</v>
      </c>
      <c r="X1547" s="228">
        <f t="shared" si="2711"/>
        <v>0.282277</v>
      </c>
      <c r="Y1547" s="182">
        <v>2014</v>
      </c>
      <c r="Z1547" s="202"/>
      <c r="AA1547" s="190"/>
      <c r="AB1547" s="224" t="s">
        <v>4656</v>
      </c>
      <c r="AC1547" s="189"/>
    </row>
    <row r="1548" spans="1:29">
      <c r="A1548" s="261" t="s">
        <v>4657</v>
      </c>
      <c r="B1548" s="218">
        <v>79</v>
      </c>
      <c r="C1548" s="178">
        <v>66</v>
      </c>
      <c r="D1548" s="218">
        <f t="shared" si="2708"/>
        <v>72.5</v>
      </c>
      <c r="E1548" s="178">
        <v>60</v>
      </c>
      <c r="F1548" s="178">
        <v>69</v>
      </c>
      <c r="G1548" s="178">
        <f t="shared" si="2654"/>
        <v>-9</v>
      </c>
      <c r="H1548" s="178">
        <f t="shared" si="2709"/>
        <v>64.5</v>
      </c>
      <c r="I1548" s="218">
        <f t="shared" si="2655"/>
        <v>8</v>
      </c>
      <c r="J1548" s="213" t="s">
        <v>1550</v>
      </c>
      <c r="K1548" s="213" t="s">
        <v>4658</v>
      </c>
      <c r="L1548" s="213" t="s">
        <v>1547</v>
      </c>
      <c r="M1548" s="221">
        <v>2.2000000000000002</v>
      </c>
      <c r="N1548" s="222">
        <f>M1548*1000000</f>
        <v>2200000</v>
      </c>
      <c r="O1548" s="184">
        <v>5.2</v>
      </c>
      <c r="P1548" s="222">
        <f>O1548*1000000</f>
        <v>5200000</v>
      </c>
      <c r="Q1548" s="184">
        <v>7.01</v>
      </c>
      <c r="R1548" s="180">
        <f t="shared" si="2718"/>
        <v>7010000</v>
      </c>
      <c r="S1548" s="222">
        <f>T1548*1000000</f>
        <v>12100000</v>
      </c>
      <c r="T1548" s="222">
        <v>12.1</v>
      </c>
      <c r="U1548" s="209">
        <f t="shared" si="2710"/>
        <v>0.57933884297520666</v>
      </c>
      <c r="V1548" s="187">
        <v>20</v>
      </c>
      <c r="W1548" s="223">
        <f t="shared" ref="W1548:W1550" si="2719">SUM(T1548/V1548)</f>
        <v>0.60499999999999998</v>
      </c>
      <c r="X1548" s="228">
        <f t="shared" si="2711"/>
        <v>0.11000000000000001</v>
      </c>
      <c r="Y1548" s="178">
        <v>2009</v>
      </c>
      <c r="Z1548" s="190"/>
      <c r="AA1548" s="190"/>
      <c r="AB1548" s="224" t="s">
        <v>4659</v>
      </c>
      <c r="AC1548" s="189"/>
    </row>
    <row r="1549" spans="1:29">
      <c r="A1549" s="263" t="s">
        <v>4660</v>
      </c>
      <c r="B1549" s="206">
        <v>13</v>
      </c>
      <c r="C1549" s="189">
        <v>25</v>
      </c>
      <c r="D1549" s="253">
        <f t="shared" si="2708"/>
        <v>19</v>
      </c>
      <c r="E1549" s="189">
        <v>39</v>
      </c>
      <c r="F1549" s="189">
        <v>47</v>
      </c>
      <c r="G1549" s="244">
        <f t="shared" si="2654"/>
        <v>-8</v>
      </c>
      <c r="H1549" s="244">
        <f t="shared" si="2709"/>
        <v>43</v>
      </c>
      <c r="I1549" s="244">
        <f t="shared" si="2655"/>
        <v>-24</v>
      </c>
      <c r="J1549" s="193" t="s">
        <v>1544</v>
      </c>
      <c r="K1549" s="193" t="s">
        <v>4661</v>
      </c>
      <c r="L1549" s="193" t="s">
        <v>1541</v>
      </c>
      <c r="M1549" s="184">
        <f>N1549/1000000</f>
        <v>12.691414999999999</v>
      </c>
      <c r="N1549" s="185">
        <v>12691415</v>
      </c>
      <c r="O1549" s="184">
        <f>P1549/1000000</f>
        <v>33.618855000000003</v>
      </c>
      <c r="P1549" s="185">
        <v>33618855</v>
      </c>
      <c r="Q1549" s="184">
        <f>R1549/1000000</f>
        <v>44.705365</v>
      </c>
      <c r="R1549" s="185">
        <v>44705365</v>
      </c>
      <c r="S1549" s="185">
        <v>78324220</v>
      </c>
      <c r="T1549" s="185">
        <f t="shared" ref="T1549:T1555" si="2720">S1549/1000000</f>
        <v>78.324219999999997</v>
      </c>
      <c r="U1549" s="209">
        <f t="shared" si="2710"/>
        <v>0.57077319122999248</v>
      </c>
      <c r="V1549" s="187">
        <v>130</v>
      </c>
      <c r="W1549" s="223">
        <f t="shared" si="2719"/>
        <v>0.60249399999999997</v>
      </c>
      <c r="X1549" s="228">
        <f t="shared" si="2711"/>
        <v>9.7626269230769225E-2</v>
      </c>
      <c r="Y1549" s="189">
        <v>2013</v>
      </c>
      <c r="Z1549" s="190"/>
      <c r="AA1549" s="190"/>
      <c r="AB1549" s="224" t="s">
        <v>4662</v>
      </c>
      <c r="AC1549" s="189"/>
    </row>
    <row r="1550" spans="1:29">
      <c r="A1550" s="261" t="s">
        <v>4663</v>
      </c>
      <c r="B1550" s="206">
        <v>56</v>
      </c>
      <c r="C1550" s="189">
        <v>55</v>
      </c>
      <c r="D1550" s="218">
        <f t="shared" si="2708"/>
        <v>55.5</v>
      </c>
      <c r="E1550" s="189">
        <v>65</v>
      </c>
      <c r="F1550" s="178">
        <v>68</v>
      </c>
      <c r="G1550" s="178">
        <f t="shared" si="2654"/>
        <v>-3</v>
      </c>
      <c r="H1550" s="178">
        <f t="shared" si="2709"/>
        <v>66.5</v>
      </c>
      <c r="I1550" s="218">
        <f t="shared" si="2655"/>
        <v>-11</v>
      </c>
      <c r="J1550" s="213" t="s">
        <v>1990</v>
      </c>
      <c r="K1550" s="213" t="s">
        <v>4664</v>
      </c>
      <c r="L1550" s="213" t="s">
        <v>1547</v>
      </c>
      <c r="M1550" s="184">
        <v>3.51</v>
      </c>
      <c r="N1550" s="222">
        <f>M1550*1000000</f>
        <v>3510000</v>
      </c>
      <c r="O1550" s="184">
        <v>11.54</v>
      </c>
      <c r="P1550" s="222">
        <f>O1550*1000000</f>
        <v>11540000</v>
      </c>
      <c r="Q1550" s="184">
        <v>3.94</v>
      </c>
      <c r="R1550" s="180">
        <f>SUM(Q1550*1000000)</f>
        <v>3940000</v>
      </c>
      <c r="S1550" s="185">
        <f>SUM(N1550:P1550)</f>
        <v>15050011.539999999</v>
      </c>
      <c r="T1550" s="180">
        <f t="shared" si="2720"/>
        <v>15.05001154</v>
      </c>
      <c r="U1550" s="209">
        <f t="shared" si="2710"/>
        <v>0.26179381919596856</v>
      </c>
      <c r="V1550" s="187">
        <v>25</v>
      </c>
      <c r="W1550" s="223">
        <f t="shared" si="2719"/>
        <v>0.60200046159999998</v>
      </c>
      <c r="X1550" s="228">
        <f t="shared" si="2711"/>
        <v>0.1404</v>
      </c>
      <c r="Y1550" s="178">
        <v>2011</v>
      </c>
      <c r="Z1550" s="190"/>
      <c r="AA1550" s="190"/>
      <c r="AB1550" s="224" t="s">
        <v>4665</v>
      </c>
      <c r="AC1550" s="189"/>
    </row>
    <row r="1551" spans="1:29">
      <c r="A1551" s="249" t="s">
        <v>4666</v>
      </c>
      <c r="B1551" s="177">
        <v>52</v>
      </c>
      <c r="C1551" s="177">
        <v>56</v>
      </c>
      <c r="D1551" s="177">
        <f t="shared" ref="D1551:D1553" si="2721">(B1551+C1551)/2</f>
        <v>54</v>
      </c>
      <c r="E1551" s="177">
        <v>32</v>
      </c>
      <c r="F1551" s="177">
        <v>61</v>
      </c>
      <c r="G1551" s="177">
        <f t="shared" si="2654"/>
        <v>-29</v>
      </c>
      <c r="H1551" s="177">
        <f t="shared" ref="H1551:H1553" si="2722">(E1551+F1551)/2</f>
        <v>46.5</v>
      </c>
      <c r="I1551" s="177">
        <f t="shared" si="2655"/>
        <v>7.5</v>
      </c>
      <c r="J1551" s="183" t="s">
        <v>1565</v>
      </c>
      <c r="K1551" s="232" t="s">
        <v>1565</v>
      </c>
      <c r="L1551" s="232" t="s">
        <v>1547</v>
      </c>
      <c r="M1551" s="216">
        <f t="shared" ref="M1551:M1553" si="2723">N1551/1000000</f>
        <v>1.7630699999999999</v>
      </c>
      <c r="N1551" s="180">
        <v>1763070</v>
      </c>
      <c r="O1551" s="216">
        <f t="shared" ref="O1551:O1553" si="2724">P1551/1000000</f>
        <v>3.0054080000000001</v>
      </c>
      <c r="P1551" s="180">
        <v>3005408</v>
      </c>
      <c r="Q1551" s="216">
        <f t="shared" ref="Q1551:Q1553" si="2725">R1551/1000000</f>
        <v>0</v>
      </c>
      <c r="R1551" s="180">
        <v>0</v>
      </c>
      <c r="S1551" s="180">
        <f>P1551+R1551</f>
        <v>3005408</v>
      </c>
      <c r="T1551" s="180">
        <f t="shared" si="2720"/>
        <v>3.0054080000000001</v>
      </c>
      <c r="U1551" s="234">
        <f t="shared" si="2710"/>
        <v>0</v>
      </c>
      <c r="V1551" s="227">
        <v>5</v>
      </c>
      <c r="W1551" s="235">
        <f>SUM(S1551/(V1551*1000000))</f>
        <v>0.60108159999999999</v>
      </c>
      <c r="X1551" s="234">
        <f t="shared" si="2711"/>
        <v>0.35261399999999998</v>
      </c>
      <c r="Y1551" s="177">
        <v>2019</v>
      </c>
      <c r="Z1551" s="236"/>
      <c r="AA1551" s="236"/>
      <c r="AB1551" s="248" t="s">
        <v>4667</v>
      </c>
      <c r="AC1551" s="190"/>
    </row>
    <row r="1552" spans="1:29">
      <c r="A1552" s="262" t="s">
        <v>4668</v>
      </c>
      <c r="B1552" s="177">
        <v>18</v>
      </c>
      <c r="C1552" s="195">
        <v>29</v>
      </c>
      <c r="D1552" s="252">
        <f t="shared" si="2721"/>
        <v>23.5</v>
      </c>
      <c r="E1552" s="195">
        <v>45</v>
      </c>
      <c r="F1552" s="195">
        <v>65</v>
      </c>
      <c r="G1552" s="180">
        <f t="shared" si="2654"/>
        <v>-20</v>
      </c>
      <c r="H1552" s="195">
        <f t="shared" si="2722"/>
        <v>55</v>
      </c>
      <c r="I1552" s="208">
        <f t="shared" si="2655"/>
        <v>-31.5</v>
      </c>
      <c r="J1552" s="204" t="s">
        <v>1608</v>
      </c>
      <c r="K1552" s="204" t="s">
        <v>1608</v>
      </c>
      <c r="L1552" s="183" t="s">
        <v>1541</v>
      </c>
      <c r="M1552" s="184">
        <f t="shared" si="2723"/>
        <v>4.8692780000000004</v>
      </c>
      <c r="N1552" s="180">
        <v>4869278</v>
      </c>
      <c r="O1552" s="216">
        <f t="shared" si="2724"/>
        <v>8.8134099999999993</v>
      </c>
      <c r="P1552" s="180">
        <v>8813410</v>
      </c>
      <c r="Q1552" s="184">
        <f t="shared" si="2725"/>
        <v>3</v>
      </c>
      <c r="R1552" s="185">
        <v>3000000</v>
      </c>
      <c r="S1552" s="185">
        <f>R1552+P1552</f>
        <v>11813410</v>
      </c>
      <c r="T1552" s="185">
        <f t="shared" si="2720"/>
        <v>11.813409999999999</v>
      </c>
      <c r="U1552" s="209">
        <f>R1552/S1552</f>
        <v>0.25394869051357738</v>
      </c>
      <c r="V1552" s="187">
        <v>20</v>
      </c>
      <c r="W1552" s="188">
        <f>SUM(T1552/V1552)</f>
        <v>0.59067049999999999</v>
      </c>
      <c r="X1552" s="209">
        <f>N1552/(V1552*1000000)</f>
        <v>0.24346390000000001</v>
      </c>
      <c r="Y1552" s="195">
        <v>2016</v>
      </c>
      <c r="Z1552" s="190"/>
      <c r="AA1552" s="190"/>
      <c r="AB1552" s="191" t="s">
        <v>4669</v>
      </c>
      <c r="AC1552" s="190"/>
    </row>
    <row r="1553" spans="1:29">
      <c r="A1553" s="262" t="s">
        <v>4670</v>
      </c>
      <c r="B1553" s="177">
        <v>89</v>
      </c>
      <c r="C1553" s="195">
        <v>72</v>
      </c>
      <c r="D1553" s="180">
        <f t="shared" si="2721"/>
        <v>80.5</v>
      </c>
      <c r="E1553" s="195">
        <v>93</v>
      </c>
      <c r="F1553" s="195">
        <v>75</v>
      </c>
      <c r="G1553" s="182">
        <f t="shared" si="2654"/>
        <v>18</v>
      </c>
      <c r="H1553" s="182">
        <f t="shared" si="2722"/>
        <v>84</v>
      </c>
      <c r="I1553" s="181">
        <f t="shared" si="2655"/>
        <v>-3.5</v>
      </c>
      <c r="J1553" s="196" t="s">
        <v>1609</v>
      </c>
      <c r="K1553" s="196" t="s">
        <v>1609</v>
      </c>
      <c r="L1553" s="197" t="s">
        <v>1536</v>
      </c>
      <c r="M1553" s="198">
        <f t="shared" si="2723"/>
        <v>6.0026650000000004</v>
      </c>
      <c r="N1553" s="180">
        <v>6002665</v>
      </c>
      <c r="O1553" s="198">
        <f t="shared" si="2724"/>
        <v>18.020827000000001</v>
      </c>
      <c r="P1553" s="180">
        <v>18020827</v>
      </c>
      <c r="Q1553" s="198">
        <f t="shared" si="2725"/>
        <v>4.4006480000000003</v>
      </c>
      <c r="R1553" s="181">
        <f>S1553-P1553</f>
        <v>4400648</v>
      </c>
      <c r="S1553" s="180">
        <v>22421475</v>
      </c>
      <c r="T1553" s="180">
        <f t="shared" si="2720"/>
        <v>22.421475000000001</v>
      </c>
      <c r="U1553" s="186">
        <f t="shared" ref="U1553:U1556" si="2726">(R1553/S1553)</f>
        <v>0.19626933553657822</v>
      </c>
      <c r="V1553" s="227">
        <v>38</v>
      </c>
      <c r="W1553" s="239">
        <f>SUM(S1553/(V1553*1000000))</f>
        <v>0.5900388157894737</v>
      </c>
      <c r="X1553" s="186">
        <f t="shared" ref="X1553:X1556" si="2727">SUM(M1553/V1553)</f>
        <v>0.15796486842105265</v>
      </c>
      <c r="Y1553" s="195">
        <v>2017</v>
      </c>
      <c r="Z1553" s="202"/>
      <c r="AA1553" s="202"/>
      <c r="AB1553" s="203" t="s">
        <v>4671</v>
      </c>
      <c r="AC1553" s="202"/>
    </row>
    <row r="1554" spans="1:29">
      <c r="A1554" s="261" t="s">
        <v>4672</v>
      </c>
      <c r="B1554" s="206">
        <v>7</v>
      </c>
      <c r="C1554" s="189">
        <v>35</v>
      </c>
      <c r="D1554" s="218">
        <f t="shared" ref="D1554:D1555" si="2728">AVERAGE(B1554:C1554)</f>
        <v>21</v>
      </c>
      <c r="E1554" s="189">
        <v>38</v>
      </c>
      <c r="F1554" s="178">
        <v>57</v>
      </c>
      <c r="G1554" s="178">
        <f t="shared" si="2654"/>
        <v>-19</v>
      </c>
      <c r="H1554" s="178">
        <f t="shared" ref="H1554:H1555" si="2729">AVERAGE(E1554:F1554)</f>
        <v>47.5</v>
      </c>
      <c r="I1554" s="218">
        <f t="shared" si="2655"/>
        <v>-26.5</v>
      </c>
      <c r="J1554" s="213" t="s">
        <v>1534</v>
      </c>
      <c r="K1554" s="213" t="s">
        <v>1653</v>
      </c>
      <c r="L1554" s="213" t="s">
        <v>1547</v>
      </c>
      <c r="M1554" s="184">
        <v>8.1300000000000008</v>
      </c>
      <c r="N1554" s="222">
        <f>M1554*1000000</f>
        <v>8130000.0000000009</v>
      </c>
      <c r="O1554" s="184">
        <v>21.3</v>
      </c>
      <c r="P1554" s="222">
        <f>O1554*1000000</f>
        <v>21300000</v>
      </c>
      <c r="Q1554" s="184">
        <v>17.2</v>
      </c>
      <c r="R1554" s="180">
        <f>SUM(Q1554*1000000)</f>
        <v>17200000</v>
      </c>
      <c r="S1554" s="185">
        <f>SUM(N1554:P1554)</f>
        <v>29430021.300000001</v>
      </c>
      <c r="T1554" s="180">
        <f t="shared" si="2720"/>
        <v>29.4300213</v>
      </c>
      <c r="U1554" s="209">
        <f t="shared" si="2726"/>
        <v>0.58443722567064538</v>
      </c>
      <c r="V1554" s="187">
        <v>50</v>
      </c>
      <c r="W1554" s="223">
        <f t="shared" ref="W1554:W1555" si="2730">SUM(T1554/V1554)</f>
        <v>0.58860042599999995</v>
      </c>
      <c r="X1554" s="228">
        <f t="shared" si="2727"/>
        <v>0.16260000000000002</v>
      </c>
      <c r="Y1554" s="178">
        <v>2011</v>
      </c>
      <c r="Z1554" s="190"/>
      <c r="AA1554" s="190"/>
      <c r="AB1554" s="224" t="s">
        <v>4673</v>
      </c>
      <c r="AC1554" s="189"/>
    </row>
    <row r="1555" spans="1:29">
      <c r="A1555" s="261" t="s">
        <v>4674</v>
      </c>
      <c r="B1555" s="218">
        <v>75</v>
      </c>
      <c r="C1555" s="189">
        <v>63</v>
      </c>
      <c r="D1555" s="218">
        <f t="shared" si="2728"/>
        <v>69</v>
      </c>
      <c r="E1555" s="189">
        <v>57</v>
      </c>
      <c r="F1555" s="178">
        <v>69</v>
      </c>
      <c r="G1555" s="178">
        <f t="shared" si="2654"/>
        <v>-12</v>
      </c>
      <c r="H1555" s="178">
        <f t="shared" si="2729"/>
        <v>63</v>
      </c>
      <c r="I1555" s="218">
        <f t="shared" si="2655"/>
        <v>6</v>
      </c>
      <c r="J1555" s="213" t="s">
        <v>1550</v>
      </c>
      <c r="K1555" s="213" t="s">
        <v>1550</v>
      </c>
      <c r="L1555" s="213" t="s">
        <v>1547</v>
      </c>
      <c r="M1555" s="184">
        <v>4.1743829999999997</v>
      </c>
      <c r="N1555" s="181">
        <v>4174383</v>
      </c>
      <c r="O1555" s="216">
        <f t="shared" ref="O1555:O1558" si="2731">P1555/1000000</f>
        <v>18.317150999999999</v>
      </c>
      <c r="P1555" s="222">
        <v>18317151</v>
      </c>
      <c r="Q1555" s="216">
        <f t="shared" ref="Q1555:Q1557" si="2732">R1555/1000000</f>
        <v>2.258092</v>
      </c>
      <c r="R1555" s="222">
        <v>2258092</v>
      </c>
      <c r="S1555" s="222">
        <v>20575243</v>
      </c>
      <c r="T1555" s="222">
        <f t="shared" si="2720"/>
        <v>20.575243</v>
      </c>
      <c r="U1555" s="209">
        <f t="shared" si="2726"/>
        <v>0.109748011238555</v>
      </c>
      <c r="V1555" s="187">
        <v>35</v>
      </c>
      <c r="W1555" s="223">
        <f t="shared" si="2730"/>
        <v>0.58786408571428572</v>
      </c>
      <c r="X1555" s="228">
        <f t="shared" si="2727"/>
        <v>0.11926808571428571</v>
      </c>
      <c r="Y1555" s="178">
        <v>2007</v>
      </c>
      <c r="Z1555" s="190"/>
      <c r="AA1555" s="190"/>
      <c r="AB1555" s="191" t="s">
        <v>4675</v>
      </c>
      <c r="AC1555" s="190"/>
    </row>
    <row r="1556" spans="1:29">
      <c r="A1556" s="268" t="s">
        <v>4676</v>
      </c>
      <c r="B1556" s="177">
        <v>83</v>
      </c>
      <c r="C1556" s="178">
        <v>63</v>
      </c>
      <c r="D1556" s="180">
        <f t="shared" ref="D1556:D1558" si="2733">(B1556+C1556)/2</f>
        <v>73</v>
      </c>
      <c r="E1556" s="178">
        <v>79</v>
      </c>
      <c r="F1556" s="180">
        <v>68</v>
      </c>
      <c r="G1556" s="181">
        <f t="shared" si="2654"/>
        <v>11</v>
      </c>
      <c r="H1556" s="182">
        <f t="shared" ref="H1556:H1558" si="2734">(E1556+F1556)/2</f>
        <v>73.5</v>
      </c>
      <c r="I1556" s="181">
        <f t="shared" si="2655"/>
        <v>-0.5</v>
      </c>
      <c r="J1556" s="204" t="s">
        <v>1608</v>
      </c>
      <c r="K1556" s="204" t="s">
        <v>1608</v>
      </c>
      <c r="L1556" s="183" t="s">
        <v>1547</v>
      </c>
      <c r="M1556" s="184">
        <f t="shared" ref="M1556:M1558" si="2735">N1556/1000000</f>
        <v>10.352512000000001</v>
      </c>
      <c r="N1556" s="180">
        <v>10352512</v>
      </c>
      <c r="O1556" s="184">
        <f t="shared" si="2731"/>
        <v>21.083037000000001</v>
      </c>
      <c r="P1556" s="180">
        <v>21083037</v>
      </c>
      <c r="Q1556" s="184">
        <f t="shared" si="2732"/>
        <v>8.7528229999999994</v>
      </c>
      <c r="R1556" s="185">
        <f>S1556-P1556</f>
        <v>8752823</v>
      </c>
      <c r="S1556" s="180">
        <v>29835860</v>
      </c>
      <c r="T1556" s="185">
        <f>S1556/100000</f>
        <v>298.35860000000002</v>
      </c>
      <c r="U1556" s="186">
        <f t="shared" si="2726"/>
        <v>0.29336586912527407</v>
      </c>
      <c r="V1556" s="187">
        <v>51</v>
      </c>
      <c r="W1556" s="239">
        <f>SUM(S1556/(V1556*1000000))</f>
        <v>0.58501686274509801</v>
      </c>
      <c r="X1556" s="186">
        <f t="shared" si="2727"/>
        <v>0.20299043137254905</v>
      </c>
      <c r="Y1556" s="178">
        <v>2018</v>
      </c>
      <c r="Z1556" s="190"/>
      <c r="AA1556" s="190"/>
      <c r="AB1556" s="191" t="s">
        <v>4677</v>
      </c>
      <c r="AC1556" s="190"/>
    </row>
    <row r="1557" spans="1:29">
      <c r="A1557" s="262" t="s">
        <v>4678</v>
      </c>
      <c r="B1557" s="177">
        <v>42</v>
      </c>
      <c r="C1557" s="195">
        <v>45</v>
      </c>
      <c r="D1557" s="252">
        <f t="shared" si="2733"/>
        <v>43.5</v>
      </c>
      <c r="E1557" s="195">
        <v>46</v>
      </c>
      <c r="F1557" s="195">
        <v>57</v>
      </c>
      <c r="G1557" s="180">
        <f t="shared" si="2654"/>
        <v>-11</v>
      </c>
      <c r="H1557" s="195">
        <f t="shared" si="2734"/>
        <v>51.5</v>
      </c>
      <c r="I1557" s="208">
        <f t="shared" si="2655"/>
        <v>-8</v>
      </c>
      <c r="J1557" s="204" t="s">
        <v>1565</v>
      </c>
      <c r="K1557" s="204" t="s">
        <v>1565</v>
      </c>
      <c r="L1557" s="183" t="s">
        <v>1541</v>
      </c>
      <c r="M1557" s="184">
        <f t="shared" si="2735"/>
        <v>5.3242399999999996</v>
      </c>
      <c r="N1557" s="180">
        <v>5324240</v>
      </c>
      <c r="O1557" s="216">
        <f t="shared" si="2731"/>
        <v>10.907291000000001</v>
      </c>
      <c r="P1557" s="180">
        <v>10907291</v>
      </c>
      <c r="Q1557" s="184">
        <f t="shared" si="2732"/>
        <v>5.4670370000000004</v>
      </c>
      <c r="R1557" s="185">
        <v>5467037</v>
      </c>
      <c r="S1557" s="185">
        <f>R1557+P1557</f>
        <v>16374328</v>
      </c>
      <c r="T1557" s="185">
        <f t="shared" ref="T1557:T1558" si="2736">S1557/1000000</f>
        <v>16.374327999999998</v>
      </c>
      <c r="U1557" s="209">
        <f>R1557/S1557</f>
        <v>0.33387855672611422</v>
      </c>
      <c r="V1557" s="187">
        <v>28</v>
      </c>
      <c r="W1557" s="188">
        <f t="shared" ref="W1557:W1559" si="2737">SUM(T1557/V1557)</f>
        <v>0.58479742857142847</v>
      </c>
      <c r="X1557" s="209">
        <f>N1557/(V1557*1000000)</f>
        <v>0.19015142857142858</v>
      </c>
      <c r="Y1557" s="195">
        <v>2016</v>
      </c>
      <c r="Z1557" s="190"/>
      <c r="AA1557" s="190"/>
      <c r="AB1557" s="191" t="s">
        <v>4679</v>
      </c>
      <c r="AC1557" s="190"/>
    </row>
    <row r="1558" spans="1:29">
      <c r="A1558" s="264" t="s">
        <v>4680</v>
      </c>
      <c r="B1558" s="206">
        <v>83</v>
      </c>
      <c r="C1558" s="189">
        <v>57</v>
      </c>
      <c r="D1558" s="189">
        <f t="shared" si="2733"/>
        <v>70</v>
      </c>
      <c r="E1558" s="195">
        <v>91</v>
      </c>
      <c r="F1558" s="189">
        <v>78</v>
      </c>
      <c r="G1558" s="195">
        <f t="shared" si="2654"/>
        <v>13</v>
      </c>
      <c r="H1558" s="189">
        <f t="shared" si="2734"/>
        <v>84.5</v>
      </c>
      <c r="I1558" s="195">
        <f t="shared" si="2655"/>
        <v>-14.5</v>
      </c>
      <c r="J1558" s="193" t="s">
        <v>1572</v>
      </c>
      <c r="K1558" s="193" t="s">
        <v>1572</v>
      </c>
      <c r="L1558" s="193" t="s">
        <v>1536</v>
      </c>
      <c r="M1558" s="184">
        <f t="shared" si="2735"/>
        <v>4.0022260000000003</v>
      </c>
      <c r="N1558" s="185">
        <v>4002226</v>
      </c>
      <c r="O1558" s="184">
        <f t="shared" si="2731"/>
        <v>12.515813</v>
      </c>
      <c r="P1558" s="180">
        <v>12515813</v>
      </c>
      <c r="Q1558" s="216">
        <v>2</v>
      </c>
      <c r="R1558" s="180">
        <f t="shared" ref="R1558:R1559" si="2738">SUM(Q1558*1000000)</f>
        <v>2000000</v>
      </c>
      <c r="S1558" s="185">
        <f>SUM(P1558+Q1558*1000000)</f>
        <v>14515813</v>
      </c>
      <c r="T1558" s="185">
        <f t="shared" si="2736"/>
        <v>14.515813</v>
      </c>
      <c r="U1558" s="209">
        <f t="shared" ref="U1558:U1567" si="2739">(R1558/S1558)</f>
        <v>0.13778077741839193</v>
      </c>
      <c r="V1558" s="227">
        <v>25</v>
      </c>
      <c r="W1558" s="223">
        <f t="shared" si="2737"/>
        <v>0.58063251999999999</v>
      </c>
      <c r="X1558" s="228">
        <f t="shared" ref="X1558:X1585" si="2740">SUM(M1558/V1558)</f>
        <v>0.16008904000000002</v>
      </c>
      <c r="Y1558" s="189">
        <v>2015</v>
      </c>
      <c r="Z1558" s="190"/>
      <c r="AA1558" s="190"/>
      <c r="AB1558" s="224" t="s">
        <v>4681</v>
      </c>
      <c r="AC1558" s="189"/>
    </row>
    <row r="1559" spans="1:29">
      <c r="A1559" s="261" t="s">
        <v>4682</v>
      </c>
      <c r="B1559" s="218">
        <v>22</v>
      </c>
      <c r="C1559" s="178">
        <v>32</v>
      </c>
      <c r="D1559" s="218">
        <f>AVERAGE(B1559:C1559)</f>
        <v>27</v>
      </c>
      <c r="E1559" s="178">
        <v>43</v>
      </c>
      <c r="F1559" s="178">
        <v>56</v>
      </c>
      <c r="G1559" s="178">
        <f t="shared" si="2654"/>
        <v>-13</v>
      </c>
      <c r="H1559" s="178">
        <f>AVERAGE(E1559:F1559)</f>
        <v>49.5</v>
      </c>
      <c r="I1559" s="218">
        <f t="shared" si="2655"/>
        <v>-22.5</v>
      </c>
      <c r="J1559" s="213" t="s">
        <v>1609</v>
      </c>
      <c r="K1559" s="213" t="s">
        <v>2108</v>
      </c>
      <c r="L1559" s="213" t="s">
        <v>1541</v>
      </c>
      <c r="M1559" s="221">
        <v>6.1</v>
      </c>
      <c r="N1559" s="222">
        <f>M1559*1000000</f>
        <v>6100000</v>
      </c>
      <c r="O1559" s="184">
        <v>13.79</v>
      </c>
      <c r="P1559" s="222">
        <f>O1559*1000000</f>
        <v>13790000</v>
      </c>
      <c r="Q1559" s="184">
        <v>4.62</v>
      </c>
      <c r="R1559" s="180">
        <f t="shared" si="2738"/>
        <v>4620000</v>
      </c>
      <c r="S1559" s="222">
        <f>T1559*1000000</f>
        <v>18410000</v>
      </c>
      <c r="T1559" s="222">
        <f>SUM(O1559+Q1559)</f>
        <v>18.41</v>
      </c>
      <c r="U1559" s="209">
        <f t="shared" si="2739"/>
        <v>0.2509505703422053</v>
      </c>
      <c r="V1559" s="187">
        <v>32</v>
      </c>
      <c r="W1559" s="223">
        <f t="shared" si="2737"/>
        <v>0.5753125</v>
      </c>
      <c r="X1559" s="228">
        <f t="shared" si="2740"/>
        <v>0.19062499999999999</v>
      </c>
      <c r="Y1559" s="178">
        <v>2010</v>
      </c>
      <c r="Z1559" s="190"/>
      <c r="AA1559" s="190"/>
      <c r="AB1559" s="224" t="s">
        <v>4683</v>
      </c>
      <c r="AC1559" s="189"/>
    </row>
    <row r="1560" spans="1:29">
      <c r="A1560" s="260" t="s">
        <v>4684</v>
      </c>
      <c r="B1560" s="177">
        <v>66</v>
      </c>
      <c r="C1560" s="177">
        <v>65</v>
      </c>
      <c r="D1560" s="177">
        <f>(B1560+C1560)/2</f>
        <v>65.5</v>
      </c>
      <c r="E1560" s="177">
        <v>83</v>
      </c>
      <c r="F1560" s="177">
        <v>63</v>
      </c>
      <c r="G1560" s="177">
        <f t="shared" si="2654"/>
        <v>20</v>
      </c>
      <c r="H1560" s="177">
        <f>(E1560+F1560)/2</f>
        <v>73</v>
      </c>
      <c r="I1560" s="177">
        <f t="shared" si="2655"/>
        <v>-7.5</v>
      </c>
      <c r="J1560" s="183" t="s">
        <v>1688</v>
      </c>
      <c r="K1560" s="232" t="s">
        <v>3499</v>
      </c>
      <c r="L1560" s="232" t="s">
        <v>1536</v>
      </c>
      <c r="M1560" s="216">
        <f>N1560/1000000</f>
        <v>0.31915700000000002</v>
      </c>
      <c r="N1560" s="233">
        <v>319157</v>
      </c>
      <c r="O1560" s="216">
        <f>P1560/1000000</f>
        <v>18.109144000000001</v>
      </c>
      <c r="P1560" s="233">
        <v>18109144</v>
      </c>
      <c r="Q1560" s="216">
        <f>R1560/1000000</f>
        <v>0.22891900000000001</v>
      </c>
      <c r="R1560" s="233">
        <v>228919</v>
      </c>
      <c r="S1560" s="180">
        <f>P1560+R1560</f>
        <v>18338063</v>
      </c>
      <c r="T1560" s="180">
        <f t="shared" ref="T1560:T1564" si="2741">S1560/1000000</f>
        <v>18.338062999999998</v>
      </c>
      <c r="U1560" s="234">
        <f t="shared" si="2739"/>
        <v>1.2483270452282773E-2</v>
      </c>
      <c r="V1560" s="227">
        <v>32</v>
      </c>
      <c r="W1560" s="235">
        <f>SUM(S1560/(V1560*1000000))</f>
        <v>0.57306446874999994</v>
      </c>
      <c r="X1560" s="234">
        <f t="shared" si="2740"/>
        <v>9.9736562500000008E-3</v>
      </c>
      <c r="Y1560" s="177">
        <v>2019</v>
      </c>
      <c r="Z1560" s="236"/>
      <c r="AA1560" s="236"/>
      <c r="AB1560" s="232" t="s">
        <v>1537</v>
      </c>
      <c r="AC1560" s="190"/>
    </row>
    <row r="1561" spans="1:29">
      <c r="A1561" s="261" t="s">
        <v>4685</v>
      </c>
      <c r="B1561" s="206">
        <v>85</v>
      </c>
      <c r="C1561" s="178">
        <v>76</v>
      </c>
      <c r="D1561" s="218">
        <f t="shared" ref="D1561:D1562" si="2742">AVERAGE(B1561:C1561)</f>
        <v>80.5</v>
      </c>
      <c r="E1561" s="178">
        <v>77</v>
      </c>
      <c r="F1561" s="178">
        <v>71</v>
      </c>
      <c r="G1561" s="178">
        <f t="shared" si="2654"/>
        <v>6</v>
      </c>
      <c r="H1561" s="178">
        <f t="shared" ref="H1561:H1562" si="2743">AVERAGE(E1561:F1561)</f>
        <v>74</v>
      </c>
      <c r="I1561" s="218">
        <f t="shared" si="2655"/>
        <v>6.5</v>
      </c>
      <c r="J1561" s="213" t="s">
        <v>1612</v>
      </c>
      <c r="K1561" s="213" t="s">
        <v>1612</v>
      </c>
      <c r="L1561" s="213" t="s">
        <v>1541</v>
      </c>
      <c r="M1561" s="184">
        <v>0.18</v>
      </c>
      <c r="N1561" s="222">
        <f t="shared" ref="N1561:N1562" si="2744">M1561*1000000</f>
        <v>180000</v>
      </c>
      <c r="O1561" s="184">
        <v>11.24</v>
      </c>
      <c r="P1561" s="222">
        <f t="shared" ref="P1561:P1562" si="2745">O1561*1000000</f>
        <v>11240000</v>
      </c>
      <c r="Q1561" s="184">
        <v>23.47</v>
      </c>
      <c r="R1561" s="180">
        <f t="shared" ref="R1561:R1562" si="2746">SUM(Q1561*1000000)</f>
        <v>23470000</v>
      </c>
      <c r="S1561" s="185">
        <f>SUM(N1561:P1561)</f>
        <v>11420011.24</v>
      </c>
      <c r="T1561" s="180">
        <f t="shared" si="2741"/>
        <v>11.420011240000001</v>
      </c>
      <c r="U1561" s="209">
        <f t="shared" si="2739"/>
        <v>2.055164352009867</v>
      </c>
      <c r="V1561" s="187">
        <v>20</v>
      </c>
      <c r="W1561" s="223">
        <f t="shared" ref="W1561:W1562" si="2747">SUM(T1561/V1561)</f>
        <v>0.57100056200000004</v>
      </c>
      <c r="X1561" s="228">
        <f t="shared" si="2740"/>
        <v>8.9999999999999993E-3</v>
      </c>
      <c r="Y1561" s="178">
        <v>2011</v>
      </c>
      <c r="Z1561" s="190"/>
      <c r="AA1561" s="190"/>
      <c r="AB1561" s="224" t="s">
        <v>4686</v>
      </c>
      <c r="AC1561" s="189"/>
    </row>
    <row r="1562" spans="1:29">
      <c r="A1562" s="261" t="s">
        <v>4687</v>
      </c>
      <c r="B1562" s="206">
        <v>93</v>
      </c>
      <c r="C1562" s="189">
        <v>83</v>
      </c>
      <c r="D1562" s="247">
        <f t="shared" si="2742"/>
        <v>88</v>
      </c>
      <c r="E1562" s="189">
        <v>84</v>
      </c>
      <c r="F1562" s="178">
        <v>75</v>
      </c>
      <c r="G1562" s="220">
        <f t="shared" si="2654"/>
        <v>9</v>
      </c>
      <c r="H1562" s="220">
        <f t="shared" si="2743"/>
        <v>79.5</v>
      </c>
      <c r="I1562" s="220">
        <f t="shared" si="2655"/>
        <v>8.5</v>
      </c>
      <c r="J1562" s="213" t="s">
        <v>1701</v>
      </c>
      <c r="K1562" s="213" t="s">
        <v>4688</v>
      </c>
      <c r="L1562" s="213" t="s">
        <v>1541</v>
      </c>
      <c r="M1562" s="184">
        <v>11.36</v>
      </c>
      <c r="N1562" s="222">
        <f t="shared" si="2744"/>
        <v>11360000</v>
      </c>
      <c r="O1562" s="184">
        <v>73.864000000000004</v>
      </c>
      <c r="P1562" s="222">
        <f t="shared" si="2745"/>
        <v>73864000</v>
      </c>
      <c r="Q1562" s="184">
        <v>111.905</v>
      </c>
      <c r="R1562" s="180">
        <f t="shared" si="2746"/>
        <v>111905000</v>
      </c>
      <c r="S1562" s="185">
        <f>SUM(N1562:P1562)</f>
        <v>85224073.863999993</v>
      </c>
      <c r="T1562" s="180">
        <f t="shared" si="2741"/>
        <v>85.22407386399999</v>
      </c>
      <c r="U1562" s="209">
        <f t="shared" si="2739"/>
        <v>1.3130679504781391</v>
      </c>
      <c r="V1562" s="187">
        <v>150</v>
      </c>
      <c r="W1562" s="223">
        <f t="shared" si="2747"/>
        <v>0.56816049242666655</v>
      </c>
      <c r="X1562" s="228">
        <f t="shared" si="2740"/>
        <v>7.5733333333333333E-2</v>
      </c>
      <c r="Y1562" s="178">
        <v>2011</v>
      </c>
      <c r="Z1562" s="190"/>
      <c r="AA1562" s="190"/>
      <c r="AB1562" s="224" t="s">
        <v>4689</v>
      </c>
      <c r="AC1562" s="189"/>
    </row>
    <row r="1563" spans="1:29">
      <c r="A1563" s="229" t="s">
        <v>4690</v>
      </c>
      <c r="B1563" s="177">
        <v>49</v>
      </c>
      <c r="C1563" s="206">
        <v>51</v>
      </c>
      <c r="D1563" s="177">
        <f t="shared" ref="D1563:D1565" si="2748">(B1563+C1563)/2</f>
        <v>50</v>
      </c>
      <c r="E1563" s="177">
        <v>74</v>
      </c>
      <c r="F1563" s="177">
        <v>65</v>
      </c>
      <c r="G1563" s="177">
        <f t="shared" si="2654"/>
        <v>9</v>
      </c>
      <c r="H1563" s="177">
        <f t="shared" ref="H1563:H1565" si="2749">(E1563+F1563)/2</f>
        <v>69.5</v>
      </c>
      <c r="I1563" s="177">
        <f t="shared" si="2655"/>
        <v>-19.5</v>
      </c>
      <c r="J1563" s="204" t="s">
        <v>1565</v>
      </c>
      <c r="K1563" s="231" t="s">
        <v>1565</v>
      </c>
      <c r="L1563" s="232" t="s">
        <v>1541</v>
      </c>
      <c r="M1563" s="216">
        <f t="shared" ref="M1563:M1565" si="2750">N1563/1000000</f>
        <v>3.4623080000000002</v>
      </c>
      <c r="N1563" s="233">
        <v>3462308</v>
      </c>
      <c r="O1563" s="216">
        <f t="shared" ref="O1563:O1565" si="2751">P1563/1000000</f>
        <v>9.1983560000000004</v>
      </c>
      <c r="P1563" s="180">
        <v>9198356</v>
      </c>
      <c r="Q1563" s="216">
        <f t="shared" ref="Q1563:Q1565" si="2752">R1563/1000000</f>
        <v>0.89476800000000001</v>
      </c>
      <c r="R1563" s="233">
        <v>894768</v>
      </c>
      <c r="S1563" s="180">
        <f>P1563+R1563</f>
        <v>10093124</v>
      </c>
      <c r="T1563" s="180">
        <f t="shared" si="2741"/>
        <v>10.093124</v>
      </c>
      <c r="U1563" s="234">
        <f t="shared" si="2739"/>
        <v>8.8651244153940836E-2</v>
      </c>
      <c r="V1563" s="227">
        <v>18</v>
      </c>
      <c r="W1563" s="235">
        <f>SUM(S1563/(V1563*1000000))</f>
        <v>0.56072911111111112</v>
      </c>
      <c r="X1563" s="234">
        <f t="shared" si="2740"/>
        <v>0.19235044444444446</v>
      </c>
      <c r="Y1563" s="177">
        <v>2019</v>
      </c>
      <c r="Z1563" s="236"/>
      <c r="AA1563" s="236"/>
      <c r="AB1563" s="232" t="s">
        <v>1537</v>
      </c>
      <c r="AC1563" s="190"/>
    </row>
    <row r="1564" spans="1:29">
      <c r="A1564" s="264" t="s">
        <v>4691</v>
      </c>
      <c r="B1564" s="206">
        <v>45</v>
      </c>
      <c r="C1564" s="189">
        <v>50</v>
      </c>
      <c r="D1564" s="189">
        <f t="shared" si="2748"/>
        <v>47.5</v>
      </c>
      <c r="E1564" s="195">
        <v>51</v>
      </c>
      <c r="F1564" s="189">
        <v>64</v>
      </c>
      <c r="G1564" s="195">
        <f t="shared" si="2654"/>
        <v>-13</v>
      </c>
      <c r="H1564" s="189">
        <f t="shared" si="2749"/>
        <v>57.5</v>
      </c>
      <c r="I1564" s="195">
        <f t="shared" si="2655"/>
        <v>-10</v>
      </c>
      <c r="J1564" s="193" t="s">
        <v>1609</v>
      </c>
      <c r="K1564" s="193" t="s">
        <v>1842</v>
      </c>
      <c r="L1564" s="193" t="s">
        <v>1547</v>
      </c>
      <c r="M1564" s="184">
        <f t="shared" si="2750"/>
        <v>5.4542840000000004</v>
      </c>
      <c r="N1564" s="185">
        <v>5454284</v>
      </c>
      <c r="O1564" s="184">
        <f t="shared" si="2751"/>
        <v>14.440985</v>
      </c>
      <c r="P1564" s="180">
        <v>14440985</v>
      </c>
      <c r="Q1564" s="184">
        <f t="shared" si="2752"/>
        <v>1</v>
      </c>
      <c r="R1564" s="180">
        <v>1000000</v>
      </c>
      <c r="S1564" s="185">
        <f>SUM(P1564+Q1564*1000000)</f>
        <v>15440985</v>
      </c>
      <c r="T1564" s="185">
        <f t="shared" si="2741"/>
        <v>15.440985</v>
      </c>
      <c r="U1564" s="209">
        <f t="shared" si="2739"/>
        <v>6.4762707819481721E-2</v>
      </c>
      <c r="V1564" s="227">
        <v>28</v>
      </c>
      <c r="W1564" s="223">
        <f>SUM(T1564/V1564)</f>
        <v>0.55146375000000003</v>
      </c>
      <c r="X1564" s="228">
        <f t="shared" si="2740"/>
        <v>0.19479585714285716</v>
      </c>
      <c r="Y1564" s="189">
        <v>2015</v>
      </c>
      <c r="Z1564" s="190"/>
      <c r="AA1564" s="190"/>
      <c r="AB1564" s="224" t="s">
        <v>4692</v>
      </c>
      <c r="AC1564" s="189"/>
    </row>
    <row r="1565" spans="1:29">
      <c r="A1565" s="268" t="s">
        <v>4693</v>
      </c>
      <c r="B1565" s="177">
        <v>80</v>
      </c>
      <c r="C1565" s="178">
        <v>67</v>
      </c>
      <c r="D1565" s="180">
        <f t="shared" si="2748"/>
        <v>73.5</v>
      </c>
      <c r="E1565" s="178">
        <v>70</v>
      </c>
      <c r="F1565" s="180">
        <v>74</v>
      </c>
      <c r="G1565" s="181">
        <f t="shared" si="2654"/>
        <v>-4</v>
      </c>
      <c r="H1565" s="182">
        <f t="shared" si="2749"/>
        <v>72</v>
      </c>
      <c r="I1565" s="181">
        <f t="shared" si="2655"/>
        <v>1.5</v>
      </c>
      <c r="J1565" s="183" t="s">
        <v>1534</v>
      </c>
      <c r="K1565" s="183" t="s">
        <v>1535</v>
      </c>
      <c r="L1565" s="183" t="s">
        <v>1536</v>
      </c>
      <c r="M1565" s="184">
        <f t="shared" si="2750"/>
        <v>5.765854</v>
      </c>
      <c r="N1565" s="180">
        <v>5765854</v>
      </c>
      <c r="O1565" s="184">
        <f t="shared" si="2751"/>
        <v>17.395520999999999</v>
      </c>
      <c r="P1565" s="180">
        <v>17395521</v>
      </c>
      <c r="Q1565" s="184">
        <f t="shared" si="2752"/>
        <v>0.59114999999999995</v>
      </c>
      <c r="R1565" s="185">
        <f>S1565-P1565</f>
        <v>591150</v>
      </c>
      <c r="S1565" s="180">
        <v>17986671</v>
      </c>
      <c r="T1565" s="185">
        <f>S1565/100000</f>
        <v>179.86671000000001</v>
      </c>
      <c r="U1565" s="186">
        <f t="shared" si="2739"/>
        <v>3.2866003942586153E-2</v>
      </c>
      <c r="V1565" s="187">
        <v>34</v>
      </c>
      <c r="W1565" s="239">
        <f>SUM(S1565/(V1565*1000000))</f>
        <v>0.52901973529411761</v>
      </c>
      <c r="X1565" s="186">
        <f t="shared" si="2740"/>
        <v>0.16958394117647058</v>
      </c>
      <c r="Y1565" s="178">
        <v>2018</v>
      </c>
      <c r="Z1565" s="190"/>
      <c r="AA1565" s="190"/>
      <c r="AB1565" s="191" t="s">
        <v>4694</v>
      </c>
      <c r="AC1565" s="190"/>
    </row>
    <row r="1566" spans="1:29">
      <c r="A1566" s="261" t="s">
        <v>4695</v>
      </c>
      <c r="B1566" s="206">
        <v>80</v>
      </c>
      <c r="C1566" s="189">
        <v>72</v>
      </c>
      <c r="D1566" s="218">
        <f>AVERAGE(B1566:C1566)</f>
        <v>76</v>
      </c>
      <c r="E1566" s="189">
        <v>80</v>
      </c>
      <c r="F1566" s="178">
        <v>79</v>
      </c>
      <c r="G1566" s="178">
        <f t="shared" si="2654"/>
        <v>1</v>
      </c>
      <c r="H1566" s="178">
        <f>AVERAGE(E1566:F1566)</f>
        <v>79.5</v>
      </c>
      <c r="I1566" s="218">
        <f t="shared" si="2655"/>
        <v>-3.5</v>
      </c>
      <c r="J1566" s="213" t="s">
        <v>1572</v>
      </c>
      <c r="K1566" s="213" t="s">
        <v>1572</v>
      </c>
      <c r="L1566" s="213" t="s">
        <v>1547</v>
      </c>
      <c r="M1566" s="184">
        <v>0.34</v>
      </c>
      <c r="N1566" s="222">
        <f>M1566*1000000</f>
        <v>340000</v>
      </c>
      <c r="O1566" s="184">
        <v>3.09</v>
      </c>
      <c r="P1566" s="222">
        <f>O1566*1000000</f>
        <v>3090000</v>
      </c>
      <c r="Q1566" s="184">
        <v>13.784000000000001</v>
      </c>
      <c r="R1566" s="180">
        <f>SUM(Q1566*1000000)</f>
        <v>13784000</v>
      </c>
      <c r="S1566" s="185">
        <f>SUM(N1566:P1566)</f>
        <v>3430003.09</v>
      </c>
      <c r="T1566" s="180">
        <f>S1566/1000000</f>
        <v>3.43000309</v>
      </c>
      <c r="U1566" s="209">
        <f t="shared" si="2739"/>
        <v>4.0186552718236763</v>
      </c>
      <c r="V1566" s="187">
        <v>6.5</v>
      </c>
      <c r="W1566" s="223">
        <f>SUM(T1566/V1566)</f>
        <v>0.52769278307692313</v>
      </c>
      <c r="X1566" s="228">
        <f t="shared" si="2740"/>
        <v>5.2307692307692312E-2</v>
      </c>
      <c r="Y1566" s="178">
        <v>2011</v>
      </c>
      <c r="Z1566" s="190"/>
      <c r="AA1566" s="190"/>
      <c r="AB1566" s="224" t="s">
        <v>4696</v>
      </c>
      <c r="AC1566" s="189"/>
    </row>
    <row r="1567" spans="1:29">
      <c r="A1567" s="229" t="s">
        <v>4697</v>
      </c>
      <c r="B1567" s="177">
        <v>89</v>
      </c>
      <c r="C1567" s="206">
        <v>72</v>
      </c>
      <c r="D1567" s="177">
        <f t="shared" ref="D1567:D1571" si="2753">(B1567+C1567)/2</f>
        <v>80.5</v>
      </c>
      <c r="E1567" s="177">
        <v>87</v>
      </c>
      <c r="F1567" s="177">
        <v>56</v>
      </c>
      <c r="G1567" s="177">
        <f t="shared" si="2654"/>
        <v>31</v>
      </c>
      <c r="H1567" s="177">
        <f t="shared" ref="H1567:H1571" si="2754">(E1567+F1567)/2</f>
        <v>71.5</v>
      </c>
      <c r="I1567" s="177">
        <f t="shared" si="2655"/>
        <v>9</v>
      </c>
      <c r="J1567" s="204" t="s">
        <v>1554</v>
      </c>
      <c r="K1567" s="231" t="s">
        <v>1554</v>
      </c>
      <c r="L1567" s="232" t="s">
        <v>1547</v>
      </c>
      <c r="M1567" s="216">
        <f t="shared" ref="M1567:M1576" si="2755">N1567/1000000</f>
        <v>0.18071100000000001</v>
      </c>
      <c r="N1567" s="233">
        <v>180711</v>
      </c>
      <c r="O1567" s="216">
        <f t="shared" ref="O1567:O1579" si="2756">P1567/1000000</f>
        <v>7.136342</v>
      </c>
      <c r="P1567" s="180">
        <v>7136342</v>
      </c>
      <c r="Q1567" s="216">
        <f>R1567/1000000</f>
        <v>0.25041999999999998</v>
      </c>
      <c r="R1567" s="233">
        <v>250420</v>
      </c>
      <c r="S1567" s="180">
        <f>P1567+R1567</f>
        <v>7386762</v>
      </c>
      <c r="T1567" s="180">
        <v>7.4</v>
      </c>
      <c r="U1567" s="234">
        <f t="shared" si="2739"/>
        <v>3.3901187015366138E-2</v>
      </c>
      <c r="V1567" s="227">
        <v>14</v>
      </c>
      <c r="W1567" s="235">
        <f t="shared" ref="W1567:W1571" si="2757">SUM(S1567/(V1567*1000000))</f>
        <v>0.52762585714285715</v>
      </c>
      <c r="X1567" s="234">
        <f t="shared" si="2740"/>
        <v>1.2907928571428572E-2</v>
      </c>
      <c r="Y1567" s="177">
        <v>2019</v>
      </c>
      <c r="Z1567" s="236"/>
      <c r="AA1567" s="236"/>
      <c r="AB1567" s="248" t="s">
        <v>4698</v>
      </c>
      <c r="AC1567" s="190"/>
    </row>
    <row r="1568" spans="1:29">
      <c r="A1568" s="268" t="s">
        <v>4699</v>
      </c>
      <c r="B1568" s="177">
        <v>87</v>
      </c>
      <c r="C1568" s="178">
        <v>75</v>
      </c>
      <c r="D1568" s="180">
        <f t="shared" si="2753"/>
        <v>81</v>
      </c>
      <c r="E1568" s="178">
        <v>68</v>
      </c>
      <c r="F1568" s="180">
        <v>70</v>
      </c>
      <c r="G1568" s="181">
        <f t="shared" si="2654"/>
        <v>-2</v>
      </c>
      <c r="H1568" s="182">
        <f t="shared" si="2754"/>
        <v>69</v>
      </c>
      <c r="I1568" s="181">
        <f t="shared" si="2655"/>
        <v>12</v>
      </c>
      <c r="J1568" s="204" t="s">
        <v>1554</v>
      </c>
      <c r="K1568" s="204" t="s">
        <v>1554</v>
      </c>
      <c r="L1568" s="183" t="s">
        <v>1547</v>
      </c>
      <c r="M1568" s="184">
        <f t="shared" si="2755"/>
        <v>1.2244299999999999</v>
      </c>
      <c r="N1568" s="180">
        <v>1224430</v>
      </c>
      <c r="O1568" s="184">
        <f t="shared" si="2756"/>
        <v>2.830775</v>
      </c>
      <c r="P1568" s="180">
        <v>2830775</v>
      </c>
      <c r="Q1568" s="184">
        <v>0</v>
      </c>
      <c r="R1568" s="185">
        <v>0</v>
      </c>
      <c r="S1568" s="180">
        <v>2830775</v>
      </c>
      <c r="T1568" s="185">
        <f>S1568/100000</f>
        <v>28.307749999999999</v>
      </c>
      <c r="U1568" s="182">
        <v>0</v>
      </c>
      <c r="V1568" s="187">
        <v>5.4</v>
      </c>
      <c r="W1568" s="239">
        <f t="shared" si="2757"/>
        <v>0.5242175925925926</v>
      </c>
      <c r="X1568" s="186">
        <f t="shared" si="2740"/>
        <v>0.22674629629629625</v>
      </c>
      <c r="Y1568" s="178">
        <v>2018</v>
      </c>
      <c r="Z1568" s="190"/>
      <c r="AA1568" s="190"/>
      <c r="AB1568" s="191" t="s">
        <v>4700</v>
      </c>
      <c r="AC1568" s="190"/>
    </row>
    <row r="1569" spans="1:29">
      <c r="A1569" s="262" t="s">
        <v>4701</v>
      </c>
      <c r="B1569" s="177">
        <v>50</v>
      </c>
      <c r="C1569" s="195">
        <v>58</v>
      </c>
      <c r="D1569" s="180">
        <f t="shared" si="2753"/>
        <v>54</v>
      </c>
      <c r="E1569" s="195">
        <v>66</v>
      </c>
      <c r="F1569" s="195">
        <v>63</v>
      </c>
      <c r="G1569" s="211">
        <f t="shared" si="2654"/>
        <v>3</v>
      </c>
      <c r="H1569" s="211">
        <f t="shared" si="2754"/>
        <v>64.5</v>
      </c>
      <c r="I1569" s="181">
        <f t="shared" si="2655"/>
        <v>-10.5</v>
      </c>
      <c r="J1569" s="196" t="s">
        <v>1609</v>
      </c>
      <c r="K1569" s="196" t="s">
        <v>2061</v>
      </c>
      <c r="L1569" s="197" t="s">
        <v>1547</v>
      </c>
      <c r="M1569" s="198">
        <f t="shared" si="2755"/>
        <v>6.1998999999999999E-2</v>
      </c>
      <c r="N1569" s="180">
        <v>61999</v>
      </c>
      <c r="O1569" s="198">
        <f t="shared" si="2756"/>
        <v>11.532128</v>
      </c>
      <c r="P1569" s="180">
        <v>11532128</v>
      </c>
      <c r="Q1569" s="198">
        <f t="shared" ref="Q1569:Q1574" si="2758">R1569/1000000</f>
        <v>0</v>
      </c>
      <c r="R1569" s="181">
        <f t="shared" ref="R1569:R1570" si="2759">S1569-P1569</f>
        <v>0</v>
      </c>
      <c r="S1569" s="180">
        <v>11532128</v>
      </c>
      <c r="T1569" s="180">
        <f t="shared" ref="T1569:T1580" si="2760">S1569/1000000</f>
        <v>11.532128</v>
      </c>
      <c r="U1569" s="186">
        <f t="shared" ref="U1569:U1585" si="2761">(R1569/S1569)</f>
        <v>0</v>
      </c>
      <c r="V1569" s="227">
        <v>22</v>
      </c>
      <c r="W1569" s="239">
        <f t="shared" si="2757"/>
        <v>0.52418763636363641</v>
      </c>
      <c r="X1569" s="186">
        <f t="shared" si="2740"/>
        <v>2.8181363636363634E-3</v>
      </c>
      <c r="Y1569" s="195">
        <v>2017</v>
      </c>
      <c r="Z1569" s="202"/>
      <c r="AA1569" s="202"/>
      <c r="AB1569" s="203" t="s">
        <v>4702</v>
      </c>
      <c r="AC1569" s="202"/>
    </row>
    <row r="1570" spans="1:29">
      <c r="A1570" s="262" t="s">
        <v>4703</v>
      </c>
      <c r="B1570" s="177">
        <v>31</v>
      </c>
      <c r="C1570" s="195">
        <v>41</v>
      </c>
      <c r="D1570" s="180">
        <f t="shared" si="2753"/>
        <v>36</v>
      </c>
      <c r="E1570" s="195">
        <v>51</v>
      </c>
      <c r="F1570" s="195">
        <v>54</v>
      </c>
      <c r="G1570" s="211">
        <f t="shared" si="2654"/>
        <v>-3</v>
      </c>
      <c r="H1570" s="211">
        <f t="shared" si="2754"/>
        <v>52.5</v>
      </c>
      <c r="I1570" s="181">
        <f t="shared" si="2655"/>
        <v>-16.5</v>
      </c>
      <c r="J1570" s="196" t="s">
        <v>1609</v>
      </c>
      <c r="K1570" s="196" t="s">
        <v>1842</v>
      </c>
      <c r="L1570" s="197" t="s">
        <v>1547</v>
      </c>
      <c r="M1570" s="198">
        <f t="shared" si="2755"/>
        <v>10.950704999999999</v>
      </c>
      <c r="N1570" s="180">
        <v>10950705</v>
      </c>
      <c r="O1570" s="198">
        <f t="shared" si="2756"/>
        <v>33.370165999999998</v>
      </c>
      <c r="P1570" s="180">
        <v>33370166</v>
      </c>
      <c r="Q1570" s="198">
        <f t="shared" si="2758"/>
        <v>31.123749</v>
      </c>
      <c r="R1570" s="181">
        <f t="shared" si="2759"/>
        <v>31123749</v>
      </c>
      <c r="S1570" s="180">
        <v>64493915</v>
      </c>
      <c r="T1570" s="180">
        <f t="shared" si="2760"/>
        <v>64.493915000000001</v>
      </c>
      <c r="U1570" s="186">
        <f t="shared" si="2761"/>
        <v>0.48258427170997448</v>
      </c>
      <c r="V1570" s="227">
        <v>125</v>
      </c>
      <c r="W1570" s="239">
        <f t="shared" si="2757"/>
        <v>0.51595131999999999</v>
      </c>
      <c r="X1570" s="186">
        <f t="shared" si="2740"/>
        <v>8.7605639999999999E-2</v>
      </c>
      <c r="Y1570" s="195">
        <v>2017</v>
      </c>
      <c r="Z1570" s="202"/>
      <c r="AA1570" s="202"/>
      <c r="AB1570" s="203" t="s">
        <v>4704</v>
      </c>
      <c r="AC1570" s="202"/>
    </row>
    <row r="1571" spans="1:29">
      <c r="A1571" s="229" t="s">
        <v>4705</v>
      </c>
      <c r="B1571" s="177">
        <v>61</v>
      </c>
      <c r="C1571" s="206">
        <v>60</v>
      </c>
      <c r="D1571" s="177">
        <f t="shared" si="2753"/>
        <v>60.5</v>
      </c>
      <c r="E1571" s="177">
        <v>80</v>
      </c>
      <c r="F1571" s="177">
        <v>51</v>
      </c>
      <c r="G1571" s="177">
        <f t="shared" si="2654"/>
        <v>29</v>
      </c>
      <c r="H1571" s="177">
        <f t="shared" si="2754"/>
        <v>65.5</v>
      </c>
      <c r="I1571" s="177">
        <f t="shared" si="2655"/>
        <v>-5</v>
      </c>
      <c r="J1571" s="204" t="s">
        <v>1554</v>
      </c>
      <c r="K1571" s="231" t="s">
        <v>1554</v>
      </c>
      <c r="L1571" s="232" t="s">
        <v>1541</v>
      </c>
      <c r="M1571" s="216">
        <f t="shared" si="2755"/>
        <v>3.500454</v>
      </c>
      <c r="N1571" s="233">
        <v>3500454</v>
      </c>
      <c r="O1571" s="216">
        <f t="shared" si="2756"/>
        <v>9.2000430000000009</v>
      </c>
      <c r="P1571" s="180">
        <v>9200043</v>
      </c>
      <c r="Q1571" s="216">
        <f t="shared" si="2758"/>
        <v>4.2</v>
      </c>
      <c r="R1571" s="233">
        <v>4200000</v>
      </c>
      <c r="S1571" s="180">
        <f>P1571+R1571</f>
        <v>13400043</v>
      </c>
      <c r="T1571" s="180">
        <f t="shared" si="2760"/>
        <v>13.400043</v>
      </c>
      <c r="U1571" s="234">
        <f t="shared" si="2761"/>
        <v>0.31343183003218722</v>
      </c>
      <c r="V1571" s="227">
        <v>26</v>
      </c>
      <c r="W1571" s="235">
        <f t="shared" si="2757"/>
        <v>0.51538626923076925</v>
      </c>
      <c r="X1571" s="234">
        <f t="shared" si="2740"/>
        <v>0.13463284615384616</v>
      </c>
      <c r="Y1571" s="177">
        <v>2019</v>
      </c>
      <c r="Z1571" s="236"/>
      <c r="AA1571" s="236"/>
      <c r="AB1571" s="248" t="s">
        <v>4706</v>
      </c>
      <c r="AC1571" s="190"/>
    </row>
    <row r="1572" spans="1:29">
      <c r="A1572" s="263" t="s">
        <v>4707</v>
      </c>
      <c r="B1572" s="206">
        <v>76</v>
      </c>
      <c r="C1572" s="189">
        <v>65</v>
      </c>
      <c r="D1572" s="253">
        <f t="shared" ref="D1572:D1573" si="2762">AVERAGE(B1572:C1572)</f>
        <v>70.5</v>
      </c>
      <c r="E1572" s="189">
        <v>60</v>
      </c>
      <c r="F1572" s="189">
        <v>67</v>
      </c>
      <c r="G1572" s="244">
        <f t="shared" si="2654"/>
        <v>-7</v>
      </c>
      <c r="H1572" s="244">
        <f t="shared" ref="H1572:H1573" si="2763">AVERAGE(E1572:F1572)</f>
        <v>63.5</v>
      </c>
      <c r="I1572" s="244">
        <f t="shared" si="2655"/>
        <v>7</v>
      </c>
      <c r="J1572" s="193" t="s">
        <v>1688</v>
      </c>
      <c r="K1572" s="193" t="s">
        <v>4708</v>
      </c>
      <c r="L1572" s="193" t="s">
        <v>1536</v>
      </c>
      <c r="M1572" s="184">
        <f t="shared" si="2755"/>
        <v>5.3452E-2</v>
      </c>
      <c r="N1572" s="185">
        <v>53452</v>
      </c>
      <c r="O1572" s="184">
        <f t="shared" si="2756"/>
        <v>1.0300640000000001</v>
      </c>
      <c r="P1572" s="185">
        <v>1030064</v>
      </c>
      <c r="Q1572" s="184">
        <f t="shared" si="2758"/>
        <v>0.6</v>
      </c>
      <c r="R1572" s="185">
        <v>600000</v>
      </c>
      <c r="S1572" s="185">
        <f>SUM(P1572+Q1572)</f>
        <v>1030064.6</v>
      </c>
      <c r="T1572" s="185">
        <f t="shared" si="2760"/>
        <v>1.0300646</v>
      </c>
      <c r="U1572" s="209">
        <f t="shared" si="2761"/>
        <v>0.58248773911849805</v>
      </c>
      <c r="V1572" s="187">
        <v>2</v>
      </c>
      <c r="W1572" s="223">
        <f>SUM(T1572/V1572)</f>
        <v>0.5150323</v>
      </c>
      <c r="X1572" s="228">
        <f t="shared" si="2740"/>
        <v>2.6726E-2</v>
      </c>
      <c r="Y1572" s="189">
        <v>2013</v>
      </c>
      <c r="Z1572" s="190"/>
      <c r="AA1572" s="190"/>
      <c r="AB1572" s="224" t="s">
        <v>4709</v>
      </c>
      <c r="AC1572" s="189"/>
    </row>
    <row r="1573" spans="1:29">
      <c r="A1573" s="265" t="s">
        <v>4710</v>
      </c>
      <c r="B1573" s="241">
        <v>9</v>
      </c>
      <c r="C1573" s="182">
        <v>30</v>
      </c>
      <c r="D1573" s="254">
        <f t="shared" si="2762"/>
        <v>19.5</v>
      </c>
      <c r="E1573" s="182">
        <v>57</v>
      </c>
      <c r="F1573" s="182">
        <v>58</v>
      </c>
      <c r="G1573" s="211">
        <f t="shared" si="2654"/>
        <v>-1</v>
      </c>
      <c r="H1573" s="211">
        <f t="shared" si="2763"/>
        <v>57.5</v>
      </c>
      <c r="I1573" s="211">
        <f t="shared" si="2655"/>
        <v>-38</v>
      </c>
      <c r="J1573" s="196" t="s">
        <v>1757</v>
      </c>
      <c r="K1573" s="196" t="s">
        <v>1757</v>
      </c>
      <c r="L1573" s="196" t="s">
        <v>1541</v>
      </c>
      <c r="M1573" s="216">
        <f t="shared" si="2755"/>
        <v>3.9217420000000001</v>
      </c>
      <c r="N1573" s="181">
        <v>3921742</v>
      </c>
      <c r="O1573" s="216">
        <f t="shared" si="2756"/>
        <v>7.7919790000000004</v>
      </c>
      <c r="P1573" s="181">
        <v>7791979</v>
      </c>
      <c r="Q1573" s="184">
        <f t="shared" si="2758"/>
        <v>7.6</v>
      </c>
      <c r="R1573" s="180">
        <v>7600000</v>
      </c>
      <c r="S1573" s="181">
        <v>15391979</v>
      </c>
      <c r="T1573" s="180">
        <f t="shared" si="2760"/>
        <v>15.391978999999999</v>
      </c>
      <c r="U1573" s="209">
        <f t="shared" si="2761"/>
        <v>0.49376366742704103</v>
      </c>
      <c r="V1573" s="227">
        <v>30</v>
      </c>
      <c r="W1573" s="239">
        <f t="shared" ref="W1573:W1576" si="2764">SUM(S1573/(V1573*1000000))</f>
        <v>0.51306596666666671</v>
      </c>
      <c r="X1573" s="228">
        <f t="shared" si="2740"/>
        <v>0.13072473333333334</v>
      </c>
      <c r="Y1573" s="182">
        <v>2014</v>
      </c>
      <c r="Z1573" s="202"/>
      <c r="AA1573" s="190"/>
      <c r="AB1573" s="224" t="s">
        <v>4711</v>
      </c>
      <c r="AC1573" s="189"/>
    </row>
    <row r="1574" spans="1:29">
      <c r="A1574" s="262" t="s">
        <v>4712</v>
      </c>
      <c r="B1574" s="177">
        <v>86</v>
      </c>
      <c r="C1574" s="195">
        <v>73</v>
      </c>
      <c r="D1574" s="180">
        <f>(B1574+C1574)/2</f>
        <v>79.5</v>
      </c>
      <c r="E1574" s="195">
        <v>76</v>
      </c>
      <c r="F1574" s="195">
        <v>59</v>
      </c>
      <c r="G1574" s="211">
        <f t="shared" si="2654"/>
        <v>17</v>
      </c>
      <c r="H1574" s="211">
        <f>(E1574+F1574)/2</f>
        <v>67.5</v>
      </c>
      <c r="I1574" s="181">
        <f t="shared" si="2655"/>
        <v>12</v>
      </c>
      <c r="J1574" s="193" t="s">
        <v>1572</v>
      </c>
      <c r="K1574" s="196" t="s">
        <v>4713</v>
      </c>
      <c r="L1574" s="183" t="s">
        <v>1536</v>
      </c>
      <c r="M1574" s="198">
        <f t="shared" si="2755"/>
        <v>0.51833200000000001</v>
      </c>
      <c r="N1574" s="180">
        <v>518332</v>
      </c>
      <c r="O1574" s="198">
        <f t="shared" si="2756"/>
        <v>12.626314000000001</v>
      </c>
      <c r="P1574" s="180">
        <v>12626314</v>
      </c>
      <c r="Q1574" s="198">
        <f t="shared" si="2758"/>
        <v>0</v>
      </c>
      <c r="R1574" s="181">
        <f>S1574-P1574</f>
        <v>0</v>
      </c>
      <c r="S1574" s="180">
        <v>12626314</v>
      </c>
      <c r="T1574" s="180">
        <f t="shared" si="2760"/>
        <v>12.626314000000001</v>
      </c>
      <c r="U1574" s="186">
        <f t="shared" si="2761"/>
        <v>0</v>
      </c>
      <c r="V1574" s="227">
        <v>25</v>
      </c>
      <c r="W1574" s="239">
        <f t="shared" si="2764"/>
        <v>0.50505255999999998</v>
      </c>
      <c r="X1574" s="186">
        <f t="shared" si="2740"/>
        <v>2.073328E-2</v>
      </c>
      <c r="Y1574" s="195">
        <v>2017</v>
      </c>
      <c r="Z1574" s="202"/>
      <c r="AA1574" s="202"/>
      <c r="AB1574" s="203" t="s">
        <v>4714</v>
      </c>
      <c r="AC1574" s="202"/>
    </row>
    <row r="1575" spans="1:29">
      <c r="A1575" s="265" t="s">
        <v>4715</v>
      </c>
      <c r="B1575" s="241">
        <v>88</v>
      </c>
      <c r="C1575" s="182">
        <v>81</v>
      </c>
      <c r="D1575" s="254">
        <f>AVERAGE(B1575:C1575)</f>
        <v>84.5</v>
      </c>
      <c r="E1575" s="182">
        <v>67</v>
      </c>
      <c r="F1575" s="182">
        <v>71</v>
      </c>
      <c r="G1575" s="211">
        <f t="shared" si="2654"/>
        <v>-4</v>
      </c>
      <c r="H1575" s="211">
        <f>AVERAGE(E1575:F1575)</f>
        <v>69</v>
      </c>
      <c r="I1575" s="211">
        <f t="shared" si="2655"/>
        <v>15.5</v>
      </c>
      <c r="J1575" s="196" t="s">
        <v>1572</v>
      </c>
      <c r="K1575" s="196" t="s">
        <v>1572</v>
      </c>
      <c r="L1575" s="196" t="s">
        <v>1536</v>
      </c>
      <c r="M1575" s="216">
        <f t="shared" si="2755"/>
        <v>0.27087699999999998</v>
      </c>
      <c r="N1575" s="181">
        <v>270877</v>
      </c>
      <c r="O1575" s="216">
        <f t="shared" si="2756"/>
        <v>12.096299999999999</v>
      </c>
      <c r="P1575" s="181">
        <v>12096300</v>
      </c>
      <c r="Q1575" s="216">
        <v>6.9</v>
      </c>
      <c r="R1575" s="180">
        <f>SUM(Q1575*1000000)</f>
        <v>6900000</v>
      </c>
      <c r="S1575" s="181">
        <v>12096300</v>
      </c>
      <c r="T1575" s="180">
        <f t="shared" si="2760"/>
        <v>12.096299999999999</v>
      </c>
      <c r="U1575" s="209">
        <f t="shared" si="2761"/>
        <v>0.57042236055653384</v>
      </c>
      <c r="V1575" s="227">
        <v>24</v>
      </c>
      <c r="W1575" s="239">
        <f t="shared" si="2764"/>
        <v>0.50401249999999997</v>
      </c>
      <c r="X1575" s="228">
        <f t="shared" si="2740"/>
        <v>1.1286541666666665E-2</v>
      </c>
      <c r="Y1575" s="182">
        <v>2014</v>
      </c>
      <c r="Z1575" s="202"/>
      <c r="AA1575" s="190"/>
      <c r="AB1575" s="224" t="s">
        <v>4716</v>
      </c>
      <c r="AC1575" s="189"/>
    </row>
    <row r="1576" spans="1:29">
      <c r="A1576" s="249" t="s">
        <v>4717</v>
      </c>
      <c r="B1576" s="177">
        <v>90</v>
      </c>
      <c r="C1576" s="177">
        <v>66</v>
      </c>
      <c r="D1576" s="177">
        <f>(B1576+C1576)/2</f>
        <v>78</v>
      </c>
      <c r="E1576" s="177">
        <v>64</v>
      </c>
      <c r="F1576" s="177">
        <v>59</v>
      </c>
      <c r="G1576" s="177">
        <f t="shared" si="2654"/>
        <v>5</v>
      </c>
      <c r="H1576" s="177">
        <f>(E1576+F1576)/2</f>
        <v>61.5</v>
      </c>
      <c r="I1576" s="177">
        <f t="shared" si="2655"/>
        <v>16.5</v>
      </c>
      <c r="J1576" s="183" t="s">
        <v>1544</v>
      </c>
      <c r="K1576" s="232" t="s">
        <v>3354</v>
      </c>
      <c r="L1576" s="232" t="s">
        <v>1547</v>
      </c>
      <c r="M1576" s="216">
        <f t="shared" si="2755"/>
        <v>7.1738869999999997</v>
      </c>
      <c r="N1576" s="180">
        <v>7173887</v>
      </c>
      <c r="O1576" s="216">
        <f t="shared" si="2756"/>
        <v>16.790790000000001</v>
      </c>
      <c r="P1576" s="180">
        <v>16790790</v>
      </c>
      <c r="Q1576" s="216">
        <f t="shared" ref="Q1576:Q1579" si="2765">R1576/1000000</f>
        <v>12.919249000000001</v>
      </c>
      <c r="R1576" s="180">
        <v>12919249</v>
      </c>
      <c r="S1576" s="180">
        <f>P1576+R1576</f>
        <v>29710039</v>
      </c>
      <c r="T1576" s="180">
        <f t="shared" si="2760"/>
        <v>29.710038999999998</v>
      </c>
      <c r="U1576" s="234">
        <f t="shared" si="2761"/>
        <v>0.43484456550191669</v>
      </c>
      <c r="V1576" s="227">
        <v>59</v>
      </c>
      <c r="W1576" s="235">
        <f t="shared" si="2764"/>
        <v>0.50355998305084748</v>
      </c>
      <c r="X1576" s="234">
        <f t="shared" si="2740"/>
        <v>0.12159130508474576</v>
      </c>
      <c r="Y1576" s="177">
        <v>2019</v>
      </c>
      <c r="Z1576" s="236"/>
      <c r="AA1576" s="236"/>
      <c r="AB1576" s="251" t="s">
        <v>4718</v>
      </c>
      <c r="AC1576" s="190"/>
    </row>
    <row r="1577" spans="1:29">
      <c r="A1577" s="261" t="s">
        <v>4719</v>
      </c>
      <c r="B1577" s="218">
        <v>19</v>
      </c>
      <c r="C1577" s="178">
        <v>45</v>
      </c>
      <c r="D1577" s="218">
        <f>AVERAGE(B1577:C1577)</f>
        <v>32</v>
      </c>
      <c r="E1577" s="178">
        <v>40</v>
      </c>
      <c r="F1577" s="178">
        <v>72</v>
      </c>
      <c r="G1577" s="178">
        <f t="shared" si="2654"/>
        <v>-32</v>
      </c>
      <c r="H1577" s="178">
        <f>AVERAGE(E1577:F1577)</f>
        <v>56</v>
      </c>
      <c r="I1577" s="218">
        <f t="shared" si="2655"/>
        <v>-24</v>
      </c>
      <c r="J1577" s="213" t="s">
        <v>1636</v>
      </c>
      <c r="K1577" s="213" t="s">
        <v>1761</v>
      </c>
      <c r="L1577" s="213" t="s">
        <v>1541</v>
      </c>
      <c r="M1577" s="221">
        <v>5.9514089999999999</v>
      </c>
      <c r="N1577" s="180">
        <v>5951409</v>
      </c>
      <c r="O1577" s="216">
        <f t="shared" si="2756"/>
        <v>15.074191000000001</v>
      </c>
      <c r="P1577" s="222">
        <v>15074191</v>
      </c>
      <c r="Q1577" s="216">
        <f t="shared" si="2765"/>
        <v>25.096367000000001</v>
      </c>
      <c r="R1577" s="222">
        <v>25096367</v>
      </c>
      <c r="S1577" s="222">
        <v>40170558</v>
      </c>
      <c r="T1577" s="222">
        <f t="shared" si="2760"/>
        <v>40.170558</v>
      </c>
      <c r="U1577" s="209">
        <f t="shared" si="2761"/>
        <v>0.62474529231085119</v>
      </c>
      <c r="V1577" s="187">
        <v>80</v>
      </c>
      <c r="W1577" s="223">
        <f>SUM(T1577/V1577)</f>
        <v>0.50213197499999995</v>
      </c>
      <c r="X1577" s="228">
        <f t="shared" si="2740"/>
        <v>7.4392612499999997E-2</v>
      </c>
      <c r="Y1577" s="178">
        <v>2007</v>
      </c>
      <c r="Z1577" s="190"/>
      <c r="AA1577" s="190"/>
      <c r="AB1577" s="191" t="s">
        <v>4720</v>
      </c>
      <c r="AC1577" s="190"/>
    </row>
    <row r="1578" spans="1:29">
      <c r="A1578" s="262" t="s">
        <v>4721</v>
      </c>
      <c r="B1578" s="177">
        <v>83</v>
      </c>
      <c r="C1578" s="195">
        <v>78</v>
      </c>
      <c r="D1578" s="180">
        <f t="shared" ref="D1578:D1579" si="2766">(B1578+C1578)/2</f>
        <v>80.5</v>
      </c>
      <c r="E1578" s="195">
        <v>80</v>
      </c>
      <c r="F1578" s="195">
        <v>62</v>
      </c>
      <c r="G1578" s="182">
        <f t="shared" si="2654"/>
        <v>18</v>
      </c>
      <c r="H1578" s="182">
        <f t="shared" ref="H1578:H1579" si="2767">(E1578+F1578)/2</f>
        <v>71</v>
      </c>
      <c r="I1578" s="181">
        <f t="shared" si="2655"/>
        <v>9.5</v>
      </c>
      <c r="J1578" s="196" t="s">
        <v>1990</v>
      </c>
      <c r="K1578" s="196" t="s">
        <v>2050</v>
      </c>
      <c r="L1578" s="197" t="s">
        <v>1584</v>
      </c>
      <c r="M1578" s="198">
        <f t="shared" ref="M1578:M1579" si="2768">N1578/1000000</f>
        <v>0.35019</v>
      </c>
      <c r="N1578" s="180">
        <v>350190</v>
      </c>
      <c r="O1578" s="198">
        <f t="shared" si="2756"/>
        <v>16.790139</v>
      </c>
      <c r="P1578" s="180">
        <v>16790139</v>
      </c>
      <c r="Q1578" s="198">
        <f t="shared" si="2765"/>
        <v>0</v>
      </c>
      <c r="R1578" s="181">
        <f t="shared" ref="R1578:R1579" si="2769">S1578-P1578</f>
        <v>0</v>
      </c>
      <c r="S1578" s="180">
        <v>16790139</v>
      </c>
      <c r="T1578" s="180">
        <f t="shared" si="2760"/>
        <v>16.790139</v>
      </c>
      <c r="U1578" s="186">
        <f t="shared" si="2761"/>
        <v>0</v>
      </c>
      <c r="V1578" s="227">
        <v>34</v>
      </c>
      <c r="W1578" s="239">
        <f t="shared" ref="W1578:W1579" si="2770">SUM(S1578/(V1578*1000000))</f>
        <v>0.49382761764705885</v>
      </c>
      <c r="X1578" s="186">
        <f t="shared" si="2740"/>
        <v>1.0299705882352942E-2</v>
      </c>
      <c r="Y1578" s="195">
        <v>2017</v>
      </c>
      <c r="Z1578" s="202"/>
      <c r="AA1578" s="202"/>
      <c r="AB1578" s="203" t="s">
        <v>4722</v>
      </c>
      <c r="AC1578" s="202"/>
    </row>
    <row r="1579" spans="1:29">
      <c r="A1579" s="262" t="s">
        <v>4723</v>
      </c>
      <c r="B1579" s="177">
        <v>16</v>
      </c>
      <c r="C1579" s="195">
        <v>33</v>
      </c>
      <c r="D1579" s="180">
        <f t="shared" si="2766"/>
        <v>24.5</v>
      </c>
      <c r="E1579" s="180">
        <v>55</v>
      </c>
      <c r="F1579" s="195">
        <v>44</v>
      </c>
      <c r="G1579" s="181">
        <f t="shared" si="2654"/>
        <v>11</v>
      </c>
      <c r="H1579" s="211">
        <f t="shared" si="2767"/>
        <v>49.5</v>
      </c>
      <c r="I1579" s="181">
        <f t="shared" si="2655"/>
        <v>-25</v>
      </c>
      <c r="J1579" s="213" t="s">
        <v>1636</v>
      </c>
      <c r="K1579" s="196" t="s">
        <v>4724</v>
      </c>
      <c r="L1579" s="197" t="s">
        <v>1547</v>
      </c>
      <c r="M1579" s="198">
        <f t="shared" si="2768"/>
        <v>3.7755960000000002</v>
      </c>
      <c r="N1579" s="180">
        <v>3775596</v>
      </c>
      <c r="O1579" s="198">
        <f t="shared" si="2756"/>
        <v>7.885294</v>
      </c>
      <c r="P1579" s="180">
        <v>7885294</v>
      </c>
      <c r="Q1579" s="198">
        <f t="shared" si="2765"/>
        <v>6.9080909999999998</v>
      </c>
      <c r="R1579" s="181">
        <f t="shared" si="2769"/>
        <v>6908091</v>
      </c>
      <c r="S1579" s="180">
        <v>14793385</v>
      </c>
      <c r="T1579" s="180">
        <f t="shared" si="2760"/>
        <v>14.793385000000001</v>
      </c>
      <c r="U1579" s="186">
        <f t="shared" si="2761"/>
        <v>0.46697162278951032</v>
      </c>
      <c r="V1579" s="227">
        <v>30</v>
      </c>
      <c r="W1579" s="239">
        <f t="shared" si="2770"/>
        <v>0.49311283333333333</v>
      </c>
      <c r="X1579" s="186">
        <f t="shared" si="2740"/>
        <v>0.1258532</v>
      </c>
      <c r="Y1579" s="195">
        <v>2017</v>
      </c>
      <c r="Z1579" s="202"/>
      <c r="AA1579" s="202"/>
      <c r="AB1579" s="203" t="s">
        <v>4725</v>
      </c>
      <c r="AC1579" s="202"/>
    </row>
    <row r="1580" spans="1:29">
      <c r="A1580" s="261" t="s">
        <v>4726</v>
      </c>
      <c r="B1580" s="206">
        <v>25</v>
      </c>
      <c r="C1580" s="189">
        <v>44</v>
      </c>
      <c r="D1580" s="218">
        <f t="shared" ref="D1580:D1581" si="2771">AVERAGE(B1580:C1580)</f>
        <v>34.5</v>
      </c>
      <c r="E1580" s="189">
        <v>48</v>
      </c>
      <c r="F1580" s="178">
        <v>57</v>
      </c>
      <c r="G1580" s="178">
        <f t="shared" si="2654"/>
        <v>-9</v>
      </c>
      <c r="H1580" s="178">
        <f t="shared" ref="H1580:H1581" si="2772">AVERAGE(E1580:F1580)</f>
        <v>52.5</v>
      </c>
      <c r="I1580" s="218">
        <f t="shared" si="2655"/>
        <v>-18</v>
      </c>
      <c r="J1580" s="213" t="s">
        <v>1609</v>
      </c>
      <c r="K1580" s="213" t="s">
        <v>1815</v>
      </c>
      <c r="L1580" s="213" t="s">
        <v>1541</v>
      </c>
      <c r="M1580" s="184">
        <v>9.35</v>
      </c>
      <c r="N1580" s="222">
        <f t="shared" ref="N1580:N1581" si="2773">M1580*1000000</f>
        <v>9350000</v>
      </c>
      <c r="O1580" s="184">
        <v>25.12</v>
      </c>
      <c r="P1580" s="222">
        <f t="shared" ref="P1580:P1581" si="2774">O1580*1000000</f>
        <v>25120000</v>
      </c>
      <c r="Q1580" s="184">
        <v>31.26</v>
      </c>
      <c r="R1580" s="180">
        <f t="shared" ref="R1580:R1581" si="2775">SUM(Q1580*1000000)</f>
        <v>31260000</v>
      </c>
      <c r="S1580" s="185">
        <f>SUM(N1580:P1580)</f>
        <v>34470025.119999997</v>
      </c>
      <c r="T1580" s="180">
        <f t="shared" si="2760"/>
        <v>34.470025119999995</v>
      </c>
      <c r="U1580" s="209">
        <f t="shared" si="2761"/>
        <v>0.90687488306651987</v>
      </c>
      <c r="V1580" s="187">
        <v>70</v>
      </c>
      <c r="W1580" s="223">
        <f t="shared" ref="W1580:W1581" si="2776">SUM(T1580/V1580)</f>
        <v>0.49242893028571422</v>
      </c>
      <c r="X1580" s="228">
        <f t="shared" si="2740"/>
        <v>0.13357142857142856</v>
      </c>
      <c r="Y1580" s="178">
        <v>2011</v>
      </c>
      <c r="Z1580" s="190"/>
      <c r="AA1580" s="190"/>
      <c r="AB1580" s="224" t="s">
        <v>4727</v>
      </c>
      <c r="AC1580" s="189"/>
    </row>
    <row r="1581" spans="1:29">
      <c r="A1581" s="261" t="s">
        <v>4728</v>
      </c>
      <c r="B1581" s="218">
        <v>27</v>
      </c>
      <c r="C1581" s="178">
        <v>45</v>
      </c>
      <c r="D1581" s="218">
        <f t="shared" si="2771"/>
        <v>36</v>
      </c>
      <c r="E1581" s="178">
        <v>55</v>
      </c>
      <c r="F1581" s="178">
        <v>67</v>
      </c>
      <c r="G1581" s="178">
        <f t="shared" si="2654"/>
        <v>-12</v>
      </c>
      <c r="H1581" s="178">
        <f t="shared" si="2772"/>
        <v>61</v>
      </c>
      <c r="I1581" s="218">
        <f t="shared" si="2655"/>
        <v>-25</v>
      </c>
      <c r="J1581" s="213" t="s">
        <v>1572</v>
      </c>
      <c r="K1581" s="213" t="s">
        <v>1572</v>
      </c>
      <c r="L1581" s="213" t="s">
        <v>1536</v>
      </c>
      <c r="M1581" s="221">
        <v>6</v>
      </c>
      <c r="N1581" s="222">
        <f t="shared" si="2773"/>
        <v>6000000</v>
      </c>
      <c r="O1581" s="184">
        <v>12.07</v>
      </c>
      <c r="P1581" s="222">
        <f t="shared" si="2774"/>
        <v>12070000</v>
      </c>
      <c r="Q1581" s="184">
        <v>3.07</v>
      </c>
      <c r="R1581" s="180">
        <f t="shared" si="2775"/>
        <v>3070000</v>
      </c>
      <c r="S1581" s="222">
        <f>T1581*1000000</f>
        <v>15140000</v>
      </c>
      <c r="T1581" s="222">
        <f>SUM(O1581+Q1581)</f>
        <v>15.14</v>
      </c>
      <c r="U1581" s="209">
        <f t="shared" si="2761"/>
        <v>0.20277410832232498</v>
      </c>
      <c r="V1581" s="187">
        <v>31</v>
      </c>
      <c r="W1581" s="223">
        <f t="shared" si="2776"/>
        <v>0.48838709677419356</v>
      </c>
      <c r="X1581" s="228">
        <f t="shared" si="2740"/>
        <v>0.19354838709677419</v>
      </c>
      <c r="Y1581" s="178">
        <v>2010</v>
      </c>
      <c r="Z1581" s="190"/>
      <c r="AA1581" s="190"/>
      <c r="AB1581" s="224" t="s">
        <v>4729</v>
      </c>
      <c r="AC1581" s="189"/>
    </row>
    <row r="1582" spans="1:29">
      <c r="A1582" s="274" t="s">
        <v>4730</v>
      </c>
      <c r="B1582" s="177">
        <v>98</v>
      </c>
      <c r="C1582" s="177">
        <v>100</v>
      </c>
      <c r="D1582" s="177">
        <f t="shared" ref="D1582:D1583" si="2777">(B1582+C1582)/2</f>
        <v>99</v>
      </c>
      <c r="E1582" s="177">
        <v>89</v>
      </c>
      <c r="F1582" s="177">
        <v>85</v>
      </c>
      <c r="G1582" s="177">
        <f t="shared" si="2654"/>
        <v>4</v>
      </c>
      <c r="H1582" s="177">
        <f t="shared" ref="H1582:H1583" si="2778">(E1582+F1582)/2</f>
        <v>87</v>
      </c>
      <c r="I1582" s="177">
        <f t="shared" si="2655"/>
        <v>12</v>
      </c>
      <c r="J1582" s="183" t="s">
        <v>1608</v>
      </c>
      <c r="K1582" s="232" t="s">
        <v>4731</v>
      </c>
      <c r="L1582" s="232" t="s">
        <v>1541</v>
      </c>
      <c r="M1582" s="216">
        <f t="shared" ref="M1582:M1583" si="2779">N1582/1000000</f>
        <v>1.1956059999999999</v>
      </c>
      <c r="N1582" s="180">
        <v>1195606</v>
      </c>
      <c r="O1582" s="216">
        <f t="shared" ref="O1582:O1583" si="2780">P1582/1000000</f>
        <v>24.770492000000001</v>
      </c>
      <c r="P1582" s="185">
        <v>24770492</v>
      </c>
      <c r="Q1582" s="216">
        <f t="shared" ref="Q1582:Q1583" si="2781">R1582/1000000</f>
        <v>0</v>
      </c>
      <c r="R1582" s="180">
        <v>0</v>
      </c>
      <c r="S1582" s="180">
        <f t="shared" ref="S1582:S1583" si="2782">P1582+R1582</f>
        <v>24770492</v>
      </c>
      <c r="T1582" s="180">
        <f t="shared" ref="T1582:T1583" si="2783">S1582/1000000</f>
        <v>24.770492000000001</v>
      </c>
      <c r="U1582" s="234">
        <f t="shared" si="2761"/>
        <v>0</v>
      </c>
      <c r="V1582" s="227">
        <v>51</v>
      </c>
      <c r="W1582" s="235">
        <f t="shared" ref="W1582:W1583" si="2784">SUM(S1582/(V1582*1000000))</f>
        <v>0.48569592156862745</v>
      </c>
      <c r="X1582" s="234">
        <f t="shared" si="2740"/>
        <v>2.3443254901960784E-2</v>
      </c>
      <c r="Y1582" s="177">
        <v>2019</v>
      </c>
      <c r="Z1582" s="236"/>
      <c r="AA1582" s="236"/>
      <c r="AB1582" s="232" t="s">
        <v>1537</v>
      </c>
      <c r="AC1582" s="190"/>
    </row>
    <row r="1583" spans="1:29">
      <c r="A1583" s="229" t="s">
        <v>4732</v>
      </c>
      <c r="B1583" s="177">
        <v>32</v>
      </c>
      <c r="C1583" s="206">
        <v>40</v>
      </c>
      <c r="D1583" s="177">
        <f t="shared" si="2777"/>
        <v>36</v>
      </c>
      <c r="E1583" s="177">
        <v>94</v>
      </c>
      <c r="F1583" s="177">
        <v>66</v>
      </c>
      <c r="G1583" s="177">
        <f t="shared" si="2654"/>
        <v>28</v>
      </c>
      <c r="H1583" s="177">
        <f t="shared" si="2778"/>
        <v>80</v>
      </c>
      <c r="I1583" s="177">
        <f t="shared" si="2655"/>
        <v>-44</v>
      </c>
      <c r="J1583" s="204" t="s">
        <v>1565</v>
      </c>
      <c r="K1583" s="231" t="s">
        <v>1565</v>
      </c>
      <c r="L1583" s="232" t="s">
        <v>1557</v>
      </c>
      <c r="M1583" s="216">
        <f t="shared" si="2779"/>
        <v>8.9014190000000006</v>
      </c>
      <c r="N1583" s="233">
        <v>8901419</v>
      </c>
      <c r="O1583" s="216">
        <f t="shared" si="2780"/>
        <v>21.360215</v>
      </c>
      <c r="P1583" s="180">
        <v>21360215</v>
      </c>
      <c r="Q1583" s="216">
        <f t="shared" si="2781"/>
        <v>0</v>
      </c>
      <c r="R1583" s="180">
        <v>0</v>
      </c>
      <c r="S1583" s="180">
        <f t="shared" si="2782"/>
        <v>21360215</v>
      </c>
      <c r="T1583" s="180">
        <f t="shared" si="2783"/>
        <v>21.360215</v>
      </c>
      <c r="U1583" s="234">
        <f t="shared" si="2761"/>
        <v>0</v>
      </c>
      <c r="V1583" s="227">
        <v>44</v>
      </c>
      <c r="W1583" s="235">
        <f t="shared" si="2784"/>
        <v>0.4854594318181818</v>
      </c>
      <c r="X1583" s="234">
        <f t="shared" si="2740"/>
        <v>0.20230497727272728</v>
      </c>
      <c r="Y1583" s="177">
        <v>2019</v>
      </c>
      <c r="Z1583" s="236"/>
      <c r="AA1583" s="236"/>
      <c r="AB1583" s="232" t="s">
        <v>1537</v>
      </c>
      <c r="AC1583" s="190"/>
    </row>
    <row r="1584" spans="1:29">
      <c r="A1584" s="261" t="s">
        <v>4733</v>
      </c>
      <c r="B1584" s="218">
        <v>21</v>
      </c>
      <c r="C1584" s="178">
        <v>37</v>
      </c>
      <c r="D1584" s="218">
        <f t="shared" ref="D1584:D1585" si="2785">AVERAGE(B1584:C1584)</f>
        <v>29</v>
      </c>
      <c r="E1584" s="178">
        <v>35</v>
      </c>
      <c r="F1584" s="178">
        <v>58</v>
      </c>
      <c r="G1584" s="178">
        <f t="shared" si="2654"/>
        <v>-23</v>
      </c>
      <c r="H1584" s="178">
        <f t="shared" ref="H1584:H1585" si="2786">AVERAGE(E1584:F1584)</f>
        <v>46.5</v>
      </c>
      <c r="I1584" s="218">
        <f t="shared" si="2655"/>
        <v>-17.5</v>
      </c>
      <c r="J1584" s="213" t="s">
        <v>1701</v>
      </c>
      <c r="K1584" s="213" t="s">
        <v>2726</v>
      </c>
      <c r="L1584" s="213" t="s">
        <v>1536</v>
      </c>
      <c r="M1584" s="221">
        <v>3.9</v>
      </c>
      <c r="N1584" s="222">
        <f>M1584*1000000</f>
        <v>3900000</v>
      </c>
      <c r="O1584" s="184">
        <v>14.25</v>
      </c>
      <c r="P1584" s="222">
        <f>O1584*1000000</f>
        <v>14250000</v>
      </c>
      <c r="Q1584" s="184">
        <v>5.4</v>
      </c>
      <c r="R1584" s="180">
        <f>SUM(Q1584*1000000)</f>
        <v>5400000</v>
      </c>
      <c r="S1584" s="222">
        <f>T1584*1000000</f>
        <v>19200000</v>
      </c>
      <c r="T1584" s="222">
        <v>19.2</v>
      </c>
      <c r="U1584" s="209">
        <f t="shared" si="2761"/>
        <v>0.28125</v>
      </c>
      <c r="V1584" s="187">
        <v>40</v>
      </c>
      <c r="W1584" s="223">
        <f t="shared" ref="W1584:W1586" si="2787">SUM(T1584/V1584)</f>
        <v>0.48</v>
      </c>
      <c r="X1584" s="228">
        <f t="shared" si="2740"/>
        <v>9.7500000000000003E-2</v>
      </c>
      <c r="Y1584" s="178">
        <v>2009</v>
      </c>
      <c r="Z1584" s="190"/>
      <c r="AA1584" s="190"/>
      <c r="AB1584" s="224" t="s">
        <v>4734</v>
      </c>
      <c r="AC1584" s="189"/>
    </row>
    <row r="1585" spans="1:29">
      <c r="A1585" s="261" t="s">
        <v>4735</v>
      </c>
      <c r="B1585" s="218">
        <v>82</v>
      </c>
      <c r="C1585" s="182">
        <v>77</v>
      </c>
      <c r="D1585" s="218">
        <f t="shared" si="2785"/>
        <v>79.5</v>
      </c>
      <c r="E1585" s="182">
        <v>87</v>
      </c>
      <c r="F1585" s="182">
        <v>80</v>
      </c>
      <c r="G1585" s="178">
        <f t="shared" si="2654"/>
        <v>7</v>
      </c>
      <c r="H1585" s="178">
        <f t="shared" si="2786"/>
        <v>83.5</v>
      </c>
      <c r="I1585" s="218">
        <f t="shared" si="2655"/>
        <v>-4</v>
      </c>
      <c r="J1585" s="196" t="s">
        <v>1402</v>
      </c>
      <c r="K1585" s="196" t="s">
        <v>1402</v>
      </c>
      <c r="L1585" s="213" t="s">
        <v>1547</v>
      </c>
      <c r="M1585" s="216">
        <v>11.596613</v>
      </c>
      <c r="N1585" s="181">
        <v>11596613</v>
      </c>
      <c r="O1585" s="216">
        <f t="shared" ref="O1585:O1588" si="2788">P1585/1000000</f>
        <v>25.037897000000001</v>
      </c>
      <c r="P1585" s="222">
        <v>25037897</v>
      </c>
      <c r="Q1585" s="216">
        <f t="shared" ref="Q1585:Q1587" si="2789">R1585/1000000</f>
        <v>0.384191</v>
      </c>
      <c r="R1585" s="222">
        <v>384191</v>
      </c>
      <c r="S1585" s="222">
        <v>25422088</v>
      </c>
      <c r="T1585" s="222">
        <f t="shared" ref="T1585:T1588" si="2790">S1585/1000000</f>
        <v>25.422087999999999</v>
      </c>
      <c r="U1585" s="209">
        <f t="shared" si="2761"/>
        <v>1.5112488006492621E-2</v>
      </c>
      <c r="V1585" s="187">
        <v>53</v>
      </c>
      <c r="W1585" s="223">
        <f t="shared" si="2787"/>
        <v>0.47966203773584903</v>
      </c>
      <c r="X1585" s="228">
        <f t="shared" si="2740"/>
        <v>0.21880401886792453</v>
      </c>
      <c r="Y1585" s="178">
        <v>2007</v>
      </c>
      <c r="Z1585" s="202"/>
      <c r="AA1585" s="190"/>
      <c r="AB1585" s="193" t="s">
        <v>1537</v>
      </c>
      <c r="AC1585" s="190"/>
    </row>
    <row r="1586" spans="1:29">
      <c r="A1586" s="262" t="s">
        <v>4736</v>
      </c>
      <c r="B1586" s="177">
        <v>77</v>
      </c>
      <c r="C1586" s="195">
        <v>68</v>
      </c>
      <c r="D1586" s="252">
        <f t="shared" ref="D1586:D1588" si="2791">(B1586+C1586)/2</f>
        <v>72.5</v>
      </c>
      <c r="E1586" s="195">
        <v>67</v>
      </c>
      <c r="F1586" s="195">
        <v>74</v>
      </c>
      <c r="G1586" s="180">
        <f t="shared" si="2654"/>
        <v>-7</v>
      </c>
      <c r="H1586" s="195">
        <f t="shared" ref="H1586:H1588" si="2792">(E1586+F1586)/2</f>
        <v>70.5</v>
      </c>
      <c r="I1586" s="208">
        <f t="shared" si="2655"/>
        <v>2</v>
      </c>
      <c r="J1586" s="183" t="s">
        <v>1565</v>
      </c>
      <c r="K1586" s="183" t="s">
        <v>1565</v>
      </c>
      <c r="L1586" s="183" t="s">
        <v>1547</v>
      </c>
      <c r="M1586" s="184">
        <f t="shared" ref="M1586:M1588" si="2793">N1586/1000000</f>
        <v>4.698715</v>
      </c>
      <c r="N1586" s="180">
        <v>4698715</v>
      </c>
      <c r="O1586" s="216">
        <f t="shared" si="2788"/>
        <v>9.4961300000000008</v>
      </c>
      <c r="P1586" s="180">
        <v>9496130</v>
      </c>
      <c r="Q1586" s="184">
        <f t="shared" si="2789"/>
        <v>4.0989999999999999E-2</v>
      </c>
      <c r="R1586" s="185">
        <v>40990</v>
      </c>
      <c r="S1586" s="185">
        <f>R1586+P1586</f>
        <v>9537120</v>
      </c>
      <c r="T1586" s="185">
        <f t="shared" si="2790"/>
        <v>9.5371199999999998</v>
      </c>
      <c r="U1586" s="209">
        <f>R1586/S1586</f>
        <v>4.2979431945912392E-3</v>
      </c>
      <c r="V1586" s="187">
        <v>20</v>
      </c>
      <c r="W1586" s="188">
        <f t="shared" si="2787"/>
        <v>0.476856</v>
      </c>
      <c r="X1586" s="209">
        <f>N1586/(V1586*1000000)</f>
        <v>0.23493575</v>
      </c>
      <c r="Y1586" s="195">
        <v>2016</v>
      </c>
      <c r="Z1586" s="190"/>
      <c r="AA1586" s="190"/>
      <c r="AB1586" s="191" t="s">
        <v>4737</v>
      </c>
      <c r="AC1586" s="190"/>
    </row>
    <row r="1587" spans="1:29">
      <c r="A1587" s="262" t="s">
        <v>4738</v>
      </c>
      <c r="B1587" s="177">
        <v>76</v>
      </c>
      <c r="C1587" s="195">
        <v>76</v>
      </c>
      <c r="D1587" s="180">
        <f t="shared" si="2791"/>
        <v>76</v>
      </c>
      <c r="E1587" s="180">
        <v>78</v>
      </c>
      <c r="F1587" s="195">
        <v>78</v>
      </c>
      <c r="G1587" s="181">
        <f t="shared" si="2654"/>
        <v>0</v>
      </c>
      <c r="H1587" s="211">
        <f t="shared" si="2792"/>
        <v>78</v>
      </c>
      <c r="I1587" s="181">
        <f t="shared" si="2655"/>
        <v>-2</v>
      </c>
      <c r="J1587" s="196" t="s">
        <v>1572</v>
      </c>
      <c r="K1587" s="196" t="s">
        <v>1572</v>
      </c>
      <c r="L1587" s="183" t="s">
        <v>1584</v>
      </c>
      <c r="M1587" s="198">
        <f t="shared" si="2793"/>
        <v>3.8176999999999999</v>
      </c>
      <c r="N1587" s="180">
        <v>3817700</v>
      </c>
      <c r="O1587" s="198">
        <f t="shared" si="2788"/>
        <v>9.4793900000000004</v>
      </c>
      <c r="P1587" s="180">
        <v>9479390</v>
      </c>
      <c r="Q1587" s="198">
        <f t="shared" si="2789"/>
        <v>0</v>
      </c>
      <c r="R1587" s="181">
        <f>S1587-P1587</f>
        <v>0</v>
      </c>
      <c r="S1587" s="180">
        <v>9479390</v>
      </c>
      <c r="T1587" s="180">
        <f t="shared" si="2790"/>
        <v>9.4793900000000004</v>
      </c>
      <c r="U1587" s="186">
        <f t="shared" ref="U1587:U1590" si="2794">(R1587/S1587)</f>
        <v>0</v>
      </c>
      <c r="V1587" s="227">
        <v>20</v>
      </c>
      <c r="W1587" s="239">
        <f>SUM(S1587/(V1587*1000000))</f>
        <v>0.47396949999999999</v>
      </c>
      <c r="X1587" s="186">
        <f t="shared" ref="X1587:X1590" si="2795">SUM(M1587/V1587)</f>
        <v>0.190885</v>
      </c>
      <c r="Y1587" s="195">
        <v>2017</v>
      </c>
      <c r="Z1587" s="202"/>
      <c r="AA1587" s="202"/>
      <c r="AB1587" s="203" t="s">
        <v>4739</v>
      </c>
      <c r="AC1587" s="202"/>
    </row>
    <row r="1588" spans="1:29">
      <c r="A1588" s="264" t="s">
        <v>4740</v>
      </c>
      <c r="B1588" s="206">
        <v>21</v>
      </c>
      <c r="C1588" s="189">
        <v>34</v>
      </c>
      <c r="D1588" s="189">
        <f t="shared" si="2791"/>
        <v>27.5</v>
      </c>
      <c r="E1588" s="195">
        <v>49</v>
      </c>
      <c r="F1588" s="189">
        <v>84</v>
      </c>
      <c r="G1588" s="195">
        <f t="shared" si="2654"/>
        <v>-35</v>
      </c>
      <c r="H1588" s="189">
        <f t="shared" si="2792"/>
        <v>66.5</v>
      </c>
      <c r="I1588" s="195">
        <f t="shared" si="2655"/>
        <v>-39</v>
      </c>
      <c r="J1588" s="213" t="s">
        <v>1636</v>
      </c>
      <c r="K1588" s="193" t="s">
        <v>1761</v>
      </c>
      <c r="L1588" s="193" t="s">
        <v>1547</v>
      </c>
      <c r="M1588" s="184">
        <f t="shared" si="2793"/>
        <v>5.4034599999999999</v>
      </c>
      <c r="N1588" s="185">
        <v>5403460</v>
      </c>
      <c r="O1588" s="184">
        <f t="shared" si="2788"/>
        <v>12.279691</v>
      </c>
      <c r="P1588" s="180">
        <v>12279691</v>
      </c>
      <c r="Q1588" s="216">
        <v>0</v>
      </c>
      <c r="R1588" s="180">
        <v>21434136</v>
      </c>
      <c r="S1588" s="185">
        <f>SUM(P1588+Q1588*1000000)</f>
        <v>12279691</v>
      </c>
      <c r="T1588" s="185">
        <f t="shared" si="2790"/>
        <v>12.279691</v>
      </c>
      <c r="U1588" s="209">
        <f t="shared" si="2794"/>
        <v>1.7454947359831774</v>
      </c>
      <c r="V1588" s="227">
        <v>26</v>
      </c>
      <c r="W1588" s="223">
        <f t="shared" ref="W1588:W1592" si="2796">SUM(T1588/V1588)</f>
        <v>0.47229580769230767</v>
      </c>
      <c r="X1588" s="228">
        <f t="shared" si="2795"/>
        <v>0.20782538461538461</v>
      </c>
      <c r="Y1588" s="189">
        <v>2015</v>
      </c>
      <c r="Z1588" s="190"/>
      <c r="AA1588" s="190"/>
      <c r="AB1588" s="224" t="s">
        <v>4741</v>
      </c>
      <c r="AC1588" s="189"/>
    </row>
    <row r="1589" spans="1:29">
      <c r="A1589" s="261" t="s">
        <v>4742</v>
      </c>
      <c r="B1589" s="218">
        <v>52</v>
      </c>
      <c r="C1589" s="178">
        <v>58</v>
      </c>
      <c r="D1589" s="218">
        <f t="shared" ref="D1589:D1590" si="2797">AVERAGE(B1589:C1589)</f>
        <v>55</v>
      </c>
      <c r="E1589" s="178">
        <v>48</v>
      </c>
      <c r="F1589" s="178">
        <v>64</v>
      </c>
      <c r="G1589" s="178">
        <f t="shared" si="2654"/>
        <v>-16</v>
      </c>
      <c r="H1589" s="178">
        <f t="shared" ref="H1589:H1590" si="2798">AVERAGE(E1589:F1589)</f>
        <v>56</v>
      </c>
      <c r="I1589" s="218">
        <f t="shared" si="2655"/>
        <v>-1</v>
      </c>
      <c r="J1589" s="213" t="s">
        <v>1701</v>
      </c>
      <c r="K1589" s="213" t="s">
        <v>1904</v>
      </c>
      <c r="L1589" s="213" t="s">
        <v>1541</v>
      </c>
      <c r="M1589" s="221">
        <v>3.13</v>
      </c>
      <c r="N1589" s="222">
        <f t="shared" ref="N1589:N1590" si="2799">M1589*1000000</f>
        <v>3130000</v>
      </c>
      <c r="O1589" s="184">
        <v>7.87</v>
      </c>
      <c r="P1589" s="222">
        <f t="shared" ref="P1589:P1590" si="2800">O1589*1000000</f>
        <v>7870000</v>
      </c>
      <c r="Q1589" s="184">
        <v>10.06</v>
      </c>
      <c r="R1589" s="180">
        <f t="shared" ref="R1589:R1590" si="2801">SUM(Q1589*1000000)</f>
        <v>10060000</v>
      </c>
      <c r="S1589" s="222">
        <f t="shared" ref="S1589:S1590" si="2802">T1589*1000000</f>
        <v>17930000</v>
      </c>
      <c r="T1589" s="222">
        <v>17.93</v>
      </c>
      <c r="U1589" s="209">
        <f t="shared" si="2794"/>
        <v>0.5610708310094813</v>
      </c>
      <c r="V1589" s="187">
        <v>38</v>
      </c>
      <c r="W1589" s="223">
        <f t="shared" si="2796"/>
        <v>0.4718421052631579</v>
      </c>
      <c r="X1589" s="228">
        <f t="shared" si="2795"/>
        <v>8.2368421052631577E-2</v>
      </c>
      <c r="Y1589" s="178">
        <v>2008</v>
      </c>
      <c r="Z1589" s="190"/>
      <c r="AA1589" s="190"/>
      <c r="AB1589" s="224" t="s">
        <v>4743</v>
      </c>
      <c r="AC1589" s="189"/>
    </row>
    <row r="1590" spans="1:29">
      <c r="A1590" s="261" t="s">
        <v>4744</v>
      </c>
      <c r="B1590" s="218">
        <v>68</v>
      </c>
      <c r="C1590" s="178">
        <v>65</v>
      </c>
      <c r="D1590" s="218">
        <f t="shared" si="2797"/>
        <v>66.5</v>
      </c>
      <c r="E1590" s="178">
        <v>56</v>
      </c>
      <c r="F1590" s="178">
        <v>71</v>
      </c>
      <c r="G1590" s="178">
        <f t="shared" si="2654"/>
        <v>-15</v>
      </c>
      <c r="H1590" s="178">
        <f t="shared" si="2798"/>
        <v>63.5</v>
      </c>
      <c r="I1590" s="218">
        <f t="shared" si="2655"/>
        <v>3</v>
      </c>
      <c r="J1590" s="213" t="s">
        <v>1641</v>
      </c>
      <c r="K1590" s="213" t="s">
        <v>3411</v>
      </c>
      <c r="L1590" s="213" t="s">
        <v>1541</v>
      </c>
      <c r="M1590" s="221">
        <v>0.8</v>
      </c>
      <c r="N1590" s="222">
        <f t="shared" si="2799"/>
        <v>800000</v>
      </c>
      <c r="O1590" s="184">
        <v>3.57</v>
      </c>
      <c r="P1590" s="222">
        <f t="shared" si="2800"/>
        <v>3570000</v>
      </c>
      <c r="Q1590" s="184">
        <v>1.1100000000000001</v>
      </c>
      <c r="R1590" s="180">
        <f t="shared" si="2801"/>
        <v>1110000</v>
      </c>
      <c r="S1590" s="222">
        <f t="shared" si="2802"/>
        <v>4680000</v>
      </c>
      <c r="T1590" s="222">
        <f>SUM(O1590+Q1590)</f>
        <v>4.68</v>
      </c>
      <c r="U1590" s="209">
        <f t="shared" si="2794"/>
        <v>0.23717948717948717</v>
      </c>
      <c r="V1590" s="187">
        <v>10</v>
      </c>
      <c r="W1590" s="223">
        <f t="shared" si="2796"/>
        <v>0.46799999999999997</v>
      </c>
      <c r="X1590" s="228">
        <f t="shared" si="2795"/>
        <v>0.08</v>
      </c>
      <c r="Y1590" s="178">
        <v>2010</v>
      </c>
      <c r="Z1590" s="190"/>
      <c r="AA1590" s="190"/>
      <c r="AB1590" s="224" t="s">
        <v>4745</v>
      </c>
      <c r="AC1590" s="189"/>
    </row>
    <row r="1591" spans="1:29">
      <c r="A1591" s="262" t="s">
        <v>4746</v>
      </c>
      <c r="B1591" s="177">
        <v>47</v>
      </c>
      <c r="C1591" s="195">
        <v>53</v>
      </c>
      <c r="D1591" s="252">
        <f>(B1591+C1591)/2</f>
        <v>50</v>
      </c>
      <c r="E1591" s="195">
        <v>66</v>
      </c>
      <c r="F1591" s="195">
        <v>64</v>
      </c>
      <c r="G1591" s="180">
        <f t="shared" si="2654"/>
        <v>2</v>
      </c>
      <c r="H1591" s="195">
        <f>(E1591+F1591)/2</f>
        <v>65</v>
      </c>
      <c r="I1591" s="208">
        <f t="shared" si="2655"/>
        <v>-15</v>
      </c>
      <c r="J1591" s="204" t="s">
        <v>1554</v>
      </c>
      <c r="K1591" s="204" t="s">
        <v>1554</v>
      </c>
      <c r="L1591" s="183" t="s">
        <v>1547</v>
      </c>
      <c r="M1591" s="184">
        <f>N1591/1000000</f>
        <v>7.5722060000000004</v>
      </c>
      <c r="N1591" s="180">
        <v>7572206</v>
      </c>
      <c r="O1591" s="216">
        <f>P1591/1000000</f>
        <v>20.810036</v>
      </c>
      <c r="P1591" s="180">
        <v>20810036</v>
      </c>
      <c r="Q1591" s="184">
        <f>R1591/1000000</f>
        <v>2.3441990000000001</v>
      </c>
      <c r="R1591" s="185">
        <v>2344199</v>
      </c>
      <c r="S1591" s="185">
        <f>R1591+P1591</f>
        <v>23154235</v>
      </c>
      <c r="T1591" s="185">
        <f>S1591/1000000</f>
        <v>23.154235</v>
      </c>
      <c r="U1591" s="209">
        <f>R1591/S1591</f>
        <v>0.10124277480987819</v>
      </c>
      <c r="V1591" s="187">
        <v>50</v>
      </c>
      <c r="W1591" s="188">
        <f t="shared" si="2796"/>
        <v>0.46308470000000002</v>
      </c>
      <c r="X1591" s="209">
        <f>N1591/(V1591*1000000)</f>
        <v>0.15144411999999999</v>
      </c>
      <c r="Y1591" s="195">
        <v>2016</v>
      </c>
      <c r="Z1591" s="190"/>
      <c r="AA1591" s="190"/>
      <c r="AB1591" s="191" t="s">
        <v>4747</v>
      </c>
      <c r="AC1591" s="190"/>
    </row>
    <row r="1592" spans="1:29">
      <c r="A1592" s="261" t="s">
        <v>4748</v>
      </c>
      <c r="B1592" s="218">
        <v>65</v>
      </c>
      <c r="C1592" s="178">
        <v>61</v>
      </c>
      <c r="D1592" s="218">
        <f>AVERAGE(B1592:C1592)</f>
        <v>63</v>
      </c>
      <c r="E1592" s="178">
        <v>27</v>
      </c>
      <c r="F1592" s="178">
        <v>66</v>
      </c>
      <c r="G1592" s="178">
        <f t="shared" si="2654"/>
        <v>-39</v>
      </c>
      <c r="H1592" s="178">
        <f>AVERAGE(E1592:F1592)</f>
        <v>46.5</v>
      </c>
      <c r="I1592" s="218">
        <f t="shared" si="2655"/>
        <v>16.5</v>
      </c>
      <c r="J1592" s="213" t="s">
        <v>1572</v>
      </c>
      <c r="K1592" s="213" t="s">
        <v>4026</v>
      </c>
      <c r="L1592" s="213" t="s">
        <v>1547</v>
      </c>
      <c r="M1592" s="221">
        <v>4.5599999999999996</v>
      </c>
      <c r="N1592" s="222">
        <f>M1592*1000000</f>
        <v>4560000</v>
      </c>
      <c r="O1592" s="184">
        <v>10.92</v>
      </c>
      <c r="P1592" s="222">
        <f>O1592*1000000</f>
        <v>10920000</v>
      </c>
      <c r="Q1592" s="184">
        <v>0.28999999999999998</v>
      </c>
      <c r="R1592" s="180">
        <f>SUM(Q1592*1000000)</f>
        <v>290000</v>
      </c>
      <c r="S1592" s="222">
        <f>T1592*1000000</f>
        <v>11210000</v>
      </c>
      <c r="T1592" s="222">
        <v>11.21</v>
      </c>
      <c r="U1592" s="209">
        <f t="shared" ref="U1592:U1596" si="2803">(R1592/S1592)</f>
        <v>2.5869759143621766E-2</v>
      </c>
      <c r="V1592" s="187">
        <v>25</v>
      </c>
      <c r="W1592" s="223">
        <f t="shared" si="2796"/>
        <v>0.44840000000000002</v>
      </c>
      <c r="X1592" s="228">
        <f t="shared" ref="X1592:X1607" si="2804">SUM(M1592/V1592)</f>
        <v>0.18239999999999998</v>
      </c>
      <c r="Y1592" s="178">
        <v>2008</v>
      </c>
      <c r="Z1592" s="190"/>
      <c r="AA1592" s="190"/>
      <c r="AB1592" s="224" t="s">
        <v>4749</v>
      </c>
      <c r="AC1592" s="189"/>
    </row>
    <row r="1593" spans="1:29">
      <c r="A1593" s="249" t="s">
        <v>4750</v>
      </c>
      <c r="B1593" s="177">
        <v>53</v>
      </c>
      <c r="C1593" s="177">
        <v>49</v>
      </c>
      <c r="D1593" s="177">
        <f t="shared" ref="D1593:D1594" si="2805">(B1593+C1593)/2</f>
        <v>51</v>
      </c>
      <c r="E1593" s="177">
        <v>76</v>
      </c>
      <c r="F1593" s="177">
        <v>49</v>
      </c>
      <c r="G1593" s="177">
        <f t="shared" si="2654"/>
        <v>27</v>
      </c>
      <c r="H1593" s="177">
        <f t="shared" ref="H1593:H1594" si="2806">(E1593+F1593)/2</f>
        <v>62.5</v>
      </c>
      <c r="I1593" s="177">
        <f t="shared" si="2655"/>
        <v>-11.5</v>
      </c>
      <c r="J1593" s="183" t="s">
        <v>1688</v>
      </c>
      <c r="K1593" s="232" t="s">
        <v>1745</v>
      </c>
      <c r="L1593" s="232" t="s">
        <v>1541</v>
      </c>
      <c r="M1593" s="216">
        <f t="shared" ref="M1593:M1594" si="2807">N1593/1000000</f>
        <v>4.4461899999999996</v>
      </c>
      <c r="N1593" s="180">
        <v>4446190</v>
      </c>
      <c r="O1593" s="216">
        <f t="shared" ref="O1593:O1594" si="2808">P1593/1000000</f>
        <v>4.4461899999999996</v>
      </c>
      <c r="P1593" s="180">
        <v>4446190</v>
      </c>
      <c r="Q1593" s="216">
        <f t="shared" ref="Q1593:Q1594" si="2809">R1593/1000000</f>
        <v>0</v>
      </c>
      <c r="R1593" s="180">
        <v>0</v>
      </c>
      <c r="S1593" s="180">
        <f t="shared" ref="S1593:S1594" si="2810">P1593+R1593</f>
        <v>4446190</v>
      </c>
      <c r="T1593" s="180">
        <f t="shared" ref="T1593:T1594" si="2811">S1593/1000000</f>
        <v>4.4461899999999996</v>
      </c>
      <c r="U1593" s="234">
        <f t="shared" si="2803"/>
        <v>0</v>
      </c>
      <c r="V1593" s="227">
        <v>10</v>
      </c>
      <c r="W1593" s="235">
        <f t="shared" ref="W1593:W1594" si="2812">SUM(S1593/(V1593*1000000))</f>
        <v>0.44461899999999999</v>
      </c>
      <c r="X1593" s="234">
        <f t="shared" si="2804"/>
        <v>0.44461899999999999</v>
      </c>
      <c r="Y1593" s="177">
        <v>2019</v>
      </c>
      <c r="Z1593" s="236"/>
      <c r="AA1593" s="236"/>
      <c r="AB1593" s="251" t="s">
        <v>4751</v>
      </c>
      <c r="AC1593" s="190"/>
    </row>
    <row r="1594" spans="1:29">
      <c r="A1594" s="229" t="s">
        <v>4752</v>
      </c>
      <c r="B1594" s="177">
        <v>60</v>
      </c>
      <c r="C1594" s="206">
        <v>58</v>
      </c>
      <c r="D1594" s="177">
        <f t="shared" si="2805"/>
        <v>59</v>
      </c>
      <c r="E1594" s="177">
        <v>97</v>
      </c>
      <c r="F1594" s="177">
        <v>52</v>
      </c>
      <c r="G1594" s="177">
        <f t="shared" si="2654"/>
        <v>45</v>
      </c>
      <c r="H1594" s="177">
        <f t="shared" si="2806"/>
        <v>74.5</v>
      </c>
      <c r="I1594" s="177">
        <f t="shared" si="2655"/>
        <v>-15.5</v>
      </c>
      <c r="J1594" s="204" t="s">
        <v>1554</v>
      </c>
      <c r="K1594" s="231" t="s">
        <v>1554</v>
      </c>
      <c r="L1594" s="232" t="s">
        <v>1536</v>
      </c>
      <c r="M1594" s="216">
        <f t="shared" si="2807"/>
        <v>2.156272</v>
      </c>
      <c r="N1594" s="233">
        <v>2156272</v>
      </c>
      <c r="O1594" s="216">
        <f t="shared" si="2808"/>
        <v>4.3768200000000004</v>
      </c>
      <c r="P1594" s="180">
        <v>4376820</v>
      </c>
      <c r="Q1594" s="216">
        <f t="shared" si="2809"/>
        <v>0</v>
      </c>
      <c r="R1594" s="180">
        <v>0</v>
      </c>
      <c r="S1594" s="180">
        <f t="shared" si="2810"/>
        <v>4376820</v>
      </c>
      <c r="T1594" s="180">
        <f t="shared" si="2811"/>
        <v>4.3768200000000004</v>
      </c>
      <c r="U1594" s="234">
        <f t="shared" si="2803"/>
        <v>0</v>
      </c>
      <c r="V1594" s="227">
        <v>10</v>
      </c>
      <c r="W1594" s="235">
        <f t="shared" si="2812"/>
        <v>0.43768200000000002</v>
      </c>
      <c r="X1594" s="234">
        <f t="shared" si="2804"/>
        <v>0.21562719999999999</v>
      </c>
      <c r="Y1594" s="177">
        <v>2019</v>
      </c>
      <c r="Z1594" s="236"/>
      <c r="AA1594" s="236"/>
      <c r="AB1594" s="248" t="s">
        <v>4753</v>
      </c>
      <c r="AC1594" s="190"/>
    </row>
    <row r="1595" spans="1:29">
      <c r="A1595" s="261" t="s">
        <v>4754</v>
      </c>
      <c r="B1595" s="218">
        <v>49</v>
      </c>
      <c r="C1595" s="178">
        <v>58</v>
      </c>
      <c r="D1595" s="218">
        <f>AVERAGE(B1595:C1595)</f>
        <v>53.5</v>
      </c>
      <c r="E1595" s="178">
        <v>20</v>
      </c>
      <c r="F1595" s="178">
        <v>63</v>
      </c>
      <c r="G1595" s="178">
        <f t="shared" si="2654"/>
        <v>-43</v>
      </c>
      <c r="H1595" s="178">
        <f>AVERAGE(E1595:F1595)</f>
        <v>41.5</v>
      </c>
      <c r="I1595" s="218">
        <f t="shared" si="2655"/>
        <v>12</v>
      </c>
      <c r="J1595" s="183" t="s">
        <v>1534</v>
      </c>
      <c r="K1595" s="213" t="s">
        <v>1534</v>
      </c>
      <c r="L1595" s="213" t="s">
        <v>1547</v>
      </c>
      <c r="M1595" s="221">
        <v>7.4999999999999997E-2</v>
      </c>
      <c r="N1595" s="222">
        <f>M1595*1000000</f>
        <v>75000</v>
      </c>
      <c r="O1595" s="184">
        <v>1.81</v>
      </c>
      <c r="P1595" s="222">
        <f>O1595*1000000</f>
        <v>1810000</v>
      </c>
      <c r="Q1595" s="184">
        <v>7.67</v>
      </c>
      <c r="R1595" s="180">
        <f>SUM(Q1595*1000000)</f>
        <v>7670000</v>
      </c>
      <c r="S1595" s="222">
        <f>T1595*1000000</f>
        <v>9480000</v>
      </c>
      <c r="T1595" s="222">
        <f>SUM(O1595+Q1595)</f>
        <v>9.48</v>
      </c>
      <c r="U1595" s="209">
        <f t="shared" si="2803"/>
        <v>0.80907172995780585</v>
      </c>
      <c r="V1595" s="187">
        <v>22</v>
      </c>
      <c r="W1595" s="223">
        <f>SUM(T1595/V1595)</f>
        <v>0.43090909090909091</v>
      </c>
      <c r="X1595" s="228">
        <f t="shared" si="2804"/>
        <v>3.4090909090909089E-3</v>
      </c>
      <c r="Y1595" s="178">
        <v>2010</v>
      </c>
      <c r="Z1595" s="190"/>
      <c r="AA1595" s="190"/>
      <c r="AB1595" s="224" t="s">
        <v>4755</v>
      </c>
      <c r="AC1595" s="189"/>
    </row>
    <row r="1596" spans="1:29">
      <c r="A1596" s="262" t="s">
        <v>4756</v>
      </c>
      <c r="B1596" s="177">
        <v>21</v>
      </c>
      <c r="C1596" s="195">
        <v>31</v>
      </c>
      <c r="D1596" s="180">
        <f t="shared" ref="D1596:D1597" si="2813">(B1596+C1596)/2</f>
        <v>26</v>
      </c>
      <c r="E1596" s="195">
        <v>63</v>
      </c>
      <c r="F1596" s="195">
        <v>45</v>
      </c>
      <c r="G1596" s="182">
        <f t="shared" si="2654"/>
        <v>18</v>
      </c>
      <c r="H1596" s="182">
        <f t="shared" ref="H1596:H1597" si="2814">(E1596+F1596)/2</f>
        <v>54</v>
      </c>
      <c r="I1596" s="181">
        <f t="shared" si="2655"/>
        <v>-28</v>
      </c>
      <c r="J1596" s="196" t="s">
        <v>1572</v>
      </c>
      <c r="K1596" s="196" t="s">
        <v>1572</v>
      </c>
      <c r="L1596" s="197" t="s">
        <v>1547</v>
      </c>
      <c r="M1596" s="198">
        <f t="shared" ref="M1596:M1597" si="2815">N1596/1000000</f>
        <v>1.4245399999999999</v>
      </c>
      <c r="N1596" s="180">
        <v>1424540</v>
      </c>
      <c r="O1596" s="198">
        <f t="shared" ref="O1596:O1597" si="2816">P1596/1000000</f>
        <v>4.2881039999999997</v>
      </c>
      <c r="P1596" s="180">
        <v>4288104</v>
      </c>
      <c r="Q1596" s="198">
        <f>R1596/1000000</f>
        <v>0</v>
      </c>
      <c r="R1596" s="181">
        <f>S1596-P1596</f>
        <v>0</v>
      </c>
      <c r="S1596" s="180">
        <v>4288104</v>
      </c>
      <c r="T1596" s="180">
        <f>S1596/1000000</f>
        <v>4.2881039999999997</v>
      </c>
      <c r="U1596" s="186">
        <f t="shared" si="2803"/>
        <v>0</v>
      </c>
      <c r="V1596" s="227">
        <v>10</v>
      </c>
      <c r="W1596" s="239">
        <f t="shared" ref="W1596:W1597" si="2817">SUM(S1596/(V1596*1000000))</f>
        <v>0.42881039999999998</v>
      </c>
      <c r="X1596" s="186">
        <f t="shared" si="2804"/>
        <v>0.142454</v>
      </c>
      <c r="Y1596" s="195">
        <v>2017</v>
      </c>
      <c r="Z1596" s="202"/>
      <c r="AA1596" s="202"/>
      <c r="AB1596" s="203" t="s">
        <v>4757</v>
      </c>
      <c r="AC1596" s="202"/>
    </row>
    <row r="1597" spans="1:29">
      <c r="A1597" s="268" t="s">
        <v>4758</v>
      </c>
      <c r="B1597" s="177">
        <v>0</v>
      </c>
      <c r="C1597" s="178">
        <v>24</v>
      </c>
      <c r="D1597" s="180">
        <f t="shared" si="2813"/>
        <v>12</v>
      </c>
      <c r="E1597" s="178">
        <v>53</v>
      </c>
      <c r="F1597" s="180">
        <v>46</v>
      </c>
      <c r="G1597" s="181">
        <f t="shared" si="2654"/>
        <v>7</v>
      </c>
      <c r="H1597" s="182">
        <f t="shared" si="2814"/>
        <v>49.5</v>
      </c>
      <c r="I1597" s="181">
        <f t="shared" si="2655"/>
        <v>-37.5</v>
      </c>
      <c r="J1597" s="204" t="s">
        <v>1554</v>
      </c>
      <c r="K1597" s="204" t="s">
        <v>1554</v>
      </c>
      <c r="L1597" s="183" t="s">
        <v>1536</v>
      </c>
      <c r="M1597" s="184">
        <f t="shared" si="2815"/>
        <v>1.719902</v>
      </c>
      <c r="N1597" s="180">
        <v>1719902</v>
      </c>
      <c r="O1597" s="184">
        <f t="shared" si="2816"/>
        <v>4.2863670000000003</v>
      </c>
      <c r="P1597" s="180">
        <v>4286367</v>
      </c>
      <c r="Q1597" s="184">
        <v>0</v>
      </c>
      <c r="R1597" s="185">
        <v>0</v>
      </c>
      <c r="S1597" s="180">
        <v>4286367</v>
      </c>
      <c r="T1597" s="185">
        <f>S1597/100000</f>
        <v>42.863669999999999</v>
      </c>
      <c r="U1597" s="182">
        <v>0</v>
      </c>
      <c r="V1597" s="187">
        <v>10</v>
      </c>
      <c r="W1597" s="239">
        <f t="shared" si="2817"/>
        <v>0.42863669999999998</v>
      </c>
      <c r="X1597" s="186">
        <f t="shared" si="2804"/>
        <v>0.17199020000000001</v>
      </c>
      <c r="Y1597" s="178">
        <v>2018</v>
      </c>
      <c r="Z1597" s="190"/>
      <c r="AA1597" s="190"/>
      <c r="AB1597" s="191" t="s">
        <v>4759</v>
      </c>
      <c r="AC1597" s="190"/>
    </row>
    <row r="1598" spans="1:29">
      <c r="A1598" s="261" t="s">
        <v>4760</v>
      </c>
      <c r="B1598" s="206">
        <v>84</v>
      </c>
      <c r="C1598" s="189">
        <v>85</v>
      </c>
      <c r="D1598" s="218">
        <f>AVERAGE(B1598:C1598)</f>
        <v>84.5</v>
      </c>
      <c r="E1598" s="189">
        <v>61</v>
      </c>
      <c r="F1598" s="178">
        <v>66</v>
      </c>
      <c r="G1598" s="178">
        <f t="shared" si="2654"/>
        <v>-5</v>
      </c>
      <c r="H1598" s="178">
        <f>AVERAGE(E1598:F1598)</f>
        <v>63.5</v>
      </c>
      <c r="I1598" s="218">
        <f t="shared" si="2655"/>
        <v>21</v>
      </c>
      <c r="J1598" s="213" t="s">
        <v>1757</v>
      </c>
      <c r="K1598" s="213" t="s">
        <v>1757</v>
      </c>
      <c r="L1598" s="213" t="s">
        <v>1547</v>
      </c>
      <c r="M1598" s="184">
        <v>0.37</v>
      </c>
      <c r="N1598" s="222">
        <f>M1598*1000000</f>
        <v>370000</v>
      </c>
      <c r="O1598" s="184">
        <v>13.3</v>
      </c>
      <c r="P1598" s="222">
        <f>O1598*1000000</f>
        <v>13300000</v>
      </c>
      <c r="Q1598" s="184">
        <v>41</v>
      </c>
      <c r="R1598" s="180">
        <f>SUM(Q1598*1000000)</f>
        <v>41000000</v>
      </c>
      <c r="S1598" s="185">
        <f>SUM(N1598:P1598)</f>
        <v>13670013.300000001</v>
      </c>
      <c r="T1598" s="180">
        <f t="shared" ref="T1598:T1599" si="2818">S1598/1000000</f>
        <v>13.670013300000001</v>
      </c>
      <c r="U1598" s="209">
        <f t="shared" ref="U1598:U1607" si="2819">(R1598/S1598)</f>
        <v>2.9992655530188839</v>
      </c>
      <c r="V1598" s="187">
        <v>32</v>
      </c>
      <c r="W1598" s="223">
        <f>SUM(T1598/V1598)</f>
        <v>0.42718791562500003</v>
      </c>
      <c r="X1598" s="228">
        <f t="shared" si="2804"/>
        <v>1.15625E-2</v>
      </c>
      <c r="Y1598" s="178">
        <v>2011</v>
      </c>
      <c r="Z1598" s="190"/>
      <c r="AA1598" s="190"/>
      <c r="AB1598" s="224" t="s">
        <v>4761</v>
      </c>
      <c r="AC1598" s="189"/>
    </row>
    <row r="1599" spans="1:29">
      <c r="A1599" s="260" t="s">
        <v>4762</v>
      </c>
      <c r="B1599" s="177">
        <v>19</v>
      </c>
      <c r="C1599" s="177">
        <v>32</v>
      </c>
      <c r="D1599" s="177">
        <f>(B1599+C1599)/2</f>
        <v>25.5</v>
      </c>
      <c r="E1599" s="177">
        <v>54</v>
      </c>
      <c r="F1599" s="177">
        <v>63</v>
      </c>
      <c r="G1599" s="177">
        <f t="shared" si="2654"/>
        <v>-9</v>
      </c>
      <c r="H1599" s="177">
        <f>(E1599+F1599)/2</f>
        <v>58.5</v>
      </c>
      <c r="I1599" s="177">
        <f t="shared" si="2655"/>
        <v>-33</v>
      </c>
      <c r="J1599" s="183" t="s">
        <v>1554</v>
      </c>
      <c r="K1599" s="232" t="s">
        <v>4763</v>
      </c>
      <c r="L1599" s="232" t="s">
        <v>1541</v>
      </c>
      <c r="M1599" s="216">
        <f>N1599/1000000</f>
        <v>6.6198699999999997</v>
      </c>
      <c r="N1599" s="233">
        <v>6619870</v>
      </c>
      <c r="O1599" s="216">
        <f>P1599/1000000</f>
        <v>19.962589999999999</v>
      </c>
      <c r="P1599" s="233">
        <v>19962590</v>
      </c>
      <c r="Q1599" s="216">
        <f>R1599/1000000</f>
        <v>20.5</v>
      </c>
      <c r="R1599" s="233">
        <v>20500000</v>
      </c>
      <c r="S1599" s="180">
        <f>P1599+R1599</f>
        <v>40462590</v>
      </c>
      <c r="T1599" s="180">
        <f t="shared" si="2818"/>
        <v>40.462589999999999</v>
      </c>
      <c r="U1599" s="234">
        <f t="shared" si="2819"/>
        <v>0.50664082551314682</v>
      </c>
      <c r="V1599" s="227">
        <v>95</v>
      </c>
      <c r="W1599" s="235">
        <f>SUM(S1599/(V1599*1000000))</f>
        <v>0.42592200000000002</v>
      </c>
      <c r="X1599" s="234">
        <f t="shared" si="2804"/>
        <v>6.9682842105263154E-2</v>
      </c>
      <c r="Y1599" s="177">
        <v>2019</v>
      </c>
      <c r="Z1599" s="236"/>
      <c r="AA1599" s="236"/>
      <c r="AB1599" s="248" t="s">
        <v>4764</v>
      </c>
      <c r="AC1599" s="190"/>
    </row>
    <row r="1600" spans="1:29">
      <c r="A1600" s="261" t="s">
        <v>4765</v>
      </c>
      <c r="B1600" s="218">
        <v>7</v>
      </c>
      <c r="C1600" s="178">
        <v>35</v>
      </c>
      <c r="D1600" s="218">
        <f t="shared" ref="D1600:D1602" si="2820">AVERAGE(B1600:C1600)</f>
        <v>21</v>
      </c>
      <c r="E1600" s="178">
        <v>31</v>
      </c>
      <c r="F1600" s="178">
        <v>66</v>
      </c>
      <c r="G1600" s="178">
        <f t="shared" si="2654"/>
        <v>-35</v>
      </c>
      <c r="H1600" s="178">
        <f t="shared" ref="H1600:H1602" si="2821">AVERAGE(E1600:F1600)</f>
        <v>48.5</v>
      </c>
      <c r="I1600" s="218">
        <f t="shared" si="2655"/>
        <v>-27.5</v>
      </c>
      <c r="J1600" s="213" t="s">
        <v>1550</v>
      </c>
      <c r="K1600" s="213" t="s">
        <v>1623</v>
      </c>
      <c r="L1600" s="213" t="s">
        <v>1547</v>
      </c>
      <c r="M1600" s="221">
        <v>2.6</v>
      </c>
      <c r="N1600" s="222">
        <f t="shared" ref="N1600:N1602" si="2822">M1600*1000000</f>
        <v>2600000</v>
      </c>
      <c r="O1600" s="184">
        <v>6.38</v>
      </c>
      <c r="P1600" s="222">
        <f t="shared" ref="P1600:P1602" si="2823">O1600*1000000</f>
        <v>6380000</v>
      </c>
      <c r="Q1600" s="184">
        <v>0.03</v>
      </c>
      <c r="R1600" s="180">
        <f t="shared" ref="R1600:R1602" si="2824">SUM(Q1600*1000000)</f>
        <v>30000</v>
      </c>
      <c r="S1600" s="222">
        <f t="shared" ref="S1600:S1602" si="2825">T1600*1000000</f>
        <v>6380000</v>
      </c>
      <c r="T1600" s="222">
        <v>6.38</v>
      </c>
      <c r="U1600" s="209">
        <f t="shared" si="2819"/>
        <v>4.7021943573667714E-3</v>
      </c>
      <c r="V1600" s="187">
        <v>15</v>
      </c>
      <c r="W1600" s="223">
        <f t="shared" ref="W1600:W1602" si="2826">SUM(T1600/V1600)</f>
        <v>0.42533333333333334</v>
      </c>
      <c r="X1600" s="228">
        <f t="shared" si="2804"/>
        <v>0.17333333333333334</v>
      </c>
      <c r="Y1600" s="178">
        <v>2009</v>
      </c>
      <c r="Z1600" s="190"/>
      <c r="AA1600" s="190"/>
      <c r="AB1600" s="224" t="s">
        <v>4766</v>
      </c>
      <c r="AC1600" s="189"/>
    </row>
    <row r="1601" spans="1:29">
      <c r="A1601" s="261" t="s">
        <v>4767</v>
      </c>
      <c r="B1601" s="218">
        <v>28</v>
      </c>
      <c r="C1601" s="178">
        <v>28</v>
      </c>
      <c r="D1601" s="218">
        <f t="shared" si="2820"/>
        <v>28</v>
      </c>
      <c r="E1601" s="178">
        <v>49</v>
      </c>
      <c r="F1601" s="178">
        <v>78</v>
      </c>
      <c r="G1601" s="178">
        <f t="shared" si="2654"/>
        <v>-29</v>
      </c>
      <c r="H1601" s="178">
        <f t="shared" si="2821"/>
        <v>63.5</v>
      </c>
      <c r="I1601" s="218">
        <f t="shared" si="2655"/>
        <v>-35.5</v>
      </c>
      <c r="J1601" s="213" t="s">
        <v>1609</v>
      </c>
      <c r="K1601" s="213" t="s">
        <v>4768</v>
      </c>
      <c r="L1601" s="213" t="s">
        <v>1541</v>
      </c>
      <c r="M1601" s="221">
        <v>4.4000000000000004</v>
      </c>
      <c r="N1601" s="222">
        <f t="shared" si="2822"/>
        <v>4400000</v>
      </c>
      <c r="O1601" s="184">
        <v>10.3</v>
      </c>
      <c r="P1601" s="222">
        <f t="shared" si="2823"/>
        <v>10300000</v>
      </c>
      <c r="Q1601" s="184">
        <v>10.31</v>
      </c>
      <c r="R1601" s="180">
        <f t="shared" si="2824"/>
        <v>10310000</v>
      </c>
      <c r="S1601" s="222">
        <f t="shared" si="2825"/>
        <v>17000000</v>
      </c>
      <c r="T1601" s="222">
        <v>17</v>
      </c>
      <c r="U1601" s="209">
        <f t="shared" si="2819"/>
        <v>0.60647058823529409</v>
      </c>
      <c r="V1601" s="187">
        <v>40</v>
      </c>
      <c r="W1601" s="223">
        <f t="shared" si="2826"/>
        <v>0.42499999999999999</v>
      </c>
      <c r="X1601" s="228">
        <f t="shared" si="2804"/>
        <v>0.11000000000000001</v>
      </c>
      <c r="Y1601" s="178">
        <v>2009</v>
      </c>
      <c r="Z1601" s="190"/>
      <c r="AA1601" s="190"/>
      <c r="AB1601" s="224" t="s">
        <v>4769</v>
      </c>
      <c r="AC1601" s="189"/>
    </row>
    <row r="1602" spans="1:29">
      <c r="A1602" s="261" t="s">
        <v>4770</v>
      </c>
      <c r="B1602" s="218">
        <v>38</v>
      </c>
      <c r="C1602" s="178">
        <v>54</v>
      </c>
      <c r="D1602" s="218">
        <f t="shared" si="2820"/>
        <v>46</v>
      </c>
      <c r="E1602" s="178">
        <v>44</v>
      </c>
      <c r="F1602" s="178">
        <v>57</v>
      </c>
      <c r="G1602" s="178">
        <f t="shared" si="2654"/>
        <v>-13</v>
      </c>
      <c r="H1602" s="178">
        <f t="shared" si="2821"/>
        <v>50.5</v>
      </c>
      <c r="I1602" s="218">
        <f t="shared" si="2655"/>
        <v>-4.5</v>
      </c>
      <c r="J1602" s="213" t="s">
        <v>1550</v>
      </c>
      <c r="K1602" s="213" t="s">
        <v>2222</v>
      </c>
      <c r="L1602" s="213" t="s">
        <v>1547</v>
      </c>
      <c r="M1602" s="221">
        <v>5.5</v>
      </c>
      <c r="N1602" s="222">
        <f t="shared" si="2822"/>
        <v>5500000</v>
      </c>
      <c r="O1602" s="184">
        <v>16.12</v>
      </c>
      <c r="P1602" s="222">
        <f t="shared" si="2823"/>
        <v>16120000.000000002</v>
      </c>
      <c r="Q1602" s="184">
        <v>6.86</v>
      </c>
      <c r="R1602" s="180">
        <f t="shared" si="2824"/>
        <v>6860000</v>
      </c>
      <c r="S1602" s="222">
        <f t="shared" si="2825"/>
        <v>22990000</v>
      </c>
      <c r="T1602" s="222">
        <v>22.99</v>
      </c>
      <c r="U1602" s="209">
        <f t="shared" si="2819"/>
        <v>0.29839060461070033</v>
      </c>
      <c r="V1602" s="187">
        <v>55</v>
      </c>
      <c r="W1602" s="223">
        <f t="shared" si="2826"/>
        <v>0.41799999999999998</v>
      </c>
      <c r="X1602" s="228">
        <f t="shared" si="2804"/>
        <v>0.1</v>
      </c>
      <c r="Y1602" s="178">
        <v>2009</v>
      </c>
      <c r="Z1602" s="190"/>
      <c r="AA1602" s="190"/>
      <c r="AB1602" s="224" t="s">
        <v>4771</v>
      </c>
      <c r="AC1602" s="189"/>
    </row>
    <row r="1603" spans="1:29">
      <c r="A1603" s="229" t="s">
        <v>4772</v>
      </c>
      <c r="B1603" s="177">
        <v>22</v>
      </c>
      <c r="C1603" s="206">
        <v>35</v>
      </c>
      <c r="D1603" s="177">
        <f>(B1603+C1603)/2</f>
        <v>28.5</v>
      </c>
      <c r="E1603" s="177">
        <v>69</v>
      </c>
      <c r="F1603" s="177">
        <v>39</v>
      </c>
      <c r="G1603" s="177">
        <f t="shared" si="2654"/>
        <v>30</v>
      </c>
      <c r="H1603" s="177">
        <f>(E1603+F1603)/2</f>
        <v>54</v>
      </c>
      <c r="I1603" s="177">
        <f t="shared" si="2655"/>
        <v>-25.5</v>
      </c>
      <c r="J1603" s="204" t="s">
        <v>1554</v>
      </c>
      <c r="K1603" s="231" t="s">
        <v>1554</v>
      </c>
      <c r="L1603" s="232" t="s">
        <v>1541</v>
      </c>
      <c r="M1603" s="216">
        <f>N1603/1000000</f>
        <v>5.5274099999999997</v>
      </c>
      <c r="N1603" s="233">
        <v>5527410</v>
      </c>
      <c r="O1603" s="216">
        <f>P1603/1000000</f>
        <v>12.180032000000001</v>
      </c>
      <c r="P1603" s="180">
        <v>12180032</v>
      </c>
      <c r="Q1603" s="216">
        <f>R1603/1000000</f>
        <v>3.7</v>
      </c>
      <c r="R1603" s="233">
        <v>3700000</v>
      </c>
      <c r="S1603" s="180">
        <f>P1603+R1603</f>
        <v>15880032</v>
      </c>
      <c r="T1603" s="180">
        <f t="shared" ref="T1603:T1608" si="2827">S1603/1000000</f>
        <v>15.880032</v>
      </c>
      <c r="U1603" s="234">
        <f t="shared" si="2819"/>
        <v>0.23299701159292374</v>
      </c>
      <c r="V1603" s="227">
        <v>38</v>
      </c>
      <c r="W1603" s="235">
        <f>SUM(S1603/(V1603*1000000))</f>
        <v>0.4178955789473684</v>
      </c>
      <c r="X1603" s="234">
        <f t="shared" si="2804"/>
        <v>0.14545815789473684</v>
      </c>
      <c r="Y1603" s="177">
        <v>2019</v>
      </c>
      <c r="Z1603" s="236"/>
      <c r="AA1603" s="236"/>
      <c r="AB1603" s="248" t="s">
        <v>4773</v>
      </c>
      <c r="AC1603" s="190"/>
    </row>
    <row r="1604" spans="1:29">
      <c r="A1604" s="261" t="s">
        <v>4774</v>
      </c>
      <c r="B1604" s="206">
        <v>28</v>
      </c>
      <c r="C1604" s="189">
        <v>42</v>
      </c>
      <c r="D1604" s="218">
        <f>AVERAGE(B1604:C1604)</f>
        <v>35</v>
      </c>
      <c r="E1604" s="189">
        <v>46</v>
      </c>
      <c r="F1604" s="178">
        <v>62</v>
      </c>
      <c r="G1604" s="178">
        <f t="shared" si="2654"/>
        <v>-16</v>
      </c>
      <c r="H1604" s="178">
        <f>AVERAGE(E1604:F1604)</f>
        <v>54</v>
      </c>
      <c r="I1604" s="218">
        <f t="shared" si="2655"/>
        <v>-19</v>
      </c>
      <c r="J1604" s="213" t="s">
        <v>1550</v>
      </c>
      <c r="K1604" s="213" t="s">
        <v>1623</v>
      </c>
      <c r="L1604" s="213" t="s">
        <v>1547</v>
      </c>
      <c r="M1604" s="184">
        <v>3.46</v>
      </c>
      <c r="N1604" s="222">
        <f>M1604*1000000</f>
        <v>3460000</v>
      </c>
      <c r="O1604" s="184">
        <v>6.93</v>
      </c>
      <c r="P1604" s="222">
        <f>O1604*1000000</f>
        <v>6930000</v>
      </c>
      <c r="Q1604" s="184">
        <v>0.6</v>
      </c>
      <c r="R1604" s="180">
        <f t="shared" ref="R1604:R1605" si="2828">SUM(Q1604*1000000)</f>
        <v>600000</v>
      </c>
      <c r="S1604" s="185">
        <f>SUM(N1604:P1604)</f>
        <v>10390006.93</v>
      </c>
      <c r="T1604" s="180">
        <f t="shared" si="2827"/>
        <v>10.39000693</v>
      </c>
      <c r="U1604" s="209">
        <f t="shared" si="2819"/>
        <v>5.7747795939150547E-2</v>
      </c>
      <c r="V1604" s="187">
        <v>25</v>
      </c>
      <c r="W1604" s="223">
        <f t="shared" ref="W1604:W1610" si="2829">SUM(T1604/V1604)</f>
        <v>0.41560027720000003</v>
      </c>
      <c r="X1604" s="228">
        <f t="shared" si="2804"/>
        <v>0.1384</v>
      </c>
      <c r="Y1604" s="178">
        <v>2011</v>
      </c>
      <c r="Z1604" s="190"/>
      <c r="AA1604" s="190"/>
      <c r="AB1604" s="224" t="s">
        <v>4775</v>
      </c>
      <c r="AC1604" s="189"/>
    </row>
    <row r="1605" spans="1:29">
      <c r="A1605" s="264" t="s">
        <v>4776</v>
      </c>
      <c r="B1605" s="206">
        <v>16</v>
      </c>
      <c r="C1605" s="189">
        <v>39</v>
      </c>
      <c r="D1605" s="189">
        <f t="shared" ref="D1605:D1606" si="2830">(B1605+C1605)/2</f>
        <v>27.5</v>
      </c>
      <c r="E1605" s="195">
        <v>34</v>
      </c>
      <c r="F1605" s="189">
        <v>45</v>
      </c>
      <c r="G1605" s="195">
        <f t="shared" si="2654"/>
        <v>-11</v>
      </c>
      <c r="H1605" s="189">
        <f t="shared" ref="H1605:H1606" si="2831">(E1605+F1605)/2</f>
        <v>39.5</v>
      </c>
      <c r="I1605" s="195">
        <f t="shared" si="2655"/>
        <v>-12</v>
      </c>
      <c r="J1605" s="183" t="s">
        <v>1534</v>
      </c>
      <c r="K1605" s="193" t="s">
        <v>1534</v>
      </c>
      <c r="L1605" s="193" t="s">
        <v>1541</v>
      </c>
      <c r="M1605" s="184">
        <f t="shared" ref="M1605:M1606" si="2832">N1605/1000000</f>
        <v>5.028702</v>
      </c>
      <c r="N1605" s="185">
        <v>5028702</v>
      </c>
      <c r="O1605" s="184">
        <f t="shared" ref="O1605:O1606" si="2833">P1605/1000000</f>
        <v>10.664749</v>
      </c>
      <c r="P1605" s="180">
        <v>10664749</v>
      </c>
      <c r="Q1605" s="216">
        <v>5.9</v>
      </c>
      <c r="R1605" s="180">
        <f t="shared" si="2828"/>
        <v>5900000</v>
      </c>
      <c r="S1605" s="185">
        <f t="shared" ref="S1605:S1606" si="2834">SUM(P1605+Q1605*1000000)</f>
        <v>16564749</v>
      </c>
      <c r="T1605" s="185">
        <f t="shared" si="2827"/>
        <v>16.564748999999999</v>
      </c>
      <c r="U1605" s="209">
        <f t="shared" si="2819"/>
        <v>0.35617805014733395</v>
      </c>
      <c r="V1605" s="227">
        <v>40</v>
      </c>
      <c r="W1605" s="223">
        <f t="shared" si="2829"/>
        <v>0.41411872499999997</v>
      </c>
      <c r="X1605" s="228">
        <f t="shared" si="2804"/>
        <v>0.12571755000000001</v>
      </c>
      <c r="Y1605" s="189">
        <v>2015</v>
      </c>
      <c r="Z1605" s="190"/>
      <c r="AA1605" s="190"/>
      <c r="AB1605" s="224" t="s">
        <v>4777</v>
      </c>
      <c r="AC1605" s="189"/>
    </row>
    <row r="1606" spans="1:29">
      <c r="A1606" s="264" t="s">
        <v>4778</v>
      </c>
      <c r="B1606" s="206">
        <v>11</v>
      </c>
      <c r="C1606" s="189">
        <v>32</v>
      </c>
      <c r="D1606" s="189">
        <f t="shared" si="2830"/>
        <v>21.5</v>
      </c>
      <c r="E1606" s="195">
        <v>27</v>
      </c>
      <c r="F1606" s="189">
        <v>38</v>
      </c>
      <c r="G1606" s="195">
        <f t="shared" si="2654"/>
        <v>-11</v>
      </c>
      <c r="H1606" s="189">
        <f t="shared" si="2831"/>
        <v>32.5</v>
      </c>
      <c r="I1606" s="195">
        <f t="shared" si="2655"/>
        <v>-11</v>
      </c>
      <c r="J1606" s="193" t="s">
        <v>1550</v>
      </c>
      <c r="K1606" s="193" t="s">
        <v>1550</v>
      </c>
      <c r="L1606" s="193" t="s">
        <v>1547</v>
      </c>
      <c r="M1606" s="184">
        <f t="shared" si="2832"/>
        <v>4.7726129999999998</v>
      </c>
      <c r="N1606" s="185">
        <v>4772613</v>
      </c>
      <c r="O1606" s="184">
        <f t="shared" si="2833"/>
        <v>10.219500999999999</v>
      </c>
      <c r="P1606" s="180">
        <v>10219501</v>
      </c>
      <c r="Q1606" s="184">
        <f>R1606/1000000</f>
        <v>4.2117519999999997</v>
      </c>
      <c r="R1606" s="180">
        <v>4211752</v>
      </c>
      <c r="S1606" s="185">
        <f t="shared" si="2834"/>
        <v>14431253</v>
      </c>
      <c r="T1606" s="185">
        <f t="shared" si="2827"/>
        <v>14.431253</v>
      </c>
      <c r="U1606" s="209">
        <f t="shared" si="2819"/>
        <v>0.29184936332278283</v>
      </c>
      <c r="V1606" s="187">
        <v>35</v>
      </c>
      <c r="W1606" s="223">
        <f t="shared" si="2829"/>
        <v>0.41232151428571429</v>
      </c>
      <c r="X1606" s="228">
        <f t="shared" si="2804"/>
        <v>0.13636037142857141</v>
      </c>
      <c r="Y1606" s="189">
        <v>2015</v>
      </c>
      <c r="Z1606" s="190"/>
      <c r="AA1606" s="190"/>
      <c r="AB1606" s="224" t="s">
        <v>4779</v>
      </c>
      <c r="AC1606" s="189"/>
    </row>
    <row r="1607" spans="1:29">
      <c r="A1607" s="261" t="s">
        <v>4780</v>
      </c>
      <c r="B1607" s="206">
        <v>50</v>
      </c>
      <c r="C1607" s="189">
        <v>56</v>
      </c>
      <c r="D1607" s="218">
        <f>AVERAGE(B1607:C1607)</f>
        <v>53</v>
      </c>
      <c r="E1607" s="189">
        <v>48</v>
      </c>
      <c r="F1607" s="178">
        <v>65</v>
      </c>
      <c r="G1607" s="178">
        <f t="shared" si="2654"/>
        <v>-17</v>
      </c>
      <c r="H1607" s="178">
        <f>AVERAGE(E1607:F1607)</f>
        <v>56.5</v>
      </c>
      <c r="I1607" s="218">
        <f t="shared" si="2655"/>
        <v>-3.5</v>
      </c>
      <c r="J1607" s="213" t="s">
        <v>1550</v>
      </c>
      <c r="K1607" s="213" t="s">
        <v>1550</v>
      </c>
      <c r="L1607" s="213" t="s">
        <v>1541</v>
      </c>
      <c r="M1607" s="184">
        <v>5.14</v>
      </c>
      <c r="N1607" s="222">
        <f>M1607*1000000</f>
        <v>5140000</v>
      </c>
      <c r="O1607" s="184">
        <v>13.11</v>
      </c>
      <c r="P1607" s="222">
        <f>O1607*1000000</f>
        <v>13110000</v>
      </c>
      <c r="Q1607" s="184">
        <v>10.84</v>
      </c>
      <c r="R1607" s="180">
        <f>SUM(Q1607*1000000)</f>
        <v>10840000</v>
      </c>
      <c r="S1607" s="185">
        <f>SUM(N1607:P1607)</f>
        <v>18250013.109999999</v>
      </c>
      <c r="T1607" s="180">
        <f t="shared" si="2827"/>
        <v>18.250013110000001</v>
      </c>
      <c r="U1607" s="209">
        <f t="shared" si="2819"/>
        <v>0.59397217605615193</v>
      </c>
      <c r="V1607" s="187">
        <v>45</v>
      </c>
      <c r="W1607" s="223">
        <f t="shared" si="2829"/>
        <v>0.4055558468888889</v>
      </c>
      <c r="X1607" s="228">
        <f t="shared" si="2804"/>
        <v>0.11422222222222221</v>
      </c>
      <c r="Y1607" s="178">
        <v>2011</v>
      </c>
      <c r="Z1607" s="190"/>
      <c r="AA1607" s="190"/>
      <c r="AB1607" s="224" t="s">
        <v>4781</v>
      </c>
      <c r="AC1607" s="189"/>
    </row>
    <row r="1608" spans="1:29">
      <c r="A1608" s="262" t="s">
        <v>4782</v>
      </c>
      <c r="B1608" s="177">
        <v>46</v>
      </c>
      <c r="C1608" s="195">
        <v>33</v>
      </c>
      <c r="D1608" s="252">
        <f>(B1608+C1608)/2</f>
        <v>39.5</v>
      </c>
      <c r="E1608" s="195">
        <v>66</v>
      </c>
      <c r="F1608" s="195">
        <v>57</v>
      </c>
      <c r="G1608" s="180">
        <f t="shared" si="2654"/>
        <v>9</v>
      </c>
      <c r="H1608" s="195">
        <f>(E1608+F1608)/2</f>
        <v>61.5</v>
      </c>
      <c r="I1608" s="208">
        <f t="shared" si="2655"/>
        <v>-22</v>
      </c>
      <c r="J1608" s="204" t="s">
        <v>1554</v>
      </c>
      <c r="K1608" s="204" t="s">
        <v>1554</v>
      </c>
      <c r="L1608" s="183" t="s">
        <v>1541</v>
      </c>
      <c r="M1608" s="184">
        <f>N1608/1000000</f>
        <v>3.2948759999999999</v>
      </c>
      <c r="N1608" s="180">
        <v>3294876</v>
      </c>
      <c r="O1608" s="216">
        <f>P1608/1000000</f>
        <v>6.4698130000000003</v>
      </c>
      <c r="P1608" s="180">
        <v>6469813</v>
      </c>
      <c r="Q1608" s="184">
        <f>R1608/1000000</f>
        <v>0.84388399999999997</v>
      </c>
      <c r="R1608" s="185">
        <v>843884</v>
      </c>
      <c r="S1608" s="185">
        <f>R1608+P1608</f>
        <v>7313697</v>
      </c>
      <c r="T1608" s="185">
        <f t="shared" si="2827"/>
        <v>7.3136970000000003</v>
      </c>
      <c r="U1608" s="209">
        <f>R1608/S1608</f>
        <v>0.11538405268908461</v>
      </c>
      <c r="V1608" s="187">
        <v>18.5</v>
      </c>
      <c r="W1608" s="188">
        <f t="shared" si="2829"/>
        <v>0.39533497297297299</v>
      </c>
      <c r="X1608" s="209">
        <f>N1608/(V1608*1000000)</f>
        <v>0.17810140540540539</v>
      </c>
      <c r="Y1608" s="195">
        <v>2016</v>
      </c>
      <c r="Z1608" s="190"/>
      <c r="AA1608" s="190"/>
      <c r="AB1608" s="191" t="s">
        <v>4783</v>
      </c>
      <c r="AC1608" s="190"/>
    </row>
    <row r="1609" spans="1:29">
      <c r="A1609" s="261" t="s">
        <v>4784</v>
      </c>
      <c r="B1609" s="218">
        <v>39</v>
      </c>
      <c r="C1609" s="178">
        <v>52</v>
      </c>
      <c r="D1609" s="218">
        <f t="shared" ref="D1609:D1610" si="2835">AVERAGE(B1609:C1609)</f>
        <v>45.5</v>
      </c>
      <c r="E1609" s="178">
        <v>39</v>
      </c>
      <c r="F1609" s="178">
        <v>67</v>
      </c>
      <c r="G1609" s="178">
        <f t="shared" si="2654"/>
        <v>-28</v>
      </c>
      <c r="H1609" s="178">
        <f t="shared" ref="H1609:H1610" si="2836">AVERAGE(E1609:F1609)</f>
        <v>53</v>
      </c>
      <c r="I1609" s="218">
        <f t="shared" si="2655"/>
        <v>-7.5</v>
      </c>
      <c r="J1609" s="213" t="s">
        <v>1641</v>
      </c>
      <c r="K1609" s="213" t="s">
        <v>4785</v>
      </c>
      <c r="L1609" s="213" t="s">
        <v>1536</v>
      </c>
      <c r="M1609" s="221">
        <v>4</v>
      </c>
      <c r="N1609" s="222">
        <f t="shared" ref="N1609:N1610" si="2837">M1609*1000000</f>
        <v>4000000</v>
      </c>
      <c r="O1609" s="184">
        <v>11.54</v>
      </c>
      <c r="P1609" s="222">
        <f t="shared" ref="P1609:P1610" si="2838">O1609*1000000</f>
        <v>11540000</v>
      </c>
      <c r="Q1609" s="184">
        <v>0.23</v>
      </c>
      <c r="R1609" s="180">
        <f t="shared" ref="R1609:R1610" si="2839">SUM(Q1609*1000000)</f>
        <v>230000</v>
      </c>
      <c r="S1609" s="222">
        <f>T1609*1000000</f>
        <v>11770000</v>
      </c>
      <c r="T1609" s="222">
        <v>11.77</v>
      </c>
      <c r="U1609" s="209">
        <f t="shared" ref="U1609:U1611" si="2840">(R1609/S1609)</f>
        <v>1.9541206457094309E-2</v>
      </c>
      <c r="V1609" s="187">
        <v>30</v>
      </c>
      <c r="W1609" s="223">
        <f t="shared" si="2829"/>
        <v>0.39233333333333331</v>
      </c>
      <c r="X1609" s="228">
        <f t="shared" ref="X1609:X1611" si="2841">SUM(M1609/V1609)</f>
        <v>0.13333333333333333</v>
      </c>
      <c r="Y1609" s="178">
        <v>2008</v>
      </c>
      <c r="Z1609" s="190"/>
      <c r="AA1609" s="190"/>
      <c r="AB1609" s="224" t="s">
        <v>4786</v>
      </c>
      <c r="AC1609" s="189"/>
    </row>
    <row r="1610" spans="1:29">
      <c r="A1610" s="261" t="s">
        <v>4787</v>
      </c>
      <c r="B1610" s="206">
        <v>92</v>
      </c>
      <c r="C1610" s="189">
        <v>69</v>
      </c>
      <c r="D1610" s="247">
        <f t="shared" si="2835"/>
        <v>80.5</v>
      </c>
      <c r="E1610" s="189">
        <v>82</v>
      </c>
      <c r="F1610" s="178">
        <v>74</v>
      </c>
      <c r="G1610" s="220">
        <f t="shared" si="2654"/>
        <v>8</v>
      </c>
      <c r="H1610" s="220">
        <f t="shared" si="2836"/>
        <v>78</v>
      </c>
      <c r="I1610" s="220">
        <f t="shared" si="2655"/>
        <v>2.5</v>
      </c>
      <c r="J1610" s="213" t="s">
        <v>1601</v>
      </c>
      <c r="K1610" s="213" t="s">
        <v>2113</v>
      </c>
      <c r="L1610" s="213" t="s">
        <v>1547</v>
      </c>
      <c r="M1610" s="184">
        <v>12.07</v>
      </c>
      <c r="N1610" s="222">
        <f t="shared" si="2837"/>
        <v>12070000</v>
      </c>
      <c r="O1610" s="184">
        <v>46.46</v>
      </c>
      <c r="P1610" s="222">
        <f t="shared" si="2838"/>
        <v>46460000</v>
      </c>
      <c r="Q1610" s="184">
        <v>100.95</v>
      </c>
      <c r="R1610" s="180">
        <f t="shared" si="2839"/>
        <v>100950000</v>
      </c>
      <c r="S1610" s="185">
        <f>SUM(N1610:P1610)</f>
        <v>58530046.460000001</v>
      </c>
      <c r="T1610" s="180">
        <f t="shared" ref="T1610:T1615" si="2842">S1610/1000000</f>
        <v>58.530046460000001</v>
      </c>
      <c r="U1610" s="209">
        <f t="shared" si="2840"/>
        <v>1.7247551660323763</v>
      </c>
      <c r="V1610" s="187">
        <v>150</v>
      </c>
      <c r="W1610" s="223">
        <f t="shared" si="2829"/>
        <v>0.39020030973333336</v>
      </c>
      <c r="X1610" s="228">
        <f t="shared" si="2841"/>
        <v>8.0466666666666672E-2</v>
      </c>
      <c r="Y1610" s="178">
        <v>2011</v>
      </c>
      <c r="Z1610" s="190"/>
      <c r="AA1610" s="190"/>
      <c r="AB1610" s="224" t="s">
        <v>4788</v>
      </c>
      <c r="AC1610" s="189"/>
    </row>
    <row r="1611" spans="1:29">
      <c r="A1611" s="229" t="s">
        <v>4789</v>
      </c>
      <c r="B1611" s="177">
        <v>51</v>
      </c>
      <c r="C1611" s="206">
        <v>48</v>
      </c>
      <c r="D1611" s="177">
        <f t="shared" ref="D1611:D1612" si="2843">(B1611+C1611)/2</f>
        <v>49.5</v>
      </c>
      <c r="E1611" s="177">
        <v>75</v>
      </c>
      <c r="F1611" s="177">
        <v>52</v>
      </c>
      <c r="G1611" s="177">
        <f t="shared" si="2654"/>
        <v>23</v>
      </c>
      <c r="H1611" s="177">
        <f t="shared" ref="H1611:H1612" si="2844">(E1611+F1611)/2</f>
        <v>63.5</v>
      </c>
      <c r="I1611" s="177">
        <f t="shared" si="2655"/>
        <v>-14</v>
      </c>
      <c r="J1611" s="204" t="s">
        <v>1554</v>
      </c>
      <c r="K1611" s="231" t="s">
        <v>1554</v>
      </c>
      <c r="L1611" s="232" t="s">
        <v>1536</v>
      </c>
      <c r="M1611" s="216">
        <f t="shared" ref="M1611:M1612" si="2845">N1611/1000000</f>
        <v>2.2005370000000002</v>
      </c>
      <c r="N1611" s="233">
        <v>2200537</v>
      </c>
      <c r="O1611" s="216">
        <f t="shared" ref="O1611:O1612" si="2846">P1611/1000000</f>
        <v>4.5351540000000004</v>
      </c>
      <c r="P1611" s="180">
        <v>4535154</v>
      </c>
      <c r="Q1611" s="216">
        <f t="shared" ref="Q1611:Q1612" si="2847">R1611/1000000</f>
        <v>3.2412589999999999</v>
      </c>
      <c r="R1611" s="233">
        <v>3241259</v>
      </c>
      <c r="S1611" s="180">
        <f>P1611+R1611</f>
        <v>7776413</v>
      </c>
      <c r="T1611" s="180">
        <f t="shared" si="2842"/>
        <v>7.7764129999999998</v>
      </c>
      <c r="U1611" s="234">
        <f t="shared" si="2840"/>
        <v>0.41680643762104713</v>
      </c>
      <c r="V1611" s="227">
        <v>20</v>
      </c>
      <c r="W1611" s="235">
        <f>SUM(S1611/(V1611*1000000))</f>
        <v>0.38882064999999999</v>
      </c>
      <c r="X1611" s="234">
        <f t="shared" si="2841"/>
        <v>0.11002685000000001</v>
      </c>
      <c r="Y1611" s="177">
        <v>2019</v>
      </c>
      <c r="Z1611" s="236"/>
      <c r="AA1611" s="236"/>
      <c r="AB1611" s="248" t="s">
        <v>4790</v>
      </c>
      <c r="AC1611" s="190"/>
    </row>
    <row r="1612" spans="1:29">
      <c r="A1612" s="262" t="s">
        <v>4791</v>
      </c>
      <c r="B1612" s="177">
        <v>69</v>
      </c>
      <c r="C1612" s="195">
        <v>66</v>
      </c>
      <c r="D1612" s="252">
        <f t="shared" si="2843"/>
        <v>67.5</v>
      </c>
      <c r="E1612" s="195">
        <v>73</v>
      </c>
      <c r="F1612" s="195">
        <v>76</v>
      </c>
      <c r="G1612" s="180">
        <f t="shared" si="2654"/>
        <v>-3</v>
      </c>
      <c r="H1612" s="195">
        <f t="shared" si="2844"/>
        <v>74.5</v>
      </c>
      <c r="I1612" s="208">
        <f t="shared" si="2655"/>
        <v>-7</v>
      </c>
      <c r="J1612" s="183" t="s">
        <v>1534</v>
      </c>
      <c r="K1612" s="183" t="s">
        <v>1534</v>
      </c>
      <c r="L1612" s="183" t="s">
        <v>1536</v>
      </c>
      <c r="M1612" s="184">
        <f t="shared" si="2845"/>
        <v>5.3037749999999999</v>
      </c>
      <c r="N1612" s="180">
        <v>5303775</v>
      </c>
      <c r="O1612" s="216">
        <f t="shared" si="2846"/>
        <v>15.436807999999999</v>
      </c>
      <c r="P1612" s="180">
        <v>15436808</v>
      </c>
      <c r="Q1612" s="184">
        <f t="shared" si="2847"/>
        <v>2.7926700000000002</v>
      </c>
      <c r="R1612" s="185">
        <v>2792670</v>
      </c>
      <c r="S1612" s="185">
        <f>R1612+P1612</f>
        <v>18229478</v>
      </c>
      <c r="T1612" s="185">
        <f t="shared" si="2842"/>
        <v>18.229478</v>
      </c>
      <c r="U1612" s="209">
        <f>R1612/S1612</f>
        <v>0.15319528074254238</v>
      </c>
      <c r="V1612" s="187">
        <v>47</v>
      </c>
      <c r="W1612" s="188">
        <f t="shared" ref="W1612:W1613" si="2848">SUM(T1612/V1612)</f>
        <v>0.38786123404255318</v>
      </c>
      <c r="X1612" s="209">
        <f>N1612/(V1612*1000000)</f>
        <v>0.11284627659574469</v>
      </c>
      <c r="Y1612" s="195">
        <v>2016</v>
      </c>
      <c r="Z1612" s="190"/>
      <c r="AA1612" s="190"/>
      <c r="AB1612" s="191" t="s">
        <v>4792</v>
      </c>
      <c r="AC1612" s="190"/>
    </row>
    <row r="1613" spans="1:29">
      <c r="A1613" s="261" t="s">
        <v>4793</v>
      </c>
      <c r="B1613" s="206">
        <v>24</v>
      </c>
      <c r="C1613" s="189">
        <v>35</v>
      </c>
      <c r="D1613" s="247">
        <f>AVERAGE(B1613:C1613)</f>
        <v>29.5</v>
      </c>
      <c r="E1613" s="189">
        <v>48</v>
      </c>
      <c r="F1613" s="178">
        <v>51</v>
      </c>
      <c r="G1613" s="220">
        <f t="shared" si="2654"/>
        <v>-3</v>
      </c>
      <c r="H1613" s="220">
        <f>AVERAGE(E1613:F1613)</f>
        <v>49.5</v>
      </c>
      <c r="I1613" s="220">
        <f t="shared" si="2655"/>
        <v>-20</v>
      </c>
      <c r="J1613" s="213" t="s">
        <v>1609</v>
      </c>
      <c r="K1613" s="213" t="s">
        <v>4794</v>
      </c>
      <c r="L1613" s="213" t="s">
        <v>1541</v>
      </c>
      <c r="M1613" s="184">
        <v>8.67</v>
      </c>
      <c r="N1613" s="222">
        <f>M1613*1000000</f>
        <v>8670000</v>
      </c>
      <c r="O1613" s="184">
        <v>20.37</v>
      </c>
      <c r="P1613" s="222">
        <f>O1613*1000000</f>
        <v>20370000</v>
      </c>
      <c r="Q1613" s="184">
        <v>111.9</v>
      </c>
      <c r="R1613" s="180">
        <f>SUM(Q1613*1000000)</f>
        <v>111900000</v>
      </c>
      <c r="S1613" s="185">
        <f>SUM(N1613:P1613)</f>
        <v>29040020.369999997</v>
      </c>
      <c r="T1613" s="180">
        <f t="shared" si="2842"/>
        <v>29.040020369999997</v>
      </c>
      <c r="U1613" s="209">
        <f t="shared" ref="U1613:U1628" si="2849">(R1613/S1613)</f>
        <v>3.8533030822388508</v>
      </c>
      <c r="V1613" s="187">
        <v>75</v>
      </c>
      <c r="W1613" s="223">
        <f t="shared" si="2848"/>
        <v>0.38720027159999998</v>
      </c>
      <c r="X1613" s="228">
        <f t="shared" ref="X1613:X1639" si="2850">SUM(M1613/V1613)</f>
        <v>0.11559999999999999</v>
      </c>
      <c r="Y1613" s="178">
        <v>2011</v>
      </c>
      <c r="Z1613" s="190"/>
      <c r="AA1613" s="190"/>
      <c r="AB1613" s="224" t="s">
        <v>4795</v>
      </c>
      <c r="AC1613" s="189"/>
    </row>
    <row r="1614" spans="1:29">
      <c r="A1614" s="262" t="s">
        <v>4796</v>
      </c>
      <c r="B1614" s="177">
        <v>15</v>
      </c>
      <c r="C1614" s="195">
        <v>31</v>
      </c>
      <c r="D1614" s="180">
        <f t="shared" ref="D1614:D1615" si="2851">(B1614+C1614)/2</f>
        <v>23</v>
      </c>
      <c r="E1614" s="180">
        <v>30</v>
      </c>
      <c r="F1614" s="195">
        <v>38</v>
      </c>
      <c r="G1614" s="181">
        <f t="shared" si="2654"/>
        <v>-8</v>
      </c>
      <c r="H1614" s="182">
        <f t="shared" ref="H1614:H1615" si="2852">(E1614+F1614)/2</f>
        <v>34</v>
      </c>
      <c r="I1614" s="181">
        <f t="shared" si="2655"/>
        <v>-11</v>
      </c>
      <c r="J1614" s="196" t="s">
        <v>1402</v>
      </c>
      <c r="K1614" s="196" t="s">
        <v>1402</v>
      </c>
      <c r="L1614" s="197" t="s">
        <v>1547</v>
      </c>
      <c r="M1614" s="198">
        <f t="shared" ref="M1614:M1615" si="2853">N1614/1000000</f>
        <v>2.0028630000000001</v>
      </c>
      <c r="N1614" s="180">
        <v>2002863</v>
      </c>
      <c r="O1614" s="198">
        <f t="shared" ref="O1614:O1615" si="2854">P1614/1000000</f>
        <v>3.7590780000000001</v>
      </c>
      <c r="P1614" s="180">
        <v>3759078</v>
      </c>
      <c r="Q1614" s="198">
        <f t="shared" ref="Q1614:Q1615" si="2855">R1614/1000000</f>
        <v>0</v>
      </c>
      <c r="R1614" s="181">
        <f>S1614-P1614</f>
        <v>0</v>
      </c>
      <c r="S1614" s="180">
        <v>3759078</v>
      </c>
      <c r="T1614" s="180">
        <f t="shared" si="2842"/>
        <v>3.7590780000000001</v>
      </c>
      <c r="U1614" s="186">
        <f t="shared" si="2849"/>
        <v>0</v>
      </c>
      <c r="V1614" s="227">
        <v>9.9</v>
      </c>
      <c r="W1614" s="239">
        <f t="shared" ref="W1614:W1615" si="2856">SUM(S1614/(V1614*1000000))</f>
        <v>0.37970484848484848</v>
      </c>
      <c r="X1614" s="186">
        <f t="shared" si="2850"/>
        <v>0.20230939393939393</v>
      </c>
      <c r="Y1614" s="195">
        <v>2017</v>
      </c>
      <c r="Z1614" s="202"/>
      <c r="AA1614" s="202"/>
      <c r="AB1614" s="203" t="s">
        <v>4797</v>
      </c>
      <c r="AC1614" s="202"/>
    </row>
    <row r="1615" spans="1:29">
      <c r="A1615" s="249" t="s">
        <v>4798</v>
      </c>
      <c r="B1615" s="177">
        <v>75</v>
      </c>
      <c r="C1615" s="177">
        <v>64</v>
      </c>
      <c r="D1615" s="177">
        <f t="shared" si="2851"/>
        <v>69.5</v>
      </c>
      <c r="E1615" s="177">
        <v>83</v>
      </c>
      <c r="F1615" s="177">
        <v>71</v>
      </c>
      <c r="G1615" s="177">
        <f t="shared" si="2654"/>
        <v>12</v>
      </c>
      <c r="H1615" s="177">
        <f t="shared" si="2852"/>
        <v>77</v>
      </c>
      <c r="I1615" s="177">
        <f t="shared" si="2655"/>
        <v>-7.5</v>
      </c>
      <c r="J1615" s="183" t="s">
        <v>1554</v>
      </c>
      <c r="K1615" s="232" t="s">
        <v>4799</v>
      </c>
      <c r="L1615" s="232" t="s">
        <v>1536</v>
      </c>
      <c r="M1615" s="216">
        <f t="shared" si="2853"/>
        <v>8.8065000000000004E-2</v>
      </c>
      <c r="N1615" s="180">
        <v>88065</v>
      </c>
      <c r="O1615" s="216">
        <f t="shared" si="2854"/>
        <v>6.4206659999999998</v>
      </c>
      <c r="P1615" s="185">
        <v>6420666</v>
      </c>
      <c r="Q1615" s="216">
        <f t="shared" si="2855"/>
        <v>0</v>
      </c>
      <c r="R1615" s="180">
        <v>0</v>
      </c>
      <c r="S1615" s="180">
        <f>P1615+R1615</f>
        <v>6420666</v>
      </c>
      <c r="T1615" s="180">
        <f t="shared" si="2842"/>
        <v>6.4206659999999998</v>
      </c>
      <c r="U1615" s="234">
        <f t="shared" si="2849"/>
        <v>0</v>
      </c>
      <c r="V1615" s="227">
        <v>17.3</v>
      </c>
      <c r="W1615" s="235">
        <f t="shared" si="2856"/>
        <v>0.37113676300578036</v>
      </c>
      <c r="X1615" s="234">
        <f t="shared" si="2850"/>
        <v>5.0904624277456649E-3</v>
      </c>
      <c r="Y1615" s="177">
        <v>2019</v>
      </c>
      <c r="Z1615" s="236"/>
      <c r="AA1615" s="236"/>
      <c r="AB1615" s="232" t="s">
        <v>1537</v>
      </c>
      <c r="AC1615" s="190"/>
    </row>
    <row r="1616" spans="1:29">
      <c r="A1616" s="261" t="s">
        <v>4800</v>
      </c>
      <c r="B1616" s="218">
        <v>13</v>
      </c>
      <c r="C1616" s="178">
        <v>36</v>
      </c>
      <c r="D1616" s="218">
        <f>AVERAGE(B1616:C1616)</f>
        <v>24.5</v>
      </c>
      <c r="E1616" s="178">
        <v>56</v>
      </c>
      <c r="F1616" s="178">
        <v>67</v>
      </c>
      <c r="G1616" s="178">
        <f t="shared" si="2654"/>
        <v>-11</v>
      </c>
      <c r="H1616" s="178">
        <f>AVERAGE(E1616:F1616)</f>
        <v>61.5</v>
      </c>
      <c r="I1616" s="218">
        <f t="shared" si="2655"/>
        <v>-37</v>
      </c>
      <c r="J1616" s="213" t="s">
        <v>1701</v>
      </c>
      <c r="K1616" s="213" t="s">
        <v>1920</v>
      </c>
      <c r="L1616" s="213" t="s">
        <v>1547</v>
      </c>
      <c r="M1616" s="221">
        <v>13.6</v>
      </c>
      <c r="N1616" s="222">
        <f>M1616*1000000</f>
        <v>13600000</v>
      </c>
      <c r="O1616" s="184">
        <v>45.61</v>
      </c>
      <c r="P1616" s="222">
        <f>O1616*1000000</f>
        <v>45610000</v>
      </c>
      <c r="Q1616" s="184">
        <v>5.94</v>
      </c>
      <c r="R1616" s="180">
        <f>SUM(Q1616*1000000)</f>
        <v>5940000</v>
      </c>
      <c r="S1616" s="222">
        <f>T1616*1000000</f>
        <v>51550000</v>
      </c>
      <c r="T1616" s="222">
        <v>51.55</v>
      </c>
      <c r="U1616" s="209">
        <f t="shared" si="2849"/>
        <v>0.11522793404461688</v>
      </c>
      <c r="V1616" s="187">
        <v>140</v>
      </c>
      <c r="W1616" s="223">
        <f>SUM(T1616/V1616)</f>
        <v>0.36821428571428572</v>
      </c>
      <c r="X1616" s="228">
        <f t="shared" si="2850"/>
        <v>9.7142857142857142E-2</v>
      </c>
      <c r="Y1616" s="178">
        <v>2008</v>
      </c>
      <c r="Z1616" s="190"/>
      <c r="AA1616" s="190"/>
      <c r="AB1616" s="224" t="s">
        <v>4801</v>
      </c>
      <c r="AC1616" s="189"/>
    </row>
    <row r="1617" spans="1:29">
      <c r="A1617" s="262" t="s">
        <v>4802</v>
      </c>
      <c r="B1617" s="177">
        <v>43</v>
      </c>
      <c r="C1617" s="195">
        <v>49</v>
      </c>
      <c r="D1617" s="180">
        <f>(B1617+C1617)/2</f>
        <v>46</v>
      </c>
      <c r="E1617" s="180">
        <v>45</v>
      </c>
      <c r="F1617" s="195">
        <v>64</v>
      </c>
      <c r="G1617" s="181">
        <f t="shared" si="2654"/>
        <v>-19</v>
      </c>
      <c r="H1617" s="211">
        <f>(E1617+F1617)/2</f>
        <v>54.5</v>
      </c>
      <c r="I1617" s="181">
        <f t="shared" si="2655"/>
        <v>-8.5</v>
      </c>
      <c r="J1617" s="196" t="s">
        <v>1701</v>
      </c>
      <c r="K1617" s="196" t="s">
        <v>1701</v>
      </c>
      <c r="L1617" s="183" t="s">
        <v>1536</v>
      </c>
      <c r="M1617" s="198">
        <f>N1617/1000000</f>
        <v>3.4713159999999998</v>
      </c>
      <c r="N1617" s="180">
        <v>3471316</v>
      </c>
      <c r="O1617" s="198">
        <f>P1617/1000000</f>
        <v>7.2270380000000003</v>
      </c>
      <c r="P1617" s="180">
        <v>7227038</v>
      </c>
      <c r="Q1617" s="198">
        <f>R1617/1000000</f>
        <v>0</v>
      </c>
      <c r="R1617" s="181">
        <f>S1617-P1617</f>
        <v>0</v>
      </c>
      <c r="S1617" s="180">
        <v>7227038</v>
      </c>
      <c r="T1617" s="180">
        <f t="shared" ref="T1617:T1619" si="2857">S1617/1000000</f>
        <v>7.2270380000000003</v>
      </c>
      <c r="U1617" s="186">
        <f t="shared" si="2849"/>
        <v>0</v>
      </c>
      <c r="V1617" s="227">
        <v>20</v>
      </c>
      <c r="W1617" s="239">
        <f>SUM(S1617/(V1617*1000000))</f>
        <v>0.3613519</v>
      </c>
      <c r="X1617" s="186">
        <f t="shared" si="2850"/>
        <v>0.17356579999999999</v>
      </c>
      <c r="Y1617" s="195">
        <v>2017</v>
      </c>
      <c r="Z1617" s="202"/>
      <c r="AA1617" s="202"/>
      <c r="AB1617" s="203" t="s">
        <v>4803</v>
      </c>
      <c r="AC1617" s="202"/>
    </row>
    <row r="1618" spans="1:29">
      <c r="A1618" s="261" t="s">
        <v>4804</v>
      </c>
      <c r="B1618" s="206">
        <v>92</v>
      </c>
      <c r="C1618" s="189">
        <v>85</v>
      </c>
      <c r="D1618" s="218">
        <f t="shared" ref="D1618:D1623" si="2858">AVERAGE(B1618:C1618)</f>
        <v>88.5</v>
      </c>
      <c r="E1618" s="189">
        <v>85</v>
      </c>
      <c r="F1618" s="178">
        <v>77</v>
      </c>
      <c r="G1618" s="178">
        <f t="shared" si="2654"/>
        <v>8</v>
      </c>
      <c r="H1618" s="178">
        <f t="shared" ref="H1618:H1623" si="2859">AVERAGE(E1618:F1618)</f>
        <v>81</v>
      </c>
      <c r="I1618" s="218">
        <f t="shared" si="2655"/>
        <v>7.5</v>
      </c>
      <c r="J1618" s="183" t="s">
        <v>1534</v>
      </c>
      <c r="K1618" s="213" t="s">
        <v>1534</v>
      </c>
      <c r="L1618" s="213" t="s">
        <v>1547</v>
      </c>
      <c r="M1618" s="184">
        <v>0.05</v>
      </c>
      <c r="N1618" s="222">
        <f t="shared" ref="N1618:N1623" si="2860">M1618*1000000</f>
        <v>50000</v>
      </c>
      <c r="O1618" s="184">
        <v>1.73</v>
      </c>
      <c r="P1618" s="222">
        <f t="shared" ref="P1618:P1623" si="2861">O1618*1000000</f>
        <v>1730000</v>
      </c>
      <c r="Q1618" s="184">
        <v>1.4</v>
      </c>
      <c r="R1618" s="180">
        <f t="shared" ref="R1618:R1623" si="2862">SUM(Q1618*1000000)</f>
        <v>1400000</v>
      </c>
      <c r="S1618" s="185">
        <f t="shared" ref="S1618:S1619" si="2863">SUM(N1618:P1618)</f>
        <v>1780001.73</v>
      </c>
      <c r="T1618" s="180">
        <f t="shared" si="2857"/>
        <v>1.7800017299999999</v>
      </c>
      <c r="U1618" s="209">
        <f t="shared" si="2849"/>
        <v>0.78651608950964336</v>
      </c>
      <c r="V1618" s="187">
        <v>5</v>
      </c>
      <c r="W1618" s="223">
        <f t="shared" ref="W1618:W1623" si="2864">SUM(T1618/V1618)</f>
        <v>0.35600034599999997</v>
      </c>
      <c r="X1618" s="228">
        <f t="shared" si="2850"/>
        <v>0.01</v>
      </c>
      <c r="Y1618" s="178">
        <v>2011</v>
      </c>
      <c r="Z1618" s="190"/>
      <c r="AA1618" s="190"/>
      <c r="AB1618" s="224" t="s">
        <v>4805</v>
      </c>
      <c r="AC1618" s="189"/>
    </row>
    <row r="1619" spans="1:29">
      <c r="A1619" s="261" t="s">
        <v>4806</v>
      </c>
      <c r="B1619" s="206">
        <v>45</v>
      </c>
      <c r="C1619" s="189">
        <v>44</v>
      </c>
      <c r="D1619" s="218">
        <f t="shared" si="2858"/>
        <v>44.5</v>
      </c>
      <c r="E1619" s="189">
        <v>38</v>
      </c>
      <c r="F1619" s="178">
        <v>54</v>
      </c>
      <c r="G1619" s="178">
        <f t="shared" si="2654"/>
        <v>-16</v>
      </c>
      <c r="H1619" s="178">
        <f t="shared" si="2859"/>
        <v>46</v>
      </c>
      <c r="I1619" s="218">
        <f t="shared" si="2655"/>
        <v>-1.5</v>
      </c>
      <c r="J1619" s="213" t="s">
        <v>1609</v>
      </c>
      <c r="K1619" s="213" t="s">
        <v>4807</v>
      </c>
      <c r="L1619" s="213" t="s">
        <v>1547</v>
      </c>
      <c r="M1619" s="184">
        <v>5.19</v>
      </c>
      <c r="N1619" s="222">
        <f t="shared" si="2860"/>
        <v>5190000</v>
      </c>
      <c r="O1619" s="184">
        <v>10.72</v>
      </c>
      <c r="P1619" s="222">
        <f t="shared" si="2861"/>
        <v>10720000</v>
      </c>
      <c r="Q1619" s="184">
        <v>18.21</v>
      </c>
      <c r="R1619" s="180">
        <f t="shared" si="2862"/>
        <v>18210000</v>
      </c>
      <c r="S1619" s="185">
        <f t="shared" si="2863"/>
        <v>15910010.719999999</v>
      </c>
      <c r="T1619" s="180">
        <f t="shared" si="2857"/>
        <v>15.910010719999999</v>
      </c>
      <c r="U1619" s="209">
        <f t="shared" si="2849"/>
        <v>1.1445623966242056</v>
      </c>
      <c r="V1619" s="187">
        <v>45</v>
      </c>
      <c r="W1619" s="223">
        <f t="shared" si="2864"/>
        <v>0.35355579377777774</v>
      </c>
      <c r="X1619" s="228">
        <f t="shared" si="2850"/>
        <v>0.11533333333333334</v>
      </c>
      <c r="Y1619" s="178">
        <v>2011</v>
      </c>
      <c r="Z1619" s="190"/>
      <c r="AA1619" s="190"/>
      <c r="AB1619" s="224" t="s">
        <v>4808</v>
      </c>
      <c r="AC1619" s="189"/>
    </row>
    <row r="1620" spans="1:29">
      <c r="A1620" s="261" t="s">
        <v>4809</v>
      </c>
      <c r="B1620" s="218">
        <v>7</v>
      </c>
      <c r="C1620" s="178">
        <v>28</v>
      </c>
      <c r="D1620" s="218">
        <f t="shared" si="2858"/>
        <v>17.5</v>
      </c>
      <c r="E1620" s="178">
        <v>28</v>
      </c>
      <c r="F1620" s="178">
        <v>59</v>
      </c>
      <c r="G1620" s="178">
        <f t="shared" si="2654"/>
        <v>-31</v>
      </c>
      <c r="H1620" s="178">
        <f t="shared" si="2859"/>
        <v>43.5</v>
      </c>
      <c r="I1620" s="218">
        <f t="shared" si="2655"/>
        <v>-26</v>
      </c>
      <c r="J1620" s="213" t="s">
        <v>1609</v>
      </c>
      <c r="K1620" s="213" t="s">
        <v>3122</v>
      </c>
      <c r="L1620" s="213" t="s">
        <v>1541</v>
      </c>
      <c r="M1620" s="221">
        <v>4.9000000000000004</v>
      </c>
      <c r="N1620" s="222">
        <f t="shared" si="2860"/>
        <v>4900000</v>
      </c>
      <c r="O1620" s="184">
        <v>10.28</v>
      </c>
      <c r="P1620" s="222">
        <f t="shared" si="2861"/>
        <v>10280000</v>
      </c>
      <c r="Q1620" s="184">
        <v>7.57</v>
      </c>
      <c r="R1620" s="180">
        <f t="shared" si="2862"/>
        <v>7570000</v>
      </c>
      <c r="S1620" s="222">
        <f>T1620*1000000</f>
        <v>12200000</v>
      </c>
      <c r="T1620" s="222">
        <v>12.2</v>
      </c>
      <c r="U1620" s="209">
        <f t="shared" si="2849"/>
        <v>0.62049180327868847</v>
      </c>
      <c r="V1620" s="187">
        <v>35</v>
      </c>
      <c r="W1620" s="223">
        <f t="shared" si="2864"/>
        <v>0.34857142857142853</v>
      </c>
      <c r="X1620" s="228">
        <f t="shared" si="2850"/>
        <v>0.14000000000000001</v>
      </c>
      <c r="Y1620" s="178">
        <v>2009</v>
      </c>
      <c r="Z1620" s="190"/>
      <c r="AA1620" s="190"/>
      <c r="AB1620" s="224" t="s">
        <v>4810</v>
      </c>
      <c r="AC1620" s="189"/>
    </row>
    <row r="1621" spans="1:29">
      <c r="A1621" s="261" t="s">
        <v>4811</v>
      </c>
      <c r="B1621" s="206">
        <v>22</v>
      </c>
      <c r="C1621" s="189">
        <v>36</v>
      </c>
      <c r="D1621" s="218">
        <f t="shared" si="2858"/>
        <v>29</v>
      </c>
      <c r="E1621" s="189">
        <v>34</v>
      </c>
      <c r="F1621" s="178">
        <v>53</v>
      </c>
      <c r="G1621" s="178">
        <f t="shared" si="2654"/>
        <v>-19</v>
      </c>
      <c r="H1621" s="178">
        <f t="shared" si="2859"/>
        <v>43.5</v>
      </c>
      <c r="I1621" s="218">
        <f t="shared" si="2655"/>
        <v>-14.5</v>
      </c>
      <c r="J1621" s="213" t="s">
        <v>1609</v>
      </c>
      <c r="K1621" s="213" t="s">
        <v>1723</v>
      </c>
      <c r="L1621" s="213" t="s">
        <v>1541</v>
      </c>
      <c r="M1621" s="184">
        <v>10.02</v>
      </c>
      <c r="N1621" s="222">
        <f t="shared" si="2860"/>
        <v>10020000</v>
      </c>
      <c r="O1621" s="184">
        <v>21.3</v>
      </c>
      <c r="P1621" s="222">
        <f t="shared" si="2861"/>
        <v>21300000</v>
      </c>
      <c r="Q1621" s="184">
        <v>27.5</v>
      </c>
      <c r="R1621" s="180">
        <f t="shared" si="2862"/>
        <v>27500000</v>
      </c>
      <c r="S1621" s="185">
        <f>SUM(N1621:P1621)</f>
        <v>31320021.300000001</v>
      </c>
      <c r="T1621" s="180">
        <f>S1621/1000000</f>
        <v>31.320021300000001</v>
      </c>
      <c r="U1621" s="209">
        <f t="shared" si="2849"/>
        <v>0.87803260848995657</v>
      </c>
      <c r="V1621" s="187">
        <v>90</v>
      </c>
      <c r="W1621" s="223">
        <f t="shared" si="2864"/>
        <v>0.34800023666666668</v>
      </c>
      <c r="X1621" s="228">
        <f t="shared" si="2850"/>
        <v>0.11133333333333333</v>
      </c>
      <c r="Y1621" s="178">
        <v>2011</v>
      </c>
      <c r="Z1621" s="190"/>
      <c r="AA1621" s="190"/>
      <c r="AB1621" s="224" t="s">
        <v>4812</v>
      </c>
      <c r="AC1621" s="189"/>
    </row>
    <row r="1622" spans="1:29">
      <c r="A1622" s="261" t="s">
        <v>4813</v>
      </c>
      <c r="B1622" s="218">
        <v>81</v>
      </c>
      <c r="C1622" s="178">
        <v>69</v>
      </c>
      <c r="D1622" s="218">
        <f t="shared" si="2858"/>
        <v>75</v>
      </c>
      <c r="E1622" s="178">
        <v>47</v>
      </c>
      <c r="F1622" s="178">
        <v>54</v>
      </c>
      <c r="G1622" s="178">
        <f t="shared" si="2654"/>
        <v>-7</v>
      </c>
      <c r="H1622" s="178">
        <f t="shared" si="2859"/>
        <v>50.5</v>
      </c>
      <c r="I1622" s="218">
        <f t="shared" si="2655"/>
        <v>24.5</v>
      </c>
      <c r="J1622" s="213" t="s">
        <v>1550</v>
      </c>
      <c r="K1622" s="213" t="s">
        <v>1623</v>
      </c>
      <c r="L1622" s="213" t="s">
        <v>1547</v>
      </c>
      <c r="M1622" s="221">
        <v>0.09</v>
      </c>
      <c r="N1622" s="222">
        <f t="shared" si="2860"/>
        <v>90000</v>
      </c>
      <c r="O1622" s="184">
        <v>4.3600000000000003</v>
      </c>
      <c r="P1622" s="222">
        <f t="shared" si="2861"/>
        <v>4360000</v>
      </c>
      <c r="Q1622" s="184">
        <v>0.82</v>
      </c>
      <c r="R1622" s="180">
        <f t="shared" si="2862"/>
        <v>820000</v>
      </c>
      <c r="S1622" s="222">
        <f t="shared" ref="S1622:S1623" si="2865">T1622*1000000</f>
        <v>5180000.0000000009</v>
      </c>
      <c r="T1622" s="222">
        <f>SUM(O1622+Q1622)</f>
        <v>5.1800000000000006</v>
      </c>
      <c r="U1622" s="209">
        <f t="shared" si="2849"/>
        <v>0.15830115830115826</v>
      </c>
      <c r="V1622" s="187">
        <v>15</v>
      </c>
      <c r="W1622" s="223">
        <f t="shared" si="2864"/>
        <v>0.34533333333333338</v>
      </c>
      <c r="X1622" s="228">
        <f t="shared" si="2850"/>
        <v>6.0000000000000001E-3</v>
      </c>
      <c r="Y1622" s="178">
        <v>2010</v>
      </c>
      <c r="Z1622" s="190"/>
      <c r="AA1622" s="190"/>
      <c r="AB1622" s="224" t="s">
        <v>4814</v>
      </c>
      <c r="AC1622" s="189"/>
    </row>
    <row r="1623" spans="1:29">
      <c r="A1623" s="261" t="s">
        <v>4815</v>
      </c>
      <c r="B1623" s="218">
        <v>48</v>
      </c>
      <c r="C1623" s="178">
        <v>55</v>
      </c>
      <c r="D1623" s="218">
        <f t="shared" si="2858"/>
        <v>51.5</v>
      </c>
      <c r="E1623" s="178">
        <v>48</v>
      </c>
      <c r="F1623" s="178">
        <v>67</v>
      </c>
      <c r="G1623" s="178">
        <f t="shared" si="2654"/>
        <v>-19</v>
      </c>
      <c r="H1623" s="178">
        <f t="shared" si="2859"/>
        <v>57.5</v>
      </c>
      <c r="I1623" s="218">
        <f t="shared" si="2655"/>
        <v>-6</v>
      </c>
      <c r="J1623" s="213" t="s">
        <v>1550</v>
      </c>
      <c r="K1623" s="213" t="s">
        <v>3368</v>
      </c>
      <c r="L1623" s="213" t="s">
        <v>1541</v>
      </c>
      <c r="M1623" s="221">
        <v>3.5</v>
      </c>
      <c r="N1623" s="222">
        <f t="shared" si="2860"/>
        <v>3500000</v>
      </c>
      <c r="O1623" s="184">
        <v>7.46</v>
      </c>
      <c r="P1623" s="222">
        <f t="shared" si="2861"/>
        <v>7460000</v>
      </c>
      <c r="Q1623" s="184">
        <v>2.52</v>
      </c>
      <c r="R1623" s="180">
        <f t="shared" si="2862"/>
        <v>2520000</v>
      </c>
      <c r="S1623" s="222">
        <f t="shared" si="2865"/>
        <v>9980000</v>
      </c>
      <c r="T1623" s="222">
        <v>9.98</v>
      </c>
      <c r="U1623" s="209">
        <f t="shared" si="2849"/>
        <v>0.25250501002004005</v>
      </c>
      <c r="V1623" s="187">
        <v>29</v>
      </c>
      <c r="W1623" s="223">
        <f t="shared" si="2864"/>
        <v>0.34413793103448276</v>
      </c>
      <c r="X1623" s="228">
        <f t="shared" si="2850"/>
        <v>0.1206896551724138</v>
      </c>
      <c r="Y1623" s="178">
        <v>2009</v>
      </c>
      <c r="Z1623" s="190"/>
      <c r="AA1623" s="190"/>
      <c r="AB1623" s="224" t="s">
        <v>4816</v>
      </c>
      <c r="AC1623" s="189"/>
    </row>
    <row r="1624" spans="1:29">
      <c r="A1624" s="260" t="s">
        <v>4817</v>
      </c>
      <c r="B1624" s="177">
        <v>17</v>
      </c>
      <c r="C1624" s="177" t="s">
        <v>1537</v>
      </c>
      <c r="D1624" s="177" t="s">
        <v>1537</v>
      </c>
      <c r="E1624" s="177">
        <v>60</v>
      </c>
      <c r="F1624" s="177" t="s">
        <v>1537</v>
      </c>
      <c r="G1624" s="177" t="s">
        <v>1537</v>
      </c>
      <c r="H1624" s="177" t="s">
        <v>1537</v>
      </c>
      <c r="I1624" s="177" t="s">
        <v>1537</v>
      </c>
      <c r="J1624" s="183" t="s">
        <v>1544</v>
      </c>
      <c r="K1624" s="232" t="s">
        <v>2517</v>
      </c>
      <c r="L1624" s="232" t="s">
        <v>1547</v>
      </c>
      <c r="M1624" s="216">
        <f t="shared" ref="M1624:M1625" si="2866">N1624/1000000</f>
        <v>0.65652999999999995</v>
      </c>
      <c r="N1624" s="233">
        <v>656530</v>
      </c>
      <c r="O1624" s="216">
        <f t="shared" ref="O1624:O1625" si="2867">P1624/1000000</f>
        <v>1.083213</v>
      </c>
      <c r="P1624" s="233">
        <v>1083213</v>
      </c>
      <c r="Q1624" s="216">
        <f t="shared" ref="Q1624:Q1625" si="2868">R1624/1000000</f>
        <v>12.676777</v>
      </c>
      <c r="R1624" s="233">
        <v>12676777</v>
      </c>
      <c r="S1624" s="180">
        <f t="shared" ref="S1624:S1625" si="2869">P1624+R1624</f>
        <v>13759990</v>
      </c>
      <c r="T1624" s="180">
        <f t="shared" ref="T1624:T1626" si="2870">S1624/1000000</f>
        <v>13.75999</v>
      </c>
      <c r="U1624" s="234">
        <f t="shared" si="2849"/>
        <v>0.92127806778929344</v>
      </c>
      <c r="V1624" s="227">
        <v>40</v>
      </c>
      <c r="W1624" s="235">
        <f t="shared" ref="W1624:W1625" si="2871">SUM(S1624/(V1624*1000000))</f>
        <v>0.34399974999999999</v>
      </c>
      <c r="X1624" s="234">
        <f t="shared" si="2850"/>
        <v>1.6413249999999997E-2</v>
      </c>
      <c r="Y1624" s="177">
        <v>2019</v>
      </c>
      <c r="Z1624" s="236"/>
      <c r="AA1624" s="236"/>
      <c r="AB1624" s="248" t="s">
        <v>4818</v>
      </c>
      <c r="AC1624" s="190"/>
    </row>
    <row r="1625" spans="1:29">
      <c r="A1625" s="274" t="s">
        <v>4819</v>
      </c>
      <c r="B1625" s="177">
        <v>19</v>
      </c>
      <c r="C1625" s="177">
        <v>37</v>
      </c>
      <c r="D1625" s="177">
        <f>(B1625+C1625)/2</f>
        <v>28</v>
      </c>
      <c r="E1625" s="177">
        <v>30</v>
      </c>
      <c r="F1625" s="177">
        <v>47</v>
      </c>
      <c r="G1625" s="177">
        <f t="shared" ref="G1625:G1678" si="2872">SUM(E1625-F1625)</f>
        <v>-17</v>
      </c>
      <c r="H1625" s="177">
        <f>(E1625+F1625)/2</f>
        <v>38.5</v>
      </c>
      <c r="I1625" s="177">
        <f t="shared" ref="I1625:I1678" si="2873">SUM(D1625-H1625)</f>
        <v>-10.5</v>
      </c>
      <c r="J1625" s="213" t="s">
        <v>1636</v>
      </c>
      <c r="K1625" s="232" t="s">
        <v>1947</v>
      </c>
      <c r="L1625" s="232" t="s">
        <v>1547</v>
      </c>
      <c r="M1625" s="216">
        <f t="shared" si="2866"/>
        <v>4.4154030000000004</v>
      </c>
      <c r="N1625" s="180">
        <v>4415403</v>
      </c>
      <c r="O1625" s="216">
        <f t="shared" si="2867"/>
        <v>8.5470450000000007</v>
      </c>
      <c r="P1625" s="180">
        <v>8547045</v>
      </c>
      <c r="Q1625" s="216">
        <f t="shared" si="2868"/>
        <v>0</v>
      </c>
      <c r="R1625" s="180">
        <v>0</v>
      </c>
      <c r="S1625" s="180">
        <f t="shared" si="2869"/>
        <v>8547045</v>
      </c>
      <c r="T1625" s="180">
        <f t="shared" si="2870"/>
        <v>8.5470450000000007</v>
      </c>
      <c r="U1625" s="234">
        <f t="shared" si="2849"/>
        <v>0</v>
      </c>
      <c r="V1625" s="227">
        <v>25</v>
      </c>
      <c r="W1625" s="235">
        <f t="shared" si="2871"/>
        <v>0.34188180000000001</v>
      </c>
      <c r="X1625" s="234">
        <f t="shared" si="2850"/>
        <v>0.17661612000000002</v>
      </c>
      <c r="Y1625" s="177">
        <v>2019</v>
      </c>
      <c r="Z1625" s="236"/>
      <c r="AA1625" s="236"/>
      <c r="AB1625" s="248" t="s">
        <v>4820</v>
      </c>
      <c r="AC1625" s="190"/>
    </row>
    <row r="1626" spans="1:29">
      <c r="A1626" s="261" t="s">
        <v>4821</v>
      </c>
      <c r="B1626" s="206">
        <v>66</v>
      </c>
      <c r="C1626" s="189">
        <v>69</v>
      </c>
      <c r="D1626" s="218">
        <f t="shared" ref="D1626:D1627" si="2874">AVERAGE(B1626:C1626)</f>
        <v>67.5</v>
      </c>
      <c r="E1626" s="189">
        <v>55</v>
      </c>
      <c r="F1626" s="178">
        <v>64</v>
      </c>
      <c r="G1626" s="178">
        <f t="shared" si="2872"/>
        <v>-9</v>
      </c>
      <c r="H1626" s="178">
        <f t="shared" ref="H1626:H1627" si="2875">AVERAGE(E1626:F1626)</f>
        <v>59.5</v>
      </c>
      <c r="I1626" s="218">
        <f t="shared" si="2873"/>
        <v>8</v>
      </c>
      <c r="J1626" s="213" t="s">
        <v>1572</v>
      </c>
      <c r="K1626" s="213" t="s">
        <v>1572</v>
      </c>
      <c r="L1626" s="213" t="s">
        <v>1547</v>
      </c>
      <c r="M1626" s="184">
        <v>0.64</v>
      </c>
      <c r="N1626" s="222">
        <f t="shared" ref="N1626:N1627" si="2876">M1626*1000000</f>
        <v>640000</v>
      </c>
      <c r="O1626" s="184">
        <v>4.4400000000000004</v>
      </c>
      <c r="P1626" s="222">
        <f t="shared" ref="P1626:P1627" si="2877">O1626*1000000</f>
        <v>4440000</v>
      </c>
      <c r="Q1626" s="184">
        <v>0.44</v>
      </c>
      <c r="R1626" s="180">
        <f t="shared" ref="R1626:R1627" si="2878">SUM(Q1626*1000000)</f>
        <v>440000</v>
      </c>
      <c r="S1626" s="185">
        <f>SUM(N1626:P1626)</f>
        <v>5080004.4399999995</v>
      </c>
      <c r="T1626" s="180">
        <f t="shared" si="2870"/>
        <v>5.0800044399999997</v>
      </c>
      <c r="U1626" s="209">
        <f t="shared" si="2849"/>
        <v>8.661409752626123E-2</v>
      </c>
      <c r="V1626" s="187">
        <v>15</v>
      </c>
      <c r="W1626" s="223">
        <f t="shared" ref="W1626:W1627" si="2879">SUM(T1626/V1626)</f>
        <v>0.33866696266666663</v>
      </c>
      <c r="X1626" s="228">
        <f t="shared" si="2850"/>
        <v>4.2666666666666665E-2</v>
      </c>
      <c r="Y1626" s="178">
        <v>2011</v>
      </c>
      <c r="Z1626" s="190"/>
      <c r="AA1626" s="190"/>
      <c r="AB1626" s="224" t="s">
        <v>4822</v>
      </c>
      <c r="AC1626" s="189"/>
    </row>
    <row r="1627" spans="1:29">
      <c r="A1627" s="261" t="s">
        <v>4823</v>
      </c>
      <c r="B1627" s="218">
        <v>45</v>
      </c>
      <c r="C1627" s="178">
        <v>49</v>
      </c>
      <c r="D1627" s="218">
        <f t="shared" si="2874"/>
        <v>47</v>
      </c>
      <c r="E1627" s="178">
        <v>42</v>
      </c>
      <c r="F1627" s="178">
        <v>57</v>
      </c>
      <c r="G1627" s="178">
        <f t="shared" si="2872"/>
        <v>-15</v>
      </c>
      <c r="H1627" s="178">
        <f t="shared" si="2875"/>
        <v>49.5</v>
      </c>
      <c r="I1627" s="218">
        <f t="shared" si="2873"/>
        <v>-2.5</v>
      </c>
      <c r="J1627" s="213" t="s">
        <v>1550</v>
      </c>
      <c r="K1627" s="213" t="s">
        <v>3368</v>
      </c>
      <c r="L1627" s="213" t="s">
        <v>1547</v>
      </c>
      <c r="M1627" s="221">
        <v>5.4</v>
      </c>
      <c r="N1627" s="222">
        <f t="shared" si="2876"/>
        <v>5400000</v>
      </c>
      <c r="O1627" s="184">
        <v>12.08</v>
      </c>
      <c r="P1627" s="222">
        <f t="shared" si="2877"/>
        <v>12080000</v>
      </c>
      <c r="Q1627" s="184">
        <v>0.25</v>
      </c>
      <c r="R1627" s="180">
        <f t="shared" si="2878"/>
        <v>250000</v>
      </c>
      <c r="S1627" s="222">
        <f>T1627*1000000</f>
        <v>12330000</v>
      </c>
      <c r="T1627" s="222">
        <v>12.33</v>
      </c>
      <c r="U1627" s="209">
        <f t="shared" si="2849"/>
        <v>2.02757502027575E-2</v>
      </c>
      <c r="V1627" s="187">
        <v>40</v>
      </c>
      <c r="W1627" s="223">
        <f t="shared" si="2879"/>
        <v>0.30825000000000002</v>
      </c>
      <c r="X1627" s="228">
        <f t="shared" si="2850"/>
        <v>0.13500000000000001</v>
      </c>
      <c r="Y1627" s="178">
        <v>2008</v>
      </c>
      <c r="Z1627" s="190"/>
      <c r="AA1627" s="190"/>
      <c r="AB1627" s="224" t="s">
        <v>4824</v>
      </c>
      <c r="AC1627" s="189"/>
    </row>
    <row r="1628" spans="1:29">
      <c r="A1628" s="262" t="s">
        <v>4825</v>
      </c>
      <c r="B1628" s="177">
        <v>89</v>
      </c>
      <c r="C1628" s="195">
        <v>76</v>
      </c>
      <c r="D1628" s="180">
        <f t="shared" ref="D1628:D1629" si="2880">(B1628+C1628)/2</f>
        <v>82.5</v>
      </c>
      <c r="E1628" s="195">
        <v>72</v>
      </c>
      <c r="F1628" s="195">
        <v>64</v>
      </c>
      <c r="G1628" s="182">
        <f t="shared" si="2872"/>
        <v>8</v>
      </c>
      <c r="H1628" s="182">
        <f t="shared" ref="H1628:H1629" si="2881">(E1628+F1628)/2</f>
        <v>68</v>
      </c>
      <c r="I1628" s="181">
        <f t="shared" si="2873"/>
        <v>14.5</v>
      </c>
      <c r="J1628" s="196" t="s">
        <v>1550</v>
      </c>
      <c r="K1628" s="196" t="s">
        <v>1633</v>
      </c>
      <c r="L1628" s="183" t="s">
        <v>1541</v>
      </c>
      <c r="M1628" s="198">
        <f t="shared" ref="M1628:M1629" si="2882">N1628/1000000</f>
        <v>7.6197000000000001E-2</v>
      </c>
      <c r="N1628" s="180">
        <v>76197</v>
      </c>
      <c r="O1628" s="198">
        <f t="shared" ref="O1628:O1629" si="2883">P1628/1000000</f>
        <v>3.6034839999999999</v>
      </c>
      <c r="P1628" s="180">
        <v>3603484</v>
      </c>
      <c r="Q1628" s="198">
        <f>R1628/1000000</f>
        <v>0</v>
      </c>
      <c r="R1628" s="181">
        <f>S1628-P1628</f>
        <v>0</v>
      </c>
      <c r="S1628" s="180">
        <v>3603484</v>
      </c>
      <c r="T1628" s="180">
        <f>S1628/1000000</f>
        <v>3.6034839999999999</v>
      </c>
      <c r="U1628" s="186">
        <f t="shared" si="2849"/>
        <v>0</v>
      </c>
      <c r="V1628" s="227">
        <v>12</v>
      </c>
      <c r="W1628" s="239">
        <f t="shared" ref="W1628:W1629" si="2884">SUM(S1628/(V1628*1000000))</f>
        <v>0.30029033333333333</v>
      </c>
      <c r="X1628" s="186">
        <f t="shared" si="2850"/>
        <v>6.3497500000000004E-3</v>
      </c>
      <c r="Y1628" s="195">
        <v>2017</v>
      </c>
      <c r="Z1628" s="202"/>
      <c r="AA1628" s="202"/>
      <c r="AB1628" s="203" t="s">
        <v>4826</v>
      </c>
      <c r="AC1628" s="202"/>
    </row>
    <row r="1629" spans="1:29">
      <c r="A1629" s="268" t="s">
        <v>4827</v>
      </c>
      <c r="B1629" s="177">
        <v>33</v>
      </c>
      <c r="C1629" s="178">
        <v>31</v>
      </c>
      <c r="D1629" s="180">
        <f t="shared" si="2880"/>
        <v>32</v>
      </c>
      <c r="E1629" s="178">
        <v>64</v>
      </c>
      <c r="F1629" s="180">
        <v>50</v>
      </c>
      <c r="G1629" s="181">
        <f t="shared" si="2872"/>
        <v>14</v>
      </c>
      <c r="H1629" s="182">
        <f t="shared" si="2881"/>
        <v>57</v>
      </c>
      <c r="I1629" s="181">
        <f t="shared" si="2873"/>
        <v>-25</v>
      </c>
      <c r="J1629" s="204" t="s">
        <v>1554</v>
      </c>
      <c r="K1629" s="204" t="s">
        <v>1554</v>
      </c>
      <c r="L1629" s="183" t="s">
        <v>1547</v>
      </c>
      <c r="M1629" s="184">
        <f t="shared" si="2882"/>
        <v>2.7982290000000001</v>
      </c>
      <c r="N1629" s="180">
        <v>2798229</v>
      </c>
      <c r="O1629" s="184">
        <f t="shared" si="2883"/>
        <v>3.0009429999999999</v>
      </c>
      <c r="P1629" s="180">
        <v>3000943</v>
      </c>
      <c r="Q1629" s="184">
        <v>0</v>
      </c>
      <c r="R1629" s="185">
        <v>0</v>
      </c>
      <c r="S1629" s="180">
        <v>3000943</v>
      </c>
      <c r="T1629" s="185">
        <f>S1629/100000</f>
        <v>30.009429999999998</v>
      </c>
      <c r="U1629" s="182">
        <v>0</v>
      </c>
      <c r="V1629" s="187">
        <v>10</v>
      </c>
      <c r="W1629" s="239">
        <f t="shared" si="2884"/>
        <v>0.30009429999999998</v>
      </c>
      <c r="X1629" s="186">
        <f t="shared" si="2850"/>
        <v>0.27982289999999999</v>
      </c>
      <c r="Y1629" s="178">
        <v>2018</v>
      </c>
      <c r="Z1629" s="190"/>
      <c r="AA1629" s="190"/>
      <c r="AB1629" s="191" t="s">
        <v>4828</v>
      </c>
      <c r="AC1629" s="190"/>
    </row>
    <row r="1630" spans="1:29">
      <c r="A1630" s="261" t="s">
        <v>4829</v>
      </c>
      <c r="B1630" s="206">
        <v>79</v>
      </c>
      <c r="C1630" s="189">
        <v>76</v>
      </c>
      <c r="D1630" s="218">
        <f>AVERAGE(B1630:C1630)</f>
        <v>77.5</v>
      </c>
      <c r="E1630" s="189">
        <v>89</v>
      </c>
      <c r="F1630" s="178">
        <v>62</v>
      </c>
      <c r="G1630" s="178">
        <f t="shared" si="2872"/>
        <v>27</v>
      </c>
      <c r="H1630" s="178">
        <f>AVERAGE(E1630:F1630)</f>
        <v>75.5</v>
      </c>
      <c r="I1630" s="218">
        <f t="shared" si="2873"/>
        <v>2</v>
      </c>
      <c r="J1630" s="213" t="s">
        <v>1641</v>
      </c>
      <c r="K1630" s="213" t="s">
        <v>4830</v>
      </c>
      <c r="L1630" s="213" t="s">
        <v>1541</v>
      </c>
      <c r="M1630" s="184">
        <v>0.17</v>
      </c>
      <c r="N1630" s="222">
        <f>M1630*1000000</f>
        <v>170000</v>
      </c>
      <c r="O1630" s="184">
        <v>5.7</v>
      </c>
      <c r="P1630" s="222">
        <f>O1630*1000000</f>
        <v>5700000</v>
      </c>
      <c r="Q1630" s="184">
        <v>21.76</v>
      </c>
      <c r="R1630" s="180">
        <f>SUM(Q1630*1000000)</f>
        <v>21760000</v>
      </c>
      <c r="S1630" s="185">
        <f>SUM(N1630:P1630)</f>
        <v>5870005.7000000002</v>
      </c>
      <c r="T1630" s="180">
        <f t="shared" ref="T1630:T1631" si="2885">S1630/1000000</f>
        <v>5.8700057000000001</v>
      </c>
      <c r="U1630" s="209">
        <f t="shared" ref="U1630:U1634" si="2886">(R1630/S1630)</f>
        <v>3.7069810681785196</v>
      </c>
      <c r="V1630" s="187">
        <v>20</v>
      </c>
      <c r="W1630" s="223">
        <f>SUM(T1630/V1630)</f>
        <v>0.29350028500000003</v>
      </c>
      <c r="X1630" s="228">
        <f t="shared" si="2850"/>
        <v>8.5000000000000006E-3</v>
      </c>
      <c r="Y1630" s="178">
        <v>2011</v>
      </c>
      <c r="Z1630" s="190"/>
      <c r="AA1630" s="190"/>
      <c r="AB1630" s="224" t="s">
        <v>4831</v>
      </c>
      <c r="AC1630" s="189"/>
    </row>
    <row r="1631" spans="1:29">
      <c r="A1631" s="229" t="s">
        <v>4832</v>
      </c>
      <c r="B1631" s="177">
        <v>71</v>
      </c>
      <c r="C1631" s="206">
        <v>46</v>
      </c>
      <c r="D1631" s="177">
        <f>(B1631+C1631)/2</f>
        <v>58.5</v>
      </c>
      <c r="E1631" s="177">
        <v>94</v>
      </c>
      <c r="F1631" s="177">
        <v>61</v>
      </c>
      <c r="G1631" s="177">
        <f t="shared" si="2872"/>
        <v>33</v>
      </c>
      <c r="H1631" s="177">
        <f>(E1631+F1631)/2</f>
        <v>77.5</v>
      </c>
      <c r="I1631" s="177">
        <f t="shared" si="2873"/>
        <v>-19</v>
      </c>
      <c r="J1631" s="204" t="s">
        <v>1565</v>
      </c>
      <c r="K1631" s="231" t="s">
        <v>1565</v>
      </c>
      <c r="L1631" s="232" t="s">
        <v>1557</v>
      </c>
      <c r="M1631" s="216">
        <f>N1631/1000000</f>
        <v>9.3520000000000006E-2</v>
      </c>
      <c r="N1631" s="233">
        <v>93520</v>
      </c>
      <c r="O1631" s="216">
        <f>P1631/1000000</f>
        <v>2.801841</v>
      </c>
      <c r="P1631" s="180">
        <v>2801841</v>
      </c>
      <c r="Q1631" s="216">
        <f>R1631/1000000</f>
        <v>9.9748000000000003E-2</v>
      </c>
      <c r="R1631" s="233">
        <v>99748</v>
      </c>
      <c r="S1631" s="180">
        <f>P1631+R1631</f>
        <v>2901589</v>
      </c>
      <c r="T1631" s="180">
        <f t="shared" si="2885"/>
        <v>2.901589</v>
      </c>
      <c r="U1631" s="234">
        <f t="shared" si="2886"/>
        <v>3.4377025829640244E-2</v>
      </c>
      <c r="V1631" s="227">
        <v>10</v>
      </c>
      <c r="W1631" s="235">
        <f>SUM(S1631/(V1631*1000000))</f>
        <v>0.2901589</v>
      </c>
      <c r="X1631" s="234">
        <f t="shared" si="2850"/>
        <v>9.3520000000000009E-3</v>
      </c>
      <c r="Y1631" s="177">
        <v>2019</v>
      </c>
      <c r="Z1631" s="236"/>
      <c r="AA1631" s="236"/>
      <c r="AB1631" s="248" t="s">
        <v>4833</v>
      </c>
      <c r="AC1631" s="190"/>
    </row>
    <row r="1632" spans="1:29">
      <c r="A1632" s="261" t="s">
        <v>4834</v>
      </c>
      <c r="B1632" s="218">
        <v>27</v>
      </c>
      <c r="C1632" s="178">
        <v>30</v>
      </c>
      <c r="D1632" s="218">
        <f>AVERAGE(B1632:C1632)</f>
        <v>28.5</v>
      </c>
      <c r="E1632" s="178">
        <v>47</v>
      </c>
      <c r="F1632" s="178">
        <v>70</v>
      </c>
      <c r="G1632" s="178">
        <f t="shared" si="2872"/>
        <v>-23</v>
      </c>
      <c r="H1632" s="178">
        <f>AVERAGE(E1632:F1632)</f>
        <v>58.5</v>
      </c>
      <c r="I1632" s="218">
        <f t="shared" si="2873"/>
        <v>-30</v>
      </c>
      <c r="J1632" s="213" t="s">
        <v>1609</v>
      </c>
      <c r="K1632" s="213" t="s">
        <v>2019</v>
      </c>
      <c r="L1632" s="213" t="s">
        <v>4835</v>
      </c>
      <c r="M1632" s="221">
        <v>4.3</v>
      </c>
      <c r="N1632" s="222">
        <f>M1632*1000000</f>
        <v>4300000</v>
      </c>
      <c r="O1632" s="184">
        <v>8.0500000000000007</v>
      </c>
      <c r="P1632" s="222">
        <f>O1632*1000000</f>
        <v>8050000.0000000009</v>
      </c>
      <c r="Q1632" s="184">
        <v>2.0499999999999998</v>
      </c>
      <c r="R1632" s="180">
        <f t="shared" ref="R1632:R1633" si="2887">SUM(Q1632*1000000)</f>
        <v>2049999.9999999998</v>
      </c>
      <c r="S1632" s="222">
        <f>T1632*1000000</f>
        <v>10100000</v>
      </c>
      <c r="T1632" s="222">
        <v>10.1</v>
      </c>
      <c r="U1632" s="209">
        <f t="shared" si="2886"/>
        <v>0.20297029702970296</v>
      </c>
      <c r="V1632" s="187">
        <v>35</v>
      </c>
      <c r="W1632" s="223">
        <f t="shared" ref="W1632:W1633" si="2888">SUM(T1632/V1632)</f>
        <v>0.28857142857142853</v>
      </c>
      <c r="X1632" s="228">
        <f t="shared" si="2850"/>
        <v>0.12285714285714285</v>
      </c>
      <c r="Y1632" s="178">
        <v>2008</v>
      </c>
      <c r="Z1632" s="190"/>
      <c r="AA1632" s="190"/>
      <c r="AB1632" s="224" t="s">
        <v>4836</v>
      </c>
      <c r="AC1632" s="189"/>
    </row>
    <row r="1633" spans="1:29">
      <c r="A1633" s="264" t="s">
        <v>4837</v>
      </c>
      <c r="B1633" s="206">
        <v>35</v>
      </c>
      <c r="C1633" s="189">
        <v>39</v>
      </c>
      <c r="D1633" s="189">
        <f t="shared" ref="D1633:D1635" si="2889">(B1633+C1633)/2</f>
        <v>37</v>
      </c>
      <c r="E1633" s="189">
        <v>75</v>
      </c>
      <c r="F1633" s="189">
        <v>50</v>
      </c>
      <c r="G1633" s="195">
        <f t="shared" si="2872"/>
        <v>25</v>
      </c>
      <c r="H1633" s="189">
        <f t="shared" ref="H1633:H1635" si="2890">(E1633+F1633)/2</f>
        <v>62.5</v>
      </c>
      <c r="I1633" s="195">
        <f t="shared" si="2873"/>
        <v>-25.5</v>
      </c>
      <c r="J1633" s="193" t="s">
        <v>1612</v>
      </c>
      <c r="K1633" s="193" t="s">
        <v>1743</v>
      </c>
      <c r="L1633" s="193" t="s">
        <v>1541</v>
      </c>
      <c r="M1633" s="184">
        <f t="shared" ref="M1633:M1635" si="2891">N1633/1000000</f>
        <v>0.36242200000000002</v>
      </c>
      <c r="N1633" s="185">
        <v>362422</v>
      </c>
      <c r="O1633" s="184">
        <f t="shared" ref="O1633:O1635" si="2892">P1633/1000000</f>
        <v>1.009301</v>
      </c>
      <c r="P1633" s="180">
        <v>1009301</v>
      </c>
      <c r="Q1633" s="216">
        <v>0</v>
      </c>
      <c r="R1633" s="180">
        <f t="shared" si="2887"/>
        <v>0</v>
      </c>
      <c r="S1633" s="185">
        <f>SUM(P1633+Q1633*1000000)</f>
        <v>1009301</v>
      </c>
      <c r="T1633" s="185">
        <f t="shared" ref="T1633:T1634" si="2893">S1633/1000000</f>
        <v>1.009301</v>
      </c>
      <c r="U1633" s="209">
        <f t="shared" si="2886"/>
        <v>0</v>
      </c>
      <c r="V1633" s="187">
        <v>3.5</v>
      </c>
      <c r="W1633" s="223">
        <f t="shared" si="2888"/>
        <v>0.28837171428571429</v>
      </c>
      <c r="X1633" s="228">
        <f t="shared" si="2850"/>
        <v>0.10354914285714287</v>
      </c>
      <c r="Y1633" s="189">
        <v>2015</v>
      </c>
      <c r="Z1633" s="190"/>
      <c r="AA1633" s="190"/>
      <c r="AB1633" s="224" t="s">
        <v>4838</v>
      </c>
      <c r="AC1633" s="189"/>
    </row>
    <row r="1634" spans="1:29">
      <c r="A1634" s="262" t="s">
        <v>4839</v>
      </c>
      <c r="B1634" s="177">
        <v>87</v>
      </c>
      <c r="C1634" s="195">
        <v>78</v>
      </c>
      <c r="D1634" s="180">
        <f t="shared" si="2889"/>
        <v>82.5</v>
      </c>
      <c r="E1634" s="195">
        <v>57</v>
      </c>
      <c r="F1634" s="195">
        <v>69</v>
      </c>
      <c r="G1634" s="182">
        <f t="shared" si="2872"/>
        <v>-12</v>
      </c>
      <c r="H1634" s="182">
        <f t="shared" si="2890"/>
        <v>63</v>
      </c>
      <c r="I1634" s="181">
        <f t="shared" si="2873"/>
        <v>19.5</v>
      </c>
      <c r="J1634" s="196" t="s">
        <v>1609</v>
      </c>
      <c r="K1634" s="196" t="s">
        <v>2061</v>
      </c>
      <c r="L1634" s="183" t="s">
        <v>1584</v>
      </c>
      <c r="M1634" s="198">
        <f t="shared" si="2891"/>
        <v>0.110175</v>
      </c>
      <c r="N1634" s="180">
        <v>110175</v>
      </c>
      <c r="O1634" s="198">
        <f t="shared" si="2892"/>
        <v>8.5804100000000005</v>
      </c>
      <c r="P1634" s="180">
        <v>8580410</v>
      </c>
      <c r="Q1634" s="198">
        <f>R1634/1000000</f>
        <v>0</v>
      </c>
      <c r="R1634" s="181">
        <f>S1634-P1634</f>
        <v>0</v>
      </c>
      <c r="S1634" s="180">
        <v>8580410</v>
      </c>
      <c r="T1634" s="180">
        <f t="shared" si="2893"/>
        <v>8.5804100000000005</v>
      </c>
      <c r="U1634" s="186">
        <f t="shared" si="2886"/>
        <v>0</v>
      </c>
      <c r="V1634" s="227">
        <v>30</v>
      </c>
      <c r="W1634" s="239">
        <f t="shared" ref="W1634:W1635" si="2894">SUM(S1634/(V1634*1000000))</f>
        <v>0.28601366666666667</v>
      </c>
      <c r="X1634" s="186">
        <f t="shared" si="2850"/>
        <v>3.6725E-3</v>
      </c>
      <c r="Y1634" s="195">
        <v>2017</v>
      </c>
      <c r="Z1634" s="202"/>
      <c r="AA1634" s="202"/>
      <c r="AB1634" s="203" t="s">
        <v>4840</v>
      </c>
      <c r="AC1634" s="202"/>
    </row>
    <row r="1635" spans="1:29">
      <c r="A1635" s="268" t="s">
        <v>4841</v>
      </c>
      <c r="B1635" s="177">
        <v>21</v>
      </c>
      <c r="C1635" s="178">
        <v>27</v>
      </c>
      <c r="D1635" s="180">
        <f t="shared" si="2889"/>
        <v>24</v>
      </c>
      <c r="E1635" s="178">
        <v>51</v>
      </c>
      <c r="F1635" s="180">
        <v>47</v>
      </c>
      <c r="G1635" s="181">
        <f t="shared" si="2872"/>
        <v>4</v>
      </c>
      <c r="H1635" s="182">
        <f t="shared" si="2890"/>
        <v>49</v>
      </c>
      <c r="I1635" s="181">
        <f t="shared" si="2873"/>
        <v>-25</v>
      </c>
      <c r="J1635" s="183" t="s">
        <v>1550</v>
      </c>
      <c r="K1635" s="204" t="s">
        <v>1562</v>
      </c>
      <c r="L1635" s="183" t="s">
        <v>1547</v>
      </c>
      <c r="M1635" s="184">
        <f t="shared" si="2891"/>
        <v>9.5324249999999999</v>
      </c>
      <c r="N1635" s="180">
        <v>9532425</v>
      </c>
      <c r="O1635" s="184">
        <f t="shared" si="2892"/>
        <v>11.389229</v>
      </c>
      <c r="P1635" s="180">
        <v>11389229</v>
      </c>
      <c r="Q1635" s="184">
        <v>0</v>
      </c>
      <c r="R1635" s="185">
        <v>0</v>
      </c>
      <c r="S1635" s="180">
        <v>11389229</v>
      </c>
      <c r="T1635" s="185">
        <f>S1635/100000</f>
        <v>113.89229</v>
      </c>
      <c r="U1635" s="182">
        <v>0</v>
      </c>
      <c r="V1635" s="187">
        <v>40</v>
      </c>
      <c r="W1635" s="239">
        <f t="shared" si="2894"/>
        <v>0.28473072500000002</v>
      </c>
      <c r="X1635" s="186">
        <f t="shared" si="2850"/>
        <v>0.238310625</v>
      </c>
      <c r="Y1635" s="178">
        <v>2018</v>
      </c>
      <c r="Z1635" s="190"/>
      <c r="AA1635" s="190"/>
      <c r="AB1635" s="191" t="s">
        <v>4842</v>
      </c>
      <c r="AC1635" s="190"/>
    </row>
    <row r="1636" spans="1:29">
      <c r="A1636" s="261" t="s">
        <v>4843</v>
      </c>
      <c r="B1636" s="218">
        <v>78</v>
      </c>
      <c r="C1636" s="178">
        <v>63</v>
      </c>
      <c r="D1636" s="218">
        <f>AVERAGE(B1636:C1636)</f>
        <v>70.5</v>
      </c>
      <c r="E1636" s="178">
        <v>70</v>
      </c>
      <c r="F1636" s="178">
        <v>73</v>
      </c>
      <c r="G1636" s="178">
        <f t="shared" si="2872"/>
        <v>-3</v>
      </c>
      <c r="H1636" s="178">
        <f>AVERAGE(E1636:F1636)</f>
        <v>71.5</v>
      </c>
      <c r="I1636" s="218">
        <f t="shared" si="2873"/>
        <v>-1</v>
      </c>
      <c r="J1636" s="213" t="s">
        <v>1550</v>
      </c>
      <c r="K1636" s="213" t="s">
        <v>1623</v>
      </c>
      <c r="L1636" s="213" t="s">
        <v>1541</v>
      </c>
      <c r="M1636" s="221">
        <v>2.4900000000000002</v>
      </c>
      <c r="N1636" s="222">
        <f>M1636*1000000</f>
        <v>2490000</v>
      </c>
      <c r="O1636" s="184">
        <v>12.31</v>
      </c>
      <c r="P1636" s="222">
        <f>O1636*1000000</f>
        <v>12310000</v>
      </c>
      <c r="Q1636" s="184">
        <v>4.41</v>
      </c>
      <c r="R1636" s="180">
        <f>SUM(Q1636*1000000)</f>
        <v>4410000</v>
      </c>
      <c r="S1636" s="222">
        <f>T1636*1000000</f>
        <v>16719999.999999998</v>
      </c>
      <c r="T1636" s="222">
        <v>16.72</v>
      </c>
      <c r="U1636" s="209">
        <f t="shared" ref="U1636:U1639" si="2895">(R1636/S1636)</f>
        <v>0.26375598086124402</v>
      </c>
      <c r="V1636" s="187">
        <v>60</v>
      </c>
      <c r="W1636" s="223">
        <f>SUM(T1636/V1636)</f>
        <v>0.27866666666666667</v>
      </c>
      <c r="X1636" s="228">
        <f t="shared" si="2850"/>
        <v>4.1500000000000002E-2</v>
      </c>
      <c r="Y1636" s="178">
        <v>2008</v>
      </c>
      <c r="Z1636" s="190"/>
      <c r="AA1636" s="190"/>
      <c r="AB1636" s="224" t="s">
        <v>4844</v>
      </c>
      <c r="AC1636" s="189"/>
    </row>
    <row r="1637" spans="1:29">
      <c r="A1637" s="249" t="s">
        <v>4845</v>
      </c>
      <c r="B1637" s="177">
        <v>45</v>
      </c>
      <c r="C1637" s="177">
        <v>54</v>
      </c>
      <c r="D1637" s="177">
        <f>(B1637+C1637)/2</f>
        <v>49.5</v>
      </c>
      <c r="E1637" s="177">
        <v>42</v>
      </c>
      <c r="F1637" s="177">
        <v>53</v>
      </c>
      <c r="G1637" s="177">
        <f t="shared" si="2872"/>
        <v>-11</v>
      </c>
      <c r="H1637" s="177">
        <f>(E1637+F1637)/2</f>
        <v>47.5</v>
      </c>
      <c r="I1637" s="177">
        <f t="shared" si="2873"/>
        <v>2</v>
      </c>
      <c r="J1637" s="213" t="s">
        <v>1636</v>
      </c>
      <c r="K1637" s="232" t="s">
        <v>4846</v>
      </c>
      <c r="L1637" s="232" t="s">
        <v>1547</v>
      </c>
      <c r="M1637" s="216">
        <f t="shared" ref="M1637:M1638" si="2896">N1637/1000000</f>
        <v>3.1315249999999999</v>
      </c>
      <c r="N1637" s="180">
        <v>3131525</v>
      </c>
      <c r="O1637" s="216">
        <f>P1637/1000000</f>
        <v>5.9583149999999998</v>
      </c>
      <c r="P1637" s="180">
        <v>5958315</v>
      </c>
      <c r="Q1637" s="216">
        <f t="shared" ref="Q1637:Q1638" si="2897">R1637/1000000</f>
        <v>0.98248999999999997</v>
      </c>
      <c r="R1637" s="180">
        <v>982490</v>
      </c>
      <c r="S1637" s="180">
        <f>P1637+R1637</f>
        <v>6940805</v>
      </c>
      <c r="T1637" s="180">
        <f t="shared" ref="T1637:T1640" si="2898">S1637/1000000</f>
        <v>6.9408050000000001</v>
      </c>
      <c r="U1637" s="234">
        <f t="shared" si="2895"/>
        <v>0.14155274496258</v>
      </c>
      <c r="V1637" s="227">
        <v>25</v>
      </c>
      <c r="W1637" s="235">
        <f>SUM(S1637/(V1637*1000000))</f>
        <v>0.2776322</v>
      </c>
      <c r="X1637" s="234">
        <f t="shared" si="2850"/>
        <v>0.12526099999999998</v>
      </c>
      <c r="Y1637" s="177">
        <v>2019</v>
      </c>
      <c r="Z1637" s="236"/>
      <c r="AA1637" s="236"/>
      <c r="AB1637" s="232" t="s">
        <v>1537</v>
      </c>
      <c r="AC1637" s="190"/>
    </row>
    <row r="1638" spans="1:29">
      <c r="A1638" s="261" t="s">
        <v>4847</v>
      </c>
      <c r="B1638" s="206">
        <v>57</v>
      </c>
      <c r="C1638" s="189">
        <v>50</v>
      </c>
      <c r="D1638" s="218">
        <f t="shared" ref="D1638:D1639" si="2899">AVERAGE(B1638:C1638)</f>
        <v>53.5</v>
      </c>
      <c r="E1638" s="189">
        <v>59</v>
      </c>
      <c r="F1638" s="178">
        <v>64</v>
      </c>
      <c r="G1638" s="178">
        <f t="shared" si="2872"/>
        <v>-5</v>
      </c>
      <c r="H1638" s="178">
        <f t="shared" ref="H1638:H1639" si="2900">AVERAGE(E1638:F1638)</f>
        <v>61.5</v>
      </c>
      <c r="I1638" s="218">
        <f t="shared" si="2873"/>
        <v>-8</v>
      </c>
      <c r="J1638" s="213" t="s">
        <v>1609</v>
      </c>
      <c r="K1638" s="213" t="s">
        <v>4848</v>
      </c>
      <c r="L1638" s="213" t="s">
        <v>1547</v>
      </c>
      <c r="M1638" s="184">
        <f t="shared" si="2896"/>
        <v>0.20422999999999999</v>
      </c>
      <c r="N1638" s="222">
        <v>204230</v>
      </c>
      <c r="O1638" s="184">
        <v>1.1000000000000001</v>
      </c>
      <c r="P1638" s="222">
        <f t="shared" ref="P1638:P1639" si="2901">O1638*1000000</f>
        <v>1100000</v>
      </c>
      <c r="Q1638" s="184">
        <f t="shared" si="2897"/>
        <v>0.76977799999999996</v>
      </c>
      <c r="R1638" s="185">
        <v>769778</v>
      </c>
      <c r="S1638" s="185">
        <f>SUM(P1638+Q1638)</f>
        <v>1100000.769778</v>
      </c>
      <c r="T1638" s="185">
        <f t="shared" si="2898"/>
        <v>1.1000007697779999</v>
      </c>
      <c r="U1638" s="209">
        <f t="shared" si="2895"/>
        <v>0.69979769210102927</v>
      </c>
      <c r="V1638" s="187">
        <v>4</v>
      </c>
      <c r="W1638" s="223">
        <f t="shared" ref="W1638:W1640" si="2902">SUM(T1638/V1638)</f>
        <v>0.27500019244449997</v>
      </c>
      <c r="X1638" s="228">
        <f t="shared" si="2850"/>
        <v>5.1057499999999999E-2</v>
      </c>
      <c r="Y1638" s="178">
        <v>2011</v>
      </c>
      <c r="Z1638" s="190"/>
      <c r="AA1638" s="190"/>
      <c r="AB1638" s="224" t="s">
        <v>4849</v>
      </c>
      <c r="AC1638" s="189"/>
    </row>
    <row r="1639" spans="1:29">
      <c r="A1639" s="261" t="s">
        <v>4850</v>
      </c>
      <c r="B1639" s="206">
        <v>38</v>
      </c>
      <c r="C1639" s="189">
        <v>46</v>
      </c>
      <c r="D1639" s="218">
        <f t="shared" si="2899"/>
        <v>42</v>
      </c>
      <c r="E1639" s="189">
        <v>55</v>
      </c>
      <c r="F1639" s="178">
        <v>63</v>
      </c>
      <c r="G1639" s="178">
        <f t="shared" si="2872"/>
        <v>-8</v>
      </c>
      <c r="H1639" s="178">
        <f t="shared" si="2900"/>
        <v>59</v>
      </c>
      <c r="I1639" s="218">
        <f t="shared" si="2873"/>
        <v>-17</v>
      </c>
      <c r="J1639" s="213" t="s">
        <v>1701</v>
      </c>
      <c r="K1639" s="213" t="s">
        <v>4131</v>
      </c>
      <c r="L1639" s="213" t="s">
        <v>1557</v>
      </c>
      <c r="M1639" s="184">
        <v>3.83</v>
      </c>
      <c r="N1639" s="222">
        <f>M1639*1000000</f>
        <v>3830000</v>
      </c>
      <c r="O1639" s="184">
        <v>8.31</v>
      </c>
      <c r="P1639" s="222">
        <f t="shared" si="2901"/>
        <v>8310000.0000000009</v>
      </c>
      <c r="Q1639" s="184">
        <v>151.77000000000001</v>
      </c>
      <c r="R1639" s="180">
        <f>SUM(Q1639*1000000)</f>
        <v>151770000</v>
      </c>
      <c r="S1639" s="185">
        <f>SUM(N1639:P1639)</f>
        <v>12140008.310000001</v>
      </c>
      <c r="T1639" s="180">
        <f t="shared" si="2898"/>
        <v>12.140008310000001</v>
      </c>
      <c r="U1639" s="209">
        <f t="shared" si="2895"/>
        <v>12.501638888911106</v>
      </c>
      <c r="V1639" s="187">
        <v>45</v>
      </c>
      <c r="W1639" s="223">
        <f t="shared" si="2902"/>
        <v>0.26977796244444446</v>
      </c>
      <c r="X1639" s="228">
        <f t="shared" si="2850"/>
        <v>8.511111111111111E-2</v>
      </c>
      <c r="Y1639" s="178">
        <v>2011</v>
      </c>
      <c r="Z1639" s="190"/>
      <c r="AA1639" s="190"/>
      <c r="AB1639" s="224" t="s">
        <v>4851</v>
      </c>
      <c r="AC1639" s="189"/>
    </row>
    <row r="1640" spans="1:29">
      <c r="A1640" s="263" t="s">
        <v>4852</v>
      </c>
      <c r="B1640" s="206">
        <v>69</v>
      </c>
      <c r="C1640" s="189">
        <v>63</v>
      </c>
      <c r="D1640" s="252">
        <f t="shared" ref="D1640:D1641" si="2903">(B1640+C1640)/2</f>
        <v>66</v>
      </c>
      <c r="E1640" s="189">
        <v>58</v>
      </c>
      <c r="F1640" s="189">
        <v>45</v>
      </c>
      <c r="G1640" s="180">
        <f t="shared" si="2872"/>
        <v>13</v>
      </c>
      <c r="H1640" s="195">
        <f t="shared" ref="H1640:H1641" si="2904">(E1640+F1640)/2</f>
        <v>51.5</v>
      </c>
      <c r="I1640" s="208">
        <f t="shared" si="2873"/>
        <v>14.5</v>
      </c>
      <c r="J1640" s="193" t="s">
        <v>1572</v>
      </c>
      <c r="K1640" s="193" t="s">
        <v>2101</v>
      </c>
      <c r="L1640" s="183" t="s">
        <v>1547</v>
      </c>
      <c r="M1640" s="184">
        <f t="shared" ref="M1640:M1643" si="2905">N1640/1000000</f>
        <v>1.8449720000000001</v>
      </c>
      <c r="N1640" s="185">
        <v>1844972</v>
      </c>
      <c r="O1640" s="184">
        <f t="shared" ref="O1640:O1643" si="2906">P1640/1000000</f>
        <v>3.5006050000000002</v>
      </c>
      <c r="P1640" s="185">
        <v>3500605</v>
      </c>
      <c r="Q1640" s="184">
        <f>R1640/1000000</f>
        <v>0</v>
      </c>
      <c r="R1640" s="185">
        <v>0</v>
      </c>
      <c r="S1640" s="185">
        <f>R1640+P1640</f>
        <v>3500605</v>
      </c>
      <c r="T1640" s="185">
        <f t="shared" si="2898"/>
        <v>3.5006050000000002</v>
      </c>
      <c r="U1640" s="209">
        <f>R1640/S1640</f>
        <v>0</v>
      </c>
      <c r="V1640" s="187">
        <v>13</v>
      </c>
      <c r="W1640" s="188">
        <f t="shared" si="2902"/>
        <v>0.26927730769230773</v>
      </c>
      <c r="X1640" s="209">
        <f>N1640/(V1640*1000000)</f>
        <v>0.14192092307692308</v>
      </c>
      <c r="Y1640" s="189">
        <v>2016</v>
      </c>
      <c r="Z1640" s="190"/>
      <c r="AA1640" s="190"/>
      <c r="AB1640" s="193" t="s">
        <v>1537</v>
      </c>
      <c r="AC1640" s="190"/>
    </row>
    <row r="1641" spans="1:29">
      <c r="A1641" s="268" t="s">
        <v>4853</v>
      </c>
      <c r="B1641" s="177">
        <v>19</v>
      </c>
      <c r="C1641" s="178">
        <v>37</v>
      </c>
      <c r="D1641" s="180">
        <f t="shared" si="2903"/>
        <v>28</v>
      </c>
      <c r="E1641" s="178">
        <v>29</v>
      </c>
      <c r="F1641" s="180">
        <v>37</v>
      </c>
      <c r="G1641" s="181">
        <f t="shared" si="2872"/>
        <v>-8</v>
      </c>
      <c r="H1641" s="182">
        <f t="shared" si="2904"/>
        <v>33</v>
      </c>
      <c r="I1641" s="181">
        <f t="shared" si="2873"/>
        <v>-5</v>
      </c>
      <c r="J1641" s="204" t="s">
        <v>1565</v>
      </c>
      <c r="K1641" s="204" t="s">
        <v>1565</v>
      </c>
      <c r="L1641" s="183" t="s">
        <v>1547</v>
      </c>
      <c r="M1641" s="184">
        <f t="shared" si="2905"/>
        <v>2.390164</v>
      </c>
      <c r="N1641" s="180">
        <v>2390164</v>
      </c>
      <c r="O1641" s="184">
        <f t="shared" si="2906"/>
        <v>5.0596079999999999</v>
      </c>
      <c r="P1641" s="180">
        <v>5059608</v>
      </c>
      <c r="Q1641" s="184">
        <v>0</v>
      </c>
      <c r="R1641" s="185">
        <v>0</v>
      </c>
      <c r="S1641" s="180">
        <v>5059608</v>
      </c>
      <c r="T1641" s="185">
        <f>S1641/100000</f>
        <v>50.596080000000001</v>
      </c>
      <c r="U1641" s="182">
        <v>0</v>
      </c>
      <c r="V1641" s="187">
        <v>19</v>
      </c>
      <c r="W1641" s="239">
        <f t="shared" ref="W1641:W1643" si="2907">SUM(S1641/(V1641*1000000))</f>
        <v>0.26629515789473684</v>
      </c>
      <c r="X1641" s="186">
        <f t="shared" ref="X1641:X1669" si="2908">SUM(M1641/V1641)</f>
        <v>0.12579810526315791</v>
      </c>
      <c r="Y1641" s="178">
        <v>2018</v>
      </c>
      <c r="Z1641" s="190"/>
      <c r="AA1641" s="190"/>
      <c r="AB1641" s="191" t="s">
        <v>4854</v>
      </c>
      <c r="AC1641" s="190"/>
    </row>
    <row r="1642" spans="1:29">
      <c r="A1642" s="265" t="s">
        <v>4855</v>
      </c>
      <c r="B1642" s="241">
        <v>53</v>
      </c>
      <c r="C1642" s="182">
        <v>52</v>
      </c>
      <c r="D1642" s="254">
        <f>AVERAGE(B1642:C1642)</f>
        <v>52.5</v>
      </c>
      <c r="E1642" s="182">
        <v>50</v>
      </c>
      <c r="F1642" s="182">
        <v>61</v>
      </c>
      <c r="G1642" s="211">
        <f t="shared" si="2872"/>
        <v>-11</v>
      </c>
      <c r="H1642" s="211">
        <f>AVERAGE(E1642:F1642)</f>
        <v>55.5</v>
      </c>
      <c r="I1642" s="211">
        <f t="shared" si="2873"/>
        <v>-3</v>
      </c>
      <c r="J1642" s="196" t="s">
        <v>1550</v>
      </c>
      <c r="K1642" s="196" t="s">
        <v>1550</v>
      </c>
      <c r="L1642" s="196" t="s">
        <v>1547</v>
      </c>
      <c r="M1642" s="216">
        <f t="shared" si="2905"/>
        <v>1.7946660000000001</v>
      </c>
      <c r="N1642" s="181">
        <v>1794666</v>
      </c>
      <c r="O1642" s="216">
        <f t="shared" si="2906"/>
        <v>6.105175</v>
      </c>
      <c r="P1642" s="181">
        <v>6105175</v>
      </c>
      <c r="Q1642" s="184">
        <f t="shared" ref="Q1642:Q1643" si="2909">R1642/1000000</f>
        <v>5.2</v>
      </c>
      <c r="R1642" s="180">
        <v>5200000</v>
      </c>
      <c r="S1642" s="181">
        <v>11305175</v>
      </c>
      <c r="T1642" s="180">
        <f t="shared" ref="T1642:T1643" si="2910">S1642/1000000</f>
        <v>11.305175</v>
      </c>
      <c r="U1642" s="209">
        <f t="shared" ref="U1642:U1657" si="2911">(R1642/S1642)</f>
        <v>0.45996634284741278</v>
      </c>
      <c r="V1642" s="227">
        <v>43</v>
      </c>
      <c r="W1642" s="239">
        <f t="shared" si="2907"/>
        <v>0.26291104651162789</v>
      </c>
      <c r="X1642" s="228">
        <f t="shared" si="2908"/>
        <v>4.1736418604651167E-2</v>
      </c>
      <c r="Y1642" s="182">
        <v>2014</v>
      </c>
      <c r="Z1642" s="202"/>
      <c r="AA1642" s="190"/>
      <c r="AB1642" s="224" t="s">
        <v>4856</v>
      </c>
      <c r="AC1642" s="189"/>
    </row>
    <row r="1643" spans="1:29">
      <c r="A1643" s="229" t="s">
        <v>4857</v>
      </c>
      <c r="B1643" s="177">
        <v>89</v>
      </c>
      <c r="C1643" s="206">
        <v>68</v>
      </c>
      <c r="D1643" s="177">
        <f>(B1643+C1643)/2</f>
        <v>78.5</v>
      </c>
      <c r="E1643" s="177">
        <v>67</v>
      </c>
      <c r="F1643" s="177">
        <v>74</v>
      </c>
      <c r="G1643" s="177">
        <f t="shared" si="2872"/>
        <v>-7</v>
      </c>
      <c r="H1643" s="177">
        <f>(E1643+F1643)/2</f>
        <v>70.5</v>
      </c>
      <c r="I1643" s="177">
        <f t="shared" si="2873"/>
        <v>8</v>
      </c>
      <c r="J1643" s="204" t="s">
        <v>1608</v>
      </c>
      <c r="K1643" s="231" t="s">
        <v>1608</v>
      </c>
      <c r="L1643" s="232" t="s">
        <v>1547</v>
      </c>
      <c r="M1643" s="216">
        <f t="shared" si="2905"/>
        <v>5.9449500000000004</v>
      </c>
      <c r="N1643" s="233">
        <v>5944950</v>
      </c>
      <c r="O1643" s="216">
        <f t="shared" si="2906"/>
        <v>16.649539000000001</v>
      </c>
      <c r="P1643" s="180">
        <v>16649539</v>
      </c>
      <c r="Q1643" s="216">
        <f t="shared" si="2909"/>
        <v>9.5999300000000005</v>
      </c>
      <c r="R1643" s="233">
        <v>9599930</v>
      </c>
      <c r="S1643" s="180">
        <f>P1643+R1643</f>
        <v>26249469</v>
      </c>
      <c r="T1643" s="180">
        <f t="shared" si="2910"/>
        <v>26.249469000000001</v>
      </c>
      <c r="U1643" s="234">
        <f t="shared" si="2911"/>
        <v>0.36571901702087767</v>
      </c>
      <c r="V1643" s="227">
        <v>100</v>
      </c>
      <c r="W1643" s="235">
        <f t="shared" si="2907"/>
        <v>0.26249468999999997</v>
      </c>
      <c r="X1643" s="234">
        <f t="shared" si="2908"/>
        <v>5.9449500000000002E-2</v>
      </c>
      <c r="Y1643" s="177">
        <v>2019</v>
      </c>
      <c r="Z1643" s="236"/>
      <c r="AA1643" s="236"/>
      <c r="AB1643" s="248" t="s">
        <v>4858</v>
      </c>
      <c r="AC1643" s="190"/>
    </row>
    <row r="1644" spans="1:29">
      <c r="A1644" s="261" t="s">
        <v>4859</v>
      </c>
      <c r="B1644" s="218">
        <v>62</v>
      </c>
      <c r="C1644" s="178">
        <v>58</v>
      </c>
      <c r="D1644" s="218">
        <f>AVERAGE(B1644:C1644)</f>
        <v>60</v>
      </c>
      <c r="E1644" s="178">
        <v>73</v>
      </c>
      <c r="F1644" s="178">
        <v>81</v>
      </c>
      <c r="G1644" s="178">
        <f t="shared" si="2872"/>
        <v>-8</v>
      </c>
      <c r="H1644" s="178">
        <f>AVERAGE(E1644:F1644)</f>
        <v>77</v>
      </c>
      <c r="I1644" s="218">
        <f t="shared" si="2873"/>
        <v>-17</v>
      </c>
      <c r="J1644" s="213" t="s">
        <v>1641</v>
      </c>
      <c r="K1644" s="213" t="s">
        <v>1755</v>
      </c>
      <c r="L1644" s="213" t="s">
        <v>1541</v>
      </c>
      <c r="M1644" s="221">
        <v>4.5599999999999996</v>
      </c>
      <c r="N1644" s="222">
        <f>M1644*1000000</f>
        <v>4560000</v>
      </c>
      <c r="O1644" s="184">
        <v>9.7899999999999991</v>
      </c>
      <c r="P1644" s="222">
        <f>O1644*1000000</f>
        <v>9790000</v>
      </c>
      <c r="Q1644" s="184">
        <v>0.01</v>
      </c>
      <c r="R1644" s="180">
        <f>SUM(Q1644*1000000)</f>
        <v>10000</v>
      </c>
      <c r="S1644" s="222">
        <f>T1644*1000000</f>
        <v>9800000</v>
      </c>
      <c r="T1644" s="222">
        <v>9.8000000000000007</v>
      </c>
      <c r="U1644" s="209">
        <f t="shared" si="2911"/>
        <v>1.0204081632653062E-3</v>
      </c>
      <c r="V1644" s="187">
        <v>37.5</v>
      </c>
      <c r="W1644" s="223">
        <f t="shared" ref="W1644:W1646" si="2912">SUM(T1644/V1644)</f>
        <v>0.26133333333333336</v>
      </c>
      <c r="X1644" s="228">
        <f t="shared" si="2908"/>
        <v>0.12159999999999999</v>
      </c>
      <c r="Y1644" s="178">
        <v>2008</v>
      </c>
      <c r="Z1644" s="190"/>
      <c r="AA1644" s="190"/>
      <c r="AB1644" s="224" t="s">
        <v>4860</v>
      </c>
      <c r="AC1644" s="189"/>
    </row>
    <row r="1645" spans="1:29">
      <c r="A1645" s="264" t="s">
        <v>4861</v>
      </c>
      <c r="B1645" s="206">
        <v>28</v>
      </c>
      <c r="C1645" s="189">
        <v>42</v>
      </c>
      <c r="D1645" s="189">
        <f t="shared" ref="D1645:D1648" si="2913">(B1645+C1645)/2</f>
        <v>35</v>
      </c>
      <c r="E1645" s="195">
        <v>89</v>
      </c>
      <c r="F1645" s="189">
        <v>44</v>
      </c>
      <c r="G1645" s="195">
        <f t="shared" si="2872"/>
        <v>45</v>
      </c>
      <c r="H1645" s="189">
        <f t="shared" ref="H1645:H1648" si="2914">(E1645+F1645)/2</f>
        <v>66.5</v>
      </c>
      <c r="I1645" s="195">
        <f t="shared" si="2873"/>
        <v>-31.5</v>
      </c>
      <c r="J1645" s="193" t="s">
        <v>1550</v>
      </c>
      <c r="K1645" s="193" t="s">
        <v>1550</v>
      </c>
      <c r="L1645" s="193" t="s">
        <v>1547</v>
      </c>
      <c r="M1645" s="184">
        <f t="shared" ref="M1645:M1648" si="2915">N1645/1000000</f>
        <v>5.0025209999999998</v>
      </c>
      <c r="N1645" s="185">
        <v>5002521</v>
      </c>
      <c r="O1645" s="184">
        <f t="shared" ref="O1645:O1648" si="2916">P1645/1000000</f>
        <v>5.0025209999999998</v>
      </c>
      <c r="P1645" s="180">
        <v>5002521</v>
      </c>
      <c r="Q1645" s="184">
        <f t="shared" ref="Q1645:Q1648" si="2917">R1645/1000000</f>
        <v>4.5772510000000004</v>
      </c>
      <c r="R1645" s="180">
        <v>4577251</v>
      </c>
      <c r="S1645" s="185">
        <f t="shared" ref="S1645:S1646" si="2918">SUM(P1645+Q1645*1000000)</f>
        <v>9579772</v>
      </c>
      <c r="T1645" s="185">
        <f t="shared" ref="T1645:T1648" si="2919">S1645/1000000</f>
        <v>9.5797720000000002</v>
      </c>
      <c r="U1645" s="209">
        <f t="shared" si="2911"/>
        <v>0.47780375148803123</v>
      </c>
      <c r="V1645" s="227">
        <v>37</v>
      </c>
      <c r="W1645" s="223">
        <f t="shared" si="2912"/>
        <v>0.25891275675675673</v>
      </c>
      <c r="X1645" s="228">
        <f t="shared" si="2908"/>
        <v>0.13520327027027026</v>
      </c>
      <c r="Y1645" s="189">
        <v>2015</v>
      </c>
      <c r="Z1645" s="190"/>
      <c r="AA1645" s="190"/>
      <c r="AB1645" s="224" t="s">
        <v>4862</v>
      </c>
      <c r="AC1645" s="189"/>
    </row>
    <row r="1646" spans="1:29">
      <c r="A1646" s="264" t="s">
        <v>4863</v>
      </c>
      <c r="B1646" s="206">
        <v>32</v>
      </c>
      <c r="C1646" s="189">
        <v>44</v>
      </c>
      <c r="D1646" s="189">
        <f t="shared" si="2913"/>
        <v>38</v>
      </c>
      <c r="E1646" s="189">
        <v>44</v>
      </c>
      <c r="F1646" s="189">
        <v>68</v>
      </c>
      <c r="G1646" s="195">
        <f t="shared" si="2872"/>
        <v>-24</v>
      </c>
      <c r="H1646" s="189">
        <f t="shared" si="2914"/>
        <v>56</v>
      </c>
      <c r="I1646" s="195">
        <f t="shared" si="2873"/>
        <v>-18</v>
      </c>
      <c r="J1646" s="193" t="s">
        <v>1572</v>
      </c>
      <c r="K1646" s="193" t="s">
        <v>1572</v>
      </c>
      <c r="L1646" s="193" t="s">
        <v>1547</v>
      </c>
      <c r="M1646" s="184">
        <f t="shared" si="2915"/>
        <v>9.6250000000000002E-2</v>
      </c>
      <c r="N1646" s="185">
        <v>96250</v>
      </c>
      <c r="O1646" s="184">
        <f t="shared" si="2916"/>
        <v>0.53846000000000005</v>
      </c>
      <c r="P1646" s="180">
        <v>538460</v>
      </c>
      <c r="Q1646" s="184">
        <f t="shared" si="2917"/>
        <v>2.0170650000000001</v>
      </c>
      <c r="R1646" s="180">
        <v>2017065</v>
      </c>
      <c r="S1646" s="185">
        <f t="shared" si="2918"/>
        <v>2555525</v>
      </c>
      <c r="T1646" s="185">
        <f t="shared" si="2919"/>
        <v>2.5555249999999998</v>
      </c>
      <c r="U1646" s="209">
        <f t="shared" si="2911"/>
        <v>0.78929574157951887</v>
      </c>
      <c r="V1646" s="187">
        <v>10</v>
      </c>
      <c r="W1646" s="223">
        <f t="shared" si="2912"/>
        <v>0.25555249999999996</v>
      </c>
      <c r="X1646" s="228">
        <f t="shared" si="2908"/>
        <v>9.6249999999999999E-3</v>
      </c>
      <c r="Y1646" s="189">
        <v>2015</v>
      </c>
      <c r="Z1646" s="190"/>
      <c r="AA1646" s="190"/>
      <c r="AB1646" s="224" t="s">
        <v>4864</v>
      </c>
      <c r="AC1646" s="189"/>
    </row>
    <row r="1647" spans="1:29">
      <c r="A1647" s="260" t="s">
        <v>4865</v>
      </c>
      <c r="B1647" s="177">
        <v>83</v>
      </c>
      <c r="C1647" s="177">
        <v>79</v>
      </c>
      <c r="D1647" s="177">
        <f t="shared" si="2913"/>
        <v>81</v>
      </c>
      <c r="E1647" s="177">
        <v>71</v>
      </c>
      <c r="F1647" s="177">
        <v>88</v>
      </c>
      <c r="G1647" s="177">
        <f t="shared" si="2872"/>
        <v>-17</v>
      </c>
      <c r="H1647" s="177">
        <f t="shared" si="2914"/>
        <v>79.5</v>
      </c>
      <c r="I1647" s="177">
        <f t="shared" si="2873"/>
        <v>1.5</v>
      </c>
      <c r="J1647" s="183" t="s">
        <v>1688</v>
      </c>
      <c r="K1647" s="232" t="s">
        <v>4866</v>
      </c>
      <c r="L1647" s="232" t="s">
        <v>1536</v>
      </c>
      <c r="M1647" s="216">
        <f t="shared" si="2915"/>
        <v>5.0382999999999997E-2</v>
      </c>
      <c r="N1647" s="233">
        <v>50383</v>
      </c>
      <c r="O1647" s="216">
        <f t="shared" si="2916"/>
        <v>1.0156369999999999</v>
      </c>
      <c r="P1647" s="233">
        <v>1015637</v>
      </c>
      <c r="Q1647" s="216">
        <f t="shared" si="2917"/>
        <v>1.0156369999999999</v>
      </c>
      <c r="R1647" s="233">
        <v>1015637</v>
      </c>
      <c r="S1647" s="180">
        <f>P1647+R1647</f>
        <v>2031274</v>
      </c>
      <c r="T1647" s="180">
        <f t="shared" si="2919"/>
        <v>2.0312739999999998</v>
      </c>
      <c r="U1647" s="234">
        <f t="shared" si="2911"/>
        <v>0.5</v>
      </c>
      <c r="V1647" s="227">
        <v>8</v>
      </c>
      <c r="W1647" s="235">
        <f>SUM(S1647/(V1647*1000000))</f>
        <v>0.25390924999999998</v>
      </c>
      <c r="X1647" s="234">
        <f t="shared" si="2908"/>
        <v>6.2978749999999997E-3</v>
      </c>
      <c r="Y1647" s="177">
        <v>2019</v>
      </c>
      <c r="Z1647" s="236"/>
      <c r="AA1647" s="236"/>
      <c r="AB1647" s="232" t="s">
        <v>1537</v>
      </c>
      <c r="AC1647" s="190"/>
    </row>
    <row r="1648" spans="1:29">
      <c r="A1648" s="264" t="s">
        <v>4867</v>
      </c>
      <c r="B1648" s="206">
        <v>34</v>
      </c>
      <c r="C1648" s="189">
        <v>51</v>
      </c>
      <c r="D1648" s="189">
        <f t="shared" si="2913"/>
        <v>42.5</v>
      </c>
      <c r="E1648" s="195">
        <v>25</v>
      </c>
      <c r="F1648" s="189">
        <v>53</v>
      </c>
      <c r="G1648" s="195">
        <f t="shared" si="2872"/>
        <v>-28</v>
      </c>
      <c r="H1648" s="189">
        <f t="shared" si="2914"/>
        <v>39</v>
      </c>
      <c r="I1648" s="195">
        <f t="shared" si="2873"/>
        <v>3.5</v>
      </c>
      <c r="J1648" s="183" t="s">
        <v>1534</v>
      </c>
      <c r="K1648" s="193" t="s">
        <v>1534</v>
      </c>
      <c r="L1648" s="193" t="s">
        <v>1547</v>
      </c>
      <c r="M1648" s="184">
        <f t="shared" si="2915"/>
        <v>3.901815</v>
      </c>
      <c r="N1648" s="185">
        <v>3901815</v>
      </c>
      <c r="O1648" s="184">
        <f t="shared" si="2916"/>
        <v>7.8893950000000004</v>
      </c>
      <c r="P1648" s="180">
        <v>7889395</v>
      </c>
      <c r="Q1648" s="184">
        <f t="shared" si="2917"/>
        <v>9.8635450000000002</v>
      </c>
      <c r="R1648" s="180">
        <v>9863545</v>
      </c>
      <c r="S1648" s="185">
        <f>SUM(P1648+(Q1648*1000000))</f>
        <v>17752940</v>
      </c>
      <c r="T1648" s="185">
        <f t="shared" si="2919"/>
        <v>17.752939999999999</v>
      </c>
      <c r="U1648" s="209">
        <f t="shared" si="2911"/>
        <v>0.55560064980786283</v>
      </c>
      <c r="V1648" s="227">
        <v>70</v>
      </c>
      <c r="W1648" s="223">
        <f t="shared" ref="W1648:W1650" si="2920">SUM(T1648/V1648)</f>
        <v>0.25361342857142855</v>
      </c>
      <c r="X1648" s="228">
        <f t="shared" si="2908"/>
        <v>5.5740214285714289E-2</v>
      </c>
      <c r="Y1648" s="189">
        <v>2015</v>
      </c>
      <c r="Z1648" s="190"/>
      <c r="AA1648" s="190"/>
      <c r="AB1648" s="224" t="s">
        <v>4868</v>
      </c>
      <c r="AC1648" s="189"/>
    </row>
    <row r="1649" spans="1:29">
      <c r="A1649" s="261" t="s">
        <v>4869</v>
      </c>
      <c r="B1649" s="218">
        <v>16</v>
      </c>
      <c r="C1649" s="178">
        <v>17</v>
      </c>
      <c r="D1649" s="218">
        <f t="shared" ref="D1649:D1650" si="2921">AVERAGE(B1649:C1649)</f>
        <v>16.5</v>
      </c>
      <c r="E1649" s="178">
        <v>28</v>
      </c>
      <c r="F1649" s="178">
        <v>32</v>
      </c>
      <c r="G1649" s="178">
        <f t="shared" si="2872"/>
        <v>-4</v>
      </c>
      <c r="H1649" s="178">
        <f t="shared" ref="H1649:H1650" si="2922">AVERAGE(E1649:F1649)</f>
        <v>30</v>
      </c>
      <c r="I1649" s="218">
        <f t="shared" si="2873"/>
        <v>-13.5</v>
      </c>
      <c r="J1649" s="213" t="s">
        <v>1609</v>
      </c>
      <c r="K1649" s="213" t="s">
        <v>2108</v>
      </c>
      <c r="L1649" s="213" t="s">
        <v>1541</v>
      </c>
      <c r="M1649" s="221">
        <v>4.7</v>
      </c>
      <c r="N1649" s="222">
        <f t="shared" ref="N1649:N1650" si="2923">M1649*1000000</f>
        <v>4700000</v>
      </c>
      <c r="O1649" s="184">
        <v>8.74</v>
      </c>
      <c r="P1649" s="222">
        <f t="shared" ref="P1649:P1650" si="2924">O1649*1000000</f>
        <v>8740000</v>
      </c>
      <c r="Q1649" s="184">
        <v>4.0199999999999996</v>
      </c>
      <c r="R1649" s="180">
        <f t="shared" ref="R1649:R1650" si="2925">SUM(Q1649*1000000)</f>
        <v>4019999.9999999995</v>
      </c>
      <c r="S1649" s="222">
        <f t="shared" ref="S1649:S1650" si="2926">T1649*1000000</f>
        <v>12340000</v>
      </c>
      <c r="T1649" s="222">
        <v>12.34</v>
      </c>
      <c r="U1649" s="209">
        <f t="shared" si="2911"/>
        <v>0.3257698541329011</v>
      </c>
      <c r="V1649" s="187">
        <v>50</v>
      </c>
      <c r="W1649" s="223">
        <f t="shared" si="2920"/>
        <v>0.24679999999999999</v>
      </c>
      <c r="X1649" s="228">
        <f t="shared" si="2908"/>
        <v>9.4E-2</v>
      </c>
      <c r="Y1649" s="178">
        <v>2009</v>
      </c>
      <c r="Z1649" s="190"/>
      <c r="AA1649" s="190"/>
      <c r="AB1649" s="224" t="s">
        <v>4870</v>
      </c>
      <c r="AC1649" s="189"/>
    </row>
    <row r="1650" spans="1:29">
      <c r="A1650" s="261" t="s">
        <v>4871</v>
      </c>
      <c r="B1650" s="218">
        <v>75</v>
      </c>
      <c r="C1650" s="178">
        <v>76</v>
      </c>
      <c r="D1650" s="218">
        <f t="shared" si="2921"/>
        <v>75.5</v>
      </c>
      <c r="E1650" s="178">
        <v>40</v>
      </c>
      <c r="F1650" s="178">
        <v>52</v>
      </c>
      <c r="G1650" s="178">
        <f t="shared" si="2872"/>
        <v>-12</v>
      </c>
      <c r="H1650" s="178">
        <f t="shared" si="2922"/>
        <v>46</v>
      </c>
      <c r="I1650" s="218">
        <f t="shared" si="2873"/>
        <v>29.5</v>
      </c>
      <c r="J1650" s="213" t="s">
        <v>1550</v>
      </c>
      <c r="K1650" s="213" t="s">
        <v>1623</v>
      </c>
      <c r="L1650" s="213" t="s">
        <v>1547</v>
      </c>
      <c r="M1650" s="221">
        <v>0.11</v>
      </c>
      <c r="N1650" s="222">
        <f t="shared" si="2923"/>
        <v>110000</v>
      </c>
      <c r="O1650" s="184">
        <v>4.2300000000000004</v>
      </c>
      <c r="P1650" s="222">
        <f t="shared" si="2924"/>
        <v>4230000</v>
      </c>
      <c r="Q1650" s="184">
        <v>1.92</v>
      </c>
      <c r="R1650" s="180">
        <f t="shared" si="2925"/>
        <v>1920000</v>
      </c>
      <c r="S1650" s="222">
        <f t="shared" si="2926"/>
        <v>6150000</v>
      </c>
      <c r="T1650" s="222">
        <f>SUM(O1650+Q1650)</f>
        <v>6.15</v>
      </c>
      <c r="U1650" s="209">
        <f t="shared" si="2911"/>
        <v>0.31219512195121951</v>
      </c>
      <c r="V1650" s="187">
        <v>25</v>
      </c>
      <c r="W1650" s="223">
        <f t="shared" si="2920"/>
        <v>0.24600000000000002</v>
      </c>
      <c r="X1650" s="228">
        <f t="shared" si="2908"/>
        <v>4.4000000000000003E-3</v>
      </c>
      <c r="Y1650" s="178">
        <v>2010</v>
      </c>
      <c r="Z1650" s="190"/>
      <c r="AA1650" s="190"/>
      <c r="AB1650" s="224" t="s">
        <v>4872</v>
      </c>
      <c r="AC1650" s="189"/>
    </row>
    <row r="1651" spans="1:29">
      <c r="A1651" s="268" t="s">
        <v>4873</v>
      </c>
      <c r="B1651" s="177">
        <v>71</v>
      </c>
      <c r="C1651" s="178">
        <v>48</v>
      </c>
      <c r="D1651" s="180">
        <f>(B1651+C1651)/2</f>
        <v>59.5</v>
      </c>
      <c r="E1651" s="178">
        <v>65</v>
      </c>
      <c r="F1651" s="180">
        <v>64</v>
      </c>
      <c r="G1651" s="181">
        <f t="shared" si="2872"/>
        <v>1</v>
      </c>
      <c r="H1651" s="182">
        <f>(E1651+F1651)/2</f>
        <v>64.5</v>
      </c>
      <c r="I1651" s="181">
        <f t="shared" si="2873"/>
        <v>-5</v>
      </c>
      <c r="J1651" s="204" t="s">
        <v>1554</v>
      </c>
      <c r="K1651" s="204" t="s">
        <v>1554</v>
      </c>
      <c r="L1651" s="183" t="s">
        <v>1536</v>
      </c>
      <c r="M1651" s="184">
        <f>N1651/1000000</f>
        <v>0.423817</v>
      </c>
      <c r="N1651" s="180">
        <v>423817</v>
      </c>
      <c r="O1651" s="184">
        <f>P1651/1000000</f>
        <v>1.0103850000000001</v>
      </c>
      <c r="P1651" s="180">
        <v>1010385</v>
      </c>
      <c r="Q1651" s="184">
        <f>R1651/1000000</f>
        <v>0</v>
      </c>
      <c r="R1651" s="185">
        <v>0</v>
      </c>
      <c r="S1651" s="180">
        <v>1010385</v>
      </c>
      <c r="T1651" s="185">
        <f>S1651/100000</f>
        <v>10.10385</v>
      </c>
      <c r="U1651" s="186">
        <f t="shared" si="2911"/>
        <v>0</v>
      </c>
      <c r="V1651" s="187">
        <v>4.2</v>
      </c>
      <c r="W1651" s="239">
        <f>SUM(S1651/(V1651*1000000))</f>
        <v>0.24056785714285714</v>
      </c>
      <c r="X1651" s="186">
        <f t="shared" si="2908"/>
        <v>0.10090880952380953</v>
      </c>
      <c r="Y1651" s="178">
        <v>2018</v>
      </c>
      <c r="Z1651" s="190"/>
      <c r="AA1651" s="190"/>
      <c r="AB1651" s="193" t="s">
        <v>1537</v>
      </c>
      <c r="AC1651" s="190"/>
    </row>
    <row r="1652" spans="1:29">
      <c r="A1652" s="261" t="s">
        <v>4874</v>
      </c>
      <c r="B1652" s="218">
        <v>13</v>
      </c>
      <c r="C1652" s="178">
        <v>33</v>
      </c>
      <c r="D1652" s="218">
        <f>AVERAGE(B1652:C1652)</f>
        <v>23</v>
      </c>
      <c r="E1652" s="178">
        <v>24</v>
      </c>
      <c r="F1652" s="178">
        <v>46</v>
      </c>
      <c r="G1652" s="178">
        <f t="shared" si="2872"/>
        <v>-22</v>
      </c>
      <c r="H1652" s="178">
        <f>AVERAGE(E1652:F1652)</f>
        <v>35</v>
      </c>
      <c r="I1652" s="218">
        <f t="shared" si="2873"/>
        <v>-12</v>
      </c>
      <c r="J1652" s="213" t="s">
        <v>1609</v>
      </c>
      <c r="K1652" s="213" t="s">
        <v>4875</v>
      </c>
      <c r="L1652" s="213" t="s">
        <v>1541</v>
      </c>
      <c r="M1652" s="221">
        <v>5.4</v>
      </c>
      <c r="N1652" s="222">
        <f>M1652*1000000</f>
        <v>5400000</v>
      </c>
      <c r="O1652" s="184">
        <v>10.55</v>
      </c>
      <c r="P1652" s="222">
        <f>O1652*1000000</f>
        <v>10550000</v>
      </c>
      <c r="Q1652" s="184">
        <v>0.36</v>
      </c>
      <c r="R1652" s="180">
        <f>SUM(Q1652*1000000)</f>
        <v>360000</v>
      </c>
      <c r="S1652" s="222">
        <f>T1652*1000000</f>
        <v>10910000</v>
      </c>
      <c r="T1652" s="222">
        <f>SUM(O1652+Q1652)</f>
        <v>10.91</v>
      </c>
      <c r="U1652" s="209">
        <f t="shared" si="2911"/>
        <v>3.2997250229147568E-2</v>
      </c>
      <c r="V1652" s="187">
        <v>47</v>
      </c>
      <c r="W1652" s="223">
        <f>SUM(T1652/V1652)</f>
        <v>0.2321276595744681</v>
      </c>
      <c r="X1652" s="228">
        <f t="shared" si="2908"/>
        <v>0.11489361702127661</v>
      </c>
      <c r="Y1652" s="178">
        <v>2010</v>
      </c>
      <c r="Z1652" s="190"/>
      <c r="AA1652" s="190"/>
      <c r="AB1652" s="224" t="s">
        <v>4876</v>
      </c>
      <c r="AC1652" s="189"/>
    </row>
    <row r="1653" spans="1:29">
      <c r="A1653" s="262" t="s">
        <v>4877</v>
      </c>
      <c r="B1653" s="177">
        <v>28</v>
      </c>
      <c r="C1653" s="195">
        <v>42</v>
      </c>
      <c r="D1653" s="180">
        <f t="shared" ref="D1653:D1656" si="2927">(B1653+C1653)/2</f>
        <v>35</v>
      </c>
      <c r="E1653" s="180">
        <v>24</v>
      </c>
      <c r="F1653" s="195">
        <v>36</v>
      </c>
      <c r="G1653" s="181">
        <f t="shared" si="2872"/>
        <v>-12</v>
      </c>
      <c r="H1653" s="211">
        <f t="shared" ref="H1653:H1656" si="2928">(E1653+F1653)/2</f>
        <v>30</v>
      </c>
      <c r="I1653" s="181">
        <f t="shared" si="2873"/>
        <v>5</v>
      </c>
      <c r="J1653" s="196" t="s">
        <v>1990</v>
      </c>
      <c r="K1653" s="196" t="s">
        <v>2589</v>
      </c>
      <c r="L1653" s="197" t="s">
        <v>1547</v>
      </c>
      <c r="M1653" s="198">
        <f t="shared" ref="M1653:M1656" si="2929">N1653/1000000</f>
        <v>2.840246</v>
      </c>
      <c r="N1653" s="180">
        <v>2840246</v>
      </c>
      <c r="O1653" s="198">
        <f t="shared" ref="O1653:O1656" si="2930">P1653/1000000</f>
        <v>5.7751780000000004</v>
      </c>
      <c r="P1653" s="180">
        <v>5775178</v>
      </c>
      <c r="Q1653" s="198">
        <f t="shared" ref="Q1653:Q1656" si="2931">R1653/1000000</f>
        <v>0</v>
      </c>
      <c r="R1653" s="181">
        <f t="shared" ref="R1653:R1654" si="2932">S1653-P1653</f>
        <v>0</v>
      </c>
      <c r="S1653" s="180">
        <v>5775178</v>
      </c>
      <c r="T1653" s="180">
        <f t="shared" ref="T1653:T1656" si="2933">S1653/1000000</f>
        <v>5.7751780000000004</v>
      </c>
      <c r="U1653" s="186">
        <f t="shared" si="2911"/>
        <v>0</v>
      </c>
      <c r="V1653" s="227">
        <v>25</v>
      </c>
      <c r="W1653" s="239">
        <f t="shared" ref="W1653:W1656" si="2934">SUM(S1653/(V1653*1000000))</f>
        <v>0.23100712000000001</v>
      </c>
      <c r="X1653" s="186">
        <f t="shared" si="2908"/>
        <v>0.11360984</v>
      </c>
      <c r="Y1653" s="195">
        <v>2017</v>
      </c>
      <c r="Z1653" s="202"/>
      <c r="AA1653" s="202"/>
      <c r="AB1653" s="203" t="s">
        <v>4878</v>
      </c>
      <c r="AC1653" s="202"/>
    </row>
    <row r="1654" spans="1:29">
      <c r="A1654" s="262" t="s">
        <v>4879</v>
      </c>
      <c r="B1654" s="177">
        <v>23</v>
      </c>
      <c r="C1654" s="195">
        <v>35</v>
      </c>
      <c r="D1654" s="180">
        <f t="shared" si="2927"/>
        <v>29</v>
      </c>
      <c r="E1654" s="180">
        <v>72</v>
      </c>
      <c r="F1654" s="195">
        <v>45</v>
      </c>
      <c r="G1654" s="181">
        <f t="shared" si="2872"/>
        <v>27</v>
      </c>
      <c r="H1654" s="182">
        <f t="shared" si="2928"/>
        <v>58.5</v>
      </c>
      <c r="I1654" s="181">
        <f t="shared" si="2873"/>
        <v>-29.5</v>
      </c>
      <c r="J1654" s="196" t="s">
        <v>1609</v>
      </c>
      <c r="K1654" s="196" t="s">
        <v>1609</v>
      </c>
      <c r="L1654" s="197" t="s">
        <v>1547</v>
      </c>
      <c r="M1654" s="198">
        <f t="shared" si="2929"/>
        <v>2.7024300000000001</v>
      </c>
      <c r="N1654" s="180">
        <v>2702430</v>
      </c>
      <c r="O1654" s="198">
        <f t="shared" si="2930"/>
        <v>6.9019649999999997</v>
      </c>
      <c r="P1654" s="180">
        <v>6901965</v>
      </c>
      <c r="Q1654" s="198">
        <f t="shared" si="2931"/>
        <v>0</v>
      </c>
      <c r="R1654" s="181">
        <f t="shared" si="2932"/>
        <v>0</v>
      </c>
      <c r="S1654" s="180">
        <v>6901965</v>
      </c>
      <c r="T1654" s="180">
        <f t="shared" si="2933"/>
        <v>6.9019649999999997</v>
      </c>
      <c r="U1654" s="186">
        <f t="shared" si="2911"/>
        <v>0</v>
      </c>
      <c r="V1654" s="227">
        <v>31</v>
      </c>
      <c r="W1654" s="239">
        <f t="shared" si="2934"/>
        <v>0.22264403225806451</v>
      </c>
      <c r="X1654" s="186">
        <f t="shared" si="2908"/>
        <v>8.7175161290322586E-2</v>
      </c>
      <c r="Y1654" s="195">
        <v>2017</v>
      </c>
      <c r="Z1654" s="202"/>
      <c r="AA1654" s="202"/>
      <c r="AB1654" s="203" t="s">
        <v>4880</v>
      </c>
      <c r="AC1654" s="202"/>
    </row>
    <row r="1655" spans="1:29">
      <c r="A1655" s="229" t="s">
        <v>4881</v>
      </c>
      <c r="B1655" s="177">
        <v>24</v>
      </c>
      <c r="C1655" s="206">
        <v>40</v>
      </c>
      <c r="D1655" s="177">
        <f t="shared" si="2927"/>
        <v>32</v>
      </c>
      <c r="E1655" s="177">
        <v>72</v>
      </c>
      <c r="F1655" s="177">
        <v>70</v>
      </c>
      <c r="G1655" s="177">
        <f t="shared" si="2872"/>
        <v>2</v>
      </c>
      <c r="H1655" s="177">
        <f t="shared" si="2928"/>
        <v>71</v>
      </c>
      <c r="I1655" s="177">
        <f t="shared" si="2873"/>
        <v>-39</v>
      </c>
      <c r="J1655" s="204" t="s">
        <v>1554</v>
      </c>
      <c r="K1655" s="231" t="s">
        <v>1554</v>
      </c>
      <c r="L1655" s="232" t="s">
        <v>1541</v>
      </c>
      <c r="M1655" s="216">
        <f t="shared" si="2929"/>
        <v>2.679027</v>
      </c>
      <c r="N1655" s="233">
        <v>2679027</v>
      </c>
      <c r="O1655" s="216">
        <f t="shared" si="2930"/>
        <v>5.3326209999999996</v>
      </c>
      <c r="P1655" s="180">
        <v>5332621</v>
      </c>
      <c r="Q1655" s="216">
        <f t="shared" si="2931"/>
        <v>4.5999999999999996</v>
      </c>
      <c r="R1655" s="233">
        <v>4600000</v>
      </c>
      <c r="S1655" s="180">
        <f t="shared" ref="S1655:S1656" si="2935">P1655+R1655</f>
        <v>9932621</v>
      </c>
      <c r="T1655" s="180">
        <f t="shared" si="2933"/>
        <v>9.9326209999999993</v>
      </c>
      <c r="U1655" s="234">
        <f t="shared" si="2911"/>
        <v>0.46312045934300727</v>
      </c>
      <c r="V1655" s="227">
        <v>45</v>
      </c>
      <c r="W1655" s="235">
        <f t="shared" si="2934"/>
        <v>0.22072491111111112</v>
      </c>
      <c r="X1655" s="234">
        <f t="shared" si="2908"/>
        <v>5.9533933333333337E-2</v>
      </c>
      <c r="Y1655" s="177">
        <v>2019</v>
      </c>
      <c r="Z1655" s="236"/>
      <c r="AA1655" s="236"/>
      <c r="AB1655" s="232" t="s">
        <v>1537</v>
      </c>
      <c r="AC1655" s="190"/>
    </row>
    <row r="1656" spans="1:29">
      <c r="A1656" s="229" t="s">
        <v>4882</v>
      </c>
      <c r="B1656" s="177">
        <v>83</v>
      </c>
      <c r="C1656" s="206">
        <v>66</v>
      </c>
      <c r="D1656" s="177">
        <f t="shared" si="2927"/>
        <v>74.5</v>
      </c>
      <c r="E1656" s="177">
        <v>85</v>
      </c>
      <c r="F1656" s="177">
        <v>70</v>
      </c>
      <c r="G1656" s="177">
        <f t="shared" si="2872"/>
        <v>15</v>
      </c>
      <c r="H1656" s="177">
        <f t="shared" si="2928"/>
        <v>77.5</v>
      </c>
      <c r="I1656" s="177">
        <f t="shared" si="2873"/>
        <v>-3</v>
      </c>
      <c r="J1656" s="204" t="s">
        <v>1554</v>
      </c>
      <c r="K1656" s="231" t="s">
        <v>1554</v>
      </c>
      <c r="L1656" s="232" t="s">
        <v>1536</v>
      </c>
      <c r="M1656" s="216">
        <f t="shared" si="2929"/>
        <v>2.9165480000000001</v>
      </c>
      <c r="N1656" s="233">
        <v>2916548</v>
      </c>
      <c r="O1656" s="216">
        <f t="shared" si="2930"/>
        <v>23.898613999999998</v>
      </c>
      <c r="P1656" s="180">
        <v>23898614</v>
      </c>
      <c r="Q1656" s="216">
        <f t="shared" si="2931"/>
        <v>13.293898</v>
      </c>
      <c r="R1656" s="233">
        <v>13293898</v>
      </c>
      <c r="S1656" s="180">
        <f t="shared" si="2935"/>
        <v>37192512</v>
      </c>
      <c r="T1656" s="180">
        <f t="shared" si="2933"/>
        <v>37.192512000000001</v>
      </c>
      <c r="U1656" s="234">
        <f t="shared" si="2911"/>
        <v>0.35743479762808167</v>
      </c>
      <c r="V1656" s="227">
        <v>175</v>
      </c>
      <c r="W1656" s="235">
        <f t="shared" si="2934"/>
        <v>0.21252863999999999</v>
      </c>
      <c r="X1656" s="234">
        <f t="shared" si="2908"/>
        <v>1.6665988571428571E-2</v>
      </c>
      <c r="Y1656" s="177">
        <v>2019</v>
      </c>
      <c r="Z1656" s="236"/>
      <c r="AA1656" s="236"/>
      <c r="AB1656" s="248" t="s">
        <v>4883</v>
      </c>
      <c r="AC1656" s="190"/>
    </row>
    <row r="1657" spans="1:29">
      <c r="A1657" s="261" t="s">
        <v>4884</v>
      </c>
      <c r="B1657" s="218">
        <v>34</v>
      </c>
      <c r="C1657" s="178">
        <v>37</v>
      </c>
      <c r="D1657" s="218">
        <f>AVERAGE(B1657:C1657)</f>
        <v>35.5</v>
      </c>
      <c r="E1657" s="178">
        <v>68</v>
      </c>
      <c r="F1657" s="178">
        <v>55</v>
      </c>
      <c r="G1657" s="178">
        <f t="shared" si="2872"/>
        <v>13</v>
      </c>
      <c r="H1657" s="178">
        <f>AVERAGE(E1657:F1657)</f>
        <v>61.5</v>
      </c>
      <c r="I1657" s="218">
        <f t="shared" si="2873"/>
        <v>-26</v>
      </c>
      <c r="J1657" s="213" t="s">
        <v>1609</v>
      </c>
      <c r="K1657" s="213" t="s">
        <v>1815</v>
      </c>
      <c r="L1657" s="213" t="s">
        <v>1541</v>
      </c>
      <c r="M1657" s="221">
        <v>3.5</v>
      </c>
      <c r="N1657" s="222">
        <f>M1657*1000000</f>
        <v>3500000</v>
      </c>
      <c r="O1657" s="184">
        <v>7.92</v>
      </c>
      <c r="P1657" s="222">
        <f>O1657*1000000</f>
        <v>7920000</v>
      </c>
      <c r="Q1657" s="184">
        <v>1.4</v>
      </c>
      <c r="R1657" s="180">
        <f>SUM(Q1657*1000000)</f>
        <v>1400000</v>
      </c>
      <c r="S1657" s="222">
        <f>T1657*1000000</f>
        <v>9320000</v>
      </c>
      <c r="T1657" s="222">
        <v>9.32</v>
      </c>
      <c r="U1657" s="209">
        <f t="shared" si="2911"/>
        <v>0.15021459227467812</v>
      </c>
      <c r="V1657" s="187">
        <v>45</v>
      </c>
      <c r="W1657" s="223">
        <f>SUM(T1657/V1657)</f>
        <v>0.20711111111111111</v>
      </c>
      <c r="X1657" s="228">
        <f t="shared" si="2908"/>
        <v>7.7777777777777779E-2</v>
      </c>
      <c r="Y1657" s="178">
        <v>2008</v>
      </c>
      <c r="Z1657" s="190"/>
      <c r="AA1657" s="190"/>
      <c r="AB1657" s="224" t="s">
        <v>4885</v>
      </c>
      <c r="AC1657" s="189"/>
    </row>
    <row r="1658" spans="1:29">
      <c r="A1658" s="268" t="s">
        <v>4886</v>
      </c>
      <c r="B1658" s="177">
        <v>70</v>
      </c>
      <c r="C1658" s="178">
        <v>53</v>
      </c>
      <c r="D1658" s="180">
        <f t="shared" ref="D1658:D1660" si="2936">(B1658+C1658)/2</f>
        <v>61.5</v>
      </c>
      <c r="E1658" s="178">
        <v>55</v>
      </c>
      <c r="F1658" s="180">
        <v>74</v>
      </c>
      <c r="G1658" s="181">
        <f t="shared" si="2872"/>
        <v>-19</v>
      </c>
      <c r="H1658" s="182">
        <f t="shared" ref="H1658:H1660" si="2937">(E1658+F1658)/2</f>
        <v>64.5</v>
      </c>
      <c r="I1658" s="181">
        <f t="shared" si="2873"/>
        <v>-3</v>
      </c>
      <c r="J1658" s="204" t="s">
        <v>1565</v>
      </c>
      <c r="K1658" s="204" t="s">
        <v>1565</v>
      </c>
      <c r="L1658" s="183" t="s">
        <v>1547</v>
      </c>
      <c r="M1658" s="184">
        <f t="shared" ref="M1658:M1660" si="2938">N1658/1000000</f>
        <v>6.0131999999999998E-2</v>
      </c>
      <c r="N1658" s="180">
        <v>60132</v>
      </c>
      <c r="O1658" s="184">
        <f t="shared" ref="O1658:O1660" si="2939">P1658/1000000</f>
        <v>1.418682</v>
      </c>
      <c r="P1658" s="180">
        <v>1418682</v>
      </c>
      <c r="Q1658" s="184">
        <f t="shared" ref="Q1658:Q1660" si="2940">R1658/1000000</f>
        <v>0</v>
      </c>
      <c r="R1658" s="185">
        <v>0</v>
      </c>
      <c r="S1658" s="180">
        <v>1418682</v>
      </c>
      <c r="T1658" s="185">
        <f>S1658/100000</f>
        <v>14.186820000000001</v>
      </c>
      <c r="U1658" s="182">
        <v>0</v>
      </c>
      <c r="V1658" s="187">
        <v>7</v>
      </c>
      <c r="W1658" s="239">
        <f t="shared" ref="W1658:W1660" si="2941">SUM(S1658/(V1658*1000000))</f>
        <v>0.20266885714285715</v>
      </c>
      <c r="X1658" s="186">
        <f t="shared" si="2908"/>
        <v>8.5902857142857135E-3</v>
      </c>
      <c r="Y1658" s="178">
        <v>2018</v>
      </c>
      <c r="Z1658" s="190"/>
      <c r="AA1658" s="190"/>
      <c r="AB1658" s="191" t="s">
        <v>4887</v>
      </c>
      <c r="AC1658" s="190"/>
    </row>
    <row r="1659" spans="1:29">
      <c r="A1659" s="262" t="s">
        <v>4888</v>
      </c>
      <c r="B1659" s="177">
        <v>80</v>
      </c>
      <c r="C1659" s="195">
        <v>70</v>
      </c>
      <c r="D1659" s="180">
        <f t="shared" si="2936"/>
        <v>75</v>
      </c>
      <c r="E1659" s="195">
        <v>59</v>
      </c>
      <c r="F1659" s="195">
        <v>61</v>
      </c>
      <c r="G1659" s="182">
        <f t="shared" si="2872"/>
        <v>-2</v>
      </c>
      <c r="H1659" s="182">
        <f t="shared" si="2937"/>
        <v>60</v>
      </c>
      <c r="I1659" s="181">
        <f t="shared" si="2873"/>
        <v>15</v>
      </c>
      <c r="J1659" s="196" t="s">
        <v>1636</v>
      </c>
      <c r="K1659" s="196" t="s">
        <v>1691</v>
      </c>
      <c r="L1659" s="197" t="s">
        <v>1547</v>
      </c>
      <c r="M1659" s="198">
        <f t="shared" si="2938"/>
        <v>0.120226</v>
      </c>
      <c r="N1659" s="180">
        <v>120226</v>
      </c>
      <c r="O1659" s="198">
        <f t="shared" si="2939"/>
        <v>3.0292870000000001</v>
      </c>
      <c r="P1659" s="180">
        <v>3029287</v>
      </c>
      <c r="Q1659" s="198">
        <f t="shared" si="2940"/>
        <v>0</v>
      </c>
      <c r="R1659" s="181">
        <f t="shared" ref="R1659:R1660" si="2942">S1659-P1659</f>
        <v>0</v>
      </c>
      <c r="S1659" s="180">
        <v>3029287</v>
      </c>
      <c r="T1659" s="180">
        <f t="shared" ref="T1659:T1660" si="2943">S1659/1000000</f>
        <v>3.0292870000000001</v>
      </c>
      <c r="U1659" s="186">
        <f t="shared" ref="U1659:U1664" si="2944">(R1659/S1659)</f>
        <v>0</v>
      </c>
      <c r="V1659" s="227">
        <v>15</v>
      </c>
      <c r="W1659" s="239">
        <f t="shared" si="2941"/>
        <v>0.20195246666666666</v>
      </c>
      <c r="X1659" s="186">
        <f t="shared" si="2908"/>
        <v>8.0150666666666658E-3</v>
      </c>
      <c r="Y1659" s="195">
        <v>2017</v>
      </c>
      <c r="Z1659" s="202"/>
      <c r="AA1659" s="202"/>
      <c r="AB1659" s="203" t="s">
        <v>4889</v>
      </c>
      <c r="AC1659" s="202"/>
    </row>
    <row r="1660" spans="1:29">
      <c r="A1660" s="262" t="s">
        <v>4890</v>
      </c>
      <c r="B1660" s="177">
        <v>94</v>
      </c>
      <c r="C1660" s="195">
        <v>76</v>
      </c>
      <c r="D1660" s="180">
        <f t="shared" si="2936"/>
        <v>85</v>
      </c>
      <c r="E1660" s="195">
        <v>86</v>
      </c>
      <c r="F1660" s="195">
        <v>76</v>
      </c>
      <c r="G1660" s="182">
        <f t="shared" si="2872"/>
        <v>10</v>
      </c>
      <c r="H1660" s="182">
        <f t="shared" si="2937"/>
        <v>81</v>
      </c>
      <c r="I1660" s="181">
        <f t="shared" si="2873"/>
        <v>4</v>
      </c>
      <c r="J1660" s="196" t="s">
        <v>1572</v>
      </c>
      <c r="K1660" s="196" t="s">
        <v>1572</v>
      </c>
      <c r="L1660" s="183" t="s">
        <v>1584</v>
      </c>
      <c r="M1660" s="198">
        <f t="shared" si="2938"/>
        <v>1.61104</v>
      </c>
      <c r="N1660" s="180">
        <v>1611040</v>
      </c>
      <c r="O1660" s="198">
        <f t="shared" si="2939"/>
        <v>4.2111289999999997</v>
      </c>
      <c r="P1660" s="180">
        <v>4211129</v>
      </c>
      <c r="Q1660" s="198">
        <f t="shared" si="2940"/>
        <v>1.7787980000000001</v>
      </c>
      <c r="R1660" s="181">
        <f t="shared" si="2942"/>
        <v>1778798</v>
      </c>
      <c r="S1660" s="180">
        <v>5989927</v>
      </c>
      <c r="T1660" s="180">
        <f t="shared" si="2943"/>
        <v>5.9899269999999998</v>
      </c>
      <c r="U1660" s="186">
        <f t="shared" si="2944"/>
        <v>0.29696488788594588</v>
      </c>
      <c r="V1660" s="227">
        <v>30</v>
      </c>
      <c r="W1660" s="239">
        <f t="shared" si="2941"/>
        <v>0.19966423333333333</v>
      </c>
      <c r="X1660" s="186">
        <f t="shared" si="2908"/>
        <v>5.3701333333333337E-2</v>
      </c>
      <c r="Y1660" s="195">
        <v>2017</v>
      </c>
      <c r="Z1660" s="202"/>
      <c r="AA1660" s="202"/>
      <c r="AB1660" s="203" t="s">
        <v>4891</v>
      </c>
      <c r="AC1660" s="202"/>
    </row>
    <row r="1661" spans="1:29">
      <c r="A1661" s="261" t="s">
        <v>4892</v>
      </c>
      <c r="B1661" s="218">
        <v>61</v>
      </c>
      <c r="C1661" s="178">
        <v>55</v>
      </c>
      <c r="D1661" s="218">
        <f>AVERAGE(B1661:C1661)</f>
        <v>58</v>
      </c>
      <c r="E1661" s="178">
        <v>47</v>
      </c>
      <c r="F1661" s="178">
        <v>68</v>
      </c>
      <c r="G1661" s="178">
        <f t="shared" si="2872"/>
        <v>-21</v>
      </c>
      <c r="H1661" s="178">
        <f>AVERAGE(E1661:F1661)</f>
        <v>57.5</v>
      </c>
      <c r="I1661" s="218">
        <f t="shared" si="2873"/>
        <v>0.5</v>
      </c>
      <c r="J1661" s="213" t="s">
        <v>1550</v>
      </c>
      <c r="K1661" s="213" t="s">
        <v>1633</v>
      </c>
      <c r="L1661" s="213" t="s">
        <v>1547</v>
      </c>
      <c r="M1661" s="221">
        <v>0.51</v>
      </c>
      <c r="N1661" s="222">
        <f>M1661*1000000</f>
        <v>510000</v>
      </c>
      <c r="O1661" s="184">
        <v>1.48</v>
      </c>
      <c r="P1661" s="222">
        <f>O1661*1000000</f>
        <v>1480000</v>
      </c>
      <c r="Q1661" s="184">
        <v>0.49</v>
      </c>
      <c r="R1661" s="180">
        <f>SUM(Q1661*1000000)</f>
        <v>490000</v>
      </c>
      <c r="S1661" s="222">
        <f>T1661*1000000</f>
        <v>1970000</v>
      </c>
      <c r="T1661" s="222">
        <f>SUM(O1661+Q1661)</f>
        <v>1.97</v>
      </c>
      <c r="U1661" s="209">
        <f t="shared" si="2944"/>
        <v>0.24873096446700507</v>
      </c>
      <c r="V1661" s="187">
        <v>10</v>
      </c>
      <c r="W1661" s="223">
        <f>SUM(T1661/V1661)</f>
        <v>0.19700000000000001</v>
      </c>
      <c r="X1661" s="228">
        <f t="shared" si="2908"/>
        <v>5.1000000000000004E-2</v>
      </c>
      <c r="Y1661" s="178">
        <v>2010</v>
      </c>
      <c r="Z1661" s="190"/>
      <c r="AA1661" s="190"/>
      <c r="AB1661" s="224" t="s">
        <v>4893</v>
      </c>
      <c r="AC1661" s="189"/>
    </row>
    <row r="1662" spans="1:29">
      <c r="A1662" s="262" t="s">
        <v>4894</v>
      </c>
      <c r="B1662" s="177">
        <v>5</v>
      </c>
      <c r="C1662" s="195">
        <v>21</v>
      </c>
      <c r="D1662" s="180">
        <f>(B1662+C1662)/2</f>
        <v>13</v>
      </c>
      <c r="E1662" s="180">
        <v>17</v>
      </c>
      <c r="F1662" s="195">
        <v>41</v>
      </c>
      <c r="G1662" s="181">
        <f t="shared" si="2872"/>
        <v>-24</v>
      </c>
      <c r="H1662" s="211">
        <f>(E1662+F1662)/2</f>
        <v>29</v>
      </c>
      <c r="I1662" s="181">
        <f t="shared" si="2873"/>
        <v>-16</v>
      </c>
      <c r="J1662" s="196" t="s">
        <v>1609</v>
      </c>
      <c r="K1662" s="196" t="s">
        <v>1842</v>
      </c>
      <c r="L1662" s="197" t="s">
        <v>1547</v>
      </c>
      <c r="M1662" s="198">
        <f>N1662/1000000</f>
        <v>3.2014589999999998</v>
      </c>
      <c r="N1662" s="180">
        <v>3201459</v>
      </c>
      <c r="O1662" s="198">
        <f>P1662/1000000</f>
        <v>4.2789039999999998</v>
      </c>
      <c r="P1662" s="180">
        <v>4278904</v>
      </c>
      <c r="Q1662" s="198">
        <f>R1662/1000000</f>
        <v>0</v>
      </c>
      <c r="R1662" s="181">
        <f>S1662-P1662</f>
        <v>0</v>
      </c>
      <c r="S1662" s="180">
        <v>4278904</v>
      </c>
      <c r="T1662" s="180">
        <f t="shared" ref="T1662:T1664" si="2945">S1662/1000000</f>
        <v>4.2789039999999998</v>
      </c>
      <c r="U1662" s="186">
        <f t="shared" si="2944"/>
        <v>0</v>
      </c>
      <c r="V1662" s="227">
        <v>22</v>
      </c>
      <c r="W1662" s="239">
        <f>SUM(S1662/(V1662*1000000))</f>
        <v>0.19449563636363637</v>
      </c>
      <c r="X1662" s="186">
        <f t="shared" si="2908"/>
        <v>0.14552086363636363</v>
      </c>
      <c r="Y1662" s="195">
        <v>2017</v>
      </c>
      <c r="Z1662" s="202"/>
      <c r="AA1662" s="202"/>
      <c r="AB1662" s="212" t="s">
        <v>1537</v>
      </c>
      <c r="AC1662" s="202"/>
    </row>
    <row r="1663" spans="1:29">
      <c r="A1663" s="261" t="s">
        <v>4895</v>
      </c>
      <c r="B1663" s="206">
        <v>36</v>
      </c>
      <c r="C1663" s="189">
        <v>49</v>
      </c>
      <c r="D1663" s="218">
        <f t="shared" ref="D1663:D1664" si="2946">AVERAGE(B1663:C1663)</f>
        <v>42.5</v>
      </c>
      <c r="E1663" s="189">
        <v>43</v>
      </c>
      <c r="F1663" s="178">
        <v>56</v>
      </c>
      <c r="G1663" s="178">
        <f t="shared" si="2872"/>
        <v>-13</v>
      </c>
      <c r="H1663" s="178">
        <f t="shared" ref="H1663:H1664" si="2947">AVERAGE(E1663:F1663)</f>
        <v>49.5</v>
      </c>
      <c r="I1663" s="218">
        <f t="shared" si="2873"/>
        <v>-7</v>
      </c>
      <c r="J1663" s="213" t="s">
        <v>1601</v>
      </c>
      <c r="K1663" s="213" t="s">
        <v>1782</v>
      </c>
      <c r="L1663" s="213" t="s">
        <v>1541</v>
      </c>
      <c r="M1663" s="184">
        <v>6.91</v>
      </c>
      <c r="N1663" s="222">
        <f t="shared" ref="N1663:N1664" si="2948">M1663*1000000</f>
        <v>6910000</v>
      </c>
      <c r="O1663" s="184">
        <v>21.39</v>
      </c>
      <c r="P1663" s="222">
        <f t="shared" ref="P1663:P1664" si="2949">O1663*1000000</f>
        <v>21390000</v>
      </c>
      <c r="Q1663" s="184">
        <v>17.600000000000001</v>
      </c>
      <c r="R1663" s="180">
        <f t="shared" ref="R1663:R1664" si="2950">SUM(Q1663*1000000)</f>
        <v>17600000</v>
      </c>
      <c r="S1663" s="185">
        <f t="shared" ref="S1663:S1664" si="2951">SUM(N1663:P1663)</f>
        <v>28300021.390000001</v>
      </c>
      <c r="T1663" s="180">
        <f t="shared" si="2945"/>
        <v>28.300021390000001</v>
      </c>
      <c r="U1663" s="209">
        <f t="shared" si="2944"/>
        <v>0.62190765715177432</v>
      </c>
      <c r="V1663" s="187">
        <v>150</v>
      </c>
      <c r="W1663" s="223">
        <f t="shared" ref="W1663:W1664" si="2952">SUM(T1663/V1663)</f>
        <v>0.18866680926666668</v>
      </c>
      <c r="X1663" s="228">
        <f t="shared" si="2908"/>
        <v>4.6066666666666665E-2</v>
      </c>
      <c r="Y1663" s="178">
        <v>2011</v>
      </c>
      <c r="Z1663" s="190"/>
      <c r="AA1663" s="190"/>
      <c r="AB1663" s="224" t="s">
        <v>4896</v>
      </c>
      <c r="AC1663" s="189"/>
    </row>
    <row r="1664" spans="1:29">
      <c r="A1664" s="261" t="s">
        <v>4897</v>
      </c>
      <c r="B1664" s="206">
        <v>46</v>
      </c>
      <c r="C1664" s="189">
        <v>50</v>
      </c>
      <c r="D1664" s="218">
        <f t="shared" si="2946"/>
        <v>48</v>
      </c>
      <c r="E1664" s="189">
        <v>66</v>
      </c>
      <c r="F1664" s="178">
        <v>62</v>
      </c>
      <c r="G1664" s="178">
        <f t="shared" si="2872"/>
        <v>4</v>
      </c>
      <c r="H1664" s="178">
        <f t="shared" si="2947"/>
        <v>64</v>
      </c>
      <c r="I1664" s="218">
        <f t="shared" si="2873"/>
        <v>-16</v>
      </c>
      <c r="J1664" s="183" t="s">
        <v>1534</v>
      </c>
      <c r="K1664" s="213" t="s">
        <v>2094</v>
      </c>
      <c r="L1664" s="213" t="s">
        <v>1547</v>
      </c>
      <c r="M1664" s="184">
        <v>1.02</v>
      </c>
      <c r="N1664" s="222">
        <f t="shared" si="2948"/>
        <v>1020000</v>
      </c>
      <c r="O1664" s="184">
        <v>4.46</v>
      </c>
      <c r="P1664" s="222">
        <f t="shared" si="2949"/>
        <v>4460000</v>
      </c>
      <c r="Q1664" s="184">
        <v>10.93</v>
      </c>
      <c r="R1664" s="180">
        <f t="shared" si="2950"/>
        <v>10930000</v>
      </c>
      <c r="S1664" s="185">
        <f t="shared" si="2951"/>
        <v>5480004.46</v>
      </c>
      <c r="T1664" s="180">
        <f t="shared" si="2945"/>
        <v>5.48000446</v>
      </c>
      <c r="U1664" s="209">
        <f t="shared" si="2944"/>
        <v>1.9945239241648354</v>
      </c>
      <c r="V1664" s="187">
        <v>30</v>
      </c>
      <c r="W1664" s="223">
        <f t="shared" si="2952"/>
        <v>0.18266681533333334</v>
      </c>
      <c r="X1664" s="228">
        <f t="shared" si="2908"/>
        <v>3.4000000000000002E-2</v>
      </c>
      <c r="Y1664" s="178">
        <v>2011</v>
      </c>
      <c r="Z1664" s="190"/>
      <c r="AA1664" s="190"/>
      <c r="AB1664" s="224" t="s">
        <v>4898</v>
      </c>
      <c r="AC1664" s="189"/>
    </row>
    <row r="1665" spans="1:29">
      <c r="A1665" s="268" t="s">
        <v>4899</v>
      </c>
      <c r="B1665" s="177">
        <v>44</v>
      </c>
      <c r="C1665" s="178">
        <v>35</v>
      </c>
      <c r="D1665" s="180">
        <f>(B1665+C1665)/2</f>
        <v>39.5</v>
      </c>
      <c r="E1665" s="178">
        <v>25</v>
      </c>
      <c r="F1665" s="180">
        <v>43</v>
      </c>
      <c r="G1665" s="181">
        <f t="shared" si="2872"/>
        <v>-18</v>
      </c>
      <c r="H1665" s="182">
        <f>(E1665+F1665)/2</f>
        <v>34</v>
      </c>
      <c r="I1665" s="181">
        <f t="shared" si="2873"/>
        <v>5.5</v>
      </c>
      <c r="J1665" s="183" t="s">
        <v>1534</v>
      </c>
      <c r="K1665" s="183" t="s">
        <v>1535</v>
      </c>
      <c r="L1665" s="183" t="s">
        <v>1547</v>
      </c>
      <c r="M1665" s="184">
        <f t="shared" ref="M1665:M1680" si="2953">N1665/1000000</f>
        <v>3.0243989999999998</v>
      </c>
      <c r="N1665" s="180">
        <v>3024399</v>
      </c>
      <c r="O1665" s="184">
        <f t="shared" ref="O1665:O1680" si="2954">P1665/1000000</f>
        <v>6.1158239999999999</v>
      </c>
      <c r="P1665" s="180">
        <v>6115824</v>
      </c>
      <c r="Q1665" s="184">
        <v>0</v>
      </c>
      <c r="R1665" s="185">
        <v>0</v>
      </c>
      <c r="S1665" s="180">
        <v>6115824</v>
      </c>
      <c r="T1665" s="185">
        <f>S1665/100000</f>
        <v>61.158239999999999</v>
      </c>
      <c r="U1665" s="182">
        <v>0</v>
      </c>
      <c r="V1665" s="187">
        <v>35</v>
      </c>
      <c r="W1665" s="239">
        <f>SUM(S1665/(V1665*1000000))</f>
        <v>0.17473782857142858</v>
      </c>
      <c r="X1665" s="186">
        <f t="shared" si="2908"/>
        <v>8.6411399999999999E-2</v>
      </c>
      <c r="Y1665" s="178">
        <v>2018</v>
      </c>
      <c r="Z1665" s="190"/>
      <c r="AA1665" s="190"/>
      <c r="AB1665" s="191" t="s">
        <v>4900</v>
      </c>
      <c r="AC1665" s="190"/>
    </row>
    <row r="1666" spans="1:29">
      <c r="A1666" s="263" t="s">
        <v>4901</v>
      </c>
      <c r="B1666" s="206">
        <v>91</v>
      </c>
      <c r="C1666" s="189">
        <v>88</v>
      </c>
      <c r="D1666" s="253">
        <f t="shared" ref="D1666:D1667" si="2955">AVERAGE(B1666:C1666)</f>
        <v>89.5</v>
      </c>
      <c r="E1666" s="189">
        <v>85</v>
      </c>
      <c r="F1666" s="189">
        <v>82</v>
      </c>
      <c r="G1666" s="244">
        <f t="shared" si="2872"/>
        <v>3</v>
      </c>
      <c r="H1666" s="244">
        <f t="shared" ref="H1666:H1667" si="2956">AVERAGE(E1666:F1666)</f>
        <v>83.5</v>
      </c>
      <c r="I1666" s="244">
        <f t="shared" si="2873"/>
        <v>6</v>
      </c>
      <c r="J1666" s="193" t="s">
        <v>1554</v>
      </c>
      <c r="K1666" s="193" t="s">
        <v>1826</v>
      </c>
      <c r="L1666" s="193" t="s">
        <v>1547</v>
      </c>
      <c r="M1666" s="184">
        <f t="shared" si="2953"/>
        <v>0.100316</v>
      </c>
      <c r="N1666" s="185">
        <v>100316</v>
      </c>
      <c r="O1666" s="184">
        <f t="shared" si="2954"/>
        <v>2.1997870000000002</v>
      </c>
      <c r="P1666" s="185">
        <v>2199787</v>
      </c>
      <c r="Q1666" s="184">
        <f t="shared" ref="Q1666:Q1671" si="2957">R1666/1000000</f>
        <v>5.1800189999999997</v>
      </c>
      <c r="R1666" s="185">
        <v>5180019</v>
      </c>
      <c r="S1666" s="185">
        <v>7379806</v>
      </c>
      <c r="T1666" s="185">
        <f t="shared" ref="T1666:T1670" si="2958">S1666/1000000</f>
        <v>7.3798060000000003</v>
      </c>
      <c r="U1666" s="209">
        <f t="shared" ref="U1666:U1669" si="2959">(R1666/S1666)</f>
        <v>0.70191804500009891</v>
      </c>
      <c r="V1666" s="187">
        <v>44</v>
      </c>
      <c r="W1666" s="223">
        <f t="shared" ref="W1666:W1667" si="2960">SUM(T1666/V1666)</f>
        <v>0.16772286363636366</v>
      </c>
      <c r="X1666" s="228">
        <f t="shared" si="2908"/>
        <v>2.2799090909090911E-3</v>
      </c>
      <c r="Y1666" s="189">
        <v>2013</v>
      </c>
      <c r="Z1666" s="190"/>
      <c r="AA1666" s="190"/>
      <c r="AB1666" s="224" t="s">
        <v>4902</v>
      </c>
      <c r="AC1666" s="189"/>
    </row>
    <row r="1667" spans="1:29">
      <c r="A1667" s="263" t="s">
        <v>4903</v>
      </c>
      <c r="B1667" s="206">
        <v>41</v>
      </c>
      <c r="C1667" s="189">
        <v>49</v>
      </c>
      <c r="D1667" s="253">
        <f t="shared" si="2955"/>
        <v>45</v>
      </c>
      <c r="E1667" s="189">
        <v>37</v>
      </c>
      <c r="F1667" s="189">
        <v>47</v>
      </c>
      <c r="G1667" s="244">
        <f t="shared" si="2872"/>
        <v>-10</v>
      </c>
      <c r="H1667" s="244">
        <f t="shared" si="2956"/>
        <v>42</v>
      </c>
      <c r="I1667" s="244">
        <f t="shared" si="2873"/>
        <v>3</v>
      </c>
      <c r="J1667" s="193" t="s">
        <v>1544</v>
      </c>
      <c r="K1667" s="193" t="s">
        <v>4904</v>
      </c>
      <c r="L1667" s="193" t="s">
        <v>1541</v>
      </c>
      <c r="M1667" s="184">
        <f t="shared" si="2953"/>
        <v>0.885382</v>
      </c>
      <c r="N1667" s="185">
        <v>885382</v>
      </c>
      <c r="O1667" s="184">
        <f t="shared" si="2954"/>
        <v>2.1936580000000001</v>
      </c>
      <c r="P1667" s="185">
        <v>2193658</v>
      </c>
      <c r="Q1667" s="184">
        <f t="shared" si="2957"/>
        <v>2.6673640000000001</v>
      </c>
      <c r="R1667" s="185">
        <v>2667364</v>
      </c>
      <c r="S1667" s="185">
        <v>4861022</v>
      </c>
      <c r="T1667" s="185">
        <f t="shared" si="2958"/>
        <v>4.8610220000000002</v>
      </c>
      <c r="U1667" s="209">
        <f t="shared" si="2959"/>
        <v>0.54872493891202301</v>
      </c>
      <c r="V1667" s="227">
        <v>30</v>
      </c>
      <c r="W1667" s="223">
        <f t="shared" si="2960"/>
        <v>0.16203406666666667</v>
      </c>
      <c r="X1667" s="228">
        <f t="shared" si="2908"/>
        <v>2.9512733333333332E-2</v>
      </c>
      <c r="Y1667" s="189">
        <v>2013</v>
      </c>
      <c r="Z1667" s="190"/>
      <c r="AA1667" s="190"/>
      <c r="AB1667" s="224" t="s">
        <v>4905</v>
      </c>
      <c r="AC1667" s="189"/>
    </row>
    <row r="1668" spans="1:29">
      <c r="A1668" s="262" t="s">
        <v>4906</v>
      </c>
      <c r="B1668" s="177">
        <v>46</v>
      </c>
      <c r="C1668" s="195">
        <v>48</v>
      </c>
      <c r="D1668" s="180">
        <f t="shared" ref="D1668:D1678" si="2961">(B1668+C1668)/2</f>
        <v>47</v>
      </c>
      <c r="E1668" s="180">
        <v>45</v>
      </c>
      <c r="F1668" s="195">
        <v>64</v>
      </c>
      <c r="G1668" s="181">
        <f t="shared" si="2872"/>
        <v>-19</v>
      </c>
      <c r="H1668" s="182">
        <f t="shared" ref="H1668:H1678" si="2962">(E1668+F1668)/2</f>
        <v>54.5</v>
      </c>
      <c r="I1668" s="181">
        <f t="shared" si="2873"/>
        <v>-7.5</v>
      </c>
      <c r="J1668" s="196" t="s">
        <v>1601</v>
      </c>
      <c r="K1668" s="196" t="s">
        <v>1601</v>
      </c>
      <c r="L1668" s="183" t="s">
        <v>1541</v>
      </c>
      <c r="M1668" s="198">
        <f t="shared" si="2953"/>
        <v>3.7047490000000001</v>
      </c>
      <c r="N1668" s="180">
        <v>3704749</v>
      </c>
      <c r="O1668" s="198">
        <f t="shared" si="2954"/>
        <v>9.4205459999999999</v>
      </c>
      <c r="P1668" s="180">
        <v>9420546</v>
      </c>
      <c r="Q1668" s="198">
        <f t="shared" si="2957"/>
        <v>0</v>
      </c>
      <c r="R1668" s="181">
        <f t="shared" ref="R1668:R1669" si="2963">S1668-P1668</f>
        <v>0</v>
      </c>
      <c r="S1668" s="180">
        <v>9420546</v>
      </c>
      <c r="T1668" s="180">
        <f t="shared" si="2958"/>
        <v>9.4205459999999999</v>
      </c>
      <c r="U1668" s="186">
        <f t="shared" si="2959"/>
        <v>0</v>
      </c>
      <c r="V1668" s="227">
        <v>60</v>
      </c>
      <c r="W1668" s="239">
        <f t="shared" ref="W1668:W1669" si="2964">SUM(S1668/(V1668*1000000))</f>
        <v>0.15700910000000001</v>
      </c>
      <c r="X1668" s="186">
        <f t="shared" si="2908"/>
        <v>6.1745816666666668E-2</v>
      </c>
      <c r="Y1668" s="195">
        <v>2017</v>
      </c>
      <c r="Z1668" s="202"/>
      <c r="AA1668" s="202"/>
      <c r="AB1668" s="203" t="s">
        <v>4907</v>
      </c>
      <c r="AC1668" s="202"/>
    </row>
    <row r="1669" spans="1:29">
      <c r="A1669" s="262" t="s">
        <v>4908</v>
      </c>
      <c r="B1669" s="177">
        <v>100</v>
      </c>
      <c r="C1669" s="195">
        <v>90</v>
      </c>
      <c r="D1669" s="180">
        <f t="shared" si="2961"/>
        <v>95</v>
      </c>
      <c r="E1669" s="195">
        <v>92</v>
      </c>
      <c r="F1669" s="195">
        <v>78</v>
      </c>
      <c r="G1669" s="182">
        <f t="shared" si="2872"/>
        <v>14</v>
      </c>
      <c r="H1669" s="182">
        <f t="shared" si="2962"/>
        <v>85</v>
      </c>
      <c r="I1669" s="181">
        <f t="shared" si="2873"/>
        <v>10</v>
      </c>
      <c r="J1669" s="196" t="s">
        <v>1636</v>
      </c>
      <c r="K1669" s="196" t="s">
        <v>1636</v>
      </c>
      <c r="L1669" s="197" t="s">
        <v>1547</v>
      </c>
      <c r="M1669" s="198">
        <f t="shared" si="2953"/>
        <v>1.7677579999999999</v>
      </c>
      <c r="N1669" s="180">
        <v>1767758</v>
      </c>
      <c r="O1669" s="198">
        <f t="shared" si="2954"/>
        <v>3.100479</v>
      </c>
      <c r="P1669" s="180">
        <v>3100479</v>
      </c>
      <c r="Q1669" s="198">
        <f t="shared" si="2957"/>
        <v>0</v>
      </c>
      <c r="R1669" s="181">
        <f t="shared" si="2963"/>
        <v>0</v>
      </c>
      <c r="S1669" s="180">
        <v>3100479</v>
      </c>
      <c r="T1669" s="180">
        <f t="shared" si="2958"/>
        <v>3.100479</v>
      </c>
      <c r="U1669" s="186">
        <f t="shared" si="2959"/>
        <v>0</v>
      </c>
      <c r="V1669" s="227">
        <v>20</v>
      </c>
      <c r="W1669" s="239">
        <f t="shared" si="2964"/>
        <v>0.15502394999999999</v>
      </c>
      <c r="X1669" s="186">
        <f t="shared" si="2908"/>
        <v>8.8387899999999991E-2</v>
      </c>
      <c r="Y1669" s="195">
        <v>2017</v>
      </c>
      <c r="Z1669" s="202"/>
      <c r="AA1669" s="202"/>
      <c r="AB1669" s="203" t="s">
        <v>4909</v>
      </c>
      <c r="AC1669" s="202"/>
    </row>
    <row r="1670" spans="1:29">
      <c r="A1670" s="263" t="s">
        <v>4910</v>
      </c>
      <c r="B1670" s="206">
        <v>55</v>
      </c>
      <c r="C1670" s="189">
        <v>59</v>
      </c>
      <c r="D1670" s="252">
        <f t="shared" si="2961"/>
        <v>57</v>
      </c>
      <c r="E1670" s="189">
        <v>42</v>
      </c>
      <c r="F1670" s="189">
        <v>62</v>
      </c>
      <c r="G1670" s="180">
        <f t="shared" si="2872"/>
        <v>-20</v>
      </c>
      <c r="H1670" s="195">
        <f t="shared" si="2962"/>
        <v>52</v>
      </c>
      <c r="I1670" s="208">
        <f t="shared" si="2873"/>
        <v>5</v>
      </c>
      <c r="J1670" s="193" t="s">
        <v>1550</v>
      </c>
      <c r="K1670" s="193" t="s">
        <v>1633</v>
      </c>
      <c r="L1670" s="183" t="s">
        <v>1547</v>
      </c>
      <c r="M1670" s="184">
        <f t="shared" si="2953"/>
        <v>1.5896250000000001</v>
      </c>
      <c r="N1670" s="185">
        <v>1589625</v>
      </c>
      <c r="O1670" s="184">
        <f t="shared" si="2954"/>
        <v>3.6522060000000001</v>
      </c>
      <c r="P1670" s="185">
        <v>3652206</v>
      </c>
      <c r="Q1670" s="184">
        <f t="shared" si="2957"/>
        <v>0</v>
      </c>
      <c r="R1670" s="185">
        <v>0</v>
      </c>
      <c r="S1670" s="185">
        <f>R1670+P1670</f>
        <v>3652206</v>
      </c>
      <c r="T1670" s="185">
        <f t="shared" si="2958"/>
        <v>3.6522060000000001</v>
      </c>
      <c r="U1670" s="209">
        <f>R1670/S1670</f>
        <v>0</v>
      </c>
      <c r="V1670" s="187">
        <v>25</v>
      </c>
      <c r="W1670" s="188">
        <f>SUM(T1670/V1670)</f>
        <v>0.14608824000000001</v>
      </c>
      <c r="X1670" s="209">
        <f>N1670/(V1670*1000000)</f>
        <v>6.3585000000000003E-2</v>
      </c>
      <c r="Y1670" s="189">
        <v>2016</v>
      </c>
      <c r="Z1670" s="190"/>
      <c r="AA1670" s="190"/>
      <c r="AB1670" s="193" t="s">
        <v>1537</v>
      </c>
      <c r="AC1670" s="190"/>
    </row>
    <row r="1671" spans="1:29">
      <c r="A1671" s="268" t="s">
        <v>4911</v>
      </c>
      <c r="B1671" s="177">
        <v>92</v>
      </c>
      <c r="C1671" s="178">
        <v>80</v>
      </c>
      <c r="D1671" s="180">
        <f t="shared" si="2961"/>
        <v>86</v>
      </c>
      <c r="E1671" s="178">
        <v>73</v>
      </c>
      <c r="F1671" s="180">
        <v>75</v>
      </c>
      <c r="G1671" s="181">
        <f t="shared" si="2872"/>
        <v>-2</v>
      </c>
      <c r="H1671" s="182">
        <f t="shared" si="2962"/>
        <v>74</v>
      </c>
      <c r="I1671" s="181">
        <f t="shared" si="2873"/>
        <v>12</v>
      </c>
      <c r="J1671" s="204" t="s">
        <v>1554</v>
      </c>
      <c r="K1671" s="204" t="s">
        <v>1554</v>
      </c>
      <c r="L1671" s="183" t="s">
        <v>1541</v>
      </c>
      <c r="M1671" s="184">
        <f t="shared" si="2953"/>
        <v>4.6975000000000003E-2</v>
      </c>
      <c r="N1671" s="180">
        <v>46975</v>
      </c>
      <c r="O1671" s="184">
        <f t="shared" si="2954"/>
        <v>1.1630560000000001</v>
      </c>
      <c r="P1671" s="180">
        <v>1163056</v>
      </c>
      <c r="Q1671" s="184">
        <f t="shared" si="2957"/>
        <v>0</v>
      </c>
      <c r="R1671" s="185">
        <v>0</v>
      </c>
      <c r="S1671" s="180">
        <v>1163056</v>
      </c>
      <c r="T1671" s="185">
        <f>S1671/100000</f>
        <v>11.630559999999999</v>
      </c>
      <c r="U1671" s="182">
        <v>0</v>
      </c>
      <c r="V1671" s="187">
        <v>8</v>
      </c>
      <c r="W1671" s="239">
        <f>SUM(S1671/(V1671*1000000))</f>
        <v>0.14538200000000001</v>
      </c>
      <c r="X1671" s="186">
        <f t="shared" ref="X1671:X1672" si="2965">SUM(M1671/V1671)</f>
        <v>5.8718750000000004E-3</v>
      </c>
      <c r="Y1671" s="178">
        <v>2018</v>
      </c>
      <c r="Z1671" s="190"/>
      <c r="AA1671" s="190"/>
      <c r="AB1671" s="191" t="s">
        <v>4912</v>
      </c>
      <c r="AC1671" s="190"/>
    </row>
    <row r="1672" spans="1:29">
      <c r="A1672" s="264" t="s">
        <v>4913</v>
      </c>
      <c r="B1672" s="206">
        <v>17</v>
      </c>
      <c r="C1672" s="189">
        <v>25</v>
      </c>
      <c r="D1672" s="189">
        <f t="shared" si="2961"/>
        <v>21</v>
      </c>
      <c r="E1672" s="195">
        <v>50</v>
      </c>
      <c r="F1672" s="189">
        <v>51</v>
      </c>
      <c r="G1672" s="195">
        <f t="shared" si="2872"/>
        <v>-1</v>
      </c>
      <c r="H1672" s="189">
        <f t="shared" si="2962"/>
        <v>50.5</v>
      </c>
      <c r="I1672" s="195">
        <f t="shared" si="2873"/>
        <v>-29.5</v>
      </c>
      <c r="J1672" s="193" t="s">
        <v>1601</v>
      </c>
      <c r="K1672" s="193" t="s">
        <v>1601</v>
      </c>
      <c r="L1672" s="193" t="s">
        <v>1547</v>
      </c>
      <c r="M1672" s="184">
        <f t="shared" si="2953"/>
        <v>5.5044409999999999</v>
      </c>
      <c r="N1672" s="185">
        <v>5504441</v>
      </c>
      <c r="O1672" s="184">
        <f t="shared" si="2954"/>
        <v>12.429582999999999</v>
      </c>
      <c r="P1672" s="180">
        <v>12429583</v>
      </c>
      <c r="Q1672" s="216">
        <v>1.1000000000000001</v>
      </c>
      <c r="R1672" s="180">
        <f>SUM(Q1672*1000000)</f>
        <v>1100000</v>
      </c>
      <c r="S1672" s="185">
        <f>SUM(P1672+(Q1672*1000000))</f>
        <v>13529583</v>
      </c>
      <c r="T1672" s="185">
        <f t="shared" ref="T1672:T1676" si="2966">S1672/1000000</f>
        <v>13.529583000000001</v>
      </c>
      <c r="U1672" s="209">
        <f>(R1672/S1672)</f>
        <v>8.1303318808864988E-2</v>
      </c>
      <c r="V1672" s="227">
        <v>95</v>
      </c>
      <c r="W1672" s="223">
        <f t="shared" ref="W1672:W1673" si="2967">SUM(T1672/V1672)</f>
        <v>0.14241666315789475</v>
      </c>
      <c r="X1672" s="228">
        <f t="shared" si="2965"/>
        <v>5.7941484210526313E-2</v>
      </c>
      <c r="Y1672" s="189">
        <v>2015</v>
      </c>
      <c r="Z1672" s="190"/>
      <c r="AA1672" s="190"/>
      <c r="AB1672" s="224" t="s">
        <v>4914</v>
      </c>
      <c r="AC1672" s="189"/>
    </row>
    <row r="1673" spans="1:29">
      <c r="A1673" s="263" t="s">
        <v>4915</v>
      </c>
      <c r="B1673" s="206">
        <v>37</v>
      </c>
      <c r="C1673" s="189">
        <v>51</v>
      </c>
      <c r="D1673" s="252">
        <f t="shared" si="2961"/>
        <v>44</v>
      </c>
      <c r="E1673" s="189">
        <v>63</v>
      </c>
      <c r="F1673" s="189">
        <v>73</v>
      </c>
      <c r="G1673" s="180">
        <f t="shared" si="2872"/>
        <v>-10</v>
      </c>
      <c r="H1673" s="195">
        <f t="shared" si="2962"/>
        <v>68</v>
      </c>
      <c r="I1673" s="208">
        <f t="shared" si="2873"/>
        <v>-24</v>
      </c>
      <c r="J1673" s="193" t="s">
        <v>3720</v>
      </c>
      <c r="K1673" s="193" t="s">
        <v>3720</v>
      </c>
      <c r="L1673" s="193" t="s">
        <v>1541</v>
      </c>
      <c r="M1673" s="184">
        <f t="shared" si="2953"/>
        <v>3.3335999999999998E-2</v>
      </c>
      <c r="N1673" s="185">
        <v>33336</v>
      </c>
      <c r="O1673" s="184">
        <f t="shared" si="2954"/>
        <v>5.6056439999999998</v>
      </c>
      <c r="P1673" s="185">
        <v>5605644</v>
      </c>
      <c r="Q1673" s="184">
        <f t="shared" ref="Q1673:Q1674" si="2968">R1673/1000000</f>
        <v>3.3</v>
      </c>
      <c r="R1673" s="185">
        <v>3300000</v>
      </c>
      <c r="S1673" s="185">
        <f>R1673+P1673</f>
        <v>8905644</v>
      </c>
      <c r="T1673" s="185">
        <f t="shared" si="2966"/>
        <v>8.9056440000000006</v>
      </c>
      <c r="U1673" s="209">
        <f>R1673/S1673</f>
        <v>0.37055152889560822</v>
      </c>
      <c r="V1673" s="187">
        <v>65</v>
      </c>
      <c r="W1673" s="188">
        <f t="shared" si="2967"/>
        <v>0.1370099076923077</v>
      </c>
      <c r="X1673" s="209">
        <f>N1673/(V1673*1000000)</f>
        <v>5.1286153846153847E-4</v>
      </c>
      <c r="Y1673" s="189">
        <v>2016</v>
      </c>
      <c r="Z1673" s="190"/>
      <c r="AA1673" s="190"/>
      <c r="AB1673" s="190"/>
      <c r="AC1673" s="190"/>
    </row>
    <row r="1674" spans="1:29">
      <c r="A1674" s="249" t="s">
        <v>4916</v>
      </c>
      <c r="B1674" s="177">
        <v>10</v>
      </c>
      <c r="C1674" s="177">
        <v>19</v>
      </c>
      <c r="D1674" s="177">
        <f t="shared" si="2961"/>
        <v>14.5</v>
      </c>
      <c r="E1674" s="177">
        <v>37</v>
      </c>
      <c r="F1674" s="177">
        <v>42</v>
      </c>
      <c r="G1674" s="177">
        <f t="shared" si="2872"/>
        <v>-5</v>
      </c>
      <c r="H1674" s="177">
        <f t="shared" si="2962"/>
        <v>39.5</v>
      </c>
      <c r="I1674" s="177">
        <f t="shared" si="2873"/>
        <v>-25</v>
      </c>
      <c r="J1674" s="213" t="s">
        <v>1636</v>
      </c>
      <c r="K1674" s="232" t="s">
        <v>4917</v>
      </c>
      <c r="L1674" s="232" t="s">
        <v>1547</v>
      </c>
      <c r="M1674" s="216">
        <f t="shared" si="2953"/>
        <v>2.3753250000000001</v>
      </c>
      <c r="N1674" s="180">
        <v>2375325</v>
      </c>
      <c r="O1674" s="216">
        <f t="shared" si="2954"/>
        <v>4.0464289999999998</v>
      </c>
      <c r="P1674" s="180">
        <v>4046429</v>
      </c>
      <c r="Q1674" s="216">
        <f t="shared" si="2968"/>
        <v>0</v>
      </c>
      <c r="R1674" s="180">
        <v>0</v>
      </c>
      <c r="S1674" s="180">
        <f>P1674+R1674</f>
        <v>4046429</v>
      </c>
      <c r="T1674" s="180">
        <f t="shared" si="2966"/>
        <v>4.0464289999999998</v>
      </c>
      <c r="U1674" s="234">
        <f t="shared" ref="U1674:U1676" si="2969">(R1674/S1674)</f>
        <v>0</v>
      </c>
      <c r="V1674" s="227">
        <v>30</v>
      </c>
      <c r="W1674" s="235">
        <f>SUM(S1674/(V1674*1000000))</f>
        <v>0.13488096666666666</v>
      </c>
      <c r="X1674" s="234">
        <f t="shared" ref="X1674:X1678" si="2970">SUM(M1674/V1674)</f>
        <v>7.9177499999999998E-2</v>
      </c>
      <c r="Y1674" s="177">
        <v>2019</v>
      </c>
      <c r="Z1674" s="236"/>
      <c r="AA1674" s="236"/>
      <c r="AB1674" s="251" t="s">
        <v>4918</v>
      </c>
      <c r="AC1674" s="190"/>
    </row>
    <row r="1675" spans="1:29">
      <c r="A1675" s="264" t="s">
        <v>4919</v>
      </c>
      <c r="B1675" s="206">
        <v>90</v>
      </c>
      <c r="C1675" s="189">
        <v>81</v>
      </c>
      <c r="D1675" s="189">
        <f t="shared" si="2961"/>
        <v>85.5</v>
      </c>
      <c r="E1675" s="189">
        <v>61</v>
      </c>
      <c r="F1675" s="189">
        <v>80</v>
      </c>
      <c r="G1675" s="195">
        <f t="shared" si="2872"/>
        <v>-19</v>
      </c>
      <c r="H1675" s="189">
        <f t="shared" si="2962"/>
        <v>70.5</v>
      </c>
      <c r="I1675" s="195">
        <f t="shared" si="2873"/>
        <v>15</v>
      </c>
      <c r="J1675" s="193" t="s">
        <v>1572</v>
      </c>
      <c r="K1675" s="193" t="s">
        <v>1572</v>
      </c>
      <c r="L1675" s="193" t="s">
        <v>1547</v>
      </c>
      <c r="M1675" s="184">
        <f t="shared" si="2953"/>
        <v>8.6820000000000005E-3</v>
      </c>
      <c r="N1675" s="185">
        <v>8682</v>
      </c>
      <c r="O1675" s="184">
        <f t="shared" si="2954"/>
        <v>9.8494999999999999E-2</v>
      </c>
      <c r="P1675" s="180">
        <v>98495</v>
      </c>
      <c r="Q1675" s="216">
        <v>0.3</v>
      </c>
      <c r="R1675" s="180">
        <f>SUM(Q1675*1000000)</f>
        <v>300000</v>
      </c>
      <c r="S1675" s="185">
        <f>SUM(P1675+Q1675*1000000)</f>
        <v>398495</v>
      </c>
      <c r="T1675" s="185">
        <f t="shared" si="2966"/>
        <v>0.39849499999999999</v>
      </c>
      <c r="U1675" s="209">
        <f t="shared" si="2969"/>
        <v>0.75283253240316694</v>
      </c>
      <c r="V1675" s="227">
        <v>3</v>
      </c>
      <c r="W1675" s="223">
        <f>SUM(T1675/V1675)</f>
        <v>0.13283166666666665</v>
      </c>
      <c r="X1675" s="228">
        <f t="shared" si="2970"/>
        <v>2.8940000000000003E-3</v>
      </c>
      <c r="Y1675" s="189">
        <v>2015</v>
      </c>
      <c r="Z1675" s="190"/>
      <c r="AA1675" s="190"/>
      <c r="AB1675" s="224" t="s">
        <v>4920</v>
      </c>
      <c r="AC1675" s="189"/>
    </row>
    <row r="1676" spans="1:29">
      <c r="A1676" s="229" t="s">
        <v>4921</v>
      </c>
      <c r="B1676" s="177">
        <v>14</v>
      </c>
      <c r="C1676" s="206">
        <v>28</v>
      </c>
      <c r="D1676" s="177">
        <f t="shared" si="2961"/>
        <v>21</v>
      </c>
      <c r="E1676" s="177">
        <v>60</v>
      </c>
      <c r="F1676" s="177">
        <v>21</v>
      </c>
      <c r="G1676" s="177">
        <f t="shared" si="2872"/>
        <v>39</v>
      </c>
      <c r="H1676" s="177">
        <f t="shared" si="2962"/>
        <v>40.5</v>
      </c>
      <c r="I1676" s="177">
        <f t="shared" si="2873"/>
        <v>-19.5</v>
      </c>
      <c r="J1676" s="204" t="s">
        <v>1608</v>
      </c>
      <c r="K1676" s="231" t="s">
        <v>1608</v>
      </c>
      <c r="L1676" s="232" t="s">
        <v>1547</v>
      </c>
      <c r="M1676" s="216">
        <f t="shared" si="2953"/>
        <v>2.901335</v>
      </c>
      <c r="N1676" s="233">
        <v>2901335</v>
      </c>
      <c r="O1676" s="216">
        <f t="shared" si="2954"/>
        <v>5.6672650000000004</v>
      </c>
      <c r="P1676" s="180">
        <v>5667265</v>
      </c>
      <c r="Q1676" s="216">
        <f>R1676/1000000</f>
        <v>0.95616999999999996</v>
      </c>
      <c r="R1676" s="233">
        <v>956170</v>
      </c>
      <c r="S1676" s="180">
        <f>P1676+R1676</f>
        <v>6623435</v>
      </c>
      <c r="T1676" s="180">
        <f t="shared" si="2966"/>
        <v>6.6234349999999997</v>
      </c>
      <c r="U1676" s="234">
        <f t="shared" si="2969"/>
        <v>0.14436164920468006</v>
      </c>
      <c r="V1676" s="227">
        <v>50</v>
      </c>
      <c r="W1676" s="235">
        <f t="shared" ref="W1676:W1677" si="2971">SUM(S1676/(V1676*1000000))</f>
        <v>0.13246869999999999</v>
      </c>
      <c r="X1676" s="234">
        <f t="shared" si="2970"/>
        <v>5.8026700000000001E-2</v>
      </c>
      <c r="Y1676" s="177">
        <v>2019</v>
      </c>
      <c r="Z1676" s="236"/>
      <c r="AA1676" s="236"/>
      <c r="AB1676" s="232" t="s">
        <v>1537</v>
      </c>
      <c r="AC1676" s="190"/>
    </row>
    <row r="1677" spans="1:29">
      <c r="A1677" s="268" t="s">
        <v>4922</v>
      </c>
      <c r="B1677" s="177">
        <v>84</v>
      </c>
      <c r="C1677" s="178">
        <v>57</v>
      </c>
      <c r="D1677" s="180">
        <f t="shared" si="2961"/>
        <v>70.5</v>
      </c>
      <c r="E1677" s="178">
        <v>97</v>
      </c>
      <c r="F1677" s="180">
        <v>79</v>
      </c>
      <c r="G1677" s="181">
        <f t="shared" si="2872"/>
        <v>18</v>
      </c>
      <c r="H1677" s="182">
        <f t="shared" si="2962"/>
        <v>88</v>
      </c>
      <c r="I1677" s="181">
        <f t="shared" si="2873"/>
        <v>-17.5</v>
      </c>
      <c r="J1677" s="204" t="s">
        <v>1608</v>
      </c>
      <c r="K1677" s="204" t="s">
        <v>1608</v>
      </c>
      <c r="L1677" s="183" t="s">
        <v>1536</v>
      </c>
      <c r="M1677" s="184">
        <f t="shared" si="2953"/>
        <v>1.1644030000000001</v>
      </c>
      <c r="N1677" s="180">
        <v>1164403</v>
      </c>
      <c r="O1677" s="184">
        <f t="shared" si="2954"/>
        <v>3.0542850000000001</v>
      </c>
      <c r="P1677" s="180">
        <v>3054285</v>
      </c>
      <c r="Q1677" s="184">
        <v>0</v>
      </c>
      <c r="R1677" s="185">
        <v>0</v>
      </c>
      <c r="S1677" s="180">
        <v>3054285</v>
      </c>
      <c r="T1677" s="185">
        <f>S1677/100000</f>
        <v>30.542850000000001</v>
      </c>
      <c r="U1677" s="182">
        <v>0</v>
      </c>
      <c r="V1677" s="187">
        <v>25</v>
      </c>
      <c r="W1677" s="239">
        <f t="shared" si="2971"/>
        <v>0.1221714</v>
      </c>
      <c r="X1677" s="186">
        <f t="shared" si="2970"/>
        <v>4.6576120000000006E-2</v>
      </c>
      <c r="Y1677" s="178">
        <v>2018</v>
      </c>
      <c r="Z1677" s="190"/>
      <c r="AA1677" s="190"/>
      <c r="AB1677" s="191" t="s">
        <v>4923</v>
      </c>
      <c r="AC1677" s="190"/>
    </row>
    <row r="1678" spans="1:29">
      <c r="A1678" s="264" t="s">
        <v>4924</v>
      </c>
      <c r="B1678" s="206">
        <v>34</v>
      </c>
      <c r="C1678" s="189">
        <v>34</v>
      </c>
      <c r="D1678" s="189">
        <f t="shared" si="2961"/>
        <v>34</v>
      </c>
      <c r="E1678" s="189">
        <v>83</v>
      </c>
      <c r="F1678" s="189">
        <v>53</v>
      </c>
      <c r="G1678" s="195">
        <f t="shared" si="2872"/>
        <v>30</v>
      </c>
      <c r="H1678" s="189">
        <f t="shared" si="2962"/>
        <v>68</v>
      </c>
      <c r="I1678" s="195">
        <f t="shared" si="2873"/>
        <v>-34</v>
      </c>
      <c r="J1678" s="193" t="s">
        <v>1572</v>
      </c>
      <c r="K1678" s="193" t="s">
        <v>1572</v>
      </c>
      <c r="L1678" s="193" t="s">
        <v>1536</v>
      </c>
      <c r="M1678" s="184">
        <f t="shared" si="2953"/>
        <v>1.365</v>
      </c>
      <c r="N1678" s="185">
        <v>1365000</v>
      </c>
      <c r="O1678" s="184">
        <f t="shared" si="2954"/>
        <v>2.246</v>
      </c>
      <c r="P1678" s="180">
        <v>2246000</v>
      </c>
      <c r="Q1678" s="216">
        <v>0</v>
      </c>
      <c r="R1678" s="180">
        <f>SUM(Q1678*1000000)</f>
        <v>0</v>
      </c>
      <c r="S1678" s="185">
        <f>SUM(P1678+Q1678*1000000)</f>
        <v>2246000</v>
      </c>
      <c r="T1678" s="185">
        <f t="shared" ref="T1678:T1688" si="2972">S1678/1000000</f>
        <v>2.246</v>
      </c>
      <c r="U1678" s="209">
        <f>(R1678/S1678)</f>
        <v>0</v>
      </c>
      <c r="V1678" s="187">
        <v>20</v>
      </c>
      <c r="W1678" s="223">
        <f t="shared" ref="W1678:W1681" si="2973">SUM(T1678/V1678)</f>
        <v>0.1123</v>
      </c>
      <c r="X1678" s="228">
        <f t="shared" si="2970"/>
        <v>6.8250000000000005E-2</v>
      </c>
      <c r="Y1678" s="189">
        <v>2015</v>
      </c>
      <c r="Z1678" s="190"/>
      <c r="AA1678" s="190"/>
      <c r="AB1678" s="224" t="s">
        <v>4925</v>
      </c>
      <c r="AC1678" s="189"/>
    </row>
    <row r="1679" spans="1:29">
      <c r="A1679" s="263" t="s">
        <v>4926</v>
      </c>
      <c r="B1679" s="206">
        <v>60</v>
      </c>
      <c r="C1679" s="189" t="s">
        <v>1537</v>
      </c>
      <c r="D1679" s="252" t="s">
        <v>1537</v>
      </c>
      <c r="E1679" s="189">
        <v>88</v>
      </c>
      <c r="F1679" s="189" t="s">
        <v>1537</v>
      </c>
      <c r="G1679" s="180" t="s">
        <v>1537</v>
      </c>
      <c r="H1679" s="195" t="s">
        <v>1537</v>
      </c>
      <c r="I1679" s="195" t="s">
        <v>1537</v>
      </c>
      <c r="J1679" s="193" t="s">
        <v>1612</v>
      </c>
      <c r="K1679" s="193" t="s">
        <v>1743</v>
      </c>
      <c r="L1679" s="193" t="s">
        <v>1541</v>
      </c>
      <c r="M1679" s="184">
        <f t="shared" si="2953"/>
        <v>0.227354</v>
      </c>
      <c r="N1679" s="185">
        <v>227354</v>
      </c>
      <c r="O1679" s="184">
        <f t="shared" si="2954"/>
        <v>0.32190999999999997</v>
      </c>
      <c r="P1679" s="185">
        <v>321910</v>
      </c>
      <c r="Q1679" s="184">
        <f t="shared" ref="Q1679:Q1680" si="2974">R1679/1000000</f>
        <v>0</v>
      </c>
      <c r="R1679" s="185">
        <v>0</v>
      </c>
      <c r="S1679" s="185">
        <f t="shared" ref="S1679:S1680" si="2975">R1679+P1679</f>
        <v>321910</v>
      </c>
      <c r="T1679" s="185">
        <f t="shared" si="2972"/>
        <v>0.32190999999999997</v>
      </c>
      <c r="U1679" s="209">
        <f t="shared" ref="U1679:U1680" si="2976">R1679/S1679</f>
        <v>0</v>
      </c>
      <c r="V1679" s="187">
        <v>3</v>
      </c>
      <c r="W1679" s="188">
        <f t="shared" si="2973"/>
        <v>0.10730333333333332</v>
      </c>
      <c r="X1679" s="209">
        <f t="shared" ref="X1679:X1680" si="2977">N1679/(V1679*1000000)</f>
        <v>7.5784666666666667E-2</v>
      </c>
      <c r="Y1679" s="189">
        <v>2016</v>
      </c>
      <c r="Z1679" s="190"/>
      <c r="AA1679" s="190"/>
      <c r="AB1679" s="193" t="s">
        <v>1537</v>
      </c>
      <c r="AC1679" s="190"/>
    </row>
    <row r="1680" spans="1:29">
      <c r="A1680" s="263" t="s">
        <v>4927</v>
      </c>
      <c r="B1680" s="206">
        <v>88</v>
      </c>
      <c r="C1680" s="189">
        <v>82</v>
      </c>
      <c r="D1680" s="252">
        <f>(B1680+C1680)/2</f>
        <v>85</v>
      </c>
      <c r="E1680" s="189">
        <v>75</v>
      </c>
      <c r="F1680" s="189">
        <v>85</v>
      </c>
      <c r="G1680" s="180">
        <f t="shared" ref="G1680:G1695" si="2978">SUM(E1680-F1680)</f>
        <v>-10</v>
      </c>
      <c r="H1680" s="195">
        <f>(E1680+F1680)/2</f>
        <v>80</v>
      </c>
      <c r="I1680" s="208">
        <f t="shared" ref="I1680:I1695" si="2979">SUM(D1680-H1680)</f>
        <v>5</v>
      </c>
      <c r="J1680" s="193" t="s">
        <v>1554</v>
      </c>
      <c r="K1680" s="193" t="s">
        <v>1554</v>
      </c>
      <c r="L1680" s="193" t="s">
        <v>1541</v>
      </c>
      <c r="M1680" s="184">
        <f t="shared" si="2953"/>
        <v>0.13088</v>
      </c>
      <c r="N1680" s="185">
        <v>130880</v>
      </c>
      <c r="O1680" s="184">
        <f t="shared" si="2954"/>
        <v>0.35507</v>
      </c>
      <c r="P1680" s="185">
        <v>355070</v>
      </c>
      <c r="Q1680" s="184">
        <f t="shared" si="2974"/>
        <v>4.625</v>
      </c>
      <c r="R1680" s="185">
        <v>4625000</v>
      </c>
      <c r="S1680" s="185">
        <f t="shared" si="2975"/>
        <v>4980070</v>
      </c>
      <c r="T1680" s="185">
        <f t="shared" si="2972"/>
        <v>4.9800700000000004</v>
      </c>
      <c r="U1680" s="209">
        <f t="shared" si="2976"/>
        <v>0.92870180539630964</v>
      </c>
      <c r="V1680" s="187">
        <v>50</v>
      </c>
      <c r="W1680" s="188">
        <f t="shared" si="2973"/>
        <v>9.9601400000000007E-2</v>
      </c>
      <c r="X1680" s="209">
        <f t="shared" si="2977"/>
        <v>2.6175999999999999E-3</v>
      </c>
      <c r="Y1680" s="189">
        <v>2016</v>
      </c>
      <c r="Z1680" s="190"/>
      <c r="AA1680" s="190"/>
      <c r="AB1680" s="190"/>
      <c r="AC1680" s="190"/>
    </row>
    <row r="1681" spans="1:29">
      <c r="A1681" s="261" t="s">
        <v>4928</v>
      </c>
      <c r="B1681" s="206">
        <v>6</v>
      </c>
      <c r="C1681" s="189">
        <v>31</v>
      </c>
      <c r="D1681" s="218">
        <f>AVERAGE(B1681:C1681)</f>
        <v>18.5</v>
      </c>
      <c r="E1681" s="189">
        <v>28</v>
      </c>
      <c r="F1681" s="178">
        <v>55</v>
      </c>
      <c r="G1681" s="178">
        <f t="shared" si="2978"/>
        <v>-27</v>
      </c>
      <c r="H1681" s="178">
        <f>AVERAGE(E1681:F1681)</f>
        <v>41.5</v>
      </c>
      <c r="I1681" s="218">
        <f t="shared" si="2979"/>
        <v>-23</v>
      </c>
      <c r="J1681" s="213" t="s">
        <v>1550</v>
      </c>
      <c r="K1681" s="213" t="s">
        <v>4929</v>
      </c>
      <c r="L1681" s="213" t="s">
        <v>1541</v>
      </c>
      <c r="M1681" s="184">
        <v>0.75</v>
      </c>
      <c r="N1681" s="222">
        <f>M1681*1000000</f>
        <v>750000</v>
      </c>
      <c r="O1681" s="184">
        <v>1.19</v>
      </c>
      <c r="P1681" s="222">
        <f>O1681*1000000</f>
        <v>1190000</v>
      </c>
      <c r="Q1681" s="184">
        <v>3.45</v>
      </c>
      <c r="R1681" s="180">
        <f>SUM(Q1681*1000000)</f>
        <v>3450000</v>
      </c>
      <c r="S1681" s="185">
        <f>SUM(N1681:P1681)</f>
        <v>1940001.19</v>
      </c>
      <c r="T1681" s="180">
        <f t="shared" si="2972"/>
        <v>1.94000119</v>
      </c>
      <c r="U1681" s="209">
        <f t="shared" ref="U1681:U1684" si="2980">(R1681/S1681)</f>
        <v>1.7783494246207139</v>
      </c>
      <c r="V1681" s="187">
        <v>20</v>
      </c>
      <c r="W1681" s="223">
        <f t="shared" si="2973"/>
        <v>9.7000059499999999E-2</v>
      </c>
      <c r="X1681" s="228">
        <f t="shared" ref="X1681:X1686" si="2981">SUM(M1681/V1681)</f>
        <v>3.7499999999999999E-2</v>
      </c>
      <c r="Y1681" s="178">
        <v>2011</v>
      </c>
      <c r="Z1681" s="190"/>
      <c r="AA1681" s="190"/>
      <c r="AB1681" s="224" t="s">
        <v>4930</v>
      </c>
      <c r="AC1681" s="189"/>
    </row>
    <row r="1682" spans="1:29">
      <c r="A1682" s="262" t="s">
        <v>4931</v>
      </c>
      <c r="B1682" s="177">
        <v>49</v>
      </c>
      <c r="C1682" s="195">
        <v>49</v>
      </c>
      <c r="D1682" s="180">
        <f t="shared" ref="D1682:D1683" si="2982">(B1682+C1682)/2</f>
        <v>49</v>
      </c>
      <c r="E1682" s="180">
        <v>92</v>
      </c>
      <c r="F1682" s="195">
        <v>71</v>
      </c>
      <c r="G1682" s="181">
        <f t="shared" si="2978"/>
        <v>21</v>
      </c>
      <c r="H1682" s="182">
        <f t="shared" ref="H1682:H1683" si="2983">(E1682+F1682)/2</f>
        <v>81.5</v>
      </c>
      <c r="I1682" s="181">
        <f t="shared" si="2979"/>
        <v>-32.5</v>
      </c>
      <c r="J1682" s="196" t="s">
        <v>1572</v>
      </c>
      <c r="K1682" s="196" t="s">
        <v>1572</v>
      </c>
      <c r="L1682" s="197" t="s">
        <v>1547</v>
      </c>
      <c r="M1682" s="198">
        <f t="shared" ref="M1682:M1685" si="2984">N1682/1000000</f>
        <v>4.0957179999999997</v>
      </c>
      <c r="N1682" s="180">
        <v>4095718</v>
      </c>
      <c r="O1682" s="198">
        <f t="shared" ref="O1682:O1685" si="2985">P1682/1000000</f>
        <v>8.2242879999999996</v>
      </c>
      <c r="P1682" s="180">
        <v>8224288</v>
      </c>
      <c r="Q1682" s="198">
        <f>R1682/1000000</f>
        <v>0</v>
      </c>
      <c r="R1682" s="181">
        <f>S1682-P1682</f>
        <v>0</v>
      </c>
      <c r="S1682" s="180">
        <v>8224288</v>
      </c>
      <c r="T1682" s="180">
        <f t="shared" si="2972"/>
        <v>8.2242879999999996</v>
      </c>
      <c r="U1682" s="186">
        <f t="shared" si="2980"/>
        <v>0</v>
      </c>
      <c r="V1682" s="227">
        <v>90</v>
      </c>
      <c r="W1682" s="239">
        <f>SUM(S1682/(V1682*1000000))</f>
        <v>9.1380977777777775E-2</v>
      </c>
      <c r="X1682" s="186">
        <f t="shared" si="2981"/>
        <v>4.5507977777777778E-2</v>
      </c>
      <c r="Y1682" s="195">
        <v>2017</v>
      </c>
      <c r="Z1682" s="202"/>
      <c r="AA1682" s="202"/>
      <c r="AB1682" s="203" t="s">
        <v>4932</v>
      </c>
      <c r="AC1682" s="202"/>
    </row>
    <row r="1683" spans="1:29">
      <c r="A1683" s="264" t="s">
        <v>4933</v>
      </c>
      <c r="B1683" s="206">
        <v>46</v>
      </c>
      <c r="C1683" s="189">
        <v>50</v>
      </c>
      <c r="D1683" s="189">
        <f t="shared" si="2982"/>
        <v>48</v>
      </c>
      <c r="E1683" s="189">
        <v>53</v>
      </c>
      <c r="F1683" s="189">
        <v>72</v>
      </c>
      <c r="G1683" s="195">
        <f t="shared" si="2978"/>
        <v>-19</v>
      </c>
      <c r="H1683" s="189">
        <f t="shared" si="2983"/>
        <v>62.5</v>
      </c>
      <c r="I1683" s="195">
        <f t="shared" si="2979"/>
        <v>-14.5</v>
      </c>
      <c r="J1683" s="193" t="s">
        <v>1572</v>
      </c>
      <c r="K1683" s="193" t="s">
        <v>1572</v>
      </c>
      <c r="L1683" s="193" t="s">
        <v>1536</v>
      </c>
      <c r="M1683" s="184">
        <f t="shared" si="2984"/>
        <v>3.7983000000000003E-2</v>
      </c>
      <c r="N1683" s="185">
        <v>37983</v>
      </c>
      <c r="O1683" s="184">
        <f t="shared" si="2985"/>
        <v>0.57333500000000004</v>
      </c>
      <c r="P1683" s="180">
        <v>573335</v>
      </c>
      <c r="Q1683" s="216">
        <v>0</v>
      </c>
      <c r="R1683" s="180">
        <v>1186027</v>
      </c>
      <c r="S1683" s="185">
        <f>SUM(P1683+Q1683*1000000)</f>
        <v>573335</v>
      </c>
      <c r="T1683" s="185">
        <f t="shared" si="2972"/>
        <v>0.57333500000000004</v>
      </c>
      <c r="U1683" s="209">
        <f t="shared" si="2980"/>
        <v>2.0686457306810153</v>
      </c>
      <c r="V1683" s="187">
        <v>7</v>
      </c>
      <c r="W1683" s="223">
        <f t="shared" ref="W1683:W1687" si="2986">SUM(T1683/V1683)</f>
        <v>8.1905000000000006E-2</v>
      </c>
      <c r="X1683" s="228">
        <f t="shared" si="2981"/>
        <v>5.4261428571428577E-3</v>
      </c>
      <c r="Y1683" s="189">
        <v>2015</v>
      </c>
      <c r="Z1683" s="193" t="s">
        <v>1615</v>
      </c>
      <c r="AA1683" s="193" t="s">
        <v>4934</v>
      </c>
      <c r="AB1683" s="224" t="s">
        <v>4935</v>
      </c>
      <c r="AC1683" s="189"/>
    </row>
    <row r="1684" spans="1:29">
      <c r="A1684" s="263" t="s">
        <v>4936</v>
      </c>
      <c r="B1684" s="206">
        <v>22</v>
      </c>
      <c r="C1684" s="189">
        <v>41</v>
      </c>
      <c r="D1684" s="253">
        <f>AVERAGE(B1684:C1684)</f>
        <v>31.5</v>
      </c>
      <c r="E1684" s="189">
        <v>48</v>
      </c>
      <c r="F1684" s="189">
        <v>59</v>
      </c>
      <c r="G1684" s="244">
        <f t="shared" si="2978"/>
        <v>-11</v>
      </c>
      <c r="H1684" s="244">
        <f>AVERAGE(E1684:F1684)</f>
        <v>53.5</v>
      </c>
      <c r="I1684" s="244">
        <f t="shared" si="2979"/>
        <v>-22</v>
      </c>
      <c r="J1684" s="193" t="s">
        <v>1554</v>
      </c>
      <c r="K1684" s="193" t="s">
        <v>1826</v>
      </c>
      <c r="L1684" s="193" t="s">
        <v>1541</v>
      </c>
      <c r="M1684" s="184">
        <f t="shared" si="2984"/>
        <v>0.52011600000000002</v>
      </c>
      <c r="N1684" s="185">
        <v>520116</v>
      </c>
      <c r="O1684" s="184">
        <f t="shared" si="2985"/>
        <v>1.1626350000000001</v>
      </c>
      <c r="P1684" s="185">
        <v>1162635</v>
      </c>
      <c r="Q1684" s="184">
        <f t="shared" ref="Q1684:Q1685" si="2987">R1684/1000000</f>
        <v>1.8</v>
      </c>
      <c r="R1684" s="185">
        <v>1800000</v>
      </c>
      <c r="S1684" s="185">
        <f>SUM(P1684+Q1684)</f>
        <v>1162636.8</v>
      </c>
      <c r="T1684" s="185">
        <f t="shared" si="2972"/>
        <v>1.1626368</v>
      </c>
      <c r="U1684" s="209">
        <f t="shared" si="2980"/>
        <v>1.5482049080159856</v>
      </c>
      <c r="V1684" s="187">
        <v>15</v>
      </c>
      <c r="W1684" s="223">
        <f t="shared" si="2986"/>
        <v>7.7509120000000001E-2</v>
      </c>
      <c r="X1684" s="228">
        <f t="shared" si="2981"/>
        <v>3.4674400000000001E-2</v>
      </c>
      <c r="Y1684" s="189">
        <v>2013</v>
      </c>
      <c r="Z1684" s="190"/>
      <c r="AA1684" s="190"/>
      <c r="AB1684" s="224" t="s">
        <v>4937</v>
      </c>
      <c r="AC1684" s="189"/>
    </row>
    <row r="1685" spans="1:29">
      <c r="A1685" s="263" t="s">
        <v>4938</v>
      </c>
      <c r="B1685" s="206">
        <v>94</v>
      </c>
      <c r="C1685" s="189">
        <v>82</v>
      </c>
      <c r="D1685" s="252">
        <f>(B1685+C1685)/2</f>
        <v>88</v>
      </c>
      <c r="E1685" s="189">
        <v>76</v>
      </c>
      <c r="F1685" s="189">
        <v>83</v>
      </c>
      <c r="G1685" s="180">
        <f t="shared" si="2978"/>
        <v>-7</v>
      </c>
      <c r="H1685" s="195">
        <f>(E1685+F1685)/2</f>
        <v>79.5</v>
      </c>
      <c r="I1685" s="208">
        <f t="shared" si="2979"/>
        <v>8.5</v>
      </c>
      <c r="J1685" s="193" t="s">
        <v>1550</v>
      </c>
      <c r="K1685" s="193" t="s">
        <v>1633</v>
      </c>
      <c r="L1685" s="193" t="s">
        <v>1536</v>
      </c>
      <c r="M1685" s="184">
        <f t="shared" si="2984"/>
        <v>0.11119999999999999</v>
      </c>
      <c r="N1685" s="185">
        <v>111200</v>
      </c>
      <c r="O1685" s="184">
        <f t="shared" si="2985"/>
        <v>0.39541199999999999</v>
      </c>
      <c r="P1685" s="185">
        <v>395412</v>
      </c>
      <c r="Q1685" s="184">
        <f t="shared" si="2987"/>
        <v>0</v>
      </c>
      <c r="R1685" s="185">
        <v>0</v>
      </c>
      <c r="S1685" s="185">
        <f>R1685+P1685</f>
        <v>395412</v>
      </c>
      <c r="T1685" s="185">
        <f t="shared" si="2972"/>
        <v>0.39541199999999999</v>
      </c>
      <c r="U1685" s="209">
        <f>R1685/S1685</f>
        <v>0</v>
      </c>
      <c r="V1685" s="187">
        <v>7</v>
      </c>
      <c r="W1685" s="223">
        <f t="shared" si="2986"/>
        <v>5.648742857142857E-2</v>
      </c>
      <c r="X1685" s="228">
        <f t="shared" si="2981"/>
        <v>1.5885714285714284E-2</v>
      </c>
      <c r="Y1685" s="189">
        <v>2016</v>
      </c>
      <c r="Z1685" s="190"/>
      <c r="AA1685" s="190"/>
      <c r="AB1685" s="213" t="s">
        <v>1537</v>
      </c>
      <c r="AC1685" s="190"/>
    </row>
    <row r="1686" spans="1:29">
      <c r="A1686" s="261" t="s">
        <v>4939</v>
      </c>
      <c r="B1686" s="206">
        <v>62</v>
      </c>
      <c r="C1686" s="189">
        <v>60</v>
      </c>
      <c r="D1686" s="218">
        <f>AVERAGE(B1686:C1686)</f>
        <v>61</v>
      </c>
      <c r="E1686" s="189">
        <v>57</v>
      </c>
      <c r="F1686" s="178">
        <v>64</v>
      </c>
      <c r="G1686" s="178">
        <f t="shared" si="2978"/>
        <v>-7</v>
      </c>
      <c r="H1686" s="178">
        <f>AVERAGE(E1686:F1686)</f>
        <v>60.5</v>
      </c>
      <c r="I1686" s="218">
        <f t="shared" si="2979"/>
        <v>0.5</v>
      </c>
      <c r="J1686" s="213" t="s">
        <v>1572</v>
      </c>
      <c r="K1686" s="213" t="s">
        <v>1572</v>
      </c>
      <c r="L1686" s="213" t="s">
        <v>1547</v>
      </c>
      <c r="M1686" s="184">
        <v>0.11</v>
      </c>
      <c r="N1686" s="222">
        <f>M1686*1000000</f>
        <v>110000</v>
      </c>
      <c r="O1686" s="184">
        <v>0.97</v>
      </c>
      <c r="P1686" s="222">
        <f>O1686*1000000</f>
        <v>970000</v>
      </c>
      <c r="Q1686" s="184">
        <v>5.4</v>
      </c>
      <c r="R1686" s="180">
        <f>SUM(Q1686*1000000)</f>
        <v>5400000</v>
      </c>
      <c r="S1686" s="185">
        <f>SUM(N1686:P1686)</f>
        <v>1080000.97</v>
      </c>
      <c r="T1686" s="180">
        <f t="shared" si="2972"/>
        <v>1.0800009699999999</v>
      </c>
      <c r="U1686" s="209">
        <f>(R1686/S1686)</f>
        <v>4.9999955092632931</v>
      </c>
      <c r="V1686" s="187">
        <v>21</v>
      </c>
      <c r="W1686" s="223">
        <f t="shared" si="2986"/>
        <v>5.1428617619047615E-2</v>
      </c>
      <c r="X1686" s="228">
        <f t="shared" si="2981"/>
        <v>5.2380952380952379E-3</v>
      </c>
      <c r="Y1686" s="178">
        <v>2011</v>
      </c>
      <c r="Z1686" s="190"/>
      <c r="AA1686" s="190"/>
      <c r="AB1686" s="224" t="s">
        <v>4940</v>
      </c>
      <c r="AC1686" s="189"/>
    </row>
    <row r="1687" spans="1:29">
      <c r="A1687" s="263" t="s">
        <v>4941</v>
      </c>
      <c r="B1687" s="206">
        <v>79</v>
      </c>
      <c r="C1687" s="189">
        <v>70</v>
      </c>
      <c r="D1687" s="252">
        <f t="shared" ref="D1687:D1695" si="2988">(B1687+C1687)/2</f>
        <v>74.5</v>
      </c>
      <c r="E1687" s="189">
        <v>85</v>
      </c>
      <c r="F1687" s="189">
        <v>65</v>
      </c>
      <c r="G1687" s="180">
        <f t="shared" si="2978"/>
        <v>20</v>
      </c>
      <c r="H1687" s="195">
        <f t="shared" ref="H1687:H1695" si="2989">(E1687+F1687)/2</f>
        <v>75</v>
      </c>
      <c r="I1687" s="208">
        <f t="shared" si="2979"/>
        <v>-0.5</v>
      </c>
      <c r="J1687" s="193" t="s">
        <v>1554</v>
      </c>
      <c r="K1687" s="193" t="s">
        <v>1554</v>
      </c>
      <c r="L1687" s="193" t="s">
        <v>1541</v>
      </c>
      <c r="M1687" s="184">
        <f t="shared" ref="M1687:M1695" si="2990">N1687/1000000</f>
        <v>0.161306</v>
      </c>
      <c r="N1687" s="185">
        <v>161306</v>
      </c>
      <c r="O1687" s="184">
        <f t="shared" ref="O1687:O1695" si="2991">P1687/1000000</f>
        <v>0.71383099999999999</v>
      </c>
      <c r="P1687" s="185">
        <v>713831</v>
      </c>
      <c r="Q1687" s="184">
        <f t="shared" ref="Q1687:Q1695" si="2992">R1687/1000000</f>
        <v>1.5</v>
      </c>
      <c r="R1687" s="185">
        <v>1500000</v>
      </c>
      <c r="S1687" s="185">
        <f>R1687+P1687</f>
        <v>2213831</v>
      </c>
      <c r="T1687" s="185">
        <f t="shared" si="2972"/>
        <v>2.2138309999999999</v>
      </c>
      <c r="U1687" s="209">
        <f>R1687/S1687</f>
        <v>0.67755849475411634</v>
      </c>
      <c r="V1687" s="187">
        <v>45</v>
      </c>
      <c r="W1687" s="188">
        <f t="shared" si="2986"/>
        <v>4.919624444444444E-2</v>
      </c>
      <c r="X1687" s="209">
        <f>N1687/(V1687*1000000)</f>
        <v>3.5845777777777778E-3</v>
      </c>
      <c r="Y1687" s="189">
        <v>2016</v>
      </c>
      <c r="Z1687" s="190"/>
      <c r="AA1687" s="190"/>
      <c r="AB1687" s="190"/>
      <c r="AC1687" s="190"/>
    </row>
    <row r="1688" spans="1:29">
      <c r="A1688" s="249" t="s">
        <v>4942</v>
      </c>
      <c r="B1688" s="177">
        <v>24</v>
      </c>
      <c r="C1688" s="177">
        <v>43</v>
      </c>
      <c r="D1688" s="177">
        <f t="shared" si="2988"/>
        <v>33.5</v>
      </c>
      <c r="E1688" s="177">
        <v>75</v>
      </c>
      <c r="F1688" s="177">
        <v>57</v>
      </c>
      <c r="G1688" s="177">
        <f t="shared" si="2978"/>
        <v>18</v>
      </c>
      <c r="H1688" s="177">
        <f t="shared" si="2989"/>
        <v>66</v>
      </c>
      <c r="I1688" s="177">
        <f t="shared" si="2979"/>
        <v>-32.5</v>
      </c>
      <c r="J1688" s="183" t="s">
        <v>1910</v>
      </c>
      <c r="K1688" s="232" t="s">
        <v>4943</v>
      </c>
      <c r="L1688" s="232" t="s">
        <v>1541</v>
      </c>
      <c r="M1688" s="216">
        <f t="shared" si="2990"/>
        <v>5.6418999999999997E-2</v>
      </c>
      <c r="N1688" s="180">
        <v>56419</v>
      </c>
      <c r="O1688" s="216">
        <f t="shared" si="2991"/>
        <v>1.088679</v>
      </c>
      <c r="P1688" s="185">
        <v>1088679</v>
      </c>
      <c r="Q1688" s="216">
        <f t="shared" si="2992"/>
        <v>0</v>
      </c>
      <c r="R1688" s="180">
        <v>0</v>
      </c>
      <c r="S1688" s="180">
        <f>P1688+R1688</f>
        <v>1088679</v>
      </c>
      <c r="T1688" s="180">
        <f t="shared" si="2972"/>
        <v>1.088679</v>
      </c>
      <c r="U1688" s="234">
        <f t="shared" ref="U1688:U1695" si="2993">(R1688/S1688)</f>
        <v>0</v>
      </c>
      <c r="V1688" s="227">
        <v>23</v>
      </c>
      <c r="W1688" s="235">
        <f t="shared" ref="W1688:W1689" si="2994">SUM(S1688/(V1688*1000000))</f>
        <v>4.7333869565217394E-2</v>
      </c>
      <c r="X1688" s="234">
        <f t="shared" ref="X1688:X1689" si="2995">SUM(M1688/V1688)</f>
        <v>2.4529999999999999E-3</v>
      </c>
      <c r="Y1688" s="177">
        <v>2019</v>
      </c>
      <c r="Z1688" s="236"/>
      <c r="AA1688" s="236"/>
      <c r="AB1688" s="251" t="s">
        <v>4944</v>
      </c>
      <c r="AC1688" s="190"/>
    </row>
    <row r="1689" spans="1:29">
      <c r="A1689" s="268" t="s">
        <v>4945</v>
      </c>
      <c r="B1689" s="177">
        <v>54</v>
      </c>
      <c r="C1689" s="178">
        <v>52</v>
      </c>
      <c r="D1689" s="180">
        <f t="shared" si="2988"/>
        <v>53</v>
      </c>
      <c r="E1689" s="178">
        <v>78</v>
      </c>
      <c r="F1689" s="180">
        <v>47</v>
      </c>
      <c r="G1689" s="181">
        <f t="shared" si="2978"/>
        <v>31</v>
      </c>
      <c r="H1689" s="182">
        <f t="shared" si="2989"/>
        <v>62.5</v>
      </c>
      <c r="I1689" s="181">
        <f t="shared" si="2979"/>
        <v>-9.5</v>
      </c>
      <c r="J1689" s="204" t="s">
        <v>1554</v>
      </c>
      <c r="K1689" s="204" t="s">
        <v>1554</v>
      </c>
      <c r="L1689" s="183" t="s">
        <v>4946</v>
      </c>
      <c r="M1689" s="184">
        <f t="shared" si="2990"/>
        <v>1.0900730000000001</v>
      </c>
      <c r="N1689" s="180">
        <v>1090073</v>
      </c>
      <c r="O1689" s="184">
        <f t="shared" si="2991"/>
        <v>1.0900730000000001</v>
      </c>
      <c r="P1689" s="180">
        <v>1090073</v>
      </c>
      <c r="Q1689" s="184">
        <f t="shared" si="2992"/>
        <v>2.4784999999999999</v>
      </c>
      <c r="R1689" s="185">
        <f>S1689-P1689</f>
        <v>2478500</v>
      </c>
      <c r="S1689" s="180">
        <v>3568573</v>
      </c>
      <c r="T1689" s="185">
        <f>S1689/100000</f>
        <v>35.68573</v>
      </c>
      <c r="U1689" s="186">
        <f t="shared" si="2993"/>
        <v>0.69453532266258811</v>
      </c>
      <c r="V1689" s="187">
        <v>90</v>
      </c>
      <c r="W1689" s="239">
        <f t="shared" si="2994"/>
        <v>3.9650811111111114E-2</v>
      </c>
      <c r="X1689" s="186">
        <f t="shared" si="2995"/>
        <v>1.2111922222222222E-2</v>
      </c>
      <c r="Y1689" s="178">
        <v>2018</v>
      </c>
      <c r="Z1689" s="190"/>
      <c r="AA1689" s="190"/>
      <c r="AB1689" s="191" t="s">
        <v>4947</v>
      </c>
      <c r="AC1689" s="190"/>
    </row>
    <row r="1690" spans="1:29">
      <c r="A1690" s="249" t="s">
        <v>4948</v>
      </c>
      <c r="B1690" s="177">
        <v>91</v>
      </c>
      <c r="C1690" s="177">
        <v>80</v>
      </c>
      <c r="D1690" s="177">
        <f t="shared" si="2988"/>
        <v>85.5</v>
      </c>
      <c r="E1690" s="177">
        <v>41</v>
      </c>
      <c r="F1690" s="177">
        <v>67</v>
      </c>
      <c r="G1690" s="177">
        <f t="shared" si="2978"/>
        <v>-26</v>
      </c>
      <c r="H1690" s="177">
        <f t="shared" si="2989"/>
        <v>54</v>
      </c>
      <c r="I1690" s="177">
        <f t="shared" si="2979"/>
        <v>31.5</v>
      </c>
      <c r="J1690" s="183" t="s">
        <v>1554</v>
      </c>
      <c r="K1690" s="232" t="s">
        <v>1774</v>
      </c>
      <c r="L1690" s="213" t="s">
        <v>1574</v>
      </c>
      <c r="M1690" s="216">
        <f t="shared" si="2990"/>
        <v>0.14521800000000001</v>
      </c>
      <c r="N1690" s="180">
        <v>145218</v>
      </c>
      <c r="O1690" s="216">
        <f t="shared" si="2991"/>
        <v>5.0074709999999998</v>
      </c>
      <c r="P1690" s="180">
        <v>5007471</v>
      </c>
      <c r="Q1690" s="216">
        <f t="shared" si="2992"/>
        <v>0.74565999999999999</v>
      </c>
      <c r="R1690" s="180">
        <v>745660</v>
      </c>
      <c r="S1690" s="180">
        <f t="shared" ref="S1690:S1695" si="2996">P1690+R1690</f>
        <v>5753131</v>
      </c>
      <c r="T1690" s="180">
        <f t="shared" ref="T1690:T1695" si="2997">S1690/1000000</f>
        <v>5.7531309999999998</v>
      </c>
      <c r="U1690" s="234">
        <f t="shared" si="2993"/>
        <v>0.12960942485057267</v>
      </c>
      <c r="V1690" s="199" t="s">
        <v>1537</v>
      </c>
      <c r="W1690" s="235">
        <v>0</v>
      </c>
      <c r="X1690" s="276" t="s">
        <v>1569</v>
      </c>
      <c r="Y1690" s="177">
        <v>2019</v>
      </c>
      <c r="Z1690" s="236"/>
      <c r="AA1690" s="236"/>
      <c r="AB1690" s="248" t="s">
        <v>4949</v>
      </c>
      <c r="AC1690" s="190"/>
    </row>
    <row r="1691" spans="1:29">
      <c r="A1691" s="249" t="s">
        <v>4950</v>
      </c>
      <c r="B1691" s="177">
        <v>56</v>
      </c>
      <c r="C1691" s="177">
        <v>53</v>
      </c>
      <c r="D1691" s="177">
        <f t="shared" si="2988"/>
        <v>54.5</v>
      </c>
      <c r="E1691" s="177">
        <v>44</v>
      </c>
      <c r="F1691" s="177">
        <v>61</v>
      </c>
      <c r="G1691" s="177">
        <f t="shared" si="2978"/>
        <v>-17</v>
      </c>
      <c r="H1691" s="177">
        <f t="shared" si="2989"/>
        <v>52.5</v>
      </c>
      <c r="I1691" s="177">
        <f t="shared" si="2979"/>
        <v>2</v>
      </c>
      <c r="J1691" s="183" t="s">
        <v>1554</v>
      </c>
      <c r="K1691" s="232" t="s">
        <v>4951</v>
      </c>
      <c r="L1691" s="232" t="s">
        <v>1547</v>
      </c>
      <c r="M1691" s="216">
        <f t="shared" si="2990"/>
        <v>4.4819100000000001</v>
      </c>
      <c r="N1691" s="180">
        <v>4481910</v>
      </c>
      <c r="O1691" s="216">
        <f t="shared" si="2991"/>
        <v>10.519425</v>
      </c>
      <c r="P1691" s="180">
        <v>10519425</v>
      </c>
      <c r="Q1691" s="216">
        <f t="shared" si="2992"/>
        <v>0.7</v>
      </c>
      <c r="R1691" s="180">
        <v>700000</v>
      </c>
      <c r="S1691" s="180">
        <f t="shared" si="2996"/>
        <v>11219425</v>
      </c>
      <c r="T1691" s="180">
        <f t="shared" si="2997"/>
        <v>11.219424999999999</v>
      </c>
      <c r="U1691" s="234">
        <f t="shared" si="2993"/>
        <v>6.2391789240535948E-2</v>
      </c>
      <c r="V1691" s="199" t="s">
        <v>1537</v>
      </c>
      <c r="W1691" s="235">
        <v>0</v>
      </c>
      <c r="X1691" s="276" t="s">
        <v>1569</v>
      </c>
      <c r="Y1691" s="177">
        <v>2019</v>
      </c>
      <c r="Z1691" s="236"/>
      <c r="AA1691" s="236"/>
      <c r="AB1691" s="251" t="s">
        <v>4952</v>
      </c>
      <c r="AC1691" s="190"/>
    </row>
    <row r="1692" spans="1:29">
      <c r="A1692" s="229" t="s">
        <v>4953</v>
      </c>
      <c r="B1692" s="177">
        <v>97</v>
      </c>
      <c r="C1692" s="206">
        <v>88</v>
      </c>
      <c r="D1692" s="177">
        <f t="shared" si="2988"/>
        <v>92.5</v>
      </c>
      <c r="E1692" s="177">
        <v>91</v>
      </c>
      <c r="F1692" s="177">
        <v>79</v>
      </c>
      <c r="G1692" s="177">
        <f t="shared" si="2978"/>
        <v>12</v>
      </c>
      <c r="H1692" s="177">
        <f t="shared" si="2989"/>
        <v>85</v>
      </c>
      <c r="I1692" s="177">
        <f t="shared" si="2979"/>
        <v>7.5</v>
      </c>
      <c r="J1692" s="204" t="s">
        <v>1554</v>
      </c>
      <c r="K1692" s="231" t="s">
        <v>1554</v>
      </c>
      <c r="L1692" s="232" t="s">
        <v>1547</v>
      </c>
      <c r="M1692" s="216">
        <f t="shared" si="2990"/>
        <v>0.15263599999999999</v>
      </c>
      <c r="N1692" s="233">
        <v>152636</v>
      </c>
      <c r="O1692" s="216">
        <f t="shared" si="2991"/>
        <v>3.4903249999999999</v>
      </c>
      <c r="P1692" s="180">
        <v>3490325</v>
      </c>
      <c r="Q1692" s="216">
        <f t="shared" si="2992"/>
        <v>31.855378999999999</v>
      </c>
      <c r="R1692" s="233">
        <v>31855379</v>
      </c>
      <c r="S1692" s="180">
        <f t="shared" si="2996"/>
        <v>35345704</v>
      </c>
      <c r="T1692" s="180">
        <f t="shared" si="2997"/>
        <v>35.345703999999998</v>
      </c>
      <c r="U1692" s="234">
        <f t="shared" si="2993"/>
        <v>0.90125179003366296</v>
      </c>
      <c r="V1692" s="199" t="s">
        <v>1537</v>
      </c>
      <c r="W1692" s="235">
        <v>0</v>
      </c>
      <c r="X1692" s="276" t="s">
        <v>1569</v>
      </c>
      <c r="Y1692" s="177">
        <v>2019</v>
      </c>
      <c r="Z1692" s="236"/>
      <c r="AA1692" s="236"/>
      <c r="AB1692" s="248" t="s">
        <v>4954</v>
      </c>
      <c r="AC1692" s="190"/>
    </row>
    <row r="1693" spans="1:29">
      <c r="A1693" s="229" t="s">
        <v>4955</v>
      </c>
      <c r="B1693" s="177">
        <v>44</v>
      </c>
      <c r="C1693" s="206">
        <v>43</v>
      </c>
      <c r="D1693" s="177">
        <f t="shared" si="2988"/>
        <v>43.5</v>
      </c>
      <c r="E1693" s="177">
        <v>96</v>
      </c>
      <c r="F1693" s="177">
        <v>76</v>
      </c>
      <c r="G1693" s="177">
        <f t="shared" si="2978"/>
        <v>20</v>
      </c>
      <c r="H1693" s="177">
        <f t="shared" si="2989"/>
        <v>86</v>
      </c>
      <c r="I1693" s="177">
        <f t="shared" si="2979"/>
        <v>-42.5</v>
      </c>
      <c r="J1693" s="204" t="s">
        <v>1554</v>
      </c>
      <c r="K1693" s="231" t="s">
        <v>1554</v>
      </c>
      <c r="L1693" s="232" t="s">
        <v>1541</v>
      </c>
      <c r="M1693" s="216">
        <f t="shared" si="2990"/>
        <v>8.1375840000000004</v>
      </c>
      <c r="N1693" s="233">
        <v>8137584</v>
      </c>
      <c r="O1693" s="216">
        <f t="shared" si="2991"/>
        <v>26.402818</v>
      </c>
      <c r="P1693" s="180">
        <v>26402818</v>
      </c>
      <c r="Q1693" s="216">
        <f t="shared" si="2992"/>
        <v>7.3711450000000003</v>
      </c>
      <c r="R1693" s="233">
        <v>7371145</v>
      </c>
      <c r="S1693" s="180">
        <f t="shared" si="2996"/>
        <v>33773963</v>
      </c>
      <c r="T1693" s="180">
        <f t="shared" si="2997"/>
        <v>33.773963000000002</v>
      </c>
      <c r="U1693" s="234">
        <f t="shared" si="2993"/>
        <v>0.2182493360343884</v>
      </c>
      <c r="V1693" s="199" t="s">
        <v>1537</v>
      </c>
      <c r="W1693" s="235">
        <v>0</v>
      </c>
      <c r="X1693" s="276" t="s">
        <v>1569</v>
      </c>
      <c r="Y1693" s="177">
        <v>2019</v>
      </c>
      <c r="Z1693" s="236"/>
      <c r="AA1693" s="236"/>
      <c r="AB1693" s="248" t="s">
        <v>4956</v>
      </c>
      <c r="AC1693" s="190"/>
    </row>
    <row r="1694" spans="1:29">
      <c r="A1694" s="260" t="s">
        <v>4957</v>
      </c>
      <c r="B1694" s="177">
        <v>93</v>
      </c>
      <c r="C1694" s="206">
        <v>83</v>
      </c>
      <c r="D1694" s="177">
        <f t="shared" si="2988"/>
        <v>88</v>
      </c>
      <c r="E1694" s="177">
        <v>84</v>
      </c>
      <c r="F1694" s="177">
        <v>71</v>
      </c>
      <c r="G1694" s="177">
        <f t="shared" si="2978"/>
        <v>13</v>
      </c>
      <c r="H1694" s="177">
        <f t="shared" si="2989"/>
        <v>77.5</v>
      </c>
      <c r="I1694" s="177">
        <f t="shared" si="2979"/>
        <v>10.5</v>
      </c>
      <c r="J1694" s="204" t="s">
        <v>1554</v>
      </c>
      <c r="K1694" s="231" t="s">
        <v>1554</v>
      </c>
      <c r="L1694" s="232" t="s">
        <v>1547</v>
      </c>
      <c r="M1694" s="216">
        <f t="shared" si="2990"/>
        <v>0.23527200000000001</v>
      </c>
      <c r="N1694" s="233">
        <v>235272</v>
      </c>
      <c r="O1694" s="216">
        <f t="shared" si="2991"/>
        <v>4.5157189999999998</v>
      </c>
      <c r="P1694" s="180">
        <v>4515719</v>
      </c>
      <c r="Q1694" s="216">
        <f t="shared" si="2992"/>
        <v>9.1298000000000004E-2</v>
      </c>
      <c r="R1694" s="233">
        <v>91298</v>
      </c>
      <c r="S1694" s="180">
        <f t="shared" si="2996"/>
        <v>4607017</v>
      </c>
      <c r="T1694" s="180">
        <f t="shared" si="2997"/>
        <v>4.6070169999999999</v>
      </c>
      <c r="U1694" s="234">
        <f t="shared" si="2993"/>
        <v>1.9817161516877405E-2</v>
      </c>
      <c r="V1694" s="199" t="s">
        <v>1537</v>
      </c>
      <c r="W1694" s="235">
        <v>0</v>
      </c>
      <c r="X1694" s="276" t="s">
        <v>1569</v>
      </c>
      <c r="Y1694" s="177">
        <v>2019</v>
      </c>
      <c r="Z1694" s="236"/>
      <c r="AA1694" s="236"/>
      <c r="AB1694" s="232" t="s">
        <v>1537</v>
      </c>
      <c r="AC1694" s="190"/>
    </row>
    <row r="1695" spans="1:29">
      <c r="A1695" s="249" t="s">
        <v>4958</v>
      </c>
      <c r="B1695" s="177">
        <v>94</v>
      </c>
      <c r="C1695" s="177">
        <v>77</v>
      </c>
      <c r="D1695" s="177">
        <f t="shared" si="2988"/>
        <v>85.5</v>
      </c>
      <c r="E1695" s="177">
        <v>70</v>
      </c>
      <c r="F1695" s="177">
        <v>60</v>
      </c>
      <c r="G1695" s="177">
        <f t="shared" si="2978"/>
        <v>10</v>
      </c>
      <c r="H1695" s="177">
        <f t="shared" si="2989"/>
        <v>65</v>
      </c>
      <c r="I1695" s="177">
        <f t="shared" si="2979"/>
        <v>20.5</v>
      </c>
      <c r="J1695" s="183" t="s">
        <v>1554</v>
      </c>
      <c r="K1695" s="232" t="s">
        <v>1554</v>
      </c>
      <c r="L1695" s="232" t="s">
        <v>1536</v>
      </c>
      <c r="M1695" s="216">
        <f t="shared" si="2990"/>
        <v>7.1656999999999998E-2</v>
      </c>
      <c r="N1695" s="180">
        <v>71657</v>
      </c>
      <c r="O1695" s="216">
        <f t="shared" si="2991"/>
        <v>2.0539100000000001</v>
      </c>
      <c r="P1695" s="185">
        <v>2053910</v>
      </c>
      <c r="Q1695" s="216">
        <f t="shared" si="2992"/>
        <v>0</v>
      </c>
      <c r="R1695" s="180">
        <v>0</v>
      </c>
      <c r="S1695" s="180">
        <f t="shared" si="2996"/>
        <v>2053910</v>
      </c>
      <c r="T1695" s="180">
        <f t="shared" si="2997"/>
        <v>2.0539100000000001</v>
      </c>
      <c r="U1695" s="234">
        <f t="shared" si="2993"/>
        <v>0</v>
      </c>
      <c r="V1695" s="199" t="s">
        <v>1537</v>
      </c>
      <c r="W1695" s="235">
        <v>0</v>
      </c>
      <c r="X1695" s="276" t="s">
        <v>1569</v>
      </c>
      <c r="Y1695" s="177">
        <v>2019</v>
      </c>
      <c r="Z1695" s="236"/>
      <c r="AA1695" s="236"/>
      <c r="AB1695" s="251" t="s">
        <v>4959</v>
      </c>
      <c r="AC1695" s="190"/>
    </row>
  </sheetData>
  <hyperlinks>
    <hyperlink ref="A2" r:id="rId1" location="tab=summary"/>
    <hyperlink ref="AB2" r:id="rId2"/>
    <hyperlink ref="AB3" r:id="rId3"/>
    <hyperlink ref="A5" r:id="rId4" location="tab=summary"/>
    <hyperlink ref="AB5" r:id="rId5"/>
    <hyperlink ref="AB6" r:id="rId6"/>
    <hyperlink ref="J7" r:id="rId7"/>
    <hyperlink ref="K7" r:id="rId8"/>
    <hyperlink ref="A8" r:id="rId9" location="tab=summary"/>
    <hyperlink ref="J8" r:id="rId10"/>
    <hyperlink ref="K8" r:id="rId11"/>
    <hyperlink ref="AB8" r:id="rId12"/>
    <hyperlink ref="A9" r:id="rId13" location="tab=summary"/>
    <hyperlink ref="J9" r:id="rId14"/>
    <hyperlink ref="K9" r:id="rId15"/>
    <hyperlink ref="AB9" r:id="rId16"/>
    <hyperlink ref="AB10" r:id="rId17"/>
    <hyperlink ref="A11" r:id="rId18" location="tab=summary"/>
    <hyperlink ref="K11" r:id="rId19"/>
    <hyperlink ref="AB11" r:id="rId20"/>
    <hyperlink ref="A12" r:id="rId21" location="tab=summary"/>
    <hyperlink ref="J12" r:id="rId22"/>
    <hyperlink ref="K12" r:id="rId23"/>
    <hyperlink ref="AB12" r:id="rId24"/>
    <hyperlink ref="A13" r:id="rId25" location="tab=summary"/>
    <hyperlink ref="J13" r:id="rId26"/>
    <hyperlink ref="K13" r:id="rId27"/>
    <hyperlink ref="AB13" r:id="rId28"/>
    <hyperlink ref="AB14" r:id="rId29"/>
    <hyperlink ref="A16" r:id="rId30" location="tab=summary"/>
    <hyperlink ref="J16" r:id="rId31"/>
    <hyperlink ref="K16" r:id="rId32"/>
    <hyperlink ref="AB16" r:id="rId33"/>
    <hyperlink ref="A17" r:id="rId34" location="tab=summary"/>
    <hyperlink ref="J17" r:id="rId35"/>
    <hyperlink ref="K17" r:id="rId36"/>
    <hyperlink ref="AB17" r:id="rId37"/>
    <hyperlink ref="AB18" r:id="rId38"/>
    <hyperlink ref="AB19" r:id="rId39"/>
    <hyperlink ref="AB20" r:id="rId40"/>
    <hyperlink ref="A21" r:id="rId41" location="tab=summary"/>
    <hyperlink ref="J21" r:id="rId42"/>
    <hyperlink ref="K21" r:id="rId43"/>
    <hyperlink ref="AB21" r:id="rId44"/>
    <hyperlink ref="AB22" r:id="rId45"/>
    <hyperlink ref="A23" r:id="rId46" location="tab=summary"/>
    <hyperlink ref="J23" r:id="rId47"/>
    <hyperlink ref="K23" r:id="rId48"/>
    <hyperlink ref="AB23" r:id="rId49"/>
    <hyperlink ref="A24" r:id="rId50" location="tab=summary"/>
    <hyperlink ref="J24" r:id="rId51"/>
    <hyperlink ref="K24" r:id="rId52"/>
    <hyperlink ref="AB24" r:id="rId53"/>
    <hyperlink ref="A25" r:id="rId54" location="tab=summary"/>
    <hyperlink ref="J25" r:id="rId55"/>
    <hyperlink ref="K25" r:id="rId56"/>
    <hyperlink ref="AB25" r:id="rId57"/>
    <hyperlink ref="A26" r:id="rId58" location="tab=summary"/>
    <hyperlink ref="J26" r:id="rId59"/>
    <hyperlink ref="K26" r:id="rId60"/>
    <hyperlink ref="AB26" r:id="rId61"/>
    <hyperlink ref="A27" r:id="rId62" location="tab=summary"/>
    <hyperlink ref="J27" r:id="rId63"/>
    <hyperlink ref="K27" r:id="rId64"/>
    <hyperlink ref="AB27" r:id="rId65"/>
    <hyperlink ref="AB28" r:id="rId66"/>
    <hyperlink ref="AB29" r:id="rId67"/>
    <hyperlink ref="AB30" r:id="rId68"/>
    <hyperlink ref="AB31" r:id="rId69"/>
    <hyperlink ref="A32" r:id="rId70" location="tab=summary"/>
    <hyperlink ref="J32" r:id="rId71"/>
    <hyperlink ref="K32" r:id="rId72"/>
    <hyperlink ref="AB33" r:id="rId73"/>
    <hyperlink ref="AB34" r:id="rId74"/>
    <hyperlink ref="AB35" r:id="rId75"/>
    <hyperlink ref="AB36" r:id="rId76"/>
    <hyperlink ref="AB37" r:id="rId77"/>
    <hyperlink ref="AB38" r:id="rId78"/>
    <hyperlink ref="AB39" r:id="rId79"/>
    <hyperlink ref="AB40" r:id="rId80"/>
    <hyperlink ref="AB41" r:id="rId81"/>
    <hyperlink ref="AB42" r:id="rId82"/>
    <hyperlink ref="AB43" r:id="rId83"/>
    <hyperlink ref="AB44" r:id="rId84"/>
    <hyperlink ref="AB45" r:id="rId85"/>
    <hyperlink ref="AB46" r:id="rId86"/>
    <hyperlink ref="AB47" r:id="rId87"/>
    <hyperlink ref="J48" r:id="rId88"/>
    <hyperlink ref="K48" r:id="rId89"/>
    <hyperlink ref="AB48" r:id="rId90"/>
    <hyperlink ref="AB49" r:id="rId91"/>
    <hyperlink ref="J50" r:id="rId92"/>
    <hyperlink ref="K50" r:id="rId93"/>
    <hyperlink ref="AB50" r:id="rId94"/>
    <hyperlink ref="AB51" r:id="rId95"/>
    <hyperlink ref="AB52" r:id="rId96"/>
    <hyperlink ref="A53" r:id="rId97" location="tab=summary"/>
    <hyperlink ref="AB53" r:id="rId98"/>
    <hyperlink ref="AB54" r:id="rId99"/>
    <hyperlink ref="AB55" r:id="rId100"/>
    <hyperlink ref="AB56" r:id="rId101"/>
    <hyperlink ref="AB57" r:id="rId102"/>
    <hyperlink ref="AB58" r:id="rId103"/>
    <hyperlink ref="AB59" r:id="rId104"/>
    <hyperlink ref="AB60" r:id="rId105"/>
    <hyperlink ref="AB61" r:id="rId106"/>
    <hyperlink ref="AB62" r:id="rId107"/>
    <hyperlink ref="AB63" r:id="rId108"/>
    <hyperlink ref="AB64" r:id="rId109"/>
    <hyperlink ref="AB65" r:id="rId110"/>
    <hyperlink ref="AB66" r:id="rId111"/>
    <hyperlink ref="AB67" r:id="rId112"/>
    <hyperlink ref="A68" r:id="rId113" location="tab=summary"/>
    <hyperlink ref="J68" r:id="rId114"/>
    <hyperlink ref="K68" r:id="rId115"/>
    <hyperlink ref="AB68" r:id="rId116"/>
    <hyperlink ref="AB69" r:id="rId117"/>
    <hyperlink ref="A70" r:id="rId118" location="tab=summary"/>
    <hyperlink ref="AB70" r:id="rId119"/>
    <hyperlink ref="AB71" r:id="rId120"/>
    <hyperlink ref="AB72" r:id="rId121"/>
    <hyperlink ref="AB73" r:id="rId122"/>
    <hyperlink ref="AB74" r:id="rId123"/>
    <hyperlink ref="A75" r:id="rId124"/>
    <hyperlink ref="AB75" r:id="rId125"/>
    <hyperlink ref="AB76" r:id="rId126"/>
    <hyperlink ref="A77" r:id="rId127" location="tab=summary"/>
    <hyperlink ref="J77" r:id="rId128"/>
    <hyperlink ref="K77" r:id="rId129"/>
    <hyperlink ref="AB77" r:id="rId130"/>
    <hyperlink ref="AB78" r:id="rId131"/>
    <hyperlink ref="AB79" r:id="rId132"/>
    <hyperlink ref="AB80" r:id="rId133"/>
    <hyperlink ref="AB81" r:id="rId134"/>
    <hyperlink ref="AB82" r:id="rId135"/>
    <hyperlink ref="J83" r:id="rId136"/>
    <hyperlink ref="K83" r:id="rId137"/>
    <hyperlink ref="AB83" r:id="rId138"/>
    <hyperlink ref="AB84" r:id="rId139"/>
    <hyperlink ref="AB85" r:id="rId140"/>
    <hyperlink ref="AB86" r:id="rId141"/>
    <hyperlink ref="AB87" r:id="rId142"/>
    <hyperlink ref="A88" r:id="rId143"/>
    <hyperlink ref="K88" r:id="rId144"/>
    <hyperlink ref="AB89" r:id="rId145"/>
    <hyperlink ref="AB90" r:id="rId146"/>
    <hyperlink ref="AB91" r:id="rId147"/>
    <hyperlink ref="A92" r:id="rId148" location="tab=summary"/>
    <hyperlink ref="J92" r:id="rId149"/>
    <hyperlink ref="K92" r:id="rId150"/>
    <hyperlink ref="AB92" r:id="rId151"/>
    <hyperlink ref="J93" r:id="rId152"/>
    <hyperlink ref="K93" r:id="rId153"/>
    <hyperlink ref="AB93" r:id="rId154"/>
    <hyperlink ref="J94" r:id="rId155"/>
    <hyperlink ref="K94" r:id="rId156"/>
    <hyperlink ref="AB94" r:id="rId157"/>
    <hyperlink ref="AB95" r:id="rId158"/>
    <hyperlink ref="AB96" r:id="rId159"/>
    <hyperlink ref="AB97" r:id="rId160"/>
    <hyperlink ref="AB98" r:id="rId161"/>
    <hyperlink ref="A99" r:id="rId162"/>
    <hyperlink ref="AB99" r:id="rId163"/>
    <hyperlink ref="AB100" r:id="rId164"/>
    <hyperlink ref="AB101" r:id="rId165"/>
    <hyperlink ref="A102" r:id="rId166"/>
    <hyperlink ref="AB102" r:id="rId167"/>
    <hyperlink ref="A103" r:id="rId168" location="tab=summary"/>
    <hyperlink ref="J103" r:id="rId169"/>
    <hyperlink ref="K103" r:id="rId170"/>
    <hyperlink ref="AB103" r:id="rId171"/>
    <hyperlink ref="AB104" r:id="rId172"/>
    <hyperlink ref="J105" r:id="rId173"/>
    <hyperlink ref="K105" r:id="rId174"/>
    <hyperlink ref="AB105" r:id="rId175"/>
    <hyperlink ref="AB106" r:id="rId176"/>
    <hyperlink ref="J107" r:id="rId177"/>
    <hyperlink ref="K107" r:id="rId178"/>
    <hyperlink ref="AB107" r:id="rId179"/>
    <hyperlink ref="AB108" r:id="rId180"/>
    <hyperlink ref="AB109" r:id="rId181"/>
    <hyperlink ref="AB110" r:id="rId182"/>
    <hyperlink ref="AB111" r:id="rId183"/>
    <hyperlink ref="AB112" r:id="rId184"/>
    <hyperlink ref="AB113" r:id="rId185"/>
    <hyperlink ref="AB114" r:id="rId186"/>
    <hyperlink ref="AB115" r:id="rId187"/>
    <hyperlink ref="AB116" r:id="rId188"/>
    <hyperlink ref="AB117" r:id="rId189"/>
    <hyperlink ref="A118" r:id="rId190" location="tab=summary"/>
    <hyperlink ref="J118" r:id="rId191"/>
    <hyperlink ref="K118" r:id="rId192"/>
    <hyperlink ref="AB118" r:id="rId193"/>
    <hyperlink ref="A120" r:id="rId194"/>
    <hyperlink ref="AB120" r:id="rId195"/>
    <hyperlink ref="A121" r:id="rId196" location="tab=summary"/>
    <hyperlink ref="J121" r:id="rId197"/>
    <hyperlink ref="K121" r:id="rId198"/>
    <hyperlink ref="AB122" r:id="rId199"/>
    <hyperlink ref="AB123" r:id="rId200"/>
    <hyperlink ref="AB124" r:id="rId201"/>
    <hyperlink ref="AB125" r:id="rId202"/>
    <hyperlink ref="AB126" r:id="rId203"/>
    <hyperlink ref="J127" r:id="rId204"/>
    <hyperlink ref="K127" r:id="rId205"/>
    <hyperlink ref="AB127" r:id="rId206"/>
    <hyperlink ref="AB128" r:id="rId207"/>
    <hyperlink ref="AB129" r:id="rId208"/>
    <hyperlink ref="A130" r:id="rId209" location="tab=summary"/>
    <hyperlink ref="J130" r:id="rId210"/>
    <hyperlink ref="K130" r:id="rId211"/>
    <hyperlink ref="AB130" r:id="rId212"/>
    <hyperlink ref="AB131" r:id="rId213"/>
    <hyperlink ref="AB132" r:id="rId214"/>
    <hyperlink ref="AB133" r:id="rId215"/>
    <hyperlink ref="AB134" r:id="rId216"/>
    <hyperlink ref="AB135" r:id="rId217"/>
    <hyperlink ref="AB136" r:id="rId218"/>
    <hyperlink ref="A137" r:id="rId219" location="tab=summary"/>
    <hyperlink ref="J137" r:id="rId220"/>
    <hyperlink ref="K137" r:id="rId221"/>
    <hyperlink ref="AB137" r:id="rId222"/>
    <hyperlink ref="AB138" r:id="rId223"/>
    <hyperlink ref="A139" r:id="rId224" location="tab=summary"/>
    <hyperlink ref="J139" r:id="rId225"/>
    <hyperlink ref="K139" r:id="rId226"/>
    <hyperlink ref="AB139" r:id="rId227"/>
    <hyperlink ref="AB140" r:id="rId228"/>
    <hyperlink ref="A141" r:id="rId229" location="tab=summary"/>
    <hyperlink ref="AB141" r:id="rId230"/>
    <hyperlink ref="A142" r:id="rId231" location="tab=summary"/>
    <hyperlink ref="AB142" r:id="rId232"/>
    <hyperlink ref="AB143" r:id="rId233"/>
    <hyperlink ref="AB144" r:id="rId234"/>
    <hyperlink ref="AB145" r:id="rId235"/>
    <hyperlink ref="AB146" r:id="rId236"/>
    <hyperlink ref="AB147" r:id="rId237"/>
    <hyperlink ref="AB148" r:id="rId238"/>
    <hyperlink ref="J149" r:id="rId239"/>
    <hyperlink ref="K149" r:id="rId240"/>
    <hyperlink ref="AB149" r:id="rId241"/>
    <hyperlink ref="AB150" r:id="rId242"/>
    <hyperlink ref="J151" r:id="rId243"/>
    <hyperlink ref="K151" r:id="rId244"/>
    <hyperlink ref="AB151" r:id="rId245"/>
    <hyperlink ref="J152" r:id="rId246"/>
    <hyperlink ref="K152" r:id="rId247"/>
    <hyperlink ref="AB152" r:id="rId248"/>
    <hyperlink ref="AB153" r:id="rId249"/>
    <hyperlink ref="J154" r:id="rId250"/>
    <hyperlink ref="K154" r:id="rId251"/>
    <hyperlink ref="AB154" r:id="rId252"/>
    <hyperlink ref="A155" r:id="rId253"/>
    <hyperlink ref="AB155" r:id="rId254"/>
    <hyperlink ref="AB156" r:id="rId255"/>
    <hyperlink ref="AB157" r:id="rId256"/>
    <hyperlink ref="J158" r:id="rId257"/>
    <hyperlink ref="K158" r:id="rId258"/>
    <hyperlink ref="AB158" r:id="rId259"/>
    <hyperlink ref="AB159" r:id="rId260"/>
    <hyperlink ref="AB160" r:id="rId261"/>
    <hyperlink ref="AB161" r:id="rId262"/>
    <hyperlink ref="AB162" r:id="rId263"/>
    <hyperlink ref="AB163" r:id="rId264"/>
    <hyperlink ref="AB164" r:id="rId265"/>
    <hyperlink ref="AB165" r:id="rId266"/>
    <hyperlink ref="A166" r:id="rId267" location="tab=summary"/>
    <hyperlink ref="AB166" r:id="rId268"/>
    <hyperlink ref="AB167" r:id="rId269"/>
    <hyperlink ref="AB168" r:id="rId270"/>
    <hyperlink ref="AB169" r:id="rId271"/>
    <hyperlink ref="AB170" r:id="rId272"/>
    <hyperlink ref="J171" r:id="rId273"/>
    <hyperlink ref="K171" r:id="rId274"/>
    <hyperlink ref="AB171" r:id="rId275"/>
    <hyperlink ref="AB172" r:id="rId276"/>
    <hyperlink ref="AB173" r:id="rId277"/>
    <hyperlink ref="AB174" r:id="rId278"/>
    <hyperlink ref="AB175" r:id="rId279"/>
    <hyperlink ref="AB176" r:id="rId280"/>
    <hyperlink ref="AB177" r:id="rId281"/>
    <hyperlink ref="AB178" r:id="rId282"/>
    <hyperlink ref="AB179" r:id="rId283"/>
    <hyperlink ref="J180" r:id="rId284"/>
    <hyperlink ref="K180" r:id="rId285"/>
    <hyperlink ref="AB180" r:id="rId286"/>
    <hyperlink ref="AB181" r:id="rId287"/>
    <hyperlink ref="AB182" r:id="rId288"/>
    <hyperlink ref="A183" r:id="rId289" location="tab=summary"/>
    <hyperlink ref="J183" r:id="rId290"/>
    <hyperlink ref="K183" r:id="rId291"/>
    <hyperlink ref="AB183" r:id="rId292"/>
    <hyperlink ref="AB184" r:id="rId293"/>
    <hyperlink ref="AB185" r:id="rId294"/>
    <hyperlink ref="AB186" r:id="rId295"/>
    <hyperlink ref="AB187" r:id="rId296"/>
    <hyperlink ref="A188" r:id="rId297" location="tab=summary"/>
    <hyperlink ref="J188" r:id="rId298"/>
    <hyperlink ref="K188" r:id="rId299"/>
    <hyperlink ref="AB188" r:id="rId300"/>
    <hyperlink ref="AB189" r:id="rId301"/>
    <hyperlink ref="AB190" r:id="rId302"/>
    <hyperlink ref="AB191" r:id="rId303"/>
    <hyperlink ref="AB192" r:id="rId304"/>
    <hyperlink ref="AB193" r:id="rId305"/>
    <hyperlink ref="A194" r:id="rId306" location="tab=summary"/>
    <hyperlink ref="J194" r:id="rId307"/>
    <hyperlink ref="K194" r:id="rId308"/>
    <hyperlink ref="AB194" r:id="rId309"/>
    <hyperlink ref="A195" r:id="rId310" location="tab=summary"/>
    <hyperlink ref="J195" r:id="rId311"/>
    <hyperlink ref="K195" r:id="rId312"/>
    <hyperlink ref="AB195" r:id="rId313"/>
    <hyperlink ref="A196" r:id="rId314" location="tab=summary"/>
    <hyperlink ref="AB196" r:id="rId315"/>
    <hyperlink ref="A197" r:id="rId316" location="tab=summary"/>
    <hyperlink ref="AB197" r:id="rId317"/>
    <hyperlink ref="AB198" r:id="rId318"/>
    <hyperlink ref="AB199" r:id="rId319"/>
    <hyperlink ref="AB200" r:id="rId320"/>
    <hyperlink ref="A201" r:id="rId321" location="tab=summary"/>
    <hyperlink ref="J201" r:id="rId322"/>
    <hyperlink ref="K201" r:id="rId323"/>
    <hyperlink ref="AB201" r:id="rId324"/>
    <hyperlink ref="J202" r:id="rId325"/>
    <hyperlink ref="K202" r:id="rId326"/>
    <hyperlink ref="AB202" r:id="rId327"/>
    <hyperlink ref="AB203" r:id="rId328"/>
    <hyperlink ref="AB204" r:id="rId329"/>
    <hyperlink ref="AB205" r:id="rId330"/>
    <hyperlink ref="AB206" r:id="rId331"/>
    <hyperlink ref="AB207" r:id="rId332"/>
    <hyperlink ref="AB208" r:id="rId333"/>
    <hyperlink ref="AB209" r:id="rId334"/>
    <hyperlink ref="A210" r:id="rId335" location="tab=summary"/>
    <hyperlink ref="AB210" r:id="rId336"/>
    <hyperlink ref="J211" r:id="rId337"/>
    <hyperlink ref="K211" r:id="rId338"/>
    <hyperlink ref="AB211" r:id="rId339"/>
    <hyperlink ref="AB212" r:id="rId340"/>
    <hyperlink ref="AB213" r:id="rId341"/>
    <hyperlink ref="AB214" r:id="rId342"/>
    <hyperlink ref="A215" r:id="rId343"/>
    <hyperlink ref="AB215" r:id="rId344"/>
    <hyperlink ref="AB216" r:id="rId345"/>
    <hyperlink ref="AB217" r:id="rId346"/>
    <hyperlink ref="A218" r:id="rId347" location="tab=summary"/>
    <hyperlink ref="J218" r:id="rId348"/>
    <hyperlink ref="K218" r:id="rId349"/>
    <hyperlink ref="AB218" r:id="rId350"/>
    <hyperlink ref="AB219" r:id="rId351"/>
    <hyperlink ref="AB220" r:id="rId352"/>
    <hyperlink ref="AB221" r:id="rId353"/>
    <hyperlink ref="A222" r:id="rId354" location="tab=summary"/>
    <hyperlink ref="J222" r:id="rId355"/>
    <hyperlink ref="K222" r:id="rId356"/>
    <hyperlink ref="AB222" r:id="rId357"/>
    <hyperlink ref="AB223" r:id="rId358"/>
    <hyperlink ref="A224" r:id="rId359" location="tab=summary"/>
    <hyperlink ref="J224" r:id="rId360"/>
    <hyperlink ref="K224" r:id="rId361"/>
    <hyperlink ref="AB224" r:id="rId362"/>
    <hyperlink ref="J225" r:id="rId363"/>
    <hyperlink ref="K225" r:id="rId364"/>
    <hyperlink ref="AB225" r:id="rId365"/>
    <hyperlink ref="AB226" r:id="rId366"/>
    <hyperlink ref="AB227" r:id="rId367"/>
    <hyperlink ref="AB228" r:id="rId368"/>
    <hyperlink ref="AB229" r:id="rId369"/>
    <hyperlink ref="AB230" r:id="rId370"/>
    <hyperlink ref="AB231" r:id="rId371"/>
    <hyperlink ref="AB232" r:id="rId372"/>
    <hyperlink ref="A233" r:id="rId373" location="tab=summary"/>
    <hyperlink ref="J233" r:id="rId374"/>
    <hyperlink ref="K233" r:id="rId375"/>
    <hyperlink ref="AB233" r:id="rId376"/>
    <hyperlink ref="AB234" r:id="rId377"/>
    <hyperlink ref="A235" r:id="rId378"/>
    <hyperlink ref="AB235" r:id="rId379"/>
    <hyperlink ref="AB236" r:id="rId380"/>
    <hyperlink ref="AB237" r:id="rId381"/>
    <hyperlink ref="AB238" r:id="rId382"/>
    <hyperlink ref="A239" r:id="rId383" location="tab=summary"/>
    <hyperlink ref="J239" r:id="rId384"/>
    <hyperlink ref="K239" r:id="rId385"/>
    <hyperlink ref="AB239" r:id="rId386"/>
    <hyperlink ref="A240" r:id="rId387" location="tab=summary"/>
    <hyperlink ref="J240" r:id="rId388"/>
    <hyperlink ref="K240" r:id="rId389"/>
    <hyperlink ref="AB240" r:id="rId390"/>
    <hyperlink ref="AB241" r:id="rId391"/>
    <hyperlink ref="AB242" r:id="rId392"/>
    <hyperlink ref="AB243" r:id="rId393"/>
    <hyperlink ref="AB244" r:id="rId394"/>
    <hyperlink ref="A245" r:id="rId395" location="tab=summary"/>
    <hyperlink ref="J245" r:id="rId396"/>
    <hyperlink ref="K245" r:id="rId397"/>
    <hyperlink ref="AB245" r:id="rId398"/>
    <hyperlink ref="AB246" r:id="rId399"/>
    <hyperlink ref="AB247" r:id="rId400"/>
    <hyperlink ref="AB248" r:id="rId401"/>
    <hyperlink ref="AB249" r:id="rId402"/>
    <hyperlink ref="AB250" r:id="rId403"/>
    <hyperlink ref="AB251" r:id="rId404"/>
    <hyperlink ref="AB252" r:id="rId405"/>
    <hyperlink ref="AB253" r:id="rId406"/>
    <hyperlink ref="AB254" r:id="rId407"/>
    <hyperlink ref="A255" r:id="rId408" location="tab=summary"/>
    <hyperlink ref="J255" r:id="rId409"/>
    <hyperlink ref="K255" r:id="rId410"/>
    <hyperlink ref="AB255" r:id="rId411"/>
    <hyperlink ref="J256" r:id="rId412"/>
    <hyperlink ref="K256" r:id="rId413"/>
    <hyperlink ref="AB256" r:id="rId414"/>
    <hyperlink ref="AB257" r:id="rId415"/>
    <hyperlink ref="A258" r:id="rId416" location="tab=summary"/>
    <hyperlink ref="J258" r:id="rId417"/>
    <hyperlink ref="K258" r:id="rId418"/>
    <hyperlink ref="AB258" r:id="rId419"/>
    <hyperlink ref="AB259" r:id="rId420"/>
    <hyperlink ref="AB260" r:id="rId421"/>
    <hyperlink ref="J261" r:id="rId422"/>
    <hyperlink ref="K261" r:id="rId423"/>
    <hyperlink ref="AB261" r:id="rId424"/>
    <hyperlink ref="AB262" r:id="rId425"/>
    <hyperlink ref="A263" r:id="rId426" location="tab=summary"/>
    <hyperlink ref="J263" r:id="rId427"/>
    <hyperlink ref="K263" r:id="rId428"/>
    <hyperlink ref="AB263" r:id="rId429"/>
    <hyperlink ref="A264" r:id="rId430" location="tab=summary"/>
    <hyperlink ref="J264" r:id="rId431"/>
    <hyperlink ref="K264" r:id="rId432"/>
    <hyperlink ref="AB264" r:id="rId433"/>
    <hyperlink ref="AB265" r:id="rId434"/>
    <hyperlink ref="AB266" r:id="rId435"/>
    <hyperlink ref="AB268" r:id="rId436"/>
    <hyperlink ref="AB269" r:id="rId437"/>
    <hyperlink ref="AB270" r:id="rId438"/>
    <hyperlink ref="AB271" r:id="rId439"/>
    <hyperlink ref="AB272" r:id="rId440"/>
    <hyperlink ref="AB273" r:id="rId441"/>
    <hyperlink ref="AB274" r:id="rId442"/>
    <hyperlink ref="AB275" r:id="rId443"/>
    <hyperlink ref="AB276" r:id="rId444"/>
    <hyperlink ref="AB277" r:id="rId445"/>
    <hyperlink ref="AB278" r:id="rId446"/>
    <hyperlink ref="AB279" r:id="rId447"/>
    <hyperlink ref="AB280" r:id="rId448"/>
    <hyperlink ref="AB281" r:id="rId449"/>
    <hyperlink ref="AB282" r:id="rId450"/>
    <hyperlink ref="A283" r:id="rId451" location="tab=summary"/>
    <hyperlink ref="J283" r:id="rId452"/>
    <hyperlink ref="K283" r:id="rId453"/>
    <hyperlink ref="AB283" r:id="rId454"/>
    <hyperlink ref="AB284" r:id="rId455"/>
    <hyperlink ref="AB285" r:id="rId456"/>
    <hyperlink ref="AB286" r:id="rId457"/>
    <hyperlink ref="AB287" r:id="rId458"/>
    <hyperlink ref="A288" r:id="rId459" location="tab=summary"/>
    <hyperlink ref="J288" r:id="rId460"/>
    <hyperlink ref="K288" r:id="rId461"/>
    <hyperlink ref="AB289" r:id="rId462"/>
    <hyperlink ref="AB290" r:id="rId463"/>
    <hyperlink ref="AB291" r:id="rId464"/>
    <hyperlink ref="AB292" r:id="rId465"/>
    <hyperlink ref="AB293" r:id="rId466"/>
    <hyperlink ref="A294" r:id="rId467" location="tab=summary"/>
    <hyperlink ref="J294" r:id="rId468"/>
    <hyperlink ref="K294" r:id="rId469"/>
    <hyperlink ref="AB294" r:id="rId470"/>
    <hyperlink ref="A295" r:id="rId471" location="tab=summary"/>
    <hyperlink ref="J295" r:id="rId472"/>
    <hyperlink ref="K295" r:id="rId473"/>
    <hyperlink ref="AB295" r:id="rId474"/>
    <hyperlink ref="A296" r:id="rId475" location="tab=summary"/>
    <hyperlink ref="J296" r:id="rId476"/>
    <hyperlink ref="K296" r:id="rId477"/>
    <hyperlink ref="AB296" r:id="rId478"/>
    <hyperlink ref="AB297" r:id="rId479"/>
    <hyperlink ref="AB298" r:id="rId480"/>
    <hyperlink ref="A299" r:id="rId481" location="tab=summary"/>
    <hyperlink ref="J299" r:id="rId482"/>
    <hyperlink ref="K299" r:id="rId483"/>
    <hyperlink ref="AB299" r:id="rId484"/>
    <hyperlink ref="AB300" r:id="rId485"/>
    <hyperlink ref="J301" r:id="rId486"/>
    <hyperlink ref="K301" r:id="rId487"/>
    <hyperlink ref="AB301" r:id="rId488"/>
    <hyperlink ref="A302" r:id="rId489" location="tab=summary"/>
    <hyperlink ref="J302" r:id="rId490"/>
    <hyperlink ref="K302" r:id="rId491"/>
    <hyperlink ref="AB302" r:id="rId492"/>
    <hyperlink ref="J303" r:id="rId493"/>
    <hyperlink ref="K303" r:id="rId494"/>
    <hyperlink ref="AB303" r:id="rId495"/>
    <hyperlink ref="AB304" r:id="rId496"/>
    <hyperlink ref="A305" r:id="rId497" location="tab=summary"/>
    <hyperlink ref="J305" r:id="rId498"/>
    <hyperlink ref="K305" r:id="rId499"/>
    <hyperlink ref="AB305" r:id="rId500"/>
    <hyperlink ref="A306" r:id="rId501" location="tab=summary"/>
    <hyperlink ref="J306" r:id="rId502"/>
    <hyperlink ref="K306" r:id="rId503"/>
    <hyperlink ref="AB306" r:id="rId504"/>
    <hyperlink ref="AB307" r:id="rId505"/>
    <hyperlink ref="J308" r:id="rId506"/>
    <hyperlink ref="K308" r:id="rId507"/>
    <hyperlink ref="AB308" r:id="rId508"/>
    <hyperlink ref="AB309" r:id="rId509"/>
    <hyperlink ref="A310" r:id="rId510" location="tab=summary"/>
    <hyperlink ref="J310" r:id="rId511"/>
    <hyperlink ref="K310" r:id="rId512"/>
    <hyperlink ref="AB310" r:id="rId513"/>
    <hyperlink ref="AB311" r:id="rId514"/>
    <hyperlink ref="A312" r:id="rId515" location="tab=summary"/>
    <hyperlink ref="J312" r:id="rId516"/>
    <hyperlink ref="K312" r:id="rId517"/>
    <hyperlink ref="AB312" r:id="rId518"/>
    <hyperlink ref="AB313" r:id="rId519"/>
    <hyperlink ref="AB314" r:id="rId520"/>
    <hyperlink ref="AB315" r:id="rId521"/>
    <hyperlink ref="AB316" r:id="rId522"/>
    <hyperlink ref="AB317" r:id="rId523"/>
    <hyperlink ref="AB318" r:id="rId524"/>
    <hyperlink ref="AB319" r:id="rId525"/>
    <hyperlink ref="A320" r:id="rId526" location="tab=summary"/>
    <hyperlink ref="J320" r:id="rId527"/>
    <hyperlink ref="K320" r:id="rId528"/>
    <hyperlink ref="AB320" r:id="rId529"/>
    <hyperlink ref="A321" r:id="rId530" location="tab=summary"/>
    <hyperlink ref="J321" r:id="rId531"/>
    <hyperlink ref="K321" r:id="rId532"/>
    <hyperlink ref="AB321" r:id="rId533"/>
    <hyperlink ref="AB322" r:id="rId534"/>
    <hyperlink ref="AB323" r:id="rId535"/>
    <hyperlink ref="AB324" r:id="rId536"/>
    <hyperlink ref="AB325" r:id="rId537"/>
    <hyperlink ref="AB326" r:id="rId538"/>
    <hyperlink ref="AB327" r:id="rId539"/>
    <hyperlink ref="AB328" r:id="rId540"/>
    <hyperlink ref="AB329" r:id="rId541"/>
    <hyperlink ref="AB330" r:id="rId542"/>
    <hyperlink ref="AB331" r:id="rId543"/>
    <hyperlink ref="A332" r:id="rId544" location="tab=summary"/>
    <hyperlink ref="J332" r:id="rId545"/>
    <hyperlink ref="K332" r:id="rId546"/>
    <hyperlink ref="AB332" r:id="rId547"/>
    <hyperlink ref="AB333" r:id="rId548"/>
    <hyperlink ref="AB334" r:id="rId549"/>
    <hyperlink ref="AB335" r:id="rId550"/>
    <hyperlink ref="AB336" r:id="rId551"/>
    <hyperlink ref="AB337" r:id="rId552"/>
    <hyperlink ref="AB338" r:id="rId553"/>
    <hyperlink ref="A339" r:id="rId554" location="tab=summary"/>
    <hyperlink ref="J339" r:id="rId555"/>
    <hyperlink ref="K339" r:id="rId556"/>
    <hyperlink ref="AB339" r:id="rId557"/>
    <hyperlink ref="AB340" r:id="rId558"/>
    <hyperlink ref="J341" r:id="rId559"/>
    <hyperlink ref="K341" r:id="rId560"/>
    <hyperlink ref="AB341" r:id="rId561"/>
    <hyperlink ref="AB342" r:id="rId562"/>
    <hyperlink ref="AB343" r:id="rId563"/>
    <hyperlink ref="AB344" r:id="rId564"/>
    <hyperlink ref="AB345" r:id="rId565"/>
    <hyperlink ref="AB346" r:id="rId566"/>
    <hyperlink ref="AB347" r:id="rId567"/>
    <hyperlink ref="AB348" r:id="rId568"/>
    <hyperlink ref="AB349" r:id="rId569"/>
    <hyperlink ref="AB350" r:id="rId570"/>
    <hyperlink ref="AB351" r:id="rId571"/>
    <hyperlink ref="J352" r:id="rId572"/>
    <hyperlink ref="K352" r:id="rId573"/>
    <hyperlink ref="AB352" r:id="rId574"/>
    <hyperlink ref="AB353" r:id="rId575"/>
    <hyperlink ref="AB354" r:id="rId576"/>
    <hyperlink ref="AB355" r:id="rId577"/>
    <hyperlink ref="AB356" r:id="rId578"/>
    <hyperlink ref="AB357" r:id="rId579"/>
    <hyperlink ref="J358" r:id="rId580"/>
    <hyperlink ref="K358" r:id="rId581"/>
    <hyperlink ref="AB358" r:id="rId582"/>
    <hyperlink ref="AB359" r:id="rId583"/>
    <hyperlink ref="AB360" r:id="rId584"/>
    <hyperlink ref="AB361" r:id="rId585"/>
    <hyperlink ref="A362" r:id="rId586" location="tab=summary"/>
    <hyperlink ref="J362" r:id="rId587"/>
    <hyperlink ref="K362" r:id="rId588"/>
    <hyperlink ref="AB362" r:id="rId589"/>
    <hyperlink ref="AB363" r:id="rId590"/>
    <hyperlink ref="AB364" r:id="rId591"/>
    <hyperlink ref="A365" r:id="rId592" location="tab=summary"/>
    <hyperlink ref="J365" r:id="rId593"/>
    <hyperlink ref="K365" r:id="rId594"/>
    <hyperlink ref="AB365" r:id="rId595"/>
    <hyperlink ref="A366" r:id="rId596" location="tab=summary"/>
    <hyperlink ref="J366" r:id="rId597"/>
    <hyperlink ref="K366" r:id="rId598"/>
    <hyperlink ref="AB366" r:id="rId599"/>
    <hyperlink ref="AB368" r:id="rId600"/>
    <hyperlink ref="AB369" r:id="rId601"/>
    <hyperlink ref="AB370" r:id="rId602"/>
    <hyperlink ref="AB371" r:id="rId603"/>
    <hyperlink ref="AB372" r:id="rId604"/>
    <hyperlink ref="AB373" r:id="rId605"/>
    <hyperlink ref="AB374" r:id="rId606"/>
    <hyperlink ref="J375" r:id="rId607"/>
    <hyperlink ref="K375" r:id="rId608"/>
    <hyperlink ref="AB375" r:id="rId609"/>
    <hyperlink ref="AB376" r:id="rId610"/>
    <hyperlink ref="AB377" r:id="rId611"/>
    <hyperlink ref="AB378" r:id="rId612"/>
    <hyperlink ref="AB379" r:id="rId613"/>
    <hyperlink ref="AB380" r:id="rId614"/>
    <hyperlink ref="AB381" r:id="rId615"/>
    <hyperlink ref="AB382" r:id="rId616"/>
    <hyperlink ref="A383" r:id="rId617" location="tab=summary"/>
    <hyperlink ref="J383" r:id="rId618"/>
    <hyperlink ref="K383" r:id="rId619"/>
    <hyperlink ref="AB383" r:id="rId620"/>
    <hyperlink ref="AB384" r:id="rId621"/>
    <hyperlink ref="A385" r:id="rId622" location="tab=summary"/>
    <hyperlink ref="J385" r:id="rId623"/>
    <hyperlink ref="K385" r:id="rId624"/>
    <hyperlink ref="AB385" r:id="rId625"/>
    <hyperlink ref="AB386" r:id="rId626"/>
    <hyperlink ref="A387" r:id="rId627" location="tab=summary"/>
    <hyperlink ref="AB387" r:id="rId628"/>
    <hyperlink ref="AB388" r:id="rId629"/>
    <hyperlink ref="AB389" r:id="rId630"/>
    <hyperlink ref="J390" r:id="rId631"/>
    <hyperlink ref="K390" r:id="rId632"/>
    <hyperlink ref="AB390" r:id="rId633"/>
    <hyperlink ref="AB391" r:id="rId634"/>
    <hyperlink ref="AB392" r:id="rId635"/>
    <hyperlink ref="AB393" r:id="rId636"/>
    <hyperlink ref="AB394" r:id="rId637"/>
    <hyperlink ref="AB395" r:id="rId638"/>
    <hyperlink ref="AB396" r:id="rId639"/>
    <hyperlink ref="AB397" r:id="rId640"/>
    <hyperlink ref="AB398" r:id="rId641"/>
    <hyperlink ref="A399" r:id="rId642" location="tab=summary"/>
    <hyperlink ref="J399" r:id="rId643"/>
    <hyperlink ref="K399" r:id="rId644"/>
    <hyperlink ref="AB399" r:id="rId645"/>
    <hyperlink ref="AB400" r:id="rId646"/>
    <hyperlink ref="AB401" r:id="rId647"/>
    <hyperlink ref="A402" r:id="rId648" location="tab=summary"/>
    <hyperlink ref="J402" r:id="rId649"/>
    <hyperlink ref="K402" r:id="rId650"/>
    <hyperlink ref="AB402" r:id="rId651"/>
    <hyperlink ref="AB403" r:id="rId652"/>
    <hyperlink ref="A404" r:id="rId653" location="tab=summary"/>
    <hyperlink ref="J404" r:id="rId654"/>
    <hyperlink ref="K404" r:id="rId655"/>
    <hyperlink ref="AB404" r:id="rId656"/>
    <hyperlink ref="AB405" r:id="rId657"/>
    <hyperlink ref="A406" r:id="rId658" location="tab=summary"/>
    <hyperlink ref="J406" r:id="rId659"/>
    <hyperlink ref="K406" r:id="rId660"/>
    <hyperlink ref="AB406" r:id="rId661"/>
    <hyperlink ref="AB407" r:id="rId662"/>
    <hyperlink ref="AB408" r:id="rId663"/>
    <hyperlink ref="AB409" r:id="rId664"/>
    <hyperlink ref="AB410" r:id="rId665"/>
    <hyperlink ref="AB411" r:id="rId666"/>
    <hyperlink ref="AB412" r:id="rId667"/>
    <hyperlink ref="J413" r:id="rId668"/>
    <hyperlink ref="K413" r:id="rId669"/>
    <hyperlink ref="AB413" r:id="rId670"/>
    <hyperlink ref="AB414" r:id="rId671"/>
    <hyperlink ref="AB415" r:id="rId672"/>
    <hyperlink ref="J416" r:id="rId673"/>
    <hyperlink ref="K416" r:id="rId674"/>
    <hyperlink ref="AB416" r:id="rId675"/>
    <hyperlink ref="AB417" r:id="rId676"/>
    <hyperlink ref="J418" r:id="rId677"/>
    <hyperlink ref="K418" r:id="rId678"/>
    <hyperlink ref="AB418" r:id="rId679"/>
    <hyperlink ref="AB419" r:id="rId680"/>
    <hyperlink ref="AB420" r:id="rId681"/>
    <hyperlink ref="AB421" r:id="rId682"/>
    <hyperlink ref="AB422" r:id="rId683"/>
    <hyperlink ref="AB423" r:id="rId684"/>
    <hyperlink ref="AB424" r:id="rId685"/>
    <hyperlink ref="AB425" r:id="rId686"/>
    <hyperlink ref="AB426" r:id="rId687"/>
    <hyperlink ref="AB427" r:id="rId688"/>
    <hyperlink ref="AB428" r:id="rId689"/>
    <hyperlink ref="AB429" r:id="rId690"/>
    <hyperlink ref="J430" r:id="rId691"/>
    <hyperlink ref="K430" r:id="rId692"/>
    <hyperlink ref="AB430" r:id="rId693"/>
    <hyperlink ref="AB431" r:id="rId694"/>
    <hyperlink ref="AB432" r:id="rId695"/>
    <hyperlink ref="AB433" r:id="rId696"/>
    <hyperlink ref="J434" r:id="rId697"/>
    <hyperlink ref="K434" r:id="rId698"/>
    <hyperlink ref="AB434" r:id="rId699"/>
    <hyperlink ref="AB435" r:id="rId700"/>
    <hyperlink ref="A436" r:id="rId701"/>
    <hyperlink ref="AB437" r:id="rId702"/>
    <hyperlink ref="AB438" r:id="rId703"/>
    <hyperlink ref="AB439" r:id="rId704"/>
    <hyperlink ref="AB440" r:id="rId705"/>
    <hyperlink ref="AB441" r:id="rId706"/>
    <hyperlink ref="AB442" r:id="rId707"/>
    <hyperlink ref="J443" r:id="rId708"/>
    <hyperlink ref="K443" r:id="rId709"/>
    <hyperlink ref="AB443" r:id="rId710"/>
    <hyperlink ref="AB444" r:id="rId711"/>
    <hyperlink ref="AB445" r:id="rId712"/>
    <hyperlink ref="AB446" r:id="rId713"/>
    <hyperlink ref="AB447" r:id="rId714"/>
    <hyperlink ref="AB448" r:id="rId715"/>
    <hyperlink ref="J450" r:id="rId716"/>
    <hyperlink ref="K450" r:id="rId717"/>
    <hyperlink ref="AB450" r:id="rId718"/>
    <hyperlink ref="AB451" r:id="rId719"/>
    <hyperlink ref="AB452" r:id="rId720"/>
    <hyperlink ref="A453" r:id="rId721"/>
    <hyperlink ref="AB453" r:id="rId722"/>
    <hyperlink ref="AB454" r:id="rId723"/>
    <hyperlink ref="A455" r:id="rId724" location="tab=summary"/>
    <hyperlink ref="J455" r:id="rId725"/>
    <hyperlink ref="K455" r:id="rId726"/>
    <hyperlink ref="AB455" r:id="rId727"/>
    <hyperlink ref="AB456" r:id="rId728"/>
    <hyperlink ref="AB457" r:id="rId729"/>
    <hyperlink ref="AB458" r:id="rId730"/>
    <hyperlink ref="AB459" r:id="rId731"/>
    <hyperlink ref="AB460" r:id="rId732"/>
    <hyperlink ref="AB461" r:id="rId733"/>
    <hyperlink ref="AB462" r:id="rId734"/>
    <hyperlink ref="A463" r:id="rId735" location="tab=summary"/>
    <hyperlink ref="J463" r:id="rId736"/>
    <hyperlink ref="K463" r:id="rId737"/>
    <hyperlink ref="AB463" r:id="rId738"/>
    <hyperlink ref="AB464" r:id="rId739"/>
    <hyperlink ref="AB465" r:id="rId740"/>
    <hyperlink ref="AB466" r:id="rId741"/>
    <hyperlink ref="AB467" r:id="rId742"/>
    <hyperlink ref="AB468" r:id="rId743"/>
    <hyperlink ref="AB469" r:id="rId744"/>
    <hyperlink ref="AB470" r:id="rId745"/>
    <hyperlink ref="AB471" r:id="rId746"/>
    <hyperlink ref="AB472" r:id="rId747"/>
    <hyperlink ref="AB473" r:id="rId748"/>
    <hyperlink ref="AB474" r:id="rId749"/>
    <hyperlink ref="AB475" r:id="rId750"/>
    <hyperlink ref="AB476" r:id="rId751"/>
    <hyperlink ref="AB477" r:id="rId752"/>
    <hyperlink ref="AB478" r:id="rId753"/>
    <hyperlink ref="AB479" r:id="rId754"/>
    <hyperlink ref="AB480" r:id="rId755"/>
    <hyperlink ref="AB481" r:id="rId756"/>
    <hyperlink ref="AB482" r:id="rId757"/>
    <hyperlink ref="AB483" r:id="rId758"/>
    <hyperlink ref="AB485" r:id="rId759"/>
    <hyperlink ref="AB486" r:id="rId760"/>
    <hyperlink ref="AB487" r:id="rId761"/>
    <hyperlink ref="AB488" r:id="rId762"/>
    <hyperlink ref="AB489" r:id="rId763"/>
    <hyperlink ref="AB490" r:id="rId764"/>
    <hyperlink ref="AB491" r:id="rId765"/>
    <hyperlink ref="A492" r:id="rId766"/>
    <hyperlink ref="AB492" r:id="rId767"/>
    <hyperlink ref="AB493" r:id="rId768"/>
    <hyperlink ref="AB494" r:id="rId769"/>
    <hyperlink ref="AB495" r:id="rId770"/>
    <hyperlink ref="AB497" r:id="rId771"/>
    <hyperlink ref="AB498" r:id="rId772"/>
    <hyperlink ref="AB499" r:id="rId773"/>
    <hyperlink ref="AB500" r:id="rId774"/>
    <hyperlink ref="AB501" r:id="rId775"/>
    <hyperlink ref="A502" r:id="rId776" location="tab=summary"/>
    <hyperlink ref="J502" r:id="rId777"/>
    <hyperlink ref="K502" r:id="rId778"/>
    <hyperlink ref="AB502" r:id="rId779"/>
    <hyperlink ref="AB503" r:id="rId780"/>
    <hyperlink ref="AB504" r:id="rId781"/>
    <hyperlink ref="J505" r:id="rId782"/>
    <hyperlink ref="K505" r:id="rId783"/>
    <hyperlink ref="AB505" r:id="rId784"/>
    <hyperlink ref="AB506" r:id="rId785"/>
    <hyperlink ref="AB507" r:id="rId786"/>
    <hyperlink ref="J508" r:id="rId787"/>
    <hyperlink ref="K508" r:id="rId788"/>
    <hyperlink ref="AB508" r:id="rId789"/>
    <hyperlink ref="AB509" r:id="rId790"/>
    <hyperlink ref="AB510" r:id="rId791"/>
    <hyperlink ref="AB511" r:id="rId792"/>
    <hyperlink ref="AB512" r:id="rId793"/>
    <hyperlink ref="AB513" r:id="rId794"/>
    <hyperlink ref="AB514" r:id="rId795"/>
    <hyperlink ref="AB515" r:id="rId796"/>
    <hyperlink ref="AB516" r:id="rId797"/>
    <hyperlink ref="J517" r:id="rId798"/>
    <hyperlink ref="K517" r:id="rId799"/>
    <hyperlink ref="AB517" r:id="rId800"/>
    <hyperlink ref="AB518" r:id="rId801"/>
    <hyperlink ref="AB519" r:id="rId802"/>
    <hyperlink ref="AB520" r:id="rId803"/>
    <hyperlink ref="A521" r:id="rId804" location="tab=summary"/>
    <hyperlink ref="J521" r:id="rId805"/>
    <hyperlink ref="K521" r:id="rId806"/>
    <hyperlink ref="AB521" r:id="rId807"/>
    <hyperlink ref="AB522" r:id="rId808"/>
    <hyperlink ref="AB523" r:id="rId809"/>
    <hyperlink ref="AB524" r:id="rId810"/>
    <hyperlink ref="AB526" r:id="rId811"/>
    <hyperlink ref="AB527" r:id="rId812"/>
    <hyperlink ref="J529" r:id="rId813"/>
    <hyperlink ref="K529" r:id="rId814"/>
    <hyperlink ref="AB529" r:id="rId815"/>
    <hyperlink ref="AB530" r:id="rId816"/>
    <hyperlink ref="AB531" r:id="rId817"/>
    <hyperlink ref="AB532" r:id="rId818"/>
    <hyperlink ref="AB533" r:id="rId819"/>
    <hyperlink ref="AB534" r:id="rId820"/>
    <hyperlink ref="AB535" r:id="rId821"/>
    <hyperlink ref="AB536" r:id="rId822"/>
    <hyperlink ref="AB537" r:id="rId823"/>
    <hyperlink ref="AB538" r:id="rId824"/>
    <hyperlink ref="A539" r:id="rId825"/>
    <hyperlink ref="AB539" r:id="rId826"/>
    <hyperlink ref="AB540" r:id="rId827"/>
    <hyperlink ref="A541" r:id="rId828" location="tab=summary"/>
    <hyperlink ref="AB541" r:id="rId829"/>
    <hyperlink ref="AB542" r:id="rId830"/>
    <hyperlink ref="AB543" r:id="rId831"/>
    <hyperlink ref="AB544" r:id="rId832"/>
    <hyperlink ref="AB545" r:id="rId833"/>
    <hyperlink ref="AB546" r:id="rId834"/>
    <hyperlink ref="AB547" r:id="rId835"/>
    <hyperlink ref="AB548" r:id="rId836"/>
    <hyperlink ref="AB549" r:id="rId837"/>
    <hyperlink ref="AB550" r:id="rId838"/>
    <hyperlink ref="AB551" r:id="rId839"/>
    <hyperlink ref="AB552" r:id="rId840"/>
    <hyperlink ref="AB553" r:id="rId841"/>
    <hyperlink ref="A554" r:id="rId842" location="tab=summary"/>
    <hyperlink ref="J554" r:id="rId843"/>
    <hyperlink ref="K554" r:id="rId844"/>
    <hyperlink ref="AB554" r:id="rId845"/>
    <hyperlink ref="AB555" r:id="rId846"/>
    <hyperlink ref="J556" r:id="rId847"/>
    <hyperlink ref="K556" r:id="rId848"/>
    <hyperlink ref="AB556" r:id="rId849"/>
    <hyperlink ref="AB557" r:id="rId850"/>
    <hyperlink ref="J558" r:id="rId851"/>
    <hyperlink ref="K558" r:id="rId852"/>
    <hyperlink ref="AB558" r:id="rId853"/>
    <hyperlink ref="J559" r:id="rId854"/>
    <hyperlink ref="K559" r:id="rId855"/>
    <hyperlink ref="AB559" r:id="rId856"/>
    <hyperlink ref="AB560" r:id="rId857"/>
    <hyperlink ref="AB561" r:id="rId858"/>
    <hyperlink ref="AB562" r:id="rId859"/>
    <hyperlink ref="A563" r:id="rId860" location="tab=summary"/>
    <hyperlink ref="J563" r:id="rId861"/>
    <hyperlink ref="K563" r:id="rId862"/>
    <hyperlink ref="AB563" r:id="rId863"/>
    <hyperlink ref="AB564" r:id="rId864"/>
    <hyperlink ref="AB565" r:id="rId865"/>
    <hyperlink ref="AB566" r:id="rId866"/>
    <hyperlink ref="AB567" r:id="rId867"/>
    <hyperlink ref="AB568" r:id="rId868"/>
    <hyperlink ref="A570" r:id="rId869"/>
    <hyperlink ref="AB570" r:id="rId870"/>
    <hyperlink ref="AB571" r:id="rId871"/>
    <hyperlink ref="AB572" r:id="rId872"/>
    <hyperlink ref="AB573" r:id="rId873"/>
    <hyperlink ref="AB574" r:id="rId874"/>
    <hyperlink ref="AB575" r:id="rId875"/>
    <hyperlink ref="J576" r:id="rId876"/>
    <hyperlink ref="K576" r:id="rId877"/>
    <hyperlink ref="AB576" r:id="rId878"/>
    <hyperlink ref="AB577" r:id="rId879"/>
    <hyperlink ref="AB578" r:id="rId880"/>
    <hyperlink ref="AB579" r:id="rId881"/>
    <hyperlink ref="AB580" r:id="rId882"/>
    <hyperlink ref="AB581" r:id="rId883"/>
    <hyperlink ref="AB582" r:id="rId884"/>
    <hyperlink ref="AB583" r:id="rId885"/>
    <hyperlink ref="AB584" r:id="rId886"/>
    <hyperlink ref="AB585" r:id="rId887"/>
    <hyperlink ref="AB586" r:id="rId888"/>
    <hyperlink ref="AB587" r:id="rId889"/>
    <hyperlink ref="J588" r:id="rId890"/>
    <hyperlink ref="K588" r:id="rId891"/>
    <hyperlink ref="AB588" r:id="rId892"/>
    <hyperlink ref="AB589" r:id="rId893"/>
    <hyperlink ref="AB590" r:id="rId894"/>
    <hyperlink ref="AB591" r:id="rId895"/>
    <hyperlink ref="AB592" r:id="rId896"/>
    <hyperlink ref="AB593" r:id="rId897"/>
    <hyperlink ref="AB594" r:id="rId898"/>
    <hyperlink ref="AB595" r:id="rId899"/>
    <hyperlink ref="AB596" r:id="rId900"/>
    <hyperlink ref="AB597" r:id="rId901"/>
    <hyperlink ref="A598" r:id="rId902" location="tab=summary"/>
    <hyperlink ref="J598" r:id="rId903"/>
    <hyperlink ref="K598" r:id="rId904"/>
    <hyperlink ref="AB598" r:id="rId905"/>
    <hyperlink ref="AB599" r:id="rId906"/>
    <hyperlink ref="AB600" r:id="rId907"/>
    <hyperlink ref="AB601" r:id="rId908"/>
    <hyperlink ref="AB602" r:id="rId909"/>
    <hyperlink ref="AB603" r:id="rId910"/>
    <hyperlink ref="AB604" r:id="rId911"/>
    <hyperlink ref="AB605" r:id="rId912"/>
    <hyperlink ref="AB606" r:id="rId913"/>
    <hyperlink ref="AB607" r:id="rId914"/>
    <hyperlink ref="AB608" r:id="rId915"/>
    <hyperlink ref="AB609" r:id="rId916"/>
    <hyperlink ref="A610" r:id="rId917" location="tab=summary"/>
    <hyperlink ref="J610" r:id="rId918"/>
    <hyperlink ref="K610" r:id="rId919"/>
    <hyperlink ref="AB611" r:id="rId920"/>
    <hyperlink ref="AB612" r:id="rId921"/>
    <hyperlink ref="A613" r:id="rId922" location="tab=summary"/>
    <hyperlink ref="AB613" r:id="rId923"/>
    <hyperlink ref="AB614" r:id="rId924"/>
    <hyperlink ref="AB615" r:id="rId925"/>
    <hyperlink ref="A616" r:id="rId926" location="tab=summary"/>
    <hyperlink ref="AB616" r:id="rId927"/>
    <hyperlink ref="AB617" r:id="rId928"/>
    <hyperlink ref="A618" r:id="rId929" location="tab=summary"/>
    <hyperlink ref="AB618" r:id="rId930"/>
    <hyperlink ref="A619" r:id="rId931" location="tab=summary"/>
    <hyperlink ref="J619" r:id="rId932"/>
    <hyperlink ref="K619" r:id="rId933"/>
    <hyperlink ref="AB619" r:id="rId934"/>
    <hyperlink ref="AB620" r:id="rId935"/>
    <hyperlink ref="AB621" r:id="rId936"/>
    <hyperlink ref="AB622" r:id="rId937"/>
    <hyperlink ref="AB623" r:id="rId938"/>
    <hyperlink ref="AB624" r:id="rId939"/>
    <hyperlink ref="AB626" r:id="rId940"/>
    <hyperlink ref="AB627" r:id="rId941"/>
    <hyperlink ref="AB628" r:id="rId942"/>
    <hyperlink ref="AB629" r:id="rId943"/>
    <hyperlink ref="AB630" r:id="rId944"/>
    <hyperlink ref="AB631" r:id="rId945"/>
    <hyperlink ref="AB632" r:id="rId946"/>
    <hyperlink ref="AB633" r:id="rId947"/>
    <hyperlink ref="AB634" r:id="rId948"/>
    <hyperlink ref="AB635" r:id="rId949"/>
    <hyperlink ref="AB636" r:id="rId950"/>
    <hyperlink ref="AB637" r:id="rId951"/>
    <hyperlink ref="AB638" r:id="rId952"/>
    <hyperlink ref="J639" r:id="rId953"/>
    <hyperlink ref="K639" r:id="rId954"/>
    <hyperlink ref="AB639" r:id="rId955"/>
    <hyperlink ref="A640" r:id="rId956" location="tab=summary"/>
    <hyperlink ref="J640" r:id="rId957"/>
    <hyperlink ref="K640" r:id="rId958"/>
    <hyperlink ref="AB640" r:id="rId959"/>
    <hyperlink ref="AB641" r:id="rId960"/>
    <hyperlink ref="AB642" r:id="rId961"/>
    <hyperlink ref="AB643" r:id="rId962"/>
    <hyperlink ref="AB644" r:id="rId963"/>
    <hyperlink ref="A645" r:id="rId964"/>
    <hyperlink ref="AB645" r:id="rId965"/>
    <hyperlink ref="AB646" r:id="rId966"/>
    <hyperlink ref="AB647" r:id="rId967"/>
    <hyperlink ref="AB648" r:id="rId968"/>
    <hyperlink ref="AB649" r:id="rId969"/>
    <hyperlink ref="AB650" r:id="rId970"/>
    <hyperlink ref="AB651" r:id="rId971"/>
    <hyperlink ref="AB652" r:id="rId972"/>
    <hyperlink ref="AB653" r:id="rId973"/>
    <hyperlink ref="AB654" r:id="rId974"/>
    <hyperlink ref="A655" r:id="rId975" location="tab=summary"/>
    <hyperlink ref="J655" r:id="rId976"/>
    <hyperlink ref="K655" r:id="rId977"/>
    <hyperlink ref="AB655" r:id="rId978"/>
    <hyperlink ref="AB656" r:id="rId979"/>
    <hyperlink ref="AB657" r:id="rId980"/>
    <hyperlink ref="AB658" r:id="rId981"/>
    <hyperlink ref="A659" r:id="rId982" location="tab=summary"/>
    <hyperlink ref="J659" r:id="rId983"/>
    <hyperlink ref="K659" r:id="rId984"/>
    <hyperlink ref="AB659" r:id="rId985"/>
    <hyperlink ref="AB660" r:id="rId986"/>
    <hyperlink ref="AB661" r:id="rId987"/>
    <hyperlink ref="AB663" r:id="rId988"/>
    <hyperlink ref="AB664" r:id="rId989"/>
    <hyperlink ref="AB665" r:id="rId990"/>
    <hyperlink ref="A666" r:id="rId991"/>
    <hyperlink ref="AB666" r:id="rId992"/>
    <hyperlink ref="A667" r:id="rId993" location="tab=summary"/>
    <hyperlink ref="J667" r:id="rId994"/>
    <hyperlink ref="K667" r:id="rId995"/>
    <hyperlink ref="AB667" r:id="rId996"/>
    <hyperlink ref="AB668" r:id="rId997"/>
    <hyperlink ref="AB669" r:id="rId998"/>
    <hyperlink ref="AB670" r:id="rId999"/>
    <hyperlink ref="J671" r:id="rId1000"/>
    <hyperlink ref="K671" r:id="rId1001"/>
    <hyperlink ref="AB671" r:id="rId1002"/>
    <hyperlink ref="AB672" r:id="rId1003"/>
    <hyperlink ref="AB673" r:id="rId1004"/>
    <hyperlink ref="AB674" r:id="rId1005"/>
    <hyperlink ref="J675" r:id="rId1006"/>
    <hyperlink ref="K675" r:id="rId1007"/>
    <hyperlink ref="AB675" r:id="rId1008"/>
    <hyperlink ref="AB676" r:id="rId1009"/>
    <hyperlink ref="AB677" r:id="rId1010"/>
    <hyperlink ref="AB678" r:id="rId1011"/>
    <hyperlink ref="AB679" r:id="rId1012"/>
    <hyperlink ref="J680" r:id="rId1013"/>
    <hyperlink ref="K680" r:id="rId1014"/>
    <hyperlink ref="AB680" r:id="rId1015"/>
    <hyperlink ref="AB681" r:id="rId1016"/>
    <hyperlink ref="AB682" r:id="rId1017"/>
    <hyperlink ref="AB683" r:id="rId1018"/>
    <hyperlink ref="AB684" r:id="rId1019"/>
    <hyperlink ref="AB685" r:id="rId1020"/>
    <hyperlink ref="J686" r:id="rId1021"/>
    <hyperlink ref="K686" r:id="rId1022"/>
    <hyperlink ref="AB686" r:id="rId1023"/>
    <hyperlink ref="AB687" r:id="rId1024"/>
    <hyperlink ref="AB688" r:id="rId1025"/>
    <hyperlink ref="AB689" r:id="rId1026"/>
    <hyperlink ref="AB690" r:id="rId1027"/>
    <hyperlink ref="AB691" r:id="rId1028"/>
    <hyperlink ref="AB692" r:id="rId1029"/>
    <hyperlink ref="AB693" r:id="rId1030"/>
    <hyperlink ref="J694" r:id="rId1031"/>
    <hyperlink ref="K694" r:id="rId1032"/>
    <hyperlink ref="AB694" r:id="rId1033"/>
    <hyperlink ref="AB695" r:id="rId1034"/>
    <hyperlink ref="AB696" r:id="rId1035"/>
    <hyperlink ref="AB697" r:id="rId1036"/>
    <hyperlink ref="J698" r:id="rId1037"/>
    <hyperlink ref="K698" r:id="rId1038"/>
    <hyperlink ref="AB698" r:id="rId1039"/>
    <hyperlink ref="AB699" r:id="rId1040"/>
    <hyperlink ref="AB700" r:id="rId1041"/>
    <hyperlink ref="AB701" r:id="rId1042"/>
    <hyperlink ref="J702" r:id="rId1043"/>
    <hyperlink ref="K702" r:id="rId1044"/>
    <hyperlink ref="AB702" r:id="rId1045"/>
    <hyperlink ref="J703" r:id="rId1046"/>
    <hyperlink ref="K703" r:id="rId1047"/>
    <hyperlink ref="AB703" r:id="rId1048"/>
    <hyperlink ref="AB704" r:id="rId1049"/>
    <hyperlink ref="AB705" r:id="rId1050"/>
    <hyperlink ref="AB706" r:id="rId1051"/>
    <hyperlink ref="A707" r:id="rId1052" location="tab=summary"/>
    <hyperlink ref="J707" r:id="rId1053"/>
    <hyperlink ref="K707" r:id="rId1054"/>
    <hyperlink ref="AB707" r:id="rId1055"/>
    <hyperlink ref="AB708" r:id="rId1056"/>
    <hyperlink ref="AB709" r:id="rId1057"/>
    <hyperlink ref="AB710" r:id="rId1058"/>
    <hyperlink ref="J711" r:id="rId1059"/>
    <hyperlink ref="K711" r:id="rId1060"/>
    <hyperlink ref="AB711" r:id="rId1061"/>
    <hyperlink ref="AB712" r:id="rId1062"/>
    <hyperlink ref="A713" r:id="rId1063" location="tab=summary"/>
    <hyperlink ref="J713" r:id="rId1064"/>
    <hyperlink ref="K713" r:id="rId1065"/>
    <hyperlink ref="AB713" r:id="rId1066"/>
    <hyperlink ref="AB714" r:id="rId1067"/>
    <hyperlink ref="AB715" r:id="rId1068"/>
    <hyperlink ref="AB716" r:id="rId1069"/>
    <hyperlink ref="AB717" r:id="rId1070"/>
    <hyperlink ref="A718" r:id="rId1071" location="tab=summary"/>
    <hyperlink ref="AB718" r:id="rId1072"/>
    <hyperlink ref="AB719" r:id="rId1073"/>
    <hyperlink ref="AB720" r:id="rId1074"/>
    <hyperlink ref="AB721" r:id="rId1075"/>
    <hyperlink ref="J722" r:id="rId1076"/>
    <hyperlink ref="K722" r:id="rId1077"/>
    <hyperlink ref="AB722" r:id="rId1078"/>
    <hyperlink ref="AB723" r:id="rId1079"/>
    <hyperlink ref="AB724" r:id="rId1080"/>
    <hyperlink ref="AB725" r:id="rId1081"/>
    <hyperlink ref="AB726" r:id="rId1082"/>
    <hyperlink ref="AB727" r:id="rId1083"/>
    <hyperlink ref="A728" r:id="rId1084" location="tab=summary"/>
    <hyperlink ref="J728" r:id="rId1085"/>
    <hyperlink ref="K728" r:id="rId1086"/>
    <hyperlink ref="AB728" r:id="rId1087"/>
    <hyperlink ref="AB729" r:id="rId1088"/>
    <hyperlink ref="AB730" r:id="rId1089"/>
    <hyperlink ref="AB731" r:id="rId1090"/>
    <hyperlink ref="AB732" r:id="rId1091"/>
    <hyperlink ref="J733" r:id="rId1092"/>
    <hyperlink ref="K733" r:id="rId1093"/>
    <hyperlink ref="AB733" r:id="rId1094"/>
    <hyperlink ref="AB734" r:id="rId1095"/>
    <hyperlink ref="AB735" r:id="rId1096"/>
    <hyperlink ref="AB736" r:id="rId1097"/>
    <hyperlink ref="A737" r:id="rId1098" location="tab=summary"/>
    <hyperlink ref="J737" r:id="rId1099"/>
    <hyperlink ref="K737" r:id="rId1100"/>
    <hyperlink ref="AB737" r:id="rId1101"/>
    <hyperlink ref="J738" r:id="rId1102"/>
    <hyperlink ref="K738" r:id="rId1103"/>
    <hyperlink ref="AB738" r:id="rId1104"/>
    <hyperlink ref="AB739" r:id="rId1105"/>
    <hyperlink ref="AB740" r:id="rId1106"/>
    <hyperlink ref="AB741" r:id="rId1107"/>
    <hyperlink ref="AB742" r:id="rId1108"/>
    <hyperlink ref="AB743" r:id="rId1109"/>
    <hyperlink ref="AB744" r:id="rId1110"/>
    <hyperlink ref="AB745" r:id="rId1111"/>
    <hyperlink ref="AB746" r:id="rId1112"/>
    <hyperlink ref="AB747" r:id="rId1113"/>
    <hyperlink ref="AB748" r:id="rId1114"/>
    <hyperlink ref="AB749" r:id="rId1115"/>
    <hyperlink ref="AB750" r:id="rId1116"/>
    <hyperlink ref="AB752" r:id="rId1117"/>
    <hyperlink ref="AB753" r:id="rId1118"/>
    <hyperlink ref="AB754" r:id="rId1119"/>
    <hyperlink ref="A755" r:id="rId1120" location="tab=summary"/>
    <hyperlink ref="J755" r:id="rId1121"/>
    <hyperlink ref="K755" r:id="rId1122"/>
    <hyperlink ref="AB755" r:id="rId1123"/>
    <hyperlink ref="A756" r:id="rId1124" location="tab=summary"/>
    <hyperlink ref="J756" r:id="rId1125"/>
    <hyperlink ref="K756" r:id="rId1126"/>
    <hyperlink ref="AB756" r:id="rId1127"/>
    <hyperlink ref="AB757" r:id="rId1128"/>
    <hyperlink ref="AB758" r:id="rId1129"/>
    <hyperlink ref="AB759" r:id="rId1130"/>
    <hyperlink ref="A760" r:id="rId1131" location="tab=summary"/>
    <hyperlink ref="AB760" r:id="rId1132"/>
    <hyperlink ref="AB761" r:id="rId1133"/>
    <hyperlink ref="AB762" r:id="rId1134"/>
    <hyperlink ref="AB763" r:id="rId1135"/>
    <hyperlink ref="AB764" r:id="rId1136"/>
    <hyperlink ref="AB765" r:id="rId1137"/>
    <hyperlink ref="A766" r:id="rId1138" location="tab=summary"/>
    <hyperlink ref="J766" r:id="rId1139"/>
    <hyperlink ref="K766" r:id="rId1140"/>
    <hyperlink ref="AB766" r:id="rId1141"/>
    <hyperlink ref="AB767" r:id="rId1142"/>
    <hyperlink ref="A768" r:id="rId1143" location="tab=summary"/>
    <hyperlink ref="J768" r:id="rId1144"/>
    <hyperlink ref="K768" r:id="rId1145"/>
    <hyperlink ref="AB768" r:id="rId1146"/>
    <hyperlink ref="AB769" r:id="rId1147"/>
    <hyperlink ref="AB770" r:id="rId1148"/>
    <hyperlink ref="AB771" r:id="rId1149"/>
    <hyperlink ref="AB772" r:id="rId1150"/>
    <hyperlink ref="J773" r:id="rId1151"/>
    <hyperlink ref="K773" r:id="rId1152"/>
    <hyperlink ref="AB773" r:id="rId1153"/>
    <hyperlink ref="AB774" r:id="rId1154"/>
    <hyperlink ref="AB775" r:id="rId1155"/>
    <hyperlink ref="AB776" r:id="rId1156"/>
    <hyperlink ref="A777" r:id="rId1157" location="tab=summary"/>
    <hyperlink ref="J777" r:id="rId1158"/>
    <hyperlink ref="K777" r:id="rId1159"/>
    <hyperlink ref="AB778" r:id="rId1160"/>
    <hyperlink ref="AB779" r:id="rId1161"/>
    <hyperlink ref="AB780" r:id="rId1162"/>
    <hyperlink ref="AB781" r:id="rId1163"/>
    <hyperlink ref="AB782" r:id="rId1164"/>
    <hyperlink ref="J783" r:id="rId1165"/>
    <hyperlink ref="K783" r:id="rId1166"/>
    <hyperlink ref="AB783" r:id="rId1167"/>
    <hyperlink ref="J784" r:id="rId1168"/>
    <hyperlink ref="K784" r:id="rId1169"/>
    <hyperlink ref="AB784" r:id="rId1170"/>
    <hyperlink ref="AB785" r:id="rId1171"/>
    <hyperlink ref="J786" r:id="rId1172"/>
    <hyperlink ref="K786" r:id="rId1173"/>
    <hyperlink ref="AB786" r:id="rId1174"/>
    <hyperlink ref="A787" r:id="rId1175" location="tab=summary"/>
    <hyperlink ref="J787" r:id="rId1176"/>
    <hyperlink ref="K787" r:id="rId1177"/>
    <hyperlink ref="AB787" r:id="rId1178"/>
    <hyperlink ref="AB788" r:id="rId1179"/>
    <hyperlink ref="AB789" r:id="rId1180"/>
    <hyperlink ref="AB791" r:id="rId1181"/>
    <hyperlink ref="AB792" r:id="rId1182"/>
    <hyperlink ref="AB793" r:id="rId1183"/>
    <hyperlink ref="AB794" r:id="rId1184"/>
    <hyperlink ref="AB795" r:id="rId1185"/>
    <hyperlink ref="A797" r:id="rId1186" location="tab=summary"/>
    <hyperlink ref="J797" r:id="rId1187"/>
    <hyperlink ref="K797" r:id="rId1188"/>
    <hyperlink ref="AB797" r:id="rId1189"/>
    <hyperlink ref="AB798" r:id="rId1190"/>
    <hyperlink ref="AB799" r:id="rId1191"/>
    <hyperlink ref="AB800" r:id="rId1192"/>
    <hyperlink ref="AB801" r:id="rId1193"/>
    <hyperlink ref="AB802" r:id="rId1194"/>
    <hyperlink ref="AB803" r:id="rId1195"/>
    <hyperlink ref="AB804" r:id="rId1196"/>
    <hyperlink ref="AB805" r:id="rId1197"/>
    <hyperlink ref="AB806" r:id="rId1198"/>
    <hyperlink ref="AB807" r:id="rId1199"/>
    <hyperlink ref="AB808" r:id="rId1200"/>
    <hyperlink ref="AB809" r:id="rId1201"/>
    <hyperlink ref="J810" r:id="rId1202"/>
    <hyperlink ref="K810" r:id="rId1203"/>
    <hyperlink ref="AB810" r:id="rId1204"/>
    <hyperlink ref="AB811" r:id="rId1205"/>
    <hyperlink ref="AB812" r:id="rId1206"/>
    <hyperlink ref="AB813" r:id="rId1207"/>
    <hyperlink ref="AB814" r:id="rId1208"/>
    <hyperlink ref="AB815" r:id="rId1209"/>
    <hyperlink ref="AB816" r:id="rId1210"/>
    <hyperlink ref="AB817" r:id="rId1211"/>
    <hyperlink ref="AB818" r:id="rId1212"/>
    <hyperlink ref="AB819" r:id="rId1213"/>
    <hyperlink ref="AB820" r:id="rId1214"/>
    <hyperlink ref="AB821" r:id="rId1215"/>
    <hyperlink ref="AB822" r:id="rId1216"/>
    <hyperlink ref="A823" r:id="rId1217" location="tab=summary"/>
    <hyperlink ref="J823" r:id="rId1218"/>
    <hyperlink ref="K823" r:id="rId1219"/>
    <hyperlink ref="AB823" r:id="rId1220"/>
    <hyperlink ref="AB824" r:id="rId1221"/>
    <hyperlink ref="AB825" r:id="rId1222"/>
    <hyperlink ref="AB826" r:id="rId1223"/>
    <hyperlink ref="AB827" r:id="rId1224"/>
    <hyperlink ref="AB828" r:id="rId1225"/>
    <hyperlink ref="AB829" r:id="rId1226"/>
    <hyperlink ref="AB830" r:id="rId1227"/>
    <hyperlink ref="AB831" r:id="rId1228"/>
    <hyperlink ref="AB832" r:id="rId1229"/>
    <hyperlink ref="AB833" r:id="rId1230"/>
    <hyperlink ref="AB834" r:id="rId1231"/>
    <hyperlink ref="AB835" r:id="rId1232"/>
    <hyperlink ref="AB836" r:id="rId1233"/>
    <hyperlink ref="AB837" r:id="rId1234"/>
    <hyperlink ref="AB838" r:id="rId1235"/>
    <hyperlink ref="AB839" r:id="rId1236"/>
    <hyperlink ref="AB840" r:id="rId1237"/>
    <hyperlink ref="AB841" r:id="rId1238"/>
    <hyperlink ref="AB842" r:id="rId1239"/>
    <hyperlink ref="AB843" r:id="rId1240"/>
    <hyperlink ref="A844" r:id="rId1241" location="tab=summary"/>
    <hyperlink ref="AB844" r:id="rId1242"/>
    <hyperlink ref="J845" r:id="rId1243"/>
    <hyperlink ref="K845" r:id="rId1244"/>
    <hyperlink ref="AB845" r:id="rId1245"/>
    <hyperlink ref="AB846" r:id="rId1246"/>
    <hyperlink ref="AB847" r:id="rId1247"/>
    <hyperlink ref="AB848" r:id="rId1248"/>
    <hyperlink ref="AB849" r:id="rId1249"/>
    <hyperlink ref="AB850" r:id="rId1250"/>
    <hyperlink ref="AB851" r:id="rId1251"/>
    <hyperlink ref="AB852" r:id="rId1252"/>
    <hyperlink ref="AB853" r:id="rId1253"/>
    <hyperlink ref="AB854" r:id="rId1254"/>
    <hyperlink ref="AB855" r:id="rId1255"/>
    <hyperlink ref="A856" r:id="rId1256"/>
    <hyperlink ref="AB856" r:id="rId1257"/>
    <hyperlink ref="AB857" r:id="rId1258"/>
    <hyperlink ref="AB858" r:id="rId1259"/>
    <hyperlink ref="AB859" r:id="rId1260"/>
    <hyperlink ref="AB860" r:id="rId1261"/>
    <hyperlink ref="AB861" r:id="rId1262"/>
    <hyperlink ref="A862" r:id="rId1263" location="tab=summary"/>
    <hyperlink ref="J862" r:id="rId1264"/>
    <hyperlink ref="K862" r:id="rId1265"/>
    <hyperlink ref="AB862" r:id="rId1266"/>
    <hyperlink ref="AB864" r:id="rId1267"/>
    <hyperlink ref="AB865" r:id="rId1268"/>
    <hyperlink ref="A866" r:id="rId1269" location="tab=summary"/>
    <hyperlink ref="J866" r:id="rId1270"/>
    <hyperlink ref="K866" r:id="rId1271"/>
    <hyperlink ref="AB866" r:id="rId1272"/>
    <hyperlink ref="AB869" r:id="rId1273"/>
    <hyperlink ref="AB870" r:id="rId1274"/>
    <hyperlink ref="AB872" r:id="rId1275"/>
    <hyperlink ref="AB873" r:id="rId1276"/>
    <hyperlink ref="AB874" r:id="rId1277"/>
    <hyperlink ref="AB875" r:id="rId1278"/>
    <hyperlink ref="AB876" r:id="rId1279"/>
    <hyperlink ref="J877" r:id="rId1280"/>
    <hyperlink ref="K877" r:id="rId1281"/>
    <hyperlink ref="AB877" r:id="rId1282"/>
    <hyperlink ref="A878" r:id="rId1283" location="tab=summary"/>
    <hyperlink ref="AB878" r:id="rId1284"/>
    <hyperlink ref="AB879" r:id="rId1285"/>
    <hyperlink ref="AB880" r:id="rId1286"/>
    <hyperlink ref="AB881" r:id="rId1287"/>
    <hyperlink ref="AB882" r:id="rId1288"/>
    <hyperlink ref="AB883" r:id="rId1289"/>
    <hyperlink ref="A884" r:id="rId1290"/>
    <hyperlink ref="AB884" r:id="rId1291"/>
    <hyperlink ref="AB885" r:id="rId1292"/>
    <hyperlink ref="J886" r:id="rId1293"/>
    <hyperlink ref="K886" r:id="rId1294"/>
    <hyperlink ref="AB886" r:id="rId1295"/>
    <hyperlink ref="A887" r:id="rId1296" location="tab=summary"/>
    <hyperlink ref="J887" r:id="rId1297"/>
    <hyperlink ref="K887" r:id="rId1298"/>
    <hyperlink ref="AB887" r:id="rId1299"/>
    <hyperlink ref="A888" r:id="rId1300" location="tab=summary"/>
    <hyperlink ref="J888" r:id="rId1301"/>
    <hyperlink ref="K888" r:id="rId1302"/>
    <hyperlink ref="AB888" r:id="rId1303"/>
    <hyperlink ref="AB889" r:id="rId1304"/>
    <hyperlink ref="AB890" r:id="rId1305"/>
    <hyperlink ref="AB891" r:id="rId1306"/>
    <hyperlink ref="A893" r:id="rId1307" location="tab=summary"/>
    <hyperlink ref="J893" r:id="rId1308"/>
    <hyperlink ref="K893" r:id="rId1309"/>
    <hyperlink ref="AB893" r:id="rId1310"/>
    <hyperlink ref="AB894" r:id="rId1311"/>
    <hyperlink ref="A895" r:id="rId1312" location="tab=summary"/>
    <hyperlink ref="J895" r:id="rId1313"/>
    <hyperlink ref="K895" r:id="rId1314"/>
    <hyperlink ref="AB895" r:id="rId1315"/>
    <hyperlink ref="J896" r:id="rId1316"/>
    <hyperlink ref="K896" r:id="rId1317"/>
    <hyperlink ref="AB896" r:id="rId1318"/>
    <hyperlink ref="AB897" r:id="rId1319"/>
    <hyperlink ref="J898" r:id="rId1320"/>
    <hyperlink ref="K898" r:id="rId1321"/>
    <hyperlink ref="AB898" r:id="rId1322"/>
    <hyperlink ref="AB899" r:id="rId1323"/>
    <hyperlink ref="AB900" r:id="rId1324"/>
    <hyperlink ref="J901" r:id="rId1325"/>
    <hyperlink ref="K901" r:id="rId1326"/>
    <hyperlink ref="AB901" r:id="rId1327"/>
    <hyperlink ref="AB902" r:id="rId1328"/>
    <hyperlink ref="AB903" r:id="rId1329"/>
    <hyperlink ref="AB904" r:id="rId1330"/>
    <hyperlink ref="AB905" r:id="rId1331"/>
    <hyperlink ref="AB906" r:id="rId1332"/>
    <hyperlink ref="AB907" r:id="rId1333"/>
    <hyperlink ref="AB908" r:id="rId1334"/>
    <hyperlink ref="AB909" r:id="rId1335"/>
    <hyperlink ref="AB910" r:id="rId1336"/>
    <hyperlink ref="AB911" r:id="rId1337"/>
    <hyperlink ref="A912" r:id="rId1338" location="tab=summary"/>
    <hyperlink ref="J912" r:id="rId1339"/>
    <hyperlink ref="K912" r:id="rId1340"/>
    <hyperlink ref="AB912" r:id="rId1341"/>
    <hyperlink ref="AB913" r:id="rId1342"/>
    <hyperlink ref="AB914" r:id="rId1343"/>
    <hyperlink ref="J915" r:id="rId1344"/>
    <hyperlink ref="K915" r:id="rId1345"/>
    <hyperlink ref="AB915" r:id="rId1346"/>
    <hyperlink ref="AB916" r:id="rId1347"/>
    <hyperlink ref="AB917" r:id="rId1348"/>
    <hyperlink ref="AB918" r:id="rId1349"/>
    <hyperlink ref="AB919" r:id="rId1350"/>
    <hyperlink ref="AB920" r:id="rId1351"/>
    <hyperlink ref="AB921" r:id="rId1352"/>
    <hyperlink ref="AB922" r:id="rId1353"/>
    <hyperlink ref="AB923" r:id="rId1354"/>
    <hyperlink ref="AB924" r:id="rId1355"/>
    <hyperlink ref="J925" r:id="rId1356"/>
    <hyperlink ref="K925" r:id="rId1357"/>
    <hyperlink ref="AB925" r:id="rId1358"/>
    <hyperlink ref="A926" r:id="rId1359" location="tab=summary"/>
    <hyperlink ref="J926" r:id="rId1360"/>
    <hyperlink ref="K926" r:id="rId1361"/>
    <hyperlink ref="AB926" r:id="rId1362"/>
    <hyperlink ref="A927" r:id="rId1363" location="tab=summary"/>
    <hyperlink ref="J927" r:id="rId1364"/>
    <hyperlink ref="K927" r:id="rId1365"/>
    <hyperlink ref="AB927" r:id="rId1366"/>
    <hyperlink ref="AB928" r:id="rId1367"/>
    <hyperlink ref="A929" r:id="rId1368" location="tab=summary"/>
    <hyperlink ref="J929" r:id="rId1369"/>
    <hyperlink ref="K929" r:id="rId1370"/>
    <hyperlink ref="AB929" r:id="rId1371"/>
    <hyperlink ref="AB930" r:id="rId1372"/>
    <hyperlink ref="AB931" r:id="rId1373"/>
    <hyperlink ref="AB932" r:id="rId1374"/>
    <hyperlink ref="AB933" r:id="rId1375"/>
    <hyperlink ref="AB934" r:id="rId1376"/>
    <hyperlink ref="AB935" r:id="rId1377"/>
    <hyperlink ref="AB936" r:id="rId1378"/>
    <hyperlink ref="AB937" r:id="rId1379"/>
    <hyperlink ref="AB938" r:id="rId1380"/>
    <hyperlink ref="AB939" r:id="rId1381"/>
    <hyperlink ref="AB940" r:id="rId1382"/>
    <hyperlink ref="AB941" r:id="rId1383"/>
    <hyperlink ref="AB942" r:id="rId1384"/>
    <hyperlink ref="AB943" r:id="rId1385"/>
    <hyperlink ref="AB944" r:id="rId1386"/>
    <hyperlink ref="AB945" r:id="rId1387"/>
    <hyperlink ref="AB946" r:id="rId1388"/>
    <hyperlink ref="AB947" r:id="rId1389"/>
    <hyperlink ref="AB948" r:id="rId1390"/>
    <hyperlink ref="AB949" r:id="rId1391"/>
    <hyperlink ref="AB950" r:id="rId1392"/>
    <hyperlink ref="AB951" r:id="rId1393"/>
    <hyperlink ref="A952" r:id="rId1394" location="tab=summary"/>
    <hyperlink ref="AB952" r:id="rId1395"/>
    <hyperlink ref="AB953" r:id="rId1396"/>
    <hyperlink ref="A955" r:id="rId1397" location="tab=summary"/>
    <hyperlink ref="J955" r:id="rId1398"/>
    <hyperlink ref="K955" r:id="rId1399"/>
    <hyperlink ref="AB955" r:id="rId1400"/>
    <hyperlink ref="AB956" r:id="rId1401"/>
    <hyperlink ref="J957" r:id="rId1402"/>
    <hyperlink ref="K957" r:id="rId1403"/>
    <hyperlink ref="AB957" r:id="rId1404"/>
    <hyperlink ref="AB958" r:id="rId1405"/>
    <hyperlink ref="AB959" r:id="rId1406"/>
    <hyperlink ref="AB960" r:id="rId1407"/>
    <hyperlink ref="AB961" r:id="rId1408"/>
    <hyperlink ref="AB962" r:id="rId1409"/>
    <hyperlink ref="AB963" r:id="rId1410"/>
    <hyperlink ref="AB964" r:id="rId1411"/>
    <hyperlink ref="J965" r:id="rId1412"/>
    <hyperlink ref="K965" r:id="rId1413"/>
    <hyperlink ref="AB965" r:id="rId1414"/>
    <hyperlink ref="AB966" r:id="rId1415"/>
    <hyperlink ref="AB967" r:id="rId1416"/>
    <hyperlink ref="AB968" r:id="rId1417"/>
    <hyperlink ref="AB969" r:id="rId1418"/>
    <hyperlink ref="AB971" r:id="rId1419"/>
    <hyperlink ref="AB972" r:id="rId1420"/>
    <hyperlink ref="AB973" r:id="rId1421"/>
    <hyperlink ref="AB974" r:id="rId1422"/>
    <hyperlink ref="AB975" r:id="rId1423"/>
    <hyperlink ref="AB976" r:id="rId1424"/>
    <hyperlink ref="AB977" r:id="rId1425"/>
    <hyperlink ref="AB978" r:id="rId1426"/>
    <hyperlink ref="AB979" r:id="rId1427"/>
    <hyperlink ref="AB980" r:id="rId1428"/>
    <hyperlink ref="AB981" r:id="rId1429"/>
    <hyperlink ref="AB982" r:id="rId1430"/>
    <hyperlink ref="AB983" r:id="rId1431"/>
    <hyperlink ref="AB984" r:id="rId1432"/>
    <hyperlink ref="AB985" r:id="rId1433"/>
    <hyperlink ref="AB986" r:id="rId1434"/>
    <hyperlink ref="AB987" r:id="rId1435"/>
    <hyperlink ref="A988" r:id="rId1436"/>
    <hyperlink ref="AB988" r:id="rId1437"/>
    <hyperlink ref="AB989" r:id="rId1438"/>
    <hyperlink ref="AB990" r:id="rId1439"/>
    <hyperlink ref="AB991" r:id="rId1440"/>
    <hyperlink ref="A992" r:id="rId1441" location="tab=summary"/>
    <hyperlink ref="J992" r:id="rId1442"/>
    <hyperlink ref="K992" r:id="rId1443"/>
    <hyperlink ref="AB992" r:id="rId1444"/>
    <hyperlink ref="AB993" r:id="rId1445"/>
    <hyperlink ref="AB994" r:id="rId1446"/>
    <hyperlink ref="AB995" r:id="rId1447"/>
    <hyperlink ref="AB996" r:id="rId1448"/>
    <hyperlink ref="AB997" r:id="rId1449"/>
    <hyperlink ref="AB998" r:id="rId1450"/>
    <hyperlink ref="AB999" r:id="rId1451"/>
    <hyperlink ref="AB1000" r:id="rId1452"/>
    <hyperlink ref="AB1001" r:id="rId1453"/>
    <hyperlink ref="AB1002" r:id="rId1454"/>
    <hyperlink ref="AB1004" r:id="rId1455"/>
    <hyperlink ref="A1005" r:id="rId1456"/>
    <hyperlink ref="AB1005" r:id="rId1457"/>
    <hyperlink ref="AB1006" r:id="rId1458"/>
    <hyperlink ref="AB1007" r:id="rId1459"/>
    <hyperlink ref="AB1008" r:id="rId1460"/>
    <hyperlink ref="AB1009" r:id="rId1461"/>
    <hyperlink ref="AB1010" r:id="rId1462"/>
    <hyperlink ref="AB1011" r:id="rId1463"/>
    <hyperlink ref="AB1012" r:id="rId1464"/>
    <hyperlink ref="AB1013" r:id="rId1465"/>
    <hyperlink ref="AB1014" r:id="rId1466"/>
    <hyperlink ref="AB1015" r:id="rId1467"/>
    <hyperlink ref="AB1016" r:id="rId1468"/>
    <hyperlink ref="AB1017" r:id="rId1469"/>
    <hyperlink ref="AB1018" r:id="rId1470"/>
    <hyperlink ref="A1019" r:id="rId1471" location="tab=summary"/>
    <hyperlink ref="J1019" r:id="rId1472"/>
    <hyperlink ref="K1019" r:id="rId1473"/>
    <hyperlink ref="AB1019" r:id="rId1474"/>
    <hyperlink ref="AB1020" r:id="rId1475"/>
    <hyperlink ref="AB1021" r:id="rId1476"/>
    <hyperlink ref="J1022" r:id="rId1477"/>
    <hyperlink ref="K1022" r:id="rId1478"/>
    <hyperlink ref="AB1022" r:id="rId1479"/>
    <hyperlink ref="AB1023" r:id="rId1480"/>
    <hyperlink ref="AB1024" r:id="rId1481"/>
    <hyperlink ref="AB1025" r:id="rId1482"/>
    <hyperlink ref="AB1026" r:id="rId1483"/>
    <hyperlink ref="AB1027" r:id="rId1484"/>
    <hyperlink ref="AB1028" r:id="rId1485"/>
    <hyperlink ref="AB1029" r:id="rId1486"/>
    <hyperlink ref="AB1030" r:id="rId1487"/>
    <hyperlink ref="AB1031" r:id="rId1488"/>
    <hyperlink ref="J1032" r:id="rId1489"/>
    <hyperlink ref="K1032" r:id="rId1490"/>
    <hyperlink ref="AB1032" r:id="rId1491"/>
    <hyperlink ref="AB1033" r:id="rId1492"/>
    <hyperlink ref="AB1034" r:id="rId1493"/>
    <hyperlink ref="AB1036" r:id="rId1494"/>
    <hyperlink ref="AB1037" r:id="rId1495"/>
    <hyperlink ref="AB1038" r:id="rId1496"/>
    <hyperlink ref="AB1039" r:id="rId1497"/>
    <hyperlink ref="AB1040" r:id="rId1498"/>
    <hyperlink ref="AB1041" r:id="rId1499"/>
    <hyperlink ref="AB1042" r:id="rId1500"/>
    <hyperlink ref="AB1043" r:id="rId1501"/>
    <hyperlink ref="AB1044" r:id="rId1502"/>
    <hyperlink ref="AB1045" r:id="rId1503"/>
    <hyperlink ref="A1046" r:id="rId1504" location="tab=summary"/>
    <hyperlink ref="J1046" r:id="rId1505"/>
    <hyperlink ref="K1046" r:id="rId1506"/>
    <hyperlink ref="AB1046" r:id="rId1507"/>
    <hyperlink ref="AB1047" r:id="rId1508"/>
    <hyperlink ref="AB1048" r:id="rId1509"/>
    <hyperlink ref="AB1049" r:id="rId1510"/>
    <hyperlink ref="A1050" r:id="rId1511" location="tab=summary"/>
    <hyperlink ref="J1050" r:id="rId1512"/>
    <hyperlink ref="K1050" r:id="rId1513"/>
    <hyperlink ref="AB1050" r:id="rId1514"/>
    <hyperlink ref="AB1051" r:id="rId1515"/>
    <hyperlink ref="AB1052" r:id="rId1516"/>
    <hyperlink ref="AB1053" r:id="rId1517"/>
    <hyperlink ref="AB1054" r:id="rId1518"/>
    <hyperlink ref="AB1055" r:id="rId1519"/>
    <hyperlink ref="AB1056" r:id="rId1520"/>
    <hyperlink ref="AB1057" r:id="rId1521"/>
    <hyperlink ref="A1058" r:id="rId1522" location="tab=summary"/>
    <hyperlink ref="J1058" r:id="rId1523"/>
    <hyperlink ref="K1058" r:id="rId1524"/>
    <hyperlink ref="AB1058" r:id="rId1525"/>
    <hyperlink ref="AB1059" r:id="rId1526"/>
    <hyperlink ref="AB1060" r:id="rId1527"/>
    <hyperlink ref="AB1061" r:id="rId1528"/>
    <hyperlink ref="A1062" r:id="rId1529" location="tab=summary"/>
    <hyperlink ref="J1062" r:id="rId1530"/>
    <hyperlink ref="K1062" r:id="rId1531"/>
    <hyperlink ref="AB1062" r:id="rId1532"/>
    <hyperlink ref="A1063" r:id="rId1533"/>
    <hyperlink ref="AB1063" r:id="rId1534"/>
    <hyperlink ref="AB1064" r:id="rId1535"/>
    <hyperlink ref="AB1065" r:id="rId1536"/>
    <hyperlink ref="AB1066" r:id="rId1537"/>
    <hyperlink ref="AB1067" r:id="rId1538"/>
    <hyperlink ref="AB1068" r:id="rId1539"/>
    <hyperlink ref="J1069" r:id="rId1540"/>
    <hyperlink ref="K1069" r:id="rId1541"/>
    <hyperlink ref="AB1069" r:id="rId1542"/>
    <hyperlink ref="AB1070" r:id="rId1543"/>
    <hyperlink ref="AB1071" r:id="rId1544"/>
    <hyperlink ref="AB1072" r:id="rId1545"/>
    <hyperlink ref="AB1073" r:id="rId1546"/>
    <hyperlink ref="AB1075" r:id="rId1547"/>
    <hyperlink ref="AB1076" r:id="rId1548"/>
    <hyperlink ref="AB1077" r:id="rId1549"/>
    <hyperlink ref="AB1078" r:id="rId1550"/>
    <hyperlink ref="J1079" r:id="rId1551"/>
    <hyperlink ref="K1079" r:id="rId1552"/>
    <hyperlink ref="AB1079" r:id="rId1553"/>
    <hyperlink ref="AB1081" r:id="rId1554"/>
    <hyperlink ref="AB1082" r:id="rId1555"/>
    <hyperlink ref="AB1083" r:id="rId1556"/>
    <hyperlink ref="AB1084" r:id="rId1557"/>
    <hyperlink ref="AB1085" r:id="rId1558"/>
    <hyperlink ref="AB1086" r:id="rId1559"/>
    <hyperlink ref="AB1087" r:id="rId1560"/>
    <hyperlink ref="AB1088" r:id="rId1561"/>
    <hyperlink ref="AB1089" r:id="rId1562"/>
    <hyperlink ref="AB1090" r:id="rId1563"/>
    <hyperlink ref="AB1091" r:id="rId1564"/>
    <hyperlink ref="AB1092" r:id="rId1565"/>
    <hyperlink ref="AB1093" r:id="rId1566"/>
    <hyperlink ref="AB1094" r:id="rId1567"/>
    <hyperlink ref="AB1095" r:id="rId1568"/>
    <hyperlink ref="J1096" r:id="rId1569"/>
    <hyperlink ref="K1096" r:id="rId1570"/>
    <hyperlink ref="AB1096" r:id="rId1571"/>
    <hyperlink ref="AB1097" r:id="rId1572"/>
    <hyperlink ref="AB1098" r:id="rId1573"/>
    <hyperlink ref="AB1099" r:id="rId1574"/>
    <hyperlink ref="AB1100" r:id="rId1575"/>
    <hyperlink ref="AB1101" r:id="rId1576"/>
    <hyperlink ref="AB1102" r:id="rId1577"/>
    <hyperlink ref="AB1103" r:id="rId1578"/>
    <hyperlink ref="AB1104" r:id="rId1579"/>
    <hyperlink ref="AB1105" r:id="rId1580"/>
    <hyperlink ref="AB1106" r:id="rId1581"/>
    <hyperlink ref="AB1107" r:id="rId1582"/>
    <hyperlink ref="AB1108" r:id="rId1583"/>
    <hyperlink ref="AB1109" r:id="rId1584"/>
    <hyperlink ref="AB1110" r:id="rId1585"/>
    <hyperlink ref="AB1111" r:id="rId1586"/>
    <hyperlink ref="A1112" r:id="rId1587" location="tab=summary"/>
    <hyperlink ref="J1112" r:id="rId1588"/>
    <hyperlink ref="K1112" r:id="rId1589"/>
    <hyperlink ref="AB1112" r:id="rId1590"/>
    <hyperlink ref="AB1113" r:id="rId1591"/>
    <hyperlink ref="AB1114" r:id="rId1592"/>
    <hyperlink ref="AB1115" r:id="rId1593"/>
    <hyperlink ref="AB1116" r:id="rId1594"/>
    <hyperlink ref="AB1117" r:id="rId1595"/>
    <hyperlink ref="AB1118" r:id="rId1596"/>
    <hyperlink ref="AB1119" r:id="rId1597"/>
    <hyperlink ref="AB1120" r:id="rId1598"/>
    <hyperlink ref="AB1121" r:id="rId1599"/>
    <hyperlink ref="AB1122" r:id="rId1600"/>
    <hyperlink ref="AB1123" r:id="rId1601"/>
    <hyperlink ref="AB1124" r:id="rId1602"/>
    <hyperlink ref="AB1125" r:id="rId1603"/>
    <hyperlink ref="AB1126" r:id="rId1604"/>
    <hyperlink ref="AB1127" r:id="rId1605"/>
    <hyperlink ref="AB1128" r:id="rId1606"/>
    <hyperlink ref="AB1129" r:id="rId1607"/>
    <hyperlink ref="AB1130" r:id="rId1608"/>
    <hyperlink ref="AB1131" r:id="rId1609"/>
    <hyperlink ref="AB1132" r:id="rId1610"/>
    <hyperlink ref="AB1133" r:id="rId1611"/>
    <hyperlink ref="AB1134" r:id="rId1612"/>
    <hyperlink ref="AB1135" r:id="rId1613"/>
    <hyperlink ref="AB1136" r:id="rId1614"/>
    <hyperlink ref="AB1137" r:id="rId1615"/>
    <hyperlink ref="AB1138" r:id="rId1616"/>
    <hyperlink ref="AB1139" r:id="rId1617"/>
    <hyperlink ref="AB1140" r:id="rId1618"/>
    <hyperlink ref="AB1141" r:id="rId1619"/>
    <hyperlink ref="AB1142" r:id="rId1620"/>
    <hyperlink ref="A1143" r:id="rId1621" location="tab=summary"/>
    <hyperlink ref="J1143" r:id="rId1622"/>
    <hyperlink ref="K1143" r:id="rId1623"/>
    <hyperlink ref="A1144" r:id="rId1624" location="tab=summary"/>
    <hyperlink ref="J1144" r:id="rId1625"/>
    <hyperlink ref="K1144" r:id="rId1626"/>
    <hyperlink ref="AB1145" r:id="rId1627"/>
    <hyperlink ref="AB1146" r:id="rId1628"/>
    <hyperlink ref="AB1147" r:id="rId1629"/>
    <hyperlink ref="AB1148" r:id="rId1630"/>
    <hyperlink ref="AB1149" r:id="rId1631"/>
    <hyperlink ref="AB1150" r:id="rId1632"/>
    <hyperlink ref="J1151" r:id="rId1633"/>
    <hyperlink ref="K1151" r:id="rId1634"/>
    <hyperlink ref="AB1151" r:id="rId1635"/>
    <hyperlink ref="AB1152" r:id="rId1636"/>
    <hyperlink ref="AB1153" r:id="rId1637"/>
    <hyperlink ref="AB1154" r:id="rId1638"/>
    <hyperlink ref="AB1155" r:id="rId1639"/>
    <hyperlink ref="AB1156" r:id="rId1640"/>
    <hyperlink ref="AB1158" r:id="rId1641"/>
    <hyperlink ref="AB1159" r:id="rId1642"/>
    <hyperlink ref="A1160" r:id="rId1643" location="tab=summary"/>
    <hyperlink ref="J1160" r:id="rId1644"/>
    <hyperlink ref="K1160" r:id="rId1645"/>
    <hyperlink ref="AB1160" r:id="rId1646"/>
    <hyperlink ref="AB1161" r:id="rId1647"/>
    <hyperlink ref="AB1162" r:id="rId1648"/>
    <hyperlink ref="AB1163" r:id="rId1649"/>
    <hyperlink ref="AB1164" r:id="rId1650"/>
    <hyperlink ref="AB1165" r:id="rId1651"/>
    <hyperlink ref="AB1166" r:id="rId1652"/>
    <hyperlink ref="AB1167" r:id="rId1653"/>
    <hyperlink ref="J1168" r:id="rId1654"/>
    <hyperlink ref="K1168" r:id="rId1655"/>
    <hyperlink ref="AB1168" r:id="rId1656"/>
    <hyperlink ref="A1169" r:id="rId1657"/>
    <hyperlink ref="AB1169" r:id="rId1658"/>
    <hyperlink ref="J1170" r:id="rId1659"/>
    <hyperlink ref="K1170" r:id="rId1660"/>
    <hyperlink ref="AB1170" r:id="rId1661"/>
    <hyperlink ref="AB1171" r:id="rId1662"/>
    <hyperlink ref="AB1172" r:id="rId1663"/>
    <hyperlink ref="AB1173" r:id="rId1664"/>
    <hyperlink ref="AB1174" r:id="rId1665"/>
    <hyperlink ref="AB1175" r:id="rId1666"/>
    <hyperlink ref="AB1176" r:id="rId1667"/>
    <hyperlink ref="AB1177" r:id="rId1668"/>
    <hyperlink ref="AB1178" r:id="rId1669"/>
    <hyperlink ref="AB1179" r:id="rId1670"/>
    <hyperlink ref="A1180" r:id="rId1671"/>
    <hyperlink ref="AB1181" r:id="rId1672"/>
    <hyperlink ref="AB1182" r:id="rId1673"/>
    <hyperlink ref="AB1183" r:id="rId1674"/>
    <hyperlink ref="A1184" r:id="rId1675" location="tab=summary"/>
    <hyperlink ref="J1184" r:id="rId1676"/>
    <hyperlink ref="K1184" r:id="rId1677"/>
    <hyperlink ref="AB1184" r:id="rId1678"/>
    <hyperlink ref="AB1185" r:id="rId1679"/>
    <hyperlink ref="AB1186" r:id="rId1680"/>
    <hyperlink ref="AB1187" r:id="rId1681"/>
    <hyperlink ref="A1188" r:id="rId1682" location="tab=summary"/>
    <hyperlink ref="J1188" r:id="rId1683"/>
    <hyperlink ref="K1188" r:id="rId1684"/>
    <hyperlink ref="AB1188" r:id="rId1685"/>
    <hyperlink ref="A1189" r:id="rId1686" location="tab=summary"/>
    <hyperlink ref="J1189" r:id="rId1687"/>
    <hyperlink ref="K1189" r:id="rId1688"/>
    <hyperlink ref="AB1189" r:id="rId1689"/>
    <hyperlink ref="AB1191" r:id="rId1690"/>
    <hyperlink ref="AB1192" r:id="rId1691"/>
    <hyperlink ref="AB1193" r:id="rId1692"/>
    <hyperlink ref="AB1194" r:id="rId1693"/>
    <hyperlink ref="AB1195" r:id="rId1694"/>
    <hyperlink ref="AB1196" r:id="rId1695"/>
    <hyperlink ref="AB1197" r:id="rId1696"/>
    <hyperlink ref="J1198" r:id="rId1697"/>
    <hyperlink ref="K1198" r:id="rId1698"/>
    <hyperlink ref="AB1198" r:id="rId1699"/>
    <hyperlink ref="A1199" r:id="rId1700"/>
    <hyperlink ref="AB1199" r:id="rId1701"/>
    <hyperlink ref="A1200" r:id="rId1702" location="tab=summary"/>
    <hyperlink ref="J1200" r:id="rId1703"/>
    <hyperlink ref="K1200" r:id="rId1704"/>
    <hyperlink ref="AB1200" r:id="rId1705"/>
    <hyperlink ref="J1201" r:id="rId1706"/>
    <hyperlink ref="K1201" r:id="rId1707"/>
    <hyperlink ref="AB1201" r:id="rId1708"/>
    <hyperlink ref="A1202" r:id="rId1709" location="tab=summary"/>
    <hyperlink ref="AB1203" r:id="rId1710"/>
    <hyperlink ref="AB1204" r:id="rId1711"/>
    <hyperlink ref="AB1205" r:id="rId1712"/>
    <hyperlink ref="AB1206" r:id="rId1713"/>
    <hyperlink ref="AB1207" r:id="rId1714"/>
    <hyperlink ref="AB1208" r:id="rId1715"/>
    <hyperlink ref="A1209" r:id="rId1716" location="tab=summary"/>
    <hyperlink ref="J1209" r:id="rId1717"/>
    <hyperlink ref="K1209" r:id="rId1718"/>
    <hyperlink ref="AB1209" r:id="rId1719"/>
    <hyperlink ref="AB1210" r:id="rId1720"/>
    <hyperlink ref="AB1211" r:id="rId1721"/>
    <hyperlink ref="AB1212" r:id="rId1722"/>
    <hyperlink ref="AB1213" r:id="rId1723"/>
    <hyperlink ref="AB1214" r:id="rId1724"/>
    <hyperlink ref="A1215" r:id="rId1725" location="tab=summary"/>
    <hyperlink ref="J1215" r:id="rId1726"/>
    <hyperlink ref="K1215" r:id="rId1727"/>
    <hyperlink ref="AB1216" r:id="rId1728"/>
    <hyperlink ref="J1217" r:id="rId1729"/>
    <hyperlink ref="K1217" r:id="rId1730"/>
    <hyperlink ref="AB1218" r:id="rId1731"/>
    <hyperlink ref="AB1219" r:id="rId1732"/>
    <hyperlink ref="AB1220" r:id="rId1733"/>
    <hyperlink ref="AB1221" r:id="rId1734"/>
    <hyperlink ref="AB1222" r:id="rId1735"/>
    <hyperlink ref="J1223" r:id="rId1736"/>
    <hyperlink ref="K1223" r:id="rId1737"/>
    <hyperlink ref="AB1223" r:id="rId1738"/>
    <hyperlink ref="AB1224" r:id="rId1739"/>
    <hyperlink ref="AB1225" r:id="rId1740"/>
    <hyperlink ref="AB1226" r:id="rId1741"/>
    <hyperlink ref="AB1227" r:id="rId1742"/>
    <hyperlink ref="AB1229" r:id="rId1743"/>
    <hyperlink ref="AB1230" r:id="rId1744"/>
    <hyperlink ref="AB1231" r:id="rId1745"/>
    <hyperlink ref="AB1232" r:id="rId1746"/>
    <hyperlink ref="AB1233" r:id="rId1747"/>
    <hyperlink ref="AB1234" r:id="rId1748"/>
    <hyperlink ref="AB1235" r:id="rId1749"/>
    <hyperlink ref="AB1236" r:id="rId1750"/>
    <hyperlink ref="AB1237" r:id="rId1751"/>
    <hyperlink ref="AB1238" r:id="rId1752"/>
    <hyperlink ref="AB1239" r:id="rId1753"/>
    <hyperlink ref="J1240" r:id="rId1754"/>
    <hyperlink ref="K1240" r:id="rId1755"/>
    <hyperlink ref="AB1240" r:id="rId1756"/>
    <hyperlink ref="AB1241" r:id="rId1757"/>
    <hyperlink ref="AB1242" r:id="rId1758"/>
    <hyperlink ref="A1243" r:id="rId1759" location="tab=summary"/>
    <hyperlink ref="J1243" r:id="rId1760"/>
    <hyperlink ref="K1243" r:id="rId1761"/>
    <hyperlink ref="AB1243" r:id="rId1762"/>
    <hyperlink ref="AB1244" r:id="rId1763"/>
    <hyperlink ref="AB1245" r:id="rId1764"/>
    <hyperlink ref="AB1248" r:id="rId1765"/>
    <hyperlink ref="AB1249" r:id="rId1766"/>
    <hyperlink ref="AB1250" r:id="rId1767"/>
    <hyperlink ref="A1251" r:id="rId1768" location="tab=summary"/>
    <hyperlink ref="AB1251" r:id="rId1769"/>
    <hyperlink ref="AB1252" r:id="rId1770"/>
    <hyperlink ref="AB1253" r:id="rId1771"/>
    <hyperlink ref="AB1254" r:id="rId1772"/>
    <hyperlink ref="AB1255" r:id="rId1773"/>
    <hyperlink ref="AB1256" r:id="rId1774"/>
    <hyperlink ref="AB1257" r:id="rId1775"/>
    <hyperlink ref="AB1258" r:id="rId1776"/>
    <hyperlink ref="J1259" r:id="rId1777"/>
    <hyperlink ref="K1259" r:id="rId1778"/>
    <hyperlink ref="AB1259" r:id="rId1779"/>
    <hyperlink ref="AB1260" r:id="rId1780"/>
    <hyperlink ref="AB1261" r:id="rId1781"/>
    <hyperlink ref="AB1262" r:id="rId1782"/>
    <hyperlink ref="A1263" r:id="rId1783" location="tab=summary"/>
    <hyperlink ref="J1263" r:id="rId1784"/>
    <hyperlink ref="K1263" r:id="rId1785"/>
    <hyperlink ref="AB1263" r:id="rId1786"/>
    <hyperlink ref="AB1264" r:id="rId1787"/>
    <hyperlink ref="AB1265" r:id="rId1788"/>
    <hyperlink ref="J1266" r:id="rId1789"/>
    <hyperlink ref="K1266" r:id="rId1790"/>
    <hyperlink ref="AB1266" r:id="rId1791"/>
    <hyperlink ref="AB1267" r:id="rId1792"/>
    <hyperlink ref="AB1268" r:id="rId1793"/>
    <hyperlink ref="AB1269" r:id="rId1794"/>
    <hyperlink ref="AB1270" r:id="rId1795"/>
    <hyperlink ref="AB1271" r:id="rId1796"/>
    <hyperlink ref="AB1272" r:id="rId1797"/>
    <hyperlink ref="AB1273" r:id="rId1798"/>
    <hyperlink ref="A1274" r:id="rId1799" location="tab=summary"/>
    <hyperlink ref="AB1274" r:id="rId1800"/>
    <hyperlink ref="AB1276" r:id="rId1801"/>
    <hyperlink ref="AB1277" r:id="rId1802"/>
    <hyperlink ref="AB1278" r:id="rId1803"/>
    <hyperlink ref="A1279" r:id="rId1804" location="tab=summary"/>
    <hyperlink ref="J1279" r:id="rId1805"/>
    <hyperlink ref="K1279" r:id="rId1806"/>
    <hyperlink ref="AB1279" r:id="rId1807"/>
    <hyperlink ref="AB1280" r:id="rId1808"/>
    <hyperlink ref="AB1281" r:id="rId1809"/>
    <hyperlink ref="AB1282" r:id="rId1810"/>
    <hyperlink ref="AB1283" r:id="rId1811"/>
    <hyperlink ref="AB1284" r:id="rId1812"/>
    <hyperlink ref="AB1285" r:id="rId1813"/>
    <hyperlink ref="AB1286" r:id="rId1814"/>
    <hyperlink ref="AB1287" r:id="rId1815"/>
    <hyperlink ref="AB1288" r:id="rId1816"/>
    <hyperlink ref="AB1289" r:id="rId1817"/>
    <hyperlink ref="A1290" r:id="rId1818" location="tab=summary"/>
    <hyperlink ref="J1290" r:id="rId1819"/>
    <hyperlink ref="K1290" r:id="rId1820"/>
    <hyperlink ref="AB1290" r:id="rId1821"/>
    <hyperlink ref="AB1291" r:id="rId1822"/>
    <hyperlink ref="AB1292" r:id="rId1823"/>
    <hyperlink ref="AB1293" r:id="rId1824"/>
    <hyperlink ref="AB1294" r:id="rId1825"/>
    <hyperlink ref="AB1295" r:id="rId1826"/>
    <hyperlink ref="AB1296" r:id="rId1827"/>
    <hyperlink ref="AB1297" r:id="rId1828"/>
    <hyperlink ref="AB1298" r:id="rId1829"/>
    <hyperlink ref="J1299" r:id="rId1830"/>
    <hyperlink ref="K1299" r:id="rId1831"/>
    <hyperlink ref="AB1299" r:id="rId1832"/>
    <hyperlink ref="AB1300" r:id="rId1833"/>
    <hyperlink ref="AB1301" r:id="rId1834"/>
    <hyperlink ref="AB1302" r:id="rId1835"/>
    <hyperlink ref="A1303" r:id="rId1836" location="tab=summary"/>
    <hyperlink ref="J1303" r:id="rId1837"/>
    <hyperlink ref="K1303" r:id="rId1838"/>
    <hyperlink ref="AB1303" r:id="rId1839"/>
    <hyperlink ref="AB1304" r:id="rId1840"/>
    <hyperlink ref="AB1305" r:id="rId1841"/>
    <hyperlink ref="AB1306" r:id="rId1842"/>
    <hyperlink ref="AB1307" r:id="rId1843"/>
    <hyperlink ref="AB1308" r:id="rId1844"/>
    <hyperlink ref="AB1309" r:id="rId1845"/>
    <hyperlink ref="AB1310" r:id="rId1846"/>
    <hyperlink ref="AB1311" r:id="rId1847"/>
    <hyperlink ref="A1312" r:id="rId1848" location="tab=summary"/>
    <hyperlink ref="J1312" r:id="rId1849"/>
    <hyperlink ref="K1312" r:id="rId1850"/>
    <hyperlink ref="AB1312" r:id="rId1851"/>
    <hyperlink ref="A1313" r:id="rId1852" location="tab=summary"/>
    <hyperlink ref="J1313" r:id="rId1853"/>
    <hyperlink ref="K1313" r:id="rId1854"/>
    <hyperlink ref="AB1313" r:id="rId1855"/>
    <hyperlink ref="AB1314" r:id="rId1856"/>
    <hyperlink ref="AB1315" r:id="rId1857"/>
    <hyperlink ref="AB1316" r:id="rId1858"/>
    <hyperlink ref="AB1317" r:id="rId1859"/>
    <hyperlink ref="AB1318" r:id="rId1860"/>
    <hyperlink ref="AB1319" r:id="rId1861"/>
    <hyperlink ref="AB1320" r:id="rId1862"/>
    <hyperlink ref="AB1321" r:id="rId1863"/>
    <hyperlink ref="AB1322" r:id="rId1864"/>
    <hyperlink ref="AB1323" r:id="rId1865"/>
    <hyperlink ref="J1324" r:id="rId1866"/>
    <hyperlink ref="K1324" r:id="rId1867"/>
    <hyperlink ref="AB1324" r:id="rId1868"/>
    <hyperlink ref="AB1325" r:id="rId1869"/>
    <hyperlink ref="AB1326" r:id="rId1870"/>
    <hyperlink ref="AB1327" r:id="rId1871"/>
    <hyperlink ref="AB1328" r:id="rId1872"/>
    <hyperlink ref="A1329" r:id="rId1873" location="tab=summary"/>
    <hyperlink ref="J1329" r:id="rId1874"/>
    <hyperlink ref="K1329" r:id="rId1875"/>
    <hyperlink ref="AB1329" r:id="rId1876"/>
    <hyperlink ref="AB1330" r:id="rId1877"/>
    <hyperlink ref="AB1331" r:id="rId1878"/>
    <hyperlink ref="A1332" r:id="rId1879" location="tab=summary"/>
    <hyperlink ref="J1332" r:id="rId1880"/>
    <hyperlink ref="K1332" r:id="rId1881"/>
    <hyperlink ref="AB1332" r:id="rId1882"/>
    <hyperlink ref="AB1333" r:id="rId1883"/>
    <hyperlink ref="AB1334" r:id="rId1884"/>
    <hyperlink ref="AB1335" r:id="rId1885"/>
    <hyperlink ref="AB1336" r:id="rId1886"/>
    <hyperlink ref="AB1337" r:id="rId1887"/>
    <hyperlink ref="AB1338" r:id="rId1888"/>
    <hyperlink ref="AB1339" r:id="rId1889"/>
    <hyperlink ref="A1340" r:id="rId1890"/>
    <hyperlink ref="AB1340" r:id="rId1891"/>
    <hyperlink ref="AB1341" r:id="rId1892"/>
    <hyperlink ref="AB1342" r:id="rId1893"/>
    <hyperlink ref="A1343" r:id="rId1894" location="tab=summary"/>
    <hyperlink ref="J1343" r:id="rId1895"/>
    <hyperlink ref="K1343" r:id="rId1896"/>
    <hyperlink ref="AB1343" r:id="rId1897"/>
    <hyperlink ref="AB1344" r:id="rId1898"/>
    <hyperlink ref="J1345" r:id="rId1899"/>
    <hyperlink ref="K1345" r:id="rId1900"/>
    <hyperlink ref="AB1345" r:id="rId1901"/>
    <hyperlink ref="J1346" r:id="rId1902"/>
    <hyperlink ref="K1346" r:id="rId1903"/>
    <hyperlink ref="AB1346" r:id="rId1904"/>
    <hyperlink ref="AB1347" r:id="rId1905"/>
    <hyperlink ref="AB1348" r:id="rId1906"/>
    <hyperlink ref="J1349" r:id="rId1907"/>
    <hyperlink ref="K1349" r:id="rId1908"/>
    <hyperlink ref="AB1349" r:id="rId1909"/>
    <hyperlink ref="AB1350" r:id="rId1910"/>
    <hyperlink ref="AB1351" r:id="rId1911"/>
    <hyperlink ref="AB1352" r:id="rId1912"/>
    <hyperlink ref="AB1353" r:id="rId1913"/>
    <hyperlink ref="AB1354" r:id="rId1914"/>
    <hyperlink ref="A1355" r:id="rId1915" location="tab=summary"/>
    <hyperlink ref="J1355" r:id="rId1916"/>
    <hyperlink ref="K1355" r:id="rId1917"/>
    <hyperlink ref="AB1355" r:id="rId1918"/>
    <hyperlink ref="AB1356" r:id="rId1919"/>
    <hyperlink ref="AB1357" r:id="rId1920"/>
    <hyperlink ref="AB1358" r:id="rId1921"/>
    <hyperlink ref="AB1359" r:id="rId1922"/>
    <hyperlink ref="AB1360" r:id="rId1923"/>
    <hyperlink ref="AB1361" r:id="rId1924"/>
    <hyperlink ref="A1362" r:id="rId1925" location="tab=summary"/>
    <hyperlink ref="AB1362" r:id="rId1926"/>
    <hyperlink ref="AB1363" r:id="rId1927"/>
    <hyperlink ref="AB1364" r:id="rId1928"/>
    <hyperlink ref="A1365" r:id="rId1929"/>
    <hyperlink ref="AB1365" r:id="rId1930"/>
    <hyperlink ref="AB1366" r:id="rId1931"/>
    <hyperlink ref="J1367" r:id="rId1932"/>
    <hyperlink ref="K1367" r:id="rId1933"/>
    <hyperlink ref="AB1367" r:id="rId1934"/>
    <hyperlink ref="AB1368" r:id="rId1935"/>
    <hyperlink ref="A1369" r:id="rId1936" location="tab=summary"/>
    <hyperlink ref="J1369" r:id="rId1937"/>
    <hyperlink ref="K1369" r:id="rId1938"/>
    <hyperlink ref="AB1369" r:id="rId1939"/>
    <hyperlink ref="AB1370" r:id="rId1940"/>
    <hyperlink ref="AB1371" r:id="rId1941"/>
    <hyperlink ref="AB1372" r:id="rId1942"/>
    <hyperlink ref="AB1374" r:id="rId1943"/>
    <hyperlink ref="AB1375" r:id="rId1944"/>
    <hyperlink ref="AB1376" r:id="rId1945"/>
    <hyperlink ref="AB1377" r:id="rId1946"/>
    <hyperlink ref="AB1378" r:id="rId1947"/>
    <hyperlink ref="AB1379" r:id="rId1948"/>
    <hyperlink ref="J1380" r:id="rId1949"/>
    <hyperlink ref="K1380" r:id="rId1950"/>
    <hyperlink ref="AB1380" r:id="rId1951"/>
    <hyperlink ref="AB1381" r:id="rId1952"/>
    <hyperlink ref="AB1382" r:id="rId1953"/>
    <hyperlink ref="AB1383" r:id="rId1954"/>
    <hyperlink ref="AB1384" r:id="rId1955"/>
    <hyperlink ref="AB1385" r:id="rId1956"/>
    <hyperlink ref="AB1386" r:id="rId1957"/>
    <hyperlink ref="A1387" r:id="rId1958" location="tab=summary"/>
    <hyperlink ref="J1387" r:id="rId1959"/>
    <hyperlink ref="K1387" r:id="rId1960"/>
    <hyperlink ref="AB1387" r:id="rId1961"/>
    <hyperlink ref="J1388" r:id="rId1962"/>
    <hyperlink ref="K1388" r:id="rId1963"/>
    <hyperlink ref="AB1388" r:id="rId1964"/>
    <hyperlink ref="AB1389" r:id="rId1965"/>
    <hyperlink ref="A1390" r:id="rId1966" location="tab=summary"/>
    <hyperlink ref="AB1390" r:id="rId1967"/>
    <hyperlink ref="AB1391" r:id="rId1968"/>
    <hyperlink ref="AB1392" r:id="rId1969"/>
    <hyperlink ref="A1393" r:id="rId1970" location="tab=summary"/>
    <hyperlink ref="J1393" r:id="rId1971"/>
    <hyperlink ref="K1393" r:id="rId1972"/>
    <hyperlink ref="AB1393" r:id="rId1973"/>
    <hyperlink ref="AB1394" r:id="rId1974"/>
    <hyperlink ref="A1395" r:id="rId1975" location="tab=summary"/>
    <hyperlink ref="J1395" r:id="rId1976"/>
    <hyperlink ref="K1395" r:id="rId1977"/>
    <hyperlink ref="AB1395" r:id="rId1978"/>
    <hyperlink ref="AB1396" r:id="rId1979"/>
    <hyperlink ref="AB1397" r:id="rId1980"/>
    <hyperlink ref="AB1398" r:id="rId1981"/>
    <hyperlink ref="AB1400" r:id="rId1982"/>
    <hyperlink ref="AB1401" r:id="rId1983"/>
    <hyperlink ref="AB1402" r:id="rId1984"/>
    <hyperlink ref="AB1403" r:id="rId1985"/>
    <hyperlink ref="AB1404" r:id="rId1986"/>
    <hyperlink ref="AB1405" r:id="rId1987"/>
    <hyperlink ref="AB1406" r:id="rId1988"/>
    <hyperlink ref="AB1407" r:id="rId1989"/>
    <hyperlink ref="A1408" r:id="rId1990" location="tab=summary"/>
    <hyperlink ref="J1408" r:id="rId1991"/>
    <hyperlink ref="K1408" r:id="rId1992"/>
    <hyperlink ref="AB1408" r:id="rId1993"/>
    <hyperlink ref="J1409" r:id="rId1994"/>
    <hyperlink ref="K1409" r:id="rId1995"/>
    <hyperlink ref="AB1409" r:id="rId1996"/>
    <hyperlink ref="AB1410" r:id="rId1997"/>
    <hyperlink ref="AB1411" r:id="rId1998"/>
    <hyperlink ref="J1412" r:id="rId1999"/>
    <hyperlink ref="K1412" r:id="rId2000"/>
    <hyperlink ref="AB1412" r:id="rId2001"/>
    <hyperlink ref="AB1413" r:id="rId2002"/>
    <hyperlink ref="A1414" r:id="rId2003"/>
    <hyperlink ref="AB1414" r:id="rId2004"/>
    <hyperlink ref="AB1415" r:id="rId2005"/>
    <hyperlink ref="AB1416" r:id="rId2006"/>
    <hyperlink ref="AB1417" r:id="rId2007"/>
    <hyperlink ref="AB1418" r:id="rId2008"/>
    <hyperlink ref="AB1419" r:id="rId2009"/>
    <hyperlink ref="AB1420" r:id="rId2010"/>
    <hyperlink ref="J1421" r:id="rId2011"/>
    <hyperlink ref="K1421" r:id="rId2012"/>
    <hyperlink ref="AB1421" r:id="rId2013"/>
    <hyperlink ref="AB1422" r:id="rId2014"/>
    <hyperlink ref="AB1423" r:id="rId2015"/>
    <hyperlink ref="AB1424" r:id="rId2016"/>
    <hyperlink ref="A1425" r:id="rId2017" location="tab=summary"/>
    <hyperlink ref="J1425" r:id="rId2018"/>
    <hyperlink ref="K1425" r:id="rId2019"/>
    <hyperlink ref="AB1425" r:id="rId2020"/>
    <hyperlink ref="AB1426" r:id="rId2021"/>
    <hyperlink ref="AB1427" r:id="rId2022"/>
    <hyperlink ref="AB1428" r:id="rId2023"/>
    <hyperlink ref="AB1429" r:id="rId2024"/>
    <hyperlink ref="AB1430" r:id="rId2025"/>
    <hyperlink ref="AB1431" r:id="rId2026"/>
    <hyperlink ref="AB1432" r:id="rId2027"/>
    <hyperlink ref="A1433" r:id="rId2028"/>
    <hyperlink ref="AB1433" r:id="rId2029"/>
    <hyperlink ref="A1434" r:id="rId2030" location="tab=summary"/>
    <hyperlink ref="AB1434" r:id="rId2031"/>
    <hyperlink ref="AB1435" r:id="rId2032"/>
    <hyperlink ref="AB1436" r:id="rId2033"/>
    <hyperlink ref="AB1437" r:id="rId2034"/>
    <hyperlink ref="AB1438" r:id="rId2035"/>
    <hyperlink ref="AB1439" r:id="rId2036"/>
    <hyperlink ref="J1440" r:id="rId2037"/>
    <hyperlink ref="K1440" r:id="rId2038"/>
    <hyperlink ref="AB1440" r:id="rId2039"/>
    <hyperlink ref="AB1441" r:id="rId2040"/>
    <hyperlink ref="A1442" r:id="rId2041" location="tab=summary"/>
    <hyperlink ref="AB1442" r:id="rId2042"/>
    <hyperlink ref="AB1443" r:id="rId2043"/>
    <hyperlink ref="AB1444" r:id="rId2044"/>
    <hyperlink ref="AB1445" r:id="rId2045"/>
    <hyperlink ref="AB1446" r:id="rId2046"/>
    <hyperlink ref="J1447" r:id="rId2047"/>
    <hyperlink ref="K1447" r:id="rId2048"/>
    <hyperlink ref="AB1447" r:id="rId2049"/>
    <hyperlink ref="J1448" r:id="rId2050"/>
    <hyperlink ref="K1448" r:id="rId2051"/>
    <hyperlink ref="AB1448" r:id="rId2052"/>
    <hyperlink ref="AB1449" r:id="rId2053"/>
    <hyperlink ref="AB1450" r:id="rId2054"/>
    <hyperlink ref="AB1451" r:id="rId2055"/>
    <hyperlink ref="AB1452" r:id="rId2056"/>
    <hyperlink ref="AB1453" r:id="rId2057"/>
    <hyperlink ref="AB1454" r:id="rId2058"/>
    <hyperlink ref="AB1455" r:id="rId2059"/>
    <hyperlink ref="A1457" r:id="rId2060" location="tab=summary"/>
    <hyperlink ref="J1457" r:id="rId2061"/>
    <hyperlink ref="K1457" r:id="rId2062"/>
    <hyperlink ref="AB1457" r:id="rId2063"/>
    <hyperlink ref="AB1459" r:id="rId2064"/>
    <hyperlink ref="AB1460" r:id="rId2065"/>
    <hyperlink ref="AB1461" r:id="rId2066"/>
    <hyperlink ref="AB1462" r:id="rId2067"/>
    <hyperlink ref="AB1463" r:id="rId2068"/>
    <hyperlink ref="AB1464" r:id="rId2069"/>
    <hyperlink ref="AB1465" r:id="rId2070"/>
    <hyperlink ref="A1466" r:id="rId2071" location="tab=summary"/>
    <hyperlink ref="AB1467" r:id="rId2072"/>
    <hyperlink ref="AB1468" r:id="rId2073"/>
    <hyperlink ref="AB1469" r:id="rId2074"/>
    <hyperlink ref="AB1470" r:id="rId2075"/>
    <hyperlink ref="AB1471" r:id="rId2076"/>
    <hyperlink ref="AB1472" r:id="rId2077"/>
    <hyperlink ref="AB1473" r:id="rId2078"/>
    <hyperlink ref="AB1474" r:id="rId2079"/>
    <hyperlink ref="AB1475" r:id="rId2080"/>
    <hyperlink ref="AB1476" r:id="rId2081"/>
    <hyperlink ref="AB1477" r:id="rId2082"/>
    <hyperlink ref="AB1478" r:id="rId2083"/>
    <hyperlink ref="AB1479" r:id="rId2084"/>
    <hyperlink ref="AB1480" r:id="rId2085"/>
    <hyperlink ref="AB1481" r:id="rId2086"/>
    <hyperlink ref="A1482" r:id="rId2087" location="tab=summary"/>
    <hyperlink ref="AB1482" r:id="rId2088"/>
    <hyperlink ref="AB1483" r:id="rId2089"/>
    <hyperlink ref="AB1484" r:id="rId2090"/>
    <hyperlink ref="AB1485" r:id="rId2091"/>
    <hyperlink ref="AB1486" r:id="rId2092"/>
    <hyperlink ref="AB1487" r:id="rId2093"/>
    <hyperlink ref="AB1488" r:id="rId2094"/>
    <hyperlink ref="A1489" r:id="rId2095"/>
    <hyperlink ref="AB1490" r:id="rId2096"/>
    <hyperlink ref="J1491" r:id="rId2097"/>
    <hyperlink ref="K1491" r:id="rId2098"/>
    <hyperlink ref="AB1491" r:id="rId2099"/>
    <hyperlink ref="AB1492" r:id="rId2100"/>
    <hyperlink ref="AB1493" r:id="rId2101"/>
    <hyperlink ref="AB1494" r:id="rId2102"/>
    <hyperlink ref="AB1495" r:id="rId2103"/>
    <hyperlink ref="AB1496" r:id="rId2104"/>
    <hyperlink ref="AB1497" r:id="rId2105"/>
    <hyperlink ref="AB1498" r:id="rId2106"/>
    <hyperlink ref="A1499" r:id="rId2107" location="tab=summary"/>
    <hyperlink ref="AB1499" r:id="rId2108"/>
    <hyperlink ref="AB1500" r:id="rId2109"/>
    <hyperlink ref="AB1501" r:id="rId2110"/>
    <hyperlink ref="A1502" r:id="rId2111" location="tab=summary"/>
    <hyperlink ref="J1502" r:id="rId2112"/>
    <hyperlink ref="K1502" r:id="rId2113"/>
    <hyperlink ref="AB1502" r:id="rId2114"/>
    <hyperlink ref="AB1504" r:id="rId2115"/>
    <hyperlink ref="AB1505" r:id="rId2116"/>
    <hyperlink ref="AB1506" r:id="rId2117"/>
    <hyperlink ref="AB1507" r:id="rId2118"/>
    <hyperlink ref="AB1508" r:id="rId2119"/>
    <hyperlink ref="A1509" r:id="rId2120" location="tab=summary"/>
    <hyperlink ref="J1509" r:id="rId2121"/>
    <hyperlink ref="K1509" r:id="rId2122"/>
    <hyperlink ref="AB1509" r:id="rId2123"/>
    <hyperlink ref="J1510" r:id="rId2124"/>
    <hyperlink ref="K1510" r:id="rId2125"/>
    <hyperlink ref="AB1510" r:id="rId2126"/>
    <hyperlink ref="AB1511" r:id="rId2127"/>
    <hyperlink ref="AB1512" r:id="rId2128"/>
    <hyperlink ref="AB1513" r:id="rId2129"/>
    <hyperlink ref="J1514" r:id="rId2130"/>
    <hyperlink ref="K1514" r:id="rId2131"/>
    <hyperlink ref="AB1514" r:id="rId2132"/>
    <hyperlink ref="AB1516" r:id="rId2133"/>
    <hyperlink ref="A1517" r:id="rId2134" location="tab=summary"/>
    <hyperlink ref="AB1517" r:id="rId2135"/>
    <hyperlink ref="AB1518" r:id="rId2136"/>
    <hyperlink ref="J1519" r:id="rId2137"/>
    <hyperlink ref="K1519" r:id="rId2138"/>
    <hyperlink ref="AB1519" r:id="rId2139"/>
    <hyperlink ref="AB1520" r:id="rId2140"/>
    <hyperlink ref="AB1521" r:id="rId2141"/>
    <hyperlink ref="AB1522" r:id="rId2142"/>
    <hyperlink ref="AB1523" r:id="rId2143"/>
    <hyperlink ref="AB1526" r:id="rId2144"/>
    <hyperlink ref="AB1527" r:id="rId2145"/>
    <hyperlink ref="AB1528" r:id="rId2146"/>
    <hyperlink ref="AB1529" r:id="rId2147"/>
    <hyperlink ref="A1530" r:id="rId2148"/>
    <hyperlink ref="AB1530" r:id="rId2149"/>
    <hyperlink ref="A1531" r:id="rId2150" location="tab=summary"/>
    <hyperlink ref="J1531" r:id="rId2151"/>
    <hyperlink ref="K1531" r:id="rId2152"/>
    <hyperlink ref="AB1531" r:id="rId2153"/>
    <hyperlink ref="AB1532" r:id="rId2154"/>
    <hyperlink ref="AB1533" r:id="rId2155"/>
    <hyperlink ref="A1534" r:id="rId2156" location="tab=summary"/>
    <hyperlink ref="AB1534" r:id="rId2157"/>
    <hyperlink ref="AB1535" r:id="rId2158"/>
    <hyperlink ref="AB1536" r:id="rId2159"/>
    <hyperlink ref="AB1537" r:id="rId2160"/>
    <hyperlink ref="A1538" r:id="rId2161" location="tab=summary"/>
    <hyperlink ref="J1538" r:id="rId2162"/>
    <hyperlink ref="K1538" r:id="rId2163"/>
    <hyperlink ref="J1539" r:id="rId2164"/>
    <hyperlink ref="K1539" r:id="rId2165"/>
    <hyperlink ref="AB1539" r:id="rId2166"/>
    <hyperlink ref="AB1540" r:id="rId2167"/>
    <hyperlink ref="AB1541" r:id="rId2168"/>
    <hyperlink ref="AB1542" r:id="rId2169"/>
    <hyperlink ref="AB1543" r:id="rId2170"/>
    <hyperlink ref="AB1544" r:id="rId2171"/>
    <hyperlink ref="AB1545" r:id="rId2172"/>
    <hyperlink ref="AB1546" r:id="rId2173"/>
    <hyperlink ref="AB1547" r:id="rId2174"/>
    <hyperlink ref="AB1548" r:id="rId2175"/>
    <hyperlink ref="AB1549" r:id="rId2176"/>
    <hyperlink ref="AB1550" r:id="rId2177"/>
    <hyperlink ref="A1551" r:id="rId2178"/>
    <hyperlink ref="AB1551" r:id="rId2179"/>
    <hyperlink ref="J1552" r:id="rId2180"/>
    <hyperlink ref="K1552" r:id="rId2181"/>
    <hyperlink ref="AB1552" r:id="rId2182"/>
    <hyperlink ref="AB1553" r:id="rId2183"/>
    <hyperlink ref="AB1554" r:id="rId2184"/>
    <hyperlink ref="AB1555" r:id="rId2185"/>
    <hyperlink ref="A1556" r:id="rId2186" location="tab=summary"/>
    <hyperlink ref="J1556" r:id="rId2187"/>
    <hyperlink ref="K1556" r:id="rId2188"/>
    <hyperlink ref="AB1556" r:id="rId2189"/>
    <hyperlink ref="J1557" r:id="rId2190"/>
    <hyperlink ref="K1557" r:id="rId2191"/>
    <hyperlink ref="AB1557" r:id="rId2192"/>
    <hyperlink ref="AB1558" r:id="rId2193"/>
    <hyperlink ref="AB1559" r:id="rId2194"/>
    <hyperlink ref="AB1561" r:id="rId2195"/>
    <hyperlink ref="AB1562" r:id="rId2196"/>
    <hyperlink ref="A1563" r:id="rId2197" location="tab=summary"/>
    <hyperlink ref="J1563" r:id="rId2198"/>
    <hyperlink ref="K1563" r:id="rId2199"/>
    <hyperlink ref="AB1564" r:id="rId2200"/>
    <hyperlink ref="A1565" r:id="rId2201" location="tab=summary"/>
    <hyperlink ref="AB1565" r:id="rId2202"/>
    <hyperlink ref="AB1566" r:id="rId2203"/>
    <hyperlink ref="A1567" r:id="rId2204" location="tab=summary"/>
    <hyperlink ref="J1567" r:id="rId2205"/>
    <hyperlink ref="K1567" r:id="rId2206"/>
    <hyperlink ref="AB1567" r:id="rId2207"/>
    <hyperlink ref="A1568" r:id="rId2208" location="tab=summary"/>
    <hyperlink ref="J1568" r:id="rId2209"/>
    <hyperlink ref="K1568" r:id="rId2210"/>
    <hyperlink ref="AB1568" r:id="rId2211"/>
    <hyperlink ref="AB1569" r:id="rId2212"/>
    <hyperlink ref="AB1570" r:id="rId2213"/>
    <hyperlink ref="A1571" r:id="rId2214" location="tab=summary"/>
    <hyperlink ref="J1571" r:id="rId2215"/>
    <hyperlink ref="K1571" r:id="rId2216"/>
    <hyperlink ref="AB1571" r:id="rId2217"/>
    <hyperlink ref="AB1572" r:id="rId2218"/>
    <hyperlink ref="AB1573" r:id="rId2219"/>
    <hyperlink ref="AB1574" r:id="rId2220"/>
    <hyperlink ref="AB1575" r:id="rId2221"/>
    <hyperlink ref="A1576" r:id="rId2222"/>
    <hyperlink ref="AB1576" r:id="rId2223"/>
    <hyperlink ref="AB1577" r:id="rId2224"/>
    <hyperlink ref="AB1578" r:id="rId2225"/>
    <hyperlink ref="AB1579" r:id="rId2226"/>
    <hyperlink ref="AB1580" r:id="rId2227"/>
    <hyperlink ref="AB1581" r:id="rId2228"/>
    <hyperlink ref="A1583" r:id="rId2229" location="tab=summary"/>
    <hyperlink ref="J1583" r:id="rId2230"/>
    <hyperlink ref="K1583" r:id="rId2231"/>
    <hyperlink ref="AB1584" r:id="rId2232"/>
    <hyperlink ref="AB1586" r:id="rId2233"/>
    <hyperlink ref="AB1587" r:id="rId2234"/>
    <hyperlink ref="AB1588" r:id="rId2235"/>
    <hyperlink ref="AB1589" r:id="rId2236"/>
    <hyperlink ref="AB1590" r:id="rId2237"/>
    <hyperlink ref="J1591" r:id="rId2238"/>
    <hyperlink ref="K1591" r:id="rId2239"/>
    <hyperlink ref="AB1591" r:id="rId2240"/>
    <hyperlink ref="AB1592" r:id="rId2241"/>
    <hyperlink ref="A1593" r:id="rId2242"/>
    <hyperlink ref="AB1593" r:id="rId2243"/>
    <hyperlink ref="A1594" r:id="rId2244" location="tab=summary"/>
    <hyperlink ref="J1594" r:id="rId2245"/>
    <hyperlink ref="K1594" r:id="rId2246"/>
    <hyperlink ref="AB1594" r:id="rId2247"/>
    <hyperlink ref="AB1595" r:id="rId2248"/>
    <hyperlink ref="AB1596" r:id="rId2249"/>
    <hyperlink ref="A1597" r:id="rId2250" location="tab=summary"/>
    <hyperlink ref="J1597" r:id="rId2251"/>
    <hyperlink ref="K1597" r:id="rId2252"/>
    <hyperlink ref="AB1597" r:id="rId2253"/>
    <hyperlink ref="AB1598" r:id="rId2254"/>
    <hyperlink ref="AB1599" r:id="rId2255"/>
    <hyperlink ref="AB1600" r:id="rId2256"/>
    <hyperlink ref="AB1601" r:id="rId2257"/>
    <hyperlink ref="AB1602" r:id="rId2258"/>
    <hyperlink ref="A1603" r:id="rId2259" location="tab=summary"/>
    <hyperlink ref="J1603" r:id="rId2260"/>
    <hyperlink ref="K1603" r:id="rId2261"/>
    <hyperlink ref="AB1603" r:id="rId2262"/>
    <hyperlink ref="AB1604" r:id="rId2263"/>
    <hyperlink ref="AB1605" r:id="rId2264"/>
    <hyperlink ref="AB1606" r:id="rId2265"/>
    <hyperlink ref="AB1607" r:id="rId2266"/>
    <hyperlink ref="J1608" r:id="rId2267"/>
    <hyperlink ref="K1608" r:id="rId2268"/>
    <hyperlink ref="AB1608" r:id="rId2269"/>
    <hyperlink ref="AB1609" r:id="rId2270"/>
    <hyperlink ref="AB1610" r:id="rId2271"/>
    <hyperlink ref="A1611" r:id="rId2272" location="tab=summary"/>
    <hyperlink ref="J1611" r:id="rId2273"/>
    <hyperlink ref="K1611" r:id="rId2274"/>
    <hyperlink ref="AB1611" r:id="rId2275"/>
    <hyperlink ref="AB1612" r:id="rId2276"/>
    <hyperlink ref="AB1613" r:id="rId2277"/>
    <hyperlink ref="AB1614" r:id="rId2278"/>
    <hyperlink ref="A1615" r:id="rId2279"/>
    <hyperlink ref="AB1616" r:id="rId2280"/>
    <hyperlink ref="AB1617" r:id="rId2281"/>
    <hyperlink ref="AB1618" r:id="rId2282"/>
    <hyperlink ref="AB1619" r:id="rId2283"/>
    <hyperlink ref="AB1620" r:id="rId2284"/>
    <hyperlink ref="AB1621" r:id="rId2285"/>
    <hyperlink ref="AB1622" r:id="rId2286"/>
    <hyperlink ref="AB1623" r:id="rId2287"/>
    <hyperlink ref="AB1624" r:id="rId2288"/>
    <hyperlink ref="AB1625" r:id="rId2289"/>
    <hyperlink ref="AB1626" r:id="rId2290"/>
    <hyperlink ref="AB1627" r:id="rId2291"/>
    <hyperlink ref="AB1628" r:id="rId2292"/>
    <hyperlink ref="A1629" r:id="rId2293" location="tab=summary"/>
    <hyperlink ref="J1629" r:id="rId2294"/>
    <hyperlink ref="K1629" r:id="rId2295"/>
    <hyperlink ref="AB1629" r:id="rId2296"/>
    <hyperlink ref="AB1630" r:id="rId2297"/>
    <hyperlink ref="A1631" r:id="rId2298" location="tab=summary"/>
    <hyperlink ref="J1631" r:id="rId2299"/>
    <hyperlink ref="K1631" r:id="rId2300"/>
    <hyperlink ref="AB1631" r:id="rId2301"/>
    <hyperlink ref="AB1632" r:id="rId2302"/>
    <hyperlink ref="AB1633" r:id="rId2303"/>
    <hyperlink ref="AB1634" r:id="rId2304"/>
    <hyperlink ref="A1635" r:id="rId2305" location="tab=summary"/>
    <hyperlink ref="K1635" r:id="rId2306"/>
    <hyperlink ref="AB1635" r:id="rId2307"/>
    <hyperlink ref="AB1636" r:id="rId2308"/>
    <hyperlink ref="A1637" r:id="rId2309"/>
    <hyperlink ref="AB1638" r:id="rId2310"/>
    <hyperlink ref="AB1639" r:id="rId2311"/>
    <hyperlink ref="A1641" r:id="rId2312" location="tab=summary"/>
    <hyperlink ref="J1641" r:id="rId2313"/>
    <hyperlink ref="K1641" r:id="rId2314"/>
    <hyperlink ref="AB1641" r:id="rId2315"/>
    <hyperlink ref="AB1642" r:id="rId2316"/>
    <hyperlink ref="A1643" r:id="rId2317" location="tab=summary"/>
    <hyperlink ref="J1643" r:id="rId2318"/>
    <hyperlink ref="K1643" r:id="rId2319"/>
    <hyperlink ref="AB1643" r:id="rId2320"/>
    <hyperlink ref="AB1644" r:id="rId2321"/>
    <hyperlink ref="AB1645" r:id="rId2322"/>
    <hyperlink ref="AB1646" r:id="rId2323"/>
    <hyperlink ref="AB1648" r:id="rId2324"/>
    <hyperlink ref="AB1649" r:id="rId2325"/>
    <hyperlink ref="AB1650" r:id="rId2326"/>
    <hyperlink ref="A1651" r:id="rId2327" location="tab=summary"/>
    <hyperlink ref="J1651" r:id="rId2328"/>
    <hyperlink ref="K1651" r:id="rId2329"/>
    <hyperlink ref="AB1652" r:id="rId2330"/>
    <hyperlink ref="AB1653" r:id="rId2331"/>
    <hyperlink ref="AB1654" r:id="rId2332"/>
    <hyperlink ref="A1655" r:id="rId2333" location="tab=summary"/>
    <hyperlink ref="J1655" r:id="rId2334"/>
    <hyperlink ref="K1655" r:id="rId2335"/>
    <hyperlink ref="A1656" r:id="rId2336" location="tab=summary"/>
    <hyperlink ref="J1656" r:id="rId2337"/>
    <hyperlink ref="K1656" r:id="rId2338"/>
    <hyperlink ref="AB1656" r:id="rId2339"/>
    <hyperlink ref="AB1657" r:id="rId2340"/>
    <hyperlink ref="A1658" r:id="rId2341" location="tab=summary"/>
    <hyperlink ref="J1658" r:id="rId2342"/>
    <hyperlink ref="K1658" r:id="rId2343"/>
    <hyperlink ref="AB1658" r:id="rId2344"/>
    <hyperlink ref="AB1659" r:id="rId2345"/>
    <hyperlink ref="AB1660" r:id="rId2346"/>
    <hyperlink ref="AB1661" r:id="rId2347"/>
    <hyperlink ref="AB1663" r:id="rId2348"/>
    <hyperlink ref="AB1664" r:id="rId2349"/>
    <hyperlink ref="A1665" r:id="rId2350" location="tab=summary"/>
    <hyperlink ref="AB1665" r:id="rId2351"/>
    <hyperlink ref="AB1666" r:id="rId2352"/>
    <hyperlink ref="AB1667" r:id="rId2353"/>
    <hyperlink ref="AB1668" r:id="rId2354"/>
    <hyperlink ref="AB1669" r:id="rId2355"/>
    <hyperlink ref="A1671" r:id="rId2356" location="tab=summary"/>
    <hyperlink ref="J1671" r:id="rId2357"/>
    <hyperlink ref="K1671" r:id="rId2358"/>
    <hyperlink ref="AB1671" r:id="rId2359"/>
    <hyperlink ref="AB1672" r:id="rId2360"/>
    <hyperlink ref="A1674" r:id="rId2361"/>
    <hyperlink ref="AB1674" r:id="rId2362"/>
    <hyperlink ref="AB1675" r:id="rId2363"/>
    <hyperlink ref="A1676" r:id="rId2364" location="tab=summary"/>
    <hyperlink ref="J1676" r:id="rId2365"/>
    <hyperlink ref="K1676" r:id="rId2366"/>
    <hyperlink ref="A1677" r:id="rId2367" location="tab=summary"/>
    <hyperlink ref="J1677" r:id="rId2368"/>
    <hyperlink ref="K1677" r:id="rId2369"/>
    <hyperlink ref="AB1677" r:id="rId2370"/>
    <hyperlink ref="AB1678" r:id="rId2371"/>
    <hyperlink ref="AB1681" r:id="rId2372"/>
    <hyperlink ref="AB1682" r:id="rId2373"/>
    <hyperlink ref="AB1683" r:id="rId2374"/>
    <hyperlink ref="AB1684" r:id="rId2375"/>
    <hyperlink ref="AB1686" r:id="rId2376"/>
    <hyperlink ref="A1688" r:id="rId2377"/>
    <hyperlink ref="AB1688" r:id="rId2378"/>
    <hyperlink ref="A1689" r:id="rId2379" location="tab=summary"/>
    <hyperlink ref="J1689" r:id="rId2380"/>
    <hyperlink ref="K1689" r:id="rId2381"/>
    <hyperlink ref="AB1689" r:id="rId2382"/>
    <hyperlink ref="A1690" r:id="rId2383"/>
    <hyperlink ref="AB1690" r:id="rId2384"/>
    <hyperlink ref="A1691" r:id="rId2385"/>
    <hyperlink ref="AB1691" r:id="rId2386"/>
    <hyperlink ref="A1692" r:id="rId2387" location="tab=summary"/>
    <hyperlink ref="J1692" r:id="rId2388"/>
    <hyperlink ref="K1692" r:id="rId2389"/>
    <hyperlink ref="AB1692" r:id="rId2390"/>
    <hyperlink ref="A1693" r:id="rId2391" location="tab=summary"/>
    <hyperlink ref="J1693" r:id="rId2392"/>
    <hyperlink ref="K1693" r:id="rId2393"/>
    <hyperlink ref="AB1693" r:id="rId2394"/>
    <hyperlink ref="J1694" r:id="rId2395"/>
    <hyperlink ref="K1694" r:id="rId2396"/>
    <hyperlink ref="A1695" r:id="rId2397"/>
    <hyperlink ref="AB1695" r:id="rId2398"/>
  </hyperlinks>
  <pageMargins left="0.7" right="0.7" top="0.75" bottom="0.75" header="0.3" footer="0.3"/>
  <legacyDrawing r:id="rId2399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AJ168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20.28515625" customWidth="1"/>
  </cols>
  <sheetData>
    <row r="1" spans="1:36">
      <c r="A1" s="277" t="s">
        <v>1505</v>
      </c>
      <c r="B1" s="278" t="s">
        <v>1524</v>
      </c>
      <c r="C1" s="279" t="s">
        <v>1527</v>
      </c>
      <c r="D1" s="280" t="s">
        <v>1364</v>
      </c>
      <c r="E1" s="281" t="s">
        <v>1526</v>
      </c>
      <c r="F1" s="281" t="s">
        <v>1519</v>
      </c>
      <c r="G1" s="280" t="s">
        <v>6</v>
      </c>
      <c r="H1" s="281" t="s">
        <v>1367</v>
      </c>
      <c r="I1" s="282" t="s">
        <v>4960</v>
      </c>
      <c r="J1" s="283" t="s">
        <v>1523</v>
      </c>
      <c r="K1" s="284" t="s">
        <v>1529</v>
      </c>
      <c r="L1" s="280" t="s">
        <v>11</v>
      </c>
      <c r="M1" s="280" t="s">
        <v>12</v>
      </c>
      <c r="N1" s="280" t="s">
        <v>13</v>
      </c>
      <c r="O1" s="280" t="s">
        <v>14</v>
      </c>
      <c r="P1" s="285" t="s">
        <v>1506</v>
      </c>
      <c r="Q1" s="284" t="s">
        <v>1507</v>
      </c>
      <c r="R1" s="286" t="s">
        <v>1508</v>
      </c>
      <c r="S1" s="287" t="s">
        <v>1509</v>
      </c>
      <c r="T1" s="284" t="s">
        <v>1510</v>
      </c>
      <c r="U1" s="284" t="s">
        <v>1511</v>
      </c>
      <c r="V1" s="284" t="s">
        <v>1512</v>
      </c>
      <c r="W1" s="284" t="s">
        <v>1513</v>
      </c>
      <c r="X1" s="288" t="s">
        <v>1514</v>
      </c>
      <c r="Y1" s="288" t="s">
        <v>1515</v>
      </c>
      <c r="Z1" s="288" t="s">
        <v>1516</v>
      </c>
      <c r="AA1" s="281" t="s">
        <v>1517</v>
      </c>
      <c r="AB1" s="283" t="s">
        <v>1518</v>
      </c>
      <c r="AC1" s="283" t="s">
        <v>1520</v>
      </c>
      <c r="AD1" s="281" t="s">
        <v>1521</v>
      </c>
      <c r="AE1" s="283" t="s">
        <v>1522</v>
      </c>
      <c r="AF1" s="289" t="s">
        <v>1528</v>
      </c>
      <c r="AG1" s="288" t="s">
        <v>1530</v>
      </c>
      <c r="AH1" s="290" t="s">
        <v>1531</v>
      </c>
      <c r="AI1" s="290" t="s">
        <v>1532</v>
      </c>
      <c r="AJ1" s="288"/>
    </row>
    <row r="2" spans="1:36">
      <c r="A2" s="291" t="s">
        <v>1500</v>
      </c>
      <c r="B2" s="292">
        <f t="shared" ref="B2:B90" si="0">J2/1000000</f>
        <v>22.179483000000001</v>
      </c>
      <c r="C2" s="293">
        <f t="shared" ref="C2:C647" si="1">SUM(B2/E2)</f>
        <v>11.089741500000001</v>
      </c>
      <c r="D2" s="294">
        <f t="shared" ref="D2:D1686" si="2">SUM(C2/1)</f>
        <v>11.089741500000001</v>
      </c>
      <c r="E2" s="295">
        <v>2</v>
      </c>
      <c r="F2" s="296">
        <f t="shared" ref="F2:F90" si="3">AC2/1000000</f>
        <v>19.0748</v>
      </c>
      <c r="G2" s="297">
        <f t="shared" ref="G2:G1686" si="4">SUM(F2/B2)</f>
        <v>0.86002004645464458</v>
      </c>
      <c r="H2" s="296">
        <f t="shared" ref="H2:H1686" si="5">B2*I2</f>
        <v>3.1046830000000005</v>
      </c>
      <c r="I2" s="298">
        <f t="shared" ref="I2:I996" si="6">(AE2/J2)</f>
        <v>0.13997995354535542</v>
      </c>
      <c r="J2" s="292">
        <v>22179483</v>
      </c>
      <c r="K2" s="299">
        <v>2007</v>
      </c>
      <c r="L2" s="300" t="s">
        <v>16</v>
      </c>
      <c r="M2" s="301"/>
      <c r="N2" s="301"/>
      <c r="O2" s="301"/>
      <c r="P2" s="301">
        <v>89</v>
      </c>
      <c r="Q2" s="302">
        <v>75</v>
      </c>
      <c r="R2" s="303">
        <f t="shared" ref="R2:R693" si="7">AVERAGE(P2:Q2)</f>
        <v>82</v>
      </c>
      <c r="S2" s="302">
        <v>74</v>
      </c>
      <c r="T2" s="299">
        <v>75</v>
      </c>
      <c r="U2" s="299">
        <f t="shared" ref="U2:U693" si="8">SUM(S2-T2)</f>
        <v>-1</v>
      </c>
      <c r="V2" s="299">
        <f t="shared" ref="V2:V693" si="9">AVERAGE(S2:T2)</f>
        <v>74.5</v>
      </c>
      <c r="W2" s="301">
        <f t="shared" ref="W2:W693" si="10">SUM(R2-V2)</f>
        <v>7.5</v>
      </c>
      <c r="X2" s="304" t="s">
        <v>1612</v>
      </c>
      <c r="Y2" s="304" t="s">
        <v>1741</v>
      </c>
      <c r="Z2" s="304" t="s">
        <v>1547</v>
      </c>
      <c r="AA2" s="295">
        <v>2.0128569999999999</v>
      </c>
      <c r="AB2" s="305">
        <v>2012857</v>
      </c>
      <c r="AC2" s="292">
        <v>19074800</v>
      </c>
      <c r="AD2" s="296">
        <f t="shared" ref="AD2:AD90" si="11">AE2/1000000</f>
        <v>3.1046830000000001</v>
      </c>
      <c r="AE2" s="292">
        <v>3104683</v>
      </c>
      <c r="AF2" s="306">
        <f t="shared" ref="AF2:AF996" si="12">SUM(AA2/E2)</f>
        <v>1.0064284999999999</v>
      </c>
      <c r="AG2" s="304"/>
      <c r="AH2" s="304"/>
      <c r="AI2" s="307" t="s">
        <v>1742</v>
      </c>
      <c r="AJ2" s="304"/>
    </row>
    <row r="3" spans="1:36">
      <c r="A3" s="308" t="s">
        <v>2922</v>
      </c>
      <c r="B3" s="292">
        <f t="shared" si="0"/>
        <v>18.197398</v>
      </c>
      <c r="C3" s="293">
        <f t="shared" si="1"/>
        <v>3.0328996666666668</v>
      </c>
      <c r="D3" s="294">
        <f t="shared" si="2"/>
        <v>3.0328996666666668</v>
      </c>
      <c r="E3" s="295">
        <v>6</v>
      </c>
      <c r="F3" s="296">
        <f t="shared" si="3"/>
        <v>13.235267</v>
      </c>
      <c r="G3" s="297">
        <f t="shared" si="4"/>
        <v>0.72731645480304385</v>
      </c>
      <c r="H3" s="296">
        <f t="shared" si="5"/>
        <v>4.9621310000000003</v>
      </c>
      <c r="I3" s="298">
        <f t="shared" si="6"/>
        <v>0.2726835451969562</v>
      </c>
      <c r="J3" s="292">
        <v>18197398</v>
      </c>
      <c r="K3" s="299">
        <v>2007</v>
      </c>
      <c r="L3" s="300" t="s">
        <v>16</v>
      </c>
      <c r="M3" s="301"/>
      <c r="N3" s="301"/>
      <c r="O3" s="301"/>
      <c r="P3" s="301">
        <v>1</v>
      </c>
      <c r="Q3" s="299">
        <v>13</v>
      </c>
      <c r="R3" s="303">
        <f t="shared" si="7"/>
        <v>7</v>
      </c>
      <c r="S3" s="299">
        <v>38</v>
      </c>
      <c r="T3" s="299">
        <v>19</v>
      </c>
      <c r="U3" s="299">
        <f t="shared" si="8"/>
        <v>19</v>
      </c>
      <c r="V3" s="299">
        <f t="shared" si="9"/>
        <v>28.5</v>
      </c>
      <c r="W3" s="301">
        <f t="shared" si="10"/>
        <v>-21.5</v>
      </c>
      <c r="X3" s="304" t="s">
        <v>2011</v>
      </c>
      <c r="Y3" s="304" t="s">
        <v>2012</v>
      </c>
      <c r="Z3" s="304" t="s">
        <v>1557</v>
      </c>
      <c r="AA3" s="294">
        <v>3.4026779999999999</v>
      </c>
      <c r="AB3" s="309">
        <v>3402678</v>
      </c>
      <c r="AC3" s="292">
        <v>13235267</v>
      </c>
      <c r="AD3" s="296">
        <f t="shared" si="11"/>
        <v>4.9621310000000003</v>
      </c>
      <c r="AE3" s="292">
        <v>4962131</v>
      </c>
      <c r="AF3" s="306">
        <f t="shared" si="12"/>
        <v>0.56711299999999998</v>
      </c>
      <c r="AG3" s="304"/>
      <c r="AH3" s="304"/>
      <c r="AI3" s="307" t="s">
        <v>2923</v>
      </c>
      <c r="AJ3" s="304"/>
    </row>
    <row r="4" spans="1:36">
      <c r="A4" s="291" t="s">
        <v>1446</v>
      </c>
      <c r="B4" s="292">
        <f t="shared" si="0"/>
        <v>231.18417299999999</v>
      </c>
      <c r="C4" s="293">
        <f t="shared" si="1"/>
        <v>30.824556399999999</v>
      </c>
      <c r="D4" s="294">
        <f t="shared" si="2"/>
        <v>30.824556399999999</v>
      </c>
      <c r="E4" s="295">
        <v>7.5</v>
      </c>
      <c r="F4" s="296">
        <f t="shared" si="3"/>
        <v>143.49526499999999</v>
      </c>
      <c r="G4" s="297">
        <f t="shared" si="4"/>
        <v>0.62069675072436725</v>
      </c>
      <c r="H4" s="296">
        <f t="shared" si="5"/>
        <v>87.688907999999998</v>
      </c>
      <c r="I4" s="298">
        <f t="shared" si="6"/>
        <v>0.37930324927563275</v>
      </c>
      <c r="J4" s="292">
        <v>231184173</v>
      </c>
      <c r="K4" s="299">
        <v>2007</v>
      </c>
      <c r="L4" s="300" t="s">
        <v>16</v>
      </c>
      <c r="M4" s="301"/>
      <c r="N4" s="301"/>
      <c r="O4" s="301"/>
      <c r="P4" s="301">
        <v>94</v>
      </c>
      <c r="Q4" s="302">
        <v>81</v>
      </c>
      <c r="R4" s="310">
        <f t="shared" si="7"/>
        <v>87.5</v>
      </c>
      <c r="S4" s="311">
        <v>88</v>
      </c>
      <c r="T4" s="302">
        <v>83</v>
      </c>
      <c r="U4" s="312">
        <f t="shared" si="8"/>
        <v>5</v>
      </c>
      <c r="V4" s="312">
        <f t="shared" si="9"/>
        <v>85.5</v>
      </c>
      <c r="W4" s="312">
        <f t="shared" si="10"/>
        <v>2</v>
      </c>
      <c r="X4" s="313" t="s">
        <v>1550</v>
      </c>
      <c r="Y4" s="313" t="s">
        <v>1633</v>
      </c>
      <c r="Z4" s="304" t="s">
        <v>1547</v>
      </c>
      <c r="AA4" s="295">
        <v>0.41386899999999999</v>
      </c>
      <c r="AB4" s="305">
        <v>413869</v>
      </c>
      <c r="AC4" s="292">
        <v>143495265</v>
      </c>
      <c r="AD4" s="296">
        <f t="shared" si="11"/>
        <v>87.688907999999998</v>
      </c>
      <c r="AE4" s="292">
        <v>87688908</v>
      </c>
      <c r="AF4" s="306">
        <f t="shared" si="12"/>
        <v>5.5182533333333332E-2</v>
      </c>
      <c r="AG4" s="304" t="s">
        <v>1615</v>
      </c>
      <c r="AH4" s="313" t="s">
        <v>1616</v>
      </c>
      <c r="AI4" s="307" t="s">
        <v>1634</v>
      </c>
      <c r="AJ4" s="304"/>
    </row>
    <row r="5" spans="1:36">
      <c r="A5" s="291" t="s">
        <v>1465</v>
      </c>
      <c r="B5" s="292">
        <f t="shared" si="0"/>
        <v>139.352633</v>
      </c>
      <c r="C5" s="293">
        <f t="shared" si="1"/>
        <v>13.935263299999999</v>
      </c>
      <c r="D5" s="294">
        <f t="shared" si="2"/>
        <v>13.935263299999999</v>
      </c>
      <c r="E5" s="295">
        <v>10</v>
      </c>
      <c r="F5" s="296">
        <f t="shared" si="3"/>
        <v>63.300094999999999</v>
      </c>
      <c r="G5" s="297">
        <f t="shared" si="4"/>
        <v>0.45424398260203669</v>
      </c>
      <c r="H5" s="296">
        <f t="shared" si="5"/>
        <v>76.052537999999998</v>
      </c>
      <c r="I5" s="298">
        <f t="shared" si="6"/>
        <v>0.54575601739796331</v>
      </c>
      <c r="J5" s="292">
        <v>139352633</v>
      </c>
      <c r="K5" s="299">
        <v>2007</v>
      </c>
      <c r="L5" s="300" t="s">
        <v>16</v>
      </c>
      <c r="M5" s="301"/>
      <c r="N5" s="301"/>
      <c r="O5" s="301"/>
      <c r="P5" s="301">
        <v>18</v>
      </c>
      <c r="Q5" s="299">
        <v>36</v>
      </c>
      <c r="R5" s="310">
        <f t="shared" si="7"/>
        <v>27</v>
      </c>
      <c r="S5" s="299">
        <v>62</v>
      </c>
      <c r="T5" s="299">
        <v>61</v>
      </c>
      <c r="U5" s="312">
        <f t="shared" si="8"/>
        <v>1</v>
      </c>
      <c r="V5" s="312">
        <f t="shared" si="9"/>
        <v>61.5</v>
      </c>
      <c r="W5" s="312">
        <f t="shared" si="10"/>
        <v>-34.5</v>
      </c>
      <c r="X5" s="304" t="s">
        <v>1402</v>
      </c>
      <c r="Y5" s="304" t="s">
        <v>1402</v>
      </c>
      <c r="Z5" s="304" t="s">
        <v>1557</v>
      </c>
      <c r="AA5" s="294">
        <v>31.756764</v>
      </c>
      <c r="AB5" s="305">
        <v>31756764</v>
      </c>
      <c r="AC5" s="292">
        <v>63300095</v>
      </c>
      <c r="AD5" s="296">
        <f t="shared" si="11"/>
        <v>76.052537999999998</v>
      </c>
      <c r="AE5" s="292">
        <v>76052538</v>
      </c>
      <c r="AF5" s="306">
        <f t="shared" si="12"/>
        <v>3.1756764</v>
      </c>
      <c r="AG5" s="304"/>
      <c r="AH5" s="304"/>
      <c r="AI5" s="307" t="s">
        <v>1706</v>
      </c>
      <c r="AJ5" s="304"/>
    </row>
    <row r="6" spans="1:36">
      <c r="A6" s="308" t="s">
        <v>2636</v>
      </c>
      <c r="B6" s="292">
        <f t="shared" si="0"/>
        <v>35.619520999999999</v>
      </c>
      <c r="C6" s="293">
        <f t="shared" si="1"/>
        <v>3.5619521000000001</v>
      </c>
      <c r="D6" s="294">
        <f t="shared" si="2"/>
        <v>3.5619521000000001</v>
      </c>
      <c r="E6" s="295">
        <v>10</v>
      </c>
      <c r="F6" s="296">
        <f t="shared" si="3"/>
        <v>17.609452000000001</v>
      </c>
      <c r="G6" s="297">
        <f t="shared" si="4"/>
        <v>0.49437644037942008</v>
      </c>
      <c r="H6" s="296">
        <f t="shared" si="5"/>
        <v>18.010068999999998</v>
      </c>
      <c r="I6" s="298">
        <f t="shared" si="6"/>
        <v>0.50562355962057992</v>
      </c>
      <c r="J6" s="292">
        <v>35619521</v>
      </c>
      <c r="K6" s="299">
        <v>2007</v>
      </c>
      <c r="L6" s="300" t="s">
        <v>16</v>
      </c>
      <c r="M6" s="301"/>
      <c r="N6" s="301"/>
      <c r="O6" s="301"/>
      <c r="P6" s="301">
        <v>45</v>
      </c>
      <c r="Q6" s="299">
        <v>46</v>
      </c>
      <c r="R6" s="303">
        <f t="shared" si="7"/>
        <v>45.5</v>
      </c>
      <c r="S6" s="299">
        <v>39</v>
      </c>
      <c r="T6" s="299">
        <v>50</v>
      </c>
      <c r="U6" s="299">
        <f t="shared" si="8"/>
        <v>-11</v>
      </c>
      <c r="V6" s="299">
        <f t="shared" si="9"/>
        <v>44.5</v>
      </c>
      <c r="W6" s="301">
        <f t="shared" si="10"/>
        <v>1</v>
      </c>
      <c r="X6" s="304" t="s">
        <v>1402</v>
      </c>
      <c r="Y6" s="304" t="s">
        <v>1402</v>
      </c>
      <c r="Z6" s="304" t="s">
        <v>1557</v>
      </c>
      <c r="AA6" s="294">
        <v>8.2033909999999999</v>
      </c>
      <c r="AB6" s="305">
        <v>8203391</v>
      </c>
      <c r="AC6" s="292">
        <v>17609452</v>
      </c>
      <c r="AD6" s="296">
        <f t="shared" si="11"/>
        <v>18.010069000000001</v>
      </c>
      <c r="AE6" s="292">
        <v>18010069</v>
      </c>
      <c r="AF6" s="306">
        <f t="shared" si="12"/>
        <v>0.82033909999999999</v>
      </c>
      <c r="AG6" s="304"/>
      <c r="AH6" s="304"/>
      <c r="AI6" s="307" t="s">
        <v>2637</v>
      </c>
      <c r="AJ6" s="304"/>
    </row>
    <row r="7" spans="1:36">
      <c r="A7" s="314" t="s">
        <v>2837</v>
      </c>
      <c r="B7" s="292">
        <f t="shared" si="0"/>
        <v>31.609242999999999</v>
      </c>
      <c r="C7" s="293">
        <f t="shared" si="1"/>
        <v>3.1609243</v>
      </c>
      <c r="D7" s="294">
        <f t="shared" si="2"/>
        <v>3.1609243</v>
      </c>
      <c r="E7" s="295">
        <v>10</v>
      </c>
      <c r="F7" s="296">
        <f t="shared" si="3"/>
        <v>31.366978</v>
      </c>
      <c r="G7" s="297">
        <f t="shared" si="4"/>
        <v>0.99233562790478724</v>
      </c>
      <c r="H7" s="296">
        <f t="shared" si="5"/>
        <v>0.24226499999999998</v>
      </c>
      <c r="I7" s="298">
        <f t="shared" si="6"/>
        <v>7.664372095212783E-3</v>
      </c>
      <c r="J7" s="315">
        <v>31609243</v>
      </c>
      <c r="K7" s="302">
        <v>2007</v>
      </c>
      <c r="L7" s="300" t="s">
        <v>16</v>
      </c>
      <c r="M7" s="316"/>
      <c r="N7" s="316"/>
      <c r="O7" s="316"/>
      <c r="P7" s="316">
        <v>26</v>
      </c>
      <c r="Q7" s="302">
        <v>49</v>
      </c>
      <c r="R7" s="303">
        <f t="shared" si="7"/>
        <v>37.5</v>
      </c>
      <c r="S7" s="302">
        <v>81</v>
      </c>
      <c r="T7" s="302">
        <v>57</v>
      </c>
      <c r="U7" s="299">
        <f t="shared" si="8"/>
        <v>24</v>
      </c>
      <c r="V7" s="299">
        <f t="shared" si="9"/>
        <v>69</v>
      </c>
      <c r="W7" s="301">
        <f t="shared" si="10"/>
        <v>-31.5</v>
      </c>
      <c r="X7" s="304" t="s">
        <v>1612</v>
      </c>
      <c r="Y7" s="313" t="s">
        <v>1741</v>
      </c>
      <c r="Z7" s="313" t="s">
        <v>1547</v>
      </c>
      <c r="AA7" s="295">
        <v>11.210754</v>
      </c>
      <c r="AB7" s="305">
        <v>11210754</v>
      </c>
      <c r="AC7" s="315">
        <v>31366978</v>
      </c>
      <c r="AD7" s="296">
        <f t="shared" si="11"/>
        <v>0.24226500000000001</v>
      </c>
      <c r="AE7" s="315">
        <v>242265</v>
      </c>
      <c r="AF7" s="306">
        <f t="shared" si="12"/>
        <v>1.1210754000000001</v>
      </c>
      <c r="AG7" s="304"/>
      <c r="AH7" s="304"/>
      <c r="AI7" s="313" t="s">
        <v>1537</v>
      </c>
      <c r="AJ7" s="304"/>
    </row>
    <row r="8" spans="1:36">
      <c r="A8" s="308" t="s">
        <v>3738</v>
      </c>
      <c r="B8" s="292">
        <f t="shared" si="0"/>
        <v>17.562071</v>
      </c>
      <c r="C8" s="293">
        <f t="shared" si="1"/>
        <v>1.7562070999999999</v>
      </c>
      <c r="D8" s="294">
        <f t="shared" si="2"/>
        <v>1.7562070999999999</v>
      </c>
      <c r="E8" s="295">
        <v>10</v>
      </c>
      <c r="F8" s="296">
        <f t="shared" si="3"/>
        <v>11.052958</v>
      </c>
      <c r="G8" s="297">
        <f t="shared" si="4"/>
        <v>0.62936529524336859</v>
      </c>
      <c r="H8" s="296">
        <f t="shared" si="5"/>
        <v>6.5091130000000001</v>
      </c>
      <c r="I8" s="298">
        <f t="shared" si="6"/>
        <v>0.37063470475663152</v>
      </c>
      <c r="J8" s="292">
        <v>17562071</v>
      </c>
      <c r="K8" s="299">
        <v>2007</v>
      </c>
      <c r="L8" s="300" t="s">
        <v>16</v>
      </c>
      <c r="M8" s="301"/>
      <c r="N8" s="301"/>
      <c r="O8" s="301"/>
      <c r="P8" s="301">
        <v>43</v>
      </c>
      <c r="Q8" s="299">
        <v>47</v>
      </c>
      <c r="R8" s="303">
        <f t="shared" si="7"/>
        <v>45</v>
      </c>
      <c r="S8" s="299">
        <v>52</v>
      </c>
      <c r="T8" s="299">
        <v>53</v>
      </c>
      <c r="U8" s="299">
        <f t="shared" si="8"/>
        <v>-1</v>
      </c>
      <c r="V8" s="299">
        <f t="shared" si="9"/>
        <v>52.5</v>
      </c>
      <c r="W8" s="301">
        <f t="shared" si="10"/>
        <v>-7.5</v>
      </c>
      <c r="X8" s="304" t="s">
        <v>1572</v>
      </c>
      <c r="Y8" s="304" t="s">
        <v>1572</v>
      </c>
      <c r="Z8" s="304" t="s">
        <v>1547</v>
      </c>
      <c r="AA8" s="294">
        <v>4.7123410000000003</v>
      </c>
      <c r="AB8" s="305">
        <v>4712341</v>
      </c>
      <c r="AC8" s="292">
        <v>11052958</v>
      </c>
      <c r="AD8" s="296">
        <f t="shared" si="11"/>
        <v>6.5091130000000001</v>
      </c>
      <c r="AE8" s="292">
        <v>6509113</v>
      </c>
      <c r="AF8" s="306">
        <f t="shared" si="12"/>
        <v>0.47123410000000004</v>
      </c>
      <c r="AG8" s="304"/>
      <c r="AH8" s="304"/>
      <c r="AI8" s="307" t="s">
        <v>3739</v>
      </c>
      <c r="AJ8" s="304"/>
    </row>
    <row r="9" spans="1:36">
      <c r="A9" s="291" t="s">
        <v>2166</v>
      </c>
      <c r="B9" s="292">
        <f t="shared" si="0"/>
        <v>75.511122999999998</v>
      </c>
      <c r="C9" s="293">
        <f t="shared" si="1"/>
        <v>5.3936516428571428</v>
      </c>
      <c r="D9" s="294">
        <f t="shared" si="2"/>
        <v>5.3936516428571428</v>
      </c>
      <c r="E9" s="295">
        <v>14</v>
      </c>
      <c r="F9" s="296">
        <f t="shared" si="3"/>
        <v>61.356220999999998</v>
      </c>
      <c r="G9" s="297">
        <f t="shared" si="4"/>
        <v>0.8125454709500215</v>
      </c>
      <c r="H9" s="296">
        <f t="shared" si="5"/>
        <v>14.154902</v>
      </c>
      <c r="I9" s="298">
        <f t="shared" si="6"/>
        <v>0.1874545290499785</v>
      </c>
      <c r="J9" s="292">
        <v>75511123</v>
      </c>
      <c r="K9" s="299">
        <v>2007</v>
      </c>
      <c r="L9" s="300" t="s">
        <v>16</v>
      </c>
      <c r="M9" s="301"/>
      <c r="N9" s="301"/>
      <c r="O9" s="301"/>
      <c r="P9" s="301">
        <v>27</v>
      </c>
      <c r="Q9" s="317">
        <v>44</v>
      </c>
      <c r="R9" s="303">
        <f t="shared" si="7"/>
        <v>35.5</v>
      </c>
      <c r="S9" s="317">
        <v>81</v>
      </c>
      <c r="T9" s="317">
        <v>70</v>
      </c>
      <c r="U9" s="299">
        <f t="shared" si="8"/>
        <v>11</v>
      </c>
      <c r="V9" s="299">
        <f t="shared" si="9"/>
        <v>75.5</v>
      </c>
      <c r="W9" s="301">
        <f t="shared" si="10"/>
        <v>-40</v>
      </c>
      <c r="X9" s="318" t="s">
        <v>1572</v>
      </c>
      <c r="Y9" s="318" t="s">
        <v>2167</v>
      </c>
      <c r="Z9" s="304" t="s">
        <v>1547</v>
      </c>
      <c r="AA9" s="296">
        <v>21.833311999999999</v>
      </c>
      <c r="AB9" s="305">
        <v>21833312</v>
      </c>
      <c r="AC9" s="292">
        <v>61356221</v>
      </c>
      <c r="AD9" s="296">
        <f t="shared" si="11"/>
        <v>14.154902</v>
      </c>
      <c r="AE9" s="292">
        <v>14154902</v>
      </c>
      <c r="AF9" s="306">
        <f t="shared" si="12"/>
        <v>1.5595222857142856</v>
      </c>
      <c r="AG9" s="318"/>
      <c r="AH9" s="304"/>
      <c r="AI9" s="307" t="s">
        <v>2168</v>
      </c>
      <c r="AJ9" s="304"/>
    </row>
    <row r="10" spans="1:36">
      <c r="A10" s="308" t="s">
        <v>2563</v>
      </c>
      <c r="B10" s="292">
        <f t="shared" si="0"/>
        <v>55.862886000000003</v>
      </c>
      <c r="C10" s="293">
        <f t="shared" si="1"/>
        <v>3.7241924000000002</v>
      </c>
      <c r="D10" s="294">
        <f t="shared" si="2"/>
        <v>3.7241924000000002</v>
      </c>
      <c r="E10" s="295">
        <v>15</v>
      </c>
      <c r="F10" s="296">
        <f t="shared" si="3"/>
        <v>55.204524999999997</v>
      </c>
      <c r="G10" s="297">
        <f t="shared" si="4"/>
        <v>0.98821469767960057</v>
      </c>
      <c r="H10" s="296">
        <f t="shared" si="5"/>
        <v>0.65836100000000009</v>
      </c>
      <c r="I10" s="298">
        <f t="shared" si="6"/>
        <v>1.1785302320399272E-2</v>
      </c>
      <c r="J10" s="292">
        <v>55862886</v>
      </c>
      <c r="K10" s="299">
        <v>2007</v>
      </c>
      <c r="L10" s="300" t="s">
        <v>16</v>
      </c>
      <c r="M10" s="301"/>
      <c r="N10" s="301"/>
      <c r="O10" s="301"/>
      <c r="P10" s="301">
        <v>46</v>
      </c>
      <c r="Q10" s="299">
        <v>54</v>
      </c>
      <c r="R10" s="303">
        <f t="shared" si="7"/>
        <v>50</v>
      </c>
      <c r="S10" s="299">
        <v>78</v>
      </c>
      <c r="T10" s="299">
        <v>78</v>
      </c>
      <c r="U10" s="299">
        <f t="shared" si="8"/>
        <v>0</v>
      </c>
      <c r="V10" s="299">
        <f t="shared" si="9"/>
        <v>78</v>
      </c>
      <c r="W10" s="301">
        <f t="shared" si="10"/>
        <v>-28</v>
      </c>
      <c r="X10" s="304" t="s">
        <v>1550</v>
      </c>
      <c r="Y10" s="304" t="s">
        <v>1550</v>
      </c>
      <c r="Z10" s="304" t="s">
        <v>1541</v>
      </c>
      <c r="AA10" s="294">
        <v>21.353788999999999</v>
      </c>
      <c r="AB10" s="305">
        <v>21353789</v>
      </c>
      <c r="AC10" s="292">
        <v>55204525</v>
      </c>
      <c r="AD10" s="296">
        <f t="shared" si="11"/>
        <v>0.65836099999999997</v>
      </c>
      <c r="AE10" s="292">
        <v>658361</v>
      </c>
      <c r="AF10" s="306">
        <f t="shared" si="12"/>
        <v>1.4235859333333332</v>
      </c>
      <c r="AG10" s="304"/>
      <c r="AH10" s="304"/>
      <c r="AI10" s="313" t="s">
        <v>1537</v>
      </c>
      <c r="AJ10" s="304"/>
    </row>
    <row r="11" spans="1:36">
      <c r="A11" s="308" t="s">
        <v>2571</v>
      </c>
      <c r="B11" s="292">
        <f t="shared" si="0"/>
        <v>55.634566</v>
      </c>
      <c r="C11" s="293">
        <f t="shared" si="1"/>
        <v>3.7089710666666664</v>
      </c>
      <c r="D11" s="294">
        <f t="shared" si="2"/>
        <v>3.7089710666666664</v>
      </c>
      <c r="E11" s="295">
        <v>15</v>
      </c>
      <c r="F11" s="296">
        <f t="shared" si="3"/>
        <v>18.354355999999999</v>
      </c>
      <c r="G11" s="297">
        <f t="shared" si="4"/>
        <v>0.3299092150732334</v>
      </c>
      <c r="H11" s="296">
        <f t="shared" si="5"/>
        <v>37.280209999999997</v>
      </c>
      <c r="I11" s="298">
        <f t="shared" si="6"/>
        <v>0.67009078492676655</v>
      </c>
      <c r="J11" s="292">
        <v>55634566</v>
      </c>
      <c r="K11" s="299">
        <v>2007</v>
      </c>
      <c r="L11" s="300" t="s">
        <v>16</v>
      </c>
      <c r="M11" s="301"/>
      <c r="N11" s="301"/>
      <c r="O11" s="301"/>
      <c r="P11" s="301">
        <v>82</v>
      </c>
      <c r="Q11" s="302">
        <v>73</v>
      </c>
      <c r="R11" s="303">
        <f t="shared" si="7"/>
        <v>77.5</v>
      </c>
      <c r="S11" s="302">
        <v>89</v>
      </c>
      <c r="T11" s="302">
        <v>82</v>
      </c>
      <c r="U11" s="299">
        <f t="shared" si="8"/>
        <v>7</v>
      </c>
      <c r="V11" s="299">
        <f t="shared" si="9"/>
        <v>85.5</v>
      </c>
      <c r="W11" s="301">
        <f t="shared" si="10"/>
        <v>-8</v>
      </c>
      <c r="X11" s="313" t="s">
        <v>1701</v>
      </c>
      <c r="Y11" s="313" t="s">
        <v>1701</v>
      </c>
      <c r="Z11" s="304" t="s">
        <v>1541</v>
      </c>
      <c r="AA11" s="295">
        <v>0.21243999999999999</v>
      </c>
      <c r="AB11" s="305">
        <v>212440</v>
      </c>
      <c r="AC11" s="292">
        <v>18354356</v>
      </c>
      <c r="AD11" s="296">
        <f t="shared" si="11"/>
        <v>37.280209999999997</v>
      </c>
      <c r="AE11" s="292">
        <v>37280210</v>
      </c>
      <c r="AF11" s="306">
        <f t="shared" si="12"/>
        <v>1.4162666666666665E-2</v>
      </c>
      <c r="AG11" s="304"/>
      <c r="AH11" s="304"/>
      <c r="AI11" s="307" t="s">
        <v>2572</v>
      </c>
      <c r="AJ11" s="304"/>
    </row>
    <row r="12" spans="1:36">
      <c r="A12" s="308" t="s">
        <v>3214</v>
      </c>
      <c r="B12" s="292">
        <f t="shared" si="0"/>
        <v>37.465989999999998</v>
      </c>
      <c r="C12" s="293">
        <f t="shared" si="1"/>
        <v>2.4977326666666664</v>
      </c>
      <c r="D12" s="294">
        <f t="shared" si="2"/>
        <v>2.4977326666666664</v>
      </c>
      <c r="E12" s="295">
        <v>15</v>
      </c>
      <c r="F12" s="296">
        <f t="shared" si="3"/>
        <v>20.804165999999999</v>
      </c>
      <c r="G12" s="297">
        <f t="shared" si="4"/>
        <v>0.55528136317764454</v>
      </c>
      <c r="H12" s="296">
        <f t="shared" si="5"/>
        <v>16.661823999999999</v>
      </c>
      <c r="I12" s="298">
        <f t="shared" si="6"/>
        <v>0.44471863682235541</v>
      </c>
      <c r="J12" s="292">
        <v>37465990</v>
      </c>
      <c r="K12" s="299">
        <v>2007</v>
      </c>
      <c r="L12" s="300" t="s">
        <v>16</v>
      </c>
      <c r="M12" s="301"/>
      <c r="N12" s="301"/>
      <c r="O12" s="301"/>
      <c r="P12" s="301">
        <v>11</v>
      </c>
      <c r="Q12" s="299">
        <v>32</v>
      </c>
      <c r="R12" s="303">
        <f t="shared" si="7"/>
        <v>21.5</v>
      </c>
      <c r="S12" s="299">
        <v>40</v>
      </c>
      <c r="T12" s="299">
        <v>48</v>
      </c>
      <c r="U12" s="299">
        <f t="shared" si="8"/>
        <v>-8</v>
      </c>
      <c r="V12" s="299">
        <f t="shared" si="9"/>
        <v>44</v>
      </c>
      <c r="W12" s="301">
        <f t="shared" si="10"/>
        <v>-22.5</v>
      </c>
      <c r="X12" s="304" t="s">
        <v>1402</v>
      </c>
      <c r="Y12" s="304" t="s">
        <v>1402</v>
      </c>
      <c r="Z12" s="304" t="s">
        <v>1557</v>
      </c>
      <c r="AA12" s="294">
        <v>9.6863620000000008</v>
      </c>
      <c r="AB12" s="305">
        <v>9686362</v>
      </c>
      <c r="AC12" s="292">
        <v>20804166</v>
      </c>
      <c r="AD12" s="296">
        <f t="shared" si="11"/>
        <v>16.661823999999999</v>
      </c>
      <c r="AE12" s="292">
        <v>16661824</v>
      </c>
      <c r="AF12" s="306">
        <f t="shared" si="12"/>
        <v>0.64575746666666667</v>
      </c>
      <c r="AG12" s="304"/>
      <c r="AH12" s="304"/>
      <c r="AI12" s="307" t="s">
        <v>3215</v>
      </c>
      <c r="AJ12" s="304"/>
    </row>
    <row r="13" spans="1:36">
      <c r="A13" s="308" t="s">
        <v>2728</v>
      </c>
      <c r="B13" s="292">
        <f t="shared" si="0"/>
        <v>57.103895000000001</v>
      </c>
      <c r="C13" s="293">
        <f t="shared" si="1"/>
        <v>3.3590526470588236</v>
      </c>
      <c r="D13" s="294">
        <f t="shared" si="2"/>
        <v>3.3590526470588236</v>
      </c>
      <c r="E13" s="295">
        <v>17</v>
      </c>
      <c r="F13" s="296">
        <f t="shared" si="3"/>
        <v>35.787686000000001</v>
      </c>
      <c r="G13" s="297">
        <f t="shared" si="4"/>
        <v>0.62671182062099262</v>
      </c>
      <c r="H13" s="296">
        <f t="shared" si="5"/>
        <v>21.316209000000001</v>
      </c>
      <c r="I13" s="298">
        <f t="shared" si="6"/>
        <v>0.37328817937900732</v>
      </c>
      <c r="J13" s="292">
        <v>57103895</v>
      </c>
      <c r="K13" s="299">
        <v>2007</v>
      </c>
      <c r="L13" s="300" t="s">
        <v>16</v>
      </c>
      <c r="M13" s="301"/>
      <c r="N13" s="301"/>
      <c r="O13" s="301"/>
      <c r="P13" s="301">
        <v>27</v>
      </c>
      <c r="Q13" s="299">
        <v>45</v>
      </c>
      <c r="R13" s="303">
        <f t="shared" si="7"/>
        <v>36</v>
      </c>
      <c r="S13" s="299">
        <v>62</v>
      </c>
      <c r="T13" s="299">
        <v>60</v>
      </c>
      <c r="U13" s="299">
        <f t="shared" si="8"/>
        <v>2</v>
      </c>
      <c r="V13" s="299">
        <f t="shared" si="9"/>
        <v>61</v>
      </c>
      <c r="W13" s="301">
        <f t="shared" si="10"/>
        <v>-25</v>
      </c>
      <c r="X13" s="304" t="s">
        <v>1609</v>
      </c>
      <c r="Y13" s="304" t="s">
        <v>1842</v>
      </c>
      <c r="Z13" s="304" t="s">
        <v>1547</v>
      </c>
      <c r="AA13" s="294">
        <v>14.638755</v>
      </c>
      <c r="AB13" s="305">
        <v>14638755</v>
      </c>
      <c r="AC13" s="292">
        <v>35787686</v>
      </c>
      <c r="AD13" s="296">
        <f t="shared" si="11"/>
        <v>21.316209000000001</v>
      </c>
      <c r="AE13" s="292">
        <v>21316209</v>
      </c>
      <c r="AF13" s="306">
        <f t="shared" si="12"/>
        <v>0.86110323529411759</v>
      </c>
      <c r="AG13" s="304"/>
      <c r="AH13" s="304"/>
      <c r="AI13" s="307" t="s">
        <v>2729</v>
      </c>
      <c r="AJ13" s="304"/>
    </row>
    <row r="14" spans="1:36">
      <c r="A14" s="308" t="s">
        <v>3580</v>
      </c>
      <c r="B14" s="292">
        <f t="shared" si="0"/>
        <v>34.918208</v>
      </c>
      <c r="C14" s="293">
        <f t="shared" si="1"/>
        <v>1.9953261714285715</v>
      </c>
      <c r="D14" s="294">
        <f t="shared" si="2"/>
        <v>1.9953261714285715</v>
      </c>
      <c r="E14" s="295">
        <v>17.5</v>
      </c>
      <c r="F14" s="296">
        <f t="shared" si="3"/>
        <v>11.897548</v>
      </c>
      <c r="G14" s="297">
        <f t="shared" si="4"/>
        <v>0.34072619075984656</v>
      </c>
      <c r="H14" s="296">
        <f t="shared" si="5"/>
        <v>23.020659999999999</v>
      </c>
      <c r="I14" s="298">
        <f t="shared" si="6"/>
        <v>0.65927380924015344</v>
      </c>
      <c r="J14" s="292">
        <v>34918208</v>
      </c>
      <c r="K14" s="299">
        <v>2007</v>
      </c>
      <c r="L14" s="300" t="s">
        <v>16</v>
      </c>
      <c r="M14" s="301"/>
      <c r="N14" s="301"/>
      <c r="O14" s="301"/>
      <c r="P14" s="301">
        <v>67</v>
      </c>
      <c r="Q14" s="302">
        <v>67</v>
      </c>
      <c r="R14" s="303">
        <f t="shared" si="7"/>
        <v>67</v>
      </c>
      <c r="S14" s="311">
        <v>78</v>
      </c>
      <c r="T14" s="302">
        <v>73</v>
      </c>
      <c r="U14" s="299">
        <f t="shared" si="8"/>
        <v>5</v>
      </c>
      <c r="V14" s="299">
        <f t="shared" si="9"/>
        <v>75.5</v>
      </c>
      <c r="W14" s="301">
        <f t="shared" si="10"/>
        <v>-8.5</v>
      </c>
      <c r="X14" s="313" t="s">
        <v>1550</v>
      </c>
      <c r="Y14" s="313" t="s">
        <v>1550</v>
      </c>
      <c r="Z14" s="304" t="s">
        <v>1547</v>
      </c>
      <c r="AA14" s="295">
        <v>1.7613350000000001</v>
      </c>
      <c r="AB14" s="305">
        <v>1761335</v>
      </c>
      <c r="AC14" s="292">
        <v>11897548</v>
      </c>
      <c r="AD14" s="296">
        <f t="shared" si="11"/>
        <v>23.020659999999999</v>
      </c>
      <c r="AE14" s="292">
        <v>23020660</v>
      </c>
      <c r="AF14" s="306">
        <f t="shared" si="12"/>
        <v>0.10064771428571428</v>
      </c>
      <c r="AG14" s="304"/>
      <c r="AH14" s="304"/>
      <c r="AI14" s="307" t="s">
        <v>3581</v>
      </c>
      <c r="AJ14" s="304"/>
    </row>
    <row r="15" spans="1:36">
      <c r="A15" s="308" t="s">
        <v>2839</v>
      </c>
      <c r="B15" s="292">
        <f t="shared" si="0"/>
        <v>56.829146999999999</v>
      </c>
      <c r="C15" s="293">
        <f t="shared" si="1"/>
        <v>3.1571748333333334</v>
      </c>
      <c r="D15" s="294">
        <f t="shared" si="2"/>
        <v>3.1571748333333334</v>
      </c>
      <c r="E15" s="295">
        <v>18</v>
      </c>
      <c r="F15" s="296">
        <f t="shared" si="3"/>
        <v>25.593755000000002</v>
      </c>
      <c r="G15" s="297">
        <f t="shared" si="4"/>
        <v>0.45036317367212991</v>
      </c>
      <c r="H15" s="296">
        <f t="shared" si="5"/>
        <v>31.235392000000001</v>
      </c>
      <c r="I15" s="298">
        <f t="shared" si="6"/>
        <v>0.54963682632787014</v>
      </c>
      <c r="J15" s="292">
        <v>56829147</v>
      </c>
      <c r="K15" s="299">
        <v>2007</v>
      </c>
      <c r="L15" s="300" t="s">
        <v>16</v>
      </c>
      <c r="M15" s="301"/>
      <c r="N15" s="301"/>
      <c r="O15" s="301"/>
      <c r="P15" s="301">
        <v>72</v>
      </c>
      <c r="Q15" s="299">
        <v>58</v>
      </c>
      <c r="R15" s="303">
        <f t="shared" si="7"/>
        <v>65</v>
      </c>
      <c r="S15" s="299">
        <v>65</v>
      </c>
      <c r="T15" s="299">
        <v>69</v>
      </c>
      <c r="U15" s="299">
        <f t="shared" si="8"/>
        <v>-4</v>
      </c>
      <c r="V15" s="299">
        <f t="shared" si="9"/>
        <v>67</v>
      </c>
      <c r="W15" s="301">
        <f t="shared" si="10"/>
        <v>-2</v>
      </c>
      <c r="X15" s="304" t="s">
        <v>1402</v>
      </c>
      <c r="Y15" s="304" t="s">
        <v>1402</v>
      </c>
      <c r="Z15" s="304" t="s">
        <v>1541</v>
      </c>
      <c r="AA15" s="294">
        <v>8.9319729999999993</v>
      </c>
      <c r="AB15" s="305">
        <v>8931973</v>
      </c>
      <c r="AC15" s="292">
        <v>25593755</v>
      </c>
      <c r="AD15" s="296">
        <f t="shared" si="11"/>
        <v>31.235392000000001</v>
      </c>
      <c r="AE15" s="292">
        <v>31235392</v>
      </c>
      <c r="AF15" s="306">
        <f t="shared" si="12"/>
        <v>0.49622072222222219</v>
      </c>
      <c r="AG15" s="304"/>
      <c r="AH15" s="304"/>
      <c r="AI15" s="307" t="s">
        <v>2840</v>
      </c>
      <c r="AJ15" s="304"/>
    </row>
    <row r="16" spans="1:36">
      <c r="A16" s="308" t="s">
        <v>3670</v>
      </c>
      <c r="B16" s="292">
        <f t="shared" si="0"/>
        <v>35.300645000000003</v>
      </c>
      <c r="C16" s="293">
        <f t="shared" si="1"/>
        <v>1.8579286842105265</v>
      </c>
      <c r="D16" s="294">
        <f t="shared" si="2"/>
        <v>1.8579286842105265</v>
      </c>
      <c r="E16" s="295">
        <v>19</v>
      </c>
      <c r="F16" s="296">
        <f t="shared" si="3"/>
        <v>19.363565000000001</v>
      </c>
      <c r="G16" s="297">
        <f t="shared" si="4"/>
        <v>0.5485328950788293</v>
      </c>
      <c r="H16" s="296">
        <f t="shared" si="5"/>
        <v>15.937080000000002</v>
      </c>
      <c r="I16" s="298">
        <f t="shared" si="6"/>
        <v>0.4514671049211707</v>
      </c>
      <c r="J16" s="292">
        <v>35300645</v>
      </c>
      <c r="K16" s="299">
        <v>2007</v>
      </c>
      <c r="L16" s="300" t="s">
        <v>16</v>
      </c>
      <c r="M16" s="301"/>
      <c r="N16" s="301"/>
      <c r="O16" s="301"/>
      <c r="P16" s="301">
        <v>55</v>
      </c>
      <c r="Q16" s="299">
        <v>54</v>
      </c>
      <c r="R16" s="303">
        <f t="shared" si="7"/>
        <v>54.5</v>
      </c>
      <c r="S16" s="299">
        <v>42</v>
      </c>
      <c r="T16" s="299">
        <v>86</v>
      </c>
      <c r="U16" s="299">
        <f t="shared" si="8"/>
        <v>-44</v>
      </c>
      <c r="V16" s="299">
        <f t="shared" si="9"/>
        <v>64</v>
      </c>
      <c r="W16" s="301">
        <f t="shared" si="10"/>
        <v>-9.5</v>
      </c>
      <c r="X16" s="304" t="s">
        <v>1402</v>
      </c>
      <c r="Y16" s="304" t="s">
        <v>1618</v>
      </c>
      <c r="Z16" s="304" t="s">
        <v>1547</v>
      </c>
      <c r="AA16" s="294">
        <v>7.6033759999999999</v>
      </c>
      <c r="AB16" s="305">
        <v>7603376</v>
      </c>
      <c r="AC16" s="292">
        <v>19363565</v>
      </c>
      <c r="AD16" s="296">
        <f t="shared" si="11"/>
        <v>15.93708</v>
      </c>
      <c r="AE16" s="292">
        <v>15937080</v>
      </c>
      <c r="AF16" s="306">
        <f t="shared" si="12"/>
        <v>0.4001776842105263</v>
      </c>
      <c r="AG16" s="304"/>
      <c r="AH16" s="304"/>
      <c r="AI16" s="307" t="s">
        <v>3671</v>
      </c>
      <c r="AJ16" s="304"/>
    </row>
    <row r="17" spans="1:36">
      <c r="A17" s="291" t="s">
        <v>1848</v>
      </c>
      <c r="B17" s="292">
        <f t="shared" si="0"/>
        <v>169.87171900000001</v>
      </c>
      <c r="C17" s="293">
        <f t="shared" si="1"/>
        <v>8.4935859499999999</v>
      </c>
      <c r="D17" s="294">
        <f t="shared" si="2"/>
        <v>8.4935859499999999</v>
      </c>
      <c r="E17" s="295">
        <v>20</v>
      </c>
      <c r="F17" s="296">
        <f t="shared" si="3"/>
        <v>121.46322600000001</v>
      </c>
      <c r="G17" s="297">
        <f t="shared" si="4"/>
        <v>0.71502912147489361</v>
      </c>
      <c r="H17" s="296">
        <f t="shared" si="5"/>
        <v>48.408493</v>
      </c>
      <c r="I17" s="298">
        <f t="shared" si="6"/>
        <v>0.28497087852510633</v>
      </c>
      <c r="J17" s="292">
        <v>169871719</v>
      </c>
      <c r="K17" s="299">
        <v>2007</v>
      </c>
      <c r="L17" s="300" t="s">
        <v>16</v>
      </c>
      <c r="M17" s="301"/>
      <c r="N17" s="301"/>
      <c r="O17" s="301"/>
      <c r="P17" s="301">
        <v>87</v>
      </c>
      <c r="Q17" s="302">
        <v>76</v>
      </c>
      <c r="R17" s="310">
        <f t="shared" si="7"/>
        <v>81.5</v>
      </c>
      <c r="S17" s="302">
        <v>87</v>
      </c>
      <c r="T17" s="302">
        <v>80</v>
      </c>
      <c r="U17" s="312">
        <f t="shared" si="8"/>
        <v>7</v>
      </c>
      <c r="V17" s="312">
        <f t="shared" si="9"/>
        <v>83.5</v>
      </c>
      <c r="W17" s="312">
        <f t="shared" si="10"/>
        <v>-2</v>
      </c>
      <c r="X17" s="313" t="s">
        <v>1550</v>
      </c>
      <c r="Y17" s="313" t="s">
        <v>1550</v>
      </c>
      <c r="Z17" s="304" t="s">
        <v>1547</v>
      </c>
      <c r="AA17" s="295">
        <v>33.052410999999999</v>
      </c>
      <c r="AB17" s="305">
        <v>33052411</v>
      </c>
      <c r="AC17" s="292">
        <v>121463226</v>
      </c>
      <c r="AD17" s="296">
        <f t="shared" si="11"/>
        <v>48.408493</v>
      </c>
      <c r="AE17" s="292">
        <v>48408493</v>
      </c>
      <c r="AF17" s="306">
        <f t="shared" si="12"/>
        <v>1.65262055</v>
      </c>
      <c r="AG17" s="304"/>
      <c r="AH17" s="304"/>
      <c r="AI17" s="307" t="s">
        <v>1849</v>
      </c>
      <c r="AJ17" s="304"/>
    </row>
    <row r="18" spans="1:36">
      <c r="A18" s="291" t="s">
        <v>2100</v>
      </c>
      <c r="B18" s="292">
        <f t="shared" si="0"/>
        <v>117.76013399999999</v>
      </c>
      <c r="C18" s="293">
        <f t="shared" si="1"/>
        <v>5.8880067</v>
      </c>
      <c r="D18" s="294">
        <f t="shared" si="2"/>
        <v>5.8880067</v>
      </c>
      <c r="E18" s="295">
        <v>20</v>
      </c>
      <c r="F18" s="296">
        <f t="shared" si="3"/>
        <v>80.209692000000004</v>
      </c>
      <c r="G18" s="297">
        <f t="shared" si="4"/>
        <v>0.68112772358088525</v>
      </c>
      <c r="H18" s="296">
        <f t="shared" si="5"/>
        <v>37.550441999999997</v>
      </c>
      <c r="I18" s="298">
        <f t="shared" si="6"/>
        <v>0.31887227641911481</v>
      </c>
      <c r="J18" s="292">
        <v>117760134</v>
      </c>
      <c r="K18" s="299">
        <v>2007</v>
      </c>
      <c r="L18" s="300" t="s">
        <v>16</v>
      </c>
      <c r="M18" s="301"/>
      <c r="N18" s="301"/>
      <c r="O18" s="301"/>
      <c r="P18" s="301">
        <v>67</v>
      </c>
      <c r="Q18" s="299">
        <v>62</v>
      </c>
      <c r="R18" s="303">
        <f t="shared" si="7"/>
        <v>64.5</v>
      </c>
      <c r="S18" s="299">
        <v>77</v>
      </c>
      <c r="T18" s="299">
        <v>81</v>
      </c>
      <c r="U18" s="299">
        <f t="shared" si="8"/>
        <v>-4</v>
      </c>
      <c r="V18" s="299">
        <f t="shared" si="9"/>
        <v>79</v>
      </c>
      <c r="W18" s="301">
        <f t="shared" si="10"/>
        <v>-14.5</v>
      </c>
      <c r="X18" s="304" t="s">
        <v>1572</v>
      </c>
      <c r="Y18" s="304" t="s">
        <v>2101</v>
      </c>
      <c r="Z18" s="304" t="s">
        <v>1541</v>
      </c>
      <c r="AA18" s="294">
        <v>22.224982000000001</v>
      </c>
      <c r="AB18" s="309">
        <v>22224982</v>
      </c>
      <c r="AC18" s="292">
        <v>80209692</v>
      </c>
      <c r="AD18" s="296">
        <f t="shared" si="11"/>
        <v>37.550441999999997</v>
      </c>
      <c r="AE18" s="292">
        <v>37550442</v>
      </c>
      <c r="AF18" s="306">
        <f t="shared" si="12"/>
        <v>1.1112491</v>
      </c>
      <c r="AG18" s="304"/>
      <c r="AH18" s="304"/>
      <c r="AI18" s="307" t="s">
        <v>2102</v>
      </c>
      <c r="AJ18" s="304"/>
    </row>
    <row r="19" spans="1:36">
      <c r="A19" s="291" t="s">
        <v>2357</v>
      </c>
      <c r="B19" s="292">
        <f t="shared" si="0"/>
        <v>86.865564000000006</v>
      </c>
      <c r="C19" s="293">
        <f t="shared" si="1"/>
        <v>4.3432782000000003</v>
      </c>
      <c r="D19" s="294">
        <f t="shared" si="2"/>
        <v>4.3432782000000003</v>
      </c>
      <c r="E19" s="295">
        <v>20</v>
      </c>
      <c r="F19" s="296">
        <f t="shared" si="3"/>
        <v>39.739367000000001</v>
      </c>
      <c r="G19" s="297">
        <f t="shared" si="4"/>
        <v>0.45748125229463771</v>
      </c>
      <c r="H19" s="296">
        <f t="shared" si="5"/>
        <v>47.126196999999998</v>
      </c>
      <c r="I19" s="298">
        <f t="shared" si="6"/>
        <v>0.54251874770536224</v>
      </c>
      <c r="J19" s="292">
        <v>86865564</v>
      </c>
      <c r="K19" s="299">
        <v>2007</v>
      </c>
      <c r="L19" s="300" t="s">
        <v>16</v>
      </c>
      <c r="M19" s="301"/>
      <c r="N19" s="301"/>
      <c r="O19" s="301"/>
      <c r="P19" s="301">
        <v>2</v>
      </c>
      <c r="Q19" s="302">
        <v>17</v>
      </c>
      <c r="R19" s="303">
        <f t="shared" si="7"/>
        <v>9.5</v>
      </c>
      <c r="S19" s="311">
        <v>29</v>
      </c>
      <c r="T19" s="302">
        <v>21</v>
      </c>
      <c r="U19" s="299">
        <f t="shared" si="8"/>
        <v>8</v>
      </c>
      <c r="V19" s="299">
        <f t="shared" si="9"/>
        <v>25</v>
      </c>
      <c r="W19" s="301">
        <f t="shared" si="10"/>
        <v>-15.5</v>
      </c>
      <c r="X19" s="313" t="s">
        <v>1550</v>
      </c>
      <c r="Y19" s="313" t="s">
        <v>1550</v>
      </c>
      <c r="Z19" s="304" t="s">
        <v>1547</v>
      </c>
      <c r="AA19" s="295">
        <v>18.612544</v>
      </c>
      <c r="AB19" s="305">
        <v>18612544</v>
      </c>
      <c r="AC19" s="292">
        <v>39739367</v>
      </c>
      <c r="AD19" s="296">
        <f t="shared" si="11"/>
        <v>47.126196999999998</v>
      </c>
      <c r="AE19" s="292">
        <v>47126197</v>
      </c>
      <c r="AF19" s="306">
        <f t="shared" si="12"/>
        <v>0.93062719999999999</v>
      </c>
      <c r="AG19" s="304"/>
      <c r="AH19" s="304"/>
      <c r="AI19" s="307" t="s">
        <v>2358</v>
      </c>
      <c r="AJ19" s="304"/>
    </row>
    <row r="20" spans="1:36">
      <c r="A20" s="291" t="s">
        <v>2415</v>
      </c>
      <c r="B20" s="292">
        <f t="shared" si="0"/>
        <v>83.996354999999994</v>
      </c>
      <c r="C20" s="293">
        <f t="shared" si="1"/>
        <v>4.1998177499999994</v>
      </c>
      <c r="D20" s="294">
        <f t="shared" si="2"/>
        <v>4.1998177499999994</v>
      </c>
      <c r="E20" s="295">
        <v>20</v>
      </c>
      <c r="F20" s="296">
        <f t="shared" si="3"/>
        <v>47.852603999999999</v>
      </c>
      <c r="G20" s="297">
        <f t="shared" si="4"/>
        <v>0.56969857799186652</v>
      </c>
      <c r="H20" s="296">
        <f t="shared" si="5"/>
        <v>36.143751000000002</v>
      </c>
      <c r="I20" s="298">
        <f t="shared" si="6"/>
        <v>0.43030142200813359</v>
      </c>
      <c r="J20" s="292">
        <v>83996355</v>
      </c>
      <c r="K20" s="299">
        <v>2007</v>
      </c>
      <c r="L20" s="300" t="s">
        <v>16</v>
      </c>
      <c r="M20" s="301"/>
      <c r="N20" s="301"/>
      <c r="O20" s="301"/>
      <c r="P20" s="301">
        <v>8</v>
      </c>
      <c r="Q20" s="317">
        <v>29</v>
      </c>
      <c r="R20" s="303">
        <f t="shared" si="7"/>
        <v>18.5</v>
      </c>
      <c r="S20" s="317">
        <v>50</v>
      </c>
      <c r="T20" s="317">
        <v>55</v>
      </c>
      <c r="U20" s="299">
        <f t="shared" si="8"/>
        <v>-5</v>
      </c>
      <c r="V20" s="299">
        <f t="shared" si="9"/>
        <v>52.5</v>
      </c>
      <c r="W20" s="301">
        <f t="shared" si="10"/>
        <v>-34</v>
      </c>
      <c r="X20" s="319" t="s">
        <v>1534</v>
      </c>
      <c r="Y20" s="318" t="s">
        <v>1534</v>
      </c>
      <c r="Z20" s="304" t="s">
        <v>1547</v>
      </c>
      <c r="AA20" s="296">
        <v>17.558689000000001</v>
      </c>
      <c r="AB20" s="305">
        <v>17558689</v>
      </c>
      <c r="AC20" s="292">
        <v>47852604</v>
      </c>
      <c r="AD20" s="296">
        <f t="shared" si="11"/>
        <v>36.143751000000002</v>
      </c>
      <c r="AE20" s="292">
        <v>36143751</v>
      </c>
      <c r="AF20" s="306">
        <f t="shared" si="12"/>
        <v>0.87793445000000003</v>
      </c>
      <c r="AG20" s="318"/>
      <c r="AH20" s="304"/>
      <c r="AI20" s="313" t="s">
        <v>1537</v>
      </c>
      <c r="AJ20" s="304"/>
    </row>
    <row r="21" spans="1:36">
      <c r="A21" s="308" t="s">
        <v>2508</v>
      </c>
      <c r="B21" s="292">
        <f t="shared" si="0"/>
        <v>78.469883999999993</v>
      </c>
      <c r="C21" s="293">
        <f t="shared" si="1"/>
        <v>3.9234941999999995</v>
      </c>
      <c r="D21" s="294">
        <f t="shared" si="2"/>
        <v>3.9234941999999995</v>
      </c>
      <c r="E21" s="295">
        <v>20</v>
      </c>
      <c r="F21" s="296">
        <f t="shared" si="3"/>
        <v>58.272029000000003</v>
      </c>
      <c r="G21" s="297">
        <f t="shared" si="4"/>
        <v>0.74260373572108263</v>
      </c>
      <c r="H21" s="296">
        <f t="shared" si="5"/>
        <v>20.197854999999997</v>
      </c>
      <c r="I21" s="298">
        <f t="shared" si="6"/>
        <v>0.25739626427891749</v>
      </c>
      <c r="J21" s="292">
        <v>78469884</v>
      </c>
      <c r="K21" s="299">
        <v>2007</v>
      </c>
      <c r="L21" s="300" t="s">
        <v>16</v>
      </c>
      <c r="M21" s="301"/>
      <c r="N21" s="301"/>
      <c r="O21" s="301"/>
      <c r="P21" s="301">
        <v>26</v>
      </c>
      <c r="Q21" s="299">
        <v>47</v>
      </c>
      <c r="R21" s="303">
        <f t="shared" si="7"/>
        <v>36.5</v>
      </c>
      <c r="S21" s="299">
        <v>59</v>
      </c>
      <c r="T21" s="299">
        <v>57</v>
      </c>
      <c r="U21" s="299">
        <f t="shared" si="8"/>
        <v>2</v>
      </c>
      <c r="V21" s="299">
        <f t="shared" si="9"/>
        <v>58</v>
      </c>
      <c r="W21" s="301">
        <f t="shared" si="10"/>
        <v>-21.5</v>
      </c>
      <c r="X21" s="304" t="s">
        <v>1402</v>
      </c>
      <c r="Y21" s="304" t="s">
        <v>1402</v>
      </c>
      <c r="Z21" s="304" t="s">
        <v>1574</v>
      </c>
      <c r="AA21" s="294">
        <v>26.362366999999999</v>
      </c>
      <c r="AB21" s="309">
        <v>26362367</v>
      </c>
      <c r="AC21" s="292">
        <v>58272029</v>
      </c>
      <c r="AD21" s="296">
        <f t="shared" si="11"/>
        <v>20.197855000000001</v>
      </c>
      <c r="AE21" s="292">
        <v>20197855</v>
      </c>
      <c r="AF21" s="306">
        <f t="shared" si="12"/>
        <v>1.31811835</v>
      </c>
      <c r="AG21" s="304"/>
      <c r="AH21" s="304"/>
      <c r="AI21" s="313" t="s">
        <v>1537</v>
      </c>
      <c r="AJ21" s="304"/>
    </row>
    <row r="22" spans="1:36">
      <c r="A22" s="308" t="s">
        <v>2593</v>
      </c>
      <c r="B22" s="292">
        <f t="shared" si="0"/>
        <v>73.193877999999998</v>
      </c>
      <c r="C22" s="293">
        <f t="shared" si="1"/>
        <v>3.6596938999999997</v>
      </c>
      <c r="D22" s="294">
        <f t="shared" si="2"/>
        <v>3.6596938999999997</v>
      </c>
      <c r="E22" s="295">
        <v>20</v>
      </c>
      <c r="F22" s="296">
        <f t="shared" si="3"/>
        <v>15.800077999999999</v>
      </c>
      <c r="G22" s="297">
        <f t="shared" si="4"/>
        <v>0.21586611382990253</v>
      </c>
      <c r="H22" s="296">
        <f t="shared" si="5"/>
        <v>57.393799999999999</v>
      </c>
      <c r="I22" s="298">
        <f t="shared" si="6"/>
        <v>0.78413388617009749</v>
      </c>
      <c r="J22" s="292">
        <v>73193878</v>
      </c>
      <c r="K22" s="299">
        <v>2007</v>
      </c>
      <c r="L22" s="300" t="s">
        <v>16</v>
      </c>
      <c r="M22" s="301"/>
      <c r="N22" s="301"/>
      <c r="O22" s="301"/>
      <c r="P22" s="301">
        <v>66</v>
      </c>
      <c r="Q22" s="302">
        <v>61</v>
      </c>
      <c r="R22" s="310">
        <f t="shared" si="7"/>
        <v>63.5</v>
      </c>
      <c r="S22" s="311">
        <v>84</v>
      </c>
      <c r="T22" s="302">
        <v>79</v>
      </c>
      <c r="U22" s="312">
        <f t="shared" si="8"/>
        <v>5</v>
      </c>
      <c r="V22" s="312">
        <f t="shared" si="9"/>
        <v>81.5</v>
      </c>
      <c r="W22" s="312">
        <f t="shared" si="10"/>
        <v>-18</v>
      </c>
      <c r="X22" s="313" t="s">
        <v>1572</v>
      </c>
      <c r="Y22" s="313" t="s">
        <v>1572</v>
      </c>
      <c r="Z22" s="304" t="s">
        <v>1541</v>
      </c>
      <c r="AA22" s="295">
        <v>0.47171299999999999</v>
      </c>
      <c r="AB22" s="305">
        <v>471713</v>
      </c>
      <c r="AC22" s="292">
        <v>15800078</v>
      </c>
      <c r="AD22" s="296">
        <f t="shared" si="11"/>
        <v>57.393799999999999</v>
      </c>
      <c r="AE22" s="292">
        <v>57393800</v>
      </c>
      <c r="AF22" s="306">
        <f t="shared" si="12"/>
        <v>2.358565E-2</v>
      </c>
      <c r="AG22" s="304"/>
      <c r="AH22" s="304"/>
      <c r="AI22" s="307" t="s">
        <v>2594</v>
      </c>
      <c r="AJ22" s="304"/>
    </row>
    <row r="23" spans="1:36">
      <c r="A23" s="308" t="s">
        <v>3260</v>
      </c>
      <c r="B23" s="292">
        <f t="shared" si="0"/>
        <v>48.121899999999997</v>
      </c>
      <c r="C23" s="293">
        <f t="shared" si="1"/>
        <v>2.4060949999999997</v>
      </c>
      <c r="D23" s="294">
        <f t="shared" si="2"/>
        <v>2.4060949999999997</v>
      </c>
      <c r="E23" s="295">
        <v>20</v>
      </c>
      <c r="F23" s="296">
        <f t="shared" si="3"/>
        <v>28.549298</v>
      </c>
      <c r="G23" s="297">
        <f t="shared" si="4"/>
        <v>0.59327038209214522</v>
      </c>
      <c r="H23" s="296">
        <f t="shared" si="5"/>
        <v>19.572602</v>
      </c>
      <c r="I23" s="298">
        <f t="shared" si="6"/>
        <v>0.40672961790785483</v>
      </c>
      <c r="J23" s="292">
        <v>48121900</v>
      </c>
      <c r="K23" s="299">
        <v>2007</v>
      </c>
      <c r="L23" s="300" t="s">
        <v>16</v>
      </c>
      <c r="M23" s="301"/>
      <c r="N23" s="301"/>
      <c r="O23" s="301"/>
      <c r="P23" s="301">
        <v>56</v>
      </c>
      <c r="Q23" s="299">
        <v>45</v>
      </c>
      <c r="R23" s="303">
        <f t="shared" si="7"/>
        <v>50.5</v>
      </c>
      <c r="S23" s="299">
        <v>76</v>
      </c>
      <c r="T23" s="299">
        <v>88</v>
      </c>
      <c r="U23" s="299">
        <f t="shared" si="8"/>
        <v>-12</v>
      </c>
      <c r="V23" s="299">
        <f t="shared" si="9"/>
        <v>82</v>
      </c>
      <c r="W23" s="301">
        <f t="shared" si="10"/>
        <v>-31.5</v>
      </c>
      <c r="X23" s="319" t="s">
        <v>1534</v>
      </c>
      <c r="Y23" s="304" t="s">
        <v>1534</v>
      </c>
      <c r="Z23" s="304" t="s">
        <v>1547</v>
      </c>
      <c r="AA23" s="294">
        <v>10.017067000000001</v>
      </c>
      <c r="AB23" s="305">
        <v>10017067</v>
      </c>
      <c r="AC23" s="292">
        <v>28549298</v>
      </c>
      <c r="AD23" s="296">
        <f t="shared" si="11"/>
        <v>19.572602</v>
      </c>
      <c r="AE23" s="292">
        <v>19572602</v>
      </c>
      <c r="AF23" s="306">
        <f t="shared" si="12"/>
        <v>0.50085335000000009</v>
      </c>
      <c r="AG23" s="304"/>
      <c r="AH23" s="304"/>
      <c r="AI23" s="307" t="s">
        <v>3261</v>
      </c>
      <c r="AJ23" s="304"/>
    </row>
    <row r="24" spans="1:36">
      <c r="A24" s="308" t="s">
        <v>3304</v>
      </c>
      <c r="B24" s="292">
        <f t="shared" si="0"/>
        <v>46.999951000000003</v>
      </c>
      <c r="C24" s="293">
        <f t="shared" si="1"/>
        <v>2.3499975500000003</v>
      </c>
      <c r="D24" s="294">
        <f t="shared" si="2"/>
        <v>2.3499975500000003</v>
      </c>
      <c r="E24" s="295">
        <v>20</v>
      </c>
      <c r="F24" s="296">
        <f t="shared" si="3"/>
        <v>25.930651999999998</v>
      </c>
      <c r="G24" s="297">
        <f t="shared" si="4"/>
        <v>0.55171657519387618</v>
      </c>
      <c r="H24" s="296">
        <f t="shared" si="5"/>
        <v>21.069299000000001</v>
      </c>
      <c r="I24" s="298">
        <f t="shared" si="6"/>
        <v>0.44828342480612371</v>
      </c>
      <c r="J24" s="292">
        <v>46999951</v>
      </c>
      <c r="K24" s="299">
        <v>2007</v>
      </c>
      <c r="L24" s="300" t="s">
        <v>16</v>
      </c>
      <c r="M24" s="301"/>
      <c r="N24" s="301"/>
      <c r="O24" s="301"/>
      <c r="P24" s="301">
        <v>33</v>
      </c>
      <c r="Q24" s="317">
        <v>46</v>
      </c>
      <c r="R24" s="303">
        <f t="shared" si="7"/>
        <v>39.5</v>
      </c>
      <c r="S24" s="317">
        <v>51</v>
      </c>
      <c r="T24" s="317">
        <v>61</v>
      </c>
      <c r="U24" s="299">
        <f t="shared" si="8"/>
        <v>-10</v>
      </c>
      <c r="V24" s="299">
        <f t="shared" si="9"/>
        <v>56</v>
      </c>
      <c r="W24" s="301">
        <f t="shared" si="10"/>
        <v>-16.5</v>
      </c>
      <c r="X24" s="318" t="s">
        <v>1550</v>
      </c>
      <c r="Y24" s="318" t="s">
        <v>1633</v>
      </c>
      <c r="Z24" s="304" t="s">
        <v>1541</v>
      </c>
      <c r="AA24" s="296">
        <v>7.4809270000000003</v>
      </c>
      <c r="AB24" s="305">
        <v>7480927</v>
      </c>
      <c r="AC24" s="292">
        <v>25930652</v>
      </c>
      <c r="AD24" s="296">
        <f t="shared" si="11"/>
        <v>21.069299000000001</v>
      </c>
      <c r="AE24" s="292">
        <v>21069299</v>
      </c>
      <c r="AF24" s="306">
        <f t="shared" si="12"/>
        <v>0.37404635000000003</v>
      </c>
      <c r="AG24" s="318"/>
      <c r="AH24" s="304"/>
      <c r="AI24" s="313" t="s">
        <v>1537</v>
      </c>
      <c r="AJ24" s="304"/>
    </row>
    <row r="25" spans="1:36">
      <c r="A25" s="308" t="s">
        <v>3924</v>
      </c>
      <c r="B25" s="292">
        <f t="shared" si="0"/>
        <v>30.666930000000001</v>
      </c>
      <c r="C25" s="293">
        <f t="shared" si="1"/>
        <v>1.5333464999999999</v>
      </c>
      <c r="D25" s="294">
        <f t="shared" si="2"/>
        <v>1.5333464999999999</v>
      </c>
      <c r="E25" s="295">
        <v>20</v>
      </c>
      <c r="F25" s="296">
        <f t="shared" si="3"/>
        <v>25.61252</v>
      </c>
      <c r="G25" s="297">
        <f t="shared" si="4"/>
        <v>0.83518369787911606</v>
      </c>
      <c r="H25" s="296">
        <f t="shared" si="5"/>
        <v>5.0544099999999998</v>
      </c>
      <c r="I25" s="298">
        <f t="shared" si="6"/>
        <v>0.16481630212088397</v>
      </c>
      <c r="J25" s="292">
        <v>30666930</v>
      </c>
      <c r="K25" s="299">
        <v>2007</v>
      </c>
      <c r="L25" s="300" t="s">
        <v>16</v>
      </c>
      <c r="M25" s="301"/>
      <c r="N25" s="301"/>
      <c r="O25" s="301"/>
      <c r="P25" s="301">
        <v>49</v>
      </c>
      <c r="Q25" s="299">
        <v>53</v>
      </c>
      <c r="R25" s="303">
        <f t="shared" si="7"/>
        <v>51</v>
      </c>
      <c r="S25" s="299">
        <v>59</v>
      </c>
      <c r="T25" s="299">
        <v>65</v>
      </c>
      <c r="U25" s="299">
        <f t="shared" si="8"/>
        <v>-6</v>
      </c>
      <c r="V25" s="299">
        <f t="shared" si="9"/>
        <v>62</v>
      </c>
      <c r="W25" s="301">
        <f t="shared" si="10"/>
        <v>-11</v>
      </c>
      <c r="X25" s="304" t="s">
        <v>2011</v>
      </c>
      <c r="Y25" s="304" t="s">
        <v>2477</v>
      </c>
      <c r="Z25" s="304" t="s">
        <v>1541</v>
      </c>
      <c r="AA25" s="294">
        <v>6.8323179999999999</v>
      </c>
      <c r="AB25" s="309">
        <v>6832318</v>
      </c>
      <c r="AC25" s="292">
        <v>25612520</v>
      </c>
      <c r="AD25" s="296">
        <f t="shared" si="11"/>
        <v>5.0544099999999998</v>
      </c>
      <c r="AE25" s="292">
        <v>5054410</v>
      </c>
      <c r="AF25" s="306">
        <f t="shared" si="12"/>
        <v>0.34161589999999997</v>
      </c>
      <c r="AG25" s="304"/>
      <c r="AH25" s="304"/>
      <c r="AI25" s="307" t="s">
        <v>3925</v>
      </c>
      <c r="AJ25" s="304"/>
    </row>
    <row r="26" spans="1:36">
      <c r="A26" s="308" t="s">
        <v>3156</v>
      </c>
      <c r="B26" s="292">
        <f t="shared" si="0"/>
        <v>54.825935000000001</v>
      </c>
      <c r="C26" s="293">
        <f t="shared" si="1"/>
        <v>2.6107588095238095</v>
      </c>
      <c r="D26" s="294">
        <f t="shared" si="2"/>
        <v>2.6107588095238095</v>
      </c>
      <c r="E26" s="295">
        <v>21</v>
      </c>
      <c r="F26" s="296">
        <f t="shared" si="3"/>
        <v>28.563179000000002</v>
      </c>
      <c r="G26" s="297">
        <f t="shared" si="4"/>
        <v>0.52097933213542091</v>
      </c>
      <c r="H26" s="296">
        <f t="shared" si="5"/>
        <v>26.262756</v>
      </c>
      <c r="I26" s="298">
        <f t="shared" si="6"/>
        <v>0.47902066786457903</v>
      </c>
      <c r="J26" s="292">
        <v>54825935</v>
      </c>
      <c r="K26" s="299">
        <v>2007</v>
      </c>
      <c r="L26" s="300" t="s">
        <v>16</v>
      </c>
      <c r="M26" s="301"/>
      <c r="N26" s="301"/>
      <c r="O26" s="301"/>
      <c r="P26" s="301">
        <v>55</v>
      </c>
      <c r="Q26" s="317">
        <v>59</v>
      </c>
      <c r="R26" s="303">
        <f t="shared" si="7"/>
        <v>57</v>
      </c>
      <c r="S26" s="317">
        <v>61</v>
      </c>
      <c r="T26" s="317">
        <v>62</v>
      </c>
      <c r="U26" s="299">
        <f t="shared" si="8"/>
        <v>-1</v>
      </c>
      <c r="V26" s="299">
        <f t="shared" si="9"/>
        <v>61.5</v>
      </c>
      <c r="W26" s="301">
        <f t="shared" si="10"/>
        <v>-4.5</v>
      </c>
      <c r="X26" s="318" t="s">
        <v>1990</v>
      </c>
      <c r="Y26" s="318" t="s">
        <v>2050</v>
      </c>
      <c r="Z26" s="304" t="s">
        <v>1547</v>
      </c>
      <c r="AA26" s="296">
        <v>10.826287000000001</v>
      </c>
      <c r="AB26" s="309">
        <v>10826287</v>
      </c>
      <c r="AC26" s="292">
        <v>28563179</v>
      </c>
      <c r="AD26" s="296">
        <f t="shared" si="11"/>
        <v>26.262756</v>
      </c>
      <c r="AE26" s="292">
        <v>26262756</v>
      </c>
      <c r="AF26" s="306">
        <f t="shared" si="12"/>
        <v>0.51553747619047618</v>
      </c>
      <c r="AG26" s="318"/>
      <c r="AH26" s="304"/>
      <c r="AI26" s="307" t="s">
        <v>3157</v>
      </c>
      <c r="AJ26" s="304"/>
    </row>
    <row r="27" spans="1:36">
      <c r="A27" s="291" t="s">
        <v>2010</v>
      </c>
      <c r="B27" s="292">
        <f t="shared" si="0"/>
        <v>147.86932400000001</v>
      </c>
      <c r="C27" s="293">
        <f t="shared" si="1"/>
        <v>6.7213329090909095</v>
      </c>
      <c r="D27" s="294">
        <f t="shared" si="2"/>
        <v>6.7213329090909095</v>
      </c>
      <c r="E27" s="295">
        <v>22</v>
      </c>
      <c r="F27" s="296">
        <f t="shared" si="3"/>
        <v>90.636983000000001</v>
      </c>
      <c r="G27" s="297">
        <f t="shared" si="4"/>
        <v>0.6129532518861045</v>
      </c>
      <c r="H27" s="296">
        <f t="shared" si="5"/>
        <v>57.232341000000005</v>
      </c>
      <c r="I27" s="298">
        <f t="shared" si="6"/>
        <v>0.3870467481138955</v>
      </c>
      <c r="J27" s="292">
        <v>147869324</v>
      </c>
      <c r="K27" s="299">
        <v>2007</v>
      </c>
      <c r="L27" s="300" t="s">
        <v>16</v>
      </c>
      <c r="M27" s="301"/>
      <c r="N27" s="301"/>
      <c r="O27" s="301"/>
      <c r="P27" s="301">
        <v>27</v>
      </c>
      <c r="Q27" s="302">
        <v>44</v>
      </c>
      <c r="R27" s="310">
        <f t="shared" si="7"/>
        <v>35.5</v>
      </c>
      <c r="S27" s="302">
        <v>69</v>
      </c>
      <c r="T27" s="302">
        <v>62</v>
      </c>
      <c r="U27" s="312">
        <f t="shared" si="8"/>
        <v>7</v>
      </c>
      <c r="V27" s="312">
        <f t="shared" si="9"/>
        <v>65.5</v>
      </c>
      <c r="W27" s="312">
        <f t="shared" si="10"/>
        <v>-30</v>
      </c>
      <c r="X27" s="313" t="s">
        <v>2011</v>
      </c>
      <c r="Y27" s="313" t="s">
        <v>2012</v>
      </c>
      <c r="Z27" s="304" t="s">
        <v>1547</v>
      </c>
      <c r="AA27" s="295">
        <v>22.950970999999999</v>
      </c>
      <c r="AB27" s="305">
        <v>22950971</v>
      </c>
      <c r="AC27" s="292">
        <v>90636983</v>
      </c>
      <c r="AD27" s="296">
        <f t="shared" si="11"/>
        <v>57.232340999999998</v>
      </c>
      <c r="AE27" s="292">
        <v>57232341</v>
      </c>
      <c r="AF27" s="306">
        <f t="shared" si="12"/>
        <v>1.0432259545454545</v>
      </c>
      <c r="AG27" s="304"/>
      <c r="AH27" s="304"/>
      <c r="AI27" s="307" t="s">
        <v>2013</v>
      </c>
      <c r="AJ27" s="304"/>
    </row>
    <row r="28" spans="1:36">
      <c r="A28" s="291" t="s">
        <v>2432</v>
      </c>
      <c r="B28" s="292">
        <f t="shared" si="0"/>
        <v>99.963982999999999</v>
      </c>
      <c r="C28" s="293">
        <f t="shared" si="1"/>
        <v>4.1651659583333336</v>
      </c>
      <c r="D28" s="294">
        <f t="shared" si="2"/>
        <v>4.1651659583333336</v>
      </c>
      <c r="E28" s="295">
        <v>24</v>
      </c>
      <c r="F28" s="296">
        <f t="shared" si="3"/>
        <v>39.687694</v>
      </c>
      <c r="G28" s="297">
        <f t="shared" si="4"/>
        <v>0.39701993466987007</v>
      </c>
      <c r="H28" s="296">
        <f t="shared" si="5"/>
        <v>60.276288999999998</v>
      </c>
      <c r="I28" s="298">
        <f t="shared" si="6"/>
        <v>0.60298006533012993</v>
      </c>
      <c r="J28" s="292">
        <v>99963983</v>
      </c>
      <c r="K28" s="299">
        <v>2007</v>
      </c>
      <c r="L28" s="300" t="s">
        <v>16</v>
      </c>
      <c r="M28" s="301"/>
      <c r="N28" s="301"/>
      <c r="O28" s="301"/>
      <c r="P28" s="301">
        <v>15</v>
      </c>
      <c r="Q28" s="302">
        <v>35</v>
      </c>
      <c r="R28" s="310">
        <f t="shared" si="7"/>
        <v>25</v>
      </c>
      <c r="S28" s="302">
        <v>57</v>
      </c>
      <c r="T28" s="302">
        <v>65</v>
      </c>
      <c r="U28" s="312">
        <f t="shared" si="8"/>
        <v>-8</v>
      </c>
      <c r="V28" s="312">
        <f t="shared" si="9"/>
        <v>61</v>
      </c>
      <c r="W28" s="312">
        <f t="shared" si="10"/>
        <v>-36</v>
      </c>
      <c r="X28" s="313" t="s">
        <v>1609</v>
      </c>
      <c r="Y28" s="313" t="s">
        <v>1609</v>
      </c>
      <c r="Z28" s="304" t="s">
        <v>1541</v>
      </c>
      <c r="AA28" s="295">
        <v>13.180769</v>
      </c>
      <c r="AB28" s="305">
        <v>13180769</v>
      </c>
      <c r="AC28" s="292">
        <v>39687694</v>
      </c>
      <c r="AD28" s="296">
        <f t="shared" si="11"/>
        <v>60.276288999999998</v>
      </c>
      <c r="AE28" s="292">
        <v>60276289</v>
      </c>
      <c r="AF28" s="306">
        <f t="shared" si="12"/>
        <v>0.54919870833333329</v>
      </c>
      <c r="AG28" s="304"/>
      <c r="AH28" s="304"/>
      <c r="AI28" s="307" t="s">
        <v>2433</v>
      </c>
      <c r="AJ28" s="304"/>
    </row>
    <row r="29" spans="1:36">
      <c r="A29" s="291" t="s">
        <v>2049</v>
      </c>
      <c r="B29" s="292">
        <f t="shared" si="0"/>
        <v>160.99945700000001</v>
      </c>
      <c r="C29" s="293">
        <f t="shared" si="1"/>
        <v>6.4399782800000001</v>
      </c>
      <c r="D29" s="294">
        <f t="shared" si="2"/>
        <v>6.4399782800000001</v>
      </c>
      <c r="E29" s="295">
        <v>25</v>
      </c>
      <c r="F29" s="296">
        <f t="shared" si="3"/>
        <v>74.283625000000001</v>
      </c>
      <c r="G29" s="297">
        <f t="shared" si="4"/>
        <v>0.46139053127365515</v>
      </c>
      <c r="H29" s="296">
        <f t="shared" si="5"/>
        <v>86.715832000000006</v>
      </c>
      <c r="I29" s="298">
        <f t="shared" si="6"/>
        <v>0.53860946872634485</v>
      </c>
      <c r="J29" s="292">
        <v>160999457</v>
      </c>
      <c r="K29" s="299">
        <v>2007</v>
      </c>
      <c r="L29" s="300" t="s">
        <v>16</v>
      </c>
      <c r="M29" s="301"/>
      <c r="N29" s="301"/>
      <c r="O29" s="301"/>
      <c r="P29" s="301">
        <v>95</v>
      </c>
      <c r="Q29" s="299">
        <v>91</v>
      </c>
      <c r="R29" s="310">
        <f t="shared" si="7"/>
        <v>93</v>
      </c>
      <c r="S29" s="299">
        <v>86</v>
      </c>
      <c r="T29" s="299">
        <v>76</v>
      </c>
      <c r="U29" s="312">
        <f t="shared" si="8"/>
        <v>10</v>
      </c>
      <c r="V29" s="312">
        <f t="shared" si="9"/>
        <v>81</v>
      </c>
      <c r="W29" s="312">
        <f t="shared" si="10"/>
        <v>12</v>
      </c>
      <c r="X29" s="304" t="s">
        <v>1990</v>
      </c>
      <c r="Y29" s="304" t="s">
        <v>2050</v>
      </c>
      <c r="Z29" s="304" t="s">
        <v>1541</v>
      </c>
      <c r="AA29" s="294">
        <v>1.2263329999999999</v>
      </c>
      <c r="AB29" s="305">
        <v>1226333</v>
      </c>
      <c r="AC29" s="292">
        <v>74283625</v>
      </c>
      <c r="AD29" s="296">
        <f t="shared" si="11"/>
        <v>86.715832000000006</v>
      </c>
      <c r="AE29" s="292">
        <v>86715832</v>
      </c>
      <c r="AF29" s="306">
        <f t="shared" si="12"/>
        <v>4.9053319999999997E-2</v>
      </c>
      <c r="AG29" s="304" t="s">
        <v>1615</v>
      </c>
      <c r="AH29" s="313" t="s">
        <v>2051</v>
      </c>
      <c r="AI29" s="307" t="s">
        <v>2052</v>
      </c>
      <c r="AJ29" s="304"/>
    </row>
    <row r="30" spans="1:36">
      <c r="A30" s="308" t="s">
        <v>2567</v>
      </c>
      <c r="B30" s="292">
        <f t="shared" si="0"/>
        <v>92.991834999999995</v>
      </c>
      <c r="C30" s="293">
        <f t="shared" si="1"/>
        <v>3.7196733999999996</v>
      </c>
      <c r="D30" s="294">
        <f t="shared" si="2"/>
        <v>3.7196733999999996</v>
      </c>
      <c r="E30" s="295">
        <v>25</v>
      </c>
      <c r="F30" s="296">
        <f t="shared" si="3"/>
        <v>49.033881999999998</v>
      </c>
      <c r="G30" s="297">
        <f t="shared" si="4"/>
        <v>0.5272923370100181</v>
      </c>
      <c r="H30" s="296">
        <f t="shared" si="5"/>
        <v>43.957952999999996</v>
      </c>
      <c r="I30" s="298">
        <f t="shared" si="6"/>
        <v>0.47270766298998185</v>
      </c>
      <c r="J30" s="292">
        <v>92991835</v>
      </c>
      <c r="K30" s="299">
        <v>2007</v>
      </c>
      <c r="L30" s="300" t="s">
        <v>16</v>
      </c>
      <c r="M30" s="301"/>
      <c r="N30" s="301"/>
      <c r="O30" s="301"/>
      <c r="P30" s="301">
        <v>90</v>
      </c>
      <c r="Q30" s="299">
        <v>82</v>
      </c>
      <c r="R30" s="303">
        <f t="shared" si="7"/>
        <v>86</v>
      </c>
      <c r="S30" s="299">
        <v>69</v>
      </c>
      <c r="T30" s="299">
        <v>78</v>
      </c>
      <c r="U30" s="299">
        <f t="shared" si="8"/>
        <v>-9</v>
      </c>
      <c r="V30" s="299">
        <f t="shared" si="9"/>
        <v>73.5</v>
      </c>
      <c r="W30" s="301">
        <f t="shared" si="10"/>
        <v>12.5</v>
      </c>
      <c r="X30" s="319" t="s">
        <v>1534</v>
      </c>
      <c r="Y30" s="304" t="s">
        <v>1534</v>
      </c>
      <c r="Z30" s="304" t="s">
        <v>1547</v>
      </c>
      <c r="AA30" s="294">
        <v>0.71991000000000005</v>
      </c>
      <c r="AB30" s="305">
        <v>719910</v>
      </c>
      <c r="AC30" s="292">
        <v>49033882</v>
      </c>
      <c r="AD30" s="296">
        <f t="shared" si="11"/>
        <v>43.957953000000003</v>
      </c>
      <c r="AE30" s="292">
        <v>43957953</v>
      </c>
      <c r="AF30" s="306">
        <f t="shared" si="12"/>
        <v>2.8796400000000003E-2</v>
      </c>
      <c r="AG30" s="304" t="s">
        <v>1615</v>
      </c>
      <c r="AH30" s="313" t="s">
        <v>1895</v>
      </c>
      <c r="AI30" s="313" t="s">
        <v>1537</v>
      </c>
      <c r="AJ30" s="304"/>
    </row>
    <row r="31" spans="1:36">
      <c r="A31" s="308" t="s">
        <v>2914</v>
      </c>
      <c r="B31" s="292">
        <f t="shared" si="0"/>
        <v>76.181531000000007</v>
      </c>
      <c r="C31" s="293">
        <f t="shared" si="1"/>
        <v>3.0472612400000001</v>
      </c>
      <c r="D31" s="294">
        <f t="shared" si="2"/>
        <v>3.0472612400000001</v>
      </c>
      <c r="E31" s="295">
        <v>25</v>
      </c>
      <c r="F31" s="296">
        <f t="shared" si="3"/>
        <v>40.222513999999997</v>
      </c>
      <c r="G31" s="297">
        <f t="shared" si="4"/>
        <v>0.52798248436356565</v>
      </c>
      <c r="H31" s="296">
        <f t="shared" si="5"/>
        <v>35.959017000000003</v>
      </c>
      <c r="I31" s="298">
        <f t="shared" si="6"/>
        <v>0.47201751563643424</v>
      </c>
      <c r="J31" s="292">
        <v>76181531</v>
      </c>
      <c r="K31" s="299">
        <v>2007</v>
      </c>
      <c r="L31" s="300" t="s">
        <v>16</v>
      </c>
      <c r="M31" s="301"/>
      <c r="N31" s="301"/>
      <c r="O31" s="301"/>
      <c r="P31" s="301">
        <v>91</v>
      </c>
      <c r="Q31" s="299">
        <v>92</v>
      </c>
      <c r="R31" s="303">
        <f t="shared" si="7"/>
        <v>91.5</v>
      </c>
      <c r="S31" s="299">
        <v>86</v>
      </c>
      <c r="T31" s="299">
        <v>92</v>
      </c>
      <c r="U31" s="299">
        <f t="shared" si="8"/>
        <v>-6</v>
      </c>
      <c r="V31" s="299">
        <f t="shared" si="9"/>
        <v>89</v>
      </c>
      <c r="W31" s="301">
        <f t="shared" si="10"/>
        <v>2.5</v>
      </c>
      <c r="X31" s="304" t="s">
        <v>1572</v>
      </c>
      <c r="Y31" s="304" t="s">
        <v>1572</v>
      </c>
      <c r="Z31" s="304" t="s">
        <v>1541</v>
      </c>
      <c r="AA31" s="294">
        <v>4.869383</v>
      </c>
      <c r="AB31" s="305">
        <v>4869383</v>
      </c>
      <c r="AC31" s="292">
        <v>40222514</v>
      </c>
      <c r="AD31" s="296">
        <f t="shared" si="11"/>
        <v>35.959017000000003</v>
      </c>
      <c r="AE31" s="292">
        <v>35959017</v>
      </c>
      <c r="AF31" s="306">
        <f t="shared" si="12"/>
        <v>0.19477532</v>
      </c>
      <c r="AG31" s="304" t="s">
        <v>1615</v>
      </c>
      <c r="AH31" s="313" t="s">
        <v>2915</v>
      </c>
      <c r="AI31" s="307" t="s">
        <v>2916</v>
      </c>
      <c r="AJ31" s="304"/>
    </row>
    <row r="32" spans="1:36">
      <c r="A32" s="308" t="s">
        <v>3048</v>
      </c>
      <c r="B32" s="292">
        <f t="shared" si="0"/>
        <v>68.947812999999996</v>
      </c>
      <c r="C32" s="293">
        <f t="shared" si="1"/>
        <v>2.7579125199999996</v>
      </c>
      <c r="D32" s="294">
        <f t="shared" si="2"/>
        <v>2.7579125199999996</v>
      </c>
      <c r="E32" s="295">
        <v>25</v>
      </c>
      <c r="F32" s="296">
        <f t="shared" si="3"/>
        <v>32.061554999999998</v>
      </c>
      <c r="G32" s="297">
        <f t="shared" si="4"/>
        <v>0.46501192140786252</v>
      </c>
      <c r="H32" s="296">
        <f t="shared" si="5"/>
        <v>36.886257999999998</v>
      </c>
      <c r="I32" s="298">
        <f t="shared" si="6"/>
        <v>0.53498807859213748</v>
      </c>
      <c r="J32" s="292">
        <v>68947813</v>
      </c>
      <c r="K32" s="299">
        <v>2007</v>
      </c>
      <c r="L32" s="300" t="s">
        <v>16</v>
      </c>
      <c r="M32" s="301"/>
      <c r="N32" s="301"/>
      <c r="O32" s="301"/>
      <c r="P32" s="301">
        <v>36</v>
      </c>
      <c r="Q32" s="299">
        <v>48</v>
      </c>
      <c r="R32" s="303">
        <f t="shared" si="7"/>
        <v>42</v>
      </c>
      <c r="S32" s="299">
        <v>55</v>
      </c>
      <c r="T32" s="299">
        <v>56</v>
      </c>
      <c r="U32" s="299">
        <f t="shared" si="8"/>
        <v>-1</v>
      </c>
      <c r="V32" s="299">
        <f t="shared" si="9"/>
        <v>55.5</v>
      </c>
      <c r="W32" s="301">
        <f t="shared" si="10"/>
        <v>-13.5</v>
      </c>
      <c r="X32" s="304" t="s">
        <v>1757</v>
      </c>
      <c r="Y32" s="304" t="s">
        <v>3049</v>
      </c>
      <c r="Z32" s="304" t="s">
        <v>1547</v>
      </c>
      <c r="AA32" s="294">
        <v>9.6300849999999993</v>
      </c>
      <c r="AB32" s="305">
        <v>9630085</v>
      </c>
      <c r="AC32" s="292">
        <v>32061555</v>
      </c>
      <c r="AD32" s="296">
        <f t="shared" si="11"/>
        <v>36.886257999999998</v>
      </c>
      <c r="AE32" s="292">
        <v>36886258</v>
      </c>
      <c r="AF32" s="306">
        <f t="shared" si="12"/>
        <v>0.38520339999999997</v>
      </c>
      <c r="AG32" s="304"/>
      <c r="AH32" s="304"/>
      <c r="AI32" s="307" t="s">
        <v>3050</v>
      </c>
      <c r="AJ32" s="304"/>
    </row>
    <row r="33" spans="1:36">
      <c r="A33" s="308" t="s">
        <v>3286</v>
      </c>
      <c r="B33" s="292">
        <f t="shared" si="0"/>
        <v>59.192127999999997</v>
      </c>
      <c r="C33" s="293">
        <f t="shared" si="1"/>
        <v>2.36768512</v>
      </c>
      <c r="D33" s="294">
        <f t="shared" si="2"/>
        <v>2.36768512</v>
      </c>
      <c r="E33" s="295">
        <v>25</v>
      </c>
      <c r="F33" s="296">
        <f t="shared" si="3"/>
        <v>35.017296999999999</v>
      </c>
      <c r="G33" s="297">
        <f t="shared" si="4"/>
        <v>0.59158706036045872</v>
      </c>
      <c r="H33" s="296">
        <f t="shared" si="5"/>
        <v>24.174831000000001</v>
      </c>
      <c r="I33" s="298">
        <f t="shared" si="6"/>
        <v>0.40841293963954128</v>
      </c>
      <c r="J33" s="292">
        <v>59192128</v>
      </c>
      <c r="K33" s="299">
        <v>2007</v>
      </c>
      <c r="L33" s="300" t="s">
        <v>16</v>
      </c>
      <c r="M33" s="301"/>
      <c r="N33" s="301"/>
      <c r="O33" s="301"/>
      <c r="P33" s="301">
        <v>3</v>
      </c>
      <c r="Q33" s="299">
        <v>19</v>
      </c>
      <c r="R33" s="303">
        <f t="shared" si="7"/>
        <v>11</v>
      </c>
      <c r="S33" s="299">
        <v>57</v>
      </c>
      <c r="T33" s="299">
        <v>41</v>
      </c>
      <c r="U33" s="299">
        <f t="shared" si="8"/>
        <v>16</v>
      </c>
      <c r="V33" s="299">
        <f t="shared" si="9"/>
        <v>49</v>
      </c>
      <c r="W33" s="301">
        <f t="shared" si="10"/>
        <v>-38</v>
      </c>
      <c r="X33" s="304" t="s">
        <v>1612</v>
      </c>
      <c r="Y33" s="304" t="s">
        <v>1741</v>
      </c>
      <c r="Z33" s="304" t="s">
        <v>1547</v>
      </c>
      <c r="AA33" s="294">
        <v>13.652001</v>
      </c>
      <c r="AB33" s="309">
        <v>13652001</v>
      </c>
      <c r="AC33" s="292">
        <v>35017297</v>
      </c>
      <c r="AD33" s="296">
        <f t="shared" si="11"/>
        <v>24.174831000000001</v>
      </c>
      <c r="AE33" s="292">
        <v>24174831</v>
      </c>
      <c r="AF33" s="306">
        <f t="shared" si="12"/>
        <v>0.54608003999999999</v>
      </c>
      <c r="AG33" s="304"/>
      <c r="AH33" s="304"/>
      <c r="AI33" s="307" t="s">
        <v>3287</v>
      </c>
      <c r="AJ33" s="304"/>
    </row>
    <row r="34" spans="1:36">
      <c r="A34" s="308" t="s">
        <v>4221</v>
      </c>
      <c r="B34" s="292">
        <f t="shared" si="0"/>
        <v>30.822861</v>
      </c>
      <c r="C34" s="293">
        <f t="shared" si="1"/>
        <v>1.1854946538461539</v>
      </c>
      <c r="D34" s="294">
        <f t="shared" si="2"/>
        <v>1.1854946538461539</v>
      </c>
      <c r="E34" s="295">
        <v>26</v>
      </c>
      <c r="F34" s="296">
        <f t="shared" si="3"/>
        <v>10.232081000000001</v>
      </c>
      <c r="G34" s="297">
        <f t="shared" si="4"/>
        <v>0.33196402501377148</v>
      </c>
      <c r="H34" s="296">
        <f t="shared" si="5"/>
        <v>20.590779999999999</v>
      </c>
      <c r="I34" s="298">
        <f t="shared" si="6"/>
        <v>0.66803597498622858</v>
      </c>
      <c r="J34" s="292">
        <v>30822861</v>
      </c>
      <c r="K34" s="299">
        <v>2007</v>
      </c>
      <c r="L34" s="300" t="s">
        <v>16</v>
      </c>
      <c r="M34" s="301"/>
      <c r="N34" s="301"/>
      <c r="O34" s="301"/>
      <c r="P34" s="301">
        <v>11</v>
      </c>
      <c r="Q34" s="299">
        <v>29</v>
      </c>
      <c r="R34" s="303">
        <f t="shared" si="7"/>
        <v>20</v>
      </c>
      <c r="S34" s="299">
        <v>36</v>
      </c>
      <c r="T34" s="299">
        <v>48</v>
      </c>
      <c r="U34" s="299">
        <f t="shared" si="8"/>
        <v>-12</v>
      </c>
      <c r="V34" s="299">
        <f t="shared" si="9"/>
        <v>42</v>
      </c>
      <c r="W34" s="301">
        <f t="shared" si="10"/>
        <v>-22</v>
      </c>
      <c r="X34" s="304" t="s">
        <v>1701</v>
      </c>
      <c r="Y34" s="304" t="s">
        <v>2692</v>
      </c>
      <c r="Z34" s="304" t="s">
        <v>1574</v>
      </c>
      <c r="AA34" s="294">
        <v>5.001214</v>
      </c>
      <c r="AB34" s="305">
        <v>5001214</v>
      </c>
      <c r="AC34" s="292">
        <v>10232081</v>
      </c>
      <c r="AD34" s="296">
        <f t="shared" si="11"/>
        <v>20.590779999999999</v>
      </c>
      <c r="AE34" s="292">
        <v>20590780</v>
      </c>
      <c r="AF34" s="306">
        <f t="shared" si="12"/>
        <v>0.19235438461538462</v>
      </c>
      <c r="AG34" s="304"/>
      <c r="AH34" s="304"/>
      <c r="AI34" s="307" t="s">
        <v>4222</v>
      </c>
      <c r="AJ34" s="304"/>
    </row>
    <row r="35" spans="1:36">
      <c r="A35" s="308" t="s">
        <v>2767</v>
      </c>
      <c r="B35" s="292">
        <f t="shared" si="0"/>
        <v>92.601050000000001</v>
      </c>
      <c r="C35" s="293">
        <f t="shared" si="1"/>
        <v>3.3071803571428573</v>
      </c>
      <c r="D35" s="294">
        <f t="shared" si="2"/>
        <v>3.3071803571428573</v>
      </c>
      <c r="E35" s="295">
        <v>28</v>
      </c>
      <c r="F35" s="296">
        <f t="shared" si="3"/>
        <v>43.107979</v>
      </c>
      <c r="G35" s="297">
        <f t="shared" si="4"/>
        <v>0.46552365226960168</v>
      </c>
      <c r="H35" s="296">
        <f t="shared" si="5"/>
        <v>49.493071</v>
      </c>
      <c r="I35" s="298">
        <f t="shared" si="6"/>
        <v>0.53447634773039832</v>
      </c>
      <c r="J35" s="292">
        <v>92601050</v>
      </c>
      <c r="K35" s="299">
        <v>2007</v>
      </c>
      <c r="L35" s="300" t="s">
        <v>16</v>
      </c>
      <c r="M35" s="301"/>
      <c r="N35" s="301"/>
      <c r="O35" s="301"/>
      <c r="P35" s="301">
        <v>39</v>
      </c>
      <c r="Q35" s="299">
        <v>50</v>
      </c>
      <c r="R35" s="310">
        <f t="shared" si="7"/>
        <v>44.5</v>
      </c>
      <c r="S35" s="299">
        <v>62</v>
      </c>
      <c r="T35" s="299">
        <v>66</v>
      </c>
      <c r="U35" s="312">
        <f t="shared" si="8"/>
        <v>-4</v>
      </c>
      <c r="V35" s="312">
        <f t="shared" si="9"/>
        <v>64</v>
      </c>
      <c r="W35" s="312">
        <f t="shared" si="10"/>
        <v>-19.5</v>
      </c>
      <c r="X35" s="304" t="s">
        <v>1612</v>
      </c>
      <c r="Y35" s="304" t="s">
        <v>1741</v>
      </c>
      <c r="Z35" s="304" t="s">
        <v>1547</v>
      </c>
      <c r="AA35" s="294">
        <v>11.704357</v>
      </c>
      <c r="AB35" s="305">
        <v>11704357</v>
      </c>
      <c r="AC35" s="292">
        <v>43107979</v>
      </c>
      <c r="AD35" s="296">
        <f t="shared" si="11"/>
        <v>49.493071</v>
      </c>
      <c r="AE35" s="292">
        <v>49493071</v>
      </c>
      <c r="AF35" s="306">
        <f t="shared" si="12"/>
        <v>0.41801274999999999</v>
      </c>
      <c r="AG35" s="304"/>
      <c r="AH35" s="304"/>
      <c r="AI35" s="307" t="s">
        <v>2768</v>
      </c>
      <c r="AJ35" s="304"/>
    </row>
    <row r="36" spans="1:36">
      <c r="A36" s="291" t="s">
        <v>2214</v>
      </c>
      <c r="B36" s="292">
        <f t="shared" si="0"/>
        <v>153.09350499999999</v>
      </c>
      <c r="C36" s="293">
        <f t="shared" si="1"/>
        <v>5.103116833333333</v>
      </c>
      <c r="D36" s="294">
        <f t="shared" si="2"/>
        <v>5.103116833333333</v>
      </c>
      <c r="E36" s="295">
        <v>30</v>
      </c>
      <c r="F36" s="296">
        <f t="shared" si="3"/>
        <v>53.695808</v>
      </c>
      <c r="G36" s="297">
        <f t="shared" si="4"/>
        <v>0.35073864172095348</v>
      </c>
      <c r="H36" s="296">
        <f t="shared" si="5"/>
        <v>99.397696999999994</v>
      </c>
      <c r="I36" s="298">
        <f t="shared" si="6"/>
        <v>0.64926135827904652</v>
      </c>
      <c r="J36" s="292">
        <v>153093505</v>
      </c>
      <c r="K36" s="299">
        <v>2007</v>
      </c>
      <c r="L36" s="300" t="s">
        <v>16</v>
      </c>
      <c r="M36" s="301"/>
      <c r="N36" s="301"/>
      <c r="O36" s="301"/>
      <c r="P36" s="301">
        <v>21</v>
      </c>
      <c r="Q36" s="299">
        <v>39</v>
      </c>
      <c r="R36" s="310">
        <f t="shared" si="7"/>
        <v>30</v>
      </c>
      <c r="S36" s="299">
        <v>80</v>
      </c>
      <c r="T36" s="299">
        <v>68</v>
      </c>
      <c r="U36" s="312">
        <f t="shared" si="8"/>
        <v>12</v>
      </c>
      <c r="V36" s="312">
        <f t="shared" si="9"/>
        <v>74</v>
      </c>
      <c r="W36" s="312">
        <f t="shared" si="10"/>
        <v>-44</v>
      </c>
      <c r="X36" s="304" t="s">
        <v>1612</v>
      </c>
      <c r="Y36" s="304" t="s">
        <v>1612</v>
      </c>
      <c r="Z36" s="304" t="s">
        <v>1541</v>
      </c>
      <c r="AA36" s="294">
        <v>6.4812209999999997</v>
      </c>
      <c r="AB36" s="309">
        <v>6481221</v>
      </c>
      <c r="AC36" s="292">
        <v>53695808</v>
      </c>
      <c r="AD36" s="296">
        <f t="shared" si="11"/>
        <v>99.397696999999994</v>
      </c>
      <c r="AE36" s="292">
        <v>99397697</v>
      </c>
      <c r="AF36" s="306">
        <f t="shared" si="12"/>
        <v>0.2160407</v>
      </c>
      <c r="AG36" s="304"/>
      <c r="AH36" s="304"/>
      <c r="AI36" s="307" t="s">
        <v>2215</v>
      </c>
      <c r="AJ36" s="304"/>
    </row>
    <row r="37" spans="1:36">
      <c r="A37" s="308" t="s">
        <v>3307</v>
      </c>
      <c r="B37" s="292">
        <f t="shared" si="0"/>
        <v>75.095087000000007</v>
      </c>
      <c r="C37" s="293">
        <f t="shared" si="1"/>
        <v>2.3467214687500002</v>
      </c>
      <c r="D37" s="294">
        <f t="shared" si="2"/>
        <v>2.3467214687500002</v>
      </c>
      <c r="E37" s="295">
        <v>32</v>
      </c>
      <c r="F37" s="296">
        <f t="shared" si="3"/>
        <v>39.568995999999999</v>
      </c>
      <c r="G37" s="297">
        <f t="shared" si="4"/>
        <v>0.52691857191669533</v>
      </c>
      <c r="H37" s="296">
        <f t="shared" si="5"/>
        <v>35.526091000000001</v>
      </c>
      <c r="I37" s="298">
        <f t="shared" si="6"/>
        <v>0.47308142808330456</v>
      </c>
      <c r="J37" s="292">
        <v>75095087</v>
      </c>
      <c r="K37" s="299">
        <v>2007</v>
      </c>
      <c r="L37" s="300" t="s">
        <v>16</v>
      </c>
      <c r="M37" s="301"/>
      <c r="N37" s="301"/>
      <c r="O37" s="301"/>
      <c r="P37" s="301">
        <v>50</v>
      </c>
      <c r="Q37" s="299">
        <v>53</v>
      </c>
      <c r="R37" s="303">
        <f t="shared" si="7"/>
        <v>51.5</v>
      </c>
      <c r="S37" s="299">
        <v>56</v>
      </c>
      <c r="T37" s="299">
        <v>65</v>
      </c>
      <c r="U37" s="299">
        <f t="shared" si="8"/>
        <v>-9</v>
      </c>
      <c r="V37" s="299">
        <f t="shared" si="9"/>
        <v>60.5</v>
      </c>
      <c r="W37" s="301">
        <f t="shared" si="10"/>
        <v>-9</v>
      </c>
      <c r="X37" s="304" t="s">
        <v>1402</v>
      </c>
      <c r="Y37" s="304" t="s">
        <v>1402</v>
      </c>
      <c r="Z37" s="304" t="s">
        <v>1541</v>
      </c>
      <c r="AA37" s="294">
        <v>15.951902</v>
      </c>
      <c r="AB37" s="309">
        <v>15951902</v>
      </c>
      <c r="AC37" s="292">
        <v>39568996</v>
      </c>
      <c r="AD37" s="296">
        <f t="shared" si="11"/>
        <v>35.526091000000001</v>
      </c>
      <c r="AE37" s="292">
        <v>35526091</v>
      </c>
      <c r="AF37" s="306">
        <f t="shared" si="12"/>
        <v>0.49849693750000001</v>
      </c>
      <c r="AG37" s="304"/>
      <c r="AH37" s="304"/>
      <c r="AI37" s="307" t="s">
        <v>3308</v>
      </c>
      <c r="AJ37" s="304"/>
    </row>
    <row r="38" spans="1:36">
      <c r="A38" s="291" t="s">
        <v>2031</v>
      </c>
      <c r="B38" s="292">
        <f t="shared" si="0"/>
        <v>219.001261</v>
      </c>
      <c r="C38" s="293">
        <f t="shared" si="1"/>
        <v>6.6364018484848488</v>
      </c>
      <c r="D38" s="294">
        <f t="shared" si="2"/>
        <v>6.6364018484848488</v>
      </c>
      <c r="E38" s="295">
        <v>33</v>
      </c>
      <c r="F38" s="296">
        <f t="shared" si="3"/>
        <v>148.76891699999999</v>
      </c>
      <c r="G38" s="297">
        <f t="shared" si="4"/>
        <v>0.6793062118487071</v>
      </c>
      <c r="H38" s="296">
        <f t="shared" si="5"/>
        <v>70.232343999999998</v>
      </c>
      <c r="I38" s="298">
        <f t="shared" si="6"/>
        <v>0.3206937881512929</v>
      </c>
      <c r="J38" s="292">
        <v>219001261</v>
      </c>
      <c r="K38" s="299">
        <v>2007</v>
      </c>
      <c r="L38" s="300" t="s">
        <v>16</v>
      </c>
      <c r="M38" s="301"/>
      <c r="N38" s="301"/>
      <c r="O38" s="301"/>
      <c r="P38" s="301">
        <v>91</v>
      </c>
      <c r="Q38" s="299">
        <v>85</v>
      </c>
      <c r="R38" s="310">
        <f t="shared" si="7"/>
        <v>88</v>
      </c>
      <c r="S38" s="299">
        <v>83</v>
      </c>
      <c r="T38" s="299">
        <v>67</v>
      </c>
      <c r="U38" s="312">
        <f t="shared" si="8"/>
        <v>16</v>
      </c>
      <c r="V38" s="312">
        <f t="shared" si="9"/>
        <v>75</v>
      </c>
      <c r="W38" s="312">
        <f t="shared" si="10"/>
        <v>13</v>
      </c>
      <c r="X38" s="304" t="s">
        <v>1612</v>
      </c>
      <c r="Y38" s="304" t="s">
        <v>1741</v>
      </c>
      <c r="Z38" s="304" t="s">
        <v>1547</v>
      </c>
      <c r="AA38" s="294">
        <v>30.690989999999999</v>
      </c>
      <c r="AB38" s="305">
        <v>30690990</v>
      </c>
      <c r="AC38" s="292">
        <v>148768917</v>
      </c>
      <c r="AD38" s="296">
        <f t="shared" si="11"/>
        <v>70.232343999999998</v>
      </c>
      <c r="AE38" s="292">
        <v>70232344</v>
      </c>
      <c r="AF38" s="306">
        <f t="shared" si="12"/>
        <v>0.93003000000000002</v>
      </c>
      <c r="AG38" s="304"/>
      <c r="AH38" s="304"/>
      <c r="AI38" s="307" t="s">
        <v>2032</v>
      </c>
      <c r="AJ38" s="304"/>
    </row>
    <row r="39" spans="1:36">
      <c r="A39" s="308" t="s">
        <v>3076</v>
      </c>
      <c r="B39" s="292">
        <f t="shared" si="0"/>
        <v>95.009888000000004</v>
      </c>
      <c r="C39" s="293">
        <f t="shared" si="1"/>
        <v>2.7145682285714288</v>
      </c>
      <c r="D39" s="294">
        <f t="shared" si="2"/>
        <v>2.7145682285714288</v>
      </c>
      <c r="E39" s="295">
        <v>35</v>
      </c>
      <c r="F39" s="296">
        <f t="shared" si="3"/>
        <v>54.149098000000002</v>
      </c>
      <c r="G39" s="297">
        <f t="shared" si="4"/>
        <v>0.56993118442577262</v>
      </c>
      <c r="H39" s="296">
        <f t="shared" si="5"/>
        <v>40.860790000000001</v>
      </c>
      <c r="I39" s="298">
        <f t="shared" si="6"/>
        <v>0.43006881557422738</v>
      </c>
      <c r="J39" s="292">
        <v>95009888</v>
      </c>
      <c r="K39" s="299">
        <v>2007</v>
      </c>
      <c r="L39" s="300" t="s">
        <v>16</v>
      </c>
      <c r="M39" s="301"/>
      <c r="N39" s="301"/>
      <c r="O39" s="301"/>
      <c r="P39" s="301">
        <v>33</v>
      </c>
      <c r="Q39" s="317">
        <v>41</v>
      </c>
      <c r="R39" s="303">
        <f t="shared" si="7"/>
        <v>37</v>
      </c>
      <c r="S39" s="317">
        <v>60</v>
      </c>
      <c r="T39" s="317">
        <v>69</v>
      </c>
      <c r="U39" s="299">
        <f t="shared" si="8"/>
        <v>-9</v>
      </c>
      <c r="V39" s="299">
        <f t="shared" si="9"/>
        <v>64.5</v>
      </c>
      <c r="W39" s="301">
        <f t="shared" si="10"/>
        <v>-27.5</v>
      </c>
      <c r="X39" s="318" t="s">
        <v>1601</v>
      </c>
      <c r="Y39" s="318" t="s">
        <v>1601</v>
      </c>
      <c r="Z39" s="304" t="s">
        <v>1541</v>
      </c>
      <c r="AA39" s="296">
        <v>24.255205</v>
      </c>
      <c r="AB39" s="305">
        <v>24255205</v>
      </c>
      <c r="AC39" s="292">
        <v>54149098</v>
      </c>
      <c r="AD39" s="296">
        <f t="shared" si="11"/>
        <v>40.860790000000001</v>
      </c>
      <c r="AE39" s="292">
        <v>40860790</v>
      </c>
      <c r="AF39" s="306">
        <f t="shared" si="12"/>
        <v>0.69300585714285712</v>
      </c>
      <c r="AG39" s="318"/>
      <c r="AH39" s="304"/>
      <c r="AI39" s="307" t="s">
        <v>3077</v>
      </c>
      <c r="AJ39" s="304"/>
    </row>
    <row r="40" spans="1:36">
      <c r="A40" s="308" t="s">
        <v>3594</v>
      </c>
      <c r="B40" s="292">
        <f t="shared" si="0"/>
        <v>69.307224000000005</v>
      </c>
      <c r="C40" s="293">
        <f t="shared" si="1"/>
        <v>1.9802064000000001</v>
      </c>
      <c r="D40" s="294">
        <f t="shared" si="2"/>
        <v>1.9802064000000001</v>
      </c>
      <c r="E40" s="295">
        <v>35</v>
      </c>
      <c r="F40" s="296">
        <f t="shared" si="3"/>
        <v>43.799818000000002</v>
      </c>
      <c r="G40" s="297">
        <f t="shared" si="4"/>
        <v>0.63196612809077446</v>
      </c>
      <c r="H40" s="296">
        <f t="shared" si="5"/>
        <v>25.507406</v>
      </c>
      <c r="I40" s="298">
        <f t="shared" si="6"/>
        <v>0.36803387190922549</v>
      </c>
      <c r="J40" s="292">
        <v>69307224</v>
      </c>
      <c r="K40" s="299">
        <v>2007</v>
      </c>
      <c r="L40" s="300" t="s">
        <v>16</v>
      </c>
      <c r="M40" s="301"/>
      <c r="N40" s="301"/>
      <c r="O40" s="301"/>
      <c r="P40" s="301">
        <v>8</v>
      </c>
      <c r="Q40" s="302">
        <v>25</v>
      </c>
      <c r="R40" s="303">
        <f t="shared" si="7"/>
        <v>16.5</v>
      </c>
      <c r="S40" s="302">
        <v>53</v>
      </c>
      <c r="T40" s="299">
        <v>46</v>
      </c>
      <c r="U40" s="299">
        <f t="shared" si="8"/>
        <v>7</v>
      </c>
      <c r="V40" s="299">
        <f t="shared" si="9"/>
        <v>49.5</v>
      </c>
      <c r="W40" s="301">
        <f t="shared" si="10"/>
        <v>-33</v>
      </c>
      <c r="X40" s="304" t="s">
        <v>1612</v>
      </c>
      <c r="Y40" s="304" t="s">
        <v>1741</v>
      </c>
      <c r="Z40" s="304" t="s">
        <v>1547</v>
      </c>
      <c r="AA40" s="295">
        <v>10.422257999999999</v>
      </c>
      <c r="AB40" s="305">
        <v>10422258</v>
      </c>
      <c r="AC40" s="292">
        <v>43799818</v>
      </c>
      <c r="AD40" s="296">
        <f t="shared" si="11"/>
        <v>25.507406</v>
      </c>
      <c r="AE40" s="292">
        <v>25507406</v>
      </c>
      <c r="AF40" s="306">
        <f t="shared" si="12"/>
        <v>0.29777879999999995</v>
      </c>
      <c r="AG40" s="304"/>
      <c r="AH40" s="304"/>
      <c r="AI40" s="307" t="s">
        <v>3595</v>
      </c>
      <c r="AJ40" s="304"/>
    </row>
    <row r="41" spans="1:36">
      <c r="A41" s="308" t="s">
        <v>3694</v>
      </c>
      <c r="B41" s="292">
        <f t="shared" si="0"/>
        <v>63.209218</v>
      </c>
      <c r="C41" s="293">
        <f t="shared" si="1"/>
        <v>1.8059776571428572</v>
      </c>
      <c r="D41" s="294">
        <f t="shared" si="2"/>
        <v>1.8059776571428572</v>
      </c>
      <c r="E41" s="295">
        <v>35</v>
      </c>
      <c r="F41" s="296">
        <f t="shared" si="3"/>
        <v>15.000114999999999</v>
      </c>
      <c r="G41" s="297">
        <f t="shared" si="4"/>
        <v>0.23730897920616578</v>
      </c>
      <c r="H41" s="296">
        <f t="shared" si="5"/>
        <v>48.209102999999999</v>
      </c>
      <c r="I41" s="298">
        <f t="shared" si="6"/>
        <v>0.76269102079383422</v>
      </c>
      <c r="J41" s="292">
        <v>63209218</v>
      </c>
      <c r="K41" s="299">
        <v>2007</v>
      </c>
      <c r="L41" s="300" t="s">
        <v>16</v>
      </c>
      <c r="M41" s="301"/>
      <c r="N41" s="301"/>
      <c r="O41" s="301"/>
      <c r="P41" s="301">
        <v>27</v>
      </c>
      <c r="Q41" s="302">
        <v>47</v>
      </c>
      <c r="R41" s="310">
        <f t="shared" si="7"/>
        <v>37</v>
      </c>
      <c r="S41" s="311">
        <v>47</v>
      </c>
      <c r="T41" s="302">
        <v>51</v>
      </c>
      <c r="U41" s="312">
        <f t="shared" si="8"/>
        <v>-4</v>
      </c>
      <c r="V41" s="312">
        <f t="shared" si="9"/>
        <v>49</v>
      </c>
      <c r="W41" s="312">
        <f t="shared" si="10"/>
        <v>-12</v>
      </c>
      <c r="X41" s="304" t="s">
        <v>1572</v>
      </c>
      <c r="Y41" s="313" t="s">
        <v>3695</v>
      </c>
      <c r="Z41" s="304" t="s">
        <v>1547</v>
      </c>
      <c r="AA41" s="295">
        <v>6.7024340000000002</v>
      </c>
      <c r="AB41" s="305">
        <v>6702434</v>
      </c>
      <c r="AC41" s="292">
        <v>15000115</v>
      </c>
      <c r="AD41" s="296">
        <f t="shared" si="11"/>
        <v>48.209102999999999</v>
      </c>
      <c r="AE41" s="292">
        <v>48209103</v>
      </c>
      <c r="AF41" s="306">
        <f t="shared" si="12"/>
        <v>0.19149811428571428</v>
      </c>
      <c r="AG41" s="304"/>
      <c r="AH41" s="304"/>
      <c r="AI41" s="307" t="s">
        <v>3696</v>
      </c>
      <c r="AJ41" s="304"/>
    </row>
    <row r="42" spans="1:36">
      <c r="A42" s="308" t="s">
        <v>4674</v>
      </c>
      <c r="B42" s="292">
        <f t="shared" si="0"/>
        <v>20.575243</v>
      </c>
      <c r="C42" s="293">
        <f t="shared" si="1"/>
        <v>0.58786408571428572</v>
      </c>
      <c r="D42" s="294">
        <f t="shared" si="2"/>
        <v>0.58786408571428572</v>
      </c>
      <c r="E42" s="295">
        <v>35</v>
      </c>
      <c r="F42" s="296">
        <f t="shared" si="3"/>
        <v>18.317150999999999</v>
      </c>
      <c r="G42" s="297">
        <f t="shared" si="4"/>
        <v>0.89025198876144496</v>
      </c>
      <c r="H42" s="296">
        <f t="shared" si="5"/>
        <v>2.258092</v>
      </c>
      <c r="I42" s="298">
        <f t="shared" si="6"/>
        <v>0.109748011238555</v>
      </c>
      <c r="J42" s="292">
        <v>20575243</v>
      </c>
      <c r="K42" s="299">
        <v>2007</v>
      </c>
      <c r="L42" s="300" t="s">
        <v>16</v>
      </c>
      <c r="M42" s="301"/>
      <c r="N42" s="301"/>
      <c r="O42" s="301"/>
      <c r="P42" s="301">
        <v>75</v>
      </c>
      <c r="Q42" s="302">
        <v>63</v>
      </c>
      <c r="R42" s="303">
        <f t="shared" si="7"/>
        <v>69</v>
      </c>
      <c r="S42" s="302">
        <v>57</v>
      </c>
      <c r="T42" s="299">
        <v>69</v>
      </c>
      <c r="U42" s="299">
        <f t="shared" si="8"/>
        <v>-12</v>
      </c>
      <c r="V42" s="299">
        <f t="shared" si="9"/>
        <v>63</v>
      </c>
      <c r="W42" s="301">
        <f t="shared" si="10"/>
        <v>6</v>
      </c>
      <c r="X42" s="304" t="s">
        <v>1550</v>
      </c>
      <c r="Y42" s="304" t="s">
        <v>1550</v>
      </c>
      <c r="Z42" s="304" t="s">
        <v>1547</v>
      </c>
      <c r="AA42" s="295">
        <v>4.1743829999999997</v>
      </c>
      <c r="AB42" s="309">
        <v>4174383</v>
      </c>
      <c r="AC42" s="292">
        <v>18317151</v>
      </c>
      <c r="AD42" s="296">
        <f t="shared" si="11"/>
        <v>2.258092</v>
      </c>
      <c r="AE42" s="292">
        <v>2258092</v>
      </c>
      <c r="AF42" s="306">
        <f t="shared" si="12"/>
        <v>0.11926808571428571</v>
      </c>
      <c r="AG42" s="304"/>
      <c r="AH42" s="304"/>
      <c r="AI42" s="307" t="s">
        <v>4675</v>
      </c>
      <c r="AJ42" s="304"/>
    </row>
    <row r="43" spans="1:36">
      <c r="A43" s="308" t="s">
        <v>4609</v>
      </c>
      <c r="B43" s="292">
        <f t="shared" si="0"/>
        <v>26.71855</v>
      </c>
      <c r="C43" s="293">
        <f t="shared" si="1"/>
        <v>0.68509102564102564</v>
      </c>
      <c r="D43" s="294">
        <f t="shared" si="2"/>
        <v>0.68509102564102564</v>
      </c>
      <c r="E43" s="295">
        <v>39</v>
      </c>
      <c r="F43" s="296">
        <f t="shared" si="3"/>
        <v>12.807138999999999</v>
      </c>
      <c r="G43" s="297">
        <f t="shared" si="4"/>
        <v>0.47933510613412778</v>
      </c>
      <c r="H43" s="296">
        <f t="shared" si="5"/>
        <v>13.911411000000001</v>
      </c>
      <c r="I43" s="298">
        <f t="shared" si="6"/>
        <v>0.52066489386587222</v>
      </c>
      <c r="J43" s="292">
        <v>26718550</v>
      </c>
      <c r="K43" s="299">
        <v>2007</v>
      </c>
      <c r="L43" s="300" t="s">
        <v>16</v>
      </c>
      <c r="M43" s="301"/>
      <c r="N43" s="301"/>
      <c r="O43" s="301"/>
      <c r="P43" s="301">
        <v>67</v>
      </c>
      <c r="Q43" s="299">
        <v>49</v>
      </c>
      <c r="R43" s="303">
        <f t="shared" si="7"/>
        <v>58</v>
      </c>
      <c r="S43" s="299">
        <v>65</v>
      </c>
      <c r="T43" s="299">
        <v>78</v>
      </c>
      <c r="U43" s="299">
        <f t="shared" si="8"/>
        <v>-13</v>
      </c>
      <c r="V43" s="299">
        <f t="shared" si="9"/>
        <v>71.5</v>
      </c>
      <c r="W43" s="301">
        <f t="shared" si="10"/>
        <v>-13.5</v>
      </c>
      <c r="X43" s="304" t="s">
        <v>1609</v>
      </c>
      <c r="Y43" s="304" t="s">
        <v>1609</v>
      </c>
      <c r="Z43" s="304" t="s">
        <v>1547</v>
      </c>
      <c r="AA43" s="294">
        <v>5.7165540000000004</v>
      </c>
      <c r="AB43" s="305">
        <v>5716554</v>
      </c>
      <c r="AC43" s="292">
        <v>12807139</v>
      </c>
      <c r="AD43" s="296">
        <f t="shared" si="11"/>
        <v>13.911410999999999</v>
      </c>
      <c r="AE43" s="292">
        <v>13911411</v>
      </c>
      <c r="AF43" s="306">
        <f t="shared" si="12"/>
        <v>0.1465783076923077</v>
      </c>
      <c r="AG43" s="304"/>
      <c r="AH43" s="304"/>
      <c r="AI43" s="313" t="s">
        <v>1537</v>
      </c>
      <c r="AJ43" s="304"/>
    </row>
    <row r="44" spans="1:36">
      <c r="A44" s="308" t="s">
        <v>2597</v>
      </c>
      <c r="B44" s="292">
        <f t="shared" si="0"/>
        <v>145.896422</v>
      </c>
      <c r="C44" s="293">
        <f t="shared" si="1"/>
        <v>3.64741055</v>
      </c>
      <c r="D44" s="294">
        <f t="shared" si="2"/>
        <v>3.64741055</v>
      </c>
      <c r="E44" s="295">
        <v>40</v>
      </c>
      <c r="F44" s="296">
        <f t="shared" si="3"/>
        <v>50.572589000000001</v>
      </c>
      <c r="G44" s="297">
        <f t="shared" si="4"/>
        <v>0.34663351099864531</v>
      </c>
      <c r="H44" s="296">
        <f t="shared" si="5"/>
        <v>95.323832999999993</v>
      </c>
      <c r="I44" s="298">
        <f t="shared" si="6"/>
        <v>0.65336648900135463</v>
      </c>
      <c r="J44" s="292">
        <v>145896422</v>
      </c>
      <c r="K44" s="299">
        <v>2007</v>
      </c>
      <c r="L44" s="300" t="s">
        <v>16</v>
      </c>
      <c r="M44" s="301"/>
      <c r="N44" s="301"/>
      <c r="O44" s="301"/>
      <c r="P44" s="301">
        <v>63</v>
      </c>
      <c r="Q44" s="302">
        <v>59</v>
      </c>
      <c r="R44" s="310">
        <f t="shared" si="7"/>
        <v>61</v>
      </c>
      <c r="S44" s="302">
        <v>68</v>
      </c>
      <c r="T44" s="299">
        <v>83</v>
      </c>
      <c r="U44" s="312">
        <f t="shared" si="8"/>
        <v>-15</v>
      </c>
      <c r="V44" s="312">
        <f t="shared" si="9"/>
        <v>75.5</v>
      </c>
      <c r="W44" s="312">
        <f t="shared" si="10"/>
        <v>-14.5</v>
      </c>
      <c r="X44" s="304" t="s">
        <v>1612</v>
      </c>
      <c r="Y44" s="304" t="s">
        <v>1741</v>
      </c>
      <c r="Z44" s="304" t="s">
        <v>1547</v>
      </c>
      <c r="AA44" s="295">
        <v>13.62363</v>
      </c>
      <c r="AB44" s="305">
        <v>13623630</v>
      </c>
      <c r="AC44" s="292">
        <v>50572589</v>
      </c>
      <c r="AD44" s="296">
        <f t="shared" si="11"/>
        <v>95.323832999999993</v>
      </c>
      <c r="AE44" s="292">
        <v>95323833</v>
      </c>
      <c r="AF44" s="306">
        <f t="shared" si="12"/>
        <v>0.34059075</v>
      </c>
      <c r="AG44" s="304"/>
      <c r="AH44" s="304"/>
      <c r="AI44" s="307" t="s">
        <v>2598</v>
      </c>
      <c r="AJ44" s="304"/>
    </row>
    <row r="45" spans="1:36">
      <c r="A45" s="308" t="s">
        <v>2805</v>
      </c>
      <c r="B45" s="292">
        <f t="shared" si="0"/>
        <v>128.88371599999999</v>
      </c>
      <c r="C45" s="293">
        <f t="shared" si="1"/>
        <v>3.2220928999999998</v>
      </c>
      <c r="D45" s="294">
        <f t="shared" si="2"/>
        <v>3.2220928999999998</v>
      </c>
      <c r="E45" s="295">
        <v>40</v>
      </c>
      <c r="F45" s="296">
        <f t="shared" si="3"/>
        <v>41.797066000000001</v>
      </c>
      <c r="G45" s="297">
        <f t="shared" si="4"/>
        <v>0.32430059667118849</v>
      </c>
      <c r="H45" s="296">
        <f t="shared" si="5"/>
        <v>87.086649999999992</v>
      </c>
      <c r="I45" s="298">
        <f t="shared" si="6"/>
        <v>0.67569940332881151</v>
      </c>
      <c r="J45" s="292">
        <v>128883716</v>
      </c>
      <c r="K45" s="299">
        <v>2007</v>
      </c>
      <c r="L45" s="300" t="s">
        <v>16</v>
      </c>
      <c r="M45" s="301"/>
      <c r="N45" s="301"/>
      <c r="O45" s="301"/>
      <c r="P45" s="301">
        <v>14</v>
      </c>
      <c r="Q45" s="317">
        <v>29</v>
      </c>
      <c r="R45" s="310">
        <f t="shared" si="7"/>
        <v>21.5</v>
      </c>
      <c r="S45" s="317">
        <v>31</v>
      </c>
      <c r="T45" s="317">
        <v>45</v>
      </c>
      <c r="U45" s="312">
        <f t="shared" si="8"/>
        <v>-14</v>
      </c>
      <c r="V45" s="312">
        <f t="shared" si="9"/>
        <v>38</v>
      </c>
      <c r="W45" s="312">
        <f t="shared" si="10"/>
        <v>-16.5</v>
      </c>
      <c r="X45" s="318" t="s">
        <v>1636</v>
      </c>
      <c r="Y45" s="318" t="s">
        <v>1739</v>
      </c>
      <c r="Z45" s="304" t="s">
        <v>1557</v>
      </c>
      <c r="AA45" s="296">
        <v>10.059424999999999</v>
      </c>
      <c r="AB45" s="309">
        <v>10059425</v>
      </c>
      <c r="AC45" s="292">
        <v>41797066</v>
      </c>
      <c r="AD45" s="296">
        <f t="shared" si="11"/>
        <v>87.086650000000006</v>
      </c>
      <c r="AE45" s="292">
        <v>87086650</v>
      </c>
      <c r="AF45" s="306">
        <f t="shared" si="12"/>
        <v>0.25148562499999999</v>
      </c>
      <c r="AG45" s="304"/>
      <c r="AH45" s="318"/>
      <c r="AI45" s="307" t="s">
        <v>2806</v>
      </c>
      <c r="AJ45" s="304"/>
    </row>
    <row r="46" spans="1:36">
      <c r="A46" s="308" t="s">
        <v>3895</v>
      </c>
      <c r="B46" s="292">
        <f t="shared" si="0"/>
        <v>62.771059000000001</v>
      </c>
      <c r="C46" s="293">
        <f t="shared" si="1"/>
        <v>1.5692764750000001</v>
      </c>
      <c r="D46" s="294">
        <f t="shared" si="2"/>
        <v>1.5692764750000001</v>
      </c>
      <c r="E46" s="295">
        <v>40</v>
      </c>
      <c r="F46" s="296">
        <f t="shared" si="3"/>
        <v>25.126214000000001</v>
      </c>
      <c r="G46" s="297">
        <f t="shared" si="4"/>
        <v>0.40028341723532179</v>
      </c>
      <c r="H46" s="296">
        <f t="shared" si="5"/>
        <v>37.644844999999997</v>
      </c>
      <c r="I46" s="298">
        <f t="shared" si="6"/>
        <v>0.59971658276467821</v>
      </c>
      <c r="J46" s="292">
        <v>62771059</v>
      </c>
      <c r="K46" s="299">
        <v>2007</v>
      </c>
      <c r="L46" s="300" t="s">
        <v>16</v>
      </c>
      <c r="M46" s="301"/>
      <c r="N46" s="301"/>
      <c r="O46" s="301"/>
      <c r="P46" s="301">
        <v>9</v>
      </c>
      <c r="Q46" s="299">
        <v>36</v>
      </c>
      <c r="R46" s="303">
        <f t="shared" si="7"/>
        <v>22.5</v>
      </c>
      <c r="S46" s="299">
        <v>49</v>
      </c>
      <c r="T46" s="299">
        <v>63</v>
      </c>
      <c r="U46" s="299">
        <f t="shared" si="8"/>
        <v>-14</v>
      </c>
      <c r="V46" s="299">
        <f t="shared" si="9"/>
        <v>56</v>
      </c>
      <c r="W46" s="301">
        <f t="shared" si="10"/>
        <v>-33.5</v>
      </c>
      <c r="X46" s="304" t="s">
        <v>1402</v>
      </c>
      <c r="Y46" s="304" t="s">
        <v>1402</v>
      </c>
      <c r="Z46" s="304" t="s">
        <v>1547</v>
      </c>
      <c r="AA46" s="294">
        <v>10.025202999999999</v>
      </c>
      <c r="AB46" s="305">
        <v>10025203</v>
      </c>
      <c r="AC46" s="292">
        <v>25126214</v>
      </c>
      <c r="AD46" s="296">
        <f t="shared" si="11"/>
        <v>37.644844999999997</v>
      </c>
      <c r="AE46" s="292">
        <v>37644845</v>
      </c>
      <c r="AF46" s="306">
        <f t="shared" si="12"/>
        <v>0.25063007500000001</v>
      </c>
      <c r="AG46" s="304"/>
      <c r="AH46" s="304"/>
      <c r="AI46" s="307" t="s">
        <v>3896</v>
      </c>
      <c r="AJ46" s="304"/>
    </row>
    <row r="47" spans="1:36">
      <c r="A47" s="308" t="s">
        <v>2533</v>
      </c>
      <c r="B47" s="292">
        <f t="shared" si="0"/>
        <v>174.310293</v>
      </c>
      <c r="C47" s="293">
        <f t="shared" si="1"/>
        <v>3.8735620666666666</v>
      </c>
      <c r="D47" s="294">
        <f t="shared" si="2"/>
        <v>3.8735620666666666</v>
      </c>
      <c r="E47" s="295">
        <v>45</v>
      </c>
      <c r="F47" s="296">
        <f t="shared" si="3"/>
        <v>93.466502000000006</v>
      </c>
      <c r="G47" s="297">
        <f t="shared" si="4"/>
        <v>0.53620758930168289</v>
      </c>
      <c r="H47" s="296">
        <f t="shared" si="5"/>
        <v>80.843790999999996</v>
      </c>
      <c r="I47" s="298">
        <f t="shared" si="6"/>
        <v>0.46379241069831717</v>
      </c>
      <c r="J47" s="292">
        <v>174310293</v>
      </c>
      <c r="K47" s="299">
        <v>2007</v>
      </c>
      <c r="L47" s="300" t="s">
        <v>16</v>
      </c>
      <c r="M47" s="301"/>
      <c r="N47" s="301"/>
      <c r="O47" s="301"/>
      <c r="P47" s="301">
        <v>41</v>
      </c>
      <c r="Q47" s="299">
        <v>42</v>
      </c>
      <c r="R47" s="310">
        <f t="shared" si="7"/>
        <v>41.5</v>
      </c>
      <c r="S47" s="299">
        <v>77</v>
      </c>
      <c r="T47" s="299">
        <v>74</v>
      </c>
      <c r="U47" s="312">
        <f t="shared" si="8"/>
        <v>3</v>
      </c>
      <c r="V47" s="312">
        <f t="shared" si="9"/>
        <v>75.5</v>
      </c>
      <c r="W47" s="312">
        <f t="shared" si="10"/>
        <v>-34</v>
      </c>
      <c r="X47" s="319" t="s">
        <v>1534</v>
      </c>
      <c r="Y47" s="318" t="s">
        <v>1534</v>
      </c>
      <c r="Z47" s="304" t="s">
        <v>1547</v>
      </c>
      <c r="AA47" s="294">
        <v>19.392416000000001</v>
      </c>
      <c r="AB47" s="305">
        <v>19392416</v>
      </c>
      <c r="AC47" s="292">
        <v>93466502</v>
      </c>
      <c r="AD47" s="296">
        <f t="shared" si="11"/>
        <v>80.843790999999996</v>
      </c>
      <c r="AE47" s="292">
        <v>80843791</v>
      </c>
      <c r="AF47" s="306">
        <f t="shared" si="12"/>
        <v>0.43094257777777778</v>
      </c>
      <c r="AG47" s="304"/>
      <c r="AH47" s="304"/>
      <c r="AI47" s="307" t="s">
        <v>2534</v>
      </c>
      <c r="AJ47" s="304"/>
    </row>
    <row r="48" spans="1:36">
      <c r="A48" s="308" t="s">
        <v>4631</v>
      </c>
      <c r="B48" s="292">
        <f t="shared" si="0"/>
        <v>29.367142999999999</v>
      </c>
      <c r="C48" s="293">
        <f t="shared" si="1"/>
        <v>0.65260317777777777</v>
      </c>
      <c r="D48" s="294">
        <f t="shared" si="2"/>
        <v>0.65260317777777777</v>
      </c>
      <c r="E48" s="295">
        <v>45</v>
      </c>
      <c r="F48" s="296">
        <f t="shared" si="3"/>
        <v>24.343672999999999</v>
      </c>
      <c r="G48" s="297">
        <f t="shared" si="4"/>
        <v>0.82894250216985699</v>
      </c>
      <c r="H48" s="296">
        <f t="shared" si="5"/>
        <v>5.0234700000000005</v>
      </c>
      <c r="I48" s="298">
        <f t="shared" si="6"/>
        <v>0.17105749783014304</v>
      </c>
      <c r="J48" s="292">
        <v>29367143</v>
      </c>
      <c r="K48" s="299">
        <v>2007</v>
      </c>
      <c r="L48" s="300" t="s">
        <v>16</v>
      </c>
      <c r="M48" s="301"/>
      <c r="N48" s="301"/>
      <c r="O48" s="301"/>
      <c r="P48" s="301">
        <v>54</v>
      </c>
      <c r="Q48" s="299">
        <v>56</v>
      </c>
      <c r="R48" s="303">
        <f t="shared" si="7"/>
        <v>55</v>
      </c>
      <c r="S48" s="299">
        <v>82</v>
      </c>
      <c r="T48" s="299">
        <v>73</v>
      </c>
      <c r="U48" s="299">
        <f t="shared" si="8"/>
        <v>9</v>
      </c>
      <c r="V48" s="299">
        <f t="shared" si="9"/>
        <v>77.5</v>
      </c>
      <c r="W48" s="301">
        <f t="shared" si="10"/>
        <v>-22.5</v>
      </c>
      <c r="X48" s="304" t="s">
        <v>1935</v>
      </c>
      <c r="Y48" s="304" t="s">
        <v>1935</v>
      </c>
      <c r="Z48" s="304" t="s">
        <v>1547</v>
      </c>
      <c r="AA48" s="294">
        <v>3.8249879999999998</v>
      </c>
      <c r="AB48" s="309">
        <v>3824988</v>
      </c>
      <c r="AC48" s="292">
        <v>24343673</v>
      </c>
      <c r="AD48" s="296">
        <f t="shared" si="11"/>
        <v>5.0234699999999997</v>
      </c>
      <c r="AE48" s="292">
        <v>5023470</v>
      </c>
      <c r="AF48" s="306">
        <f t="shared" si="12"/>
        <v>8.4999733333333327E-2</v>
      </c>
      <c r="AG48" s="304"/>
      <c r="AH48" s="304"/>
      <c r="AI48" s="307" t="s">
        <v>4632</v>
      </c>
      <c r="AJ48" s="304"/>
    </row>
    <row r="49" spans="1:36">
      <c r="A49" s="308" t="s">
        <v>4528</v>
      </c>
      <c r="B49" s="292">
        <f t="shared" si="0"/>
        <v>38.084791000000003</v>
      </c>
      <c r="C49" s="293">
        <f t="shared" si="1"/>
        <v>0.81031470212765966</v>
      </c>
      <c r="D49" s="294">
        <f t="shared" si="2"/>
        <v>0.81031470212765966</v>
      </c>
      <c r="E49" s="295">
        <v>47</v>
      </c>
      <c r="F49" s="296">
        <f t="shared" si="3"/>
        <v>15.589392999999999</v>
      </c>
      <c r="G49" s="297">
        <f t="shared" si="4"/>
        <v>0.40933382042191063</v>
      </c>
      <c r="H49" s="296">
        <f t="shared" si="5"/>
        <v>22.495398000000002</v>
      </c>
      <c r="I49" s="298">
        <f t="shared" si="6"/>
        <v>0.59066617957808931</v>
      </c>
      <c r="J49" s="292">
        <v>38084791</v>
      </c>
      <c r="K49" s="299">
        <v>2007</v>
      </c>
      <c r="L49" s="300" t="s">
        <v>16</v>
      </c>
      <c r="M49" s="301"/>
      <c r="N49" s="301"/>
      <c r="O49" s="301"/>
      <c r="P49" s="301">
        <v>4</v>
      </c>
      <c r="Q49" s="299">
        <v>28</v>
      </c>
      <c r="R49" s="303">
        <f t="shared" si="7"/>
        <v>16</v>
      </c>
      <c r="S49" s="299">
        <v>34</v>
      </c>
      <c r="T49" s="299">
        <v>35</v>
      </c>
      <c r="U49" s="299">
        <f t="shared" si="8"/>
        <v>-1</v>
      </c>
      <c r="V49" s="299">
        <f t="shared" si="9"/>
        <v>34.5</v>
      </c>
      <c r="W49" s="301">
        <f t="shared" si="10"/>
        <v>-18.5</v>
      </c>
      <c r="X49" s="304" t="s">
        <v>1601</v>
      </c>
      <c r="Y49" s="304" t="s">
        <v>1601</v>
      </c>
      <c r="Z49" s="304" t="s">
        <v>1541</v>
      </c>
      <c r="AA49" s="294">
        <v>6.608244</v>
      </c>
      <c r="AB49" s="305">
        <v>6608244</v>
      </c>
      <c r="AC49" s="292">
        <v>15589393</v>
      </c>
      <c r="AD49" s="296">
        <f t="shared" si="11"/>
        <v>22.495398000000002</v>
      </c>
      <c r="AE49" s="292">
        <v>22495398</v>
      </c>
      <c r="AF49" s="306">
        <f t="shared" si="12"/>
        <v>0.14060093617021277</v>
      </c>
      <c r="AG49" s="304"/>
      <c r="AH49" s="304"/>
      <c r="AI49" s="307" t="s">
        <v>4529</v>
      </c>
      <c r="AJ49" s="304"/>
    </row>
    <row r="50" spans="1:36">
      <c r="A50" s="308" t="s">
        <v>2911</v>
      </c>
      <c r="B50" s="292">
        <f t="shared" si="0"/>
        <v>152.52316400000001</v>
      </c>
      <c r="C50" s="293">
        <f t="shared" si="1"/>
        <v>3.0504632800000002</v>
      </c>
      <c r="D50" s="294">
        <f t="shared" si="2"/>
        <v>3.0504632800000002</v>
      </c>
      <c r="E50" s="295">
        <v>50</v>
      </c>
      <c r="F50" s="296">
        <f t="shared" si="3"/>
        <v>52.898072999999997</v>
      </c>
      <c r="G50" s="297">
        <f t="shared" si="4"/>
        <v>0.34681992959443192</v>
      </c>
      <c r="H50" s="296">
        <f t="shared" si="5"/>
        <v>99.625090999999998</v>
      </c>
      <c r="I50" s="298">
        <f t="shared" si="6"/>
        <v>0.65318007040556803</v>
      </c>
      <c r="J50" s="292">
        <v>152523164</v>
      </c>
      <c r="K50" s="299">
        <v>2007</v>
      </c>
      <c r="L50" s="300" t="s">
        <v>16</v>
      </c>
      <c r="M50" s="301"/>
      <c r="N50" s="301"/>
      <c r="O50" s="301"/>
      <c r="P50" s="301">
        <v>86</v>
      </c>
      <c r="Q50" s="311">
        <v>83</v>
      </c>
      <c r="R50" s="310">
        <f t="shared" si="7"/>
        <v>84.5</v>
      </c>
      <c r="S50" s="302">
        <v>81</v>
      </c>
      <c r="T50" s="302">
        <v>76</v>
      </c>
      <c r="U50" s="312">
        <f t="shared" si="8"/>
        <v>5</v>
      </c>
      <c r="V50" s="312">
        <f t="shared" si="9"/>
        <v>78.5</v>
      </c>
      <c r="W50" s="312">
        <f t="shared" si="10"/>
        <v>6</v>
      </c>
      <c r="X50" s="313" t="s">
        <v>1935</v>
      </c>
      <c r="Y50" s="313" t="s">
        <v>1935</v>
      </c>
      <c r="Z50" s="304" t="s">
        <v>1541</v>
      </c>
      <c r="AA50" s="295">
        <v>9.3008050000000004</v>
      </c>
      <c r="AB50" s="305">
        <v>9300805</v>
      </c>
      <c r="AC50" s="292">
        <v>52898073</v>
      </c>
      <c r="AD50" s="296">
        <f t="shared" si="11"/>
        <v>99.625090999999998</v>
      </c>
      <c r="AE50" s="292">
        <v>99625091</v>
      </c>
      <c r="AF50" s="306">
        <f t="shared" si="12"/>
        <v>0.18601610000000002</v>
      </c>
      <c r="AG50" s="304" t="s">
        <v>1615</v>
      </c>
      <c r="AH50" s="313" t="s">
        <v>2912</v>
      </c>
      <c r="AI50" s="307" t="s">
        <v>2913</v>
      </c>
      <c r="AJ50" s="304"/>
    </row>
    <row r="51" spans="1:36">
      <c r="A51" s="308" t="s">
        <v>4053</v>
      </c>
      <c r="B51" s="292">
        <f t="shared" si="0"/>
        <v>69.780731000000003</v>
      </c>
      <c r="C51" s="293">
        <f t="shared" si="1"/>
        <v>1.3956146200000001</v>
      </c>
      <c r="D51" s="294">
        <f t="shared" si="2"/>
        <v>1.3956146200000001</v>
      </c>
      <c r="E51" s="295">
        <v>50</v>
      </c>
      <c r="F51" s="296">
        <f t="shared" si="3"/>
        <v>53.606915999999998</v>
      </c>
      <c r="G51" s="297">
        <f t="shared" si="4"/>
        <v>0.76821946734837154</v>
      </c>
      <c r="H51" s="296">
        <f t="shared" si="5"/>
        <v>16.173815000000001</v>
      </c>
      <c r="I51" s="298">
        <f t="shared" si="6"/>
        <v>0.23178053265162843</v>
      </c>
      <c r="J51" s="292">
        <v>69780731</v>
      </c>
      <c r="K51" s="299">
        <v>2007</v>
      </c>
      <c r="L51" s="300" t="s">
        <v>16</v>
      </c>
      <c r="M51" s="301"/>
      <c r="N51" s="301"/>
      <c r="O51" s="301"/>
      <c r="P51" s="301">
        <v>88</v>
      </c>
      <c r="Q51" s="299">
        <v>76</v>
      </c>
      <c r="R51" s="303">
        <f t="shared" si="7"/>
        <v>82</v>
      </c>
      <c r="S51" s="299">
        <v>86</v>
      </c>
      <c r="T51" s="299">
        <v>73</v>
      </c>
      <c r="U51" s="299">
        <f t="shared" si="8"/>
        <v>13</v>
      </c>
      <c r="V51" s="299">
        <f t="shared" si="9"/>
        <v>79.5</v>
      </c>
      <c r="W51" s="301">
        <f t="shared" si="10"/>
        <v>2.5</v>
      </c>
      <c r="X51" s="304" t="s">
        <v>1572</v>
      </c>
      <c r="Y51" s="304" t="s">
        <v>3713</v>
      </c>
      <c r="Z51" s="304" t="s">
        <v>1574</v>
      </c>
      <c r="AA51" s="294">
        <v>14.035033</v>
      </c>
      <c r="AB51" s="309">
        <v>14035033</v>
      </c>
      <c r="AC51" s="292">
        <v>53606916</v>
      </c>
      <c r="AD51" s="296">
        <f t="shared" si="11"/>
        <v>16.173815000000001</v>
      </c>
      <c r="AE51" s="292">
        <v>16173815</v>
      </c>
      <c r="AF51" s="306">
        <f t="shared" si="12"/>
        <v>0.28070065999999999</v>
      </c>
      <c r="AG51" s="304"/>
      <c r="AH51" s="304"/>
      <c r="AI51" s="307" t="s">
        <v>4054</v>
      </c>
      <c r="AJ51" s="304"/>
    </row>
    <row r="52" spans="1:36">
      <c r="A52" s="308" t="s">
        <v>4735</v>
      </c>
      <c r="B52" s="292">
        <f t="shared" si="0"/>
        <v>25.422087999999999</v>
      </c>
      <c r="C52" s="293">
        <f t="shared" si="1"/>
        <v>0.47966203773584903</v>
      </c>
      <c r="D52" s="294">
        <f t="shared" si="2"/>
        <v>0.47966203773584903</v>
      </c>
      <c r="E52" s="295">
        <v>53</v>
      </c>
      <c r="F52" s="296">
        <f t="shared" si="3"/>
        <v>25.037897000000001</v>
      </c>
      <c r="G52" s="297">
        <f t="shared" si="4"/>
        <v>0.98488751199350744</v>
      </c>
      <c r="H52" s="296">
        <f t="shared" si="5"/>
        <v>0.38419099999999995</v>
      </c>
      <c r="I52" s="298">
        <f t="shared" si="6"/>
        <v>1.5112488006492621E-2</v>
      </c>
      <c r="J52" s="292">
        <v>25422088</v>
      </c>
      <c r="K52" s="299">
        <v>2007</v>
      </c>
      <c r="L52" s="300" t="s">
        <v>16</v>
      </c>
      <c r="M52" s="301"/>
      <c r="N52" s="301"/>
      <c r="O52" s="301"/>
      <c r="P52" s="301">
        <v>82</v>
      </c>
      <c r="Q52" s="317">
        <v>77</v>
      </c>
      <c r="R52" s="303">
        <f t="shared" si="7"/>
        <v>79.5</v>
      </c>
      <c r="S52" s="317">
        <v>87</v>
      </c>
      <c r="T52" s="317">
        <v>80</v>
      </c>
      <c r="U52" s="299">
        <f t="shared" si="8"/>
        <v>7</v>
      </c>
      <c r="V52" s="299">
        <f t="shared" si="9"/>
        <v>83.5</v>
      </c>
      <c r="W52" s="301">
        <f t="shared" si="10"/>
        <v>-4</v>
      </c>
      <c r="X52" s="318" t="s">
        <v>1402</v>
      </c>
      <c r="Y52" s="318" t="s">
        <v>1402</v>
      </c>
      <c r="Z52" s="304" t="s">
        <v>1547</v>
      </c>
      <c r="AA52" s="296">
        <v>11.596613</v>
      </c>
      <c r="AB52" s="309">
        <v>11596613</v>
      </c>
      <c r="AC52" s="292">
        <v>25037897</v>
      </c>
      <c r="AD52" s="296">
        <f t="shared" si="11"/>
        <v>0.384191</v>
      </c>
      <c r="AE52" s="292">
        <v>384191</v>
      </c>
      <c r="AF52" s="306">
        <f t="shared" si="12"/>
        <v>0.21880401886792453</v>
      </c>
      <c r="AG52" s="318"/>
      <c r="AH52" s="304"/>
      <c r="AI52" s="313" t="s">
        <v>1537</v>
      </c>
      <c r="AJ52" s="304"/>
    </row>
    <row r="53" spans="1:36">
      <c r="A53" s="308" t="s">
        <v>3131</v>
      </c>
      <c r="B53" s="292">
        <f t="shared" si="0"/>
        <v>159.31356099999999</v>
      </c>
      <c r="C53" s="293">
        <f t="shared" si="1"/>
        <v>2.6552260166666666</v>
      </c>
      <c r="D53" s="294">
        <f t="shared" si="2"/>
        <v>2.6552260166666666</v>
      </c>
      <c r="E53" s="295">
        <v>60</v>
      </c>
      <c r="F53" s="296">
        <f t="shared" si="3"/>
        <v>95.673607000000004</v>
      </c>
      <c r="G53" s="297">
        <f t="shared" si="4"/>
        <v>0.60053649168007739</v>
      </c>
      <c r="H53" s="296">
        <f t="shared" si="5"/>
        <v>63.639953999999996</v>
      </c>
      <c r="I53" s="298">
        <f t="shared" si="6"/>
        <v>0.39946350831992261</v>
      </c>
      <c r="J53" s="292">
        <v>159313561</v>
      </c>
      <c r="K53" s="299">
        <v>2007</v>
      </c>
      <c r="L53" s="300" t="s">
        <v>16</v>
      </c>
      <c r="M53" s="301"/>
      <c r="N53" s="301"/>
      <c r="O53" s="301"/>
      <c r="P53" s="301">
        <v>9</v>
      </c>
      <c r="Q53" s="317">
        <v>27</v>
      </c>
      <c r="R53" s="310">
        <f t="shared" si="7"/>
        <v>18</v>
      </c>
      <c r="S53" s="317">
        <v>53</v>
      </c>
      <c r="T53" s="317">
        <v>43</v>
      </c>
      <c r="U53" s="312">
        <f t="shared" si="8"/>
        <v>10</v>
      </c>
      <c r="V53" s="312">
        <f t="shared" si="9"/>
        <v>48</v>
      </c>
      <c r="W53" s="312">
        <f t="shared" si="10"/>
        <v>-30</v>
      </c>
      <c r="X53" s="304" t="s">
        <v>1612</v>
      </c>
      <c r="Y53" s="304" t="s">
        <v>1741</v>
      </c>
      <c r="Z53" s="304" t="s">
        <v>1547</v>
      </c>
      <c r="AA53" s="296">
        <v>34.195433999999999</v>
      </c>
      <c r="AB53" s="305">
        <v>34195434</v>
      </c>
      <c r="AC53" s="292">
        <v>95673607</v>
      </c>
      <c r="AD53" s="296">
        <f t="shared" si="11"/>
        <v>63.639954000000003</v>
      </c>
      <c r="AE53" s="292">
        <v>63639954</v>
      </c>
      <c r="AF53" s="306">
        <f t="shared" si="12"/>
        <v>0.56992389999999993</v>
      </c>
      <c r="AG53" s="318"/>
      <c r="AH53" s="304"/>
      <c r="AI53" s="307" t="s">
        <v>3132</v>
      </c>
      <c r="AJ53" s="304"/>
    </row>
    <row r="54" spans="1:36">
      <c r="A54" s="308" t="s">
        <v>3474</v>
      </c>
      <c r="B54" s="292">
        <f t="shared" si="0"/>
        <v>127.76665</v>
      </c>
      <c r="C54" s="293">
        <f t="shared" si="1"/>
        <v>2.1294441666666666</v>
      </c>
      <c r="D54" s="294">
        <f t="shared" si="2"/>
        <v>2.1294441666666666</v>
      </c>
      <c r="E54" s="295">
        <v>60</v>
      </c>
      <c r="F54" s="296">
        <f t="shared" si="3"/>
        <v>36.787256999999997</v>
      </c>
      <c r="G54" s="297">
        <f t="shared" si="4"/>
        <v>0.28792534671606401</v>
      </c>
      <c r="H54" s="296">
        <f t="shared" si="5"/>
        <v>90.979393000000002</v>
      </c>
      <c r="I54" s="298">
        <f t="shared" si="6"/>
        <v>0.71207465328393604</v>
      </c>
      <c r="J54" s="292">
        <v>127766650</v>
      </c>
      <c r="K54" s="299">
        <v>2007</v>
      </c>
      <c r="L54" s="300" t="s">
        <v>16</v>
      </c>
      <c r="M54" s="301"/>
      <c r="N54" s="301"/>
      <c r="O54" s="301"/>
      <c r="P54" s="301">
        <v>30</v>
      </c>
      <c r="Q54" s="299">
        <v>46</v>
      </c>
      <c r="R54" s="310">
        <f t="shared" si="7"/>
        <v>38</v>
      </c>
      <c r="S54" s="299">
        <v>37</v>
      </c>
      <c r="T54" s="299">
        <v>51</v>
      </c>
      <c r="U54" s="312">
        <f t="shared" si="8"/>
        <v>-14</v>
      </c>
      <c r="V54" s="312">
        <f t="shared" si="9"/>
        <v>44</v>
      </c>
      <c r="W54" s="312">
        <f t="shared" si="10"/>
        <v>-6</v>
      </c>
      <c r="X54" s="304" t="s">
        <v>1612</v>
      </c>
      <c r="Y54" s="304" t="s">
        <v>1741</v>
      </c>
      <c r="Z54" s="304" t="s">
        <v>1574</v>
      </c>
      <c r="AA54" s="294">
        <v>14.022105</v>
      </c>
      <c r="AB54" s="305">
        <v>14022105</v>
      </c>
      <c r="AC54" s="292">
        <v>36787257</v>
      </c>
      <c r="AD54" s="296">
        <f t="shared" si="11"/>
        <v>90.979393000000002</v>
      </c>
      <c r="AE54" s="292">
        <v>90979393</v>
      </c>
      <c r="AF54" s="306">
        <f t="shared" si="12"/>
        <v>0.23370174999999999</v>
      </c>
      <c r="AG54" s="304"/>
      <c r="AH54" s="304"/>
      <c r="AI54" s="307" t="s">
        <v>3475</v>
      </c>
      <c r="AJ54" s="304"/>
    </row>
    <row r="55" spans="1:36">
      <c r="A55" s="308" t="s">
        <v>3263</v>
      </c>
      <c r="B55" s="292">
        <f t="shared" si="0"/>
        <v>145.708642</v>
      </c>
      <c r="C55" s="293">
        <f t="shared" si="1"/>
        <v>2.3886662622950818</v>
      </c>
      <c r="D55" s="294">
        <f t="shared" si="2"/>
        <v>2.3886662622950818</v>
      </c>
      <c r="E55" s="295">
        <v>61</v>
      </c>
      <c r="F55" s="296">
        <f t="shared" si="3"/>
        <v>118.594548</v>
      </c>
      <c r="G55" s="297">
        <f t="shared" si="4"/>
        <v>0.81391567701248635</v>
      </c>
      <c r="H55" s="296">
        <f t="shared" si="5"/>
        <v>27.114094000000001</v>
      </c>
      <c r="I55" s="298">
        <f t="shared" si="6"/>
        <v>0.18608432298751368</v>
      </c>
      <c r="J55" s="292">
        <v>145708642</v>
      </c>
      <c r="K55" s="299">
        <v>2007</v>
      </c>
      <c r="L55" s="300" t="s">
        <v>16</v>
      </c>
      <c r="M55" s="301"/>
      <c r="N55" s="301"/>
      <c r="O55" s="301"/>
      <c r="P55" s="301">
        <v>69</v>
      </c>
      <c r="Q55" s="302">
        <v>64</v>
      </c>
      <c r="R55" s="303">
        <f t="shared" si="7"/>
        <v>66.5</v>
      </c>
      <c r="S55" s="302">
        <v>68</v>
      </c>
      <c r="T55" s="299">
        <v>70</v>
      </c>
      <c r="U55" s="299">
        <f t="shared" si="8"/>
        <v>-2</v>
      </c>
      <c r="V55" s="299">
        <f t="shared" si="9"/>
        <v>69</v>
      </c>
      <c r="W55" s="301">
        <f t="shared" si="10"/>
        <v>-2.5</v>
      </c>
      <c r="X55" s="304" t="s">
        <v>1550</v>
      </c>
      <c r="Y55" s="304" t="s">
        <v>3264</v>
      </c>
      <c r="Z55" s="304" t="s">
        <v>1547</v>
      </c>
      <c r="AA55" s="295">
        <v>33.014201999999997</v>
      </c>
      <c r="AB55" s="309">
        <v>33014202</v>
      </c>
      <c r="AC55" s="292">
        <v>118594548</v>
      </c>
      <c r="AD55" s="296">
        <f t="shared" si="11"/>
        <v>27.114094000000001</v>
      </c>
      <c r="AE55" s="292">
        <v>27114094</v>
      </c>
      <c r="AF55" s="306">
        <f t="shared" si="12"/>
        <v>0.54121642622950816</v>
      </c>
      <c r="AG55" s="304"/>
      <c r="AH55" s="304"/>
      <c r="AI55" s="307" t="s">
        <v>3265</v>
      </c>
      <c r="AJ55" s="304"/>
    </row>
    <row r="56" spans="1:36">
      <c r="A56" s="308" t="s">
        <v>3897</v>
      </c>
      <c r="B56" s="292">
        <f t="shared" si="0"/>
        <v>95.696995999999999</v>
      </c>
      <c r="C56" s="293">
        <f t="shared" si="1"/>
        <v>1.568803213114754</v>
      </c>
      <c r="D56" s="294">
        <f t="shared" si="2"/>
        <v>1.568803213114754</v>
      </c>
      <c r="E56" s="295">
        <v>61</v>
      </c>
      <c r="F56" s="296">
        <f t="shared" si="3"/>
        <v>47.003582000000002</v>
      </c>
      <c r="G56" s="297">
        <f t="shared" si="4"/>
        <v>0.49117092452933425</v>
      </c>
      <c r="H56" s="296">
        <f t="shared" si="5"/>
        <v>48.693414000000004</v>
      </c>
      <c r="I56" s="298">
        <f t="shared" si="6"/>
        <v>0.5088290754706658</v>
      </c>
      <c r="J56" s="292">
        <v>95696996</v>
      </c>
      <c r="K56" s="299">
        <v>2007</v>
      </c>
      <c r="L56" s="300" t="s">
        <v>16</v>
      </c>
      <c r="M56" s="301"/>
      <c r="N56" s="301"/>
      <c r="O56" s="301"/>
      <c r="P56" s="301">
        <v>47</v>
      </c>
      <c r="Q56" s="302">
        <v>53</v>
      </c>
      <c r="R56" s="310">
        <f t="shared" si="7"/>
        <v>50</v>
      </c>
      <c r="S56" s="302">
        <v>80</v>
      </c>
      <c r="T56" s="299">
        <v>81</v>
      </c>
      <c r="U56" s="312">
        <f t="shared" si="8"/>
        <v>-1</v>
      </c>
      <c r="V56" s="312">
        <f t="shared" si="9"/>
        <v>80.5</v>
      </c>
      <c r="W56" s="312">
        <f t="shared" si="10"/>
        <v>-30.5</v>
      </c>
      <c r="X56" s="304" t="s">
        <v>1609</v>
      </c>
      <c r="Y56" s="304" t="s">
        <v>1609</v>
      </c>
      <c r="Z56" s="304" t="s">
        <v>1541</v>
      </c>
      <c r="AA56" s="295">
        <v>14.523571</v>
      </c>
      <c r="AB56" s="305">
        <v>14523571</v>
      </c>
      <c r="AC56" s="292">
        <v>47003582</v>
      </c>
      <c r="AD56" s="296">
        <f t="shared" si="11"/>
        <v>48.693413999999997</v>
      </c>
      <c r="AE56" s="292">
        <v>48693414</v>
      </c>
      <c r="AF56" s="306">
        <f t="shared" si="12"/>
        <v>0.23809132786885245</v>
      </c>
      <c r="AG56" s="304"/>
      <c r="AH56" s="304"/>
      <c r="AI56" s="307" t="s">
        <v>3898</v>
      </c>
      <c r="AJ56" s="304"/>
    </row>
    <row r="57" spans="1:36">
      <c r="A57" s="320">
        <v>300</v>
      </c>
      <c r="B57" s="292">
        <f t="shared" si="0"/>
        <v>456.06818099999998</v>
      </c>
      <c r="C57" s="293">
        <f t="shared" si="1"/>
        <v>7.016433553846154</v>
      </c>
      <c r="D57" s="294">
        <f t="shared" si="2"/>
        <v>7.016433553846154</v>
      </c>
      <c r="E57" s="295">
        <v>65</v>
      </c>
      <c r="F57" s="296">
        <f t="shared" si="3"/>
        <v>210.61493899999999</v>
      </c>
      <c r="G57" s="297">
        <f t="shared" si="4"/>
        <v>0.46180581714381869</v>
      </c>
      <c r="H57" s="296">
        <f t="shared" si="5"/>
        <v>245.45324200000002</v>
      </c>
      <c r="I57" s="298">
        <f t="shared" si="6"/>
        <v>0.53819418285618137</v>
      </c>
      <c r="J57" s="292">
        <v>456068181</v>
      </c>
      <c r="K57" s="299">
        <v>2007</v>
      </c>
      <c r="L57" s="300" t="s">
        <v>16</v>
      </c>
      <c r="M57" s="301"/>
      <c r="N57" s="301"/>
      <c r="O57" s="301"/>
      <c r="P57" s="301">
        <v>60</v>
      </c>
      <c r="Q57" s="299">
        <v>51</v>
      </c>
      <c r="R57" s="310">
        <f t="shared" si="7"/>
        <v>55.5</v>
      </c>
      <c r="S57" s="299">
        <v>89</v>
      </c>
      <c r="T57" s="299">
        <v>71</v>
      </c>
      <c r="U57" s="292">
        <f t="shared" si="8"/>
        <v>18</v>
      </c>
      <c r="V57" s="299">
        <f t="shared" si="9"/>
        <v>80</v>
      </c>
      <c r="W57" s="321">
        <f t="shared" si="10"/>
        <v>-24.5</v>
      </c>
      <c r="X57" s="304" t="s">
        <v>1701</v>
      </c>
      <c r="Y57" s="304" t="s">
        <v>1971</v>
      </c>
      <c r="Z57" s="304" t="s">
        <v>1541</v>
      </c>
      <c r="AA57" s="294">
        <v>70.885300999999998</v>
      </c>
      <c r="AB57" s="309">
        <v>70885301</v>
      </c>
      <c r="AC57" s="292">
        <v>210614939</v>
      </c>
      <c r="AD57" s="296">
        <f t="shared" si="11"/>
        <v>245.45324199999999</v>
      </c>
      <c r="AE57" s="292">
        <v>245453242</v>
      </c>
      <c r="AF57" s="306">
        <f t="shared" si="12"/>
        <v>1.0905430923076922</v>
      </c>
      <c r="AG57" s="304"/>
      <c r="AH57" s="304"/>
      <c r="AI57" s="307" t="s">
        <v>1972</v>
      </c>
      <c r="AJ57" s="304"/>
    </row>
    <row r="58" spans="1:36">
      <c r="A58" s="308" t="s">
        <v>4114</v>
      </c>
      <c r="B58" s="292">
        <f t="shared" si="0"/>
        <v>84.785914000000005</v>
      </c>
      <c r="C58" s="293">
        <f t="shared" si="1"/>
        <v>1.3043986769230771</v>
      </c>
      <c r="D58" s="294">
        <f t="shared" si="2"/>
        <v>1.3043986769230771</v>
      </c>
      <c r="E58" s="295">
        <v>65</v>
      </c>
      <c r="F58" s="296">
        <f t="shared" si="3"/>
        <v>33.080083999999999</v>
      </c>
      <c r="G58" s="297">
        <f t="shared" si="4"/>
        <v>0.39016013910046421</v>
      </c>
      <c r="H58" s="296">
        <f t="shared" si="5"/>
        <v>51.705830000000006</v>
      </c>
      <c r="I58" s="298">
        <f t="shared" si="6"/>
        <v>0.60983986089953579</v>
      </c>
      <c r="J58" s="292">
        <v>84785914</v>
      </c>
      <c r="K58" s="299">
        <v>2007</v>
      </c>
      <c r="L58" s="300" t="s">
        <v>16</v>
      </c>
      <c r="M58" s="301"/>
      <c r="N58" s="301"/>
      <c r="O58" s="301"/>
      <c r="P58" s="301">
        <v>89</v>
      </c>
      <c r="Q58" s="302">
        <v>78</v>
      </c>
      <c r="R58" s="303">
        <f t="shared" si="7"/>
        <v>83.5</v>
      </c>
      <c r="S58" s="302">
        <v>77</v>
      </c>
      <c r="T58" s="302">
        <v>85</v>
      </c>
      <c r="U58" s="299">
        <f t="shared" si="8"/>
        <v>-8</v>
      </c>
      <c r="V58" s="299">
        <f t="shared" si="9"/>
        <v>81</v>
      </c>
      <c r="W58" s="301">
        <f t="shared" si="10"/>
        <v>2.5</v>
      </c>
      <c r="X58" s="319" t="s">
        <v>1534</v>
      </c>
      <c r="Y58" s="313" t="s">
        <v>1534</v>
      </c>
      <c r="Z58" s="304" t="s">
        <v>1541</v>
      </c>
      <c r="AA58" s="295">
        <v>13.39561</v>
      </c>
      <c r="AB58" s="305">
        <v>13395610</v>
      </c>
      <c r="AC58" s="292">
        <v>33080084</v>
      </c>
      <c r="AD58" s="296">
        <f t="shared" si="11"/>
        <v>51.705829999999999</v>
      </c>
      <c r="AE58" s="292">
        <v>51705830</v>
      </c>
      <c r="AF58" s="306">
        <f t="shared" si="12"/>
        <v>0.20608630769230768</v>
      </c>
      <c r="AG58" s="304"/>
      <c r="AH58" s="304"/>
      <c r="AI58" s="307" t="s">
        <v>4115</v>
      </c>
      <c r="AJ58" s="304"/>
    </row>
    <row r="59" spans="1:36">
      <c r="A59" s="291" t="s">
        <v>55</v>
      </c>
      <c r="B59" s="292">
        <f t="shared" si="0"/>
        <v>360.46588800000001</v>
      </c>
      <c r="C59" s="293">
        <f t="shared" si="1"/>
        <v>5.1495126857142859</v>
      </c>
      <c r="D59" s="294">
        <f t="shared" si="2"/>
        <v>5.1495126857142859</v>
      </c>
      <c r="E59" s="295">
        <v>70</v>
      </c>
      <c r="F59" s="296">
        <f t="shared" si="3"/>
        <v>217.32697400000001</v>
      </c>
      <c r="G59" s="297">
        <f t="shared" si="4"/>
        <v>0.6029057983983217</v>
      </c>
      <c r="H59" s="296">
        <f t="shared" si="5"/>
        <v>143.138914</v>
      </c>
      <c r="I59" s="298">
        <f t="shared" si="6"/>
        <v>0.3970942016016783</v>
      </c>
      <c r="J59" s="292">
        <v>360465888</v>
      </c>
      <c r="K59" s="299">
        <v>2007</v>
      </c>
      <c r="L59" s="300" t="s">
        <v>16</v>
      </c>
      <c r="M59" s="301"/>
      <c r="N59" s="301"/>
      <c r="O59" s="301"/>
      <c r="P59" s="301">
        <v>26</v>
      </c>
      <c r="Q59" s="302">
        <v>39</v>
      </c>
      <c r="R59" s="303">
        <f t="shared" si="7"/>
        <v>32.5</v>
      </c>
      <c r="S59" s="302">
        <v>65</v>
      </c>
      <c r="T59" s="302">
        <v>55</v>
      </c>
      <c r="U59" s="299">
        <f t="shared" si="8"/>
        <v>10</v>
      </c>
      <c r="V59" s="299">
        <f t="shared" si="9"/>
        <v>60</v>
      </c>
      <c r="W59" s="301">
        <f t="shared" si="10"/>
        <v>-27.5</v>
      </c>
      <c r="X59" s="319" t="s">
        <v>2011</v>
      </c>
      <c r="Y59" s="319" t="s">
        <v>2012</v>
      </c>
      <c r="Z59" s="304" t="s">
        <v>1541</v>
      </c>
      <c r="AA59" s="295">
        <v>44.307417000000001</v>
      </c>
      <c r="AB59" s="305">
        <v>44307417</v>
      </c>
      <c r="AC59" s="292">
        <v>217326974</v>
      </c>
      <c r="AD59" s="296">
        <f t="shared" si="11"/>
        <v>143.138914</v>
      </c>
      <c r="AE59" s="292">
        <v>143138914</v>
      </c>
      <c r="AF59" s="306">
        <f t="shared" si="12"/>
        <v>0.6329631</v>
      </c>
      <c r="AG59" s="304"/>
      <c r="AH59" s="304"/>
      <c r="AI59" s="307" t="s">
        <v>2207</v>
      </c>
      <c r="AJ59" s="304"/>
    </row>
    <row r="60" spans="1:36">
      <c r="A60" s="308" t="s">
        <v>4355</v>
      </c>
      <c r="B60" s="292">
        <f t="shared" si="0"/>
        <v>73.541499999999999</v>
      </c>
      <c r="C60" s="293">
        <f t="shared" si="1"/>
        <v>1.0505928571428571</v>
      </c>
      <c r="D60" s="294">
        <f t="shared" si="2"/>
        <v>1.0505928571428571</v>
      </c>
      <c r="E60" s="295">
        <v>70</v>
      </c>
      <c r="F60" s="296">
        <f t="shared" si="3"/>
        <v>18.211013000000001</v>
      </c>
      <c r="G60" s="297">
        <f t="shared" si="4"/>
        <v>0.24762906658145403</v>
      </c>
      <c r="H60" s="296">
        <f t="shared" si="5"/>
        <v>55.330486999999998</v>
      </c>
      <c r="I60" s="298">
        <f t="shared" si="6"/>
        <v>0.752370933418546</v>
      </c>
      <c r="J60" s="292">
        <v>73541500</v>
      </c>
      <c r="K60" s="299">
        <v>2007</v>
      </c>
      <c r="L60" s="300" t="s">
        <v>16</v>
      </c>
      <c r="M60" s="301"/>
      <c r="N60" s="301"/>
      <c r="O60" s="301"/>
      <c r="P60" s="301">
        <v>29</v>
      </c>
      <c r="Q60" s="302">
        <v>42</v>
      </c>
      <c r="R60" s="310">
        <f t="shared" si="7"/>
        <v>35.5</v>
      </c>
      <c r="S60" s="302">
        <v>53</v>
      </c>
      <c r="T60" s="299">
        <v>59</v>
      </c>
      <c r="U60" s="312">
        <f t="shared" si="8"/>
        <v>-6</v>
      </c>
      <c r="V60" s="312">
        <f t="shared" si="9"/>
        <v>56</v>
      </c>
      <c r="W60" s="312">
        <f t="shared" si="10"/>
        <v>-20.5</v>
      </c>
      <c r="X60" s="304" t="s">
        <v>1636</v>
      </c>
      <c r="Y60" s="304" t="s">
        <v>1761</v>
      </c>
      <c r="Z60" s="304" t="s">
        <v>1541</v>
      </c>
      <c r="AA60" s="295">
        <v>7.1330489999999998</v>
      </c>
      <c r="AB60" s="305">
        <v>7133049</v>
      </c>
      <c r="AC60" s="292">
        <v>18211013</v>
      </c>
      <c r="AD60" s="296">
        <f t="shared" si="11"/>
        <v>55.330486999999998</v>
      </c>
      <c r="AE60" s="292">
        <v>55330487</v>
      </c>
      <c r="AF60" s="306">
        <f t="shared" si="12"/>
        <v>0.1019007</v>
      </c>
      <c r="AG60" s="304"/>
      <c r="AH60" s="304"/>
      <c r="AI60" s="313" t="s">
        <v>1537</v>
      </c>
      <c r="AJ60" s="304"/>
    </row>
    <row r="61" spans="1:36">
      <c r="A61" s="308" t="s">
        <v>4415</v>
      </c>
      <c r="B61" s="292">
        <f t="shared" si="0"/>
        <v>69.787662999999995</v>
      </c>
      <c r="C61" s="293">
        <f t="shared" si="1"/>
        <v>0.9969666142857142</v>
      </c>
      <c r="D61" s="294">
        <f t="shared" si="2"/>
        <v>0.9969666142857142</v>
      </c>
      <c r="E61" s="295">
        <v>70</v>
      </c>
      <c r="F61" s="296">
        <f t="shared" si="3"/>
        <v>36.793804000000002</v>
      </c>
      <c r="G61" s="297">
        <f t="shared" si="4"/>
        <v>0.52722504835847572</v>
      </c>
      <c r="H61" s="296">
        <f t="shared" si="5"/>
        <v>32.993859</v>
      </c>
      <c r="I61" s="298">
        <f t="shared" si="6"/>
        <v>0.47277495164152439</v>
      </c>
      <c r="J61" s="292">
        <v>69787663</v>
      </c>
      <c r="K61" s="299">
        <v>2007</v>
      </c>
      <c r="L61" s="300" t="s">
        <v>16</v>
      </c>
      <c r="M61" s="301"/>
      <c r="N61" s="301"/>
      <c r="O61" s="301"/>
      <c r="P61" s="301">
        <v>43</v>
      </c>
      <c r="Q61" s="302">
        <v>56</v>
      </c>
      <c r="R61" s="303">
        <f t="shared" si="7"/>
        <v>49.5</v>
      </c>
      <c r="S61" s="311">
        <v>64</v>
      </c>
      <c r="T61" s="302">
        <v>71</v>
      </c>
      <c r="U61" s="299">
        <f t="shared" si="8"/>
        <v>-7</v>
      </c>
      <c r="V61" s="299">
        <f t="shared" si="9"/>
        <v>67.5</v>
      </c>
      <c r="W61" s="301">
        <f t="shared" si="10"/>
        <v>-18</v>
      </c>
      <c r="X61" s="313" t="s">
        <v>1572</v>
      </c>
      <c r="Y61" s="313" t="s">
        <v>2101</v>
      </c>
      <c r="Z61" s="304" t="s">
        <v>1547</v>
      </c>
      <c r="AA61" s="295">
        <v>13.471488000000001</v>
      </c>
      <c r="AB61" s="305">
        <v>13471488</v>
      </c>
      <c r="AC61" s="292">
        <v>36793804</v>
      </c>
      <c r="AD61" s="296">
        <f t="shared" si="11"/>
        <v>32.993859</v>
      </c>
      <c r="AE61" s="292">
        <v>32993859</v>
      </c>
      <c r="AF61" s="306">
        <f t="shared" si="12"/>
        <v>0.19244982857142859</v>
      </c>
      <c r="AG61" s="304"/>
      <c r="AH61" s="304"/>
      <c r="AI61" s="307" t="s">
        <v>4416</v>
      </c>
      <c r="AJ61" s="304"/>
    </row>
    <row r="62" spans="1:36">
      <c r="A62" s="291" t="s">
        <v>1177</v>
      </c>
      <c r="B62" s="292">
        <f t="shared" si="0"/>
        <v>527.06773699999997</v>
      </c>
      <c r="C62" s="293">
        <f t="shared" si="1"/>
        <v>7.0275698266666664</v>
      </c>
      <c r="D62" s="294">
        <f t="shared" si="2"/>
        <v>7.0275698266666664</v>
      </c>
      <c r="E62" s="295">
        <v>75</v>
      </c>
      <c r="F62" s="296">
        <f t="shared" si="3"/>
        <v>183.13501400000001</v>
      </c>
      <c r="G62" s="297">
        <f t="shared" si="4"/>
        <v>0.34746011023626744</v>
      </c>
      <c r="H62" s="296">
        <f t="shared" si="5"/>
        <v>343.93272299999995</v>
      </c>
      <c r="I62" s="298">
        <f t="shared" si="6"/>
        <v>0.65253988976373256</v>
      </c>
      <c r="J62" s="292">
        <v>527067737</v>
      </c>
      <c r="K62" s="299">
        <v>2007</v>
      </c>
      <c r="L62" s="300" t="s">
        <v>16</v>
      </c>
      <c r="M62" s="301"/>
      <c r="N62" s="301"/>
      <c r="O62" s="301"/>
      <c r="P62" s="301">
        <v>90</v>
      </c>
      <c r="Q62" s="311">
        <v>80</v>
      </c>
      <c r="R62" s="310">
        <f t="shared" si="7"/>
        <v>85</v>
      </c>
      <c r="S62" s="302">
        <v>77</v>
      </c>
      <c r="T62" s="302">
        <v>76</v>
      </c>
      <c r="U62" s="292">
        <f t="shared" si="8"/>
        <v>1</v>
      </c>
      <c r="V62" s="299">
        <f t="shared" si="9"/>
        <v>76.5</v>
      </c>
      <c r="W62" s="321">
        <f t="shared" si="10"/>
        <v>8.5</v>
      </c>
      <c r="X62" s="313" t="s">
        <v>1601</v>
      </c>
      <c r="Y62" s="313" t="s">
        <v>1601</v>
      </c>
      <c r="Z62" s="304" t="s">
        <v>1541</v>
      </c>
      <c r="AA62" s="295">
        <v>74.036787000000004</v>
      </c>
      <c r="AB62" s="305">
        <v>74036787</v>
      </c>
      <c r="AC62" s="292">
        <v>183135014</v>
      </c>
      <c r="AD62" s="296">
        <f t="shared" si="11"/>
        <v>343.93272300000001</v>
      </c>
      <c r="AE62" s="292">
        <v>343932723</v>
      </c>
      <c r="AF62" s="306">
        <f t="shared" si="12"/>
        <v>0.98715716000000009</v>
      </c>
      <c r="AG62" s="304"/>
      <c r="AH62" s="304"/>
      <c r="AI62" s="307" t="s">
        <v>1967</v>
      </c>
      <c r="AJ62" s="304"/>
    </row>
    <row r="63" spans="1:36">
      <c r="A63" s="308" t="s">
        <v>3091</v>
      </c>
      <c r="B63" s="292">
        <f t="shared" si="0"/>
        <v>202.548575</v>
      </c>
      <c r="C63" s="293">
        <f t="shared" si="1"/>
        <v>2.7006476666666668</v>
      </c>
      <c r="D63" s="294">
        <f t="shared" si="2"/>
        <v>2.7006476666666668</v>
      </c>
      <c r="E63" s="295">
        <v>75</v>
      </c>
      <c r="F63" s="296">
        <f t="shared" si="3"/>
        <v>118.871849</v>
      </c>
      <c r="G63" s="297">
        <f t="shared" si="4"/>
        <v>0.58688069763018569</v>
      </c>
      <c r="H63" s="296">
        <f t="shared" si="5"/>
        <v>83.676726000000002</v>
      </c>
      <c r="I63" s="298">
        <f t="shared" si="6"/>
        <v>0.41311930236981426</v>
      </c>
      <c r="J63" s="292">
        <v>202548575</v>
      </c>
      <c r="K63" s="299">
        <v>2007</v>
      </c>
      <c r="L63" s="300" t="s">
        <v>16</v>
      </c>
      <c r="M63" s="301"/>
      <c r="N63" s="301"/>
      <c r="O63" s="301"/>
      <c r="P63" s="301">
        <v>92</v>
      </c>
      <c r="Q63" s="302">
        <v>81</v>
      </c>
      <c r="R63" s="310">
        <f t="shared" si="7"/>
        <v>86.5</v>
      </c>
      <c r="S63" s="302">
        <v>85</v>
      </c>
      <c r="T63" s="302">
        <v>75</v>
      </c>
      <c r="U63" s="312">
        <f t="shared" si="8"/>
        <v>10</v>
      </c>
      <c r="V63" s="312">
        <f t="shared" si="9"/>
        <v>80</v>
      </c>
      <c r="W63" s="312">
        <f t="shared" si="10"/>
        <v>6.5</v>
      </c>
      <c r="X63" s="313" t="s">
        <v>1935</v>
      </c>
      <c r="Y63" s="313" t="s">
        <v>1935</v>
      </c>
      <c r="Z63" s="304" t="s">
        <v>1541</v>
      </c>
      <c r="AA63" s="295">
        <v>27.476745000000001</v>
      </c>
      <c r="AB63" s="305">
        <v>27476745</v>
      </c>
      <c r="AC63" s="292">
        <v>118871849</v>
      </c>
      <c r="AD63" s="296">
        <f t="shared" si="11"/>
        <v>83.676726000000002</v>
      </c>
      <c r="AE63" s="292">
        <v>83676726</v>
      </c>
      <c r="AF63" s="306">
        <f t="shared" si="12"/>
        <v>0.36635660000000003</v>
      </c>
      <c r="AG63" s="304"/>
      <c r="AH63" s="304"/>
      <c r="AI63" s="313" t="s">
        <v>1537</v>
      </c>
      <c r="AJ63" s="304"/>
    </row>
    <row r="64" spans="1:36">
      <c r="A64" s="308" t="s">
        <v>3891</v>
      </c>
      <c r="B64" s="292">
        <f t="shared" si="0"/>
        <v>118.475221</v>
      </c>
      <c r="C64" s="293">
        <f t="shared" si="1"/>
        <v>1.5796696133333334</v>
      </c>
      <c r="D64" s="294">
        <f t="shared" si="2"/>
        <v>1.5796696133333334</v>
      </c>
      <c r="E64" s="295">
        <v>75</v>
      </c>
      <c r="F64" s="296">
        <f t="shared" si="3"/>
        <v>66.661095000000003</v>
      </c>
      <c r="G64" s="297">
        <f t="shared" si="4"/>
        <v>0.56265854106319835</v>
      </c>
      <c r="H64" s="296">
        <f t="shared" si="5"/>
        <v>51.814126000000002</v>
      </c>
      <c r="I64" s="298">
        <f t="shared" si="6"/>
        <v>0.43734145893680165</v>
      </c>
      <c r="J64" s="292">
        <v>118475221</v>
      </c>
      <c r="K64" s="299">
        <v>2007</v>
      </c>
      <c r="L64" s="300" t="s">
        <v>16</v>
      </c>
      <c r="M64" s="301"/>
      <c r="N64" s="301"/>
      <c r="O64" s="301"/>
      <c r="P64" s="301">
        <v>82</v>
      </c>
      <c r="Q64" s="299">
        <v>69</v>
      </c>
      <c r="R64" s="310">
        <f t="shared" si="7"/>
        <v>75.5</v>
      </c>
      <c r="S64" s="299">
        <v>73</v>
      </c>
      <c r="T64" s="299">
        <v>69</v>
      </c>
      <c r="U64" s="312">
        <f t="shared" si="8"/>
        <v>4</v>
      </c>
      <c r="V64" s="312">
        <f t="shared" si="9"/>
        <v>71</v>
      </c>
      <c r="W64" s="312">
        <f t="shared" si="10"/>
        <v>4.5</v>
      </c>
      <c r="X64" s="304" t="s">
        <v>1572</v>
      </c>
      <c r="Y64" s="304" t="s">
        <v>3695</v>
      </c>
      <c r="Z64" s="304" t="s">
        <v>1536</v>
      </c>
      <c r="AA64" s="294">
        <v>9.65625</v>
      </c>
      <c r="AB64" s="309">
        <v>9656250</v>
      </c>
      <c r="AC64" s="292">
        <v>66661095</v>
      </c>
      <c r="AD64" s="296">
        <f t="shared" si="11"/>
        <v>51.814126000000002</v>
      </c>
      <c r="AE64" s="292">
        <v>51814126</v>
      </c>
      <c r="AF64" s="306">
        <f t="shared" si="12"/>
        <v>0.12875</v>
      </c>
      <c r="AG64" s="304"/>
      <c r="AH64" s="304"/>
      <c r="AI64" s="307" t="s">
        <v>3892</v>
      </c>
      <c r="AJ64" s="304"/>
    </row>
    <row r="65" spans="1:36">
      <c r="A65" s="308" t="s">
        <v>4420</v>
      </c>
      <c r="B65" s="292">
        <f t="shared" si="0"/>
        <v>74.251852999999997</v>
      </c>
      <c r="C65" s="293">
        <f t="shared" si="1"/>
        <v>0.99002470666666664</v>
      </c>
      <c r="D65" s="294">
        <f t="shared" si="2"/>
        <v>0.99002470666666664</v>
      </c>
      <c r="E65" s="295">
        <v>75</v>
      </c>
      <c r="F65" s="296">
        <f t="shared" si="3"/>
        <v>10.977721000000001</v>
      </c>
      <c r="G65" s="297">
        <f t="shared" si="4"/>
        <v>0.14784440463728227</v>
      </c>
      <c r="H65" s="296">
        <f t="shared" si="5"/>
        <v>63.274132000000002</v>
      </c>
      <c r="I65" s="298">
        <f t="shared" si="6"/>
        <v>0.85215559536271779</v>
      </c>
      <c r="J65" s="292">
        <v>74251853</v>
      </c>
      <c r="K65" s="299">
        <v>2007</v>
      </c>
      <c r="L65" s="300" t="s">
        <v>16</v>
      </c>
      <c r="M65" s="301"/>
      <c r="N65" s="301"/>
      <c r="O65" s="301"/>
      <c r="P65" s="301">
        <v>27</v>
      </c>
      <c r="Q65" s="302">
        <v>33</v>
      </c>
      <c r="R65" s="310">
        <f t="shared" si="7"/>
        <v>30</v>
      </c>
      <c r="S65" s="302">
        <v>19</v>
      </c>
      <c r="T65" s="299">
        <v>29</v>
      </c>
      <c r="U65" s="312">
        <f t="shared" si="8"/>
        <v>-10</v>
      </c>
      <c r="V65" s="312">
        <f t="shared" si="9"/>
        <v>24</v>
      </c>
      <c r="W65" s="312">
        <f t="shared" si="10"/>
        <v>6</v>
      </c>
      <c r="X65" s="304" t="s">
        <v>1609</v>
      </c>
      <c r="Y65" s="304" t="s">
        <v>1987</v>
      </c>
      <c r="Z65" s="304" t="s">
        <v>1547</v>
      </c>
      <c r="AA65" s="295">
        <v>5.041239</v>
      </c>
      <c r="AB65" s="309">
        <v>5041239</v>
      </c>
      <c r="AC65" s="292">
        <v>10977721</v>
      </c>
      <c r="AD65" s="296">
        <f t="shared" si="11"/>
        <v>63.274132000000002</v>
      </c>
      <c r="AE65" s="292">
        <v>63274132</v>
      </c>
      <c r="AF65" s="306">
        <f t="shared" si="12"/>
        <v>6.7216520000000002E-2</v>
      </c>
      <c r="AG65" s="304"/>
      <c r="AH65" s="304"/>
      <c r="AI65" s="307" t="s">
        <v>4421</v>
      </c>
      <c r="AJ65" s="304"/>
    </row>
    <row r="66" spans="1:36">
      <c r="A66" s="308" t="s">
        <v>4327</v>
      </c>
      <c r="B66" s="292">
        <f t="shared" si="0"/>
        <v>86.608789000000002</v>
      </c>
      <c r="C66" s="293">
        <f t="shared" si="1"/>
        <v>1.0826098625</v>
      </c>
      <c r="D66" s="294">
        <f t="shared" si="2"/>
        <v>1.0826098625</v>
      </c>
      <c r="E66" s="295">
        <v>80</v>
      </c>
      <c r="F66" s="296">
        <f t="shared" si="3"/>
        <v>47.536777999999998</v>
      </c>
      <c r="G66" s="297">
        <f t="shared" si="4"/>
        <v>0.54886782910681264</v>
      </c>
      <c r="H66" s="296">
        <f t="shared" si="5"/>
        <v>39.072011000000003</v>
      </c>
      <c r="I66" s="298">
        <f t="shared" si="6"/>
        <v>0.4511321708931873</v>
      </c>
      <c r="J66" s="292">
        <v>86608789</v>
      </c>
      <c r="K66" s="299">
        <v>2007</v>
      </c>
      <c r="L66" s="300" t="s">
        <v>16</v>
      </c>
      <c r="M66" s="301"/>
      <c r="N66" s="301"/>
      <c r="O66" s="301"/>
      <c r="P66" s="301">
        <v>52</v>
      </c>
      <c r="Q66" s="317">
        <v>56</v>
      </c>
      <c r="R66" s="303">
        <f t="shared" si="7"/>
        <v>54</v>
      </c>
      <c r="S66" s="317">
        <v>76</v>
      </c>
      <c r="T66" s="317">
        <v>61</v>
      </c>
      <c r="U66" s="299">
        <f t="shared" si="8"/>
        <v>15</v>
      </c>
      <c r="V66" s="299">
        <f t="shared" si="9"/>
        <v>68.5</v>
      </c>
      <c r="W66" s="301">
        <f t="shared" si="10"/>
        <v>-14.5</v>
      </c>
      <c r="X66" s="319" t="s">
        <v>1534</v>
      </c>
      <c r="Y66" s="318" t="s">
        <v>1534</v>
      </c>
      <c r="Z66" s="304" t="s">
        <v>1547</v>
      </c>
      <c r="AA66" s="296">
        <v>17.135055000000001</v>
      </c>
      <c r="AB66" s="305">
        <v>17135055</v>
      </c>
      <c r="AC66" s="292">
        <v>47536778</v>
      </c>
      <c r="AD66" s="296">
        <f t="shared" si="11"/>
        <v>39.072011000000003</v>
      </c>
      <c r="AE66" s="292">
        <v>39072011</v>
      </c>
      <c r="AF66" s="306">
        <f t="shared" si="12"/>
        <v>0.21418818750000002</v>
      </c>
      <c r="AG66" s="318"/>
      <c r="AH66" s="304"/>
      <c r="AI66" s="307" t="s">
        <v>4328</v>
      </c>
      <c r="AJ66" s="304"/>
    </row>
    <row r="67" spans="1:36">
      <c r="A67" s="308" t="s">
        <v>4719</v>
      </c>
      <c r="B67" s="292">
        <f t="shared" si="0"/>
        <v>40.170558</v>
      </c>
      <c r="C67" s="293">
        <f t="shared" si="1"/>
        <v>0.50213197499999995</v>
      </c>
      <c r="D67" s="294">
        <f t="shared" si="2"/>
        <v>0.50213197499999995</v>
      </c>
      <c r="E67" s="295">
        <v>80</v>
      </c>
      <c r="F67" s="296">
        <f t="shared" si="3"/>
        <v>15.074191000000001</v>
      </c>
      <c r="G67" s="297">
        <f t="shared" si="4"/>
        <v>0.37525470768914887</v>
      </c>
      <c r="H67" s="296">
        <f t="shared" si="5"/>
        <v>25.096367000000001</v>
      </c>
      <c r="I67" s="298">
        <f t="shared" si="6"/>
        <v>0.62474529231085119</v>
      </c>
      <c r="J67" s="292">
        <v>40170558</v>
      </c>
      <c r="K67" s="299">
        <v>2007</v>
      </c>
      <c r="L67" s="300" t="s">
        <v>16</v>
      </c>
      <c r="M67" s="301"/>
      <c r="N67" s="301"/>
      <c r="O67" s="301"/>
      <c r="P67" s="301">
        <v>19</v>
      </c>
      <c r="Q67" s="299">
        <v>45</v>
      </c>
      <c r="R67" s="303">
        <f t="shared" si="7"/>
        <v>32</v>
      </c>
      <c r="S67" s="299">
        <v>40</v>
      </c>
      <c r="T67" s="299">
        <v>72</v>
      </c>
      <c r="U67" s="299">
        <f t="shared" si="8"/>
        <v>-32</v>
      </c>
      <c r="V67" s="299">
        <f t="shared" si="9"/>
        <v>56</v>
      </c>
      <c r="W67" s="301">
        <f t="shared" si="10"/>
        <v>-24</v>
      </c>
      <c r="X67" s="304" t="s">
        <v>1636</v>
      </c>
      <c r="Y67" s="304" t="s">
        <v>1761</v>
      </c>
      <c r="Z67" s="304" t="s">
        <v>1541</v>
      </c>
      <c r="AA67" s="294">
        <v>5.9514089999999999</v>
      </c>
      <c r="AB67" s="305">
        <v>5951409</v>
      </c>
      <c r="AC67" s="292">
        <v>15074191</v>
      </c>
      <c r="AD67" s="296">
        <f t="shared" si="11"/>
        <v>25.096367000000001</v>
      </c>
      <c r="AE67" s="292">
        <v>25096367</v>
      </c>
      <c r="AF67" s="306">
        <f t="shared" si="12"/>
        <v>7.4392612499999997E-2</v>
      </c>
      <c r="AG67" s="304"/>
      <c r="AH67" s="304"/>
      <c r="AI67" s="307" t="s">
        <v>4720</v>
      </c>
      <c r="AJ67" s="304"/>
    </row>
    <row r="68" spans="1:36">
      <c r="A68" s="308" t="s">
        <v>249</v>
      </c>
      <c r="B68" s="292">
        <f t="shared" si="0"/>
        <v>340.48765200000003</v>
      </c>
      <c r="C68" s="293">
        <f t="shared" si="1"/>
        <v>4.0057370823529412</v>
      </c>
      <c r="D68" s="294">
        <f t="shared" si="2"/>
        <v>4.0057370823529412</v>
      </c>
      <c r="E68" s="295">
        <v>85</v>
      </c>
      <c r="F68" s="296">
        <f t="shared" si="3"/>
        <v>127.80726199999999</v>
      </c>
      <c r="G68" s="297">
        <f t="shared" si="4"/>
        <v>0.37536533630300339</v>
      </c>
      <c r="H68" s="296">
        <f t="shared" si="5"/>
        <v>212.68039000000002</v>
      </c>
      <c r="I68" s="298">
        <f t="shared" si="6"/>
        <v>0.62463466369699661</v>
      </c>
      <c r="J68" s="292">
        <v>340487652</v>
      </c>
      <c r="K68" s="299">
        <v>2007</v>
      </c>
      <c r="L68" s="300" t="s">
        <v>16</v>
      </c>
      <c r="M68" s="301"/>
      <c r="N68" s="301"/>
      <c r="O68" s="301"/>
      <c r="P68" s="301">
        <v>93</v>
      </c>
      <c r="Q68" s="317">
        <v>75</v>
      </c>
      <c r="R68" s="303">
        <f t="shared" si="7"/>
        <v>84</v>
      </c>
      <c r="S68" s="317">
        <v>80</v>
      </c>
      <c r="T68" s="317">
        <v>83</v>
      </c>
      <c r="U68" s="299">
        <f t="shared" si="8"/>
        <v>-3</v>
      </c>
      <c r="V68" s="299">
        <f t="shared" si="9"/>
        <v>81.5</v>
      </c>
      <c r="W68" s="301">
        <f t="shared" si="10"/>
        <v>2.5</v>
      </c>
      <c r="X68" s="318" t="s">
        <v>2011</v>
      </c>
      <c r="Y68" s="318" t="s">
        <v>2477</v>
      </c>
      <c r="Z68" s="304" t="s">
        <v>1547</v>
      </c>
      <c r="AA68" s="296">
        <v>34.440317</v>
      </c>
      <c r="AB68" s="309">
        <v>34440317</v>
      </c>
      <c r="AC68" s="292">
        <v>127807262</v>
      </c>
      <c r="AD68" s="296">
        <f t="shared" si="11"/>
        <v>212.68038999999999</v>
      </c>
      <c r="AE68" s="292">
        <v>212680390</v>
      </c>
      <c r="AF68" s="306">
        <f t="shared" si="12"/>
        <v>0.40518019999999999</v>
      </c>
      <c r="AG68" s="318"/>
      <c r="AH68" s="304"/>
      <c r="AI68" s="307" t="s">
        <v>2478</v>
      </c>
      <c r="AJ68" s="304"/>
    </row>
    <row r="69" spans="1:36">
      <c r="A69" s="308" t="s">
        <v>2588</v>
      </c>
      <c r="B69" s="292">
        <f t="shared" si="0"/>
        <v>311.31262400000003</v>
      </c>
      <c r="C69" s="293">
        <f t="shared" si="1"/>
        <v>3.6625014588235296</v>
      </c>
      <c r="D69" s="294">
        <f t="shared" si="2"/>
        <v>3.6625014588235296</v>
      </c>
      <c r="E69" s="295">
        <v>85</v>
      </c>
      <c r="F69" s="296">
        <f t="shared" si="3"/>
        <v>117.154724</v>
      </c>
      <c r="G69" s="297">
        <f t="shared" si="4"/>
        <v>0.37632500248367695</v>
      </c>
      <c r="H69" s="296">
        <f t="shared" si="5"/>
        <v>194.15790000000004</v>
      </c>
      <c r="I69" s="298">
        <f t="shared" si="6"/>
        <v>0.62367499751632305</v>
      </c>
      <c r="J69" s="292">
        <v>311312624</v>
      </c>
      <c r="K69" s="299">
        <v>2007</v>
      </c>
      <c r="L69" s="300" t="s">
        <v>16</v>
      </c>
      <c r="M69" s="301"/>
      <c r="N69" s="301"/>
      <c r="O69" s="301"/>
      <c r="P69" s="301">
        <v>70</v>
      </c>
      <c r="Q69" s="299">
        <v>62</v>
      </c>
      <c r="R69" s="303">
        <f t="shared" si="7"/>
        <v>66</v>
      </c>
      <c r="S69" s="299">
        <v>75</v>
      </c>
      <c r="T69" s="299">
        <v>64</v>
      </c>
      <c r="U69" s="299">
        <f t="shared" si="8"/>
        <v>11</v>
      </c>
      <c r="V69" s="299">
        <f t="shared" si="9"/>
        <v>69.5</v>
      </c>
      <c r="W69" s="301">
        <f t="shared" si="10"/>
        <v>-3.5</v>
      </c>
      <c r="X69" s="304" t="s">
        <v>1990</v>
      </c>
      <c r="Y69" s="304" t="s">
        <v>2589</v>
      </c>
      <c r="Z69" s="304" t="s">
        <v>1557</v>
      </c>
      <c r="AA69" s="294">
        <v>36.133403000000001</v>
      </c>
      <c r="AB69" s="305">
        <v>36133403</v>
      </c>
      <c r="AC69" s="292">
        <v>117154724</v>
      </c>
      <c r="AD69" s="296">
        <f t="shared" si="11"/>
        <v>194.15790000000001</v>
      </c>
      <c r="AE69" s="292">
        <v>194157900</v>
      </c>
      <c r="AF69" s="306">
        <f t="shared" si="12"/>
        <v>0.42509885882352944</v>
      </c>
      <c r="AG69" s="304"/>
      <c r="AH69" s="304"/>
      <c r="AI69" s="307" t="s">
        <v>2590</v>
      </c>
      <c r="AJ69" s="304"/>
    </row>
    <row r="70" spans="1:36">
      <c r="A70" s="308" t="s">
        <v>3431</v>
      </c>
      <c r="B70" s="292">
        <f t="shared" si="0"/>
        <v>186.05417399999999</v>
      </c>
      <c r="C70" s="293">
        <f t="shared" si="1"/>
        <v>2.1888726352941177</v>
      </c>
      <c r="D70" s="294">
        <f t="shared" si="2"/>
        <v>2.1888726352941177</v>
      </c>
      <c r="E70" s="295">
        <v>85</v>
      </c>
      <c r="F70" s="296">
        <f t="shared" si="3"/>
        <v>120.059556</v>
      </c>
      <c r="G70" s="297">
        <f t="shared" si="4"/>
        <v>0.64529353692435842</v>
      </c>
      <c r="H70" s="296">
        <f t="shared" si="5"/>
        <v>65.994618000000003</v>
      </c>
      <c r="I70" s="298">
        <f t="shared" si="6"/>
        <v>0.35470646307564163</v>
      </c>
      <c r="J70" s="292">
        <v>186054174</v>
      </c>
      <c r="K70" s="299">
        <v>2007</v>
      </c>
      <c r="L70" s="300" t="s">
        <v>16</v>
      </c>
      <c r="M70" s="301"/>
      <c r="N70" s="301"/>
      <c r="O70" s="301"/>
      <c r="P70" s="301">
        <v>13</v>
      </c>
      <c r="Q70" s="302">
        <v>37</v>
      </c>
      <c r="R70" s="310">
        <f t="shared" si="7"/>
        <v>25</v>
      </c>
      <c r="S70" s="302">
        <v>69</v>
      </c>
      <c r="T70" s="302">
        <v>53</v>
      </c>
      <c r="U70" s="312">
        <f t="shared" si="8"/>
        <v>16</v>
      </c>
      <c r="V70" s="312">
        <f t="shared" si="9"/>
        <v>61</v>
      </c>
      <c r="W70" s="312">
        <f t="shared" si="10"/>
        <v>-36</v>
      </c>
      <c r="X70" s="313" t="s">
        <v>1550</v>
      </c>
      <c r="Y70" s="313" t="s">
        <v>1550</v>
      </c>
      <c r="Z70" s="304" t="s">
        <v>1547</v>
      </c>
      <c r="AA70" s="295">
        <v>34.233750000000001</v>
      </c>
      <c r="AB70" s="305">
        <v>34233750</v>
      </c>
      <c r="AC70" s="292">
        <v>120059556</v>
      </c>
      <c r="AD70" s="296">
        <f t="shared" si="11"/>
        <v>65.994618000000003</v>
      </c>
      <c r="AE70" s="292">
        <v>65994618</v>
      </c>
      <c r="AF70" s="306">
        <f t="shared" si="12"/>
        <v>0.40275</v>
      </c>
      <c r="AG70" s="304"/>
      <c r="AH70" s="304"/>
      <c r="AI70" s="313" t="s">
        <v>1537</v>
      </c>
      <c r="AJ70" s="304"/>
    </row>
    <row r="71" spans="1:36">
      <c r="A71" s="308" t="s">
        <v>3744</v>
      </c>
      <c r="B71" s="292">
        <f t="shared" si="0"/>
        <v>149.04451299999999</v>
      </c>
      <c r="C71" s="293">
        <f t="shared" si="1"/>
        <v>1.7534648588235293</v>
      </c>
      <c r="D71" s="294">
        <f t="shared" si="2"/>
        <v>1.7534648588235293</v>
      </c>
      <c r="E71" s="295">
        <v>85</v>
      </c>
      <c r="F71" s="296">
        <f t="shared" si="3"/>
        <v>58.867694</v>
      </c>
      <c r="G71" s="297">
        <f t="shared" si="4"/>
        <v>0.39496720016791226</v>
      </c>
      <c r="H71" s="296">
        <f t="shared" si="5"/>
        <v>90.176819000000009</v>
      </c>
      <c r="I71" s="298">
        <f t="shared" si="6"/>
        <v>0.6050327998320878</v>
      </c>
      <c r="J71" s="292">
        <v>149044513</v>
      </c>
      <c r="K71" s="299">
        <v>2007</v>
      </c>
      <c r="L71" s="300" t="s">
        <v>16</v>
      </c>
      <c r="M71" s="301"/>
      <c r="N71" s="301"/>
      <c r="O71" s="301"/>
      <c r="P71" s="301">
        <v>78</v>
      </c>
      <c r="Q71" s="302">
        <v>64</v>
      </c>
      <c r="R71" s="310">
        <f t="shared" si="7"/>
        <v>71</v>
      </c>
      <c r="S71" s="311">
        <v>70</v>
      </c>
      <c r="T71" s="302">
        <v>87</v>
      </c>
      <c r="U71" s="312">
        <f t="shared" si="8"/>
        <v>-17</v>
      </c>
      <c r="V71" s="312">
        <f t="shared" si="9"/>
        <v>78.5</v>
      </c>
      <c r="W71" s="312">
        <f t="shared" si="10"/>
        <v>-7.5</v>
      </c>
      <c r="X71" s="313" t="s">
        <v>1601</v>
      </c>
      <c r="Y71" s="313" t="s">
        <v>1601</v>
      </c>
      <c r="Z71" s="304" t="s">
        <v>1547</v>
      </c>
      <c r="AA71" s="295">
        <v>17.640249000000001</v>
      </c>
      <c r="AB71" s="305">
        <v>17640249</v>
      </c>
      <c r="AC71" s="292">
        <v>58867694</v>
      </c>
      <c r="AD71" s="296">
        <f t="shared" si="11"/>
        <v>90.176818999999995</v>
      </c>
      <c r="AE71" s="292">
        <v>90176819</v>
      </c>
      <c r="AF71" s="306">
        <f t="shared" si="12"/>
        <v>0.2075323411764706</v>
      </c>
      <c r="AG71" s="304"/>
      <c r="AH71" s="304"/>
      <c r="AI71" s="307" t="s">
        <v>3745</v>
      </c>
      <c r="AJ71" s="304"/>
    </row>
    <row r="72" spans="1:36">
      <c r="A72" s="308" t="s">
        <v>3009</v>
      </c>
      <c r="B72" s="292">
        <f t="shared" si="0"/>
        <v>253.625427</v>
      </c>
      <c r="C72" s="293">
        <f t="shared" si="1"/>
        <v>2.8180603</v>
      </c>
      <c r="D72" s="294">
        <f t="shared" si="2"/>
        <v>2.8180603</v>
      </c>
      <c r="E72" s="295">
        <v>90</v>
      </c>
      <c r="F72" s="296">
        <f t="shared" si="3"/>
        <v>168.27355</v>
      </c>
      <c r="G72" s="297">
        <f t="shared" si="4"/>
        <v>0.66347271245796657</v>
      </c>
      <c r="H72" s="296">
        <f t="shared" si="5"/>
        <v>85.351877000000002</v>
      </c>
      <c r="I72" s="298">
        <f t="shared" si="6"/>
        <v>0.33652728754203337</v>
      </c>
      <c r="J72" s="292">
        <v>253625427</v>
      </c>
      <c r="K72" s="299">
        <v>2007</v>
      </c>
      <c r="L72" s="300" t="s">
        <v>16</v>
      </c>
      <c r="M72" s="301"/>
      <c r="N72" s="301"/>
      <c r="O72" s="301"/>
      <c r="P72" s="301">
        <v>14</v>
      </c>
      <c r="Q72" s="302">
        <v>27</v>
      </c>
      <c r="R72" s="310">
        <f t="shared" si="7"/>
        <v>20.5</v>
      </c>
      <c r="S72" s="302">
        <v>61</v>
      </c>
      <c r="T72" s="299">
        <v>48</v>
      </c>
      <c r="U72" s="312">
        <f t="shared" si="8"/>
        <v>13</v>
      </c>
      <c r="V72" s="312">
        <f t="shared" si="9"/>
        <v>54.5</v>
      </c>
      <c r="W72" s="312">
        <f t="shared" si="10"/>
        <v>-34</v>
      </c>
      <c r="X72" s="304" t="s">
        <v>1550</v>
      </c>
      <c r="Y72" s="304" t="s">
        <v>1550</v>
      </c>
      <c r="Z72" s="304" t="s">
        <v>1547</v>
      </c>
      <c r="AA72" s="295">
        <v>39.699022999999997</v>
      </c>
      <c r="AB72" s="305">
        <v>39699023</v>
      </c>
      <c r="AC72" s="292">
        <v>168273550</v>
      </c>
      <c r="AD72" s="296">
        <f t="shared" si="11"/>
        <v>85.351877000000002</v>
      </c>
      <c r="AE72" s="292">
        <v>85351877</v>
      </c>
      <c r="AF72" s="306">
        <f t="shared" si="12"/>
        <v>0.44110025555555554</v>
      </c>
      <c r="AG72" s="304"/>
      <c r="AH72" s="304"/>
      <c r="AI72" s="307" t="s">
        <v>3010</v>
      </c>
      <c r="AJ72" s="304"/>
    </row>
    <row r="73" spans="1:36">
      <c r="A73" s="308" t="s">
        <v>3112</v>
      </c>
      <c r="B73" s="292">
        <f t="shared" si="0"/>
        <v>267.90241400000002</v>
      </c>
      <c r="C73" s="293">
        <f t="shared" si="1"/>
        <v>2.6790241400000001</v>
      </c>
      <c r="D73" s="294">
        <f t="shared" si="2"/>
        <v>2.6790241400000001</v>
      </c>
      <c r="E73" s="295">
        <v>100</v>
      </c>
      <c r="F73" s="296">
        <f t="shared" si="3"/>
        <v>130.16464500000001</v>
      </c>
      <c r="G73" s="297">
        <f t="shared" si="4"/>
        <v>0.48586589070451602</v>
      </c>
      <c r="H73" s="296">
        <f t="shared" si="5"/>
        <v>137.73776900000001</v>
      </c>
      <c r="I73" s="298">
        <f t="shared" si="6"/>
        <v>0.51413410929548398</v>
      </c>
      <c r="J73" s="292">
        <v>267902414</v>
      </c>
      <c r="K73" s="299">
        <v>2007</v>
      </c>
      <c r="L73" s="300" t="s">
        <v>16</v>
      </c>
      <c r="M73" s="301"/>
      <c r="N73" s="301"/>
      <c r="O73" s="301"/>
      <c r="P73" s="301">
        <v>80</v>
      </c>
      <c r="Q73" s="302">
        <v>76</v>
      </c>
      <c r="R73" s="303">
        <f t="shared" si="7"/>
        <v>78</v>
      </c>
      <c r="S73" s="302">
        <v>87</v>
      </c>
      <c r="T73" s="302">
        <v>75</v>
      </c>
      <c r="U73" s="299">
        <f t="shared" si="8"/>
        <v>12</v>
      </c>
      <c r="V73" s="299">
        <f t="shared" si="9"/>
        <v>81</v>
      </c>
      <c r="W73" s="301">
        <f t="shared" si="10"/>
        <v>-3</v>
      </c>
      <c r="X73" s="313" t="s">
        <v>1990</v>
      </c>
      <c r="Y73" s="313" t="s">
        <v>2050</v>
      </c>
      <c r="Z73" s="304" t="s">
        <v>1536</v>
      </c>
      <c r="AA73" s="295">
        <v>43.565134999999998</v>
      </c>
      <c r="AB73" s="305">
        <v>43565135</v>
      </c>
      <c r="AC73" s="292">
        <v>130164645</v>
      </c>
      <c r="AD73" s="296">
        <f t="shared" si="11"/>
        <v>137.73776899999999</v>
      </c>
      <c r="AE73" s="292">
        <v>137737769</v>
      </c>
      <c r="AF73" s="306">
        <f t="shared" si="12"/>
        <v>0.43565134999999999</v>
      </c>
      <c r="AG73" s="304"/>
      <c r="AH73" s="304"/>
      <c r="AI73" s="307" t="s">
        <v>3113</v>
      </c>
      <c r="AJ73" s="304"/>
    </row>
    <row r="74" spans="1:36">
      <c r="A74" s="308" t="s">
        <v>3795</v>
      </c>
      <c r="B74" s="292">
        <f t="shared" si="0"/>
        <v>169.332978</v>
      </c>
      <c r="C74" s="293">
        <f t="shared" si="1"/>
        <v>1.69332978</v>
      </c>
      <c r="D74" s="294">
        <f t="shared" si="2"/>
        <v>1.69332978</v>
      </c>
      <c r="E74" s="295">
        <v>100</v>
      </c>
      <c r="F74" s="296">
        <f t="shared" si="3"/>
        <v>97.822170999999997</v>
      </c>
      <c r="G74" s="297">
        <f t="shared" si="4"/>
        <v>0.57769119846223926</v>
      </c>
      <c r="H74" s="296">
        <f t="shared" si="5"/>
        <v>71.510807</v>
      </c>
      <c r="I74" s="298">
        <f t="shared" si="6"/>
        <v>0.42230880153776068</v>
      </c>
      <c r="J74" s="292">
        <v>169332978</v>
      </c>
      <c r="K74" s="299">
        <v>2007</v>
      </c>
      <c r="L74" s="300" t="s">
        <v>16</v>
      </c>
      <c r="M74" s="301"/>
      <c r="N74" s="301"/>
      <c r="O74" s="301"/>
      <c r="P74" s="301">
        <v>66</v>
      </c>
      <c r="Q74" s="302">
        <v>61</v>
      </c>
      <c r="R74" s="310">
        <f t="shared" si="7"/>
        <v>63.5</v>
      </c>
      <c r="S74" s="302">
        <v>74</v>
      </c>
      <c r="T74" s="302">
        <v>66</v>
      </c>
      <c r="U74" s="312">
        <f t="shared" si="8"/>
        <v>8</v>
      </c>
      <c r="V74" s="312">
        <f t="shared" si="9"/>
        <v>70</v>
      </c>
      <c r="W74" s="312">
        <f t="shared" si="10"/>
        <v>-6.5</v>
      </c>
      <c r="X74" s="313" t="s">
        <v>1601</v>
      </c>
      <c r="Y74" s="313" t="s">
        <v>1601</v>
      </c>
      <c r="Z74" s="304" t="s">
        <v>1541</v>
      </c>
      <c r="AA74" s="295">
        <v>25.123781000000001</v>
      </c>
      <c r="AB74" s="305">
        <v>25123781</v>
      </c>
      <c r="AC74" s="292">
        <v>97822171</v>
      </c>
      <c r="AD74" s="296">
        <f t="shared" si="11"/>
        <v>71.510807</v>
      </c>
      <c r="AE74" s="292">
        <v>71510807</v>
      </c>
      <c r="AF74" s="306">
        <f t="shared" si="12"/>
        <v>0.25123781000000001</v>
      </c>
      <c r="AG74" s="304"/>
      <c r="AH74" s="304"/>
      <c r="AI74" s="307" t="s">
        <v>3796</v>
      </c>
      <c r="AJ74" s="304"/>
    </row>
    <row r="75" spans="1:36">
      <c r="A75" s="291" t="s">
        <v>973</v>
      </c>
      <c r="B75" s="292">
        <f t="shared" si="0"/>
        <v>442.82241399999998</v>
      </c>
      <c r="C75" s="293">
        <f t="shared" si="1"/>
        <v>4.0256583090909093</v>
      </c>
      <c r="D75" s="294">
        <f t="shared" si="2"/>
        <v>4.0256583090909093</v>
      </c>
      <c r="E75" s="295">
        <v>110</v>
      </c>
      <c r="F75" s="296">
        <f t="shared" si="3"/>
        <v>227.47107</v>
      </c>
      <c r="G75" s="297">
        <f t="shared" si="4"/>
        <v>0.51368463476196125</v>
      </c>
      <c r="H75" s="296">
        <f t="shared" si="5"/>
        <v>215.35134399999998</v>
      </c>
      <c r="I75" s="298">
        <f t="shared" si="6"/>
        <v>0.48631536523803875</v>
      </c>
      <c r="J75" s="292">
        <v>442822414</v>
      </c>
      <c r="K75" s="299">
        <v>2007</v>
      </c>
      <c r="L75" s="300" t="s">
        <v>16</v>
      </c>
      <c r="M75" s="301"/>
      <c r="N75" s="301"/>
      <c r="O75" s="301"/>
      <c r="P75" s="301">
        <v>93</v>
      </c>
      <c r="Q75" s="302">
        <v>85</v>
      </c>
      <c r="R75" s="303">
        <f t="shared" si="7"/>
        <v>89</v>
      </c>
      <c r="S75" s="302">
        <v>91</v>
      </c>
      <c r="T75" s="299">
        <v>74</v>
      </c>
      <c r="U75" s="299">
        <f t="shared" si="8"/>
        <v>17</v>
      </c>
      <c r="V75" s="299">
        <f t="shared" si="9"/>
        <v>82.5</v>
      </c>
      <c r="W75" s="301">
        <f t="shared" si="10"/>
        <v>6.5</v>
      </c>
      <c r="X75" s="304" t="s">
        <v>1609</v>
      </c>
      <c r="Y75" s="304" t="s">
        <v>2189</v>
      </c>
      <c r="Z75" s="304" t="s">
        <v>1541</v>
      </c>
      <c r="AA75" s="295">
        <v>69.283690000000007</v>
      </c>
      <c r="AB75" s="305">
        <v>69283690</v>
      </c>
      <c r="AC75" s="292">
        <v>227471070</v>
      </c>
      <c r="AD75" s="296">
        <f t="shared" si="11"/>
        <v>215.35134400000001</v>
      </c>
      <c r="AE75" s="292">
        <v>215351344</v>
      </c>
      <c r="AF75" s="306">
        <f t="shared" si="12"/>
        <v>0.62985172727272731</v>
      </c>
      <c r="AG75" s="304" t="s">
        <v>1615</v>
      </c>
      <c r="AH75" s="313" t="s">
        <v>2475</v>
      </c>
      <c r="AI75" s="307" t="s">
        <v>2476</v>
      </c>
      <c r="AJ75" s="304"/>
    </row>
    <row r="76" spans="1:36">
      <c r="A76" s="308" t="s">
        <v>525</v>
      </c>
      <c r="B76" s="292">
        <f t="shared" si="0"/>
        <v>383.53144600000002</v>
      </c>
      <c r="C76" s="293">
        <f t="shared" si="1"/>
        <v>3.4866495090909093</v>
      </c>
      <c r="D76" s="294">
        <f t="shared" si="2"/>
        <v>3.4866495090909093</v>
      </c>
      <c r="E76" s="295">
        <v>110</v>
      </c>
      <c r="F76" s="296">
        <f t="shared" si="3"/>
        <v>134.529403</v>
      </c>
      <c r="G76" s="297">
        <f t="shared" si="4"/>
        <v>0.35076498785969168</v>
      </c>
      <c r="H76" s="296">
        <f t="shared" si="5"/>
        <v>249.00204300000001</v>
      </c>
      <c r="I76" s="298">
        <f t="shared" si="6"/>
        <v>0.64923501214030832</v>
      </c>
      <c r="J76" s="292">
        <v>383531446</v>
      </c>
      <c r="K76" s="299">
        <v>2007</v>
      </c>
      <c r="L76" s="300" t="s">
        <v>16</v>
      </c>
      <c r="M76" s="301"/>
      <c r="N76" s="301"/>
      <c r="O76" s="301"/>
      <c r="P76" s="301">
        <v>79</v>
      </c>
      <c r="Q76" s="299">
        <v>69</v>
      </c>
      <c r="R76" s="310">
        <f t="shared" si="7"/>
        <v>74</v>
      </c>
      <c r="S76" s="299">
        <v>86</v>
      </c>
      <c r="T76" s="299">
        <v>69</v>
      </c>
      <c r="U76" s="292">
        <f t="shared" si="8"/>
        <v>17</v>
      </c>
      <c r="V76" s="299">
        <f t="shared" si="9"/>
        <v>77.5</v>
      </c>
      <c r="W76" s="321">
        <f t="shared" si="10"/>
        <v>-3.5</v>
      </c>
      <c r="X76" s="304" t="s">
        <v>1609</v>
      </c>
      <c r="Y76" s="304" t="s">
        <v>1609</v>
      </c>
      <c r="Z76" s="304" t="s">
        <v>1557</v>
      </c>
      <c r="AA76" s="294">
        <v>33.369559000000002</v>
      </c>
      <c r="AB76" s="305">
        <v>33369559</v>
      </c>
      <c r="AC76" s="292">
        <v>134529403</v>
      </c>
      <c r="AD76" s="296">
        <f t="shared" si="11"/>
        <v>249.00204299999999</v>
      </c>
      <c r="AE76" s="292">
        <v>249002043</v>
      </c>
      <c r="AF76" s="306">
        <f t="shared" si="12"/>
        <v>0.30335962727272731</v>
      </c>
      <c r="AG76" s="304"/>
      <c r="AH76" s="304"/>
      <c r="AI76" s="307" t="s">
        <v>2668</v>
      </c>
      <c r="AJ76" s="304"/>
    </row>
    <row r="77" spans="1:36">
      <c r="A77" s="308" t="s">
        <v>3518</v>
      </c>
      <c r="B77" s="292">
        <f t="shared" si="0"/>
        <v>228.738393</v>
      </c>
      <c r="C77" s="293">
        <f t="shared" si="1"/>
        <v>2.0794399363636362</v>
      </c>
      <c r="D77" s="294">
        <f t="shared" si="2"/>
        <v>2.0794399363636362</v>
      </c>
      <c r="E77" s="295">
        <v>110</v>
      </c>
      <c r="F77" s="296">
        <f t="shared" si="3"/>
        <v>115.80259599999999</v>
      </c>
      <c r="G77" s="297">
        <f t="shared" si="4"/>
        <v>0.50626654529307635</v>
      </c>
      <c r="H77" s="296">
        <f t="shared" si="5"/>
        <v>112.93579700000001</v>
      </c>
      <c r="I77" s="298">
        <f t="shared" si="6"/>
        <v>0.49373345470692365</v>
      </c>
      <c r="J77" s="292">
        <v>228738393</v>
      </c>
      <c r="K77" s="299">
        <v>2007</v>
      </c>
      <c r="L77" s="300" t="s">
        <v>16</v>
      </c>
      <c r="M77" s="301"/>
      <c r="N77" s="301"/>
      <c r="O77" s="301"/>
      <c r="P77" s="301">
        <v>28</v>
      </c>
      <c r="Q77" s="302">
        <v>35</v>
      </c>
      <c r="R77" s="310">
        <f t="shared" si="7"/>
        <v>31.5</v>
      </c>
      <c r="S77" s="302">
        <v>48</v>
      </c>
      <c r="T77" s="302">
        <v>38</v>
      </c>
      <c r="U77" s="312">
        <f t="shared" si="8"/>
        <v>10</v>
      </c>
      <c r="V77" s="312">
        <f t="shared" si="9"/>
        <v>43</v>
      </c>
      <c r="W77" s="312">
        <f t="shared" si="10"/>
        <v>-11.5</v>
      </c>
      <c r="X77" s="313" t="s">
        <v>1609</v>
      </c>
      <c r="Y77" s="313" t="s">
        <v>3177</v>
      </c>
      <c r="Z77" s="304" t="s">
        <v>1541</v>
      </c>
      <c r="AA77" s="295">
        <v>45.388835999999998</v>
      </c>
      <c r="AB77" s="305">
        <v>45388836</v>
      </c>
      <c r="AC77" s="292">
        <v>115802596</v>
      </c>
      <c r="AD77" s="296">
        <f t="shared" si="11"/>
        <v>112.93579699999999</v>
      </c>
      <c r="AE77" s="292">
        <v>112935797</v>
      </c>
      <c r="AF77" s="306">
        <f t="shared" si="12"/>
        <v>0.41262578181818182</v>
      </c>
      <c r="AG77" s="304"/>
      <c r="AH77" s="304"/>
      <c r="AI77" s="307" t="s">
        <v>3519</v>
      </c>
      <c r="AJ77" s="304"/>
    </row>
    <row r="78" spans="1:36">
      <c r="A78" s="308" t="s">
        <v>653</v>
      </c>
      <c r="B78" s="292">
        <f t="shared" si="0"/>
        <v>457.3646</v>
      </c>
      <c r="C78" s="293">
        <f t="shared" si="1"/>
        <v>3.5181892307692308</v>
      </c>
      <c r="D78" s="294">
        <f t="shared" si="2"/>
        <v>3.5181892307692308</v>
      </c>
      <c r="E78" s="295">
        <v>130</v>
      </c>
      <c r="F78" s="296">
        <f t="shared" si="3"/>
        <v>219.96411499999999</v>
      </c>
      <c r="G78" s="297">
        <f t="shared" si="4"/>
        <v>0.48093821646887408</v>
      </c>
      <c r="H78" s="296">
        <f t="shared" si="5"/>
        <v>237.400485</v>
      </c>
      <c r="I78" s="298">
        <f t="shared" si="6"/>
        <v>0.51906178353112598</v>
      </c>
      <c r="J78" s="292">
        <v>457364600</v>
      </c>
      <c r="K78" s="299">
        <v>2007</v>
      </c>
      <c r="L78" s="300" t="s">
        <v>16</v>
      </c>
      <c r="M78" s="301"/>
      <c r="N78" s="301"/>
      <c r="O78" s="301"/>
      <c r="P78" s="301">
        <v>31</v>
      </c>
      <c r="Q78" s="299">
        <v>48</v>
      </c>
      <c r="R78" s="303">
        <f t="shared" si="7"/>
        <v>39.5</v>
      </c>
      <c r="S78" s="299">
        <v>67</v>
      </c>
      <c r="T78" s="299">
        <v>57</v>
      </c>
      <c r="U78" s="299">
        <f t="shared" si="8"/>
        <v>10</v>
      </c>
      <c r="V78" s="299">
        <f t="shared" si="9"/>
        <v>62</v>
      </c>
      <c r="W78" s="301">
        <f t="shared" si="10"/>
        <v>-22.5</v>
      </c>
      <c r="X78" s="304" t="s">
        <v>1701</v>
      </c>
      <c r="Y78" s="304" t="s">
        <v>1701</v>
      </c>
      <c r="Z78" s="304" t="s">
        <v>1557</v>
      </c>
      <c r="AA78" s="294">
        <v>44.783771999999999</v>
      </c>
      <c r="AB78" s="305">
        <v>44783772</v>
      </c>
      <c r="AC78" s="292">
        <v>219964115</v>
      </c>
      <c r="AD78" s="296">
        <f t="shared" si="11"/>
        <v>237.400485</v>
      </c>
      <c r="AE78" s="292">
        <v>237400485</v>
      </c>
      <c r="AF78" s="306">
        <f t="shared" si="12"/>
        <v>0.34449055384615385</v>
      </c>
      <c r="AG78" s="304"/>
      <c r="AH78" s="304"/>
      <c r="AI78" s="307" t="s">
        <v>2646</v>
      </c>
      <c r="AJ78" s="304"/>
    </row>
    <row r="79" spans="1:36">
      <c r="A79" s="308" t="s">
        <v>3403</v>
      </c>
      <c r="B79" s="292">
        <f t="shared" si="0"/>
        <v>289.04776299999997</v>
      </c>
      <c r="C79" s="293">
        <f t="shared" si="1"/>
        <v>2.2234443307692304</v>
      </c>
      <c r="D79" s="294">
        <f t="shared" si="2"/>
        <v>2.2234443307692304</v>
      </c>
      <c r="E79" s="295">
        <v>130</v>
      </c>
      <c r="F79" s="296">
        <f t="shared" si="3"/>
        <v>131.921738</v>
      </c>
      <c r="G79" s="297">
        <f t="shared" si="4"/>
        <v>0.45640117270168951</v>
      </c>
      <c r="H79" s="296">
        <f t="shared" si="5"/>
        <v>157.126025</v>
      </c>
      <c r="I79" s="298">
        <f t="shared" si="6"/>
        <v>0.54359882729831055</v>
      </c>
      <c r="J79" s="292">
        <v>289047763</v>
      </c>
      <c r="K79" s="299">
        <v>2007</v>
      </c>
      <c r="L79" s="300" t="s">
        <v>16</v>
      </c>
      <c r="M79" s="301"/>
      <c r="N79" s="301"/>
      <c r="O79" s="301"/>
      <c r="P79" s="301">
        <v>35</v>
      </c>
      <c r="Q79" s="299">
        <v>45</v>
      </c>
      <c r="R79" s="303">
        <f t="shared" si="7"/>
        <v>40</v>
      </c>
      <c r="S79" s="299">
        <v>51</v>
      </c>
      <c r="T79" s="299">
        <v>64</v>
      </c>
      <c r="U79" s="299">
        <f t="shared" si="8"/>
        <v>-13</v>
      </c>
      <c r="V79" s="299">
        <f t="shared" si="9"/>
        <v>57.5</v>
      </c>
      <c r="W79" s="301">
        <f t="shared" si="10"/>
        <v>-17.5</v>
      </c>
      <c r="X79" s="304" t="s">
        <v>1609</v>
      </c>
      <c r="Y79" s="304" t="s">
        <v>2061</v>
      </c>
      <c r="Z79" s="304" t="s">
        <v>1557</v>
      </c>
      <c r="AA79" s="294">
        <v>58.051684000000002</v>
      </c>
      <c r="AB79" s="309">
        <v>58051684</v>
      </c>
      <c r="AC79" s="292">
        <v>131921738</v>
      </c>
      <c r="AD79" s="296">
        <f t="shared" si="11"/>
        <v>157.126025</v>
      </c>
      <c r="AE79" s="292">
        <v>157126025</v>
      </c>
      <c r="AF79" s="306">
        <f t="shared" si="12"/>
        <v>0.4465514153846154</v>
      </c>
      <c r="AG79" s="304"/>
      <c r="AH79" s="304"/>
      <c r="AI79" s="307" t="s">
        <v>3404</v>
      </c>
      <c r="AJ79" s="304"/>
    </row>
    <row r="80" spans="1:36">
      <c r="A80" s="308" t="s">
        <v>3682</v>
      </c>
      <c r="B80" s="292">
        <f t="shared" si="0"/>
        <v>258.02223300000003</v>
      </c>
      <c r="C80" s="293">
        <f t="shared" si="1"/>
        <v>1.8430159500000003</v>
      </c>
      <c r="D80" s="294">
        <f t="shared" si="2"/>
        <v>1.8430159500000003</v>
      </c>
      <c r="E80" s="295">
        <v>140</v>
      </c>
      <c r="F80" s="296">
        <f t="shared" si="3"/>
        <v>140.125968</v>
      </c>
      <c r="G80" s="297">
        <f t="shared" si="4"/>
        <v>0.5430771076227372</v>
      </c>
      <c r="H80" s="296">
        <f t="shared" si="5"/>
        <v>117.89626500000001</v>
      </c>
      <c r="I80" s="298">
        <f t="shared" si="6"/>
        <v>0.45692289237726269</v>
      </c>
      <c r="J80" s="292">
        <v>258022233</v>
      </c>
      <c r="K80" s="299">
        <v>2007</v>
      </c>
      <c r="L80" s="300" t="s">
        <v>16</v>
      </c>
      <c r="M80" s="301"/>
      <c r="N80" s="301"/>
      <c r="O80" s="301"/>
      <c r="P80" s="301">
        <v>20</v>
      </c>
      <c r="Q80" s="299">
        <v>44</v>
      </c>
      <c r="R80" s="310">
        <f t="shared" si="7"/>
        <v>32</v>
      </c>
      <c r="S80" s="299">
        <v>63</v>
      </c>
      <c r="T80" s="299">
        <v>65</v>
      </c>
      <c r="U80" s="312">
        <f t="shared" si="8"/>
        <v>-2</v>
      </c>
      <c r="V80" s="312">
        <f t="shared" si="9"/>
        <v>64</v>
      </c>
      <c r="W80" s="312">
        <f t="shared" si="10"/>
        <v>-32</v>
      </c>
      <c r="X80" s="304" t="s">
        <v>1609</v>
      </c>
      <c r="Y80" s="304" t="s">
        <v>1842</v>
      </c>
      <c r="Z80" s="304" t="s">
        <v>1557</v>
      </c>
      <c r="AA80" s="294">
        <v>49.100158</v>
      </c>
      <c r="AB80" s="305">
        <v>49100158</v>
      </c>
      <c r="AC80" s="292">
        <v>140125968</v>
      </c>
      <c r="AD80" s="296">
        <f t="shared" si="11"/>
        <v>117.896265</v>
      </c>
      <c r="AE80" s="292">
        <v>117896265</v>
      </c>
      <c r="AF80" s="306">
        <f t="shared" si="12"/>
        <v>0.35071541428571429</v>
      </c>
      <c r="AG80" s="304"/>
      <c r="AH80" s="304"/>
      <c r="AI80" s="313" t="s">
        <v>1537</v>
      </c>
      <c r="AJ80" s="304"/>
    </row>
    <row r="81" spans="1:36">
      <c r="A81" s="291" t="s">
        <v>1243</v>
      </c>
      <c r="B81" s="292">
        <f t="shared" si="0"/>
        <v>708.27258099999995</v>
      </c>
      <c r="C81" s="293">
        <f t="shared" si="1"/>
        <v>4.7218172066666666</v>
      </c>
      <c r="D81" s="294">
        <f t="shared" si="2"/>
        <v>4.7218172066666666</v>
      </c>
      <c r="E81" s="295">
        <v>150</v>
      </c>
      <c r="F81" s="296">
        <f t="shared" si="3"/>
        <v>319.24619300000001</v>
      </c>
      <c r="G81" s="297">
        <f t="shared" si="4"/>
        <v>0.45073916676156073</v>
      </c>
      <c r="H81" s="296">
        <f t="shared" si="5"/>
        <v>389.026388</v>
      </c>
      <c r="I81" s="298">
        <f t="shared" si="6"/>
        <v>0.54926083323843933</v>
      </c>
      <c r="J81" s="292">
        <v>708272581</v>
      </c>
      <c r="K81" s="299">
        <v>2007</v>
      </c>
      <c r="L81" s="300" t="s">
        <v>16</v>
      </c>
      <c r="M81" s="301"/>
      <c r="N81" s="301"/>
      <c r="O81" s="301"/>
      <c r="P81" s="301">
        <v>57</v>
      </c>
      <c r="Q81" s="302">
        <v>61</v>
      </c>
      <c r="R81" s="310">
        <f t="shared" si="7"/>
        <v>59</v>
      </c>
      <c r="S81" s="311">
        <v>86</v>
      </c>
      <c r="T81" s="302">
        <v>69</v>
      </c>
      <c r="U81" s="292">
        <f t="shared" si="8"/>
        <v>17</v>
      </c>
      <c r="V81" s="299">
        <f t="shared" si="9"/>
        <v>77.5</v>
      </c>
      <c r="W81" s="321">
        <f t="shared" si="10"/>
        <v>-18.5</v>
      </c>
      <c r="X81" s="304" t="s">
        <v>1636</v>
      </c>
      <c r="Y81" s="313" t="s">
        <v>1691</v>
      </c>
      <c r="Z81" s="304" t="s">
        <v>1541</v>
      </c>
      <c r="AA81" s="295">
        <v>70.502384000000006</v>
      </c>
      <c r="AB81" s="305">
        <v>70502384</v>
      </c>
      <c r="AC81" s="292">
        <v>319246193</v>
      </c>
      <c r="AD81" s="296">
        <f t="shared" si="11"/>
        <v>389.026388</v>
      </c>
      <c r="AE81" s="292">
        <v>389026388</v>
      </c>
      <c r="AF81" s="306">
        <f t="shared" si="12"/>
        <v>0.47001589333333338</v>
      </c>
      <c r="AG81" s="304"/>
      <c r="AH81" s="304"/>
      <c r="AI81" s="307" t="s">
        <v>2283</v>
      </c>
      <c r="AJ81" s="304"/>
    </row>
    <row r="82" spans="1:36">
      <c r="A82" s="291" t="s">
        <v>763</v>
      </c>
      <c r="B82" s="292">
        <f t="shared" si="0"/>
        <v>621.42483800000002</v>
      </c>
      <c r="C82" s="293">
        <f t="shared" si="1"/>
        <v>4.1428322533333333</v>
      </c>
      <c r="D82" s="294">
        <f t="shared" si="2"/>
        <v>4.1428322533333333</v>
      </c>
      <c r="E82" s="295">
        <v>150</v>
      </c>
      <c r="F82" s="296">
        <f t="shared" si="3"/>
        <v>206.44565399999999</v>
      </c>
      <c r="G82" s="297">
        <f t="shared" si="4"/>
        <v>0.33221339311834841</v>
      </c>
      <c r="H82" s="296">
        <f t="shared" si="5"/>
        <v>414.97918400000003</v>
      </c>
      <c r="I82" s="298">
        <f t="shared" si="6"/>
        <v>0.66778660688165159</v>
      </c>
      <c r="J82" s="292">
        <v>621424838</v>
      </c>
      <c r="K82" s="299">
        <v>2007</v>
      </c>
      <c r="L82" s="300" t="s">
        <v>16</v>
      </c>
      <c r="M82" s="301"/>
      <c r="N82" s="301"/>
      <c r="O82" s="301"/>
      <c r="P82" s="301">
        <v>97</v>
      </c>
      <c r="Q82" s="302">
        <v>96</v>
      </c>
      <c r="R82" s="310">
        <f t="shared" si="7"/>
        <v>96.5</v>
      </c>
      <c r="S82" s="302">
        <v>87</v>
      </c>
      <c r="T82" s="299">
        <v>86</v>
      </c>
      <c r="U82" s="292">
        <f t="shared" si="8"/>
        <v>1</v>
      </c>
      <c r="V82" s="299">
        <f t="shared" si="9"/>
        <v>86.5</v>
      </c>
      <c r="W82" s="321">
        <f t="shared" si="10"/>
        <v>10</v>
      </c>
      <c r="X82" s="304" t="s">
        <v>1601</v>
      </c>
      <c r="Y82" s="304" t="s">
        <v>1601</v>
      </c>
      <c r="Z82" s="304" t="s">
        <v>1547</v>
      </c>
      <c r="AA82" s="295">
        <v>47.027394999999999</v>
      </c>
      <c r="AB82" s="305">
        <v>47027395</v>
      </c>
      <c r="AC82" s="292">
        <v>206445654</v>
      </c>
      <c r="AD82" s="296">
        <f t="shared" si="11"/>
        <v>414.97918399999998</v>
      </c>
      <c r="AE82" s="292">
        <v>414979184</v>
      </c>
      <c r="AF82" s="306">
        <f t="shared" si="12"/>
        <v>0.31351596666666665</v>
      </c>
      <c r="AG82" s="304" t="s">
        <v>1615</v>
      </c>
      <c r="AH82" s="313" t="s">
        <v>1846</v>
      </c>
      <c r="AI82" s="307" t="s">
        <v>2440</v>
      </c>
      <c r="AJ82" s="304"/>
    </row>
    <row r="83" spans="1:36">
      <c r="A83" s="308" t="s">
        <v>381</v>
      </c>
      <c r="B83" s="292">
        <f t="shared" si="0"/>
        <v>584.15542500000004</v>
      </c>
      <c r="C83" s="293">
        <f t="shared" si="1"/>
        <v>3.8943695000000003</v>
      </c>
      <c r="D83" s="294">
        <f t="shared" si="2"/>
        <v>3.8943695000000003</v>
      </c>
      <c r="E83" s="295">
        <v>150</v>
      </c>
      <c r="F83" s="296">
        <f t="shared" si="3"/>
        <v>256.39301</v>
      </c>
      <c r="G83" s="297">
        <f t="shared" si="4"/>
        <v>0.43891231515995932</v>
      </c>
      <c r="H83" s="296">
        <f t="shared" si="5"/>
        <v>327.76241500000003</v>
      </c>
      <c r="I83" s="298">
        <f t="shared" si="6"/>
        <v>0.56108768484004068</v>
      </c>
      <c r="J83" s="292">
        <v>584155425</v>
      </c>
      <c r="K83" s="299">
        <v>2007</v>
      </c>
      <c r="L83" s="300" t="s">
        <v>16</v>
      </c>
      <c r="M83" s="301"/>
      <c r="N83" s="301"/>
      <c r="O83" s="301"/>
      <c r="P83" s="301">
        <v>69</v>
      </c>
      <c r="Q83" s="299">
        <v>65</v>
      </c>
      <c r="R83" s="310">
        <f t="shared" si="7"/>
        <v>67</v>
      </c>
      <c r="S83" s="299">
        <v>68</v>
      </c>
      <c r="T83" s="299">
        <v>71</v>
      </c>
      <c r="U83" s="292">
        <f t="shared" si="8"/>
        <v>-3</v>
      </c>
      <c r="V83" s="299">
        <f t="shared" si="9"/>
        <v>69.5</v>
      </c>
      <c r="W83" s="321">
        <f t="shared" si="10"/>
        <v>-2.5</v>
      </c>
      <c r="X83" s="304" t="s">
        <v>1636</v>
      </c>
      <c r="Y83" s="304" t="s">
        <v>1739</v>
      </c>
      <c r="Z83" s="304" t="s">
        <v>1541</v>
      </c>
      <c r="AA83" s="294">
        <v>77.211320999999998</v>
      </c>
      <c r="AB83" s="305">
        <v>77211321</v>
      </c>
      <c r="AC83" s="292">
        <v>256393010</v>
      </c>
      <c r="AD83" s="296">
        <f t="shared" si="11"/>
        <v>327.76241499999998</v>
      </c>
      <c r="AE83" s="292">
        <v>327762415</v>
      </c>
      <c r="AF83" s="306">
        <f t="shared" si="12"/>
        <v>0.51474213999999996</v>
      </c>
      <c r="AG83" s="304"/>
      <c r="AH83" s="304"/>
      <c r="AI83" s="307" t="s">
        <v>2525</v>
      </c>
      <c r="AJ83" s="304"/>
    </row>
    <row r="84" spans="1:36">
      <c r="A84" s="308" t="s">
        <v>3636</v>
      </c>
      <c r="B84" s="292">
        <f t="shared" si="0"/>
        <v>287.12356599999998</v>
      </c>
      <c r="C84" s="293">
        <f t="shared" si="1"/>
        <v>1.9141571066666665</v>
      </c>
      <c r="D84" s="294">
        <f t="shared" si="2"/>
        <v>1.9141571066666665</v>
      </c>
      <c r="E84" s="295">
        <v>150</v>
      </c>
      <c r="F84" s="296">
        <f t="shared" si="3"/>
        <v>126.631277</v>
      </c>
      <c r="G84" s="297">
        <f t="shared" si="4"/>
        <v>0.44103407729339777</v>
      </c>
      <c r="H84" s="296">
        <f t="shared" si="5"/>
        <v>160.49228899999997</v>
      </c>
      <c r="I84" s="298">
        <f t="shared" si="6"/>
        <v>0.55896592270660217</v>
      </c>
      <c r="J84" s="292">
        <v>287123566</v>
      </c>
      <c r="K84" s="299">
        <v>2007</v>
      </c>
      <c r="L84" s="300" t="s">
        <v>16</v>
      </c>
      <c r="M84" s="301"/>
      <c r="N84" s="301"/>
      <c r="O84" s="301"/>
      <c r="P84" s="301">
        <v>52</v>
      </c>
      <c r="Q84" s="299">
        <v>54</v>
      </c>
      <c r="R84" s="303">
        <f t="shared" si="7"/>
        <v>53</v>
      </c>
      <c r="S84" s="299">
        <v>53</v>
      </c>
      <c r="T84" s="299">
        <v>64</v>
      </c>
      <c r="U84" s="299">
        <f t="shared" si="8"/>
        <v>-11</v>
      </c>
      <c r="V84" s="299">
        <f t="shared" si="9"/>
        <v>58.5</v>
      </c>
      <c r="W84" s="301">
        <f t="shared" si="10"/>
        <v>-5.5</v>
      </c>
      <c r="X84" s="304" t="s">
        <v>1601</v>
      </c>
      <c r="Y84" s="304" t="s">
        <v>1601</v>
      </c>
      <c r="Z84" s="304" t="s">
        <v>1547</v>
      </c>
      <c r="AA84" s="294">
        <v>38.021044000000003</v>
      </c>
      <c r="AB84" s="309">
        <v>38021044</v>
      </c>
      <c r="AC84" s="292">
        <v>126631277</v>
      </c>
      <c r="AD84" s="296">
        <f t="shared" si="11"/>
        <v>160.492289</v>
      </c>
      <c r="AE84" s="292">
        <v>160492289</v>
      </c>
      <c r="AF84" s="306">
        <f t="shared" si="12"/>
        <v>0.25347362666666667</v>
      </c>
      <c r="AG84" s="304"/>
      <c r="AH84" s="304"/>
      <c r="AI84" s="307" t="s">
        <v>3637</v>
      </c>
      <c r="AJ84" s="304"/>
    </row>
    <row r="85" spans="1:36">
      <c r="A85" s="308" t="s">
        <v>4110</v>
      </c>
      <c r="B85" s="292">
        <f t="shared" si="0"/>
        <v>196.26409100000001</v>
      </c>
      <c r="C85" s="293">
        <f t="shared" si="1"/>
        <v>1.3084272733333333</v>
      </c>
      <c r="D85" s="294">
        <f t="shared" si="2"/>
        <v>1.3084272733333333</v>
      </c>
      <c r="E85" s="295">
        <v>150</v>
      </c>
      <c r="F85" s="296">
        <f t="shared" si="3"/>
        <v>82.195215000000005</v>
      </c>
      <c r="G85" s="297">
        <f t="shared" si="4"/>
        <v>0.41879905071376505</v>
      </c>
      <c r="H85" s="296">
        <f t="shared" si="5"/>
        <v>114.06887599999999</v>
      </c>
      <c r="I85" s="298">
        <f t="shared" si="6"/>
        <v>0.58120094928623489</v>
      </c>
      <c r="J85" s="292">
        <v>196264091</v>
      </c>
      <c r="K85" s="299">
        <v>2007</v>
      </c>
      <c r="L85" s="300" t="s">
        <v>16</v>
      </c>
      <c r="M85" s="301"/>
      <c r="N85" s="301"/>
      <c r="O85" s="301"/>
      <c r="P85" s="301">
        <v>71</v>
      </c>
      <c r="Q85" s="299">
        <v>59</v>
      </c>
      <c r="R85" s="310">
        <f t="shared" si="7"/>
        <v>65</v>
      </c>
      <c r="S85" s="299">
        <v>50</v>
      </c>
      <c r="T85" s="299">
        <v>63</v>
      </c>
      <c r="U85" s="312">
        <f t="shared" si="8"/>
        <v>-13</v>
      </c>
      <c r="V85" s="312">
        <f t="shared" si="9"/>
        <v>56.5</v>
      </c>
      <c r="W85" s="312">
        <f t="shared" si="10"/>
        <v>8.5</v>
      </c>
      <c r="X85" s="304" t="s">
        <v>1601</v>
      </c>
      <c r="Y85" s="304" t="s">
        <v>1601</v>
      </c>
      <c r="Z85" s="304" t="s">
        <v>1547</v>
      </c>
      <c r="AA85" s="294">
        <v>27.515871000000001</v>
      </c>
      <c r="AB85" s="309">
        <v>27515871</v>
      </c>
      <c r="AC85" s="292">
        <v>82195215</v>
      </c>
      <c r="AD85" s="296">
        <f t="shared" si="11"/>
        <v>114.068876</v>
      </c>
      <c r="AE85" s="292">
        <v>114068876</v>
      </c>
      <c r="AF85" s="306">
        <f t="shared" si="12"/>
        <v>0.18343914</v>
      </c>
      <c r="AG85" s="304"/>
      <c r="AH85" s="304"/>
      <c r="AI85" s="307" t="s">
        <v>4111</v>
      </c>
      <c r="AJ85" s="304"/>
    </row>
    <row r="86" spans="1:36">
      <c r="A86" s="291" t="s">
        <v>838</v>
      </c>
      <c r="B86" s="292">
        <f t="shared" si="0"/>
        <v>798.95816500000001</v>
      </c>
      <c r="C86" s="293">
        <f t="shared" si="1"/>
        <v>4.9934885312499997</v>
      </c>
      <c r="D86" s="294">
        <f t="shared" si="2"/>
        <v>4.9934885312499997</v>
      </c>
      <c r="E86" s="295">
        <v>160</v>
      </c>
      <c r="F86" s="296">
        <f t="shared" si="3"/>
        <v>322.719944</v>
      </c>
      <c r="G86" s="297">
        <f t="shared" si="4"/>
        <v>0.40392596025350086</v>
      </c>
      <c r="H86" s="296">
        <f t="shared" si="5"/>
        <v>476.23822099999995</v>
      </c>
      <c r="I86" s="298">
        <f t="shared" si="6"/>
        <v>0.59607403974649908</v>
      </c>
      <c r="J86" s="292">
        <v>798958165</v>
      </c>
      <c r="K86" s="299">
        <v>2007</v>
      </c>
      <c r="L86" s="300" t="s">
        <v>16</v>
      </c>
      <c r="M86" s="301"/>
      <c r="N86" s="301"/>
      <c r="O86" s="301"/>
      <c r="P86" s="301">
        <v>42</v>
      </c>
      <c r="Q86" s="302">
        <v>58</v>
      </c>
      <c r="R86" s="310">
        <f t="shared" si="7"/>
        <v>50</v>
      </c>
      <c r="S86" s="302">
        <v>52</v>
      </c>
      <c r="T86" s="299">
        <v>66</v>
      </c>
      <c r="U86" s="292">
        <f t="shared" si="8"/>
        <v>-14</v>
      </c>
      <c r="V86" s="299">
        <f t="shared" si="9"/>
        <v>59</v>
      </c>
      <c r="W86" s="321">
        <f t="shared" si="10"/>
        <v>-9</v>
      </c>
      <c r="X86" s="304" t="s">
        <v>1601</v>
      </c>
      <c r="Y86" s="304" t="s">
        <v>1601</v>
      </c>
      <c r="Z86" s="304" t="s">
        <v>1557</v>
      </c>
      <c r="AA86" s="295">
        <v>121.62927000000001</v>
      </c>
      <c r="AB86" s="309">
        <v>121629270</v>
      </c>
      <c r="AC86" s="292">
        <v>322719944</v>
      </c>
      <c r="AD86" s="296">
        <f t="shared" si="11"/>
        <v>476.23822100000001</v>
      </c>
      <c r="AE86" s="292">
        <v>476238221</v>
      </c>
      <c r="AF86" s="306">
        <f t="shared" si="12"/>
        <v>0.76018293749999999</v>
      </c>
      <c r="AG86" s="304"/>
      <c r="AH86" s="304"/>
      <c r="AI86" s="307" t="s">
        <v>2230</v>
      </c>
      <c r="AJ86" s="304"/>
    </row>
    <row r="87" spans="1:36">
      <c r="A87" s="308" t="s">
        <v>4417</v>
      </c>
      <c r="B87" s="292">
        <f t="shared" si="0"/>
        <v>173.39188799999999</v>
      </c>
      <c r="C87" s="293">
        <f t="shared" si="1"/>
        <v>0.99081078857142857</v>
      </c>
      <c r="D87" s="294">
        <f t="shared" si="2"/>
        <v>0.99081078857142857</v>
      </c>
      <c r="E87" s="295">
        <v>175</v>
      </c>
      <c r="F87" s="296">
        <f t="shared" si="3"/>
        <v>100.462298</v>
      </c>
      <c r="G87" s="297">
        <f t="shared" si="4"/>
        <v>0.57939445240944609</v>
      </c>
      <c r="H87" s="296">
        <f t="shared" si="5"/>
        <v>72.929590000000005</v>
      </c>
      <c r="I87" s="298">
        <f t="shared" si="6"/>
        <v>0.42060554759055396</v>
      </c>
      <c r="J87" s="292">
        <v>173391888</v>
      </c>
      <c r="K87" s="299">
        <v>2007</v>
      </c>
      <c r="L87" s="300" t="s">
        <v>16</v>
      </c>
      <c r="M87" s="301"/>
      <c r="N87" s="301"/>
      <c r="O87" s="301"/>
      <c r="P87" s="301">
        <v>23</v>
      </c>
      <c r="Q87" s="317">
        <v>37</v>
      </c>
      <c r="R87" s="310">
        <f t="shared" si="7"/>
        <v>30</v>
      </c>
      <c r="S87" s="317">
        <v>52</v>
      </c>
      <c r="T87" s="317">
        <v>47</v>
      </c>
      <c r="U87" s="312">
        <f t="shared" si="8"/>
        <v>5</v>
      </c>
      <c r="V87" s="312">
        <f t="shared" si="9"/>
        <v>49.5</v>
      </c>
      <c r="W87" s="312">
        <f t="shared" si="10"/>
        <v>-19.5</v>
      </c>
      <c r="X87" s="318" t="s">
        <v>1757</v>
      </c>
      <c r="Y87" s="318" t="s">
        <v>4418</v>
      </c>
      <c r="Z87" s="304" t="s">
        <v>1557</v>
      </c>
      <c r="AA87" s="296">
        <v>31.192615</v>
      </c>
      <c r="AB87" s="309">
        <v>31192615</v>
      </c>
      <c r="AC87" s="292">
        <v>100462298</v>
      </c>
      <c r="AD87" s="296">
        <f t="shared" si="11"/>
        <v>72.929590000000005</v>
      </c>
      <c r="AE87" s="292">
        <v>72929590</v>
      </c>
      <c r="AF87" s="306">
        <f t="shared" si="12"/>
        <v>0.17824351428571428</v>
      </c>
      <c r="AG87" s="318"/>
      <c r="AH87" s="304"/>
      <c r="AI87" s="307" t="s">
        <v>4419</v>
      </c>
      <c r="AJ87" s="304"/>
    </row>
    <row r="88" spans="1:36">
      <c r="A88" s="308" t="s">
        <v>1025</v>
      </c>
      <c r="B88" s="292">
        <f t="shared" si="0"/>
        <v>372.23486400000002</v>
      </c>
      <c r="C88" s="293">
        <f t="shared" si="1"/>
        <v>2.0679714666666666</v>
      </c>
      <c r="D88" s="294">
        <f t="shared" si="2"/>
        <v>2.0679714666666666</v>
      </c>
      <c r="E88" s="295">
        <v>180</v>
      </c>
      <c r="F88" s="296">
        <f t="shared" si="3"/>
        <v>70.107727999999994</v>
      </c>
      <c r="G88" s="297">
        <f t="shared" si="4"/>
        <v>0.18834272331889898</v>
      </c>
      <c r="H88" s="296">
        <f t="shared" si="5"/>
        <v>302.12713600000001</v>
      </c>
      <c r="I88" s="298">
        <f t="shared" si="6"/>
        <v>0.81165727668110099</v>
      </c>
      <c r="J88" s="292">
        <v>372234864</v>
      </c>
      <c r="K88" s="299">
        <v>2007</v>
      </c>
      <c r="L88" s="300" t="s">
        <v>16</v>
      </c>
      <c r="M88" s="301"/>
      <c r="N88" s="301"/>
      <c r="O88" s="301"/>
      <c r="P88" s="301">
        <v>42</v>
      </c>
      <c r="Q88" s="299">
        <v>51</v>
      </c>
      <c r="R88" s="310">
        <f t="shared" si="7"/>
        <v>46.5</v>
      </c>
      <c r="S88" s="299">
        <v>51</v>
      </c>
      <c r="T88" s="299">
        <v>61</v>
      </c>
      <c r="U88" s="292">
        <f t="shared" si="8"/>
        <v>-10</v>
      </c>
      <c r="V88" s="299">
        <f t="shared" si="9"/>
        <v>56</v>
      </c>
      <c r="W88" s="321">
        <f t="shared" si="10"/>
        <v>-9.5</v>
      </c>
      <c r="X88" s="304" t="s">
        <v>1757</v>
      </c>
      <c r="Y88" s="304" t="s">
        <v>1757</v>
      </c>
      <c r="Z88" s="304" t="s">
        <v>1541</v>
      </c>
      <c r="AA88" s="294">
        <v>25.783232000000002</v>
      </c>
      <c r="AB88" s="305">
        <v>25783232</v>
      </c>
      <c r="AC88" s="292">
        <v>70107728</v>
      </c>
      <c r="AD88" s="296">
        <f t="shared" si="11"/>
        <v>302.12713600000001</v>
      </c>
      <c r="AE88" s="292">
        <v>302127136</v>
      </c>
      <c r="AF88" s="306">
        <f t="shared" si="12"/>
        <v>0.14324017777777778</v>
      </c>
      <c r="AG88" s="304" t="s">
        <v>1615</v>
      </c>
      <c r="AH88" s="313" t="s">
        <v>3530</v>
      </c>
      <c r="AI88" s="313" t="s">
        <v>1537</v>
      </c>
      <c r="AJ88" s="304"/>
    </row>
    <row r="89" spans="1:36">
      <c r="A89" s="308" t="s">
        <v>880</v>
      </c>
      <c r="B89" s="292">
        <f t="shared" si="0"/>
        <v>890.87162599999999</v>
      </c>
      <c r="C89" s="293">
        <f t="shared" si="1"/>
        <v>3.4529907984496124</v>
      </c>
      <c r="D89" s="294">
        <f t="shared" si="2"/>
        <v>3.4529907984496124</v>
      </c>
      <c r="E89" s="295">
        <v>258</v>
      </c>
      <c r="F89" s="296">
        <f t="shared" si="3"/>
        <v>336.530303</v>
      </c>
      <c r="G89" s="297">
        <f t="shared" si="4"/>
        <v>0.37775398068408117</v>
      </c>
      <c r="H89" s="296">
        <f t="shared" si="5"/>
        <v>554.34132299999999</v>
      </c>
      <c r="I89" s="298">
        <f t="shared" si="6"/>
        <v>0.62224601931591883</v>
      </c>
      <c r="J89" s="292">
        <v>890871626</v>
      </c>
      <c r="K89" s="299">
        <v>2007</v>
      </c>
      <c r="L89" s="300" t="s">
        <v>16</v>
      </c>
      <c r="M89" s="301"/>
      <c r="N89" s="301"/>
      <c r="O89" s="301"/>
      <c r="P89" s="301">
        <v>61</v>
      </c>
      <c r="Q89" s="299">
        <v>59</v>
      </c>
      <c r="R89" s="310">
        <f t="shared" si="7"/>
        <v>60</v>
      </c>
      <c r="S89" s="299">
        <v>51</v>
      </c>
      <c r="T89" s="299">
        <v>66</v>
      </c>
      <c r="U89" s="292">
        <f t="shared" si="8"/>
        <v>-15</v>
      </c>
      <c r="V89" s="299">
        <f t="shared" si="9"/>
        <v>58.5</v>
      </c>
      <c r="W89" s="321">
        <f t="shared" si="10"/>
        <v>1.5</v>
      </c>
      <c r="X89" s="304" t="s">
        <v>1609</v>
      </c>
      <c r="Y89" s="304" t="s">
        <v>2061</v>
      </c>
      <c r="Z89" s="304" t="s">
        <v>1557</v>
      </c>
      <c r="AA89" s="294">
        <v>151.11651599999999</v>
      </c>
      <c r="AB89" s="305">
        <v>151116516</v>
      </c>
      <c r="AC89" s="292">
        <v>336530303</v>
      </c>
      <c r="AD89" s="296">
        <f t="shared" si="11"/>
        <v>554.34132299999999</v>
      </c>
      <c r="AE89" s="292">
        <v>554341323</v>
      </c>
      <c r="AF89" s="306">
        <f t="shared" si="12"/>
        <v>0.58572293023255806</v>
      </c>
      <c r="AG89" s="304"/>
      <c r="AH89" s="304"/>
      <c r="AI89" s="307" t="s">
        <v>2696</v>
      </c>
      <c r="AJ89" s="304"/>
    </row>
    <row r="90" spans="1:36">
      <c r="A90" s="308" t="s">
        <v>1394</v>
      </c>
      <c r="B90" s="292">
        <f t="shared" si="0"/>
        <v>960.99649199999999</v>
      </c>
      <c r="C90" s="293">
        <f t="shared" si="1"/>
        <v>3.20332164</v>
      </c>
      <c r="D90" s="294">
        <f t="shared" si="2"/>
        <v>3.20332164</v>
      </c>
      <c r="E90" s="295">
        <v>300</v>
      </c>
      <c r="F90" s="296">
        <f t="shared" si="3"/>
        <v>309.42042500000002</v>
      </c>
      <c r="G90" s="297">
        <f t="shared" si="4"/>
        <v>0.32197872476729084</v>
      </c>
      <c r="H90" s="296">
        <f t="shared" si="5"/>
        <v>651.57606699999997</v>
      </c>
      <c r="I90" s="298">
        <f t="shared" si="6"/>
        <v>0.67802127523270916</v>
      </c>
      <c r="J90" s="292">
        <v>960996492</v>
      </c>
      <c r="K90" s="299">
        <v>2007</v>
      </c>
      <c r="L90" s="300" t="s">
        <v>16</v>
      </c>
      <c r="M90" s="301"/>
      <c r="N90" s="301"/>
      <c r="O90" s="301"/>
      <c r="P90" s="301">
        <v>45</v>
      </c>
      <c r="Q90" s="299">
        <v>50</v>
      </c>
      <c r="R90" s="310">
        <f t="shared" si="7"/>
        <v>47.5</v>
      </c>
      <c r="S90" s="299">
        <v>72</v>
      </c>
      <c r="T90" s="299">
        <v>61</v>
      </c>
      <c r="U90" s="292">
        <f t="shared" si="8"/>
        <v>11</v>
      </c>
      <c r="V90" s="299">
        <f t="shared" si="9"/>
        <v>66.5</v>
      </c>
      <c r="W90" s="321">
        <f t="shared" si="10"/>
        <v>-19</v>
      </c>
      <c r="X90" s="304" t="s">
        <v>1701</v>
      </c>
      <c r="Y90" s="304" t="s">
        <v>2692</v>
      </c>
      <c r="Z90" s="304" t="s">
        <v>1557</v>
      </c>
      <c r="AA90" s="294">
        <v>114.73282</v>
      </c>
      <c r="AB90" s="305">
        <v>114732820</v>
      </c>
      <c r="AC90" s="292">
        <v>309420425</v>
      </c>
      <c r="AD90" s="296">
        <f t="shared" si="11"/>
        <v>651.57606699999997</v>
      </c>
      <c r="AE90" s="292">
        <v>651576067</v>
      </c>
      <c r="AF90" s="306">
        <f t="shared" si="12"/>
        <v>0.38244273333333334</v>
      </c>
      <c r="AG90" s="304"/>
      <c r="AH90" s="304"/>
      <c r="AI90" s="307" t="s">
        <v>2818</v>
      </c>
      <c r="AJ90" s="304"/>
    </row>
    <row r="91" spans="1:36">
      <c r="A91" s="291" t="s">
        <v>1426</v>
      </c>
      <c r="B91" s="292">
        <v>33.479999999999997</v>
      </c>
      <c r="C91" s="293">
        <f t="shared" si="1"/>
        <v>66.959999999999994</v>
      </c>
      <c r="D91" s="294">
        <f t="shared" si="2"/>
        <v>66.959999999999994</v>
      </c>
      <c r="E91" s="322">
        <v>0.5</v>
      </c>
      <c r="F91" s="295">
        <v>33.46</v>
      </c>
      <c r="G91" s="297">
        <f t="shared" si="4"/>
        <v>0.99940262843488659</v>
      </c>
      <c r="H91" s="296">
        <f t="shared" si="5"/>
        <v>0.02</v>
      </c>
      <c r="I91" s="298">
        <f t="shared" si="6"/>
        <v>5.9737156511350067E-4</v>
      </c>
      <c r="J91" s="292">
        <f t="shared" ref="J91:J101" si="13">B91*1000000</f>
        <v>33479999.999999996</v>
      </c>
      <c r="K91" s="299">
        <v>2008</v>
      </c>
      <c r="L91" s="300" t="s">
        <v>16</v>
      </c>
      <c r="M91" s="301"/>
      <c r="N91" s="301"/>
      <c r="O91" s="301"/>
      <c r="P91" s="301">
        <v>40</v>
      </c>
      <c r="Q91" s="299">
        <v>28</v>
      </c>
      <c r="R91" s="303">
        <f t="shared" si="7"/>
        <v>34</v>
      </c>
      <c r="S91" s="299">
        <v>51</v>
      </c>
      <c r="T91" s="299">
        <v>66</v>
      </c>
      <c r="U91" s="299">
        <f t="shared" si="8"/>
        <v>-15</v>
      </c>
      <c r="V91" s="299">
        <f t="shared" si="9"/>
        <v>58.5</v>
      </c>
      <c r="W91" s="301">
        <f t="shared" si="10"/>
        <v>-24.5</v>
      </c>
      <c r="X91" s="304" t="s">
        <v>1612</v>
      </c>
      <c r="Y91" s="304" t="s">
        <v>1612</v>
      </c>
      <c r="Z91" s="304" t="s">
        <v>1547</v>
      </c>
      <c r="AA91" s="294">
        <v>6.84</v>
      </c>
      <c r="AB91" s="292">
        <f t="shared" ref="AB91:AB512" si="14">AA91*1000000</f>
        <v>6840000</v>
      </c>
      <c r="AC91" s="292">
        <f t="shared" ref="AC91:AC647" si="15">F91*1000000</f>
        <v>33460000</v>
      </c>
      <c r="AD91" s="295">
        <v>0.02</v>
      </c>
      <c r="AE91" s="305">
        <f t="shared" ref="AE91:AE370" si="16">SUM(AD91*1000000)</f>
        <v>20000</v>
      </c>
      <c r="AF91" s="306">
        <f t="shared" si="12"/>
        <v>13.68</v>
      </c>
      <c r="AG91" s="304"/>
      <c r="AH91" s="304"/>
      <c r="AI91" s="323" t="s">
        <v>1613</v>
      </c>
      <c r="AJ91" s="302"/>
    </row>
    <row r="92" spans="1:36">
      <c r="A92" s="291" t="s">
        <v>1498</v>
      </c>
      <c r="B92" s="292">
        <v>23.31</v>
      </c>
      <c r="C92" s="293">
        <f t="shared" si="1"/>
        <v>13.711764705882352</v>
      </c>
      <c r="D92" s="294">
        <f t="shared" si="2"/>
        <v>13.711764705882352</v>
      </c>
      <c r="E92" s="295">
        <v>1.7</v>
      </c>
      <c r="F92" s="295">
        <v>12.59</v>
      </c>
      <c r="G92" s="297">
        <f t="shared" si="4"/>
        <v>0.54011154011154017</v>
      </c>
      <c r="H92" s="296">
        <f t="shared" si="5"/>
        <v>10.719999999999999</v>
      </c>
      <c r="I92" s="298">
        <f t="shared" si="6"/>
        <v>0.45988845988845989</v>
      </c>
      <c r="J92" s="292">
        <f t="shared" si="13"/>
        <v>23310000</v>
      </c>
      <c r="K92" s="299">
        <v>2008</v>
      </c>
      <c r="L92" s="300" t="s">
        <v>16</v>
      </c>
      <c r="M92" s="301"/>
      <c r="N92" s="301"/>
      <c r="O92" s="301"/>
      <c r="P92" s="301">
        <v>72</v>
      </c>
      <c r="Q92" s="299">
        <v>59</v>
      </c>
      <c r="R92" s="303">
        <f t="shared" si="7"/>
        <v>65.5</v>
      </c>
      <c r="S92" s="299">
        <v>37</v>
      </c>
      <c r="T92" s="299">
        <v>89</v>
      </c>
      <c r="U92" s="299">
        <f t="shared" si="8"/>
        <v>-52</v>
      </c>
      <c r="V92" s="299">
        <f t="shared" si="9"/>
        <v>63</v>
      </c>
      <c r="W92" s="301">
        <f t="shared" si="10"/>
        <v>2.5</v>
      </c>
      <c r="X92" s="304" t="s">
        <v>1572</v>
      </c>
      <c r="Y92" s="304" t="s">
        <v>1572</v>
      </c>
      <c r="Z92" s="304" t="s">
        <v>1547</v>
      </c>
      <c r="AA92" s="294">
        <v>2.8</v>
      </c>
      <c r="AB92" s="292">
        <f t="shared" si="14"/>
        <v>2800000</v>
      </c>
      <c r="AC92" s="292">
        <f t="shared" si="15"/>
        <v>12590000</v>
      </c>
      <c r="AD92" s="295">
        <v>10.72</v>
      </c>
      <c r="AE92" s="305">
        <f t="shared" si="16"/>
        <v>10720000</v>
      </c>
      <c r="AF92" s="306">
        <f t="shared" si="12"/>
        <v>1.6470588235294117</v>
      </c>
      <c r="AG92" s="304"/>
      <c r="AH92" s="304"/>
      <c r="AI92" s="323" t="s">
        <v>1707</v>
      </c>
      <c r="AJ92" s="302"/>
    </row>
    <row r="93" spans="1:36">
      <c r="A93" s="291" t="s">
        <v>1468</v>
      </c>
      <c r="B93" s="292">
        <v>43.89</v>
      </c>
      <c r="C93" s="293">
        <f t="shared" si="1"/>
        <v>16.880769230769232</v>
      </c>
      <c r="D93" s="294">
        <f t="shared" si="2"/>
        <v>16.880769230769232</v>
      </c>
      <c r="E93" s="295">
        <v>2.6</v>
      </c>
      <c r="F93" s="295">
        <v>33.479999999999997</v>
      </c>
      <c r="G93" s="297">
        <f t="shared" si="4"/>
        <v>0.76281613123718384</v>
      </c>
      <c r="H93" s="296">
        <f t="shared" si="5"/>
        <v>10.41</v>
      </c>
      <c r="I93" s="298">
        <f t="shared" si="6"/>
        <v>0.23718386876281614</v>
      </c>
      <c r="J93" s="292">
        <f t="shared" si="13"/>
        <v>43890000</v>
      </c>
      <c r="K93" s="299">
        <v>2008</v>
      </c>
      <c r="L93" s="300" t="s">
        <v>16</v>
      </c>
      <c r="M93" s="301"/>
      <c r="N93" s="301"/>
      <c r="O93" s="301"/>
      <c r="P93" s="301">
        <v>21</v>
      </c>
      <c r="Q93" s="299">
        <v>47</v>
      </c>
      <c r="R93" s="303">
        <f t="shared" si="7"/>
        <v>34</v>
      </c>
      <c r="S93" s="299">
        <v>41</v>
      </c>
      <c r="T93" s="299">
        <v>57</v>
      </c>
      <c r="U93" s="299">
        <f t="shared" si="8"/>
        <v>-16</v>
      </c>
      <c r="V93" s="299">
        <f t="shared" si="9"/>
        <v>49</v>
      </c>
      <c r="W93" s="301">
        <f t="shared" si="10"/>
        <v>-15</v>
      </c>
      <c r="X93" s="304" t="s">
        <v>1550</v>
      </c>
      <c r="Y93" s="304" t="s">
        <v>1684</v>
      </c>
      <c r="Z93" s="304" t="s">
        <v>1547</v>
      </c>
      <c r="AA93" s="294">
        <v>15.08</v>
      </c>
      <c r="AB93" s="292">
        <f t="shared" si="14"/>
        <v>15080000</v>
      </c>
      <c r="AC93" s="292">
        <f t="shared" si="15"/>
        <v>33479999.999999996</v>
      </c>
      <c r="AD93" s="295">
        <v>10.41</v>
      </c>
      <c r="AE93" s="305">
        <f t="shared" si="16"/>
        <v>10410000</v>
      </c>
      <c r="AF93" s="306">
        <f t="shared" si="12"/>
        <v>5.8</v>
      </c>
      <c r="AG93" s="304"/>
      <c r="AH93" s="304"/>
      <c r="AI93" s="323" t="s">
        <v>1685</v>
      </c>
      <c r="AJ93" s="302"/>
    </row>
    <row r="94" spans="1:36">
      <c r="A94" s="291" t="s">
        <v>2320</v>
      </c>
      <c r="B94" s="292">
        <v>18.079999999999998</v>
      </c>
      <c r="C94" s="293">
        <f t="shared" si="1"/>
        <v>4.5199999999999996</v>
      </c>
      <c r="D94" s="294">
        <f t="shared" si="2"/>
        <v>4.5199999999999996</v>
      </c>
      <c r="E94" s="295">
        <v>4</v>
      </c>
      <c r="F94" s="295">
        <v>9.43</v>
      </c>
      <c r="G94" s="297">
        <f t="shared" si="4"/>
        <v>0.52157079646017701</v>
      </c>
      <c r="H94" s="296">
        <f t="shared" si="5"/>
        <v>8.6499999999999986</v>
      </c>
      <c r="I94" s="298">
        <f t="shared" si="6"/>
        <v>0.47842920353982299</v>
      </c>
      <c r="J94" s="292">
        <f t="shared" si="13"/>
        <v>18080000</v>
      </c>
      <c r="K94" s="299">
        <v>2008</v>
      </c>
      <c r="L94" s="300" t="s">
        <v>16</v>
      </c>
      <c r="M94" s="301"/>
      <c r="N94" s="301"/>
      <c r="O94" s="301"/>
      <c r="P94" s="301">
        <v>92</v>
      </c>
      <c r="Q94" s="299">
        <v>79</v>
      </c>
      <c r="R94" s="303">
        <f t="shared" si="7"/>
        <v>85.5</v>
      </c>
      <c r="S94" s="299">
        <v>83</v>
      </c>
      <c r="T94" s="299">
        <v>80</v>
      </c>
      <c r="U94" s="299">
        <f t="shared" si="8"/>
        <v>3</v>
      </c>
      <c r="V94" s="299">
        <f t="shared" si="9"/>
        <v>81.5</v>
      </c>
      <c r="W94" s="301">
        <f t="shared" si="10"/>
        <v>4</v>
      </c>
      <c r="X94" s="304" t="s">
        <v>1990</v>
      </c>
      <c r="Y94" s="304" t="s">
        <v>2321</v>
      </c>
      <c r="Z94" s="304" t="s">
        <v>1547</v>
      </c>
      <c r="AA94" s="294">
        <v>0.09</v>
      </c>
      <c r="AB94" s="292">
        <f t="shared" si="14"/>
        <v>90000</v>
      </c>
      <c r="AC94" s="292">
        <f t="shared" si="15"/>
        <v>9430000</v>
      </c>
      <c r="AD94" s="295">
        <v>8.65</v>
      </c>
      <c r="AE94" s="305">
        <f t="shared" si="16"/>
        <v>8650000</v>
      </c>
      <c r="AF94" s="306">
        <f t="shared" si="12"/>
        <v>2.2499999999999999E-2</v>
      </c>
      <c r="AG94" s="304"/>
      <c r="AH94" s="304"/>
      <c r="AI94" s="323" t="s">
        <v>2322</v>
      </c>
      <c r="AJ94" s="302"/>
    </row>
    <row r="95" spans="1:36">
      <c r="A95" s="308" t="s">
        <v>2880</v>
      </c>
      <c r="B95" s="292">
        <v>15.42</v>
      </c>
      <c r="C95" s="293">
        <f t="shared" si="1"/>
        <v>3.0840000000000001</v>
      </c>
      <c r="D95" s="294">
        <f t="shared" si="2"/>
        <v>3.0840000000000001</v>
      </c>
      <c r="E95" s="295">
        <v>5</v>
      </c>
      <c r="F95" s="295">
        <v>13.56</v>
      </c>
      <c r="G95" s="297">
        <f t="shared" si="4"/>
        <v>0.87937743190661477</v>
      </c>
      <c r="H95" s="296">
        <f t="shared" si="5"/>
        <v>1.86</v>
      </c>
      <c r="I95" s="298">
        <f t="shared" si="6"/>
        <v>0.12062256809338522</v>
      </c>
      <c r="J95" s="292">
        <f t="shared" si="13"/>
        <v>15420000</v>
      </c>
      <c r="K95" s="299">
        <v>2008</v>
      </c>
      <c r="L95" s="300" t="s">
        <v>16</v>
      </c>
      <c r="M95" s="301"/>
      <c r="N95" s="301"/>
      <c r="O95" s="301"/>
      <c r="P95" s="301">
        <v>3</v>
      </c>
      <c r="Q95" s="299">
        <v>28</v>
      </c>
      <c r="R95" s="303">
        <f t="shared" si="7"/>
        <v>15.5</v>
      </c>
      <c r="S95" s="299">
        <v>22</v>
      </c>
      <c r="T95" s="299">
        <v>47</v>
      </c>
      <c r="U95" s="299">
        <f t="shared" si="8"/>
        <v>-25</v>
      </c>
      <c r="V95" s="299">
        <f t="shared" si="9"/>
        <v>34.5</v>
      </c>
      <c r="W95" s="301">
        <f t="shared" si="10"/>
        <v>-19</v>
      </c>
      <c r="X95" s="304" t="s">
        <v>1402</v>
      </c>
      <c r="Y95" s="304" t="s">
        <v>1618</v>
      </c>
      <c r="Z95" s="304" t="s">
        <v>1547</v>
      </c>
      <c r="AA95" s="294">
        <v>5.4</v>
      </c>
      <c r="AB95" s="292">
        <f t="shared" si="14"/>
        <v>5400000</v>
      </c>
      <c r="AC95" s="292">
        <f t="shared" si="15"/>
        <v>13560000</v>
      </c>
      <c r="AD95" s="295">
        <v>1.86</v>
      </c>
      <c r="AE95" s="305">
        <f t="shared" si="16"/>
        <v>1860000</v>
      </c>
      <c r="AF95" s="306">
        <f t="shared" si="12"/>
        <v>1.08</v>
      </c>
      <c r="AG95" s="304"/>
      <c r="AH95" s="304"/>
      <c r="AI95" s="323" t="s">
        <v>2881</v>
      </c>
      <c r="AJ95" s="302"/>
    </row>
    <row r="96" spans="1:36">
      <c r="A96" s="291" t="s">
        <v>2047</v>
      </c>
      <c r="B96" s="292">
        <v>39.04</v>
      </c>
      <c r="C96" s="293">
        <f t="shared" si="1"/>
        <v>6.5066666666666668</v>
      </c>
      <c r="D96" s="294">
        <f t="shared" si="2"/>
        <v>6.5066666666666668</v>
      </c>
      <c r="E96" s="295">
        <v>6</v>
      </c>
      <c r="F96" s="295">
        <v>19.809999999999999</v>
      </c>
      <c r="G96" s="297">
        <f t="shared" si="4"/>
        <v>0.50742827868852458</v>
      </c>
      <c r="H96" s="296">
        <f t="shared" si="5"/>
        <v>19.23</v>
      </c>
      <c r="I96" s="298">
        <f t="shared" si="6"/>
        <v>0.49257172131147542</v>
      </c>
      <c r="J96" s="292">
        <f t="shared" si="13"/>
        <v>39040000</v>
      </c>
      <c r="K96" s="299">
        <v>2008</v>
      </c>
      <c r="L96" s="300" t="s">
        <v>16</v>
      </c>
      <c r="M96" s="301"/>
      <c r="N96" s="301"/>
      <c r="O96" s="301"/>
      <c r="P96" s="301">
        <v>14</v>
      </c>
      <c r="Q96" s="299">
        <v>30</v>
      </c>
      <c r="R96" s="303">
        <f t="shared" si="7"/>
        <v>22</v>
      </c>
      <c r="S96" s="299">
        <v>29</v>
      </c>
      <c r="T96" s="299">
        <v>50</v>
      </c>
      <c r="U96" s="299">
        <f t="shared" si="8"/>
        <v>-21</v>
      </c>
      <c r="V96" s="299">
        <f t="shared" si="9"/>
        <v>39.5</v>
      </c>
      <c r="W96" s="301">
        <f t="shared" si="10"/>
        <v>-17.5</v>
      </c>
      <c r="X96" s="304" t="s">
        <v>1609</v>
      </c>
      <c r="Y96" s="304" t="s">
        <v>1965</v>
      </c>
      <c r="Z96" s="304" t="s">
        <v>1541</v>
      </c>
      <c r="AA96" s="294">
        <v>6.5</v>
      </c>
      <c r="AB96" s="292">
        <f t="shared" si="14"/>
        <v>6500000</v>
      </c>
      <c r="AC96" s="292">
        <f t="shared" si="15"/>
        <v>19810000</v>
      </c>
      <c r="AD96" s="295">
        <v>19.23</v>
      </c>
      <c r="AE96" s="305">
        <f t="shared" si="16"/>
        <v>19230000</v>
      </c>
      <c r="AF96" s="306">
        <f t="shared" si="12"/>
        <v>1.0833333333333333</v>
      </c>
      <c r="AG96" s="304"/>
      <c r="AH96" s="304"/>
      <c r="AI96" s="323" t="s">
        <v>2048</v>
      </c>
      <c r="AJ96" s="302"/>
    </row>
    <row r="97" spans="1:36">
      <c r="A97" s="291" t="s">
        <v>1886</v>
      </c>
      <c r="B97" s="292">
        <v>55.45</v>
      </c>
      <c r="C97" s="293">
        <f t="shared" si="1"/>
        <v>7.9214285714285717</v>
      </c>
      <c r="D97" s="294">
        <f t="shared" si="2"/>
        <v>7.9214285714285717</v>
      </c>
      <c r="E97" s="295">
        <v>7</v>
      </c>
      <c r="F97" s="295">
        <v>32.24</v>
      </c>
      <c r="G97" s="297">
        <f t="shared" si="4"/>
        <v>0.58142470694319204</v>
      </c>
      <c r="H97" s="296">
        <f t="shared" si="5"/>
        <v>23.210000000000004</v>
      </c>
      <c r="I97" s="298">
        <f t="shared" si="6"/>
        <v>0.41857529305680796</v>
      </c>
      <c r="J97" s="292">
        <f t="shared" si="13"/>
        <v>55450000</v>
      </c>
      <c r="K97" s="299">
        <v>2008</v>
      </c>
      <c r="L97" s="300" t="s">
        <v>16</v>
      </c>
      <c r="M97" s="301"/>
      <c r="N97" s="301"/>
      <c r="O97" s="301"/>
      <c r="P97" s="301">
        <v>71</v>
      </c>
      <c r="Q97" s="299">
        <v>59</v>
      </c>
      <c r="R97" s="303">
        <f t="shared" si="7"/>
        <v>65</v>
      </c>
      <c r="S97" s="299">
        <v>72</v>
      </c>
      <c r="T97" s="299">
        <v>73</v>
      </c>
      <c r="U97" s="299">
        <f t="shared" si="8"/>
        <v>-1</v>
      </c>
      <c r="V97" s="299">
        <f t="shared" si="9"/>
        <v>72.5</v>
      </c>
      <c r="W97" s="301">
        <f t="shared" si="10"/>
        <v>-7.5</v>
      </c>
      <c r="X97" s="304" t="s">
        <v>1550</v>
      </c>
      <c r="Y97" s="304" t="s">
        <v>1623</v>
      </c>
      <c r="Z97" s="304" t="s">
        <v>1547</v>
      </c>
      <c r="AA97" s="294">
        <v>9.76</v>
      </c>
      <c r="AB97" s="292">
        <f t="shared" si="14"/>
        <v>9760000</v>
      </c>
      <c r="AC97" s="292">
        <f t="shared" si="15"/>
        <v>32240000.000000004</v>
      </c>
      <c r="AD97" s="295">
        <v>23.21</v>
      </c>
      <c r="AE97" s="305">
        <f t="shared" si="16"/>
        <v>23210000</v>
      </c>
      <c r="AF97" s="306">
        <f t="shared" si="12"/>
        <v>1.3942857142857144</v>
      </c>
      <c r="AG97" s="304"/>
      <c r="AH97" s="304"/>
      <c r="AI97" s="323" t="s">
        <v>1887</v>
      </c>
      <c r="AJ97" s="302"/>
    </row>
    <row r="98" spans="1:36">
      <c r="A98" s="308" t="s">
        <v>3797</v>
      </c>
      <c r="B98" s="292">
        <v>11.84</v>
      </c>
      <c r="C98" s="293">
        <f t="shared" si="1"/>
        <v>1.6914285714285715</v>
      </c>
      <c r="D98" s="294">
        <f t="shared" si="2"/>
        <v>1.6914285714285715</v>
      </c>
      <c r="E98" s="295">
        <v>7</v>
      </c>
      <c r="F98" s="295">
        <v>9.51</v>
      </c>
      <c r="G98" s="297">
        <f t="shared" si="4"/>
        <v>0.80320945945945943</v>
      </c>
      <c r="H98" s="296">
        <f t="shared" si="5"/>
        <v>2.33</v>
      </c>
      <c r="I98" s="298">
        <f t="shared" si="6"/>
        <v>0.19679054054054054</v>
      </c>
      <c r="J98" s="292">
        <f t="shared" si="13"/>
        <v>11840000</v>
      </c>
      <c r="K98" s="299">
        <v>2008</v>
      </c>
      <c r="L98" s="300" t="s">
        <v>16</v>
      </c>
      <c r="M98" s="301"/>
      <c r="N98" s="301"/>
      <c r="O98" s="301"/>
      <c r="P98" s="301">
        <v>50</v>
      </c>
      <c r="Q98" s="299">
        <v>57</v>
      </c>
      <c r="R98" s="303">
        <f t="shared" si="7"/>
        <v>53.5</v>
      </c>
      <c r="S98" s="299">
        <v>41</v>
      </c>
      <c r="T98" s="299">
        <v>74</v>
      </c>
      <c r="U98" s="299">
        <f t="shared" si="8"/>
        <v>-33</v>
      </c>
      <c r="V98" s="299">
        <f t="shared" si="9"/>
        <v>57.5</v>
      </c>
      <c r="W98" s="301">
        <f t="shared" si="10"/>
        <v>-4</v>
      </c>
      <c r="X98" s="304" t="s">
        <v>1550</v>
      </c>
      <c r="Y98" s="304" t="s">
        <v>1623</v>
      </c>
      <c r="Z98" s="304" t="s">
        <v>1547</v>
      </c>
      <c r="AA98" s="294">
        <v>4.09</v>
      </c>
      <c r="AB98" s="292">
        <f t="shared" si="14"/>
        <v>4090000</v>
      </c>
      <c r="AC98" s="292">
        <f t="shared" si="15"/>
        <v>9510000</v>
      </c>
      <c r="AD98" s="295">
        <v>2.33</v>
      </c>
      <c r="AE98" s="305">
        <f t="shared" si="16"/>
        <v>2330000</v>
      </c>
      <c r="AF98" s="306">
        <f t="shared" si="12"/>
        <v>0.5842857142857143</v>
      </c>
      <c r="AG98" s="304"/>
      <c r="AH98" s="304"/>
      <c r="AI98" s="323" t="s">
        <v>3798</v>
      </c>
      <c r="AJ98" s="302"/>
    </row>
    <row r="99" spans="1:36">
      <c r="A99" s="291" t="s">
        <v>2096</v>
      </c>
      <c r="B99" s="292">
        <v>47.88</v>
      </c>
      <c r="C99" s="293">
        <f t="shared" si="1"/>
        <v>5.9850000000000003</v>
      </c>
      <c r="D99" s="294">
        <f t="shared" si="2"/>
        <v>5.9850000000000003</v>
      </c>
      <c r="E99" s="295">
        <v>8</v>
      </c>
      <c r="F99" s="295">
        <v>25.93</v>
      </c>
      <c r="G99" s="297">
        <f t="shared" si="4"/>
        <v>0.54156223893065991</v>
      </c>
      <c r="H99" s="296">
        <f t="shared" si="5"/>
        <v>21.950000000000003</v>
      </c>
      <c r="I99" s="298">
        <f t="shared" si="6"/>
        <v>0.45843776106934003</v>
      </c>
      <c r="J99" s="292">
        <f t="shared" si="13"/>
        <v>47880000</v>
      </c>
      <c r="K99" s="299">
        <v>2008</v>
      </c>
      <c r="L99" s="300" t="s">
        <v>16</v>
      </c>
      <c r="M99" s="301"/>
      <c r="N99" s="301"/>
      <c r="O99" s="301"/>
      <c r="P99" s="301">
        <v>7</v>
      </c>
      <c r="Q99" s="299">
        <v>37</v>
      </c>
      <c r="R99" s="303">
        <f t="shared" si="7"/>
        <v>22</v>
      </c>
      <c r="S99" s="299">
        <v>40</v>
      </c>
      <c r="T99" s="299">
        <v>59</v>
      </c>
      <c r="U99" s="299">
        <f t="shared" si="8"/>
        <v>-19</v>
      </c>
      <c r="V99" s="299">
        <f t="shared" si="9"/>
        <v>49.5</v>
      </c>
      <c r="W99" s="301">
        <f t="shared" si="10"/>
        <v>-27.5</v>
      </c>
      <c r="X99" s="304" t="s">
        <v>1402</v>
      </c>
      <c r="Y99" s="304" t="s">
        <v>1646</v>
      </c>
      <c r="Z99" s="304" t="s">
        <v>1574</v>
      </c>
      <c r="AA99" s="294">
        <v>10.5</v>
      </c>
      <c r="AB99" s="292">
        <f t="shared" si="14"/>
        <v>10500000</v>
      </c>
      <c r="AC99" s="292">
        <f t="shared" si="15"/>
        <v>25930000</v>
      </c>
      <c r="AD99" s="295">
        <v>21.95</v>
      </c>
      <c r="AE99" s="305">
        <f t="shared" si="16"/>
        <v>21950000</v>
      </c>
      <c r="AF99" s="306">
        <f t="shared" si="12"/>
        <v>1.3125</v>
      </c>
      <c r="AG99" s="304"/>
      <c r="AH99" s="304"/>
      <c r="AI99" s="323" t="s">
        <v>2097</v>
      </c>
      <c r="AJ99" s="302"/>
    </row>
    <row r="100" spans="1:36">
      <c r="A100" s="291" t="s">
        <v>1875</v>
      </c>
      <c r="B100" s="292">
        <v>68.28</v>
      </c>
      <c r="C100" s="293">
        <f t="shared" si="1"/>
        <v>8.0329411764705885</v>
      </c>
      <c r="D100" s="294">
        <f t="shared" si="2"/>
        <v>8.0329411764705885</v>
      </c>
      <c r="E100" s="295">
        <v>8.5</v>
      </c>
      <c r="F100" s="295">
        <v>35.159999999999997</v>
      </c>
      <c r="G100" s="297">
        <f t="shared" si="4"/>
        <v>0.51493848857644986</v>
      </c>
      <c r="H100" s="296">
        <f t="shared" si="5"/>
        <v>33.119999999999997</v>
      </c>
      <c r="I100" s="298">
        <f t="shared" si="6"/>
        <v>0.48506151142355003</v>
      </c>
      <c r="J100" s="292">
        <f t="shared" si="13"/>
        <v>68280000</v>
      </c>
      <c r="K100" s="299">
        <v>2008</v>
      </c>
      <c r="L100" s="300" t="s">
        <v>16</v>
      </c>
      <c r="M100" s="301"/>
      <c r="N100" s="301"/>
      <c r="O100" s="301"/>
      <c r="P100" s="301">
        <v>19</v>
      </c>
      <c r="Q100" s="299">
        <v>35</v>
      </c>
      <c r="R100" s="303">
        <f t="shared" si="7"/>
        <v>27</v>
      </c>
      <c r="S100" s="299">
        <v>46</v>
      </c>
      <c r="T100" s="299">
        <v>52</v>
      </c>
      <c r="U100" s="299">
        <f t="shared" si="8"/>
        <v>-6</v>
      </c>
      <c r="V100" s="299">
        <f t="shared" si="9"/>
        <v>49</v>
      </c>
      <c r="W100" s="301">
        <f t="shared" si="10"/>
        <v>-22</v>
      </c>
      <c r="X100" s="304" t="s">
        <v>1601</v>
      </c>
      <c r="Y100" s="304" t="s">
        <v>1782</v>
      </c>
      <c r="Z100" s="304" t="s">
        <v>1547</v>
      </c>
      <c r="AA100" s="294">
        <v>14.6</v>
      </c>
      <c r="AB100" s="292">
        <f t="shared" si="14"/>
        <v>14600000</v>
      </c>
      <c r="AC100" s="292">
        <f t="shared" si="15"/>
        <v>35160000</v>
      </c>
      <c r="AD100" s="295">
        <v>33.119999999999997</v>
      </c>
      <c r="AE100" s="305">
        <f t="shared" si="16"/>
        <v>33119999.999999996</v>
      </c>
      <c r="AF100" s="306">
        <f t="shared" si="12"/>
        <v>1.7176470588235293</v>
      </c>
      <c r="AG100" s="304"/>
      <c r="AH100" s="304"/>
      <c r="AI100" s="323" t="s">
        <v>1876</v>
      </c>
      <c r="AJ100" s="302"/>
    </row>
    <row r="101" spans="1:36">
      <c r="A101" s="291" t="s">
        <v>1810</v>
      </c>
      <c r="B101" s="292">
        <v>82.39</v>
      </c>
      <c r="C101" s="293">
        <f t="shared" si="1"/>
        <v>9.1544444444444437</v>
      </c>
      <c r="D101" s="294">
        <f t="shared" si="2"/>
        <v>9.1544444444444437</v>
      </c>
      <c r="E101" s="295">
        <v>9</v>
      </c>
      <c r="F101" s="295">
        <v>52.6</v>
      </c>
      <c r="G101" s="297">
        <f t="shared" si="4"/>
        <v>0.63842699356718047</v>
      </c>
      <c r="H101" s="296">
        <f t="shared" si="5"/>
        <v>29.790000000000003</v>
      </c>
      <c r="I101" s="298">
        <f t="shared" si="6"/>
        <v>0.36157300643281953</v>
      </c>
      <c r="J101" s="292">
        <f t="shared" si="13"/>
        <v>82390000</v>
      </c>
      <c r="K101" s="299">
        <v>2008</v>
      </c>
      <c r="L101" s="300" t="s">
        <v>16</v>
      </c>
      <c r="M101" s="301"/>
      <c r="N101" s="301"/>
      <c r="O101" s="301"/>
      <c r="P101" s="301">
        <v>44</v>
      </c>
      <c r="Q101" s="299">
        <v>47</v>
      </c>
      <c r="R101" s="303">
        <f t="shared" si="7"/>
        <v>45.5</v>
      </c>
      <c r="S101" s="299">
        <v>48</v>
      </c>
      <c r="T101" s="299">
        <v>64</v>
      </c>
      <c r="U101" s="299">
        <f t="shared" si="8"/>
        <v>-16</v>
      </c>
      <c r="V101" s="299">
        <f t="shared" si="9"/>
        <v>56</v>
      </c>
      <c r="W101" s="301">
        <f t="shared" si="10"/>
        <v>-10.5</v>
      </c>
      <c r="X101" s="304" t="s">
        <v>1402</v>
      </c>
      <c r="Y101" s="304" t="s">
        <v>1646</v>
      </c>
      <c r="Z101" s="304" t="s">
        <v>1547</v>
      </c>
      <c r="AA101" s="294">
        <v>20.99</v>
      </c>
      <c r="AB101" s="292">
        <f t="shared" si="14"/>
        <v>20990000</v>
      </c>
      <c r="AC101" s="292">
        <f t="shared" si="15"/>
        <v>52600000</v>
      </c>
      <c r="AD101" s="295">
        <v>29.79</v>
      </c>
      <c r="AE101" s="305">
        <f t="shared" si="16"/>
        <v>29790000</v>
      </c>
      <c r="AF101" s="306">
        <f t="shared" si="12"/>
        <v>2.3322222222222222</v>
      </c>
      <c r="AG101" s="304"/>
      <c r="AH101" s="304"/>
      <c r="AI101" s="323" t="s">
        <v>1811</v>
      </c>
      <c r="AJ101" s="302"/>
    </row>
    <row r="102" spans="1:36">
      <c r="A102" s="308" t="s">
        <v>2569</v>
      </c>
      <c r="B102" s="292">
        <v>37.11</v>
      </c>
      <c r="C102" s="293">
        <f t="shared" si="1"/>
        <v>3.7109999999999999</v>
      </c>
      <c r="D102" s="294">
        <f t="shared" si="2"/>
        <v>3.7109999999999999</v>
      </c>
      <c r="E102" s="295">
        <v>10</v>
      </c>
      <c r="F102" s="295">
        <v>37.11</v>
      </c>
      <c r="G102" s="297">
        <f t="shared" si="4"/>
        <v>1</v>
      </c>
      <c r="H102" s="296">
        <f t="shared" si="5"/>
        <v>0</v>
      </c>
      <c r="I102" s="298">
        <f t="shared" si="6"/>
        <v>0</v>
      </c>
      <c r="J102" s="324">
        <v>37105289</v>
      </c>
      <c r="K102" s="299">
        <v>2008</v>
      </c>
      <c r="L102" s="300" t="s">
        <v>16</v>
      </c>
      <c r="M102" s="301"/>
      <c r="N102" s="301"/>
      <c r="O102" s="301"/>
      <c r="P102" s="301">
        <v>51</v>
      </c>
      <c r="Q102" s="299">
        <v>49</v>
      </c>
      <c r="R102" s="303">
        <f t="shared" si="7"/>
        <v>50</v>
      </c>
      <c r="S102" s="299">
        <v>36</v>
      </c>
      <c r="T102" s="299">
        <v>88</v>
      </c>
      <c r="U102" s="299">
        <f t="shared" si="8"/>
        <v>-52</v>
      </c>
      <c r="V102" s="299">
        <f t="shared" si="9"/>
        <v>62</v>
      </c>
      <c r="W102" s="301">
        <f t="shared" si="10"/>
        <v>-12</v>
      </c>
      <c r="X102" s="304" t="s">
        <v>1572</v>
      </c>
      <c r="Y102" s="304" t="s">
        <v>1572</v>
      </c>
      <c r="Z102" s="304" t="s">
        <v>1547</v>
      </c>
      <c r="AA102" s="294">
        <v>17.38</v>
      </c>
      <c r="AB102" s="292">
        <f t="shared" si="14"/>
        <v>17380000</v>
      </c>
      <c r="AC102" s="292">
        <f t="shared" si="15"/>
        <v>37110000</v>
      </c>
      <c r="AD102" s="295">
        <v>0</v>
      </c>
      <c r="AE102" s="305">
        <f t="shared" si="16"/>
        <v>0</v>
      </c>
      <c r="AF102" s="306">
        <f t="shared" si="12"/>
        <v>1.738</v>
      </c>
      <c r="AG102" s="304"/>
      <c r="AH102" s="304"/>
      <c r="AI102" s="323" t="s">
        <v>2570</v>
      </c>
      <c r="AJ102" s="302"/>
    </row>
    <row r="103" spans="1:36">
      <c r="A103" s="308" t="s">
        <v>2732</v>
      </c>
      <c r="B103" s="292">
        <v>33.51</v>
      </c>
      <c r="C103" s="293">
        <f t="shared" si="1"/>
        <v>3.351</v>
      </c>
      <c r="D103" s="294">
        <f t="shared" si="2"/>
        <v>3.351</v>
      </c>
      <c r="E103" s="295">
        <v>10</v>
      </c>
      <c r="F103" s="295">
        <v>31.49</v>
      </c>
      <c r="G103" s="297">
        <f t="shared" si="4"/>
        <v>0.93971948672038197</v>
      </c>
      <c r="H103" s="296">
        <f t="shared" si="5"/>
        <v>2.02</v>
      </c>
      <c r="I103" s="298">
        <f t="shared" si="6"/>
        <v>6.0280513279618031E-2</v>
      </c>
      <c r="J103" s="292">
        <f t="shared" ref="J103:J131" si="17">B103*1000000</f>
        <v>33509999.999999996</v>
      </c>
      <c r="K103" s="299">
        <v>2008</v>
      </c>
      <c r="L103" s="300" t="s">
        <v>16</v>
      </c>
      <c r="M103" s="301"/>
      <c r="N103" s="301"/>
      <c r="O103" s="301"/>
      <c r="P103" s="301">
        <v>73</v>
      </c>
      <c r="Q103" s="299">
        <v>64</v>
      </c>
      <c r="R103" s="303">
        <f t="shared" si="7"/>
        <v>68.5</v>
      </c>
      <c r="S103" s="299">
        <v>67</v>
      </c>
      <c r="T103" s="299">
        <v>61</v>
      </c>
      <c r="U103" s="299">
        <f t="shared" si="8"/>
        <v>6</v>
      </c>
      <c r="V103" s="299">
        <f t="shared" si="9"/>
        <v>64</v>
      </c>
      <c r="W103" s="301">
        <f t="shared" si="10"/>
        <v>4.5</v>
      </c>
      <c r="X103" s="304" t="s">
        <v>1550</v>
      </c>
      <c r="Y103" s="304" t="s">
        <v>2733</v>
      </c>
      <c r="Z103" s="304" t="s">
        <v>1541</v>
      </c>
      <c r="AA103" s="294">
        <v>11.31</v>
      </c>
      <c r="AB103" s="292">
        <f t="shared" si="14"/>
        <v>11310000</v>
      </c>
      <c r="AC103" s="292">
        <f t="shared" si="15"/>
        <v>31490000</v>
      </c>
      <c r="AD103" s="295">
        <v>2.02</v>
      </c>
      <c r="AE103" s="305">
        <f t="shared" si="16"/>
        <v>2020000</v>
      </c>
      <c r="AF103" s="306">
        <f t="shared" si="12"/>
        <v>1.131</v>
      </c>
      <c r="AG103" s="304"/>
      <c r="AH103" s="304"/>
      <c r="AI103" s="323" t="s">
        <v>2734</v>
      </c>
      <c r="AJ103" s="302"/>
    </row>
    <row r="104" spans="1:36">
      <c r="A104" s="308" t="s">
        <v>3458</v>
      </c>
      <c r="B104" s="292">
        <v>21.45</v>
      </c>
      <c r="C104" s="293">
        <f t="shared" si="1"/>
        <v>2.145</v>
      </c>
      <c r="D104" s="294">
        <f t="shared" si="2"/>
        <v>2.145</v>
      </c>
      <c r="E104" s="295">
        <v>10</v>
      </c>
      <c r="F104" s="295">
        <v>7.56</v>
      </c>
      <c r="G104" s="297">
        <f t="shared" si="4"/>
        <v>0.35244755244755244</v>
      </c>
      <c r="H104" s="296">
        <f t="shared" si="5"/>
        <v>13.89</v>
      </c>
      <c r="I104" s="298">
        <f t="shared" si="6"/>
        <v>0.64755244755244756</v>
      </c>
      <c r="J104" s="292">
        <f t="shared" si="17"/>
        <v>21450000</v>
      </c>
      <c r="K104" s="299">
        <v>2008</v>
      </c>
      <c r="L104" s="300" t="s">
        <v>16</v>
      </c>
      <c r="M104" s="301"/>
      <c r="N104" s="301"/>
      <c r="O104" s="301"/>
      <c r="P104" s="301">
        <v>15</v>
      </c>
      <c r="Q104" s="299">
        <v>30</v>
      </c>
      <c r="R104" s="303">
        <f t="shared" si="7"/>
        <v>22.5</v>
      </c>
      <c r="S104" s="299">
        <v>47</v>
      </c>
      <c r="T104" s="299">
        <v>50</v>
      </c>
      <c r="U104" s="299">
        <f t="shared" si="8"/>
        <v>-3</v>
      </c>
      <c r="V104" s="299">
        <f t="shared" si="9"/>
        <v>48.5</v>
      </c>
      <c r="W104" s="301">
        <f t="shared" si="10"/>
        <v>-26</v>
      </c>
      <c r="X104" s="304" t="s">
        <v>1550</v>
      </c>
      <c r="Y104" s="304" t="s">
        <v>2581</v>
      </c>
      <c r="Z104" s="304" t="s">
        <v>1547</v>
      </c>
      <c r="AA104" s="294">
        <v>4.03</v>
      </c>
      <c r="AB104" s="292">
        <f t="shared" si="14"/>
        <v>4030000.0000000005</v>
      </c>
      <c r="AC104" s="292">
        <f t="shared" si="15"/>
        <v>7560000</v>
      </c>
      <c r="AD104" s="295">
        <v>13.89</v>
      </c>
      <c r="AE104" s="305">
        <f t="shared" si="16"/>
        <v>13890000</v>
      </c>
      <c r="AF104" s="306">
        <f t="shared" si="12"/>
        <v>0.40300000000000002</v>
      </c>
      <c r="AG104" s="304"/>
      <c r="AH104" s="304"/>
      <c r="AI104" s="323" t="s">
        <v>3459</v>
      </c>
      <c r="AJ104" s="302"/>
    </row>
    <row r="105" spans="1:36">
      <c r="A105" s="308" t="s">
        <v>3725</v>
      </c>
      <c r="B105" s="292">
        <v>17.66</v>
      </c>
      <c r="C105" s="293">
        <f t="shared" si="1"/>
        <v>1.766</v>
      </c>
      <c r="D105" s="294">
        <f t="shared" si="2"/>
        <v>1.766</v>
      </c>
      <c r="E105" s="295">
        <v>10</v>
      </c>
      <c r="F105" s="295">
        <v>17.66</v>
      </c>
      <c r="G105" s="297">
        <f t="shared" si="4"/>
        <v>1</v>
      </c>
      <c r="H105" s="296">
        <f t="shared" si="5"/>
        <v>0</v>
      </c>
      <c r="I105" s="298">
        <f t="shared" si="6"/>
        <v>0</v>
      </c>
      <c r="J105" s="292">
        <f t="shared" si="17"/>
        <v>17660000</v>
      </c>
      <c r="K105" s="299">
        <v>2008</v>
      </c>
      <c r="L105" s="300" t="s">
        <v>16</v>
      </c>
      <c r="M105" s="301"/>
      <c r="N105" s="301"/>
      <c r="O105" s="301"/>
      <c r="P105" s="301">
        <v>78</v>
      </c>
      <c r="Q105" s="299">
        <v>63</v>
      </c>
      <c r="R105" s="303">
        <f t="shared" si="7"/>
        <v>70.5</v>
      </c>
      <c r="S105" s="299">
        <v>26</v>
      </c>
      <c r="T105" s="299">
        <v>86</v>
      </c>
      <c r="U105" s="299">
        <f t="shared" si="8"/>
        <v>-60</v>
      </c>
      <c r="V105" s="299">
        <f t="shared" si="9"/>
        <v>56</v>
      </c>
      <c r="W105" s="301">
        <f t="shared" si="10"/>
        <v>14.5</v>
      </c>
      <c r="X105" s="304" t="s">
        <v>2011</v>
      </c>
      <c r="Y105" s="304" t="s">
        <v>2011</v>
      </c>
      <c r="Z105" s="304" t="s">
        <v>1541</v>
      </c>
      <c r="AA105" s="294">
        <v>3.3</v>
      </c>
      <c r="AB105" s="292">
        <f t="shared" si="14"/>
        <v>3300000</v>
      </c>
      <c r="AC105" s="292">
        <f t="shared" si="15"/>
        <v>17660000</v>
      </c>
      <c r="AD105" s="295">
        <v>0</v>
      </c>
      <c r="AE105" s="305">
        <f t="shared" si="16"/>
        <v>0</v>
      </c>
      <c r="AF105" s="306">
        <f t="shared" si="12"/>
        <v>0.32999999999999996</v>
      </c>
      <c r="AG105" s="304"/>
      <c r="AH105" s="304"/>
      <c r="AI105" s="323" t="s">
        <v>3726</v>
      </c>
      <c r="AJ105" s="302"/>
    </row>
    <row r="106" spans="1:36">
      <c r="A106" s="291" t="s">
        <v>1466</v>
      </c>
      <c r="B106" s="292">
        <v>113.87</v>
      </c>
      <c r="C106" s="293">
        <f t="shared" si="1"/>
        <v>10.543518518518518</v>
      </c>
      <c r="D106" s="294">
        <f t="shared" si="2"/>
        <v>10.543518518518518</v>
      </c>
      <c r="E106" s="295">
        <v>10.8</v>
      </c>
      <c r="F106" s="295">
        <v>56.75</v>
      </c>
      <c r="G106" s="297">
        <f t="shared" si="4"/>
        <v>0.49837534030034247</v>
      </c>
      <c r="H106" s="296">
        <f t="shared" si="5"/>
        <v>57.120000000000005</v>
      </c>
      <c r="I106" s="298">
        <f t="shared" si="6"/>
        <v>0.50162465969965753</v>
      </c>
      <c r="J106" s="292">
        <f t="shared" si="17"/>
        <v>113870000</v>
      </c>
      <c r="K106" s="299">
        <v>2008</v>
      </c>
      <c r="L106" s="300" t="s">
        <v>16</v>
      </c>
      <c r="M106" s="301"/>
      <c r="N106" s="301"/>
      <c r="O106" s="301"/>
      <c r="P106" s="301">
        <v>13</v>
      </c>
      <c r="Q106" s="299">
        <v>20</v>
      </c>
      <c r="R106" s="310">
        <f t="shared" si="7"/>
        <v>16.5</v>
      </c>
      <c r="S106" s="299">
        <v>63</v>
      </c>
      <c r="T106" s="299">
        <v>56</v>
      </c>
      <c r="U106" s="312">
        <f t="shared" si="8"/>
        <v>7</v>
      </c>
      <c r="V106" s="312">
        <f t="shared" si="9"/>
        <v>59.5</v>
      </c>
      <c r="W106" s="312">
        <f t="shared" si="10"/>
        <v>-43</v>
      </c>
      <c r="X106" s="304" t="s">
        <v>1402</v>
      </c>
      <c r="Y106" s="304" t="s">
        <v>1763</v>
      </c>
      <c r="Z106" s="304" t="s">
        <v>1557</v>
      </c>
      <c r="AA106" s="294">
        <v>30.1</v>
      </c>
      <c r="AB106" s="292">
        <f t="shared" si="14"/>
        <v>30100000</v>
      </c>
      <c r="AC106" s="292">
        <f t="shared" si="15"/>
        <v>56750000</v>
      </c>
      <c r="AD106" s="295">
        <v>57.12</v>
      </c>
      <c r="AE106" s="305">
        <f t="shared" si="16"/>
        <v>57120000</v>
      </c>
      <c r="AF106" s="306">
        <f t="shared" si="12"/>
        <v>2.7870370370370372</v>
      </c>
      <c r="AG106" s="304"/>
      <c r="AH106" s="304"/>
      <c r="AI106" s="323" t="s">
        <v>1764</v>
      </c>
      <c r="AJ106" s="302"/>
    </row>
    <row r="107" spans="1:36">
      <c r="A107" s="291" t="s">
        <v>1664</v>
      </c>
      <c r="B107" s="292">
        <v>252.91</v>
      </c>
      <c r="C107" s="293">
        <f t="shared" si="1"/>
        <v>22.991818181818182</v>
      </c>
      <c r="D107" s="294">
        <f t="shared" si="2"/>
        <v>22.991818181818182</v>
      </c>
      <c r="E107" s="295">
        <v>11</v>
      </c>
      <c r="F107" s="295">
        <v>90.56</v>
      </c>
      <c r="G107" s="297">
        <f t="shared" si="4"/>
        <v>0.35807204143766558</v>
      </c>
      <c r="H107" s="296">
        <f t="shared" si="5"/>
        <v>162.35</v>
      </c>
      <c r="I107" s="298">
        <f t="shared" si="6"/>
        <v>0.64192795856233442</v>
      </c>
      <c r="J107" s="292">
        <f t="shared" si="17"/>
        <v>252910000</v>
      </c>
      <c r="K107" s="299">
        <v>2008</v>
      </c>
      <c r="L107" s="300" t="s">
        <v>16</v>
      </c>
      <c r="M107" s="301"/>
      <c r="N107" s="301"/>
      <c r="O107" s="301"/>
      <c r="P107" s="301">
        <v>65</v>
      </c>
      <c r="Q107" s="299">
        <v>57</v>
      </c>
      <c r="R107" s="303">
        <f t="shared" si="7"/>
        <v>61</v>
      </c>
      <c r="S107" s="299">
        <v>76</v>
      </c>
      <c r="T107" s="299">
        <v>42</v>
      </c>
      <c r="U107" s="299">
        <f t="shared" si="8"/>
        <v>34</v>
      </c>
      <c r="V107" s="299">
        <f t="shared" si="9"/>
        <v>59</v>
      </c>
      <c r="W107" s="301">
        <f t="shared" si="10"/>
        <v>2</v>
      </c>
      <c r="X107" s="304" t="s">
        <v>1550</v>
      </c>
      <c r="Y107" s="304" t="s">
        <v>1665</v>
      </c>
      <c r="Z107" s="304" t="s">
        <v>1557</v>
      </c>
      <c r="AA107" s="294">
        <v>42.03</v>
      </c>
      <c r="AB107" s="292">
        <f t="shared" si="14"/>
        <v>42030000</v>
      </c>
      <c r="AC107" s="292">
        <f t="shared" si="15"/>
        <v>90560000</v>
      </c>
      <c r="AD107" s="295">
        <v>162.35</v>
      </c>
      <c r="AE107" s="305">
        <f t="shared" si="16"/>
        <v>162350000</v>
      </c>
      <c r="AF107" s="306">
        <f t="shared" si="12"/>
        <v>3.8209090909090908</v>
      </c>
      <c r="AG107" s="304"/>
      <c r="AH107" s="304"/>
      <c r="AI107" s="323" t="s">
        <v>1666</v>
      </c>
      <c r="AJ107" s="302"/>
    </row>
    <row r="108" spans="1:36">
      <c r="A108" s="308" t="s">
        <v>2609</v>
      </c>
      <c r="B108" s="292">
        <v>39.950000000000003</v>
      </c>
      <c r="C108" s="293">
        <f t="shared" si="1"/>
        <v>3.6318181818181823</v>
      </c>
      <c r="D108" s="294">
        <f t="shared" si="2"/>
        <v>3.6318181818181823</v>
      </c>
      <c r="E108" s="295">
        <v>11</v>
      </c>
      <c r="F108" s="295">
        <v>37.770000000000003</v>
      </c>
      <c r="G108" s="297">
        <f t="shared" si="4"/>
        <v>0.94543178973717146</v>
      </c>
      <c r="H108" s="296">
        <f t="shared" si="5"/>
        <v>2.1800000000000002</v>
      </c>
      <c r="I108" s="298">
        <f t="shared" si="6"/>
        <v>5.4568210262828536E-2</v>
      </c>
      <c r="J108" s="292">
        <f t="shared" si="17"/>
        <v>39950000</v>
      </c>
      <c r="K108" s="299">
        <v>2008</v>
      </c>
      <c r="L108" s="300" t="s">
        <v>16</v>
      </c>
      <c r="M108" s="301"/>
      <c r="N108" s="301"/>
      <c r="O108" s="301"/>
      <c r="P108" s="301">
        <v>56</v>
      </c>
      <c r="Q108" s="299">
        <v>57</v>
      </c>
      <c r="R108" s="303">
        <f t="shared" si="7"/>
        <v>56.5</v>
      </c>
      <c r="S108" s="299">
        <v>78</v>
      </c>
      <c r="T108" s="299">
        <v>84</v>
      </c>
      <c r="U108" s="299">
        <f t="shared" si="8"/>
        <v>-6</v>
      </c>
      <c r="V108" s="299">
        <f t="shared" si="9"/>
        <v>81</v>
      </c>
      <c r="W108" s="301">
        <f t="shared" si="10"/>
        <v>-24.5</v>
      </c>
      <c r="X108" s="304" t="s">
        <v>1572</v>
      </c>
      <c r="Y108" s="304" t="s">
        <v>1572</v>
      </c>
      <c r="Z108" s="304" t="s">
        <v>1541</v>
      </c>
      <c r="AA108" s="294">
        <v>10.53</v>
      </c>
      <c r="AB108" s="292">
        <f t="shared" si="14"/>
        <v>10530000</v>
      </c>
      <c r="AC108" s="292">
        <f t="shared" si="15"/>
        <v>37770000</v>
      </c>
      <c r="AD108" s="295">
        <v>2.1800000000000002</v>
      </c>
      <c r="AE108" s="305">
        <f t="shared" si="16"/>
        <v>2180000</v>
      </c>
      <c r="AF108" s="306">
        <f t="shared" si="12"/>
        <v>0.95727272727272716</v>
      </c>
      <c r="AG108" s="304"/>
      <c r="AH108" s="304"/>
      <c r="AI108" s="323" t="s">
        <v>2610</v>
      </c>
      <c r="AJ108" s="302"/>
    </row>
    <row r="109" spans="1:36">
      <c r="A109" s="291" t="s">
        <v>2280</v>
      </c>
      <c r="B109" s="292">
        <v>56.97</v>
      </c>
      <c r="C109" s="293">
        <f t="shared" si="1"/>
        <v>4.7474999999999996</v>
      </c>
      <c r="D109" s="294">
        <f t="shared" si="2"/>
        <v>4.7474999999999996</v>
      </c>
      <c r="E109" s="295">
        <v>12</v>
      </c>
      <c r="F109" s="295">
        <v>31.42</v>
      </c>
      <c r="G109" s="297">
        <f t="shared" si="4"/>
        <v>0.55151834298753732</v>
      </c>
      <c r="H109" s="296">
        <f t="shared" si="5"/>
        <v>25.549999999999997</v>
      </c>
      <c r="I109" s="298">
        <f t="shared" si="6"/>
        <v>0.44848165701246268</v>
      </c>
      <c r="J109" s="292">
        <f t="shared" si="17"/>
        <v>56970000</v>
      </c>
      <c r="K109" s="299">
        <v>2008</v>
      </c>
      <c r="L109" s="300" t="s">
        <v>16</v>
      </c>
      <c r="M109" s="301"/>
      <c r="N109" s="301"/>
      <c r="O109" s="301"/>
      <c r="P109" s="301">
        <v>22</v>
      </c>
      <c r="Q109" s="299">
        <v>36</v>
      </c>
      <c r="R109" s="303">
        <f t="shared" si="7"/>
        <v>29</v>
      </c>
      <c r="S109" s="299">
        <v>51</v>
      </c>
      <c r="T109" s="299">
        <v>67</v>
      </c>
      <c r="U109" s="299">
        <f t="shared" si="8"/>
        <v>-16</v>
      </c>
      <c r="V109" s="299">
        <f t="shared" si="9"/>
        <v>59</v>
      </c>
      <c r="W109" s="301">
        <f t="shared" si="10"/>
        <v>-30</v>
      </c>
      <c r="X109" s="304" t="s">
        <v>1572</v>
      </c>
      <c r="Y109" s="304" t="s">
        <v>2281</v>
      </c>
      <c r="Z109" s="304" t="s">
        <v>1574</v>
      </c>
      <c r="AA109" s="294">
        <v>12.4</v>
      </c>
      <c r="AB109" s="292">
        <f t="shared" si="14"/>
        <v>12400000</v>
      </c>
      <c r="AC109" s="292">
        <f t="shared" si="15"/>
        <v>31420000</v>
      </c>
      <c r="AD109" s="295">
        <v>25.55</v>
      </c>
      <c r="AE109" s="305">
        <f t="shared" si="16"/>
        <v>25550000</v>
      </c>
      <c r="AF109" s="306">
        <f t="shared" si="12"/>
        <v>1.0333333333333334</v>
      </c>
      <c r="AG109" s="304"/>
      <c r="AH109" s="304"/>
      <c r="AI109" s="323" t="s">
        <v>2282</v>
      </c>
      <c r="AJ109" s="302"/>
    </row>
    <row r="110" spans="1:36">
      <c r="A110" s="308" t="s">
        <v>2615</v>
      </c>
      <c r="B110" s="292">
        <v>43.49</v>
      </c>
      <c r="C110" s="293">
        <f t="shared" si="1"/>
        <v>3.624166666666667</v>
      </c>
      <c r="D110" s="294">
        <f t="shared" si="2"/>
        <v>3.624166666666667</v>
      </c>
      <c r="E110" s="295">
        <v>12</v>
      </c>
      <c r="F110" s="295">
        <v>38.11</v>
      </c>
      <c r="G110" s="297">
        <f t="shared" si="4"/>
        <v>0.87629340078178886</v>
      </c>
      <c r="H110" s="296">
        <f t="shared" si="5"/>
        <v>5.3800000000000008</v>
      </c>
      <c r="I110" s="298">
        <f t="shared" si="6"/>
        <v>0.12370659921821109</v>
      </c>
      <c r="J110" s="292">
        <f t="shared" si="17"/>
        <v>43490000</v>
      </c>
      <c r="K110" s="299">
        <v>2008</v>
      </c>
      <c r="L110" s="300" t="s">
        <v>16</v>
      </c>
      <c r="M110" s="301"/>
      <c r="N110" s="301"/>
      <c r="O110" s="301"/>
      <c r="P110" s="301">
        <v>54</v>
      </c>
      <c r="Q110" s="299">
        <v>57</v>
      </c>
      <c r="R110" s="303">
        <f t="shared" si="7"/>
        <v>55.5</v>
      </c>
      <c r="S110" s="299">
        <v>65</v>
      </c>
      <c r="T110" s="299">
        <v>75</v>
      </c>
      <c r="U110" s="299">
        <f t="shared" si="8"/>
        <v>-10</v>
      </c>
      <c r="V110" s="299">
        <f t="shared" si="9"/>
        <v>70</v>
      </c>
      <c r="W110" s="301">
        <f t="shared" si="10"/>
        <v>-14.5</v>
      </c>
      <c r="X110" s="304" t="s">
        <v>1701</v>
      </c>
      <c r="Y110" s="304" t="s">
        <v>1920</v>
      </c>
      <c r="Z110" s="304" t="s">
        <v>1557</v>
      </c>
      <c r="AA110" s="294">
        <v>14.91</v>
      </c>
      <c r="AB110" s="292">
        <f t="shared" si="14"/>
        <v>14910000</v>
      </c>
      <c r="AC110" s="292">
        <f t="shared" si="15"/>
        <v>38110000</v>
      </c>
      <c r="AD110" s="295">
        <v>5.38</v>
      </c>
      <c r="AE110" s="305">
        <f t="shared" si="16"/>
        <v>5380000</v>
      </c>
      <c r="AF110" s="306">
        <f t="shared" si="12"/>
        <v>1.2424999999999999</v>
      </c>
      <c r="AG110" s="304"/>
      <c r="AH110" s="304"/>
      <c r="AI110" s="323" t="s">
        <v>2616</v>
      </c>
      <c r="AJ110" s="302"/>
    </row>
    <row r="111" spans="1:36">
      <c r="A111" s="308" t="s">
        <v>2697</v>
      </c>
      <c r="B111" s="292">
        <v>41.32</v>
      </c>
      <c r="C111" s="293">
        <f t="shared" si="1"/>
        <v>3.4433333333333334</v>
      </c>
      <c r="D111" s="294">
        <f t="shared" si="2"/>
        <v>3.4433333333333334</v>
      </c>
      <c r="E111" s="295">
        <v>12</v>
      </c>
      <c r="F111" s="295">
        <v>31.69</v>
      </c>
      <c r="G111" s="297">
        <f t="shared" si="4"/>
        <v>0.76694094869312679</v>
      </c>
      <c r="H111" s="296">
        <f t="shared" si="5"/>
        <v>9.6300000000000008</v>
      </c>
      <c r="I111" s="298">
        <f t="shared" si="6"/>
        <v>0.23305905130687318</v>
      </c>
      <c r="J111" s="292">
        <f t="shared" si="17"/>
        <v>41320000</v>
      </c>
      <c r="K111" s="299">
        <v>2008</v>
      </c>
      <c r="L111" s="300" t="s">
        <v>16</v>
      </c>
      <c r="M111" s="301"/>
      <c r="N111" s="301"/>
      <c r="O111" s="301"/>
      <c r="P111" s="301">
        <v>59</v>
      </c>
      <c r="Q111" s="299">
        <v>53</v>
      </c>
      <c r="R111" s="303">
        <f t="shared" si="7"/>
        <v>56</v>
      </c>
      <c r="S111" s="299">
        <v>46</v>
      </c>
      <c r="T111" s="299">
        <v>60</v>
      </c>
      <c r="U111" s="299">
        <f t="shared" si="8"/>
        <v>-14</v>
      </c>
      <c r="V111" s="299">
        <f t="shared" si="9"/>
        <v>53</v>
      </c>
      <c r="W111" s="301">
        <f t="shared" si="10"/>
        <v>3</v>
      </c>
      <c r="X111" s="304" t="s">
        <v>1402</v>
      </c>
      <c r="Y111" s="304" t="s">
        <v>1618</v>
      </c>
      <c r="Z111" s="304" t="s">
        <v>1574</v>
      </c>
      <c r="AA111" s="294">
        <v>14.2</v>
      </c>
      <c r="AB111" s="292">
        <f t="shared" si="14"/>
        <v>14200000</v>
      </c>
      <c r="AC111" s="292">
        <f t="shared" si="15"/>
        <v>31690000</v>
      </c>
      <c r="AD111" s="295">
        <v>9.6300000000000008</v>
      </c>
      <c r="AE111" s="305">
        <f t="shared" si="16"/>
        <v>9630000</v>
      </c>
      <c r="AF111" s="306">
        <f t="shared" si="12"/>
        <v>1.1833333333333333</v>
      </c>
      <c r="AG111" s="304"/>
      <c r="AH111" s="304"/>
      <c r="AI111" s="323" t="s">
        <v>2698</v>
      </c>
      <c r="AJ111" s="302"/>
    </row>
    <row r="112" spans="1:36">
      <c r="A112" s="308" t="s">
        <v>4063</v>
      </c>
      <c r="B112" s="292">
        <v>16.63</v>
      </c>
      <c r="C112" s="293">
        <f t="shared" si="1"/>
        <v>1.3858333333333333</v>
      </c>
      <c r="D112" s="294">
        <f t="shared" si="2"/>
        <v>1.3858333333333333</v>
      </c>
      <c r="E112" s="295">
        <v>12</v>
      </c>
      <c r="F112" s="295">
        <v>12.8</v>
      </c>
      <c r="G112" s="297">
        <f t="shared" si="4"/>
        <v>0.76969332531569457</v>
      </c>
      <c r="H112" s="296">
        <f t="shared" si="5"/>
        <v>3.83</v>
      </c>
      <c r="I112" s="298">
        <f t="shared" si="6"/>
        <v>0.23030667468430549</v>
      </c>
      <c r="J112" s="292">
        <f t="shared" si="17"/>
        <v>16629999.999999998</v>
      </c>
      <c r="K112" s="299">
        <v>2008</v>
      </c>
      <c r="L112" s="300" t="s">
        <v>16</v>
      </c>
      <c r="M112" s="301"/>
      <c r="N112" s="301"/>
      <c r="O112" s="301"/>
      <c r="P112" s="301">
        <v>85</v>
      </c>
      <c r="Q112" s="299">
        <v>82</v>
      </c>
      <c r="R112" s="303">
        <f t="shared" si="7"/>
        <v>83.5</v>
      </c>
      <c r="S112" s="299">
        <v>61</v>
      </c>
      <c r="T112" s="299">
        <v>56</v>
      </c>
      <c r="U112" s="299">
        <f t="shared" si="8"/>
        <v>5</v>
      </c>
      <c r="V112" s="299">
        <f t="shared" si="9"/>
        <v>58.5</v>
      </c>
      <c r="W112" s="301">
        <f t="shared" si="10"/>
        <v>25</v>
      </c>
      <c r="X112" s="304" t="s">
        <v>1612</v>
      </c>
      <c r="Y112" s="304" t="s">
        <v>1612</v>
      </c>
      <c r="Z112" s="304" t="s">
        <v>1547</v>
      </c>
      <c r="AA112" s="294">
        <v>0.28999999999999998</v>
      </c>
      <c r="AB112" s="292">
        <f t="shared" si="14"/>
        <v>290000</v>
      </c>
      <c r="AC112" s="292">
        <f t="shared" si="15"/>
        <v>12800000</v>
      </c>
      <c r="AD112" s="295">
        <v>3.83</v>
      </c>
      <c r="AE112" s="305">
        <f t="shared" si="16"/>
        <v>3830000</v>
      </c>
      <c r="AF112" s="306">
        <f t="shared" si="12"/>
        <v>2.4166666666666666E-2</v>
      </c>
      <c r="AG112" s="304"/>
      <c r="AH112" s="304"/>
      <c r="AI112" s="323" t="s">
        <v>4064</v>
      </c>
      <c r="AJ112" s="302"/>
    </row>
    <row r="113" spans="1:36">
      <c r="A113" s="308" t="s">
        <v>4564</v>
      </c>
      <c r="B113" s="292">
        <v>8.8800000000000008</v>
      </c>
      <c r="C113" s="293">
        <f t="shared" si="1"/>
        <v>0.7400000000000001</v>
      </c>
      <c r="D113" s="294">
        <f t="shared" si="2"/>
        <v>0.7400000000000001</v>
      </c>
      <c r="E113" s="295">
        <v>12</v>
      </c>
      <c r="F113" s="295">
        <v>8.1999999999999993</v>
      </c>
      <c r="G113" s="297">
        <f t="shared" si="4"/>
        <v>0.92342342342342332</v>
      </c>
      <c r="H113" s="296">
        <f t="shared" si="5"/>
        <v>0.68</v>
      </c>
      <c r="I113" s="298">
        <f t="shared" si="6"/>
        <v>7.6576576576576572E-2</v>
      </c>
      <c r="J113" s="292">
        <f t="shared" si="17"/>
        <v>8880000</v>
      </c>
      <c r="K113" s="299">
        <v>2008</v>
      </c>
      <c r="L113" s="300" t="s">
        <v>16</v>
      </c>
      <c r="M113" s="301"/>
      <c r="N113" s="301"/>
      <c r="O113" s="301"/>
      <c r="P113" s="301">
        <v>67</v>
      </c>
      <c r="Q113" s="299">
        <v>65</v>
      </c>
      <c r="R113" s="303">
        <f t="shared" si="7"/>
        <v>66</v>
      </c>
      <c r="S113" s="299">
        <v>64</v>
      </c>
      <c r="T113" s="299">
        <v>71</v>
      </c>
      <c r="U113" s="299">
        <f t="shared" si="8"/>
        <v>-7</v>
      </c>
      <c r="V113" s="299">
        <f t="shared" si="9"/>
        <v>67.5</v>
      </c>
      <c r="W113" s="301">
        <f t="shared" si="10"/>
        <v>-1.5</v>
      </c>
      <c r="X113" s="304" t="s">
        <v>1641</v>
      </c>
      <c r="Y113" s="304" t="s">
        <v>1642</v>
      </c>
      <c r="Z113" s="304" t="s">
        <v>1536</v>
      </c>
      <c r="AA113" s="294">
        <v>3.4</v>
      </c>
      <c r="AB113" s="292">
        <f t="shared" si="14"/>
        <v>3400000</v>
      </c>
      <c r="AC113" s="292">
        <f t="shared" si="15"/>
        <v>8199999.9999999991</v>
      </c>
      <c r="AD113" s="295">
        <v>0.68</v>
      </c>
      <c r="AE113" s="305">
        <f t="shared" si="16"/>
        <v>680000</v>
      </c>
      <c r="AF113" s="306">
        <f t="shared" si="12"/>
        <v>0.28333333333333333</v>
      </c>
      <c r="AG113" s="304"/>
      <c r="AH113" s="304"/>
      <c r="AI113" s="323" t="s">
        <v>4565</v>
      </c>
      <c r="AJ113" s="302"/>
    </row>
    <row r="114" spans="1:36">
      <c r="A114" s="308" t="s">
        <v>2799</v>
      </c>
      <c r="B114" s="292">
        <v>40.42</v>
      </c>
      <c r="C114" s="293">
        <f t="shared" si="1"/>
        <v>3.2336</v>
      </c>
      <c r="D114" s="294">
        <f t="shared" si="2"/>
        <v>3.2336</v>
      </c>
      <c r="E114" s="295">
        <v>12.5</v>
      </c>
      <c r="F114" s="295">
        <v>9.0500000000000007</v>
      </c>
      <c r="G114" s="297">
        <f t="shared" si="4"/>
        <v>0.22389905987135084</v>
      </c>
      <c r="H114" s="296">
        <f t="shared" si="5"/>
        <v>31.37</v>
      </c>
      <c r="I114" s="298">
        <f t="shared" si="6"/>
        <v>0.77610094012864916</v>
      </c>
      <c r="J114" s="292">
        <f t="shared" si="17"/>
        <v>40420000</v>
      </c>
      <c r="K114" s="299">
        <v>2008</v>
      </c>
      <c r="L114" s="300" t="s">
        <v>16</v>
      </c>
      <c r="M114" s="301"/>
      <c r="N114" s="301"/>
      <c r="O114" s="301"/>
      <c r="P114" s="301">
        <v>63</v>
      </c>
      <c r="Q114" s="299">
        <v>55</v>
      </c>
      <c r="R114" s="303">
        <f t="shared" si="7"/>
        <v>59</v>
      </c>
      <c r="S114" s="299">
        <v>84</v>
      </c>
      <c r="T114" s="299">
        <v>78</v>
      </c>
      <c r="U114" s="299">
        <f t="shared" si="8"/>
        <v>6</v>
      </c>
      <c r="V114" s="299">
        <f t="shared" si="9"/>
        <v>81</v>
      </c>
      <c r="W114" s="301">
        <f t="shared" si="10"/>
        <v>-22</v>
      </c>
      <c r="X114" s="304" t="s">
        <v>1572</v>
      </c>
      <c r="Y114" s="304" t="s">
        <v>2800</v>
      </c>
      <c r="Z114" s="304" t="s">
        <v>1541</v>
      </c>
      <c r="AA114" s="294">
        <v>1.03</v>
      </c>
      <c r="AB114" s="292">
        <f t="shared" si="14"/>
        <v>1030000</v>
      </c>
      <c r="AC114" s="292">
        <f t="shared" si="15"/>
        <v>9050000</v>
      </c>
      <c r="AD114" s="295">
        <v>31.37</v>
      </c>
      <c r="AE114" s="305">
        <f t="shared" si="16"/>
        <v>31370000</v>
      </c>
      <c r="AF114" s="306">
        <f t="shared" si="12"/>
        <v>8.2400000000000001E-2</v>
      </c>
      <c r="AG114" s="304"/>
      <c r="AH114" s="304"/>
      <c r="AI114" s="323" t="s">
        <v>2801</v>
      </c>
      <c r="AJ114" s="302"/>
    </row>
    <row r="115" spans="1:36">
      <c r="A115" s="308" t="s">
        <v>2941</v>
      </c>
      <c r="B115" s="292">
        <v>38.799999999999997</v>
      </c>
      <c r="C115" s="293">
        <f t="shared" si="1"/>
        <v>2.9846153846153842</v>
      </c>
      <c r="D115" s="294">
        <f t="shared" si="2"/>
        <v>2.9846153846153842</v>
      </c>
      <c r="E115" s="295">
        <v>13</v>
      </c>
      <c r="F115" s="295">
        <v>37.93</v>
      </c>
      <c r="G115" s="297">
        <f t="shared" si="4"/>
        <v>0.97757731958762895</v>
      </c>
      <c r="H115" s="296">
        <f t="shared" si="5"/>
        <v>0.87</v>
      </c>
      <c r="I115" s="298">
        <f t="shared" si="6"/>
        <v>2.2422680412371134E-2</v>
      </c>
      <c r="J115" s="292">
        <f t="shared" si="17"/>
        <v>38800000</v>
      </c>
      <c r="K115" s="299">
        <v>2008</v>
      </c>
      <c r="L115" s="300" t="s">
        <v>16</v>
      </c>
      <c r="M115" s="301"/>
      <c r="N115" s="301"/>
      <c r="O115" s="301"/>
      <c r="P115" s="301">
        <v>13</v>
      </c>
      <c r="Q115" s="299">
        <v>41</v>
      </c>
      <c r="R115" s="303">
        <f t="shared" si="7"/>
        <v>27</v>
      </c>
      <c r="S115" s="299">
        <v>59</v>
      </c>
      <c r="T115" s="299">
        <v>58</v>
      </c>
      <c r="U115" s="299">
        <f t="shared" si="8"/>
        <v>1</v>
      </c>
      <c r="V115" s="299">
        <f t="shared" si="9"/>
        <v>58.5</v>
      </c>
      <c r="W115" s="301">
        <f t="shared" si="10"/>
        <v>-31.5</v>
      </c>
      <c r="X115" s="304" t="s">
        <v>1550</v>
      </c>
      <c r="Y115" s="304" t="s">
        <v>2343</v>
      </c>
      <c r="Z115" s="304" t="s">
        <v>1547</v>
      </c>
      <c r="AA115" s="294">
        <v>17.7</v>
      </c>
      <c r="AB115" s="292">
        <f t="shared" si="14"/>
        <v>17700000</v>
      </c>
      <c r="AC115" s="292">
        <f t="shared" si="15"/>
        <v>37930000</v>
      </c>
      <c r="AD115" s="295">
        <v>0.87</v>
      </c>
      <c r="AE115" s="305">
        <f t="shared" si="16"/>
        <v>870000</v>
      </c>
      <c r="AF115" s="306">
        <f t="shared" si="12"/>
        <v>1.3615384615384616</v>
      </c>
      <c r="AG115" s="304"/>
      <c r="AH115" s="304"/>
      <c r="AI115" s="323" t="s">
        <v>2942</v>
      </c>
      <c r="AJ115" s="302"/>
    </row>
    <row r="116" spans="1:36">
      <c r="A116" s="308" t="s">
        <v>2814</v>
      </c>
      <c r="B116" s="292">
        <v>43.31</v>
      </c>
      <c r="C116" s="293">
        <f t="shared" si="1"/>
        <v>3.2081481481481484</v>
      </c>
      <c r="D116" s="294">
        <f t="shared" si="2"/>
        <v>3.2081481481481484</v>
      </c>
      <c r="E116" s="295">
        <v>13.5</v>
      </c>
      <c r="F116" s="295">
        <v>13.85</v>
      </c>
      <c r="G116" s="297">
        <f t="shared" si="4"/>
        <v>0.31978757792657581</v>
      </c>
      <c r="H116" s="296">
        <f t="shared" si="5"/>
        <v>29.46</v>
      </c>
      <c r="I116" s="298">
        <f t="shared" si="6"/>
        <v>0.68021242207342414</v>
      </c>
      <c r="J116" s="292">
        <f t="shared" si="17"/>
        <v>43310000</v>
      </c>
      <c r="K116" s="299">
        <v>2008</v>
      </c>
      <c r="L116" s="300" t="s">
        <v>16</v>
      </c>
      <c r="M116" s="301"/>
      <c r="N116" s="301"/>
      <c r="O116" s="301"/>
      <c r="P116" s="301">
        <v>60</v>
      </c>
      <c r="Q116" s="299">
        <v>62</v>
      </c>
      <c r="R116" s="301">
        <f t="shared" si="7"/>
        <v>61</v>
      </c>
      <c r="S116" s="299">
        <v>68</v>
      </c>
      <c r="T116" s="299">
        <v>80</v>
      </c>
      <c r="U116" s="299">
        <f t="shared" si="8"/>
        <v>-12</v>
      </c>
      <c r="V116" s="299">
        <f t="shared" si="9"/>
        <v>74</v>
      </c>
      <c r="W116" s="301">
        <f t="shared" si="10"/>
        <v>-13</v>
      </c>
      <c r="X116" s="304" t="s">
        <v>1641</v>
      </c>
      <c r="Y116" s="304" t="s">
        <v>1642</v>
      </c>
      <c r="Z116" s="304" t="s">
        <v>1541</v>
      </c>
      <c r="AA116" s="294">
        <v>3.3</v>
      </c>
      <c r="AB116" s="292">
        <f t="shared" si="14"/>
        <v>3300000</v>
      </c>
      <c r="AC116" s="292">
        <f t="shared" si="15"/>
        <v>13850000</v>
      </c>
      <c r="AD116" s="295">
        <v>29.46</v>
      </c>
      <c r="AE116" s="305">
        <f t="shared" si="16"/>
        <v>29460000</v>
      </c>
      <c r="AF116" s="306">
        <f t="shared" si="12"/>
        <v>0.24444444444444444</v>
      </c>
      <c r="AG116" s="304"/>
      <c r="AH116" s="304"/>
      <c r="AI116" s="323" t="s">
        <v>2815</v>
      </c>
      <c r="AJ116" s="302"/>
    </row>
    <row r="117" spans="1:36">
      <c r="A117" s="291" t="s">
        <v>853</v>
      </c>
      <c r="B117" s="292">
        <v>377.91</v>
      </c>
      <c r="C117" s="293">
        <f t="shared" si="1"/>
        <v>25.194000000000003</v>
      </c>
      <c r="D117" s="294">
        <f t="shared" si="2"/>
        <v>25.194000000000003</v>
      </c>
      <c r="E117" s="295">
        <v>15</v>
      </c>
      <c r="F117" s="295">
        <v>141.32</v>
      </c>
      <c r="G117" s="297">
        <f t="shared" si="4"/>
        <v>0.37395146992670208</v>
      </c>
      <c r="H117" s="296">
        <f t="shared" si="5"/>
        <v>236.59</v>
      </c>
      <c r="I117" s="298">
        <f t="shared" si="6"/>
        <v>0.62604853007329786</v>
      </c>
      <c r="J117" s="292">
        <f t="shared" si="17"/>
        <v>377910000</v>
      </c>
      <c r="K117" s="299">
        <v>2008</v>
      </c>
      <c r="L117" s="300" t="s">
        <v>16</v>
      </c>
      <c r="M117" s="301"/>
      <c r="N117" s="301"/>
      <c r="O117" s="301"/>
      <c r="P117" s="301">
        <v>94</v>
      </c>
      <c r="Q117" s="299">
        <v>86</v>
      </c>
      <c r="R117" s="301">
        <f t="shared" si="7"/>
        <v>90</v>
      </c>
      <c r="S117" s="299">
        <v>90</v>
      </c>
      <c r="T117" s="299">
        <v>78</v>
      </c>
      <c r="U117" s="299">
        <f t="shared" si="8"/>
        <v>12</v>
      </c>
      <c r="V117" s="299">
        <f t="shared" si="9"/>
        <v>84</v>
      </c>
      <c r="W117" s="301">
        <f t="shared" si="10"/>
        <v>6</v>
      </c>
      <c r="X117" s="304" t="s">
        <v>1572</v>
      </c>
      <c r="Y117" s="304" t="s">
        <v>1656</v>
      </c>
      <c r="Z117" s="304" t="s">
        <v>1541</v>
      </c>
      <c r="AA117" s="294">
        <v>4.3</v>
      </c>
      <c r="AB117" s="292">
        <f t="shared" si="14"/>
        <v>4300000</v>
      </c>
      <c r="AC117" s="292">
        <f t="shared" si="15"/>
        <v>141320000</v>
      </c>
      <c r="AD117" s="295">
        <v>236.59</v>
      </c>
      <c r="AE117" s="305">
        <f t="shared" si="16"/>
        <v>236590000</v>
      </c>
      <c r="AF117" s="306">
        <f t="shared" si="12"/>
        <v>0.28666666666666668</v>
      </c>
      <c r="AG117" s="304" t="s">
        <v>1615</v>
      </c>
      <c r="AH117" s="304" t="s">
        <v>1657</v>
      </c>
      <c r="AI117" s="323" t="s">
        <v>1658</v>
      </c>
      <c r="AJ117" s="302"/>
    </row>
    <row r="118" spans="1:36">
      <c r="A118" s="308" t="s">
        <v>3396</v>
      </c>
      <c r="B118" s="292">
        <v>33.39</v>
      </c>
      <c r="C118" s="293">
        <f t="shared" si="1"/>
        <v>2.226</v>
      </c>
      <c r="D118" s="294">
        <f t="shared" si="2"/>
        <v>2.226</v>
      </c>
      <c r="E118" s="295">
        <v>15</v>
      </c>
      <c r="F118" s="295">
        <v>7.8</v>
      </c>
      <c r="G118" s="297">
        <f t="shared" si="4"/>
        <v>0.23360287511230907</v>
      </c>
      <c r="H118" s="296">
        <f t="shared" si="5"/>
        <v>25.590000000000003</v>
      </c>
      <c r="I118" s="298">
        <f t="shared" si="6"/>
        <v>0.76639712488769096</v>
      </c>
      <c r="J118" s="292">
        <f t="shared" si="17"/>
        <v>33390000</v>
      </c>
      <c r="K118" s="299">
        <v>2008</v>
      </c>
      <c r="L118" s="300" t="s">
        <v>16</v>
      </c>
      <c r="M118" s="301"/>
      <c r="N118" s="301"/>
      <c r="O118" s="301"/>
      <c r="P118" s="301">
        <v>81</v>
      </c>
      <c r="Q118" s="299">
        <v>67</v>
      </c>
      <c r="R118" s="301">
        <f t="shared" si="7"/>
        <v>74</v>
      </c>
      <c r="S118" s="299">
        <v>85</v>
      </c>
      <c r="T118" s="299">
        <v>85</v>
      </c>
      <c r="U118" s="299">
        <f t="shared" si="8"/>
        <v>0</v>
      </c>
      <c r="V118" s="299">
        <f t="shared" si="9"/>
        <v>85</v>
      </c>
      <c r="W118" s="301">
        <f t="shared" si="10"/>
        <v>-11</v>
      </c>
      <c r="X118" s="304" t="s">
        <v>1550</v>
      </c>
      <c r="Y118" s="304" t="s">
        <v>2343</v>
      </c>
      <c r="Z118" s="304" t="s">
        <v>1547</v>
      </c>
      <c r="AA118" s="294">
        <v>0.46</v>
      </c>
      <c r="AB118" s="292">
        <f t="shared" si="14"/>
        <v>460000</v>
      </c>
      <c r="AC118" s="292">
        <f t="shared" si="15"/>
        <v>7800000</v>
      </c>
      <c r="AD118" s="295">
        <v>25.59</v>
      </c>
      <c r="AE118" s="305">
        <f t="shared" si="16"/>
        <v>25590000</v>
      </c>
      <c r="AF118" s="306">
        <f t="shared" si="12"/>
        <v>3.0666666666666668E-2</v>
      </c>
      <c r="AG118" s="304"/>
      <c r="AH118" s="304"/>
      <c r="AI118" s="323" t="s">
        <v>3397</v>
      </c>
      <c r="AJ118" s="302"/>
    </row>
    <row r="119" spans="1:36">
      <c r="A119" s="308" t="s">
        <v>4048</v>
      </c>
      <c r="B119" s="292">
        <v>21.15</v>
      </c>
      <c r="C119" s="293">
        <f t="shared" si="1"/>
        <v>1.41</v>
      </c>
      <c r="D119" s="294">
        <f t="shared" si="2"/>
        <v>1.41</v>
      </c>
      <c r="E119" s="295">
        <v>15</v>
      </c>
      <c r="F119" s="295">
        <v>10.01</v>
      </c>
      <c r="G119" s="297">
        <f t="shared" si="4"/>
        <v>0.47328605200945628</v>
      </c>
      <c r="H119" s="296">
        <f t="shared" si="5"/>
        <v>11.139999999999999</v>
      </c>
      <c r="I119" s="298">
        <f t="shared" si="6"/>
        <v>0.52671394799054372</v>
      </c>
      <c r="J119" s="292">
        <f t="shared" si="17"/>
        <v>21150000</v>
      </c>
      <c r="K119" s="299">
        <v>2008</v>
      </c>
      <c r="L119" s="300" t="s">
        <v>16</v>
      </c>
      <c r="M119" s="301"/>
      <c r="N119" s="301"/>
      <c r="O119" s="301"/>
      <c r="P119" s="301">
        <v>52</v>
      </c>
      <c r="Q119" s="299">
        <v>48</v>
      </c>
      <c r="R119" s="301">
        <f t="shared" si="7"/>
        <v>50</v>
      </c>
      <c r="S119" s="299">
        <v>74</v>
      </c>
      <c r="T119" s="299">
        <v>70</v>
      </c>
      <c r="U119" s="299">
        <f t="shared" si="8"/>
        <v>4</v>
      </c>
      <c r="V119" s="299">
        <f t="shared" si="9"/>
        <v>72</v>
      </c>
      <c r="W119" s="301">
        <f t="shared" si="10"/>
        <v>-22</v>
      </c>
      <c r="X119" s="304" t="s">
        <v>1550</v>
      </c>
      <c r="Y119" s="304" t="s">
        <v>2581</v>
      </c>
      <c r="Z119" s="304" t="s">
        <v>1547</v>
      </c>
      <c r="AA119" s="294">
        <v>3.8</v>
      </c>
      <c r="AB119" s="292">
        <f t="shared" si="14"/>
        <v>3800000</v>
      </c>
      <c r="AC119" s="292">
        <f t="shared" si="15"/>
        <v>10010000</v>
      </c>
      <c r="AD119" s="295">
        <v>11.14</v>
      </c>
      <c r="AE119" s="305">
        <f t="shared" si="16"/>
        <v>11140000</v>
      </c>
      <c r="AF119" s="306">
        <f t="shared" si="12"/>
        <v>0.2533333333333333</v>
      </c>
      <c r="AG119" s="304"/>
      <c r="AH119" s="304"/>
      <c r="AI119" s="323" t="s">
        <v>4049</v>
      </c>
      <c r="AJ119" s="302"/>
    </row>
    <row r="120" spans="1:36">
      <c r="A120" s="308" t="s">
        <v>4491</v>
      </c>
      <c r="B120" s="292">
        <v>13.15</v>
      </c>
      <c r="C120" s="293">
        <f t="shared" si="1"/>
        <v>0.87666666666666671</v>
      </c>
      <c r="D120" s="294">
        <f t="shared" si="2"/>
        <v>0.87666666666666671</v>
      </c>
      <c r="E120" s="295">
        <v>15</v>
      </c>
      <c r="F120" s="295">
        <v>12.98</v>
      </c>
      <c r="G120" s="297">
        <f t="shared" si="4"/>
        <v>0.98707224334600763</v>
      </c>
      <c r="H120" s="296">
        <f t="shared" si="5"/>
        <v>0.17</v>
      </c>
      <c r="I120" s="298">
        <f t="shared" si="6"/>
        <v>1.2927756653992395E-2</v>
      </c>
      <c r="J120" s="292">
        <f t="shared" si="17"/>
        <v>13150000</v>
      </c>
      <c r="K120" s="299">
        <v>2008</v>
      </c>
      <c r="L120" s="300" t="s">
        <v>16</v>
      </c>
      <c r="M120" s="301"/>
      <c r="N120" s="301"/>
      <c r="O120" s="301"/>
      <c r="P120" s="301">
        <v>41</v>
      </c>
      <c r="Q120" s="299">
        <v>49</v>
      </c>
      <c r="R120" s="301">
        <f t="shared" si="7"/>
        <v>45</v>
      </c>
      <c r="S120" s="299">
        <v>33</v>
      </c>
      <c r="T120" s="299">
        <v>70</v>
      </c>
      <c r="U120" s="299">
        <f t="shared" si="8"/>
        <v>-37</v>
      </c>
      <c r="V120" s="299">
        <f t="shared" si="9"/>
        <v>51.5</v>
      </c>
      <c r="W120" s="301">
        <f t="shared" si="10"/>
        <v>-6.5</v>
      </c>
      <c r="X120" s="304" t="s">
        <v>1601</v>
      </c>
      <c r="Y120" s="304" t="s">
        <v>1806</v>
      </c>
      <c r="Z120" s="304" t="s">
        <v>1547</v>
      </c>
      <c r="AA120" s="294">
        <v>4.25</v>
      </c>
      <c r="AB120" s="292">
        <f t="shared" si="14"/>
        <v>4250000</v>
      </c>
      <c r="AC120" s="292">
        <f t="shared" si="15"/>
        <v>12980000</v>
      </c>
      <c r="AD120" s="295">
        <v>0.17</v>
      </c>
      <c r="AE120" s="305">
        <f t="shared" si="16"/>
        <v>170000</v>
      </c>
      <c r="AF120" s="306">
        <f t="shared" si="12"/>
        <v>0.28333333333333333</v>
      </c>
      <c r="AG120" s="304"/>
      <c r="AH120" s="304"/>
      <c r="AI120" s="323" t="s">
        <v>4492</v>
      </c>
      <c r="AJ120" s="302"/>
    </row>
    <row r="121" spans="1:36">
      <c r="A121" s="291" t="s">
        <v>2086</v>
      </c>
      <c r="B121" s="292">
        <v>96.41</v>
      </c>
      <c r="C121" s="293">
        <f t="shared" si="1"/>
        <v>6.0256249999999998</v>
      </c>
      <c r="D121" s="294">
        <f t="shared" si="2"/>
        <v>6.0256249999999998</v>
      </c>
      <c r="E121" s="295">
        <v>16</v>
      </c>
      <c r="F121" s="295">
        <v>23.22</v>
      </c>
      <c r="G121" s="297">
        <f t="shared" si="4"/>
        <v>0.24084638522974794</v>
      </c>
      <c r="H121" s="296">
        <f t="shared" si="5"/>
        <v>73.19</v>
      </c>
      <c r="I121" s="298">
        <f t="shared" si="6"/>
        <v>0.75915361477025201</v>
      </c>
      <c r="J121" s="292">
        <f t="shared" si="17"/>
        <v>96410000</v>
      </c>
      <c r="K121" s="299">
        <v>2008</v>
      </c>
      <c r="L121" s="300" t="s">
        <v>16</v>
      </c>
      <c r="M121" s="301"/>
      <c r="N121" s="301"/>
      <c r="O121" s="301"/>
      <c r="P121" s="301">
        <v>82</v>
      </c>
      <c r="Q121" s="299">
        <v>70</v>
      </c>
      <c r="R121" s="321">
        <f t="shared" si="7"/>
        <v>76</v>
      </c>
      <c r="S121" s="299">
        <v>73</v>
      </c>
      <c r="T121" s="299">
        <v>69</v>
      </c>
      <c r="U121" s="312">
        <f t="shared" si="8"/>
        <v>4</v>
      </c>
      <c r="V121" s="312">
        <f t="shared" si="9"/>
        <v>71</v>
      </c>
      <c r="W121" s="312">
        <f t="shared" si="10"/>
        <v>5</v>
      </c>
      <c r="X121" s="304" t="s">
        <v>1612</v>
      </c>
      <c r="Y121" s="304" t="s">
        <v>1612</v>
      </c>
      <c r="Z121" s="304" t="s">
        <v>1547</v>
      </c>
      <c r="AA121" s="294">
        <v>3.76</v>
      </c>
      <c r="AB121" s="292">
        <f t="shared" si="14"/>
        <v>3760000</v>
      </c>
      <c r="AC121" s="292">
        <f t="shared" si="15"/>
        <v>23220000</v>
      </c>
      <c r="AD121" s="295">
        <v>73.19</v>
      </c>
      <c r="AE121" s="305">
        <f t="shared" si="16"/>
        <v>73190000</v>
      </c>
      <c r="AF121" s="306">
        <f t="shared" si="12"/>
        <v>0.23499999999999999</v>
      </c>
      <c r="AG121" s="304"/>
      <c r="AH121" s="304"/>
      <c r="AI121" s="323" t="s">
        <v>2087</v>
      </c>
      <c r="AJ121" s="302"/>
    </row>
    <row r="122" spans="1:36">
      <c r="A122" s="308" t="s">
        <v>2856</v>
      </c>
      <c r="B122" s="292">
        <v>50.01</v>
      </c>
      <c r="C122" s="293">
        <f t="shared" si="1"/>
        <v>3.1256249999999999</v>
      </c>
      <c r="D122" s="294">
        <f t="shared" si="2"/>
        <v>3.1256249999999999</v>
      </c>
      <c r="E122" s="295">
        <v>16</v>
      </c>
      <c r="F122" s="295">
        <v>26.9</v>
      </c>
      <c r="G122" s="297">
        <f t="shared" si="4"/>
        <v>0.53789242151569683</v>
      </c>
      <c r="H122" s="296">
        <f t="shared" si="5"/>
        <v>23.11</v>
      </c>
      <c r="I122" s="298">
        <f t="shared" si="6"/>
        <v>0.46210757848430312</v>
      </c>
      <c r="J122" s="292">
        <f t="shared" si="17"/>
        <v>50010000</v>
      </c>
      <c r="K122" s="299">
        <v>2008</v>
      </c>
      <c r="L122" s="300" t="s">
        <v>16</v>
      </c>
      <c r="M122" s="301"/>
      <c r="N122" s="301"/>
      <c r="O122" s="301"/>
      <c r="P122" s="301">
        <v>13</v>
      </c>
      <c r="Q122" s="299">
        <v>27</v>
      </c>
      <c r="R122" s="301">
        <f t="shared" si="7"/>
        <v>20</v>
      </c>
      <c r="S122" s="299">
        <v>41</v>
      </c>
      <c r="T122" s="299">
        <v>46</v>
      </c>
      <c r="U122" s="299">
        <f t="shared" si="8"/>
        <v>-5</v>
      </c>
      <c r="V122" s="299">
        <f t="shared" si="9"/>
        <v>43.5</v>
      </c>
      <c r="W122" s="301">
        <f t="shared" si="10"/>
        <v>-23.5</v>
      </c>
      <c r="X122" s="304" t="s">
        <v>1550</v>
      </c>
      <c r="Y122" s="304" t="s">
        <v>1550</v>
      </c>
      <c r="Z122" s="304" t="s">
        <v>1574</v>
      </c>
      <c r="AA122" s="294">
        <v>10.119999999999999</v>
      </c>
      <c r="AB122" s="292">
        <f t="shared" si="14"/>
        <v>10120000</v>
      </c>
      <c r="AC122" s="292">
        <f t="shared" si="15"/>
        <v>26900000</v>
      </c>
      <c r="AD122" s="295">
        <v>23.11</v>
      </c>
      <c r="AE122" s="305">
        <f t="shared" si="16"/>
        <v>23110000</v>
      </c>
      <c r="AF122" s="306">
        <f t="shared" si="12"/>
        <v>0.63249999999999995</v>
      </c>
      <c r="AG122" s="304"/>
      <c r="AH122" s="304"/>
      <c r="AI122" s="323" t="s">
        <v>2857</v>
      </c>
      <c r="AJ122" s="302"/>
    </row>
    <row r="123" spans="1:36">
      <c r="A123" s="291" t="s">
        <v>1836</v>
      </c>
      <c r="B123" s="292">
        <v>150.82</v>
      </c>
      <c r="C123" s="293">
        <f t="shared" si="1"/>
        <v>8.6182857142857134</v>
      </c>
      <c r="D123" s="294">
        <f t="shared" si="2"/>
        <v>8.6182857142857134</v>
      </c>
      <c r="E123" s="295">
        <v>17.5</v>
      </c>
      <c r="F123" s="295">
        <v>58.02</v>
      </c>
      <c r="G123" s="297">
        <f t="shared" si="4"/>
        <v>0.38469698978915268</v>
      </c>
      <c r="H123" s="296">
        <f t="shared" si="5"/>
        <v>92.799999999999983</v>
      </c>
      <c r="I123" s="298">
        <f t="shared" si="6"/>
        <v>0.61530301021084732</v>
      </c>
      <c r="J123" s="292">
        <f t="shared" si="17"/>
        <v>150820000</v>
      </c>
      <c r="K123" s="299">
        <v>2008</v>
      </c>
      <c r="L123" s="300" t="s">
        <v>16</v>
      </c>
      <c r="M123" s="301"/>
      <c r="N123" s="301"/>
      <c r="O123" s="301"/>
      <c r="P123" s="301">
        <v>26</v>
      </c>
      <c r="Q123" s="299">
        <v>50</v>
      </c>
      <c r="R123" s="321">
        <f t="shared" si="7"/>
        <v>38</v>
      </c>
      <c r="S123" s="299">
        <v>81</v>
      </c>
      <c r="T123" s="299">
        <v>75</v>
      </c>
      <c r="U123" s="312">
        <f t="shared" si="8"/>
        <v>6</v>
      </c>
      <c r="V123" s="312">
        <f t="shared" si="9"/>
        <v>78</v>
      </c>
      <c r="W123" s="312">
        <f t="shared" si="10"/>
        <v>-40</v>
      </c>
      <c r="X123" s="304" t="s">
        <v>1612</v>
      </c>
      <c r="Y123" s="304" t="s">
        <v>1837</v>
      </c>
      <c r="Z123" s="304" t="s">
        <v>1557</v>
      </c>
      <c r="AA123" s="294">
        <v>18.91</v>
      </c>
      <c r="AB123" s="292">
        <f t="shared" si="14"/>
        <v>18910000</v>
      </c>
      <c r="AC123" s="292">
        <f t="shared" si="15"/>
        <v>58020000</v>
      </c>
      <c r="AD123" s="295">
        <v>92.8</v>
      </c>
      <c r="AE123" s="305">
        <f t="shared" si="16"/>
        <v>92800000</v>
      </c>
      <c r="AF123" s="306">
        <f t="shared" si="12"/>
        <v>1.0805714285714285</v>
      </c>
      <c r="AG123" s="304"/>
      <c r="AH123" s="304"/>
      <c r="AI123" s="323" t="s">
        <v>1838</v>
      </c>
      <c r="AJ123" s="302"/>
    </row>
    <row r="124" spans="1:36">
      <c r="A124" s="308" t="s">
        <v>2826</v>
      </c>
      <c r="B124" s="292">
        <v>57.2</v>
      </c>
      <c r="C124" s="293">
        <f t="shared" si="1"/>
        <v>3.177777777777778</v>
      </c>
      <c r="D124" s="294">
        <f t="shared" si="2"/>
        <v>3.177777777777778</v>
      </c>
      <c r="E124" s="295">
        <v>18</v>
      </c>
      <c r="F124" s="295">
        <v>43.87</v>
      </c>
      <c r="G124" s="297">
        <f t="shared" si="4"/>
        <v>0.76695804195804185</v>
      </c>
      <c r="H124" s="296">
        <f t="shared" si="5"/>
        <v>13.33</v>
      </c>
      <c r="I124" s="298">
        <f t="shared" si="6"/>
        <v>0.23304195804195804</v>
      </c>
      <c r="J124" s="292">
        <f t="shared" si="17"/>
        <v>57200000</v>
      </c>
      <c r="K124" s="299">
        <v>2008</v>
      </c>
      <c r="L124" s="300" t="s">
        <v>16</v>
      </c>
      <c r="M124" s="301"/>
      <c r="N124" s="301"/>
      <c r="O124" s="301"/>
      <c r="P124" s="301">
        <v>8</v>
      </c>
      <c r="Q124" s="299">
        <v>17</v>
      </c>
      <c r="R124" s="301">
        <f t="shared" si="7"/>
        <v>12.5</v>
      </c>
      <c r="S124" s="299">
        <v>46</v>
      </c>
      <c r="T124" s="299">
        <v>43</v>
      </c>
      <c r="U124" s="299">
        <f t="shared" si="8"/>
        <v>3</v>
      </c>
      <c r="V124" s="299">
        <f t="shared" si="9"/>
        <v>44.5</v>
      </c>
      <c r="W124" s="301">
        <f t="shared" si="10"/>
        <v>-32</v>
      </c>
      <c r="X124" s="304" t="s">
        <v>1402</v>
      </c>
      <c r="Y124" s="304" t="s">
        <v>1646</v>
      </c>
      <c r="Z124" s="304" t="s">
        <v>1574</v>
      </c>
      <c r="AA124" s="294">
        <v>20.81</v>
      </c>
      <c r="AB124" s="292">
        <f t="shared" si="14"/>
        <v>20810000</v>
      </c>
      <c r="AC124" s="292">
        <f t="shared" si="15"/>
        <v>43870000</v>
      </c>
      <c r="AD124" s="295">
        <v>13.33</v>
      </c>
      <c r="AE124" s="305">
        <f t="shared" si="16"/>
        <v>13330000</v>
      </c>
      <c r="AF124" s="306">
        <f t="shared" si="12"/>
        <v>1.1561111111111111</v>
      </c>
      <c r="AG124" s="304"/>
      <c r="AH124" s="304"/>
      <c r="AI124" s="323" t="s">
        <v>2827</v>
      </c>
      <c r="AJ124" s="302"/>
    </row>
    <row r="125" spans="1:36">
      <c r="A125" s="308" t="s">
        <v>4428</v>
      </c>
      <c r="B125" s="292">
        <v>18.75</v>
      </c>
      <c r="C125" s="293">
        <f t="shared" si="1"/>
        <v>0.98684210526315785</v>
      </c>
      <c r="D125" s="294">
        <f t="shared" si="2"/>
        <v>0.98684210526315785</v>
      </c>
      <c r="E125" s="295">
        <v>19</v>
      </c>
      <c r="F125" s="295">
        <v>8.4</v>
      </c>
      <c r="G125" s="297">
        <f t="shared" si="4"/>
        <v>0.44800000000000001</v>
      </c>
      <c r="H125" s="296">
        <f t="shared" si="5"/>
        <v>10.350000000000001</v>
      </c>
      <c r="I125" s="298">
        <f t="shared" si="6"/>
        <v>0.55200000000000005</v>
      </c>
      <c r="J125" s="292">
        <f t="shared" si="17"/>
        <v>18750000</v>
      </c>
      <c r="K125" s="299">
        <v>2008</v>
      </c>
      <c r="L125" s="300" t="s">
        <v>16</v>
      </c>
      <c r="M125" s="301"/>
      <c r="N125" s="301"/>
      <c r="O125" s="301"/>
      <c r="P125" s="301">
        <v>46</v>
      </c>
      <c r="Q125" s="299">
        <v>49</v>
      </c>
      <c r="R125" s="301">
        <f t="shared" si="7"/>
        <v>47.5</v>
      </c>
      <c r="S125" s="299">
        <v>61</v>
      </c>
      <c r="T125" s="299">
        <v>71</v>
      </c>
      <c r="U125" s="299">
        <f t="shared" si="8"/>
        <v>-10</v>
      </c>
      <c r="V125" s="299">
        <f t="shared" si="9"/>
        <v>66</v>
      </c>
      <c r="W125" s="301">
        <f t="shared" si="10"/>
        <v>-18.5</v>
      </c>
      <c r="X125" s="304" t="s">
        <v>1701</v>
      </c>
      <c r="Y125" s="304" t="s">
        <v>3922</v>
      </c>
      <c r="Z125" s="304" t="s">
        <v>1541</v>
      </c>
      <c r="AA125" s="294">
        <v>3.61</v>
      </c>
      <c r="AB125" s="292">
        <f t="shared" si="14"/>
        <v>3610000</v>
      </c>
      <c r="AC125" s="292">
        <f t="shared" si="15"/>
        <v>8400000</v>
      </c>
      <c r="AD125" s="295">
        <v>10.35</v>
      </c>
      <c r="AE125" s="305">
        <f t="shared" si="16"/>
        <v>10350000</v>
      </c>
      <c r="AF125" s="306">
        <f t="shared" si="12"/>
        <v>0.19</v>
      </c>
      <c r="AG125" s="304"/>
      <c r="AH125" s="304"/>
      <c r="AI125" s="323" t="s">
        <v>4429</v>
      </c>
      <c r="AJ125" s="302"/>
    </row>
    <row r="126" spans="1:36">
      <c r="A126" s="291" t="s">
        <v>1919</v>
      </c>
      <c r="B126" s="292">
        <v>149.28</v>
      </c>
      <c r="C126" s="293">
        <f t="shared" si="1"/>
        <v>7.4640000000000004</v>
      </c>
      <c r="D126" s="294">
        <f t="shared" si="2"/>
        <v>7.4640000000000004</v>
      </c>
      <c r="E126" s="295">
        <v>20</v>
      </c>
      <c r="F126" s="295">
        <v>94.51</v>
      </c>
      <c r="G126" s="297">
        <f t="shared" si="4"/>
        <v>0.63310557341907825</v>
      </c>
      <c r="H126" s="296">
        <f t="shared" si="5"/>
        <v>54.769999999999996</v>
      </c>
      <c r="I126" s="298">
        <f t="shared" si="6"/>
        <v>0.36689442658092175</v>
      </c>
      <c r="J126" s="292">
        <f t="shared" si="17"/>
        <v>149280000</v>
      </c>
      <c r="K126" s="299">
        <v>2008</v>
      </c>
      <c r="L126" s="300" t="s">
        <v>16</v>
      </c>
      <c r="M126" s="301"/>
      <c r="N126" s="301"/>
      <c r="O126" s="301"/>
      <c r="P126" s="301">
        <v>41</v>
      </c>
      <c r="Q126" s="299">
        <v>41</v>
      </c>
      <c r="R126" s="321">
        <f t="shared" si="7"/>
        <v>41</v>
      </c>
      <c r="S126" s="299">
        <v>56</v>
      </c>
      <c r="T126" s="299">
        <v>41</v>
      </c>
      <c r="U126" s="312">
        <f t="shared" si="8"/>
        <v>15</v>
      </c>
      <c r="V126" s="312">
        <f t="shared" si="9"/>
        <v>48.5</v>
      </c>
      <c r="W126" s="312">
        <f t="shared" si="10"/>
        <v>-7.5</v>
      </c>
      <c r="X126" s="304" t="s">
        <v>1701</v>
      </c>
      <c r="Y126" s="304" t="s">
        <v>1920</v>
      </c>
      <c r="Z126" s="304" t="s">
        <v>1547</v>
      </c>
      <c r="AA126" s="294">
        <v>29.3</v>
      </c>
      <c r="AB126" s="292">
        <f t="shared" si="14"/>
        <v>29300000</v>
      </c>
      <c r="AC126" s="292">
        <f t="shared" si="15"/>
        <v>94510000</v>
      </c>
      <c r="AD126" s="295">
        <v>54.77</v>
      </c>
      <c r="AE126" s="305">
        <f t="shared" si="16"/>
        <v>54770000</v>
      </c>
      <c r="AF126" s="306">
        <f t="shared" si="12"/>
        <v>1.4650000000000001</v>
      </c>
      <c r="AG126" s="304"/>
      <c r="AH126" s="304"/>
      <c r="AI126" s="323" t="s">
        <v>1921</v>
      </c>
      <c r="AJ126" s="302"/>
    </row>
    <row r="127" spans="1:36">
      <c r="A127" s="308" t="s">
        <v>2781</v>
      </c>
      <c r="B127" s="292">
        <v>65.569999999999993</v>
      </c>
      <c r="C127" s="293">
        <f t="shared" si="1"/>
        <v>3.2784999999999997</v>
      </c>
      <c r="D127" s="294">
        <f t="shared" si="2"/>
        <v>3.2784999999999997</v>
      </c>
      <c r="E127" s="295">
        <v>20</v>
      </c>
      <c r="F127" s="295">
        <v>26.42</v>
      </c>
      <c r="G127" s="297">
        <f t="shared" si="4"/>
        <v>0.40292816836968132</v>
      </c>
      <c r="H127" s="296">
        <f t="shared" si="5"/>
        <v>39.150000000000006</v>
      </c>
      <c r="I127" s="298">
        <f t="shared" si="6"/>
        <v>0.59707183163031885</v>
      </c>
      <c r="J127" s="292">
        <f t="shared" si="17"/>
        <v>65569999.999999993</v>
      </c>
      <c r="K127" s="299">
        <v>2008</v>
      </c>
      <c r="L127" s="300" t="s">
        <v>16</v>
      </c>
      <c r="M127" s="301"/>
      <c r="N127" s="301"/>
      <c r="O127" s="301"/>
      <c r="P127" s="301">
        <v>37</v>
      </c>
      <c r="Q127" s="299">
        <v>55</v>
      </c>
      <c r="R127" s="301">
        <f t="shared" si="7"/>
        <v>46</v>
      </c>
      <c r="S127" s="299">
        <v>62</v>
      </c>
      <c r="T127" s="299">
        <v>74</v>
      </c>
      <c r="U127" s="299">
        <f t="shared" si="8"/>
        <v>-12</v>
      </c>
      <c r="V127" s="299">
        <f t="shared" si="9"/>
        <v>68</v>
      </c>
      <c r="W127" s="301">
        <f t="shared" si="10"/>
        <v>-22</v>
      </c>
      <c r="X127" s="304" t="s">
        <v>1609</v>
      </c>
      <c r="Y127" s="304" t="s">
        <v>2019</v>
      </c>
      <c r="Z127" s="304" t="s">
        <v>1547</v>
      </c>
      <c r="AA127" s="294">
        <v>12.5</v>
      </c>
      <c r="AB127" s="292">
        <f t="shared" si="14"/>
        <v>12500000</v>
      </c>
      <c r="AC127" s="292">
        <f t="shared" si="15"/>
        <v>26420000</v>
      </c>
      <c r="AD127" s="295">
        <v>39.15</v>
      </c>
      <c r="AE127" s="305">
        <f t="shared" si="16"/>
        <v>39150000</v>
      </c>
      <c r="AF127" s="306">
        <f t="shared" si="12"/>
        <v>0.625</v>
      </c>
      <c r="AG127" s="304"/>
      <c r="AH127" s="304"/>
      <c r="AI127" s="323" t="s">
        <v>2782</v>
      </c>
      <c r="AJ127" s="302"/>
    </row>
    <row r="128" spans="1:36">
      <c r="A128" s="308" t="s">
        <v>2795</v>
      </c>
      <c r="B128" s="292">
        <v>64.819999999999993</v>
      </c>
      <c r="C128" s="293">
        <f t="shared" si="1"/>
        <v>3.2409999999999997</v>
      </c>
      <c r="D128" s="294">
        <f t="shared" si="2"/>
        <v>3.2409999999999997</v>
      </c>
      <c r="E128" s="295">
        <v>20</v>
      </c>
      <c r="F128" s="295">
        <v>30.06</v>
      </c>
      <c r="G128" s="297">
        <f t="shared" si="4"/>
        <v>0.4637457574822586</v>
      </c>
      <c r="H128" s="296">
        <f t="shared" si="5"/>
        <v>34.76</v>
      </c>
      <c r="I128" s="298">
        <f t="shared" si="6"/>
        <v>0.53625424251774145</v>
      </c>
      <c r="J128" s="292">
        <f t="shared" si="17"/>
        <v>64819999.999999993</v>
      </c>
      <c r="K128" s="299">
        <v>2008</v>
      </c>
      <c r="L128" s="300" t="s">
        <v>16</v>
      </c>
      <c r="M128" s="301"/>
      <c r="N128" s="301"/>
      <c r="O128" s="301"/>
      <c r="P128" s="301">
        <v>78</v>
      </c>
      <c r="Q128" s="299">
        <v>69</v>
      </c>
      <c r="R128" s="301">
        <f t="shared" si="7"/>
        <v>73.5</v>
      </c>
      <c r="S128" s="299">
        <v>74</v>
      </c>
      <c r="T128" s="299">
        <v>76</v>
      </c>
      <c r="U128" s="299">
        <f t="shared" si="8"/>
        <v>-2</v>
      </c>
      <c r="V128" s="299">
        <f t="shared" si="9"/>
        <v>75</v>
      </c>
      <c r="W128" s="301">
        <f t="shared" si="10"/>
        <v>-1.5</v>
      </c>
      <c r="X128" s="304" t="s">
        <v>1990</v>
      </c>
      <c r="Y128" s="304" t="s">
        <v>1991</v>
      </c>
      <c r="Z128" s="304" t="s">
        <v>1536</v>
      </c>
      <c r="AA128" s="294">
        <v>5.94</v>
      </c>
      <c r="AB128" s="292">
        <f t="shared" si="14"/>
        <v>5940000</v>
      </c>
      <c r="AC128" s="292">
        <f t="shared" si="15"/>
        <v>30060000</v>
      </c>
      <c r="AD128" s="295">
        <v>34.76</v>
      </c>
      <c r="AE128" s="305">
        <f t="shared" si="16"/>
        <v>34760000</v>
      </c>
      <c r="AF128" s="306">
        <f t="shared" si="12"/>
        <v>0.29700000000000004</v>
      </c>
      <c r="AG128" s="304"/>
      <c r="AH128" s="304"/>
      <c r="AI128" s="323" t="s">
        <v>2796</v>
      </c>
      <c r="AJ128" s="302"/>
    </row>
    <row r="129" spans="1:36">
      <c r="A129" s="308" t="s">
        <v>3067</v>
      </c>
      <c r="B129" s="292">
        <v>54.59</v>
      </c>
      <c r="C129" s="293">
        <f t="shared" si="1"/>
        <v>2.7295000000000003</v>
      </c>
      <c r="D129" s="294">
        <f t="shared" si="2"/>
        <v>2.7295000000000003</v>
      </c>
      <c r="E129" s="295">
        <v>20</v>
      </c>
      <c r="F129" s="295">
        <v>31.84</v>
      </c>
      <c r="G129" s="297">
        <f t="shared" si="4"/>
        <v>0.58325700677779813</v>
      </c>
      <c r="H129" s="296">
        <f t="shared" si="5"/>
        <v>22.75</v>
      </c>
      <c r="I129" s="298">
        <f t="shared" si="6"/>
        <v>0.41674299322220187</v>
      </c>
      <c r="J129" s="292">
        <f t="shared" si="17"/>
        <v>54590000</v>
      </c>
      <c r="K129" s="299">
        <v>2008</v>
      </c>
      <c r="L129" s="300" t="s">
        <v>16</v>
      </c>
      <c r="M129" s="301"/>
      <c r="N129" s="301"/>
      <c r="O129" s="301"/>
      <c r="P129" s="301">
        <v>94</v>
      </c>
      <c r="Q129" s="299">
        <v>84</v>
      </c>
      <c r="R129" s="301">
        <f t="shared" si="7"/>
        <v>89</v>
      </c>
      <c r="S129" s="299">
        <v>88</v>
      </c>
      <c r="T129" s="299">
        <v>77</v>
      </c>
      <c r="U129" s="299">
        <f t="shared" si="8"/>
        <v>11</v>
      </c>
      <c r="V129" s="299">
        <f t="shared" si="9"/>
        <v>82.5</v>
      </c>
      <c r="W129" s="301">
        <f t="shared" si="10"/>
        <v>6.5</v>
      </c>
      <c r="X129" s="304" t="s">
        <v>1641</v>
      </c>
      <c r="Y129" s="304" t="s">
        <v>1642</v>
      </c>
      <c r="Z129" s="304" t="s">
        <v>1536</v>
      </c>
      <c r="AA129" s="294">
        <v>1.5</v>
      </c>
      <c r="AB129" s="292">
        <f t="shared" si="14"/>
        <v>1500000</v>
      </c>
      <c r="AC129" s="292">
        <f t="shared" si="15"/>
        <v>31840000</v>
      </c>
      <c r="AD129" s="295">
        <v>22.75</v>
      </c>
      <c r="AE129" s="305">
        <f t="shared" si="16"/>
        <v>22750000</v>
      </c>
      <c r="AF129" s="306">
        <f t="shared" si="12"/>
        <v>7.4999999999999997E-2</v>
      </c>
      <c r="AG129" s="304" t="s">
        <v>1615</v>
      </c>
      <c r="AH129" s="304" t="s">
        <v>3068</v>
      </c>
      <c r="AI129" s="323" t="s">
        <v>3069</v>
      </c>
      <c r="AJ129" s="302"/>
    </row>
    <row r="130" spans="1:36">
      <c r="A130" s="308" t="s">
        <v>3358</v>
      </c>
      <c r="B130" s="292">
        <v>45.85</v>
      </c>
      <c r="C130" s="293">
        <f t="shared" si="1"/>
        <v>2.2925</v>
      </c>
      <c r="D130" s="294">
        <f t="shared" si="2"/>
        <v>2.2925</v>
      </c>
      <c r="E130" s="295">
        <v>20</v>
      </c>
      <c r="F130" s="295">
        <v>26.89</v>
      </c>
      <c r="G130" s="297">
        <f t="shared" si="4"/>
        <v>0.58647764449291162</v>
      </c>
      <c r="H130" s="296">
        <f t="shared" si="5"/>
        <v>18.96</v>
      </c>
      <c r="I130" s="298">
        <f t="shared" si="6"/>
        <v>0.41352235550708832</v>
      </c>
      <c r="J130" s="292">
        <f t="shared" si="17"/>
        <v>45850000</v>
      </c>
      <c r="K130" s="299">
        <v>2008</v>
      </c>
      <c r="L130" s="300" t="s">
        <v>16</v>
      </c>
      <c r="M130" s="301"/>
      <c r="N130" s="301"/>
      <c r="O130" s="301"/>
      <c r="P130" s="301">
        <v>0</v>
      </c>
      <c r="Q130" s="299">
        <v>24</v>
      </c>
      <c r="R130" s="301">
        <f t="shared" si="7"/>
        <v>12</v>
      </c>
      <c r="S130" s="299">
        <v>36</v>
      </c>
      <c r="T130" s="299">
        <v>44</v>
      </c>
      <c r="U130" s="299">
        <f t="shared" si="8"/>
        <v>-8</v>
      </c>
      <c r="V130" s="299">
        <f t="shared" si="9"/>
        <v>40</v>
      </c>
      <c r="W130" s="301">
        <f t="shared" si="10"/>
        <v>-28</v>
      </c>
      <c r="X130" s="304" t="s">
        <v>1402</v>
      </c>
      <c r="Y130" s="304" t="s">
        <v>3359</v>
      </c>
      <c r="Z130" s="304" t="s">
        <v>1574</v>
      </c>
      <c r="AA130" s="294">
        <v>12.5</v>
      </c>
      <c r="AB130" s="292">
        <f t="shared" si="14"/>
        <v>12500000</v>
      </c>
      <c r="AC130" s="292">
        <f t="shared" si="15"/>
        <v>26890000</v>
      </c>
      <c r="AD130" s="295">
        <v>18.96</v>
      </c>
      <c r="AE130" s="305">
        <f t="shared" si="16"/>
        <v>18960000</v>
      </c>
      <c r="AF130" s="306">
        <f t="shared" si="12"/>
        <v>0.625</v>
      </c>
      <c r="AG130" s="304"/>
      <c r="AH130" s="304"/>
      <c r="AI130" s="323" t="s">
        <v>3360</v>
      </c>
      <c r="AJ130" s="302"/>
    </row>
    <row r="131" spans="1:36">
      <c r="A131" s="308" t="s">
        <v>3390</v>
      </c>
      <c r="B131" s="292">
        <v>44.65</v>
      </c>
      <c r="C131" s="293">
        <f t="shared" si="1"/>
        <v>2.2324999999999999</v>
      </c>
      <c r="D131" s="294">
        <f t="shared" si="2"/>
        <v>2.2324999999999999</v>
      </c>
      <c r="E131" s="295">
        <v>20</v>
      </c>
      <c r="F131" s="295">
        <v>39.26</v>
      </c>
      <c r="G131" s="297">
        <f t="shared" si="4"/>
        <v>0.87928331466965282</v>
      </c>
      <c r="H131" s="296">
        <f t="shared" si="5"/>
        <v>5.39</v>
      </c>
      <c r="I131" s="298">
        <f t="shared" si="6"/>
        <v>0.12071668533034714</v>
      </c>
      <c r="J131" s="292">
        <f t="shared" si="17"/>
        <v>44650000</v>
      </c>
      <c r="K131" s="299">
        <v>2008</v>
      </c>
      <c r="L131" s="300" t="s">
        <v>16</v>
      </c>
      <c r="M131" s="301"/>
      <c r="N131" s="301"/>
      <c r="O131" s="301"/>
      <c r="P131" s="301">
        <v>46</v>
      </c>
      <c r="Q131" s="299">
        <v>47</v>
      </c>
      <c r="R131" s="301">
        <f t="shared" si="7"/>
        <v>46.5</v>
      </c>
      <c r="S131" s="299">
        <v>44</v>
      </c>
      <c r="T131" s="299">
        <v>47</v>
      </c>
      <c r="U131" s="299">
        <f t="shared" si="8"/>
        <v>-3</v>
      </c>
      <c r="V131" s="299">
        <f t="shared" si="9"/>
        <v>45.5</v>
      </c>
      <c r="W131" s="301">
        <f t="shared" si="10"/>
        <v>1</v>
      </c>
      <c r="X131" s="304" t="s">
        <v>1990</v>
      </c>
      <c r="Y131" s="304" t="s">
        <v>1991</v>
      </c>
      <c r="Z131" s="304" t="s">
        <v>1547</v>
      </c>
      <c r="AA131" s="294">
        <v>15</v>
      </c>
      <c r="AB131" s="292">
        <f t="shared" si="14"/>
        <v>15000000</v>
      </c>
      <c r="AC131" s="292">
        <f t="shared" si="15"/>
        <v>39260000</v>
      </c>
      <c r="AD131" s="295">
        <v>5.39</v>
      </c>
      <c r="AE131" s="305">
        <f t="shared" si="16"/>
        <v>5390000</v>
      </c>
      <c r="AF131" s="306">
        <f t="shared" si="12"/>
        <v>0.75</v>
      </c>
      <c r="AG131" s="304"/>
      <c r="AH131" s="304"/>
      <c r="AI131" s="323" t="s">
        <v>3391</v>
      </c>
      <c r="AJ131" s="302"/>
    </row>
    <row r="132" spans="1:36">
      <c r="A132" s="308" t="s">
        <v>3492</v>
      </c>
      <c r="B132" s="292">
        <v>41.98</v>
      </c>
      <c r="C132" s="293">
        <f t="shared" si="1"/>
        <v>2.0989999999999998</v>
      </c>
      <c r="D132" s="294">
        <f t="shared" si="2"/>
        <v>2.0989999999999998</v>
      </c>
      <c r="E132" s="295">
        <v>20</v>
      </c>
      <c r="F132" s="295">
        <v>41.98</v>
      </c>
      <c r="G132" s="297">
        <f t="shared" si="4"/>
        <v>1</v>
      </c>
      <c r="H132" s="296">
        <f t="shared" si="5"/>
        <v>0</v>
      </c>
      <c r="I132" s="298">
        <f t="shared" si="6"/>
        <v>0</v>
      </c>
      <c r="J132" s="324">
        <v>41975388</v>
      </c>
      <c r="K132" s="299">
        <v>2008</v>
      </c>
      <c r="L132" s="300" t="s">
        <v>16</v>
      </c>
      <c r="M132" s="301"/>
      <c r="N132" s="301"/>
      <c r="O132" s="301"/>
      <c r="P132" s="301">
        <v>31</v>
      </c>
      <c r="Q132" s="299">
        <v>45</v>
      </c>
      <c r="R132" s="301">
        <f t="shared" si="7"/>
        <v>38</v>
      </c>
      <c r="S132" s="299">
        <v>36</v>
      </c>
      <c r="T132" s="299">
        <v>61</v>
      </c>
      <c r="U132" s="299">
        <f t="shared" si="8"/>
        <v>-25</v>
      </c>
      <c r="V132" s="299">
        <f t="shared" si="9"/>
        <v>48.5</v>
      </c>
      <c r="W132" s="301">
        <f t="shared" si="10"/>
        <v>-10.5</v>
      </c>
      <c r="X132" s="304" t="s">
        <v>1550</v>
      </c>
      <c r="Y132" s="304" t="s">
        <v>1623</v>
      </c>
      <c r="Z132" s="304" t="s">
        <v>1541</v>
      </c>
      <c r="AA132" s="294">
        <v>20.079999999999998</v>
      </c>
      <c r="AB132" s="292">
        <f t="shared" si="14"/>
        <v>20080000</v>
      </c>
      <c r="AC132" s="292">
        <f t="shared" si="15"/>
        <v>41980000</v>
      </c>
      <c r="AD132" s="295">
        <v>0</v>
      </c>
      <c r="AE132" s="305">
        <f t="shared" si="16"/>
        <v>0</v>
      </c>
      <c r="AF132" s="306">
        <f t="shared" si="12"/>
        <v>1.004</v>
      </c>
      <c r="AG132" s="304"/>
      <c r="AH132" s="304"/>
      <c r="AI132" s="323" t="s">
        <v>3493</v>
      </c>
      <c r="AJ132" s="302"/>
    </row>
    <row r="133" spans="1:36">
      <c r="A133" s="308" t="s">
        <v>3516</v>
      </c>
      <c r="B133" s="292">
        <v>41.62</v>
      </c>
      <c r="C133" s="293">
        <f t="shared" si="1"/>
        <v>2.081</v>
      </c>
      <c r="D133" s="294">
        <f t="shared" si="2"/>
        <v>2.081</v>
      </c>
      <c r="E133" s="295">
        <v>20</v>
      </c>
      <c r="F133" s="295">
        <v>19.22</v>
      </c>
      <c r="G133" s="297">
        <f t="shared" si="4"/>
        <v>0.46179721287842385</v>
      </c>
      <c r="H133" s="296">
        <f t="shared" si="5"/>
        <v>22.400000000000002</v>
      </c>
      <c r="I133" s="298">
        <f t="shared" si="6"/>
        <v>0.53820278712157621</v>
      </c>
      <c r="J133" s="292">
        <f t="shared" ref="J133:J363" si="18">B133*1000000</f>
        <v>41620000</v>
      </c>
      <c r="K133" s="299">
        <v>2008</v>
      </c>
      <c r="L133" s="300" t="s">
        <v>16</v>
      </c>
      <c r="M133" s="301"/>
      <c r="N133" s="301"/>
      <c r="O133" s="301"/>
      <c r="P133" s="301">
        <v>14</v>
      </c>
      <c r="Q133" s="299">
        <v>34</v>
      </c>
      <c r="R133" s="301">
        <f t="shared" si="7"/>
        <v>24</v>
      </c>
      <c r="S133" s="299">
        <v>51</v>
      </c>
      <c r="T133" s="299">
        <v>54</v>
      </c>
      <c r="U133" s="299">
        <f t="shared" si="8"/>
        <v>-3</v>
      </c>
      <c r="V133" s="299">
        <f t="shared" si="9"/>
        <v>52.5</v>
      </c>
      <c r="W133" s="301">
        <f t="shared" si="10"/>
        <v>-28.5</v>
      </c>
      <c r="X133" s="304" t="s">
        <v>1550</v>
      </c>
      <c r="Y133" s="304" t="s">
        <v>1623</v>
      </c>
      <c r="Z133" s="304" t="s">
        <v>1547</v>
      </c>
      <c r="AA133" s="294">
        <v>8.27</v>
      </c>
      <c r="AB133" s="292">
        <f t="shared" si="14"/>
        <v>8270000</v>
      </c>
      <c r="AC133" s="292">
        <f t="shared" si="15"/>
        <v>19220000</v>
      </c>
      <c r="AD133" s="295">
        <v>22.4</v>
      </c>
      <c r="AE133" s="305">
        <f t="shared" si="16"/>
        <v>22400000</v>
      </c>
      <c r="AF133" s="306">
        <f t="shared" si="12"/>
        <v>0.41349999999999998</v>
      </c>
      <c r="AG133" s="304"/>
      <c r="AH133" s="304"/>
      <c r="AI133" s="323" t="s">
        <v>3517</v>
      </c>
      <c r="AJ133" s="302"/>
    </row>
    <row r="134" spans="1:36">
      <c r="A134" s="308" t="s">
        <v>3762</v>
      </c>
      <c r="B134" s="292">
        <v>34.82</v>
      </c>
      <c r="C134" s="293">
        <f t="shared" si="1"/>
        <v>1.7410000000000001</v>
      </c>
      <c r="D134" s="294">
        <f t="shared" si="2"/>
        <v>1.7410000000000001</v>
      </c>
      <c r="E134" s="295">
        <v>20</v>
      </c>
      <c r="F134" s="295">
        <v>14.19</v>
      </c>
      <c r="G134" s="297">
        <f t="shared" si="4"/>
        <v>0.40752441125789773</v>
      </c>
      <c r="H134" s="296">
        <f t="shared" si="5"/>
        <v>20.630000000000003</v>
      </c>
      <c r="I134" s="298">
        <f t="shared" si="6"/>
        <v>0.59247558874210227</v>
      </c>
      <c r="J134" s="292">
        <f t="shared" si="18"/>
        <v>34820000</v>
      </c>
      <c r="K134" s="299">
        <v>2008</v>
      </c>
      <c r="L134" s="300" t="s">
        <v>16</v>
      </c>
      <c r="M134" s="301"/>
      <c r="N134" s="301"/>
      <c r="O134" s="301"/>
      <c r="P134" s="301">
        <v>2</v>
      </c>
      <c r="Q134" s="299">
        <v>15</v>
      </c>
      <c r="R134" s="301">
        <f t="shared" si="7"/>
        <v>8.5</v>
      </c>
      <c r="S134" s="299">
        <v>28</v>
      </c>
      <c r="T134" s="299">
        <v>15</v>
      </c>
      <c r="U134" s="299">
        <f t="shared" si="8"/>
        <v>13</v>
      </c>
      <c r="V134" s="299">
        <f t="shared" si="9"/>
        <v>21.5</v>
      </c>
      <c r="W134" s="301">
        <f t="shared" si="10"/>
        <v>-13</v>
      </c>
      <c r="X134" s="304" t="s">
        <v>1550</v>
      </c>
      <c r="Y134" s="304" t="s">
        <v>1550</v>
      </c>
      <c r="Z134" s="304" t="s">
        <v>1547</v>
      </c>
      <c r="AA134" s="294">
        <v>5.8</v>
      </c>
      <c r="AB134" s="292">
        <f t="shared" si="14"/>
        <v>5800000</v>
      </c>
      <c r="AC134" s="292">
        <f t="shared" si="15"/>
        <v>14190000</v>
      </c>
      <c r="AD134" s="295">
        <v>20.63</v>
      </c>
      <c r="AE134" s="305">
        <f t="shared" si="16"/>
        <v>20630000</v>
      </c>
      <c r="AF134" s="306">
        <f t="shared" si="12"/>
        <v>0.28999999999999998</v>
      </c>
      <c r="AG134" s="304"/>
      <c r="AH134" s="304"/>
      <c r="AI134" s="323" t="s">
        <v>3763</v>
      </c>
      <c r="AJ134" s="302"/>
    </row>
    <row r="135" spans="1:36">
      <c r="A135" s="308" t="s">
        <v>3935</v>
      </c>
      <c r="B135" s="292">
        <v>30.58</v>
      </c>
      <c r="C135" s="293">
        <f t="shared" si="1"/>
        <v>1.5289999999999999</v>
      </c>
      <c r="D135" s="294">
        <f t="shared" si="2"/>
        <v>1.5289999999999999</v>
      </c>
      <c r="E135" s="295">
        <v>20</v>
      </c>
      <c r="F135" s="295">
        <v>11.18</v>
      </c>
      <c r="G135" s="297">
        <f t="shared" si="4"/>
        <v>0.36559843034663181</v>
      </c>
      <c r="H135" s="296">
        <f t="shared" si="5"/>
        <v>19.399999999999999</v>
      </c>
      <c r="I135" s="298">
        <f t="shared" si="6"/>
        <v>0.63440156965336825</v>
      </c>
      <c r="J135" s="292">
        <f t="shared" si="18"/>
        <v>30580000</v>
      </c>
      <c r="K135" s="299">
        <v>2008</v>
      </c>
      <c r="L135" s="300" t="s">
        <v>16</v>
      </c>
      <c r="M135" s="301"/>
      <c r="N135" s="301"/>
      <c r="O135" s="301"/>
      <c r="P135" s="301">
        <v>65</v>
      </c>
      <c r="Q135" s="299">
        <v>52</v>
      </c>
      <c r="R135" s="301">
        <f t="shared" si="7"/>
        <v>58.5</v>
      </c>
      <c r="S135" s="299">
        <v>57</v>
      </c>
      <c r="T135" s="299">
        <v>62</v>
      </c>
      <c r="U135" s="299">
        <f t="shared" si="8"/>
        <v>-5</v>
      </c>
      <c r="V135" s="299">
        <f t="shared" si="9"/>
        <v>59.5</v>
      </c>
      <c r="W135" s="301">
        <f t="shared" si="10"/>
        <v>-1</v>
      </c>
      <c r="X135" s="304" t="s">
        <v>1550</v>
      </c>
      <c r="Y135" s="304" t="s">
        <v>1550</v>
      </c>
      <c r="Z135" s="304" t="s">
        <v>1547</v>
      </c>
      <c r="AA135" s="294">
        <v>4.05</v>
      </c>
      <c r="AB135" s="292">
        <f t="shared" si="14"/>
        <v>4050000</v>
      </c>
      <c r="AC135" s="292">
        <f t="shared" si="15"/>
        <v>11180000</v>
      </c>
      <c r="AD135" s="295">
        <v>19.399999999999999</v>
      </c>
      <c r="AE135" s="305">
        <f t="shared" si="16"/>
        <v>19400000</v>
      </c>
      <c r="AF135" s="306">
        <f t="shared" si="12"/>
        <v>0.20249999999999999</v>
      </c>
      <c r="AG135" s="304"/>
      <c r="AH135" s="304"/>
      <c r="AI135" s="323" t="s">
        <v>3936</v>
      </c>
      <c r="AJ135" s="302"/>
    </row>
    <row r="136" spans="1:36">
      <c r="A136" s="308" t="s">
        <v>4065</v>
      </c>
      <c r="B136" s="292">
        <v>27.66</v>
      </c>
      <c r="C136" s="293">
        <f t="shared" si="1"/>
        <v>1.383</v>
      </c>
      <c r="D136" s="294">
        <f t="shared" si="2"/>
        <v>1.383</v>
      </c>
      <c r="E136" s="295">
        <v>20</v>
      </c>
      <c r="F136" s="295">
        <v>20.21</v>
      </c>
      <c r="G136" s="297">
        <f t="shared" si="4"/>
        <v>0.73065798987707886</v>
      </c>
      <c r="H136" s="296">
        <f t="shared" si="5"/>
        <v>7.45</v>
      </c>
      <c r="I136" s="298">
        <f t="shared" si="6"/>
        <v>0.26934201012292119</v>
      </c>
      <c r="J136" s="292">
        <f t="shared" si="18"/>
        <v>27660000</v>
      </c>
      <c r="K136" s="299">
        <v>2008</v>
      </c>
      <c r="L136" s="300" t="s">
        <v>16</v>
      </c>
      <c r="M136" s="301"/>
      <c r="N136" s="301"/>
      <c r="O136" s="301"/>
      <c r="P136" s="301">
        <v>77</v>
      </c>
      <c r="Q136" s="299">
        <v>64</v>
      </c>
      <c r="R136" s="301">
        <f t="shared" si="7"/>
        <v>70.5</v>
      </c>
      <c r="S136" s="299">
        <v>55</v>
      </c>
      <c r="T136" s="299">
        <v>55</v>
      </c>
      <c r="U136" s="299">
        <f t="shared" si="8"/>
        <v>0</v>
      </c>
      <c r="V136" s="299">
        <f t="shared" si="9"/>
        <v>55</v>
      </c>
      <c r="W136" s="301">
        <f t="shared" si="10"/>
        <v>15.5</v>
      </c>
      <c r="X136" s="304" t="s">
        <v>1990</v>
      </c>
      <c r="Y136" s="304" t="s">
        <v>4066</v>
      </c>
      <c r="Z136" s="304" t="s">
        <v>1541</v>
      </c>
      <c r="AA136" s="294">
        <v>5</v>
      </c>
      <c r="AB136" s="292">
        <f t="shared" si="14"/>
        <v>5000000</v>
      </c>
      <c r="AC136" s="292">
        <f t="shared" si="15"/>
        <v>20210000</v>
      </c>
      <c r="AD136" s="295">
        <v>7.45</v>
      </c>
      <c r="AE136" s="305">
        <f t="shared" si="16"/>
        <v>7450000</v>
      </c>
      <c r="AF136" s="306">
        <f t="shared" si="12"/>
        <v>0.25</v>
      </c>
      <c r="AG136" s="304"/>
      <c r="AH136" s="304"/>
      <c r="AI136" s="323" t="s">
        <v>4067</v>
      </c>
      <c r="AJ136" s="302"/>
    </row>
    <row r="137" spans="1:36">
      <c r="A137" s="308" t="s">
        <v>4084</v>
      </c>
      <c r="B137" s="292">
        <v>27.08</v>
      </c>
      <c r="C137" s="293">
        <f t="shared" si="1"/>
        <v>1.3539999999999999</v>
      </c>
      <c r="D137" s="294">
        <f t="shared" si="2"/>
        <v>1.3539999999999999</v>
      </c>
      <c r="E137" s="295">
        <v>20</v>
      </c>
      <c r="F137" s="295">
        <v>13.37</v>
      </c>
      <c r="G137" s="297">
        <f t="shared" si="4"/>
        <v>0.49372230428360414</v>
      </c>
      <c r="H137" s="296">
        <f t="shared" si="5"/>
        <v>13.71</v>
      </c>
      <c r="I137" s="298">
        <f t="shared" si="6"/>
        <v>0.50627769571639591</v>
      </c>
      <c r="J137" s="292">
        <f t="shared" si="18"/>
        <v>27080000</v>
      </c>
      <c r="K137" s="299">
        <v>2008</v>
      </c>
      <c r="L137" s="300" t="s">
        <v>16</v>
      </c>
      <c r="M137" s="301"/>
      <c r="N137" s="301"/>
      <c r="O137" s="301"/>
      <c r="P137" s="301">
        <v>85</v>
      </c>
      <c r="Q137" s="299">
        <v>72</v>
      </c>
      <c r="R137" s="301">
        <f t="shared" si="7"/>
        <v>78.5</v>
      </c>
      <c r="S137" s="299">
        <v>60</v>
      </c>
      <c r="T137" s="299">
        <v>73</v>
      </c>
      <c r="U137" s="299">
        <f t="shared" si="8"/>
        <v>-13</v>
      </c>
      <c r="V137" s="299">
        <f t="shared" si="9"/>
        <v>66.5</v>
      </c>
      <c r="W137" s="301">
        <f t="shared" si="10"/>
        <v>12</v>
      </c>
      <c r="X137" s="304" t="s">
        <v>1550</v>
      </c>
      <c r="Y137" s="304" t="s">
        <v>2581</v>
      </c>
      <c r="Z137" s="304" t="s">
        <v>1547</v>
      </c>
      <c r="AA137" s="294">
        <v>5.01</v>
      </c>
      <c r="AB137" s="292">
        <f t="shared" si="14"/>
        <v>5010000</v>
      </c>
      <c r="AC137" s="292">
        <f t="shared" si="15"/>
        <v>13370000</v>
      </c>
      <c r="AD137" s="295">
        <v>13.71</v>
      </c>
      <c r="AE137" s="305">
        <f t="shared" si="16"/>
        <v>13710000</v>
      </c>
      <c r="AF137" s="306">
        <f t="shared" si="12"/>
        <v>0.2505</v>
      </c>
      <c r="AG137" s="304"/>
      <c r="AH137" s="304"/>
      <c r="AI137" s="323" t="s">
        <v>4085</v>
      </c>
      <c r="AJ137" s="302"/>
    </row>
    <row r="138" spans="1:36">
      <c r="A138" s="308" t="s">
        <v>4487</v>
      </c>
      <c r="B138" s="292">
        <v>17.63</v>
      </c>
      <c r="C138" s="293">
        <f t="shared" si="1"/>
        <v>0.88149999999999995</v>
      </c>
      <c r="D138" s="294">
        <f t="shared" si="2"/>
        <v>0.88149999999999995</v>
      </c>
      <c r="E138" s="295">
        <v>20</v>
      </c>
      <c r="F138" s="295">
        <v>16.29</v>
      </c>
      <c r="G138" s="297">
        <f t="shared" si="4"/>
        <v>0.92399319342030628</v>
      </c>
      <c r="H138" s="296">
        <f t="shared" si="5"/>
        <v>1.3399999999999999</v>
      </c>
      <c r="I138" s="298">
        <f t="shared" si="6"/>
        <v>7.6006806579693706E-2</v>
      </c>
      <c r="J138" s="292">
        <f t="shared" si="18"/>
        <v>17630000</v>
      </c>
      <c r="K138" s="299">
        <v>2008</v>
      </c>
      <c r="L138" s="300" t="s">
        <v>16</v>
      </c>
      <c r="M138" s="301"/>
      <c r="N138" s="301"/>
      <c r="O138" s="301"/>
      <c r="P138" s="301">
        <v>36</v>
      </c>
      <c r="Q138" s="299">
        <v>47</v>
      </c>
      <c r="R138" s="301">
        <f t="shared" si="7"/>
        <v>41.5</v>
      </c>
      <c r="S138" s="299">
        <v>44</v>
      </c>
      <c r="T138" s="299">
        <v>63</v>
      </c>
      <c r="U138" s="299">
        <f t="shared" si="8"/>
        <v>-19</v>
      </c>
      <c r="V138" s="299">
        <f t="shared" si="9"/>
        <v>53.5</v>
      </c>
      <c r="W138" s="301">
        <f t="shared" si="10"/>
        <v>-12</v>
      </c>
      <c r="X138" s="304" t="s">
        <v>1550</v>
      </c>
      <c r="Y138" s="304" t="s">
        <v>1550</v>
      </c>
      <c r="Z138" s="304" t="s">
        <v>1547</v>
      </c>
      <c r="AA138" s="294">
        <v>6.23</v>
      </c>
      <c r="AB138" s="292">
        <f t="shared" si="14"/>
        <v>6230000</v>
      </c>
      <c r="AC138" s="292">
        <f t="shared" si="15"/>
        <v>16290000</v>
      </c>
      <c r="AD138" s="295">
        <v>1.34</v>
      </c>
      <c r="AE138" s="305">
        <f t="shared" si="16"/>
        <v>1340000</v>
      </c>
      <c r="AF138" s="306">
        <f t="shared" si="12"/>
        <v>0.3115</v>
      </c>
      <c r="AG138" s="304"/>
      <c r="AH138" s="304"/>
      <c r="AI138" s="323" t="s">
        <v>4488</v>
      </c>
      <c r="AJ138" s="302"/>
    </row>
    <row r="139" spans="1:36">
      <c r="A139" s="308" t="s">
        <v>3590</v>
      </c>
      <c r="B139" s="292">
        <v>41.63</v>
      </c>
      <c r="C139" s="293">
        <f t="shared" si="1"/>
        <v>1.9823809523809526</v>
      </c>
      <c r="D139" s="294">
        <f t="shared" si="2"/>
        <v>1.9823809523809526</v>
      </c>
      <c r="E139" s="295">
        <v>21</v>
      </c>
      <c r="F139" s="295">
        <v>24.85</v>
      </c>
      <c r="G139" s="297">
        <f t="shared" si="4"/>
        <v>0.59692529425894791</v>
      </c>
      <c r="H139" s="296">
        <f t="shared" si="5"/>
        <v>16.78</v>
      </c>
      <c r="I139" s="298">
        <f t="shared" si="6"/>
        <v>0.40307470574105214</v>
      </c>
      <c r="J139" s="292">
        <f t="shared" si="18"/>
        <v>41630000</v>
      </c>
      <c r="K139" s="299">
        <v>2008</v>
      </c>
      <c r="L139" s="300" t="s">
        <v>16</v>
      </c>
      <c r="M139" s="301"/>
      <c r="N139" s="301"/>
      <c r="O139" s="301"/>
      <c r="P139" s="301">
        <v>23</v>
      </c>
      <c r="Q139" s="299">
        <v>39</v>
      </c>
      <c r="R139" s="301">
        <f t="shared" si="7"/>
        <v>31</v>
      </c>
      <c r="S139" s="299">
        <v>37</v>
      </c>
      <c r="T139" s="299">
        <v>76</v>
      </c>
      <c r="U139" s="299">
        <f t="shared" si="8"/>
        <v>-39</v>
      </c>
      <c r="V139" s="299">
        <f t="shared" si="9"/>
        <v>56.5</v>
      </c>
      <c r="W139" s="301">
        <f t="shared" si="10"/>
        <v>-25.5</v>
      </c>
      <c r="X139" s="304" t="s">
        <v>1609</v>
      </c>
      <c r="Y139" s="304" t="s">
        <v>3591</v>
      </c>
      <c r="Z139" s="304" t="s">
        <v>1547</v>
      </c>
      <c r="AA139" s="294">
        <v>8.6</v>
      </c>
      <c r="AB139" s="292">
        <f t="shared" si="14"/>
        <v>8600000</v>
      </c>
      <c r="AC139" s="292">
        <f t="shared" si="15"/>
        <v>24850000</v>
      </c>
      <c r="AD139" s="295">
        <v>16.78</v>
      </c>
      <c r="AE139" s="305">
        <f t="shared" si="16"/>
        <v>16780000</v>
      </c>
      <c r="AF139" s="306">
        <f t="shared" si="12"/>
        <v>0.40952380952380951</v>
      </c>
      <c r="AG139" s="304"/>
      <c r="AH139" s="304"/>
      <c r="AI139" s="323" t="s">
        <v>3592</v>
      </c>
      <c r="AJ139" s="302"/>
    </row>
    <row r="140" spans="1:36">
      <c r="A140" s="308" t="s">
        <v>4164</v>
      </c>
      <c r="B140" s="292">
        <v>27.66</v>
      </c>
      <c r="C140" s="293">
        <f t="shared" si="1"/>
        <v>1.2572727272727273</v>
      </c>
      <c r="D140" s="294">
        <f t="shared" si="2"/>
        <v>1.2572727272727273</v>
      </c>
      <c r="E140" s="295">
        <v>22</v>
      </c>
      <c r="F140" s="295">
        <v>23.53</v>
      </c>
      <c r="G140" s="297">
        <f t="shared" si="4"/>
        <v>0.85068691250903838</v>
      </c>
      <c r="H140" s="296">
        <f t="shared" si="5"/>
        <v>4.13</v>
      </c>
      <c r="I140" s="298">
        <f t="shared" si="6"/>
        <v>0.14931308749096167</v>
      </c>
      <c r="J140" s="292">
        <f t="shared" si="18"/>
        <v>27660000</v>
      </c>
      <c r="K140" s="299">
        <v>2008</v>
      </c>
      <c r="L140" s="300" t="s">
        <v>16</v>
      </c>
      <c r="M140" s="301"/>
      <c r="N140" s="301"/>
      <c r="O140" s="301"/>
      <c r="P140" s="301">
        <v>55</v>
      </c>
      <c r="Q140" s="299">
        <v>60</v>
      </c>
      <c r="R140" s="301">
        <f t="shared" si="7"/>
        <v>57.5</v>
      </c>
      <c r="S140" s="299">
        <v>66</v>
      </c>
      <c r="T140" s="299">
        <v>81</v>
      </c>
      <c r="U140" s="299">
        <f t="shared" si="8"/>
        <v>-15</v>
      </c>
      <c r="V140" s="299">
        <f t="shared" si="9"/>
        <v>73.5</v>
      </c>
      <c r="W140" s="301">
        <f t="shared" si="10"/>
        <v>-16</v>
      </c>
      <c r="X140" s="304" t="s">
        <v>1609</v>
      </c>
      <c r="Y140" s="304" t="s">
        <v>2019</v>
      </c>
      <c r="Z140" s="304" t="s">
        <v>1547</v>
      </c>
      <c r="AA140" s="294">
        <v>7.9</v>
      </c>
      <c r="AB140" s="292">
        <f t="shared" si="14"/>
        <v>7900000</v>
      </c>
      <c r="AC140" s="292">
        <f t="shared" si="15"/>
        <v>23530000</v>
      </c>
      <c r="AD140" s="295">
        <v>4.13</v>
      </c>
      <c r="AE140" s="305">
        <f t="shared" si="16"/>
        <v>4130000</v>
      </c>
      <c r="AF140" s="306">
        <f t="shared" si="12"/>
        <v>0.35909090909090913</v>
      </c>
      <c r="AG140" s="304"/>
      <c r="AH140" s="304"/>
      <c r="AI140" s="323" t="s">
        <v>4165</v>
      </c>
      <c r="AJ140" s="302"/>
    </row>
    <row r="141" spans="1:36">
      <c r="A141" s="308" t="s">
        <v>4212</v>
      </c>
      <c r="B141" s="292">
        <v>26.41</v>
      </c>
      <c r="C141" s="293">
        <f t="shared" si="1"/>
        <v>1.2004545454545454</v>
      </c>
      <c r="D141" s="294">
        <f t="shared" si="2"/>
        <v>1.2004545454545454</v>
      </c>
      <c r="E141" s="295">
        <v>22</v>
      </c>
      <c r="F141" s="295">
        <v>20.67</v>
      </c>
      <c r="G141" s="297">
        <f t="shared" si="4"/>
        <v>0.78265808405906856</v>
      </c>
      <c r="H141" s="296">
        <f t="shared" si="5"/>
        <v>5.74</v>
      </c>
      <c r="I141" s="298">
        <f t="shared" si="6"/>
        <v>0.21734191594093147</v>
      </c>
      <c r="J141" s="292">
        <f t="shared" si="18"/>
        <v>26410000</v>
      </c>
      <c r="K141" s="299">
        <v>2008</v>
      </c>
      <c r="L141" s="300" t="s">
        <v>16</v>
      </c>
      <c r="M141" s="301"/>
      <c r="N141" s="301"/>
      <c r="O141" s="301"/>
      <c r="P141" s="301">
        <v>22</v>
      </c>
      <c r="Q141" s="299">
        <v>41</v>
      </c>
      <c r="R141" s="301">
        <f t="shared" si="7"/>
        <v>31.5</v>
      </c>
      <c r="S141" s="299">
        <v>51</v>
      </c>
      <c r="T141" s="299">
        <v>63</v>
      </c>
      <c r="U141" s="299">
        <f t="shared" si="8"/>
        <v>-12</v>
      </c>
      <c r="V141" s="299">
        <f t="shared" si="9"/>
        <v>57</v>
      </c>
      <c r="W141" s="301">
        <f t="shared" si="10"/>
        <v>-25.5</v>
      </c>
      <c r="X141" s="304" t="s">
        <v>1550</v>
      </c>
      <c r="Y141" s="304" t="s">
        <v>4123</v>
      </c>
      <c r="Z141" s="304" t="s">
        <v>1574</v>
      </c>
      <c r="AA141" s="294">
        <v>7.74</v>
      </c>
      <c r="AB141" s="292">
        <f t="shared" si="14"/>
        <v>7740000</v>
      </c>
      <c r="AC141" s="292">
        <f t="shared" si="15"/>
        <v>20670000</v>
      </c>
      <c r="AD141" s="295">
        <v>5.74</v>
      </c>
      <c r="AE141" s="305">
        <f t="shared" si="16"/>
        <v>5740000</v>
      </c>
      <c r="AF141" s="306">
        <f t="shared" si="12"/>
        <v>0.35181818181818181</v>
      </c>
      <c r="AG141" s="304"/>
      <c r="AH141" s="304"/>
      <c r="AI141" s="323" t="s">
        <v>4213</v>
      </c>
      <c r="AJ141" s="302"/>
    </row>
    <row r="142" spans="1:36">
      <c r="A142" s="308" t="s">
        <v>3740</v>
      </c>
      <c r="B142" s="292">
        <v>42.11</v>
      </c>
      <c r="C142" s="293">
        <f t="shared" si="1"/>
        <v>1.7545833333333334</v>
      </c>
      <c r="D142" s="294">
        <f t="shared" si="2"/>
        <v>1.7545833333333334</v>
      </c>
      <c r="E142" s="295">
        <v>24</v>
      </c>
      <c r="F142" s="295">
        <v>31.46</v>
      </c>
      <c r="G142" s="297">
        <f t="shared" si="4"/>
        <v>0.74709095226786992</v>
      </c>
      <c r="H142" s="296">
        <f t="shared" si="5"/>
        <v>10.65</v>
      </c>
      <c r="I142" s="298">
        <f t="shared" si="6"/>
        <v>0.25290904773213013</v>
      </c>
      <c r="J142" s="292">
        <f t="shared" si="18"/>
        <v>42110000</v>
      </c>
      <c r="K142" s="299">
        <v>2008</v>
      </c>
      <c r="L142" s="300" t="s">
        <v>16</v>
      </c>
      <c r="M142" s="301"/>
      <c r="N142" s="301"/>
      <c r="O142" s="301"/>
      <c r="P142" s="301">
        <v>64</v>
      </c>
      <c r="Q142" s="299">
        <v>56</v>
      </c>
      <c r="R142" s="301">
        <f t="shared" si="7"/>
        <v>60</v>
      </c>
      <c r="S142" s="299">
        <v>70</v>
      </c>
      <c r="T142" s="299">
        <v>68</v>
      </c>
      <c r="U142" s="299">
        <f t="shared" si="8"/>
        <v>2</v>
      </c>
      <c r="V142" s="299">
        <f t="shared" si="9"/>
        <v>69</v>
      </c>
      <c r="W142" s="301">
        <f t="shared" si="10"/>
        <v>-9</v>
      </c>
      <c r="X142" s="304" t="s">
        <v>1550</v>
      </c>
      <c r="Y142" s="304" t="s">
        <v>1623</v>
      </c>
      <c r="Z142" s="304" t="s">
        <v>1547</v>
      </c>
      <c r="AA142" s="294">
        <v>10.07</v>
      </c>
      <c r="AB142" s="292">
        <f t="shared" si="14"/>
        <v>10070000</v>
      </c>
      <c r="AC142" s="292">
        <f t="shared" si="15"/>
        <v>31460000</v>
      </c>
      <c r="AD142" s="295">
        <v>10.65</v>
      </c>
      <c r="AE142" s="305">
        <f t="shared" si="16"/>
        <v>10650000</v>
      </c>
      <c r="AF142" s="306">
        <f t="shared" si="12"/>
        <v>0.41958333333333336</v>
      </c>
      <c r="AG142" s="304"/>
      <c r="AH142" s="304"/>
      <c r="AI142" s="323" t="s">
        <v>3741</v>
      </c>
      <c r="AJ142" s="302"/>
    </row>
    <row r="143" spans="1:36">
      <c r="A143" s="291" t="s">
        <v>1997</v>
      </c>
      <c r="B143" s="292">
        <v>170.77</v>
      </c>
      <c r="C143" s="293">
        <f t="shared" si="1"/>
        <v>6.8308</v>
      </c>
      <c r="D143" s="294">
        <f t="shared" si="2"/>
        <v>6.8308</v>
      </c>
      <c r="E143" s="295">
        <v>25</v>
      </c>
      <c r="F143" s="295">
        <v>80.05</v>
      </c>
      <c r="G143" s="297">
        <f t="shared" si="4"/>
        <v>0.4687591497335597</v>
      </c>
      <c r="H143" s="296">
        <f t="shared" si="5"/>
        <v>90.72</v>
      </c>
      <c r="I143" s="298">
        <f t="shared" si="6"/>
        <v>0.53124085026644019</v>
      </c>
      <c r="J143" s="292">
        <f t="shared" si="18"/>
        <v>170770000</v>
      </c>
      <c r="K143" s="299">
        <v>2008</v>
      </c>
      <c r="L143" s="300" t="s">
        <v>16</v>
      </c>
      <c r="M143" s="301"/>
      <c r="N143" s="301"/>
      <c r="O143" s="301"/>
      <c r="P143" s="301">
        <v>77</v>
      </c>
      <c r="Q143" s="299">
        <v>64</v>
      </c>
      <c r="R143" s="321">
        <f t="shared" si="7"/>
        <v>70.5</v>
      </c>
      <c r="S143" s="299">
        <v>67</v>
      </c>
      <c r="T143" s="299">
        <v>61</v>
      </c>
      <c r="U143" s="312">
        <f t="shared" si="8"/>
        <v>6</v>
      </c>
      <c r="V143" s="312">
        <f t="shared" si="9"/>
        <v>64</v>
      </c>
      <c r="W143" s="312">
        <f t="shared" si="10"/>
        <v>6.5</v>
      </c>
      <c r="X143" s="304" t="s">
        <v>1609</v>
      </c>
      <c r="Y143" s="304" t="s">
        <v>1733</v>
      </c>
      <c r="Z143" s="304" t="s">
        <v>1547</v>
      </c>
      <c r="AA143" s="294">
        <v>40.1</v>
      </c>
      <c r="AB143" s="292">
        <f t="shared" si="14"/>
        <v>40100000</v>
      </c>
      <c r="AC143" s="292">
        <f t="shared" si="15"/>
        <v>80050000</v>
      </c>
      <c r="AD143" s="295">
        <v>90.72</v>
      </c>
      <c r="AE143" s="305">
        <f t="shared" si="16"/>
        <v>90720000</v>
      </c>
      <c r="AF143" s="306">
        <f t="shared" si="12"/>
        <v>1.6040000000000001</v>
      </c>
      <c r="AG143" s="304"/>
      <c r="AH143" s="304"/>
      <c r="AI143" s="323" t="s">
        <v>1998</v>
      </c>
      <c r="AJ143" s="302"/>
    </row>
    <row r="144" spans="1:36">
      <c r="A144" s="308" t="s">
        <v>3011</v>
      </c>
      <c r="B144" s="292">
        <v>70.45</v>
      </c>
      <c r="C144" s="293">
        <f t="shared" si="1"/>
        <v>2.8180000000000001</v>
      </c>
      <c r="D144" s="294">
        <f t="shared" si="2"/>
        <v>2.8180000000000001</v>
      </c>
      <c r="E144" s="295">
        <v>25</v>
      </c>
      <c r="F144" s="295">
        <v>48.24</v>
      </c>
      <c r="G144" s="297">
        <f t="shared" si="4"/>
        <v>0.6847409510290986</v>
      </c>
      <c r="H144" s="296">
        <f t="shared" si="5"/>
        <v>22.21</v>
      </c>
      <c r="I144" s="298">
        <f t="shared" si="6"/>
        <v>0.31525904897090135</v>
      </c>
      <c r="J144" s="292">
        <f t="shared" si="18"/>
        <v>70450000</v>
      </c>
      <c r="K144" s="299">
        <v>2008</v>
      </c>
      <c r="L144" s="300" t="s">
        <v>16</v>
      </c>
      <c r="M144" s="301"/>
      <c r="N144" s="301"/>
      <c r="O144" s="301"/>
      <c r="P144" s="301">
        <v>39</v>
      </c>
      <c r="Q144" s="299">
        <v>55</v>
      </c>
      <c r="R144" s="301">
        <f t="shared" si="7"/>
        <v>47</v>
      </c>
      <c r="S144" s="299">
        <v>54</v>
      </c>
      <c r="T144" s="299">
        <v>61</v>
      </c>
      <c r="U144" s="299">
        <f t="shared" si="8"/>
        <v>-7</v>
      </c>
      <c r="V144" s="299">
        <f t="shared" si="9"/>
        <v>57.5</v>
      </c>
      <c r="W144" s="301">
        <f t="shared" si="10"/>
        <v>-10.5</v>
      </c>
      <c r="X144" s="304" t="s">
        <v>1550</v>
      </c>
      <c r="Y144" s="304" t="s">
        <v>1623</v>
      </c>
      <c r="Z144" s="304" t="s">
        <v>1547</v>
      </c>
      <c r="AA144" s="294">
        <v>14.53</v>
      </c>
      <c r="AB144" s="292">
        <f t="shared" si="14"/>
        <v>14530000</v>
      </c>
      <c r="AC144" s="292">
        <f t="shared" si="15"/>
        <v>48240000</v>
      </c>
      <c r="AD144" s="295">
        <v>22.21</v>
      </c>
      <c r="AE144" s="305">
        <f t="shared" si="16"/>
        <v>22210000</v>
      </c>
      <c r="AF144" s="306">
        <f t="shared" si="12"/>
        <v>0.58119999999999994</v>
      </c>
      <c r="AG144" s="304"/>
      <c r="AH144" s="304"/>
      <c r="AI144" s="323" t="s">
        <v>3012</v>
      </c>
      <c r="AJ144" s="302"/>
    </row>
    <row r="145" spans="1:36">
      <c r="A145" s="308" t="s">
        <v>3557</v>
      </c>
      <c r="B145" s="292">
        <v>50.91</v>
      </c>
      <c r="C145" s="293">
        <f t="shared" si="1"/>
        <v>2.0364</v>
      </c>
      <c r="D145" s="294">
        <f t="shared" si="2"/>
        <v>2.0364</v>
      </c>
      <c r="E145" s="295">
        <v>25</v>
      </c>
      <c r="F145" s="295">
        <v>33.450000000000003</v>
      </c>
      <c r="G145" s="297">
        <f t="shared" si="4"/>
        <v>0.65704183853859766</v>
      </c>
      <c r="H145" s="296">
        <f t="shared" si="5"/>
        <v>17.459999999999997</v>
      </c>
      <c r="I145" s="298">
        <f t="shared" si="6"/>
        <v>0.34295816146140246</v>
      </c>
      <c r="J145" s="292">
        <f t="shared" si="18"/>
        <v>50910000</v>
      </c>
      <c r="K145" s="299">
        <v>2008</v>
      </c>
      <c r="L145" s="300" t="s">
        <v>16</v>
      </c>
      <c r="M145" s="301"/>
      <c r="N145" s="301"/>
      <c r="O145" s="301"/>
      <c r="P145" s="301">
        <v>78</v>
      </c>
      <c r="Q145" s="299">
        <v>68</v>
      </c>
      <c r="R145" s="301">
        <f t="shared" si="7"/>
        <v>73</v>
      </c>
      <c r="S145" s="299">
        <v>75</v>
      </c>
      <c r="T145" s="299">
        <v>78</v>
      </c>
      <c r="U145" s="299">
        <f t="shared" si="8"/>
        <v>-3</v>
      </c>
      <c r="V145" s="299">
        <f t="shared" si="9"/>
        <v>76.5</v>
      </c>
      <c r="W145" s="301">
        <f t="shared" si="10"/>
        <v>-3.5</v>
      </c>
      <c r="X145" s="304" t="s">
        <v>1534</v>
      </c>
      <c r="Y145" s="304" t="s">
        <v>3558</v>
      </c>
      <c r="Z145" s="304" t="s">
        <v>1541</v>
      </c>
      <c r="AA145" s="294">
        <v>5.3</v>
      </c>
      <c r="AB145" s="292">
        <f t="shared" si="14"/>
        <v>5300000</v>
      </c>
      <c r="AC145" s="292">
        <f t="shared" si="15"/>
        <v>33450000.000000004</v>
      </c>
      <c r="AD145" s="295">
        <v>17.46</v>
      </c>
      <c r="AE145" s="305">
        <f t="shared" si="16"/>
        <v>17460000</v>
      </c>
      <c r="AF145" s="306">
        <f t="shared" si="12"/>
        <v>0.21199999999999999</v>
      </c>
      <c r="AG145" s="304"/>
      <c r="AH145" s="304"/>
      <c r="AI145" s="323" t="s">
        <v>3559</v>
      </c>
      <c r="AJ145" s="302"/>
    </row>
    <row r="146" spans="1:36">
      <c r="A146" s="308" t="s">
        <v>4473</v>
      </c>
      <c r="B146" s="292">
        <v>22.73</v>
      </c>
      <c r="C146" s="293">
        <f t="shared" si="1"/>
        <v>0.90920000000000001</v>
      </c>
      <c r="D146" s="294">
        <f t="shared" si="2"/>
        <v>0.90920000000000001</v>
      </c>
      <c r="E146" s="295">
        <v>25</v>
      </c>
      <c r="F146" s="295">
        <v>17.43</v>
      </c>
      <c r="G146" s="297">
        <f t="shared" si="4"/>
        <v>0.76682798064232294</v>
      </c>
      <c r="H146" s="296">
        <f t="shared" si="5"/>
        <v>5.3000000000000007</v>
      </c>
      <c r="I146" s="298">
        <f t="shared" si="6"/>
        <v>0.23317201935767709</v>
      </c>
      <c r="J146" s="292">
        <f t="shared" si="18"/>
        <v>22730000</v>
      </c>
      <c r="K146" s="299">
        <v>2008</v>
      </c>
      <c r="L146" s="300" t="s">
        <v>16</v>
      </c>
      <c r="M146" s="301"/>
      <c r="N146" s="301"/>
      <c r="O146" s="301"/>
      <c r="P146" s="301">
        <v>46</v>
      </c>
      <c r="Q146" s="299">
        <v>44</v>
      </c>
      <c r="R146" s="301">
        <f t="shared" si="7"/>
        <v>45</v>
      </c>
      <c r="S146" s="299">
        <v>32</v>
      </c>
      <c r="T146" s="299">
        <v>54</v>
      </c>
      <c r="U146" s="299">
        <f t="shared" si="8"/>
        <v>-22</v>
      </c>
      <c r="V146" s="299">
        <f t="shared" si="9"/>
        <v>43</v>
      </c>
      <c r="W146" s="301">
        <f t="shared" si="10"/>
        <v>2</v>
      </c>
      <c r="X146" s="304" t="s">
        <v>1402</v>
      </c>
      <c r="Y146" s="304" t="s">
        <v>1618</v>
      </c>
      <c r="Z146" s="304" t="s">
        <v>1541</v>
      </c>
      <c r="AA146" s="294">
        <v>8</v>
      </c>
      <c r="AB146" s="292">
        <f t="shared" si="14"/>
        <v>8000000</v>
      </c>
      <c r="AC146" s="292">
        <f t="shared" si="15"/>
        <v>17430000</v>
      </c>
      <c r="AD146" s="295">
        <v>5.3</v>
      </c>
      <c r="AE146" s="305">
        <f t="shared" si="16"/>
        <v>5300000</v>
      </c>
      <c r="AF146" s="306">
        <f t="shared" si="12"/>
        <v>0.32</v>
      </c>
      <c r="AG146" s="304"/>
      <c r="AH146" s="304"/>
      <c r="AI146" s="323" t="s">
        <v>4474</v>
      </c>
      <c r="AJ146" s="302"/>
    </row>
    <row r="147" spans="1:36">
      <c r="A147" s="308" t="s">
        <v>4748</v>
      </c>
      <c r="B147" s="292">
        <v>11.21</v>
      </c>
      <c r="C147" s="293">
        <f t="shared" si="1"/>
        <v>0.44840000000000002</v>
      </c>
      <c r="D147" s="294">
        <f t="shared" si="2"/>
        <v>0.44840000000000002</v>
      </c>
      <c r="E147" s="295">
        <v>25</v>
      </c>
      <c r="F147" s="295">
        <v>10.92</v>
      </c>
      <c r="G147" s="297">
        <f t="shared" si="4"/>
        <v>0.97413024085637812</v>
      </c>
      <c r="H147" s="296">
        <f t="shared" si="5"/>
        <v>0.29000000000000004</v>
      </c>
      <c r="I147" s="298">
        <f t="shared" si="6"/>
        <v>2.5869759143621766E-2</v>
      </c>
      <c r="J147" s="292">
        <f t="shared" si="18"/>
        <v>11210000</v>
      </c>
      <c r="K147" s="299">
        <v>2008</v>
      </c>
      <c r="L147" s="300" t="s">
        <v>16</v>
      </c>
      <c r="M147" s="301"/>
      <c r="N147" s="301"/>
      <c r="O147" s="301"/>
      <c r="P147" s="301">
        <v>65</v>
      </c>
      <c r="Q147" s="299">
        <v>61</v>
      </c>
      <c r="R147" s="301">
        <f t="shared" si="7"/>
        <v>63</v>
      </c>
      <c r="S147" s="299">
        <v>27</v>
      </c>
      <c r="T147" s="299">
        <v>66</v>
      </c>
      <c r="U147" s="299">
        <f t="shared" si="8"/>
        <v>-39</v>
      </c>
      <c r="V147" s="299">
        <f t="shared" si="9"/>
        <v>46.5</v>
      </c>
      <c r="W147" s="301">
        <f t="shared" si="10"/>
        <v>16.5</v>
      </c>
      <c r="X147" s="304" t="s">
        <v>1572</v>
      </c>
      <c r="Y147" s="304" t="s">
        <v>4026</v>
      </c>
      <c r="Z147" s="304" t="s">
        <v>1547</v>
      </c>
      <c r="AA147" s="294">
        <v>4.5599999999999996</v>
      </c>
      <c r="AB147" s="292">
        <f t="shared" si="14"/>
        <v>4560000</v>
      </c>
      <c r="AC147" s="292">
        <f t="shared" si="15"/>
        <v>10920000</v>
      </c>
      <c r="AD147" s="295">
        <v>0.28999999999999998</v>
      </c>
      <c r="AE147" s="305">
        <f t="shared" si="16"/>
        <v>290000</v>
      </c>
      <c r="AF147" s="306">
        <f t="shared" si="12"/>
        <v>0.18239999999999998</v>
      </c>
      <c r="AG147" s="304"/>
      <c r="AH147" s="304"/>
      <c r="AI147" s="323" t="s">
        <v>4749</v>
      </c>
      <c r="AJ147" s="302"/>
    </row>
    <row r="148" spans="1:36">
      <c r="A148" s="308" t="s">
        <v>4229</v>
      </c>
      <c r="B148" s="292">
        <v>29.5</v>
      </c>
      <c r="C148" s="293">
        <f t="shared" si="1"/>
        <v>1.1752988047808763</v>
      </c>
      <c r="D148" s="294">
        <f t="shared" si="2"/>
        <v>1.1752988047808763</v>
      </c>
      <c r="E148" s="295">
        <v>25.1</v>
      </c>
      <c r="F148" s="295">
        <v>25.53</v>
      </c>
      <c r="G148" s="297">
        <f t="shared" si="4"/>
        <v>0.86542372881355933</v>
      </c>
      <c r="H148" s="296">
        <f t="shared" si="5"/>
        <v>3.9699999999999998</v>
      </c>
      <c r="I148" s="298">
        <f t="shared" si="6"/>
        <v>0.13457627118644067</v>
      </c>
      <c r="J148" s="292">
        <f t="shared" si="18"/>
        <v>29500000</v>
      </c>
      <c r="K148" s="299">
        <v>2008</v>
      </c>
      <c r="L148" s="300" t="s">
        <v>16</v>
      </c>
      <c r="M148" s="301"/>
      <c r="N148" s="301"/>
      <c r="O148" s="301"/>
      <c r="P148" s="301">
        <v>60</v>
      </c>
      <c r="Q148" s="299">
        <v>56</v>
      </c>
      <c r="R148" s="301">
        <f t="shared" si="7"/>
        <v>58</v>
      </c>
      <c r="S148" s="299">
        <v>42</v>
      </c>
      <c r="T148" s="299">
        <v>50</v>
      </c>
      <c r="U148" s="299">
        <f t="shared" si="8"/>
        <v>-8</v>
      </c>
      <c r="V148" s="299">
        <f t="shared" si="9"/>
        <v>46</v>
      </c>
      <c r="W148" s="301">
        <f t="shared" si="10"/>
        <v>12</v>
      </c>
      <c r="X148" s="304" t="s">
        <v>1641</v>
      </c>
      <c r="Y148" s="304" t="s">
        <v>1642</v>
      </c>
      <c r="Z148" s="304" t="s">
        <v>1536</v>
      </c>
      <c r="AA148" s="294">
        <v>10.5</v>
      </c>
      <c r="AB148" s="292">
        <f t="shared" si="14"/>
        <v>10500000</v>
      </c>
      <c r="AC148" s="292">
        <f t="shared" si="15"/>
        <v>25530000</v>
      </c>
      <c r="AD148" s="295">
        <v>3.97</v>
      </c>
      <c r="AE148" s="305">
        <f t="shared" si="16"/>
        <v>3970000</v>
      </c>
      <c r="AF148" s="306">
        <f t="shared" si="12"/>
        <v>0.41832669322709159</v>
      </c>
      <c r="AG148" s="304"/>
      <c r="AH148" s="304"/>
      <c r="AI148" s="323" t="s">
        <v>4230</v>
      </c>
      <c r="AJ148" s="302"/>
    </row>
    <row r="149" spans="1:36">
      <c r="A149" s="308" t="s">
        <v>2519</v>
      </c>
      <c r="B149" s="292">
        <v>101.62</v>
      </c>
      <c r="C149" s="293">
        <f t="shared" si="1"/>
        <v>3.9084615384615384</v>
      </c>
      <c r="D149" s="294">
        <f t="shared" si="2"/>
        <v>3.9084615384615384</v>
      </c>
      <c r="E149" s="295">
        <v>26</v>
      </c>
      <c r="F149" s="295">
        <v>87.34</v>
      </c>
      <c r="G149" s="297">
        <f t="shared" si="4"/>
        <v>0.8594764810076756</v>
      </c>
      <c r="H149" s="296">
        <f t="shared" si="5"/>
        <v>14.280000000000001</v>
      </c>
      <c r="I149" s="298">
        <f t="shared" si="6"/>
        <v>0.14052351899232435</v>
      </c>
      <c r="J149" s="292">
        <f t="shared" si="18"/>
        <v>101620000</v>
      </c>
      <c r="K149" s="299">
        <v>2008</v>
      </c>
      <c r="L149" s="300" t="s">
        <v>16</v>
      </c>
      <c r="M149" s="301"/>
      <c r="N149" s="301"/>
      <c r="O149" s="301"/>
      <c r="P149" s="301">
        <v>68</v>
      </c>
      <c r="Q149" s="299">
        <v>64</v>
      </c>
      <c r="R149" s="301">
        <f t="shared" si="7"/>
        <v>66</v>
      </c>
      <c r="S149" s="299">
        <v>74</v>
      </c>
      <c r="T149" s="299">
        <v>71</v>
      </c>
      <c r="U149" s="299">
        <f t="shared" si="8"/>
        <v>3</v>
      </c>
      <c r="V149" s="299">
        <f t="shared" si="9"/>
        <v>72.5</v>
      </c>
      <c r="W149" s="301">
        <f t="shared" si="10"/>
        <v>-6.5</v>
      </c>
      <c r="X149" s="304" t="s">
        <v>1609</v>
      </c>
      <c r="Y149" s="304" t="s">
        <v>1965</v>
      </c>
      <c r="Z149" s="304" t="s">
        <v>1547</v>
      </c>
      <c r="AA149" s="294">
        <v>23.2</v>
      </c>
      <c r="AB149" s="292">
        <f t="shared" si="14"/>
        <v>23200000</v>
      </c>
      <c r="AC149" s="292">
        <f t="shared" si="15"/>
        <v>87340000</v>
      </c>
      <c r="AD149" s="295">
        <v>14.28</v>
      </c>
      <c r="AE149" s="305">
        <f t="shared" si="16"/>
        <v>14280000</v>
      </c>
      <c r="AF149" s="306">
        <f t="shared" si="12"/>
        <v>0.89230769230769225</v>
      </c>
      <c r="AG149" s="304"/>
      <c r="AH149" s="304"/>
      <c r="AI149" s="323" t="s">
        <v>2520</v>
      </c>
      <c r="AJ149" s="302"/>
    </row>
    <row r="150" spans="1:36">
      <c r="A150" s="308" t="s">
        <v>3826</v>
      </c>
      <c r="B150" s="292">
        <v>44.35</v>
      </c>
      <c r="C150" s="293">
        <f t="shared" si="1"/>
        <v>1.6425925925925926</v>
      </c>
      <c r="D150" s="294">
        <f t="shared" si="2"/>
        <v>1.6425925925925926</v>
      </c>
      <c r="E150" s="295">
        <v>27</v>
      </c>
      <c r="F150" s="295">
        <v>44.09</v>
      </c>
      <c r="G150" s="297">
        <f t="shared" si="4"/>
        <v>0.99413754227733941</v>
      </c>
      <c r="H150" s="296">
        <f t="shared" si="5"/>
        <v>0.26</v>
      </c>
      <c r="I150" s="298">
        <f t="shared" si="6"/>
        <v>5.8624577226606541E-3</v>
      </c>
      <c r="J150" s="292">
        <f t="shared" si="18"/>
        <v>44350000</v>
      </c>
      <c r="K150" s="299">
        <v>2008</v>
      </c>
      <c r="L150" s="300" t="s">
        <v>16</v>
      </c>
      <c r="M150" s="301"/>
      <c r="N150" s="301"/>
      <c r="O150" s="301"/>
      <c r="P150" s="301">
        <v>65</v>
      </c>
      <c r="Q150" s="299">
        <v>63</v>
      </c>
      <c r="R150" s="301">
        <f t="shared" si="7"/>
        <v>64</v>
      </c>
      <c r="S150" s="299">
        <v>67</v>
      </c>
      <c r="T150" s="299">
        <v>67</v>
      </c>
      <c r="U150" s="299">
        <f t="shared" si="8"/>
        <v>0</v>
      </c>
      <c r="V150" s="299">
        <f t="shared" si="9"/>
        <v>67</v>
      </c>
      <c r="W150" s="301">
        <f t="shared" si="10"/>
        <v>-3</v>
      </c>
      <c r="X150" s="304" t="s">
        <v>1550</v>
      </c>
      <c r="Y150" s="304" t="s">
        <v>1623</v>
      </c>
      <c r="Z150" s="304" t="s">
        <v>1557</v>
      </c>
      <c r="AA150" s="294">
        <v>10.68</v>
      </c>
      <c r="AB150" s="292">
        <f t="shared" si="14"/>
        <v>10680000</v>
      </c>
      <c r="AC150" s="292">
        <f t="shared" si="15"/>
        <v>44090000</v>
      </c>
      <c r="AD150" s="295">
        <v>0.26</v>
      </c>
      <c r="AE150" s="305">
        <f t="shared" si="16"/>
        <v>260000</v>
      </c>
      <c r="AF150" s="306">
        <f t="shared" si="12"/>
        <v>0.39555555555555555</v>
      </c>
      <c r="AG150" s="304"/>
      <c r="AH150" s="304"/>
      <c r="AI150" s="323" t="s">
        <v>3827</v>
      </c>
      <c r="AJ150" s="302"/>
    </row>
    <row r="151" spans="1:36">
      <c r="A151" s="308" t="s">
        <v>2772</v>
      </c>
      <c r="B151" s="292">
        <v>92.38</v>
      </c>
      <c r="C151" s="293">
        <f t="shared" si="1"/>
        <v>3.2992857142857139</v>
      </c>
      <c r="D151" s="294">
        <f t="shared" si="2"/>
        <v>3.2992857142857139</v>
      </c>
      <c r="E151" s="295">
        <v>28</v>
      </c>
      <c r="F151" s="295">
        <v>67.290000000000006</v>
      </c>
      <c r="G151" s="297">
        <f t="shared" si="4"/>
        <v>0.7284044165403768</v>
      </c>
      <c r="H151" s="296">
        <f t="shared" si="5"/>
        <v>25.09</v>
      </c>
      <c r="I151" s="298">
        <f t="shared" si="6"/>
        <v>0.27159558345962331</v>
      </c>
      <c r="J151" s="292">
        <f t="shared" si="18"/>
        <v>92380000</v>
      </c>
      <c r="K151" s="299">
        <v>2008</v>
      </c>
      <c r="L151" s="300" t="s">
        <v>16</v>
      </c>
      <c r="M151" s="301"/>
      <c r="N151" s="301"/>
      <c r="O151" s="301"/>
      <c r="P151" s="301">
        <v>77</v>
      </c>
      <c r="Q151" s="299">
        <v>60</v>
      </c>
      <c r="R151" s="301">
        <f t="shared" si="7"/>
        <v>68.5</v>
      </c>
      <c r="S151" s="299">
        <v>75</v>
      </c>
      <c r="T151" s="299">
        <v>75</v>
      </c>
      <c r="U151" s="299">
        <f t="shared" si="8"/>
        <v>0</v>
      </c>
      <c r="V151" s="299">
        <f t="shared" si="9"/>
        <v>75</v>
      </c>
      <c r="W151" s="301">
        <f t="shared" si="10"/>
        <v>-6.5</v>
      </c>
      <c r="X151" s="304" t="s">
        <v>1550</v>
      </c>
      <c r="Y151" s="304" t="s">
        <v>1550</v>
      </c>
      <c r="Z151" s="304" t="s">
        <v>1547</v>
      </c>
      <c r="AA151" s="294">
        <v>19.170000000000002</v>
      </c>
      <c r="AB151" s="292">
        <f t="shared" si="14"/>
        <v>19170000</v>
      </c>
      <c r="AC151" s="292">
        <f t="shared" si="15"/>
        <v>67290000</v>
      </c>
      <c r="AD151" s="295">
        <v>25.09</v>
      </c>
      <c r="AE151" s="305">
        <f t="shared" si="16"/>
        <v>25090000</v>
      </c>
      <c r="AF151" s="306">
        <f t="shared" si="12"/>
        <v>0.68464285714285722</v>
      </c>
      <c r="AG151" s="304"/>
      <c r="AH151" s="304"/>
      <c r="AI151" s="323" t="s">
        <v>2773</v>
      </c>
      <c r="AJ151" s="302"/>
    </row>
    <row r="152" spans="1:36">
      <c r="A152" s="291" t="s">
        <v>2177</v>
      </c>
      <c r="B152" s="292">
        <v>160.26</v>
      </c>
      <c r="C152" s="293">
        <f t="shared" si="1"/>
        <v>5.3419999999999996</v>
      </c>
      <c r="D152" s="294">
        <f t="shared" si="2"/>
        <v>5.3419999999999996</v>
      </c>
      <c r="E152" s="295">
        <v>30</v>
      </c>
      <c r="F152" s="295">
        <v>76.81</v>
      </c>
      <c r="G152" s="297">
        <f t="shared" si="4"/>
        <v>0.47928366404592543</v>
      </c>
      <c r="H152" s="296">
        <f t="shared" si="5"/>
        <v>83.449999999999989</v>
      </c>
      <c r="I152" s="298">
        <f t="shared" si="6"/>
        <v>0.52071633595407463</v>
      </c>
      <c r="J152" s="292">
        <f t="shared" si="18"/>
        <v>160260000</v>
      </c>
      <c r="K152" s="299">
        <v>2008</v>
      </c>
      <c r="L152" s="300" t="s">
        <v>16</v>
      </c>
      <c r="M152" s="301"/>
      <c r="N152" s="301"/>
      <c r="O152" s="301"/>
      <c r="P152" s="301">
        <v>40</v>
      </c>
      <c r="Q152" s="299">
        <v>47</v>
      </c>
      <c r="R152" s="321">
        <f t="shared" si="7"/>
        <v>43.5</v>
      </c>
      <c r="S152" s="299">
        <v>71</v>
      </c>
      <c r="T152" s="299">
        <v>58</v>
      </c>
      <c r="U152" s="312">
        <f t="shared" si="8"/>
        <v>13</v>
      </c>
      <c r="V152" s="312">
        <f t="shared" si="9"/>
        <v>64.5</v>
      </c>
      <c r="W152" s="312">
        <f t="shared" si="10"/>
        <v>-21</v>
      </c>
      <c r="X152" s="304" t="s">
        <v>1550</v>
      </c>
      <c r="Y152" s="304" t="s">
        <v>1623</v>
      </c>
      <c r="Z152" s="304" t="s">
        <v>1557</v>
      </c>
      <c r="AA152" s="294">
        <v>23.01</v>
      </c>
      <c r="AB152" s="292">
        <f t="shared" si="14"/>
        <v>23010000</v>
      </c>
      <c r="AC152" s="292">
        <f t="shared" si="15"/>
        <v>76810000</v>
      </c>
      <c r="AD152" s="295">
        <v>83.45</v>
      </c>
      <c r="AE152" s="305">
        <f t="shared" si="16"/>
        <v>83450000</v>
      </c>
      <c r="AF152" s="306">
        <f t="shared" si="12"/>
        <v>0.76700000000000002</v>
      </c>
      <c r="AG152" s="304"/>
      <c r="AH152" s="304"/>
      <c r="AI152" s="323" t="s">
        <v>2178</v>
      </c>
      <c r="AJ152" s="302"/>
    </row>
    <row r="153" spans="1:36">
      <c r="A153" s="308" t="s">
        <v>2607</v>
      </c>
      <c r="B153" s="292">
        <v>108.98</v>
      </c>
      <c r="C153" s="293">
        <f t="shared" si="1"/>
        <v>3.6326666666666667</v>
      </c>
      <c r="D153" s="294">
        <f t="shared" si="2"/>
        <v>3.6326666666666667</v>
      </c>
      <c r="E153" s="295">
        <v>30</v>
      </c>
      <c r="F153" s="295">
        <v>31.72</v>
      </c>
      <c r="G153" s="297">
        <f t="shared" si="4"/>
        <v>0.29106258028996146</v>
      </c>
      <c r="H153" s="296">
        <f t="shared" si="5"/>
        <v>77.260000000000005</v>
      </c>
      <c r="I153" s="298">
        <f t="shared" si="6"/>
        <v>0.70893741971003854</v>
      </c>
      <c r="J153" s="292">
        <f t="shared" si="18"/>
        <v>108980000</v>
      </c>
      <c r="K153" s="299">
        <v>2008</v>
      </c>
      <c r="L153" s="300" t="s">
        <v>16</v>
      </c>
      <c r="M153" s="301"/>
      <c r="N153" s="301"/>
      <c r="O153" s="301"/>
      <c r="P153" s="301">
        <v>36</v>
      </c>
      <c r="Q153" s="299">
        <v>51</v>
      </c>
      <c r="R153" s="321">
        <f t="shared" si="7"/>
        <v>43.5</v>
      </c>
      <c r="S153" s="299">
        <v>58</v>
      </c>
      <c r="T153" s="299">
        <v>57</v>
      </c>
      <c r="U153" s="312">
        <f t="shared" si="8"/>
        <v>1</v>
      </c>
      <c r="V153" s="312">
        <f t="shared" si="9"/>
        <v>57.5</v>
      </c>
      <c r="W153" s="312">
        <f t="shared" si="10"/>
        <v>-14</v>
      </c>
      <c r="X153" s="304" t="s">
        <v>1609</v>
      </c>
      <c r="Y153" s="304" t="s">
        <v>2118</v>
      </c>
      <c r="Z153" s="304" t="s">
        <v>1557</v>
      </c>
      <c r="AA153" s="294">
        <v>12.06</v>
      </c>
      <c r="AB153" s="292">
        <f t="shared" si="14"/>
        <v>12060000</v>
      </c>
      <c r="AC153" s="292">
        <f t="shared" si="15"/>
        <v>31720000</v>
      </c>
      <c r="AD153" s="295">
        <v>77.260000000000005</v>
      </c>
      <c r="AE153" s="305">
        <f t="shared" si="16"/>
        <v>77260000</v>
      </c>
      <c r="AF153" s="306">
        <f t="shared" si="12"/>
        <v>0.40200000000000002</v>
      </c>
      <c r="AG153" s="304"/>
      <c r="AH153" s="304"/>
      <c r="AI153" s="323" t="s">
        <v>2608</v>
      </c>
      <c r="AJ153" s="302"/>
    </row>
    <row r="154" spans="1:36">
      <c r="A154" s="308" t="s">
        <v>2653</v>
      </c>
      <c r="B154" s="292">
        <v>105.17</v>
      </c>
      <c r="C154" s="293">
        <f t="shared" si="1"/>
        <v>3.5056666666666669</v>
      </c>
      <c r="D154" s="294">
        <f t="shared" si="2"/>
        <v>3.5056666666666669</v>
      </c>
      <c r="E154" s="295">
        <v>30</v>
      </c>
      <c r="F154" s="295">
        <v>63.17</v>
      </c>
      <c r="G154" s="297">
        <f t="shared" si="4"/>
        <v>0.60064657221641149</v>
      </c>
      <c r="H154" s="296">
        <f t="shared" si="5"/>
        <v>42</v>
      </c>
      <c r="I154" s="298">
        <f t="shared" si="6"/>
        <v>0.39935342778358845</v>
      </c>
      <c r="J154" s="292">
        <f t="shared" si="18"/>
        <v>105170000</v>
      </c>
      <c r="K154" s="299">
        <v>2008</v>
      </c>
      <c r="L154" s="300" t="s">
        <v>16</v>
      </c>
      <c r="M154" s="301"/>
      <c r="N154" s="301"/>
      <c r="O154" s="301"/>
      <c r="P154" s="301">
        <v>85</v>
      </c>
      <c r="Q154" s="299">
        <v>67</v>
      </c>
      <c r="R154" s="301">
        <f t="shared" si="7"/>
        <v>76</v>
      </c>
      <c r="S154" s="299">
        <v>75</v>
      </c>
      <c r="T154" s="299">
        <v>75</v>
      </c>
      <c r="U154" s="299">
        <f t="shared" si="8"/>
        <v>0</v>
      </c>
      <c r="V154" s="299">
        <f t="shared" si="9"/>
        <v>75</v>
      </c>
      <c r="W154" s="301">
        <f t="shared" si="10"/>
        <v>1</v>
      </c>
      <c r="X154" s="304" t="s">
        <v>1550</v>
      </c>
      <c r="Y154" s="304" t="s">
        <v>1623</v>
      </c>
      <c r="Z154" s="304" t="s">
        <v>1547</v>
      </c>
      <c r="AA154" s="294">
        <v>17.73</v>
      </c>
      <c r="AB154" s="292">
        <f t="shared" si="14"/>
        <v>17730000</v>
      </c>
      <c r="AC154" s="292">
        <f t="shared" si="15"/>
        <v>63170000</v>
      </c>
      <c r="AD154" s="295">
        <v>42</v>
      </c>
      <c r="AE154" s="305">
        <f t="shared" si="16"/>
        <v>42000000</v>
      </c>
      <c r="AF154" s="306">
        <f t="shared" si="12"/>
        <v>0.59099999999999997</v>
      </c>
      <c r="AG154" s="304"/>
      <c r="AH154" s="304"/>
      <c r="AI154" s="323" t="s">
        <v>2654</v>
      </c>
      <c r="AJ154" s="302"/>
    </row>
    <row r="155" spans="1:36">
      <c r="A155" s="308" t="s">
        <v>3006</v>
      </c>
      <c r="B155" s="292">
        <v>84.64</v>
      </c>
      <c r="C155" s="293">
        <f t="shared" si="1"/>
        <v>2.8213333333333335</v>
      </c>
      <c r="D155" s="294">
        <f t="shared" si="2"/>
        <v>2.8213333333333335</v>
      </c>
      <c r="E155" s="295">
        <v>30</v>
      </c>
      <c r="F155" s="295">
        <v>38.229999999999997</v>
      </c>
      <c r="G155" s="297">
        <f t="shared" si="4"/>
        <v>0.45167769376181471</v>
      </c>
      <c r="H155" s="296">
        <f t="shared" si="5"/>
        <v>46.41</v>
      </c>
      <c r="I155" s="298">
        <f t="shared" si="6"/>
        <v>0.54832230623818523</v>
      </c>
      <c r="J155" s="292">
        <f t="shared" si="18"/>
        <v>84640000</v>
      </c>
      <c r="K155" s="299">
        <v>2008</v>
      </c>
      <c r="L155" s="300" t="s">
        <v>16</v>
      </c>
      <c r="M155" s="301"/>
      <c r="N155" s="301"/>
      <c r="O155" s="301"/>
      <c r="P155" s="301">
        <v>2</v>
      </c>
      <c r="Q155" s="299">
        <v>9</v>
      </c>
      <c r="R155" s="301">
        <f t="shared" si="7"/>
        <v>5.5</v>
      </c>
      <c r="S155" s="299">
        <v>31</v>
      </c>
      <c r="T155" s="299">
        <v>28</v>
      </c>
      <c r="U155" s="299">
        <f t="shared" si="8"/>
        <v>3</v>
      </c>
      <c r="V155" s="299">
        <f t="shared" si="9"/>
        <v>29.5</v>
      </c>
      <c r="W155" s="301">
        <f t="shared" si="10"/>
        <v>-24</v>
      </c>
      <c r="X155" s="304" t="s">
        <v>1550</v>
      </c>
      <c r="Y155" s="304" t="s">
        <v>3007</v>
      </c>
      <c r="Z155" s="304" t="s">
        <v>1547</v>
      </c>
      <c r="AA155" s="294">
        <v>18.510000000000002</v>
      </c>
      <c r="AB155" s="292">
        <f t="shared" si="14"/>
        <v>18510000</v>
      </c>
      <c r="AC155" s="292">
        <f t="shared" si="15"/>
        <v>38230000</v>
      </c>
      <c r="AD155" s="295">
        <v>46.41</v>
      </c>
      <c r="AE155" s="305">
        <f t="shared" si="16"/>
        <v>46410000</v>
      </c>
      <c r="AF155" s="306">
        <f t="shared" si="12"/>
        <v>0.6170000000000001</v>
      </c>
      <c r="AG155" s="304"/>
      <c r="AH155" s="304"/>
      <c r="AI155" s="323" t="s">
        <v>3008</v>
      </c>
      <c r="AJ155" s="302"/>
    </row>
    <row r="156" spans="1:36">
      <c r="A156" s="308" t="s">
        <v>3014</v>
      </c>
      <c r="B156" s="292">
        <v>84.37</v>
      </c>
      <c r="C156" s="293">
        <f t="shared" si="1"/>
        <v>2.8123333333333336</v>
      </c>
      <c r="D156" s="294">
        <f t="shared" si="2"/>
        <v>2.8123333333333336</v>
      </c>
      <c r="E156" s="295">
        <v>30</v>
      </c>
      <c r="F156" s="295">
        <v>41.85</v>
      </c>
      <c r="G156" s="297">
        <f t="shared" si="4"/>
        <v>0.49602939433447907</v>
      </c>
      <c r="H156" s="296">
        <f t="shared" si="5"/>
        <v>42.519999999999996</v>
      </c>
      <c r="I156" s="298">
        <f t="shared" si="6"/>
        <v>0.50397060566552088</v>
      </c>
      <c r="J156" s="292">
        <f t="shared" si="18"/>
        <v>84370000</v>
      </c>
      <c r="K156" s="299">
        <v>2008</v>
      </c>
      <c r="L156" s="300" t="s">
        <v>16</v>
      </c>
      <c r="M156" s="301"/>
      <c r="N156" s="301"/>
      <c r="O156" s="301"/>
      <c r="P156" s="301">
        <v>31</v>
      </c>
      <c r="Q156" s="299">
        <v>39</v>
      </c>
      <c r="R156" s="301">
        <f t="shared" si="7"/>
        <v>35</v>
      </c>
      <c r="S156" s="299">
        <v>56</v>
      </c>
      <c r="T156" s="299">
        <v>46</v>
      </c>
      <c r="U156" s="299">
        <f t="shared" si="8"/>
        <v>10</v>
      </c>
      <c r="V156" s="299">
        <f t="shared" si="9"/>
        <v>51</v>
      </c>
      <c r="W156" s="301">
        <f t="shared" si="10"/>
        <v>-16</v>
      </c>
      <c r="X156" s="304" t="s">
        <v>1612</v>
      </c>
      <c r="Y156" s="304" t="s">
        <v>1612</v>
      </c>
      <c r="Z156" s="304" t="s">
        <v>1541</v>
      </c>
      <c r="AA156" s="294">
        <v>13.42</v>
      </c>
      <c r="AB156" s="292">
        <f t="shared" si="14"/>
        <v>13420000</v>
      </c>
      <c r="AC156" s="292">
        <f t="shared" si="15"/>
        <v>41850000</v>
      </c>
      <c r="AD156" s="295">
        <v>42.52</v>
      </c>
      <c r="AE156" s="305">
        <f t="shared" si="16"/>
        <v>42520000</v>
      </c>
      <c r="AF156" s="306">
        <f t="shared" si="12"/>
        <v>0.44733333333333331</v>
      </c>
      <c r="AG156" s="304"/>
      <c r="AH156" s="304"/>
      <c r="AI156" s="323" t="s">
        <v>3015</v>
      </c>
      <c r="AJ156" s="302"/>
    </row>
    <row r="157" spans="1:36">
      <c r="A157" s="308" t="s">
        <v>4319</v>
      </c>
      <c r="B157" s="292">
        <v>32.590000000000003</v>
      </c>
      <c r="C157" s="293">
        <f t="shared" si="1"/>
        <v>1.0863333333333334</v>
      </c>
      <c r="D157" s="294">
        <f t="shared" si="2"/>
        <v>1.0863333333333334</v>
      </c>
      <c r="E157" s="295">
        <v>30</v>
      </c>
      <c r="F157" s="295">
        <v>17.21</v>
      </c>
      <c r="G157" s="297">
        <f t="shared" si="4"/>
        <v>0.52807609696225832</v>
      </c>
      <c r="H157" s="296">
        <f t="shared" si="5"/>
        <v>15.379999999999999</v>
      </c>
      <c r="I157" s="298">
        <f t="shared" si="6"/>
        <v>0.47192390303774157</v>
      </c>
      <c r="J157" s="292">
        <f t="shared" si="18"/>
        <v>32590000.000000004</v>
      </c>
      <c r="K157" s="299">
        <v>2008</v>
      </c>
      <c r="L157" s="300" t="s">
        <v>16</v>
      </c>
      <c r="M157" s="301"/>
      <c r="N157" s="301"/>
      <c r="O157" s="301"/>
      <c r="P157" s="301">
        <v>5</v>
      </c>
      <c r="Q157" s="299">
        <v>17</v>
      </c>
      <c r="R157" s="301">
        <f t="shared" si="7"/>
        <v>11</v>
      </c>
      <c r="S157" s="299">
        <v>51</v>
      </c>
      <c r="T157" s="299">
        <v>51</v>
      </c>
      <c r="U157" s="299">
        <f t="shared" si="8"/>
        <v>0</v>
      </c>
      <c r="V157" s="299">
        <f t="shared" si="9"/>
        <v>51</v>
      </c>
      <c r="W157" s="301">
        <f t="shared" si="10"/>
        <v>-40</v>
      </c>
      <c r="X157" s="304" t="s">
        <v>1534</v>
      </c>
      <c r="Y157" s="304" t="s">
        <v>1653</v>
      </c>
      <c r="Z157" s="304" t="s">
        <v>1547</v>
      </c>
      <c r="AA157" s="294">
        <v>7</v>
      </c>
      <c r="AB157" s="292">
        <f t="shared" si="14"/>
        <v>7000000</v>
      </c>
      <c r="AC157" s="292">
        <f t="shared" si="15"/>
        <v>17210000</v>
      </c>
      <c r="AD157" s="295">
        <v>15.38</v>
      </c>
      <c r="AE157" s="305">
        <f t="shared" si="16"/>
        <v>15380000</v>
      </c>
      <c r="AF157" s="306">
        <f t="shared" si="12"/>
        <v>0.23333333333333334</v>
      </c>
      <c r="AG157" s="304"/>
      <c r="AH157" s="304"/>
      <c r="AI157" s="323" t="s">
        <v>4320</v>
      </c>
      <c r="AJ157" s="302"/>
    </row>
    <row r="158" spans="1:36">
      <c r="A158" s="308" t="s">
        <v>4371</v>
      </c>
      <c r="B158" s="292">
        <v>31.15</v>
      </c>
      <c r="C158" s="293">
        <f t="shared" si="1"/>
        <v>1.0383333333333333</v>
      </c>
      <c r="D158" s="294">
        <f t="shared" si="2"/>
        <v>1.0383333333333333</v>
      </c>
      <c r="E158" s="295">
        <v>30</v>
      </c>
      <c r="F158" s="295">
        <v>15.74</v>
      </c>
      <c r="G158" s="297">
        <f t="shared" si="4"/>
        <v>0.50529695024077048</v>
      </c>
      <c r="H158" s="296">
        <f t="shared" si="5"/>
        <v>15.409999999999998</v>
      </c>
      <c r="I158" s="298">
        <f t="shared" si="6"/>
        <v>0.49470304975922952</v>
      </c>
      <c r="J158" s="292">
        <f t="shared" si="18"/>
        <v>31150000</v>
      </c>
      <c r="K158" s="299">
        <v>2008</v>
      </c>
      <c r="L158" s="300" t="s">
        <v>16</v>
      </c>
      <c r="M158" s="301"/>
      <c r="N158" s="301"/>
      <c r="O158" s="301"/>
      <c r="P158" s="301">
        <v>34</v>
      </c>
      <c r="Q158" s="299">
        <v>45</v>
      </c>
      <c r="R158" s="301">
        <f t="shared" si="7"/>
        <v>39.5</v>
      </c>
      <c r="S158" s="299">
        <v>54</v>
      </c>
      <c r="T158" s="299">
        <v>71</v>
      </c>
      <c r="U158" s="299">
        <f t="shared" si="8"/>
        <v>-17</v>
      </c>
      <c r="V158" s="299">
        <f t="shared" si="9"/>
        <v>62.5</v>
      </c>
      <c r="W158" s="301">
        <f t="shared" si="10"/>
        <v>-23</v>
      </c>
      <c r="X158" s="304" t="s">
        <v>1990</v>
      </c>
      <c r="Y158" s="304" t="s">
        <v>1991</v>
      </c>
      <c r="Z158" s="304" t="s">
        <v>1547</v>
      </c>
      <c r="AA158" s="294">
        <v>6.26</v>
      </c>
      <c r="AB158" s="292">
        <f t="shared" si="14"/>
        <v>6260000</v>
      </c>
      <c r="AC158" s="292">
        <f t="shared" si="15"/>
        <v>15740000</v>
      </c>
      <c r="AD158" s="295">
        <v>15.41</v>
      </c>
      <c r="AE158" s="305">
        <f t="shared" si="16"/>
        <v>15410000</v>
      </c>
      <c r="AF158" s="306">
        <f t="shared" si="12"/>
        <v>0.20866666666666667</v>
      </c>
      <c r="AG158" s="304"/>
      <c r="AH158" s="304"/>
      <c r="AI158" s="323" t="s">
        <v>4372</v>
      </c>
      <c r="AJ158" s="302"/>
    </row>
    <row r="159" spans="1:36">
      <c r="A159" s="308" t="s">
        <v>4381</v>
      </c>
      <c r="B159" s="292">
        <v>30.75</v>
      </c>
      <c r="C159" s="293">
        <f t="shared" si="1"/>
        <v>1.0249999999999999</v>
      </c>
      <c r="D159" s="294">
        <f t="shared" si="2"/>
        <v>1.0249999999999999</v>
      </c>
      <c r="E159" s="295">
        <v>30</v>
      </c>
      <c r="F159" s="295">
        <v>19.53</v>
      </c>
      <c r="G159" s="297">
        <f t="shared" si="4"/>
        <v>0.6351219512195122</v>
      </c>
      <c r="H159" s="296">
        <f t="shared" si="5"/>
        <v>11.219999999999999</v>
      </c>
      <c r="I159" s="298">
        <f t="shared" si="6"/>
        <v>0.3648780487804878</v>
      </c>
      <c r="J159" s="292">
        <f t="shared" si="18"/>
        <v>30750000</v>
      </c>
      <c r="K159" s="299">
        <v>2008</v>
      </c>
      <c r="L159" s="300" t="s">
        <v>16</v>
      </c>
      <c r="M159" s="301"/>
      <c r="N159" s="301"/>
      <c r="O159" s="301"/>
      <c r="P159" s="301">
        <v>36</v>
      </c>
      <c r="Q159" s="299">
        <v>40</v>
      </c>
      <c r="R159" s="301">
        <f t="shared" si="7"/>
        <v>38</v>
      </c>
      <c r="S159" s="299">
        <v>42</v>
      </c>
      <c r="T159" s="299">
        <v>59</v>
      </c>
      <c r="U159" s="299">
        <f t="shared" si="8"/>
        <v>-17</v>
      </c>
      <c r="V159" s="299">
        <f t="shared" si="9"/>
        <v>50.5</v>
      </c>
      <c r="W159" s="301">
        <f t="shared" si="10"/>
        <v>-12.5</v>
      </c>
      <c r="X159" s="304" t="s">
        <v>1601</v>
      </c>
      <c r="Y159" s="304" t="s">
        <v>2113</v>
      </c>
      <c r="Z159" s="304" t="s">
        <v>1547</v>
      </c>
      <c r="AA159" s="294">
        <v>7.8</v>
      </c>
      <c r="AB159" s="292">
        <f t="shared" si="14"/>
        <v>7800000</v>
      </c>
      <c r="AC159" s="292">
        <f t="shared" si="15"/>
        <v>19530000</v>
      </c>
      <c r="AD159" s="295">
        <v>11.22</v>
      </c>
      <c r="AE159" s="305">
        <f t="shared" si="16"/>
        <v>11220000</v>
      </c>
      <c r="AF159" s="306">
        <f t="shared" si="12"/>
        <v>0.26</v>
      </c>
      <c r="AG159" s="304"/>
      <c r="AH159" s="304"/>
      <c r="AI159" s="323" t="s">
        <v>4382</v>
      </c>
      <c r="AJ159" s="302"/>
    </row>
    <row r="160" spans="1:36">
      <c r="A160" s="308" t="s">
        <v>4784</v>
      </c>
      <c r="B160" s="292">
        <v>11.77</v>
      </c>
      <c r="C160" s="293">
        <f t="shared" si="1"/>
        <v>0.39233333333333331</v>
      </c>
      <c r="D160" s="294">
        <f t="shared" si="2"/>
        <v>0.39233333333333331</v>
      </c>
      <c r="E160" s="295">
        <v>30</v>
      </c>
      <c r="F160" s="295">
        <v>11.54</v>
      </c>
      <c r="G160" s="297">
        <f t="shared" si="4"/>
        <v>0.98045879354290566</v>
      </c>
      <c r="H160" s="296">
        <f t="shared" si="5"/>
        <v>0.23</v>
      </c>
      <c r="I160" s="298">
        <f t="shared" si="6"/>
        <v>1.9541206457094309E-2</v>
      </c>
      <c r="J160" s="292">
        <f t="shared" si="18"/>
        <v>11770000</v>
      </c>
      <c r="K160" s="299">
        <v>2008</v>
      </c>
      <c r="L160" s="300" t="s">
        <v>16</v>
      </c>
      <c r="M160" s="301"/>
      <c r="N160" s="301"/>
      <c r="O160" s="301"/>
      <c r="P160" s="301">
        <v>39</v>
      </c>
      <c r="Q160" s="299">
        <v>52</v>
      </c>
      <c r="R160" s="301">
        <f t="shared" si="7"/>
        <v>45.5</v>
      </c>
      <c r="S160" s="299">
        <v>39</v>
      </c>
      <c r="T160" s="299">
        <v>67</v>
      </c>
      <c r="U160" s="299">
        <f t="shared" si="8"/>
        <v>-28</v>
      </c>
      <c r="V160" s="299">
        <f t="shared" si="9"/>
        <v>53</v>
      </c>
      <c r="W160" s="301">
        <f t="shared" si="10"/>
        <v>-7.5</v>
      </c>
      <c r="X160" s="304" t="s">
        <v>1641</v>
      </c>
      <c r="Y160" s="304" t="s">
        <v>4785</v>
      </c>
      <c r="Z160" s="304" t="s">
        <v>1536</v>
      </c>
      <c r="AA160" s="294">
        <v>4</v>
      </c>
      <c r="AB160" s="292">
        <f t="shared" si="14"/>
        <v>4000000</v>
      </c>
      <c r="AC160" s="292">
        <f t="shared" si="15"/>
        <v>11540000</v>
      </c>
      <c r="AD160" s="295">
        <v>0.23</v>
      </c>
      <c r="AE160" s="305">
        <f t="shared" si="16"/>
        <v>230000</v>
      </c>
      <c r="AF160" s="306">
        <f t="shared" si="12"/>
        <v>0.13333333333333333</v>
      </c>
      <c r="AG160" s="304"/>
      <c r="AH160" s="304"/>
      <c r="AI160" s="323" t="s">
        <v>4786</v>
      </c>
      <c r="AJ160" s="302"/>
    </row>
    <row r="161" spans="1:36">
      <c r="A161" s="291" t="s">
        <v>1857</v>
      </c>
      <c r="B161" s="292">
        <v>269.95999999999998</v>
      </c>
      <c r="C161" s="293">
        <f t="shared" si="1"/>
        <v>8.1806060606060598</v>
      </c>
      <c r="D161" s="294">
        <f t="shared" si="2"/>
        <v>8.1806060606060598</v>
      </c>
      <c r="E161" s="295">
        <v>33</v>
      </c>
      <c r="F161" s="295">
        <v>148.1</v>
      </c>
      <c r="G161" s="297">
        <f t="shared" si="4"/>
        <v>0.54859979256186109</v>
      </c>
      <c r="H161" s="296">
        <f t="shared" si="5"/>
        <v>121.85999999999999</v>
      </c>
      <c r="I161" s="298">
        <f t="shared" si="6"/>
        <v>0.45140020743813897</v>
      </c>
      <c r="J161" s="292">
        <f t="shared" si="18"/>
        <v>269960000</v>
      </c>
      <c r="K161" s="299">
        <v>2008</v>
      </c>
      <c r="L161" s="300" t="s">
        <v>16</v>
      </c>
      <c r="M161" s="301"/>
      <c r="N161" s="301"/>
      <c r="O161" s="301"/>
      <c r="P161" s="301">
        <v>80</v>
      </c>
      <c r="Q161" s="299">
        <v>72</v>
      </c>
      <c r="R161" s="321">
        <f t="shared" si="7"/>
        <v>76</v>
      </c>
      <c r="S161" s="299">
        <v>90</v>
      </c>
      <c r="T161" s="299">
        <v>85</v>
      </c>
      <c r="U161" s="312">
        <f t="shared" si="8"/>
        <v>5</v>
      </c>
      <c r="V161" s="312">
        <f t="shared" si="9"/>
        <v>87.5</v>
      </c>
      <c r="W161" s="312">
        <f t="shared" si="10"/>
        <v>-11.5</v>
      </c>
      <c r="X161" s="304" t="s">
        <v>1572</v>
      </c>
      <c r="Y161" s="304" t="s">
        <v>1572</v>
      </c>
      <c r="Z161" s="304" t="s">
        <v>1547</v>
      </c>
      <c r="AA161" s="294">
        <v>29.48</v>
      </c>
      <c r="AB161" s="292">
        <f t="shared" si="14"/>
        <v>29480000</v>
      </c>
      <c r="AC161" s="292">
        <f t="shared" si="15"/>
        <v>148100000</v>
      </c>
      <c r="AD161" s="295">
        <v>121.86</v>
      </c>
      <c r="AE161" s="305">
        <f t="shared" si="16"/>
        <v>121860000</v>
      </c>
      <c r="AF161" s="306">
        <f t="shared" si="12"/>
        <v>0.89333333333333331</v>
      </c>
      <c r="AG161" s="304"/>
      <c r="AH161" s="304"/>
      <c r="AI161" s="323" t="s">
        <v>1858</v>
      </c>
      <c r="AJ161" s="302"/>
    </row>
    <row r="162" spans="1:36">
      <c r="A162" s="308" t="s">
        <v>4614</v>
      </c>
      <c r="B162" s="292">
        <v>22.21</v>
      </c>
      <c r="C162" s="293">
        <f t="shared" si="1"/>
        <v>0.67303030303030309</v>
      </c>
      <c r="D162" s="294">
        <f t="shared" si="2"/>
        <v>0.67303030303030309</v>
      </c>
      <c r="E162" s="295">
        <v>33</v>
      </c>
      <c r="F162" s="295">
        <v>11.01</v>
      </c>
      <c r="G162" s="297">
        <f t="shared" si="4"/>
        <v>0.49572264745610084</v>
      </c>
      <c r="H162" s="296">
        <f t="shared" si="5"/>
        <v>11.200000000000001</v>
      </c>
      <c r="I162" s="298">
        <f t="shared" si="6"/>
        <v>0.50427735254389916</v>
      </c>
      <c r="J162" s="292">
        <f t="shared" si="18"/>
        <v>22210000</v>
      </c>
      <c r="K162" s="299">
        <v>2008</v>
      </c>
      <c r="L162" s="300" t="s">
        <v>16</v>
      </c>
      <c r="M162" s="301"/>
      <c r="N162" s="301"/>
      <c r="O162" s="301"/>
      <c r="P162" s="301">
        <v>48</v>
      </c>
      <c r="Q162" s="299">
        <v>51</v>
      </c>
      <c r="R162" s="301">
        <f t="shared" si="7"/>
        <v>49.5</v>
      </c>
      <c r="S162" s="299">
        <v>47</v>
      </c>
      <c r="T162" s="299">
        <v>50</v>
      </c>
      <c r="U162" s="299">
        <f t="shared" si="8"/>
        <v>-3</v>
      </c>
      <c r="V162" s="299">
        <f t="shared" si="9"/>
        <v>48.5</v>
      </c>
      <c r="W162" s="301">
        <f t="shared" si="10"/>
        <v>1</v>
      </c>
      <c r="X162" s="304" t="s">
        <v>1609</v>
      </c>
      <c r="Y162" s="304" t="s">
        <v>4615</v>
      </c>
      <c r="Z162" s="304" t="s">
        <v>1547</v>
      </c>
      <c r="AA162" s="294">
        <v>4.9000000000000004</v>
      </c>
      <c r="AB162" s="292">
        <f t="shared" si="14"/>
        <v>4900000</v>
      </c>
      <c r="AC162" s="292">
        <f t="shared" si="15"/>
        <v>11010000</v>
      </c>
      <c r="AD162" s="295">
        <v>11.2</v>
      </c>
      <c r="AE162" s="305">
        <f t="shared" si="16"/>
        <v>11200000</v>
      </c>
      <c r="AF162" s="306">
        <f t="shared" si="12"/>
        <v>0.1484848484848485</v>
      </c>
      <c r="AG162" s="304"/>
      <c r="AH162" s="304"/>
      <c r="AI162" s="323" t="s">
        <v>4616</v>
      </c>
      <c r="AJ162" s="302"/>
    </row>
    <row r="163" spans="1:36">
      <c r="A163" s="291" t="s">
        <v>2067</v>
      </c>
      <c r="B163" s="292">
        <v>219.38</v>
      </c>
      <c r="C163" s="293">
        <f t="shared" si="1"/>
        <v>6.2679999999999998</v>
      </c>
      <c r="D163" s="294">
        <f t="shared" si="2"/>
        <v>6.2679999999999998</v>
      </c>
      <c r="E163" s="295">
        <v>35</v>
      </c>
      <c r="F163" s="295">
        <v>80.28</v>
      </c>
      <c r="G163" s="297">
        <f t="shared" si="4"/>
        <v>0.36594037742729513</v>
      </c>
      <c r="H163" s="296">
        <f t="shared" si="5"/>
        <v>139.1</v>
      </c>
      <c r="I163" s="298">
        <f t="shared" si="6"/>
        <v>0.63405962257270487</v>
      </c>
      <c r="J163" s="292">
        <f t="shared" si="18"/>
        <v>219380000</v>
      </c>
      <c r="K163" s="299">
        <v>2008</v>
      </c>
      <c r="L163" s="300" t="s">
        <v>16</v>
      </c>
      <c r="M163" s="301"/>
      <c r="N163" s="301"/>
      <c r="O163" s="301"/>
      <c r="P163" s="301">
        <v>28</v>
      </c>
      <c r="Q163" s="299">
        <v>36</v>
      </c>
      <c r="R163" s="301">
        <f t="shared" si="7"/>
        <v>32</v>
      </c>
      <c r="S163" s="299">
        <v>72</v>
      </c>
      <c r="T163" s="299">
        <v>58</v>
      </c>
      <c r="U163" s="299">
        <f t="shared" si="8"/>
        <v>14</v>
      </c>
      <c r="V163" s="299">
        <f t="shared" si="9"/>
        <v>65</v>
      </c>
      <c r="W163" s="301">
        <f t="shared" si="10"/>
        <v>-33</v>
      </c>
      <c r="X163" s="304" t="s">
        <v>1550</v>
      </c>
      <c r="Y163" s="304" t="s">
        <v>1623</v>
      </c>
      <c r="Z163" s="304" t="s">
        <v>1547</v>
      </c>
      <c r="AA163" s="294">
        <v>20.170000000000002</v>
      </c>
      <c r="AB163" s="292">
        <f t="shared" si="14"/>
        <v>20170000</v>
      </c>
      <c r="AC163" s="292">
        <f t="shared" si="15"/>
        <v>80280000</v>
      </c>
      <c r="AD163" s="295">
        <v>139.1</v>
      </c>
      <c r="AE163" s="305">
        <f t="shared" si="16"/>
        <v>139100000</v>
      </c>
      <c r="AF163" s="306">
        <f t="shared" si="12"/>
        <v>0.57628571428571429</v>
      </c>
      <c r="AG163" s="304"/>
      <c r="AH163" s="304"/>
      <c r="AI163" s="323" t="s">
        <v>2068</v>
      </c>
      <c r="AJ163" s="302"/>
    </row>
    <row r="164" spans="1:36">
      <c r="A164" s="291">
        <v>21</v>
      </c>
      <c r="B164" s="292">
        <v>157.93</v>
      </c>
      <c r="C164" s="293">
        <f t="shared" si="1"/>
        <v>4.5122857142857145</v>
      </c>
      <c r="D164" s="294">
        <f t="shared" si="2"/>
        <v>4.5122857142857145</v>
      </c>
      <c r="E164" s="295">
        <v>35</v>
      </c>
      <c r="F164" s="295">
        <v>81.16</v>
      </c>
      <c r="G164" s="297">
        <f t="shared" si="4"/>
        <v>0.51389856265434053</v>
      </c>
      <c r="H164" s="296">
        <f t="shared" si="5"/>
        <v>76.77000000000001</v>
      </c>
      <c r="I164" s="298">
        <f t="shared" si="6"/>
        <v>0.48610143734565947</v>
      </c>
      <c r="J164" s="292">
        <f t="shared" si="18"/>
        <v>157930000</v>
      </c>
      <c r="K164" s="299">
        <v>2008</v>
      </c>
      <c r="L164" s="300" t="s">
        <v>16</v>
      </c>
      <c r="M164" s="301"/>
      <c r="N164" s="301"/>
      <c r="O164" s="301"/>
      <c r="P164" s="301">
        <v>35</v>
      </c>
      <c r="Q164" s="299">
        <v>48</v>
      </c>
      <c r="R164" s="321">
        <f t="shared" si="7"/>
        <v>41.5</v>
      </c>
      <c r="S164" s="299">
        <v>73</v>
      </c>
      <c r="T164" s="299">
        <v>62</v>
      </c>
      <c r="U164" s="312">
        <f t="shared" si="8"/>
        <v>11</v>
      </c>
      <c r="V164" s="312">
        <f t="shared" si="9"/>
        <v>67.5</v>
      </c>
      <c r="W164" s="312">
        <f t="shared" si="10"/>
        <v>-26</v>
      </c>
      <c r="X164" s="304" t="s">
        <v>1990</v>
      </c>
      <c r="Y164" s="304" t="s">
        <v>1991</v>
      </c>
      <c r="Z164" s="304" t="s">
        <v>1541</v>
      </c>
      <c r="AA164" s="294">
        <v>24.1</v>
      </c>
      <c r="AB164" s="292">
        <f t="shared" si="14"/>
        <v>24100000</v>
      </c>
      <c r="AC164" s="292">
        <f t="shared" si="15"/>
        <v>81160000</v>
      </c>
      <c r="AD164" s="295">
        <v>76.77</v>
      </c>
      <c r="AE164" s="305">
        <f t="shared" si="16"/>
        <v>76770000</v>
      </c>
      <c r="AF164" s="306">
        <f t="shared" si="12"/>
        <v>0.68857142857142861</v>
      </c>
      <c r="AG164" s="304"/>
      <c r="AH164" s="304"/>
      <c r="AI164" s="323" t="s">
        <v>2323</v>
      </c>
      <c r="AJ164" s="302"/>
    </row>
    <row r="165" spans="1:36">
      <c r="A165" s="308" t="s">
        <v>3250</v>
      </c>
      <c r="B165" s="292">
        <v>85.42</v>
      </c>
      <c r="C165" s="293">
        <f t="shared" si="1"/>
        <v>2.4405714285714288</v>
      </c>
      <c r="D165" s="294">
        <f t="shared" si="2"/>
        <v>2.4405714285714288</v>
      </c>
      <c r="E165" s="295">
        <v>35</v>
      </c>
      <c r="F165" s="295">
        <v>40.69</v>
      </c>
      <c r="G165" s="297">
        <f t="shared" si="4"/>
        <v>0.47635214235542023</v>
      </c>
      <c r="H165" s="296">
        <f t="shared" si="5"/>
        <v>44.730000000000004</v>
      </c>
      <c r="I165" s="298">
        <f t="shared" si="6"/>
        <v>0.52364785764457977</v>
      </c>
      <c r="J165" s="292">
        <f t="shared" si="18"/>
        <v>85420000</v>
      </c>
      <c r="K165" s="299">
        <v>2008</v>
      </c>
      <c r="L165" s="300" t="s">
        <v>16</v>
      </c>
      <c r="M165" s="301"/>
      <c r="N165" s="301"/>
      <c r="O165" s="301"/>
      <c r="P165" s="301">
        <v>16</v>
      </c>
      <c r="Q165" s="299">
        <v>31</v>
      </c>
      <c r="R165" s="301">
        <f t="shared" si="7"/>
        <v>23.5</v>
      </c>
      <c r="S165" s="299">
        <v>36</v>
      </c>
      <c r="T165" s="299">
        <v>55</v>
      </c>
      <c r="U165" s="299">
        <f t="shared" si="8"/>
        <v>-19</v>
      </c>
      <c r="V165" s="299">
        <f t="shared" si="9"/>
        <v>45.5</v>
      </c>
      <c r="W165" s="301">
        <f t="shared" si="10"/>
        <v>-22</v>
      </c>
      <c r="X165" s="304" t="s">
        <v>1609</v>
      </c>
      <c r="Y165" s="304" t="s">
        <v>3251</v>
      </c>
      <c r="Z165" s="304" t="s">
        <v>1541</v>
      </c>
      <c r="AA165" s="294">
        <v>17.600000000000001</v>
      </c>
      <c r="AB165" s="292">
        <f t="shared" si="14"/>
        <v>17600000</v>
      </c>
      <c r="AC165" s="292">
        <f t="shared" si="15"/>
        <v>40690000</v>
      </c>
      <c r="AD165" s="295">
        <v>44.73</v>
      </c>
      <c r="AE165" s="305">
        <f t="shared" si="16"/>
        <v>44730000</v>
      </c>
      <c r="AF165" s="306">
        <f t="shared" si="12"/>
        <v>0.50285714285714289</v>
      </c>
      <c r="AG165" s="304"/>
      <c r="AH165" s="304"/>
      <c r="AI165" s="323" t="s">
        <v>3252</v>
      </c>
      <c r="AJ165" s="302"/>
    </row>
    <row r="166" spans="1:36">
      <c r="A166" s="308" t="s">
        <v>3418</v>
      </c>
      <c r="B166" s="292">
        <v>77.489999999999995</v>
      </c>
      <c r="C166" s="293">
        <f t="shared" si="1"/>
        <v>2.214</v>
      </c>
      <c r="D166" s="294">
        <f t="shared" si="2"/>
        <v>2.214</v>
      </c>
      <c r="E166" s="295">
        <v>35</v>
      </c>
      <c r="F166" s="295">
        <v>30.69</v>
      </c>
      <c r="G166" s="297">
        <f t="shared" si="4"/>
        <v>0.39605110336817656</v>
      </c>
      <c r="H166" s="296">
        <f t="shared" si="5"/>
        <v>46.8</v>
      </c>
      <c r="I166" s="298">
        <f t="shared" si="6"/>
        <v>0.6039488966318235</v>
      </c>
      <c r="J166" s="292">
        <f t="shared" si="18"/>
        <v>77490000</v>
      </c>
      <c r="K166" s="299">
        <v>2008</v>
      </c>
      <c r="L166" s="300" t="s">
        <v>16</v>
      </c>
      <c r="M166" s="301"/>
      <c r="N166" s="301"/>
      <c r="O166" s="301"/>
      <c r="P166" s="301">
        <v>14</v>
      </c>
      <c r="Q166" s="299">
        <v>35</v>
      </c>
      <c r="R166" s="301">
        <f t="shared" si="7"/>
        <v>24.5</v>
      </c>
      <c r="S166" s="299">
        <v>49</v>
      </c>
      <c r="T166" s="299">
        <v>57</v>
      </c>
      <c r="U166" s="299">
        <f t="shared" si="8"/>
        <v>-8</v>
      </c>
      <c r="V166" s="299">
        <f t="shared" si="9"/>
        <v>53</v>
      </c>
      <c r="W166" s="301">
        <f t="shared" si="10"/>
        <v>-28.5</v>
      </c>
      <c r="X166" s="304" t="s">
        <v>1402</v>
      </c>
      <c r="Y166" s="304" t="s">
        <v>1646</v>
      </c>
      <c r="Z166" s="304" t="s">
        <v>1574</v>
      </c>
      <c r="AA166" s="294">
        <v>11.2</v>
      </c>
      <c r="AB166" s="292">
        <f t="shared" si="14"/>
        <v>11200000</v>
      </c>
      <c r="AC166" s="292">
        <f t="shared" si="15"/>
        <v>30690000</v>
      </c>
      <c r="AD166" s="295">
        <v>46.8</v>
      </c>
      <c r="AE166" s="305">
        <f t="shared" si="16"/>
        <v>46800000</v>
      </c>
      <c r="AF166" s="306">
        <f t="shared" si="12"/>
        <v>0.32</v>
      </c>
      <c r="AG166" s="304"/>
      <c r="AH166" s="304"/>
      <c r="AI166" s="323" t="s">
        <v>3419</v>
      </c>
      <c r="AJ166" s="302"/>
    </row>
    <row r="167" spans="1:36">
      <c r="A167" s="308" t="s">
        <v>3607</v>
      </c>
      <c r="B167" s="292">
        <v>68.37</v>
      </c>
      <c r="C167" s="293">
        <f t="shared" si="1"/>
        <v>1.9534285714285715</v>
      </c>
      <c r="D167" s="294">
        <f t="shared" si="2"/>
        <v>1.9534285714285715</v>
      </c>
      <c r="E167" s="295">
        <v>35</v>
      </c>
      <c r="F167" s="295">
        <v>20.98</v>
      </c>
      <c r="G167" s="297">
        <f t="shared" si="4"/>
        <v>0.30685973380137488</v>
      </c>
      <c r="H167" s="296">
        <f t="shared" si="5"/>
        <v>47.39</v>
      </c>
      <c r="I167" s="298">
        <f t="shared" si="6"/>
        <v>0.69314026619862512</v>
      </c>
      <c r="J167" s="292">
        <f t="shared" si="18"/>
        <v>68370000</v>
      </c>
      <c r="K167" s="299">
        <v>2008</v>
      </c>
      <c r="L167" s="300" t="s">
        <v>16</v>
      </c>
      <c r="M167" s="301"/>
      <c r="N167" s="301"/>
      <c r="O167" s="301"/>
      <c r="P167" s="301">
        <v>32</v>
      </c>
      <c r="Q167" s="299">
        <v>47</v>
      </c>
      <c r="R167" s="301">
        <f t="shared" si="7"/>
        <v>39.5</v>
      </c>
      <c r="S167" s="299">
        <v>34</v>
      </c>
      <c r="T167" s="299">
        <v>63</v>
      </c>
      <c r="U167" s="299">
        <f t="shared" si="8"/>
        <v>-29</v>
      </c>
      <c r="V167" s="299">
        <f t="shared" si="9"/>
        <v>48.5</v>
      </c>
      <c r="W167" s="301">
        <f t="shared" si="10"/>
        <v>-9</v>
      </c>
      <c r="X167" s="304" t="s">
        <v>1636</v>
      </c>
      <c r="Y167" s="304" t="s">
        <v>2586</v>
      </c>
      <c r="Z167" s="304" t="s">
        <v>1557</v>
      </c>
      <c r="AA167" s="294">
        <v>10.1</v>
      </c>
      <c r="AB167" s="292">
        <f t="shared" si="14"/>
        <v>10100000</v>
      </c>
      <c r="AC167" s="292">
        <f t="shared" si="15"/>
        <v>20980000</v>
      </c>
      <c r="AD167" s="295">
        <v>47.39</v>
      </c>
      <c r="AE167" s="305">
        <f t="shared" si="16"/>
        <v>47390000</v>
      </c>
      <c r="AF167" s="306">
        <f t="shared" si="12"/>
        <v>0.28857142857142853</v>
      </c>
      <c r="AG167" s="304"/>
      <c r="AH167" s="304"/>
      <c r="AI167" s="323" t="s">
        <v>3608</v>
      </c>
      <c r="AJ167" s="302"/>
    </row>
    <row r="168" spans="1:36">
      <c r="A168" s="308" t="s">
        <v>3963</v>
      </c>
      <c r="B168" s="292">
        <v>52.66</v>
      </c>
      <c r="C168" s="293">
        <f t="shared" si="1"/>
        <v>1.5045714285714284</v>
      </c>
      <c r="D168" s="294">
        <f t="shared" si="2"/>
        <v>1.5045714285714284</v>
      </c>
      <c r="E168" s="295">
        <v>35</v>
      </c>
      <c r="F168" s="295">
        <v>28.69</v>
      </c>
      <c r="G168" s="297">
        <f t="shared" si="4"/>
        <v>0.54481579946828718</v>
      </c>
      <c r="H168" s="296">
        <f t="shared" si="5"/>
        <v>23.97</v>
      </c>
      <c r="I168" s="298">
        <f t="shared" si="6"/>
        <v>0.45518420053171288</v>
      </c>
      <c r="J168" s="292">
        <f t="shared" si="18"/>
        <v>52660000</v>
      </c>
      <c r="K168" s="299">
        <v>2008</v>
      </c>
      <c r="L168" s="300" t="s">
        <v>16</v>
      </c>
      <c r="M168" s="301"/>
      <c r="N168" s="301"/>
      <c r="O168" s="301"/>
      <c r="P168" s="301">
        <v>14</v>
      </c>
      <c r="Q168" s="299">
        <v>32</v>
      </c>
      <c r="R168" s="301">
        <f t="shared" si="7"/>
        <v>23</v>
      </c>
      <c r="S168" s="299">
        <v>56</v>
      </c>
      <c r="T168" s="299">
        <v>55</v>
      </c>
      <c r="U168" s="299">
        <f t="shared" si="8"/>
        <v>1</v>
      </c>
      <c r="V168" s="299">
        <f t="shared" si="9"/>
        <v>55.5</v>
      </c>
      <c r="W168" s="301">
        <f t="shared" si="10"/>
        <v>-32.5</v>
      </c>
      <c r="X168" s="304" t="s">
        <v>1990</v>
      </c>
      <c r="Y168" s="304" t="s">
        <v>1991</v>
      </c>
      <c r="Z168" s="304" t="s">
        <v>1547</v>
      </c>
      <c r="AA168" s="294">
        <v>11.4</v>
      </c>
      <c r="AB168" s="292">
        <f t="shared" si="14"/>
        <v>11400000</v>
      </c>
      <c r="AC168" s="292">
        <f t="shared" si="15"/>
        <v>28690000</v>
      </c>
      <c r="AD168" s="295">
        <v>23.97</v>
      </c>
      <c r="AE168" s="305">
        <f t="shared" si="16"/>
        <v>23970000</v>
      </c>
      <c r="AF168" s="306">
        <f t="shared" si="12"/>
        <v>0.32571428571428573</v>
      </c>
      <c r="AG168" s="304"/>
      <c r="AH168" s="304"/>
      <c r="AI168" s="323" t="s">
        <v>3964</v>
      </c>
      <c r="AJ168" s="302"/>
    </row>
    <row r="169" spans="1:36">
      <c r="A169" s="308" t="s">
        <v>4178</v>
      </c>
      <c r="B169" s="292">
        <v>43.65</v>
      </c>
      <c r="C169" s="293">
        <f t="shared" si="1"/>
        <v>1.2471428571428571</v>
      </c>
      <c r="D169" s="294">
        <f t="shared" si="2"/>
        <v>1.2471428571428571</v>
      </c>
      <c r="E169" s="295">
        <v>35</v>
      </c>
      <c r="F169" s="295">
        <v>42.44</v>
      </c>
      <c r="G169" s="297">
        <f t="shared" si="4"/>
        <v>0.97227949599083618</v>
      </c>
      <c r="H169" s="296">
        <f t="shared" si="5"/>
        <v>1.21</v>
      </c>
      <c r="I169" s="298">
        <f t="shared" si="6"/>
        <v>2.7720504009163802E-2</v>
      </c>
      <c r="J169" s="292">
        <f t="shared" si="18"/>
        <v>43650000</v>
      </c>
      <c r="K169" s="299">
        <v>2008</v>
      </c>
      <c r="L169" s="300" t="s">
        <v>16</v>
      </c>
      <c r="M169" s="301"/>
      <c r="N169" s="301"/>
      <c r="O169" s="301"/>
      <c r="P169" s="301">
        <v>24</v>
      </c>
      <c r="Q169" s="299">
        <v>46</v>
      </c>
      <c r="R169" s="301">
        <f t="shared" si="7"/>
        <v>35</v>
      </c>
      <c r="S169" s="299">
        <v>64</v>
      </c>
      <c r="T169" s="299">
        <v>63</v>
      </c>
      <c r="U169" s="299">
        <f t="shared" si="8"/>
        <v>1</v>
      </c>
      <c r="V169" s="299">
        <f t="shared" si="9"/>
        <v>63.5</v>
      </c>
      <c r="W169" s="301">
        <f t="shared" si="10"/>
        <v>-28.5</v>
      </c>
      <c r="X169" s="304" t="s">
        <v>1550</v>
      </c>
      <c r="Y169" s="304" t="s">
        <v>1623</v>
      </c>
      <c r="Z169" s="304" t="s">
        <v>1547</v>
      </c>
      <c r="AA169" s="294">
        <v>16.21</v>
      </c>
      <c r="AB169" s="292">
        <f t="shared" si="14"/>
        <v>16210000</v>
      </c>
      <c r="AC169" s="292">
        <f t="shared" si="15"/>
        <v>42440000</v>
      </c>
      <c r="AD169" s="295">
        <v>1.21</v>
      </c>
      <c r="AE169" s="305">
        <f t="shared" si="16"/>
        <v>1210000</v>
      </c>
      <c r="AF169" s="306">
        <f t="shared" si="12"/>
        <v>0.46314285714285719</v>
      </c>
      <c r="AG169" s="304"/>
      <c r="AH169" s="304"/>
      <c r="AI169" s="323" t="s">
        <v>4179</v>
      </c>
      <c r="AJ169" s="302"/>
    </row>
    <row r="170" spans="1:36">
      <c r="A170" s="308" t="s">
        <v>4834</v>
      </c>
      <c r="B170" s="292">
        <v>10.1</v>
      </c>
      <c r="C170" s="293">
        <f t="shared" si="1"/>
        <v>0.28857142857142853</v>
      </c>
      <c r="D170" s="294">
        <f t="shared" si="2"/>
        <v>0.28857142857142853</v>
      </c>
      <c r="E170" s="295">
        <v>35</v>
      </c>
      <c r="F170" s="295">
        <v>8.0500000000000007</v>
      </c>
      <c r="G170" s="297">
        <f t="shared" si="4"/>
        <v>0.79702970297029718</v>
      </c>
      <c r="H170" s="296">
        <f t="shared" si="5"/>
        <v>2.0499999999999998</v>
      </c>
      <c r="I170" s="298">
        <f t="shared" si="6"/>
        <v>0.20297029702970296</v>
      </c>
      <c r="J170" s="292">
        <f t="shared" si="18"/>
        <v>10100000</v>
      </c>
      <c r="K170" s="299">
        <v>2008</v>
      </c>
      <c r="L170" s="300" t="s">
        <v>16</v>
      </c>
      <c r="M170" s="301"/>
      <c r="N170" s="301"/>
      <c r="O170" s="301"/>
      <c r="P170" s="301">
        <v>27</v>
      </c>
      <c r="Q170" s="299">
        <v>30</v>
      </c>
      <c r="R170" s="301">
        <f t="shared" si="7"/>
        <v>28.5</v>
      </c>
      <c r="S170" s="299">
        <v>47</v>
      </c>
      <c r="T170" s="299">
        <v>70</v>
      </c>
      <c r="U170" s="299">
        <f t="shared" si="8"/>
        <v>-23</v>
      </c>
      <c r="V170" s="299">
        <f t="shared" si="9"/>
        <v>58.5</v>
      </c>
      <c r="W170" s="301">
        <f t="shared" si="10"/>
        <v>-30</v>
      </c>
      <c r="X170" s="304" t="s">
        <v>1609</v>
      </c>
      <c r="Y170" s="304" t="s">
        <v>2019</v>
      </c>
      <c r="Z170" s="304" t="s">
        <v>4835</v>
      </c>
      <c r="AA170" s="294">
        <v>4.3</v>
      </c>
      <c r="AB170" s="292">
        <f t="shared" si="14"/>
        <v>4300000</v>
      </c>
      <c r="AC170" s="292">
        <f t="shared" si="15"/>
        <v>8050000.0000000009</v>
      </c>
      <c r="AD170" s="295">
        <v>2.0499999999999998</v>
      </c>
      <c r="AE170" s="305">
        <f t="shared" si="16"/>
        <v>2049999.9999999998</v>
      </c>
      <c r="AF170" s="306">
        <f t="shared" si="12"/>
        <v>0.12285714285714285</v>
      </c>
      <c r="AG170" s="304"/>
      <c r="AH170" s="304"/>
      <c r="AI170" s="323" t="s">
        <v>4836</v>
      </c>
      <c r="AJ170" s="302"/>
    </row>
    <row r="171" spans="1:36">
      <c r="A171" s="291" t="s">
        <v>1270</v>
      </c>
      <c r="B171" s="292">
        <v>392.62</v>
      </c>
      <c r="C171" s="293">
        <f t="shared" si="1"/>
        <v>10.611351351351351</v>
      </c>
      <c r="D171" s="294">
        <f t="shared" si="2"/>
        <v>10.611351351351351</v>
      </c>
      <c r="E171" s="295">
        <v>37</v>
      </c>
      <c r="F171" s="295">
        <v>192.77</v>
      </c>
      <c r="G171" s="297">
        <f t="shared" si="4"/>
        <v>0.49098364831134433</v>
      </c>
      <c r="H171" s="296">
        <f t="shared" si="5"/>
        <v>199.85</v>
      </c>
      <c r="I171" s="298">
        <f t="shared" si="6"/>
        <v>0.50901635168865567</v>
      </c>
      <c r="J171" s="292">
        <f t="shared" si="18"/>
        <v>392620000</v>
      </c>
      <c r="K171" s="299">
        <v>2008</v>
      </c>
      <c r="L171" s="300" t="s">
        <v>16</v>
      </c>
      <c r="M171" s="301"/>
      <c r="N171" s="301"/>
      <c r="O171" s="301"/>
      <c r="P171" s="301">
        <v>49</v>
      </c>
      <c r="Q171" s="299">
        <v>56</v>
      </c>
      <c r="R171" s="301">
        <f t="shared" si="7"/>
        <v>52.5</v>
      </c>
      <c r="S171" s="299">
        <v>82</v>
      </c>
      <c r="T171" s="299">
        <v>49</v>
      </c>
      <c r="U171" s="299">
        <f t="shared" si="8"/>
        <v>33</v>
      </c>
      <c r="V171" s="299">
        <f t="shared" si="9"/>
        <v>65.5</v>
      </c>
      <c r="W171" s="301">
        <f t="shared" si="10"/>
        <v>-13</v>
      </c>
      <c r="X171" s="304" t="s">
        <v>1757</v>
      </c>
      <c r="Y171" s="304" t="s">
        <v>1758</v>
      </c>
      <c r="Z171" s="304" t="s">
        <v>1541</v>
      </c>
      <c r="AA171" s="294">
        <v>69.64</v>
      </c>
      <c r="AB171" s="292">
        <f t="shared" si="14"/>
        <v>69640000</v>
      </c>
      <c r="AC171" s="292">
        <f t="shared" si="15"/>
        <v>192770000</v>
      </c>
      <c r="AD171" s="295">
        <v>199.85</v>
      </c>
      <c r="AE171" s="305">
        <f t="shared" si="16"/>
        <v>199850000</v>
      </c>
      <c r="AF171" s="306">
        <f t="shared" si="12"/>
        <v>1.8821621621621623</v>
      </c>
      <c r="AG171" s="304"/>
      <c r="AH171" s="304"/>
      <c r="AI171" s="323" t="s">
        <v>1759</v>
      </c>
      <c r="AJ171" s="302"/>
    </row>
    <row r="172" spans="1:36">
      <c r="A172" s="291" t="s">
        <v>2342</v>
      </c>
      <c r="B172" s="292">
        <v>163.72</v>
      </c>
      <c r="C172" s="293">
        <f t="shared" si="1"/>
        <v>4.4248648648648645</v>
      </c>
      <c r="D172" s="294">
        <f t="shared" si="2"/>
        <v>4.4248648648648645</v>
      </c>
      <c r="E172" s="295">
        <v>37</v>
      </c>
      <c r="F172" s="295">
        <v>60.36</v>
      </c>
      <c r="G172" s="297">
        <f t="shared" si="4"/>
        <v>0.36867823112631321</v>
      </c>
      <c r="H172" s="296">
        <f t="shared" si="5"/>
        <v>103.35999999999999</v>
      </c>
      <c r="I172" s="298">
        <f t="shared" si="6"/>
        <v>0.63132176887368674</v>
      </c>
      <c r="J172" s="292">
        <f t="shared" si="18"/>
        <v>163720000</v>
      </c>
      <c r="K172" s="299">
        <v>2008</v>
      </c>
      <c r="L172" s="300" t="s">
        <v>16</v>
      </c>
      <c r="M172" s="301"/>
      <c r="N172" s="301"/>
      <c r="O172" s="301"/>
      <c r="P172" s="301">
        <v>78</v>
      </c>
      <c r="Q172" s="299">
        <v>63</v>
      </c>
      <c r="R172" s="321">
        <f t="shared" si="7"/>
        <v>70.5</v>
      </c>
      <c r="S172" s="299">
        <v>64</v>
      </c>
      <c r="T172" s="299">
        <v>65</v>
      </c>
      <c r="U172" s="312">
        <f t="shared" si="8"/>
        <v>-1</v>
      </c>
      <c r="V172" s="312">
        <f t="shared" si="9"/>
        <v>64.5</v>
      </c>
      <c r="W172" s="312">
        <f t="shared" si="10"/>
        <v>6</v>
      </c>
      <c r="X172" s="304" t="s">
        <v>1550</v>
      </c>
      <c r="Y172" s="304" t="s">
        <v>2343</v>
      </c>
      <c r="Z172" s="304" t="s">
        <v>1547</v>
      </c>
      <c r="AA172" s="294">
        <v>19.13</v>
      </c>
      <c r="AB172" s="292">
        <f t="shared" si="14"/>
        <v>19130000</v>
      </c>
      <c r="AC172" s="292">
        <f t="shared" si="15"/>
        <v>60360000</v>
      </c>
      <c r="AD172" s="295">
        <v>103.36</v>
      </c>
      <c r="AE172" s="305">
        <f t="shared" si="16"/>
        <v>103360000</v>
      </c>
      <c r="AF172" s="306">
        <f t="shared" si="12"/>
        <v>0.51702702702702696</v>
      </c>
      <c r="AG172" s="304"/>
      <c r="AH172" s="304"/>
      <c r="AI172" s="323" t="s">
        <v>2344</v>
      </c>
      <c r="AJ172" s="302"/>
    </row>
    <row r="173" spans="1:36">
      <c r="A173" s="308" t="s">
        <v>3087</v>
      </c>
      <c r="B173" s="292">
        <v>100.08</v>
      </c>
      <c r="C173" s="293">
        <f t="shared" si="1"/>
        <v>2.7048648648648648</v>
      </c>
      <c r="D173" s="294">
        <f t="shared" si="2"/>
        <v>2.7048648648648648</v>
      </c>
      <c r="E173" s="295">
        <v>37</v>
      </c>
      <c r="F173" s="295">
        <v>48.01</v>
      </c>
      <c r="G173" s="297">
        <f t="shared" si="4"/>
        <v>0.47971622701838529</v>
      </c>
      <c r="H173" s="296">
        <f t="shared" si="5"/>
        <v>52.069999999999993</v>
      </c>
      <c r="I173" s="298">
        <f t="shared" si="6"/>
        <v>0.52028377298161466</v>
      </c>
      <c r="J173" s="292">
        <f t="shared" si="18"/>
        <v>100080000</v>
      </c>
      <c r="K173" s="299">
        <v>2008</v>
      </c>
      <c r="L173" s="300" t="s">
        <v>16</v>
      </c>
      <c r="M173" s="301"/>
      <c r="N173" s="301"/>
      <c r="O173" s="301"/>
      <c r="P173" s="301">
        <v>51</v>
      </c>
      <c r="Q173" s="299">
        <v>55</v>
      </c>
      <c r="R173" s="321">
        <f t="shared" si="7"/>
        <v>53</v>
      </c>
      <c r="S173" s="299">
        <v>50</v>
      </c>
      <c r="T173" s="299">
        <v>67</v>
      </c>
      <c r="U173" s="312">
        <f t="shared" si="8"/>
        <v>-17</v>
      </c>
      <c r="V173" s="312">
        <f t="shared" si="9"/>
        <v>58.5</v>
      </c>
      <c r="W173" s="312">
        <f t="shared" si="10"/>
        <v>-5.5</v>
      </c>
      <c r="X173" s="304" t="s">
        <v>1701</v>
      </c>
      <c r="Y173" s="304" t="s">
        <v>3088</v>
      </c>
      <c r="Z173" s="304" t="s">
        <v>1541</v>
      </c>
      <c r="AA173" s="294">
        <v>13.2</v>
      </c>
      <c r="AB173" s="292">
        <f t="shared" si="14"/>
        <v>13200000</v>
      </c>
      <c r="AC173" s="292">
        <f t="shared" si="15"/>
        <v>48010000</v>
      </c>
      <c r="AD173" s="295">
        <v>52.07</v>
      </c>
      <c r="AE173" s="305">
        <f t="shared" si="16"/>
        <v>52070000</v>
      </c>
      <c r="AF173" s="306">
        <f t="shared" si="12"/>
        <v>0.35675675675675672</v>
      </c>
      <c r="AG173" s="304"/>
      <c r="AH173" s="304"/>
      <c r="AI173" s="323" t="s">
        <v>3089</v>
      </c>
      <c r="AJ173" s="302"/>
    </row>
    <row r="174" spans="1:36">
      <c r="A174" s="308" t="s">
        <v>3749</v>
      </c>
      <c r="B174" s="292">
        <v>64.84</v>
      </c>
      <c r="C174" s="293">
        <f t="shared" si="1"/>
        <v>1.7524324324324325</v>
      </c>
      <c r="D174" s="294">
        <f t="shared" si="2"/>
        <v>1.7524324324324325</v>
      </c>
      <c r="E174" s="295">
        <v>37</v>
      </c>
      <c r="F174" s="295">
        <v>30.11</v>
      </c>
      <c r="G174" s="297">
        <f t="shared" si="4"/>
        <v>0.46437384330660081</v>
      </c>
      <c r="H174" s="296">
        <f t="shared" si="5"/>
        <v>34.730000000000004</v>
      </c>
      <c r="I174" s="298">
        <f t="shared" si="6"/>
        <v>0.53562615669339919</v>
      </c>
      <c r="J174" s="292">
        <f t="shared" si="18"/>
        <v>64840000</v>
      </c>
      <c r="K174" s="299">
        <v>2008</v>
      </c>
      <c r="L174" s="300" t="s">
        <v>16</v>
      </c>
      <c r="M174" s="301"/>
      <c r="N174" s="301"/>
      <c r="O174" s="301"/>
      <c r="P174" s="301">
        <v>36</v>
      </c>
      <c r="Q174" s="299">
        <v>36</v>
      </c>
      <c r="R174" s="301">
        <f t="shared" si="7"/>
        <v>36</v>
      </c>
      <c r="S174" s="299">
        <v>37</v>
      </c>
      <c r="T174" s="299">
        <v>46</v>
      </c>
      <c r="U174" s="299">
        <f t="shared" si="8"/>
        <v>-9</v>
      </c>
      <c r="V174" s="299">
        <f t="shared" si="9"/>
        <v>41.5</v>
      </c>
      <c r="W174" s="301">
        <f t="shared" si="10"/>
        <v>-5.5</v>
      </c>
      <c r="X174" s="304" t="s">
        <v>1601</v>
      </c>
      <c r="Y174" s="304" t="s">
        <v>1806</v>
      </c>
      <c r="Z174" s="304" t="s">
        <v>1547</v>
      </c>
      <c r="AA174" s="294">
        <v>7.18</v>
      </c>
      <c r="AB174" s="292">
        <f t="shared" si="14"/>
        <v>7180000</v>
      </c>
      <c r="AC174" s="292">
        <f t="shared" si="15"/>
        <v>30110000</v>
      </c>
      <c r="AD174" s="295">
        <v>34.729999999999997</v>
      </c>
      <c r="AE174" s="305">
        <f t="shared" si="16"/>
        <v>34730000</v>
      </c>
      <c r="AF174" s="306">
        <f t="shared" si="12"/>
        <v>0.19405405405405404</v>
      </c>
      <c r="AG174" s="304"/>
      <c r="AH174" s="304"/>
      <c r="AI174" s="323" t="s">
        <v>3750</v>
      </c>
      <c r="AJ174" s="302"/>
    </row>
    <row r="175" spans="1:36">
      <c r="A175" s="308" t="s">
        <v>4859</v>
      </c>
      <c r="B175" s="292">
        <v>9.8000000000000007</v>
      </c>
      <c r="C175" s="293">
        <f t="shared" si="1"/>
        <v>0.26133333333333336</v>
      </c>
      <c r="D175" s="294">
        <f t="shared" si="2"/>
        <v>0.26133333333333336</v>
      </c>
      <c r="E175" s="295">
        <v>37.5</v>
      </c>
      <c r="F175" s="295">
        <v>9.7899999999999991</v>
      </c>
      <c r="G175" s="297">
        <f t="shared" si="4"/>
        <v>0.99897959183673457</v>
      </c>
      <c r="H175" s="296">
        <f t="shared" si="5"/>
        <v>1.0000000000000002E-2</v>
      </c>
      <c r="I175" s="298">
        <f t="shared" si="6"/>
        <v>1.0204081632653062E-3</v>
      </c>
      <c r="J175" s="292">
        <f t="shared" si="18"/>
        <v>9800000</v>
      </c>
      <c r="K175" s="299">
        <v>2008</v>
      </c>
      <c r="L175" s="300" t="s">
        <v>16</v>
      </c>
      <c r="M175" s="301"/>
      <c r="N175" s="301"/>
      <c r="O175" s="301"/>
      <c r="P175" s="301">
        <v>62</v>
      </c>
      <c r="Q175" s="299">
        <v>58</v>
      </c>
      <c r="R175" s="301">
        <f t="shared" si="7"/>
        <v>60</v>
      </c>
      <c r="S175" s="299">
        <v>73</v>
      </c>
      <c r="T175" s="299">
        <v>81</v>
      </c>
      <c r="U175" s="299">
        <f t="shared" si="8"/>
        <v>-8</v>
      </c>
      <c r="V175" s="299">
        <f t="shared" si="9"/>
        <v>77</v>
      </c>
      <c r="W175" s="301">
        <f t="shared" si="10"/>
        <v>-17</v>
      </c>
      <c r="X175" s="304" t="s">
        <v>1641</v>
      </c>
      <c r="Y175" s="304" t="s">
        <v>1755</v>
      </c>
      <c r="Z175" s="304" t="s">
        <v>1541</v>
      </c>
      <c r="AA175" s="294">
        <v>4.5599999999999996</v>
      </c>
      <c r="AB175" s="292">
        <f t="shared" si="14"/>
        <v>4560000</v>
      </c>
      <c r="AC175" s="292">
        <f t="shared" si="15"/>
        <v>9790000</v>
      </c>
      <c r="AD175" s="295">
        <v>0.01</v>
      </c>
      <c r="AE175" s="305">
        <f t="shared" si="16"/>
        <v>10000</v>
      </c>
      <c r="AF175" s="306">
        <f t="shared" si="12"/>
        <v>0.12159999999999999</v>
      </c>
      <c r="AG175" s="304"/>
      <c r="AH175" s="304"/>
      <c r="AI175" s="323" t="s">
        <v>4860</v>
      </c>
      <c r="AJ175" s="302"/>
    </row>
    <row r="176" spans="1:36">
      <c r="A176" s="308" t="s">
        <v>4742</v>
      </c>
      <c r="B176" s="292">
        <v>17.93</v>
      </c>
      <c r="C176" s="293">
        <f t="shared" si="1"/>
        <v>0.4718421052631579</v>
      </c>
      <c r="D176" s="294">
        <f t="shared" si="2"/>
        <v>0.4718421052631579</v>
      </c>
      <c r="E176" s="295">
        <v>38</v>
      </c>
      <c r="F176" s="295">
        <v>7.87</v>
      </c>
      <c r="G176" s="297">
        <f t="shared" si="4"/>
        <v>0.4389291689905187</v>
      </c>
      <c r="H176" s="296">
        <f t="shared" si="5"/>
        <v>10.059999999999999</v>
      </c>
      <c r="I176" s="298">
        <f t="shared" si="6"/>
        <v>0.5610708310094813</v>
      </c>
      <c r="J176" s="292">
        <f t="shared" si="18"/>
        <v>17930000</v>
      </c>
      <c r="K176" s="299">
        <v>2008</v>
      </c>
      <c r="L176" s="300" t="s">
        <v>16</v>
      </c>
      <c r="M176" s="301"/>
      <c r="N176" s="301"/>
      <c r="O176" s="301"/>
      <c r="P176" s="301">
        <v>52</v>
      </c>
      <c r="Q176" s="299">
        <v>58</v>
      </c>
      <c r="R176" s="301">
        <f t="shared" si="7"/>
        <v>55</v>
      </c>
      <c r="S176" s="299">
        <v>48</v>
      </c>
      <c r="T176" s="299">
        <v>64</v>
      </c>
      <c r="U176" s="299">
        <f t="shared" si="8"/>
        <v>-16</v>
      </c>
      <c r="V176" s="299">
        <f t="shared" si="9"/>
        <v>56</v>
      </c>
      <c r="W176" s="301">
        <f t="shared" si="10"/>
        <v>-1</v>
      </c>
      <c r="X176" s="304" t="s">
        <v>1701</v>
      </c>
      <c r="Y176" s="304" t="s">
        <v>1904</v>
      </c>
      <c r="Z176" s="304" t="s">
        <v>1541</v>
      </c>
      <c r="AA176" s="294">
        <v>3.13</v>
      </c>
      <c r="AB176" s="292">
        <f t="shared" si="14"/>
        <v>3130000</v>
      </c>
      <c r="AC176" s="292">
        <f t="shared" si="15"/>
        <v>7870000</v>
      </c>
      <c r="AD176" s="295">
        <v>10.06</v>
      </c>
      <c r="AE176" s="305">
        <f t="shared" si="16"/>
        <v>10060000</v>
      </c>
      <c r="AF176" s="306">
        <f t="shared" si="12"/>
        <v>8.2368421052631577E-2</v>
      </c>
      <c r="AG176" s="304"/>
      <c r="AH176" s="304"/>
      <c r="AI176" s="323" t="s">
        <v>4743</v>
      </c>
      <c r="AJ176" s="302"/>
    </row>
    <row r="177" spans="1:36">
      <c r="A177" s="308" t="s">
        <v>2550</v>
      </c>
      <c r="B177" s="292">
        <v>151.16999999999999</v>
      </c>
      <c r="C177" s="293">
        <f t="shared" si="1"/>
        <v>3.7792499999999998</v>
      </c>
      <c r="D177" s="294">
        <f t="shared" si="2"/>
        <v>3.7792499999999998</v>
      </c>
      <c r="E177" s="295">
        <v>40</v>
      </c>
      <c r="F177" s="295">
        <v>72.27</v>
      </c>
      <c r="G177" s="297">
        <f t="shared" si="4"/>
        <v>0.47807104584242904</v>
      </c>
      <c r="H177" s="296">
        <f t="shared" si="5"/>
        <v>78.899999999999991</v>
      </c>
      <c r="I177" s="298">
        <f t="shared" si="6"/>
        <v>0.5219289541575709</v>
      </c>
      <c r="J177" s="292">
        <f t="shared" si="18"/>
        <v>151170000</v>
      </c>
      <c r="K177" s="299">
        <v>2008</v>
      </c>
      <c r="L177" s="300" t="s">
        <v>16</v>
      </c>
      <c r="M177" s="301"/>
      <c r="N177" s="301"/>
      <c r="O177" s="301"/>
      <c r="P177" s="301">
        <v>35</v>
      </c>
      <c r="Q177" s="299">
        <v>66</v>
      </c>
      <c r="R177" s="321">
        <f t="shared" si="7"/>
        <v>50.5</v>
      </c>
      <c r="S177" s="299">
        <v>61</v>
      </c>
      <c r="T177" s="299">
        <v>83</v>
      </c>
      <c r="U177" s="312">
        <f t="shared" si="8"/>
        <v>-22</v>
      </c>
      <c r="V177" s="312">
        <f t="shared" si="9"/>
        <v>72</v>
      </c>
      <c r="W177" s="312">
        <f t="shared" si="10"/>
        <v>-21.5</v>
      </c>
      <c r="X177" s="304" t="s">
        <v>1609</v>
      </c>
      <c r="Y177" s="304" t="s">
        <v>1815</v>
      </c>
      <c r="Z177" s="304" t="s">
        <v>1547</v>
      </c>
      <c r="AA177" s="294">
        <v>22.87</v>
      </c>
      <c r="AB177" s="292">
        <f t="shared" si="14"/>
        <v>22870000</v>
      </c>
      <c r="AC177" s="292">
        <f t="shared" si="15"/>
        <v>72270000</v>
      </c>
      <c r="AD177" s="295">
        <v>78.900000000000006</v>
      </c>
      <c r="AE177" s="305">
        <f t="shared" si="16"/>
        <v>78900000</v>
      </c>
      <c r="AF177" s="306">
        <f t="shared" si="12"/>
        <v>0.57174999999999998</v>
      </c>
      <c r="AG177" s="304"/>
      <c r="AH177" s="304"/>
      <c r="AI177" s="323" t="s">
        <v>2551</v>
      </c>
      <c r="AJ177" s="302"/>
    </row>
    <row r="178" spans="1:36">
      <c r="A178" s="308" t="s">
        <v>3137</v>
      </c>
      <c r="B178" s="292">
        <v>105.96</v>
      </c>
      <c r="C178" s="293">
        <f t="shared" si="1"/>
        <v>2.649</v>
      </c>
      <c r="D178" s="294">
        <f t="shared" si="2"/>
        <v>2.649</v>
      </c>
      <c r="E178" s="295">
        <v>40</v>
      </c>
      <c r="F178" s="295">
        <v>46.01</v>
      </c>
      <c r="G178" s="297">
        <f t="shared" si="4"/>
        <v>0.43422046055115138</v>
      </c>
      <c r="H178" s="296">
        <f t="shared" si="5"/>
        <v>59.949999999999996</v>
      </c>
      <c r="I178" s="298">
        <f t="shared" si="6"/>
        <v>0.56577953944884862</v>
      </c>
      <c r="J178" s="292">
        <f t="shared" si="18"/>
        <v>105960000</v>
      </c>
      <c r="K178" s="299">
        <v>2008</v>
      </c>
      <c r="L178" s="300" t="s">
        <v>16</v>
      </c>
      <c r="M178" s="301"/>
      <c r="N178" s="301"/>
      <c r="O178" s="301"/>
      <c r="P178" s="301">
        <v>13</v>
      </c>
      <c r="Q178" s="299">
        <v>37</v>
      </c>
      <c r="R178" s="321">
        <f t="shared" si="7"/>
        <v>25</v>
      </c>
      <c r="S178" s="299">
        <v>61</v>
      </c>
      <c r="T178" s="299">
        <v>46</v>
      </c>
      <c r="U178" s="312">
        <f t="shared" si="8"/>
        <v>15</v>
      </c>
      <c r="V178" s="312">
        <f t="shared" si="9"/>
        <v>53.5</v>
      </c>
      <c r="W178" s="312">
        <f t="shared" si="10"/>
        <v>-28.5</v>
      </c>
      <c r="X178" s="304" t="s">
        <v>1550</v>
      </c>
      <c r="Y178" s="304" t="s">
        <v>1623</v>
      </c>
      <c r="Z178" s="304" t="s">
        <v>1547</v>
      </c>
      <c r="AA178" s="294">
        <v>14.76</v>
      </c>
      <c r="AB178" s="292">
        <f t="shared" si="14"/>
        <v>14760000</v>
      </c>
      <c r="AC178" s="292">
        <f t="shared" si="15"/>
        <v>46010000</v>
      </c>
      <c r="AD178" s="295">
        <v>59.95</v>
      </c>
      <c r="AE178" s="305">
        <f t="shared" si="16"/>
        <v>59950000</v>
      </c>
      <c r="AF178" s="306">
        <f t="shared" si="12"/>
        <v>0.36899999999999999</v>
      </c>
      <c r="AG178" s="304"/>
      <c r="AH178" s="304"/>
      <c r="AI178" s="323" t="s">
        <v>3138</v>
      </c>
      <c r="AJ178" s="302"/>
    </row>
    <row r="179" spans="1:36">
      <c r="A179" s="308" t="s">
        <v>3616</v>
      </c>
      <c r="B179" s="292">
        <v>77.709999999999994</v>
      </c>
      <c r="C179" s="293">
        <f t="shared" si="1"/>
        <v>1.9427499999999998</v>
      </c>
      <c r="D179" s="294">
        <f t="shared" si="2"/>
        <v>1.9427499999999998</v>
      </c>
      <c r="E179" s="295">
        <v>40</v>
      </c>
      <c r="F179" s="295">
        <v>26.81</v>
      </c>
      <c r="G179" s="297">
        <f t="shared" si="4"/>
        <v>0.34500064341783554</v>
      </c>
      <c r="H179" s="296">
        <f t="shared" si="5"/>
        <v>50.9</v>
      </c>
      <c r="I179" s="298">
        <f t="shared" si="6"/>
        <v>0.65499935658216446</v>
      </c>
      <c r="J179" s="292">
        <f t="shared" si="18"/>
        <v>77710000</v>
      </c>
      <c r="K179" s="299">
        <v>2008</v>
      </c>
      <c r="L179" s="300" t="s">
        <v>16</v>
      </c>
      <c r="M179" s="301"/>
      <c r="N179" s="301"/>
      <c r="O179" s="301"/>
      <c r="P179" s="301">
        <v>41</v>
      </c>
      <c r="Q179" s="299">
        <v>50</v>
      </c>
      <c r="R179" s="321">
        <f t="shared" si="7"/>
        <v>45.5</v>
      </c>
      <c r="S179" s="299">
        <v>65</v>
      </c>
      <c r="T179" s="299">
        <v>62</v>
      </c>
      <c r="U179" s="312">
        <f t="shared" si="8"/>
        <v>3</v>
      </c>
      <c r="V179" s="312">
        <f t="shared" si="9"/>
        <v>63.5</v>
      </c>
      <c r="W179" s="312">
        <f t="shared" si="10"/>
        <v>-18</v>
      </c>
      <c r="X179" s="304" t="s">
        <v>1641</v>
      </c>
      <c r="Y179" s="304" t="s">
        <v>1642</v>
      </c>
      <c r="Z179" s="304" t="s">
        <v>1541</v>
      </c>
      <c r="AA179" s="294">
        <v>8.1999999999999993</v>
      </c>
      <c r="AB179" s="292">
        <f t="shared" si="14"/>
        <v>8199999.9999999991</v>
      </c>
      <c r="AC179" s="292">
        <f t="shared" si="15"/>
        <v>26810000</v>
      </c>
      <c r="AD179" s="295">
        <v>50.9</v>
      </c>
      <c r="AE179" s="305">
        <f t="shared" si="16"/>
        <v>50900000</v>
      </c>
      <c r="AF179" s="306">
        <f t="shared" si="12"/>
        <v>0.20499999999999999</v>
      </c>
      <c r="AG179" s="304"/>
      <c r="AH179" s="304"/>
      <c r="AI179" s="323" t="s">
        <v>3617</v>
      </c>
      <c r="AJ179" s="302"/>
    </row>
    <row r="180" spans="1:36">
      <c r="A180" s="308" t="s">
        <v>4183</v>
      </c>
      <c r="B180" s="292">
        <v>49.69</v>
      </c>
      <c r="C180" s="293">
        <f t="shared" si="1"/>
        <v>1.2422499999999999</v>
      </c>
      <c r="D180" s="294">
        <f t="shared" si="2"/>
        <v>1.2422499999999999</v>
      </c>
      <c r="E180" s="295">
        <v>40</v>
      </c>
      <c r="F180" s="295">
        <v>32.86</v>
      </c>
      <c r="G180" s="297">
        <f t="shared" si="4"/>
        <v>0.66130006037432076</v>
      </c>
      <c r="H180" s="296">
        <f t="shared" si="5"/>
        <v>16.830000000000002</v>
      </c>
      <c r="I180" s="298">
        <f t="shared" si="6"/>
        <v>0.33869993962567924</v>
      </c>
      <c r="J180" s="292">
        <f t="shared" si="18"/>
        <v>49690000</v>
      </c>
      <c r="K180" s="299">
        <v>2008</v>
      </c>
      <c r="L180" s="300" t="s">
        <v>16</v>
      </c>
      <c r="M180" s="301"/>
      <c r="N180" s="301"/>
      <c r="O180" s="301"/>
      <c r="P180" s="301">
        <v>26</v>
      </c>
      <c r="Q180" s="299">
        <v>41</v>
      </c>
      <c r="R180" s="301">
        <f t="shared" si="7"/>
        <v>33.5</v>
      </c>
      <c r="S180" s="299">
        <v>49</v>
      </c>
      <c r="T180" s="299">
        <v>61</v>
      </c>
      <c r="U180" s="299">
        <f t="shared" si="8"/>
        <v>-12</v>
      </c>
      <c r="V180" s="299">
        <f t="shared" si="9"/>
        <v>55</v>
      </c>
      <c r="W180" s="301">
        <f t="shared" si="10"/>
        <v>-21.5</v>
      </c>
      <c r="X180" s="304" t="s">
        <v>1550</v>
      </c>
      <c r="Y180" s="304" t="s">
        <v>1550</v>
      </c>
      <c r="Z180" s="304" t="s">
        <v>1547</v>
      </c>
      <c r="AA180" s="294">
        <v>10.3</v>
      </c>
      <c r="AB180" s="292">
        <f t="shared" si="14"/>
        <v>10300000</v>
      </c>
      <c r="AC180" s="292">
        <f t="shared" si="15"/>
        <v>32860000</v>
      </c>
      <c r="AD180" s="295">
        <v>16.829999999999998</v>
      </c>
      <c r="AE180" s="305">
        <f t="shared" si="16"/>
        <v>16830000</v>
      </c>
      <c r="AF180" s="306">
        <f t="shared" si="12"/>
        <v>0.25750000000000001</v>
      </c>
      <c r="AG180" s="304"/>
      <c r="AH180" s="304"/>
      <c r="AI180" s="323" t="s">
        <v>4184</v>
      </c>
      <c r="AJ180" s="302"/>
    </row>
    <row r="181" spans="1:36">
      <c r="A181" s="308" t="s">
        <v>4823</v>
      </c>
      <c r="B181" s="292">
        <v>12.33</v>
      </c>
      <c r="C181" s="293">
        <f t="shared" si="1"/>
        <v>0.30825000000000002</v>
      </c>
      <c r="D181" s="294">
        <f t="shared" si="2"/>
        <v>0.30825000000000002</v>
      </c>
      <c r="E181" s="295">
        <v>40</v>
      </c>
      <c r="F181" s="295">
        <v>12.08</v>
      </c>
      <c r="G181" s="297">
        <f t="shared" si="4"/>
        <v>0.97972424979724249</v>
      </c>
      <c r="H181" s="296">
        <f t="shared" si="5"/>
        <v>0.24999999999999997</v>
      </c>
      <c r="I181" s="298">
        <f t="shared" si="6"/>
        <v>2.02757502027575E-2</v>
      </c>
      <c r="J181" s="292">
        <f t="shared" si="18"/>
        <v>12330000</v>
      </c>
      <c r="K181" s="299">
        <v>2008</v>
      </c>
      <c r="L181" s="300" t="s">
        <v>16</v>
      </c>
      <c r="M181" s="301"/>
      <c r="N181" s="301"/>
      <c r="O181" s="301"/>
      <c r="P181" s="301">
        <v>45</v>
      </c>
      <c r="Q181" s="299">
        <v>49</v>
      </c>
      <c r="R181" s="301">
        <f t="shared" si="7"/>
        <v>47</v>
      </c>
      <c r="S181" s="299">
        <v>42</v>
      </c>
      <c r="T181" s="299">
        <v>57</v>
      </c>
      <c r="U181" s="299">
        <f t="shared" si="8"/>
        <v>-15</v>
      </c>
      <c r="V181" s="299">
        <f t="shared" si="9"/>
        <v>49.5</v>
      </c>
      <c r="W181" s="301">
        <f t="shared" si="10"/>
        <v>-2.5</v>
      </c>
      <c r="X181" s="304" t="s">
        <v>1550</v>
      </c>
      <c r="Y181" s="304" t="s">
        <v>3368</v>
      </c>
      <c r="Z181" s="304" t="s">
        <v>1547</v>
      </c>
      <c r="AA181" s="294">
        <v>5.4</v>
      </c>
      <c r="AB181" s="292">
        <f t="shared" si="14"/>
        <v>5400000</v>
      </c>
      <c r="AC181" s="292">
        <f t="shared" si="15"/>
        <v>12080000</v>
      </c>
      <c r="AD181" s="295">
        <v>0.25</v>
      </c>
      <c r="AE181" s="305">
        <f t="shared" si="16"/>
        <v>250000</v>
      </c>
      <c r="AF181" s="306">
        <f t="shared" si="12"/>
        <v>0.13500000000000001</v>
      </c>
      <c r="AG181" s="304"/>
      <c r="AH181" s="304"/>
      <c r="AI181" s="323" t="s">
        <v>4824</v>
      </c>
      <c r="AJ181" s="302"/>
    </row>
    <row r="182" spans="1:36">
      <c r="A182" s="291" t="s">
        <v>2169</v>
      </c>
      <c r="B182" s="292">
        <v>241.99</v>
      </c>
      <c r="C182" s="293">
        <f t="shared" si="1"/>
        <v>5.3775555555555554</v>
      </c>
      <c r="D182" s="294">
        <f t="shared" si="2"/>
        <v>5.3775555555555554</v>
      </c>
      <c r="E182" s="295">
        <v>45</v>
      </c>
      <c r="F182" s="295">
        <v>101.7</v>
      </c>
      <c r="G182" s="297">
        <f t="shared" si="4"/>
        <v>0.42026530021901731</v>
      </c>
      <c r="H182" s="296">
        <f t="shared" si="5"/>
        <v>140.29</v>
      </c>
      <c r="I182" s="298">
        <f t="shared" si="6"/>
        <v>0.57973469978098269</v>
      </c>
      <c r="J182" s="292">
        <f t="shared" si="18"/>
        <v>241990000</v>
      </c>
      <c r="K182" s="299">
        <v>2008</v>
      </c>
      <c r="L182" s="300" t="s">
        <v>16</v>
      </c>
      <c r="M182" s="301"/>
      <c r="N182" s="301"/>
      <c r="O182" s="301"/>
      <c r="P182" s="301">
        <v>61</v>
      </c>
      <c r="Q182" s="299">
        <v>57</v>
      </c>
      <c r="R182" s="301">
        <f t="shared" si="7"/>
        <v>59</v>
      </c>
      <c r="S182" s="299">
        <v>55</v>
      </c>
      <c r="T182" s="299">
        <v>49</v>
      </c>
      <c r="U182" s="299">
        <f t="shared" si="8"/>
        <v>6</v>
      </c>
      <c r="V182" s="299">
        <f t="shared" si="9"/>
        <v>52</v>
      </c>
      <c r="W182" s="301">
        <f t="shared" si="10"/>
        <v>7</v>
      </c>
      <c r="X182" s="304" t="s">
        <v>1609</v>
      </c>
      <c r="Y182" s="304" t="s">
        <v>2170</v>
      </c>
      <c r="Z182" s="304" t="s">
        <v>1547</v>
      </c>
      <c r="AA182" s="294">
        <v>21</v>
      </c>
      <c r="AB182" s="292">
        <f t="shared" si="14"/>
        <v>21000000</v>
      </c>
      <c r="AC182" s="292">
        <f t="shared" si="15"/>
        <v>101700000</v>
      </c>
      <c r="AD182" s="295">
        <v>140.29</v>
      </c>
      <c r="AE182" s="305">
        <f t="shared" si="16"/>
        <v>140290000</v>
      </c>
      <c r="AF182" s="306">
        <f t="shared" si="12"/>
        <v>0.46666666666666667</v>
      </c>
      <c r="AG182" s="304"/>
      <c r="AH182" s="304"/>
      <c r="AI182" s="323" t="s">
        <v>2171</v>
      </c>
      <c r="AJ182" s="302"/>
    </row>
    <row r="183" spans="1:36">
      <c r="A183" s="308" t="s">
        <v>3807</v>
      </c>
      <c r="B183" s="292">
        <v>75.680000000000007</v>
      </c>
      <c r="C183" s="293">
        <f t="shared" si="1"/>
        <v>1.681777777777778</v>
      </c>
      <c r="D183" s="294">
        <f t="shared" si="2"/>
        <v>1.681777777777778</v>
      </c>
      <c r="E183" s="295">
        <v>45</v>
      </c>
      <c r="F183" s="295">
        <v>36.32</v>
      </c>
      <c r="G183" s="297">
        <f t="shared" si="4"/>
        <v>0.47991543340380544</v>
      </c>
      <c r="H183" s="296">
        <f t="shared" si="5"/>
        <v>39.360000000000007</v>
      </c>
      <c r="I183" s="298">
        <f t="shared" si="6"/>
        <v>0.52008456659619451</v>
      </c>
      <c r="J183" s="292">
        <f t="shared" si="18"/>
        <v>75680000</v>
      </c>
      <c r="K183" s="299">
        <v>2008</v>
      </c>
      <c r="L183" s="300" t="s">
        <v>16</v>
      </c>
      <c r="M183" s="301"/>
      <c r="N183" s="301"/>
      <c r="O183" s="301"/>
      <c r="P183" s="301">
        <v>42</v>
      </c>
      <c r="Q183" s="299">
        <v>43</v>
      </c>
      <c r="R183" s="301">
        <f t="shared" si="7"/>
        <v>42.5</v>
      </c>
      <c r="S183" s="299">
        <v>69</v>
      </c>
      <c r="T183" s="299">
        <v>68</v>
      </c>
      <c r="U183" s="299">
        <f t="shared" si="8"/>
        <v>1</v>
      </c>
      <c r="V183" s="299">
        <f t="shared" si="9"/>
        <v>68.5</v>
      </c>
      <c r="W183" s="301">
        <f t="shared" si="10"/>
        <v>-26</v>
      </c>
      <c r="X183" s="304" t="s">
        <v>1609</v>
      </c>
      <c r="Y183" s="304" t="s">
        <v>1733</v>
      </c>
      <c r="Z183" s="304" t="s">
        <v>1574</v>
      </c>
      <c r="AA183" s="294">
        <v>12.62</v>
      </c>
      <c r="AB183" s="292">
        <f t="shared" si="14"/>
        <v>12620000</v>
      </c>
      <c r="AC183" s="292">
        <f t="shared" si="15"/>
        <v>36320000</v>
      </c>
      <c r="AD183" s="295">
        <v>39.36</v>
      </c>
      <c r="AE183" s="305">
        <f t="shared" si="16"/>
        <v>39360000</v>
      </c>
      <c r="AF183" s="306">
        <f t="shared" si="12"/>
        <v>0.28044444444444444</v>
      </c>
      <c r="AG183" s="304"/>
      <c r="AH183" s="304"/>
      <c r="AI183" s="323" t="s">
        <v>3808</v>
      </c>
      <c r="AJ183" s="302"/>
    </row>
    <row r="184" spans="1:36">
      <c r="A184" s="308" t="s">
        <v>3872</v>
      </c>
      <c r="B184" s="292">
        <v>72.11</v>
      </c>
      <c r="C184" s="293">
        <f t="shared" si="1"/>
        <v>1.6024444444444443</v>
      </c>
      <c r="D184" s="294">
        <f t="shared" si="2"/>
        <v>1.6024444444444443</v>
      </c>
      <c r="E184" s="295">
        <v>45</v>
      </c>
      <c r="F184" s="295">
        <v>22.53</v>
      </c>
      <c r="G184" s="297">
        <f t="shared" si="4"/>
        <v>0.31243932880321734</v>
      </c>
      <c r="H184" s="296">
        <f t="shared" si="5"/>
        <v>49.58</v>
      </c>
      <c r="I184" s="298">
        <f t="shared" si="6"/>
        <v>0.68756067119678266</v>
      </c>
      <c r="J184" s="292">
        <f t="shared" si="18"/>
        <v>72110000</v>
      </c>
      <c r="K184" s="299">
        <v>2008</v>
      </c>
      <c r="L184" s="300" t="s">
        <v>16</v>
      </c>
      <c r="M184" s="301"/>
      <c r="N184" s="301"/>
      <c r="O184" s="301"/>
      <c r="P184" s="301">
        <v>7</v>
      </c>
      <c r="Q184" s="299">
        <v>26</v>
      </c>
      <c r="R184" s="321">
        <f t="shared" si="7"/>
        <v>16.5</v>
      </c>
      <c r="S184" s="299">
        <v>32</v>
      </c>
      <c r="T184" s="299">
        <v>46</v>
      </c>
      <c r="U184" s="312">
        <f t="shared" si="8"/>
        <v>-14</v>
      </c>
      <c r="V184" s="312">
        <f t="shared" si="9"/>
        <v>39</v>
      </c>
      <c r="W184" s="312">
        <f t="shared" si="10"/>
        <v>-22.5</v>
      </c>
      <c r="X184" s="304" t="s">
        <v>1609</v>
      </c>
      <c r="Y184" s="304" t="s">
        <v>2194</v>
      </c>
      <c r="Z184" s="304" t="s">
        <v>1541</v>
      </c>
      <c r="AA184" s="294">
        <v>9.5</v>
      </c>
      <c r="AB184" s="292">
        <f t="shared" si="14"/>
        <v>9500000</v>
      </c>
      <c r="AC184" s="292">
        <f t="shared" si="15"/>
        <v>22530000</v>
      </c>
      <c r="AD184" s="295">
        <v>49.58</v>
      </c>
      <c r="AE184" s="305">
        <f t="shared" si="16"/>
        <v>49580000</v>
      </c>
      <c r="AF184" s="306">
        <f t="shared" si="12"/>
        <v>0.21111111111111111</v>
      </c>
      <c r="AG184" s="304"/>
      <c r="AH184" s="304"/>
      <c r="AI184" s="323" t="s">
        <v>3873</v>
      </c>
      <c r="AJ184" s="302"/>
    </row>
    <row r="185" spans="1:36">
      <c r="A185" s="308" t="s">
        <v>4456</v>
      </c>
      <c r="B185" s="292">
        <v>42.49</v>
      </c>
      <c r="C185" s="293">
        <f t="shared" si="1"/>
        <v>0.9442222222222223</v>
      </c>
      <c r="D185" s="294">
        <f t="shared" si="2"/>
        <v>0.9442222222222223</v>
      </c>
      <c r="E185" s="295">
        <v>45</v>
      </c>
      <c r="F185" s="295">
        <v>15.3</v>
      </c>
      <c r="G185" s="297">
        <f t="shared" si="4"/>
        <v>0.36008472581783951</v>
      </c>
      <c r="H185" s="296">
        <f t="shared" si="5"/>
        <v>27.19</v>
      </c>
      <c r="I185" s="298">
        <f t="shared" si="6"/>
        <v>0.63991527418216054</v>
      </c>
      <c r="J185" s="292">
        <f t="shared" si="18"/>
        <v>42490000</v>
      </c>
      <c r="K185" s="299">
        <v>2008</v>
      </c>
      <c r="L185" s="300" t="s">
        <v>16</v>
      </c>
      <c r="M185" s="301"/>
      <c r="N185" s="301"/>
      <c r="O185" s="301"/>
      <c r="P185" s="301">
        <v>9</v>
      </c>
      <c r="Q185" s="299">
        <v>24</v>
      </c>
      <c r="R185" s="301">
        <f t="shared" si="7"/>
        <v>16.5</v>
      </c>
      <c r="S185" s="299">
        <v>33</v>
      </c>
      <c r="T185" s="299">
        <v>53</v>
      </c>
      <c r="U185" s="299">
        <f t="shared" si="8"/>
        <v>-20</v>
      </c>
      <c r="V185" s="299">
        <f t="shared" si="9"/>
        <v>43</v>
      </c>
      <c r="W185" s="301">
        <f t="shared" si="10"/>
        <v>-26.5</v>
      </c>
      <c r="X185" s="304" t="s">
        <v>1609</v>
      </c>
      <c r="Y185" s="304" t="s">
        <v>1815</v>
      </c>
      <c r="Z185" s="304" t="s">
        <v>1574</v>
      </c>
      <c r="AA185" s="294">
        <v>7.8</v>
      </c>
      <c r="AB185" s="292">
        <f t="shared" si="14"/>
        <v>7800000</v>
      </c>
      <c r="AC185" s="292">
        <f t="shared" si="15"/>
        <v>15300000</v>
      </c>
      <c r="AD185" s="295">
        <v>27.19</v>
      </c>
      <c r="AE185" s="305">
        <f t="shared" si="16"/>
        <v>27190000</v>
      </c>
      <c r="AF185" s="306">
        <f t="shared" si="12"/>
        <v>0.17333333333333334</v>
      </c>
      <c r="AG185" s="304"/>
      <c r="AH185" s="304"/>
      <c r="AI185" s="323" t="s">
        <v>4457</v>
      </c>
      <c r="AJ185" s="302"/>
    </row>
    <row r="186" spans="1:36">
      <c r="A186" s="308" t="s">
        <v>4884</v>
      </c>
      <c r="B186" s="292">
        <v>9.32</v>
      </c>
      <c r="C186" s="293">
        <f t="shared" si="1"/>
        <v>0.20711111111111111</v>
      </c>
      <c r="D186" s="294">
        <f t="shared" si="2"/>
        <v>0.20711111111111111</v>
      </c>
      <c r="E186" s="295">
        <v>45</v>
      </c>
      <c r="F186" s="295">
        <v>7.92</v>
      </c>
      <c r="G186" s="297">
        <f t="shared" si="4"/>
        <v>0.84978540772532185</v>
      </c>
      <c r="H186" s="296">
        <f t="shared" si="5"/>
        <v>1.4000000000000001</v>
      </c>
      <c r="I186" s="298">
        <f t="shared" si="6"/>
        <v>0.15021459227467812</v>
      </c>
      <c r="J186" s="292">
        <f t="shared" si="18"/>
        <v>9320000</v>
      </c>
      <c r="K186" s="299">
        <v>2008</v>
      </c>
      <c r="L186" s="300" t="s">
        <v>16</v>
      </c>
      <c r="M186" s="301"/>
      <c r="N186" s="301"/>
      <c r="O186" s="301"/>
      <c r="P186" s="301">
        <v>34</v>
      </c>
      <c r="Q186" s="299">
        <v>37</v>
      </c>
      <c r="R186" s="301">
        <f t="shared" si="7"/>
        <v>35.5</v>
      </c>
      <c r="S186" s="299">
        <v>68</v>
      </c>
      <c r="T186" s="299">
        <v>55</v>
      </c>
      <c r="U186" s="299">
        <f t="shared" si="8"/>
        <v>13</v>
      </c>
      <c r="V186" s="299">
        <f t="shared" si="9"/>
        <v>61.5</v>
      </c>
      <c r="W186" s="301">
        <f t="shared" si="10"/>
        <v>-26</v>
      </c>
      <c r="X186" s="304" t="s">
        <v>1609</v>
      </c>
      <c r="Y186" s="304" t="s">
        <v>1815</v>
      </c>
      <c r="Z186" s="304" t="s">
        <v>1541</v>
      </c>
      <c r="AA186" s="294">
        <v>3.5</v>
      </c>
      <c r="AB186" s="292">
        <f t="shared" si="14"/>
        <v>3500000</v>
      </c>
      <c r="AC186" s="292">
        <f t="shared" si="15"/>
        <v>7920000</v>
      </c>
      <c r="AD186" s="295">
        <v>1.4</v>
      </c>
      <c r="AE186" s="305">
        <f t="shared" si="16"/>
        <v>1400000</v>
      </c>
      <c r="AF186" s="306">
        <f t="shared" si="12"/>
        <v>7.7777777777777779E-2</v>
      </c>
      <c r="AG186" s="304"/>
      <c r="AH186" s="304"/>
      <c r="AI186" s="323" t="s">
        <v>4885</v>
      </c>
      <c r="AJ186" s="302"/>
    </row>
    <row r="187" spans="1:36">
      <c r="A187" s="308" t="s">
        <v>3273</v>
      </c>
      <c r="B187" s="292">
        <v>113.24</v>
      </c>
      <c r="C187" s="293">
        <f t="shared" si="1"/>
        <v>2.3839999999999999</v>
      </c>
      <c r="D187" s="294">
        <f t="shared" si="2"/>
        <v>2.3839999999999999</v>
      </c>
      <c r="E187" s="295">
        <v>47.5</v>
      </c>
      <c r="F187" s="295">
        <v>42.75</v>
      </c>
      <c r="G187" s="297">
        <f t="shared" si="4"/>
        <v>0.37751677852348997</v>
      </c>
      <c r="H187" s="296">
        <f t="shared" si="5"/>
        <v>70.489999999999995</v>
      </c>
      <c r="I187" s="298">
        <f t="shared" si="6"/>
        <v>0.62248322147651003</v>
      </c>
      <c r="J187" s="292">
        <f t="shared" si="18"/>
        <v>113240000</v>
      </c>
      <c r="K187" s="299">
        <v>2008</v>
      </c>
      <c r="L187" s="300" t="s">
        <v>16</v>
      </c>
      <c r="M187" s="301"/>
      <c r="N187" s="301"/>
      <c r="O187" s="301"/>
      <c r="P187" s="301">
        <v>36</v>
      </c>
      <c r="Q187" s="299">
        <v>46</v>
      </c>
      <c r="R187" s="321">
        <f t="shared" si="7"/>
        <v>41</v>
      </c>
      <c r="S187" s="299">
        <v>70</v>
      </c>
      <c r="T187" s="299">
        <v>86</v>
      </c>
      <c r="U187" s="312">
        <f t="shared" si="8"/>
        <v>-16</v>
      </c>
      <c r="V187" s="312">
        <f t="shared" si="9"/>
        <v>78</v>
      </c>
      <c r="W187" s="312">
        <f t="shared" si="10"/>
        <v>-37</v>
      </c>
      <c r="X187" s="304" t="s">
        <v>1609</v>
      </c>
      <c r="Y187" s="304" t="s">
        <v>3274</v>
      </c>
      <c r="Z187" s="304" t="s">
        <v>1557</v>
      </c>
      <c r="AA187" s="294">
        <v>18.2</v>
      </c>
      <c r="AB187" s="292">
        <f t="shared" si="14"/>
        <v>18200000</v>
      </c>
      <c r="AC187" s="292">
        <f t="shared" si="15"/>
        <v>42750000</v>
      </c>
      <c r="AD187" s="295">
        <v>70.489999999999995</v>
      </c>
      <c r="AE187" s="305">
        <f t="shared" si="16"/>
        <v>70490000</v>
      </c>
      <c r="AF187" s="306">
        <f t="shared" si="12"/>
        <v>0.38315789473684209</v>
      </c>
      <c r="AG187" s="304"/>
      <c r="AH187" s="304"/>
      <c r="AI187" s="323" t="s">
        <v>3275</v>
      </c>
      <c r="AJ187" s="302"/>
    </row>
    <row r="188" spans="1:36">
      <c r="A188" s="308" t="s">
        <v>2710</v>
      </c>
      <c r="B188" s="292">
        <v>163.41</v>
      </c>
      <c r="C188" s="293">
        <f t="shared" si="1"/>
        <v>3.4043749999999999</v>
      </c>
      <c r="D188" s="294">
        <f t="shared" si="2"/>
        <v>3.4043749999999999</v>
      </c>
      <c r="E188" s="295">
        <v>48</v>
      </c>
      <c r="F188" s="295">
        <v>64.510000000000005</v>
      </c>
      <c r="G188" s="297">
        <f t="shared" si="4"/>
        <v>0.39477388164739002</v>
      </c>
      <c r="H188" s="296">
        <f t="shared" si="5"/>
        <v>98.899999999999991</v>
      </c>
      <c r="I188" s="298">
        <f t="shared" si="6"/>
        <v>0.60522611835260998</v>
      </c>
      <c r="J188" s="292">
        <f t="shared" si="18"/>
        <v>163410000</v>
      </c>
      <c r="K188" s="299">
        <v>2008</v>
      </c>
      <c r="L188" s="300" t="s">
        <v>16</v>
      </c>
      <c r="M188" s="301"/>
      <c r="N188" s="301"/>
      <c r="O188" s="301"/>
      <c r="P188" s="301">
        <v>19</v>
      </c>
      <c r="Q188" s="299">
        <v>34</v>
      </c>
      <c r="R188" s="321">
        <f t="shared" si="7"/>
        <v>26.5</v>
      </c>
      <c r="S188" s="299">
        <v>29</v>
      </c>
      <c r="T188" s="299">
        <v>53</v>
      </c>
      <c r="U188" s="312">
        <f t="shared" si="8"/>
        <v>-24</v>
      </c>
      <c r="V188" s="312">
        <f t="shared" si="9"/>
        <v>41</v>
      </c>
      <c r="W188" s="312">
        <f t="shared" si="10"/>
        <v>-14.5</v>
      </c>
      <c r="X188" s="304" t="s">
        <v>1636</v>
      </c>
      <c r="Y188" s="304" t="s">
        <v>1761</v>
      </c>
      <c r="Z188" s="304" t="s">
        <v>1547</v>
      </c>
      <c r="AA188" s="294">
        <v>30.52</v>
      </c>
      <c r="AB188" s="292">
        <f t="shared" si="14"/>
        <v>30520000</v>
      </c>
      <c r="AC188" s="292">
        <f t="shared" si="15"/>
        <v>64510000.000000007</v>
      </c>
      <c r="AD188" s="295">
        <v>98.9</v>
      </c>
      <c r="AE188" s="305">
        <f t="shared" si="16"/>
        <v>98900000</v>
      </c>
      <c r="AF188" s="306">
        <f t="shared" si="12"/>
        <v>0.63583333333333336</v>
      </c>
      <c r="AG188" s="304"/>
      <c r="AH188" s="304"/>
      <c r="AI188" s="323" t="s">
        <v>2711</v>
      </c>
      <c r="AJ188" s="302"/>
    </row>
    <row r="189" spans="1:36">
      <c r="A189" s="291" t="s">
        <v>2345</v>
      </c>
      <c r="B189" s="292">
        <v>242.71</v>
      </c>
      <c r="C189" s="293">
        <f t="shared" si="1"/>
        <v>4.4129090909090909</v>
      </c>
      <c r="D189" s="294">
        <f t="shared" si="2"/>
        <v>4.4129090909090909</v>
      </c>
      <c r="E189" s="295">
        <v>55</v>
      </c>
      <c r="F189" s="295">
        <v>143.15</v>
      </c>
      <c r="G189" s="297">
        <f t="shared" si="4"/>
        <v>0.58979852498866958</v>
      </c>
      <c r="H189" s="296">
        <f t="shared" si="5"/>
        <v>99.56</v>
      </c>
      <c r="I189" s="298">
        <f t="shared" si="6"/>
        <v>0.41020147501133042</v>
      </c>
      <c r="J189" s="292">
        <f t="shared" si="18"/>
        <v>242710000</v>
      </c>
      <c r="K189" s="299">
        <v>2008</v>
      </c>
      <c r="L189" s="300" t="s">
        <v>16</v>
      </c>
      <c r="M189" s="301"/>
      <c r="N189" s="301"/>
      <c r="O189" s="301"/>
      <c r="P189" s="301">
        <v>63</v>
      </c>
      <c r="Q189" s="299">
        <v>53</v>
      </c>
      <c r="R189" s="321">
        <f t="shared" si="7"/>
        <v>58</v>
      </c>
      <c r="S189" s="299">
        <v>77</v>
      </c>
      <c r="T189" s="299">
        <v>66</v>
      </c>
      <c r="U189" s="312">
        <f t="shared" si="8"/>
        <v>11</v>
      </c>
      <c r="V189" s="312">
        <f t="shared" si="9"/>
        <v>71.5</v>
      </c>
      <c r="W189" s="312">
        <f t="shared" si="10"/>
        <v>-13.5</v>
      </c>
      <c r="X189" s="304" t="s">
        <v>1550</v>
      </c>
      <c r="Y189" s="304" t="s">
        <v>2222</v>
      </c>
      <c r="Z189" s="304" t="s">
        <v>1541</v>
      </c>
      <c r="AA189" s="294">
        <v>36.36</v>
      </c>
      <c r="AB189" s="292">
        <f t="shared" si="14"/>
        <v>36360000</v>
      </c>
      <c r="AC189" s="292">
        <f t="shared" si="15"/>
        <v>143150000</v>
      </c>
      <c r="AD189" s="295">
        <v>99.56</v>
      </c>
      <c r="AE189" s="305">
        <f t="shared" si="16"/>
        <v>99560000</v>
      </c>
      <c r="AF189" s="306">
        <f t="shared" si="12"/>
        <v>0.66109090909090906</v>
      </c>
      <c r="AG189" s="304"/>
      <c r="AH189" s="304"/>
      <c r="AI189" s="323" t="s">
        <v>2346</v>
      </c>
      <c r="AJ189" s="302"/>
    </row>
    <row r="190" spans="1:36">
      <c r="A190" s="308" t="s">
        <v>2907</v>
      </c>
      <c r="B190" s="292">
        <v>168.17</v>
      </c>
      <c r="C190" s="293">
        <f t="shared" si="1"/>
        <v>3.0576363636363633</v>
      </c>
      <c r="D190" s="294">
        <f t="shared" si="2"/>
        <v>3.0576363636363633</v>
      </c>
      <c r="E190" s="295">
        <v>55</v>
      </c>
      <c r="F190" s="295">
        <v>69.95</v>
      </c>
      <c r="G190" s="297">
        <f t="shared" si="4"/>
        <v>0.4159481477076768</v>
      </c>
      <c r="H190" s="296">
        <f t="shared" si="5"/>
        <v>98.22</v>
      </c>
      <c r="I190" s="298">
        <f t="shared" si="6"/>
        <v>0.58405185229232326</v>
      </c>
      <c r="J190" s="292">
        <f t="shared" si="18"/>
        <v>168170000</v>
      </c>
      <c r="K190" s="299">
        <v>2008</v>
      </c>
      <c r="L190" s="300" t="s">
        <v>16</v>
      </c>
      <c r="M190" s="301"/>
      <c r="N190" s="301"/>
      <c r="O190" s="301"/>
      <c r="P190" s="301">
        <v>27</v>
      </c>
      <c r="Q190" s="299">
        <v>36</v>
      </c>
      <c r="R190" s="321">
        <f t="shared" si="7"/>
        <v>31.5</v>
      </c>
      <c r="S190" s="299">
        <v>77</v>
      </c>
      <c r="T190" s="299">
        <v>55</v>
      </c>
      <c r="U190" s="312">
        <f t="shared" si="8"/>
        <v>22</v>
      </c>
      <c r="V190" s="312">
        <f t="shared" si="9"/>
        <v>66</v>
      </c>
      <c r="W190" s="312">
        <f t="shared" si="10"/>
        <v>-34.5</v>
      </c>
      <c r="X190" s="304" t="s">
        <v>1572</v>
      </c>
      <c r="Y190" s="304" t="s">
        <v>1572</v>
      </c>
      <c r="Z190" s="304" t="s">
        <v>1547</v>
      </c>
      <c r="AA190" s="294">
        <v>14.9</v>
      </c>
      <c r="AB190" s="292">
        <f t="shared" si="14"/>
        <v>14900000</v>
      </c>
      <c r="AC190" s="292">
        <f t="shared" si="15"/>
        <v>69950000</v>
      </c>
      <c r="AD190" s="295">
        <v>98.22</v>
      </c>
      <c r="AE190" s="305">
        <f t="shared" si="16"/>
        <v>98220000</v>
      </c>
      <c r="AF190" s="306">
        <f t="shared" si="12"/>
        <v>0.27090909090909093</v>
      </c>
      <c r="AG190" s="304"/>
      <c r="AH190" s="304"/>
      <c r="AI190" s="323" t="s">
        <v>2908</v>
      </c>
      <c r="AJ190" s="302"/>
    </row>
    <row r="191" spans="1:36">
      <c r="A191" s="308" t="s">
        <v>3326</v>
      </c>
      <c r="B191" s="292">
        <v>127.98</v>
      </c>
      <c r="C191" s="293">
        <f t="shared" si="1"/>
        <v>2.326909090909091</v>
      </c>
      <c r="D191" s="294">
        <f t="shared" si="2"/>
        <v>2.326909090909091</v>
      </c>
      <c r="E191" s="295">
        <v>55</v>
      </c>
      <c r="F191" s="295">
        <v>52.08</v>
      </c>
      <c r="G191" s="297">
        <f t="shared" si="4"/>
        <v>0.40693858415377399</v>
      </c>
      <c r="H191" s="296">
        <f t="shared" si="5"/>
        <v>75.900000000000006</v>
      </c>
      <c r="I191" s="298">
        <f t="shared" si="6"/>
        <v>0.59306141584622596</v>
      </c>
      <c r="J191" s="292">
        <f t="shared" si="18"/>
        <v>127980000</v>
      </c>
      <c r="K191" s="299">
        <v>2008</v>
      </c>
      <c r="L191" s="300" t="s">
        <v>16</v>
      </c>
      <c r="M191" s="301"/>
      <c r="N191" s="301"/>
      <c r="O191" s="301"/>
      <c r="P191" s="301">
        <v>64</v>
      </c>
      <c r="Q191" s="299">
        <v>57</v>
      </c>
      <c r="R191" s="321">
        <f t="shared" si="7"/>
        <v>60.5</v>
      </c>
      <c r="S191" s="299">
        <v>65</v>
      </c>
      <c r="T191" s="299">
        <v>75</v>
      </c>
      <c r="U191" s="312">
        <f t="shared" si="8"/>
        <v>-10</v>
      </c>
      <c r="V191" s="312">
        <f t="shared" si="9"/>
        <v>70</v>
      </c>
      <c r="W191" s="312">
        <f t="shared" si="10"/>
        <v>-9.5</v>
      </c>
      <c r="X191" s="304" t="s">
        <v>1609</v>
      </c>
      <c r="Y191" s="304" t="s">
        <v>1723</v>
      </c>
      <c r="Z191" s="304" t="s">
        <v>1541</v>
      </c>
      <c r="AA191" s="294">
        <v>21.4</v>
      </c>
      <c r="AB191" s="292">
        <f t="shared" si="14"/>
        <v>21400000</v>
      </c>
      <c r="AC191" s="292">
        <f t="shared" si="15"/>
        <v>52080000</v>
      </c>
      <c r="AD191" s="295">
        <v>75.900000000000006</v>
      </c>
      <c r="AE191" s="305">
        <f t="shared" si="16"/>
        <v>75900000</v>
      </c>
      <c r="AF191" s="306">
        <f t="shared" si="12"/>
        <v>0.38909090909090904</v>
      </c>
      <c r="AG191" s="304"/>
      <c r="AH191" s="304"/>
      <c r="AI191" s="323" t="s">
        <v>3327</v>
      </c>
      <c r="AJ191" s="302"/>
    </row>
    <row r="192" spans="1:36">
      <c r="A192" s="308" t="s">
        <v>3546</v>
      </c>
      <c r="B192" s="292">
        <v>113.02</v>
      </c>
      <c r="C192" s="293">
        <f t="shared" si="1"/>
        <v>2.0549090909090908</v>
      </c>
      <c r="D192" s="294">
        <f t="shared" si="2"/>
        <v>2.0549090909090908</v>
      </c>
      <c r="E192" s="295">
        <v>55</v>
      </c>
      <c r="F192" s="295">
        <v>35.74</v>
      </c>
      <c r="G192" s="297">
        <f t="shared" si="4"/>
        <v>0.31622721642187224</v>
      </c>
      <c r="H192" s="296">
        <f t="shared" si="5"/>
        <v>77.28</v>
      </c>
      <c r="I192" s="298">
        <f t="shared" si="6"/>
        <v>0.68377278357812776</v>
      </c>
      <c r="J192" s="292">
        <f t="shared" si="18"/>
        <v>113020000</v>
      </c>
      <c r="K192" s="299">
        <v>2008</v>
      </c>
      <c r="L192" s="300" t="s">
        <v>16</v>
      </c>
      <c r="M192" s="301"/>
      <c r="N192" s="301"/>
      <c r="O192" s="301"/>
      <c r="P192" s="301">
        <v>62</v>
      </c>
      <c r="Q192" s="299">
        <v>63</v>
      </c>
      <c r="R192" s="321">
        <f t="shared" si="7"/>
        <v>62.5</v>
      </c>
      <c r="S192" s="299">
        <v>84</v>
      </c>
      <c r="T192" s="299">
        <v>78</v>
      </c>
      <c r="U192" s="312">
        <f t="shared" si="8"/>
        <v>6</v>
      </c>
      <c r="V192" s="312">
        <f t="shared" si="9"/>
        <v>81</v>
      </c>
      <c r="W192" s="312">
        <f t="shared" si="10"/>
        <v>-18.5</v>
      </c>
      <c r="X192" s="304" t="s">
        <v>1572</v>
      </c>
      <c r="Y192" s="304" t="s">
        <v>3547</v>
      </c>
      <c r="Z192" s="304" t="s">
        <v>1536</v>
      </c>
      <c r="AA192" s="294">
        <v>9.4</v>
      </c>
      <c r="AB192" s="292">
        <f t="shared" si="14"/>
        <v>9400000</v>
      </c>
      <c r="AC192" s="292">
        <f t="shared" si="15"/>
        <v>35740000</v>
      </c>
      <c r="AD192" s="295">
        <v>77.28</v>
      </c>
      <c r="AE192" s="305">
        <f t="shared" si="16"/>
        <v>77280000</v>
      </c>
      <c r="AF192" s="306">
        <f t="shared" si="12"/>
        <v>0.17090909090909093</v>
      </c>
      <c r="AG192" s="304"/>
      <c r="AH192" s="304"/>
      <c r="AI192" s="323" t="s">
        <v>3548</v>
      </c>
      <c r="AJ192" s="302"/>
    </row>
    <row r="193" spans="1:36">
      <c r="A193" s="308" t="s">
        <v>3888</v>
      </c>
      <c r="B193" s="292">
        <v>86.95</v>
      </c>
      <c r="C193" s="293">
        <f t="shared" si="1"/>
        <v>1.580909090909091</v>
      </c>
      <c r="D193" s="294">
        <f t="shared" si="2"/>
        <v>1.580909090909091</v>
      </c>
      <c r="E193" s="295">
        <v>55</v>
      </c>
      <c r="F193" s="295">
        <v>50.88</v>
      </c>
      <c r="G193" s="297">
        <f t="shared" si="4"/>
        <v>0.58516388729154689</v>
      </c>
      <c r="H193" s="296">
        <f t="shared" si="5"/>
        <v>36.07</v>
      </c>
      <c r="I193" s="298">
        <f t="shared" si="6"/>
        <v>0.41483611270845311</v>
      </c>
      <c r="J193" s="292">
        <f t="shared" si="18"/>
        <v>86950000</v>
      </c>
      <c r="K193" s="299">
        <v>2008</v>
      </c>
      <c r="L193" s="300" t="s">
        <v>16</v>
      </c>
      <c r="M193" s="301"/>
      <c r="N193" s="301"/>
      <c r="O193" s="301"/>
      <c r="P193" s="301">
        <v>54</v>
      </c>
      <c r="Q193" s="299">
        <v>53</v>
      </c>
      <c r="R193" s="301">
        <f t="shared" si="7"/>
        <v>53.5</v>
      </c>
      <c r="S193" s="299">
        <v>46</v>
      </c>
      <c r="T193" s="299">
        <v>54</v>
      </c>
      <c r="U193" s="299">
        <f t="shared" si="8"/>
        <v>-8</v>
      </c>
      <c r="V193" s="299">
        <f t="shared" si="9"/>
        <v>50</v>
      </c>
      <c r="W193" s="301">
        <f t="shared" si="10"/>
        <v>3.5</v>
      </c>
      <c r="X193" s="304" t="s">
        <v>1701</v>
      </c>
      <c r="Y193" s="304" t="s">
        <v>3889</v>
      </c>
      <c r="Z193" s="304" t="s">
        <v>1541</v>
      </c>
      <c r="AA193" s="294">
        <v>10.1</v>
      </c>
      <c r="AB193" s="292">
        <f t="shared" si="14"/>
        <v>10100000</v>
      </c>
      <c r="AC193" s="292">
        <f t="shared" si="15"/>
        <v>50880000</v>
      </c>
      <c r="AD193" s="295">
        <v>36.07</v>
      </c>
      <c r="AE193" s="305">
        <f t="shared" si="16"/>
        <v>36070000</v>
      </c>
      <c r="AF193" s="306">
        <f t="shared" si="12"/>
        <v>0.18363636363636363</v>
      </c>
      <c r="AG193" s="304"/>
      <c r="AH193" s="304"/>
      <c r="AI193" s="323" t="s">
        <v>3890</v>
      </c>
      <c r="AJ193" s="302"/>
    </row>
    <row r="194" spans="1:36">
      <c r="A194" s="291" t="s">
        <v>811</v>
      </c>
      <c r="B194" s="292">
        <v>415.26</v>
      </c>
      <c r="C194" s="293">
        <f t="shared" si="1"/>
        <v>7.2219130434782608</v>
      </c>
      <c r="D194" s="294">
        <f t="shared" si="2"/>
        <v>7.2219130434782608</v>
      </c>
      <c r="E194" s="295">
        <v>57.5</v>
      </c>
      <c r="F194" s="295">
        <v>152.65</v>
      </c>
      <c r="G194" s="297">
        <f t="shared" si="4"/>
        <v>0.36760102104705489</v>
      </c>
      <c r="H194" s="296">
        <f t="shared" si="5"/>
        <v>262.61</v>
      </c>
      <c r="I194" s="298">
        <f t="shared" si="6"/>
        <v>0.63239897895294517</v>
      </c>
      <c r="J194" s="292">
        <f t="shared" si="18"/>
        <v>415260000</v>
      </c>
      <c r="K194" s="299">
        <v>2008</v>
      </c>
      <c r="L194" s="300" t="s">
        <v>16</v>
      </c>
      <c r="M194" s="301"/>
      <c r="N194" s="301"/>
      <c r="O194" s="301"/>
      <c r="P194" s="301">
        <v>49</v>
      </c>
      <c r="Q194" s="299">
        <v>53</v>
      </c>
      <c r="R194" s="321">
        <f t="shared" si="7"/>
        <v>51</v>
      </c>
      <c r="S194" s="299">
        <v>81</v>
      </c>
      <c r="T194" s="299">
        <v>63</v>
      </c>
      <c r="U194" s="292">
        <f t="shared" si="8"/>
        <v>18</v>
      </c>
      <c r="V194" s="299">
        <f t="shared" si="9"/>
        <v>72</v>
      </c>
      <c r="W194" s="321">
        <f t="shared" si="10"/>
        <v>-21</v>
      </c>
      <c r="X194" s="304" t="s">
        <v>1550</v>
      </c>
      <c r="Y194" s="304" t="s">
        <v>1623</v>
      </c>
      <c r="Z194" s="304" t="s">
        <v>1541</v>
      </c>
      <c r="AA194" s="294">
        <v>57.04</v>
      </c>
      <c r="AB194" s="292">
        <f t="shared" si="14"/>
        <v>57040000</v>
      </c>
      <c r="AC194" s="292">
        <f t="shared" si="15"/>
        <v>152650000</v>
      </c>
      <c r="AD194" s="295">
        <v>262.61</v>
      </c>
      <c r="AE194" s="305">
        <f t="shared" si="16"/>
        <v>262610000</v>
      </c>
      <c r="AF194" s="306">
        <f t="shared" si="12"/>
        <v>0.99199999999999999</v>
      </c>
      <c r="AG194" s="304"/>
      <c r="AH194" s="304"/>
      <c r="AI194" s="323" t="s">
        <v>1938</v>
      </c>
      <c r="AJ194" s="302"/>
    </row>
    <row r="195" spans="1:36">
      <c r="A195" s="308" t="s">
        <v>4587</v>
      </c>
      <c r="B195" s="292">
        <v>41.3</v>
      </c>
      <c r="C195" s="293">
        <f t="shared" si="1"/>
        <v>0.7120689655172413</v>
      </c>
      <c r="D195" s="294">
        <f t="shared" si="2"/>
        <v>0.7120689655172413</v>
      </c>
      <c r="E195" s="295">
        <v>58</v>
      </c>
      <c r="F195" s="295">
        <v>31.37</v>
      </c>
      <c r="G195" s="297">
        <f t="shared" si="4"/>
        <v>0.75956416464891052</v>
      </c>
      <c r="H195" s="296">
        <f t="shared" si="5"/>
        <v>9.93</v>
      </c>
      <c r="I195" s="298">
        <f t="shared" si="6"/>
        <v>0.24043583535108959</v>
      </c>
      <c r="J195" s="292">
        <f t="shared" si="18"/>
        <v>41300000</v>
      </c>
      <c r="K195" s="299">
        <v>2008</v>
      </c>
      <c r="L195" s="300" t="s">
        <v>16</v>
      </c>
      <c r="M195" s="301"/>
      <c r="N195" s="301"/>
      <c r="O195" s="301"/>
      <c r="P195" s="301">
        <v>52</v>
      </c>
      <c r="Q195" s="299">
        <v>56</v>
      </c>
      <c r="R195" s="301">
        <f t="shared" si="7"/>
        <v>54</v>
      </c>
      <c r="S195" s="299">
        <v>41</v>
      </c>
      <c r="T195" s="299">
        <v>57</v>
      </c>
      <c r="U195" s="299">
        <f t="shared" si="8"/>
        <v>-16</v>
      </c>
      <c r="V195" s="299">
        <f t="shared" si="9"/>
        <v>49</v>
      </c>
      <c r="W195" s="301">
        <f t="shared" si="10"/>
        <v>5</v>
      </c>
      <c r="X195" s="304" t="s">
        <v>1550</v>
      </c>
      <c r="Y195" s="304" t="s">
        <v>3703</v>
      </c>
      <c r="Z195" s="304" t="s">
        <v>1547</v>
      </c>
      <c r="AA195" s="294">
        <v>12.7</v>
      </c>
      <c r="AB195" s="292">
        <f t="shared" si="14"/>
        <v>12700000</v>
      </c>
      <c r="AC195" s="292">
        <f t="shared" si="15"/>
        <v>31370000</v>
      </c>
      <c r="AD195" s="295">
        <v>9.93</v>
      </c>
      <c r="AE195" s="305">
        <f t="shared" si="16"/>
        <v>9930000</v>
      </c>
      <c r="AF195" s="306">
        <f t="shared" si="12"/>
        <v>0.2189655172413793</v>
      </c>
      <c r="AG195" s="304"/>
      <c r="AH195" s="304"/>
      <c r="AI195" s="323" t="s">
        <v>4588</v>
      </c>
      <c r="AJ195" s="302"/>
    </row>
    <row r="196" spans="1:36">
      <c r="A196" s="308" t="s">
        <v>4112</v>
      </c>
      <c r="B196" s="292">
        <v>78.459999999999994</v>
      </c>
      <c r="C196" s="293">
        <f t="shared" si="1"/>
        <v>1.3076666666666665</v>
      </c>
      <c r="D196" s="294">
        <f t="shared" si="2"/>
        <v>1.3076666666666665</v>
      </c>
      <c r="E196" s="295">
        <v>60</v>
      </c>
      <c r="F196" s="295">
        <v>40.08</v>
      </c>
      <c r="G196" s="297">
        <f t="shared" si="4"/>
        <v>0.5108335457557992</v>
      </c>
      <c r="H196" s="296">
        <f t="shared" si="5"/>
        <v>38.379999999999995</v>
      </c>
      <c r="I196" s="298">
        <f t="shared" si="6"/>
        <v>0.48916645424420085</v>
      </c>
      <c r="J196" s="292">
        <f t="shared" si="18"/>
        <v>78460000</v>
      </c>
      <c r="K196" s="299">
        <v>2008</v>
      </c>
      <c r="L196" s="300" t="s">
        <v>16</v>
      </c>
      <c r="M196" s="301"/>
      <c r="N196" s="301"/>
      <c r="O196" s="301"/>
      <c r="P196" s="301">
        <v>19</v>
      </c>
      <c r="Q196" s="299">
        <v>36</v>
      </c>
      <c r="R196" s="301">
        <f t="shared" si="7"/>
        <v>27.5</v>
      </c>
      <c r="S196" s="299">
        <v>44</v>
      </c>
      <c r="T196" s="299">
        <v>48</v>
      </c>
      <c r="U196" s="299">
        <f t="shared" si="8"/>
        <v>-4</v>
      </c>
      <c r="V196" s="299">
        <f t="shared" si="9"/>
        <v>46</v>
      </c>
      <c r="W196" s="301">
        <f t="shared" si="10"/>
        <v>-18.5</v>
      </c>
      <c r="X196" s="304" t="s">
        <v>1609</v>
      </c>
      <c r="Y196" s="304" t="s">
        <v>2019</v>
      </c>
      <c r="Z196" s="304" t="s">
        <v>1547</v>
      </c>
      <c r="AA196" s="294">
        <v>16.3</v>
      </c>
      <c r="AB196" s="292">
        <f t="shared" si="14"/>
        <v>16300000</v>
      </c>
      <c r="AC196" s="292">
        <f t="shared" si="15"/>
        <v>40080000</v>
      </c>
      <c r="AD196" s="295">
        <v>38.380000000000003</v>
      </c>
      <c r="AE196" s="305">
        <f t="shared" si="16"/>
        <v>38380000</v>
      </c>
      <c r="AF196" s="306">
        <f t="shared" si="12"/>
        <v>0.27166666666666667</v>
      </c>
      <c r="AG196" s="304"/>
      <c r="AH196" s="304"/>
      <c r="AI196" s="323" t="s">
        <v>4113</v>
      </c>
      <c r="AJ196" s="302"/>
    </row>
    <row r="197" spans="1:36">
      <c r="A197" s="308" t="s">
        <v>4511</v>
      </c>
      <c r="B197" s="292">
        <v>50.65</v>
      </c>
      <c r="C197" s="293">
        <f t="shared" si="1"/>
        <v>0.84416666666666662</v>
      </c>
      <c r="D197" s="294">
        <f t="shared" si="2"/>
        <v>0.84416666666666662</v>
      </c>
      <c r="E197" s="295">
        <v>60</v>
      </c>
      <c r="F197" s="295">
        <v>11.8</v>
      </c>
      <c r="G197" s="297">
        <f t="shared" si="4"/>
        <v>0.23297137216189537</v>
      </c>
      <c r="H197" s="296">
        <f t="shared" si="5"/>
        <v>38.85</v>
      </c>
      <c r="I197" s="298">
        <f t="shared" si="6"/>
        <v>0.76702862783810466</v>
      </c>
      <c r="J197" s="292">
        <f t="shared" si="18"/>
        <v>50650000</v>
      </c>
      <c r="K197" s="299">
        <v>2008</v>
      </c>
      <c r="L197" s="300" t="s">
        <v>16</v>
      </c>
      <c r="M197" s="301"/>
      <c r="N197" s="301"/>
      <c r="O197" s="301"/>
      <c r="P197" s="301">
        <v>19</v>
      </c>
      <c r="Q197" s="299">
        <v>43</v>
      </c>
      <c r="R197" s="301">
        <f t="shared" si="7"/>
        <v>31</v>
      </c>
      <c r="S197" s="299">
        <v>42</v>
      </c>
      <c r="T197" s="299">
        <v>55</v>
      </c>
      <c r="U197" s="299">
        <f t="shared" si="8"/>
        <v>-13</v>
      </c>
      <c r="V197" s="299">
        <f t="shared" si="9"/>
        <v>48.5</v>
      </c>
      <c r="W197" s="301">
        <f t="shared" si="10"/>
        <v>-17.5</v>
      </c>
      <c r="X197" s="304" t="s">
        <v>1701</v>
      </c>
      <c r="Y197" s="304" t="s">
        <v>3088</v>
      </c>
      <c r="Z197" s="304" t="s">
        <v>1547</v>
      </c>
      <c r="AA197" s="294">
        <v>5.25</v>
      </c>
      <c r="AB197" s="292">
        <f t="shared" si="14"/>
        <v>5250000</v>
      </c>
      <c r="AC197" s="292">
        <f t="shared" si="15"/>
        <v>11800000</v>
      </c>
      <c r="AD197" s="295">
        <v>38.85</v>
      </c>
      <c r="AE197" s="305">
        <f t="shared" si="16"/>
        <v>38850000</v>
      </c>
      <c r="AF197" s="306">
        <f t="shared" si="12"/>
        <v>8.7499999999999994E-2</v>
      </c>
      <c r="AG197" s="304"/>
      <c r="AH197" s="304"/>
      <c r="AI197" s="323" t="s">
        <v>4512</v>
      </c>
      <c r="AJ197" s="302"/>
    </row>
    <row r="198" spans="1:36">
      <c r="A198" s="308" t="s">
        <v>4843</v>
      </c>
      <c r="B198" s="292">
        <v>16.72</v>
      </c>
      <c r="C198" s="293">
        <f t="shared" si="1"/>
        <v>0.27866666666666667</v>
      </c>
      <c r="D198" s="294">
        <f t="shared" si="2"/>
        <v>0.27866666666666667</v>
      </c>
      <c r="E198" s="295">
        <v>60</v>
      </c>
      <c r="F198" s="295">
        <v>12.31</v>
      </c>
      <c r="G198" s="297">
        <f t="shared" si="4"/>
        <v>0.73624401913875603</v>
      </c>
      <c r="H198" s="296">
        <f t="shared" si="5"/>
        <v>4.41</v>
      </c>
      <c r="I198" s="298">
        <f t="shared" si="6"/>
        <v>0.26375598086124402</v>
      </c>
      <c r="J198" s="292">
        <f t="shared" si="18"/>
        <v>16719999.999999998</v>
      </c>
      <c r="K198" s="299">
        <v>2008</v>
      </c>
      <c r="L198" s="300" t="s">
        <v>16</v>
      </c>
      <c r="M198" s="301"/>
      <c r="N198" s="301"/>
      <c r="O198" s="301"/>
      <c r="P198" s="301">
        <v>78</v>
      </c>
      <c r="Q198" s="299">
        <v>63</v>
      </c>
      <c r="R198" s="301">
        <f t="shared" si="7"/>
        <v>70.5</v>
      </c>
      <c r="S198" s="299">
        <v>70</v>
      </c>
      <c r="T198" s="299">
        <v>73</v>
      </c>
      <c r="U198" s="299">
        <f t="shared" si="8"/>
        <v>-3</v>
      </c>
      <c r="V198" s="299">
        <f t="shared" si="9"/>
        <v>71.5</v>
      </c>
      <c r="W198" s="301">
        <f t="shared" si="10"/>
        <v>-1</v>
      </c>
      <c r="X198" s="304" t="s">
        <v>1550</v>
      </c>
      <c r="Y198" s="304" t="s">
        <v>1623</v>
      </c>
      <c r="Z198" s="304" t="s">
        <v>1541</v>
      </c>
      <c r="AA198" s="294">
        <v>2.4900000000000002</v>
      </c>
      <c r="AB198" s="292">
        <f t="shared" si="14"/>
        <v>2490000</v>
      </c>
      <c r="AC198" s="292">
        <f t="shared" si="15"/>
        <v>12310000</v>
      </c>
      <c r="AD198" s="295">
        <v>4.41</v>
      </c>
      <c r="AE198" s="305">
        <f t="shared" si="16"/>
        <v>4410000</v>
      </c>
      <c r="AF198" s="306">
        <f t="shared" si="12"/>
        <v>4.1500000000000002E-2</v>
      </c>
      <c r="AG198" s="304"/>
      <c r="AH198" s="304"/>
      <c r="AI198" s="323" t="s">
        <v>4844</v>
      </c>
      <c r="AJ198" s="302"/>
    </row>
    <row r="199" spans="1:36">
      <c r="A199" s="308" t="s">
        <v>4629</v>
      </c>
      <c r="B199" s="292">
        <v>40.869999999999997</v>
      </c>
      <c r="C199" s="293">
        <f t="shared" si="1"/>
        <v>0.65919354838709676</v>
      </c>
      <c r="D199" s="294">
        <f t="shared" si="2"/>
        <v>0.65919354838709676</v>
      </c>
      <c r="E199" s="295">
        <v>62</v>
      </c>
      <c r="F199" s="295">
        <v>32.24</v>
      </c>
      <c r="G199" s="297">
        <f t="shared" si="4"/>
        <v>0.78884267188646939</v>
      </c>
      <c r="H199" s="296">
        <f t="shared" si="5"/>
        <v>8.6300000000000008</v>
      </c>
      <c r="I199" s="298">
        <f t="shared" si="6"/>
        <v>0.21115732811353072</v>
      </c>
      <c r="J199" s="292">
        <f t="shared" si="18"/>
        <v>40870000</v>
      </c>
      <c r="K199" s="299">
        <v>2008</v>
      </c>
      <c r="L199" s="300" t="s">
        <v>16</v>
      </c>
      <c r="M199" s="301"/>
      <c r="N199" s="301"/>
      <c r="O199" s="301"/>
      <c r="P199" s="301">
        <v>14</v>
      </c>
      <c r="Q199" s="299">
        <v>24</v>
      </c>
      <c r="R199" s="301">
        <f t="shared" si="7"/>
        <v>19</v>
      </c>
      <c r="S199" s="299">
        <v>38</v>
      </c>
      <c r="T199" s="299">
        <v>39</v>
      </c>
      <c r="U199" s="299">
        <f t="shared" si="8"/>
        <v>-1</v>
      </c>
      <c r="V199" s="299">
        <f t="shared" si="9"/>
        <v>38.5</v>
      </c>
      <c r="W199" s="301">
        <f t="shared" si="10"/>
        <v>-19.5</v>
      </c>
      <c r="X199" s="304" t="s">
        <v>1550</v>
      </c>
      <c r="Y199" s="304" t="s">
        <v>3703</v>
      </c>
      <c r="Z199" s="304" t="s">
        <v>1547</v>
      </c>
      <c r="AA199" s="294">
        <v>13.91</v>
      </c>
      <c r="AB199" s="292">
        <f t="shared" si="14"/>
        <v>13910000</v>
      </c>
      <c r="AC199" s="292">
        <f t="shared" si="15"/>
        <v>32240000.000000004</v>
      </c>
      <c r="AD199" s="295">
        <v>8.6300000000000008</v>
      </c>
      <c r="AE199" s="305">
        <f t="shared" si="16"/>
        <v>8630000</v>
      </c>
      <c r="AF199" s="306">
        <f t="shared" si="12"/>
        <v>0.22435483870967743</v>
      </c>
      <c r="AG199" s="304"/>
      <c r="AH199" s="304"/>
      <c r="AI199" s="323" t="s">
        <v>4630</v>
      </c>
      <c r="AJ199" s="302"/>
    </row>
    <row r="200" spans="1:36">
      <c r="A200" s="308" t="s">
        <v>3599</v>
      </c>
      <c r="B200" s="292">
        <v>128.11000000000001</v>
      </c>
      <c r="C200" s="293">
        <f t="shared" si="1"/>
        <v>1.9709230769230772</v>
      </c>
      <c r="D200" s="294">
        <f t="shared" si="2"/>
        <v>1.9709230769230772</v>
      </c>
      <c r="E200" s="295">
        <v>65</v>
      </c>
      <c r="F200" s="295">
        <v>100.47</v>
      </c>
      <c r="G200" s="297">
        <f t="shared" si="4"/>
        <v>0.78424791195066734</v>
      </c>
      <c r="H200" s="296">
        <f t="shared" si="5"/>
        <v>27.64</v>
      </c>
      <c r="I200" s="298">
        <f t="shared" si="6"/>
        <v>0.21575208804933257</v>
      </c>
      <c r="J200" s="292">
        <f t="shared" si="18"/>
        <v>128110000.00000001</v>
      </c>
      <c r="K200" s="299">
        <v>2008</v>
      </c>
      <c r="L200" s="300" t="s">
        <v>16</v>
      </c>
      <c r="M200" s="301"/>
      <c r="N200" s="301"/>
      <c r="O200" s="301"/>
      <c r="P200" s="301">
        <v>54</v>
      </c>
      <c r="Q200" s="299">
        <v>51</v>
      </c>
      <c r="R200" s="301">
        <f t="shared" si="7"/>
        <v>52.5</v>
      </c>
      <c r="S200" s="299">
        <v>68</v>
      </c>
      <c r="T200" s="299">
        <v>71</v>
      </c>
      <c r="U200" s="299">
        <f t="shared" si="8"/>
        <v>-3</v>
      </c>
      <c r="V200" s="299">
        <f t="shared" si="9"/>
        <v>69.5</v>
      </c>
      <c r="W200" s="301">
        <f t="shared" si="10"/>
        <v>-17</v>
      </c>
      <c r="X200" s="304" t="s">
        <v>1550</v>
      </c>
      <c r="Y200" s="304" t="s">
        <v>1550</v>
      </c>
      <c r="Z200" s="304" t="s">
        <v>1547</v>
      </c>
      <c r="AA200" s="294">
        <v>30.94</v>
      </c>
      <c r="AB200" s="292">
        <f t="shared" si="14"/>
        <v>30940000</v>
      </c>
      <c r="AC200" s="292">
        <f t="shared" si="15"/>
        <v>100470000</v>
      </c>
      <c r="AD200" s="295">
        <v>27.64</v>
      </c>
      <c r="AE200" s="305">
        <f t="shared" si="16"/>
        <v>27640000</v>
      </c>
      <c r="AF200" s="306">
        <f t="shared" si="12"/>
        <v>0.47600000000000003</v>
      </c>
      <c r="AG200" s="304"/>
      <c r="AH200" s="304"/>
      <c r="AI200" s="323" t="s">
        <v>3600</v>
      </c>
      <c r="AJ200" s="302"/>
    </row>
    <row r="201" spans="1:36">
      <c r="A201" s="308" t="s">
        <v>4306</v>
      </c>
      <c r="B201" s="292">
        <v>71.239999999999995</v>
      </c>
      <c r="C201" s="293">
        <f t="shared" si="1"/>
        <v>1.0959999999999999</v>
      </c>
      <c r="D201" s="294">
        <f t="shared" si="2"/>
        <v>1.0959999999999999</v>
      </c>
      <c r="E201" s="295">
        <v>65</v>
      </c>
      <c r="F201" s="295">
        <v>25.88</v>
      </c>
      <c r="G201" s="297">
        <f t="shared" si="4"/>
        <v>0.36327905670971367</v>
      </c>
      <c r="H201" s="296">
        <f t="shared" si="5"/>
        <v>45.36</v>
      </c>
      <c r="I201" s="298">
        <f t="shared" si="6"/>
        <v>0.63672094329028639</v>
      </c>
      <c r="J201" s="292">
        <f t="shared" si="18"/>
        <v>71240000</v>
      </c>
      <c r="K201" s="299">
        <v>2008</v>
      </c>
      <c r="L201" s="300" t="s">
        <v>16</v>
      </c>
      <c r="M201" s="301"/>
      <c r="N201" s="301"/>
      <c r="O201" s="301"/>
      <c r="P201" s="301">
        <v>15</v>
      </c>
      <c r="Q201" s="299">
        <v>33</v>
      </c>
      <c r="R201" s="301">
        <f t="shared" si="7"/>
        <v>24</v>
      </c>
      <c r="S201" s="299">
        <v>36</v>
      </c>
      <c r="T201" s="299">
        <v>53</v>
      </c>
      <c r="U201" s="299">
        <f t="shared" si="8"/>
        <v>-17</v>
      </c>
      <c r="V201" s="299">
        <f t="shared" si="9"/>
        <v>44.5</v>
      </c>
      <c r="W201" s="301">
        <f t="shared" si="10"/>
        <v>-20.5</v>
      </c>
      <c r="X201" s="304" t="s">
        <v>1609</v>
      </c>
      <c r="Y201" s="304" t="s">
        <v>3032</v>
      </c>
      <c r="Z201" s="304" t="s">
        <v>1547</v>
      </c>
      <c r="AA201" s="294">
        <v>9.51</v>
      </c>
      <c r="AB201" s="292">
        <f t="shared" si="14"/>
        <v>9510000</v>
      </c>
      <c r="AC201" s="292">
        <f t="shared" si="15"/>
        <v>25880000</v>
      </c>
      <c r="AD201" s="295">
        <v>45.36</v>
      </c>
      <c r="AE201" s="305">
        <f t="shared" si="16"/>
        <v>45360000</v>
      </c>
      <c r="AF201" s="306">
        <f t="shared" si="12"/>
        <v>0.14630769230769231</v>
      </c>
      <c r="AG201" s="304"/>
      <c r="AH201" s="304"/>
      <c r="AI201" s="323" t="s">
        <v>4307</v>
      </c>
      <c r="AJ201" s="302"/>
    </row>
    <row r="202" spans="1:36">
      <c r="A202" s="291" t="s">
        <v>560</v>
      </c>
      <c r="B202" s="292">
        <v>609.84</v>
      </c>
      <c r="C202" s="293">
        <f t="shared" si="1"/>
        <v>9.24</v>
      </c>
      <c r="D202" s="294">
        <f t="shared" si="2"/>
        <v>9.24</v>
      </c>
      <c r="E202" s="295">
        <v>66</v>
      </c>
      <c r="F202" s="295">
        <v>144.13</v>
      </c>
      <c r="G202" s="297">
        <f t="shared" si="4"/>
        <v>0.23634067952249768</v>
      </c>
      <c r="H202" s="296">
        <f t="shared" si="5"/>
        <v>465.71000000000004</v>
      </c>
      <c r="I202" s="298">
        <f t="shared" si="6"/>
        <v>0.76365932047750229</v>
      </c>
      <c r="J202" s="292">
        <f t="shared" si="18"/>
        <v>609840000</v>
      </c>
      <c r="K202" s="299">
        <v>2008</v>
      </c>
      <c r="L202" s="300" t="s">
        <v>16</v>
      </c>
      <c r="M202" s="301"/>
      <c r="N202" s="301"/>
      <c r="O202" s="301"/>
      <c r="P202" s="301">
        <v>53</v>
      </c>
      <c r="Q202" s="299">
        <v>51</v>
      </c>
      <c r="R202" s="321">
        <f t="shared" si="7"/>
        <v>52</v>
      </c>
      <c r="S202" s="299">
        <v>76</v>
      </c>
      <c r="T202" s="299">
        <v>72</v>
      </c>
      <c r="U202" s="292">
        <f t="shared" si="8"/>
        <v>4</v>
      </c>
      <c r="V202" s="299">
        <f t="shared" si="9"/>
        <v>74</v>
      </c>
      <c r="W202" s="321">
        <f t="shared" si="10"/>
        <v>-22</v>
      </c>
      <c r="X202" s="304" t="s">
        <v>1550</v>
      </c>
      <c r="Y202" s="304" t="s">
        <v>1804</v>
      </c>
      <c r="Z202" s="304" t="s">
        <v>1541</v>
      </c>
      <c r="AA202" s="294">
        <v>27.75</v>
      </c>
      <c r="AB202" s="292">
        <f t="shared" si="14"/>
        <v>27750000</v>
      </c>
      <c r="AC202" s="292">
        <f t="shared" si="15"/>
        <v>144130000</v>
      </c>
      <c r="AD202" s="295">
        <v>465.71</v>
      </c>
      <c r="AE202" s="305">
        <f t="shared" si="16"/>
        <v>465710000</v>
      </c>
      <c r="AF202" s="306">
        <f t="shared" si="12"/>
        <v>0.42045454545454547</v>
      </c>
      <c r="AG202" s="304"/>
      <c r="AH202" s="304"/>
      <c r="AI202" s="323" t="s">
        <v>1805</v>
      </c>
      <c r="AJ202" s="302"/>
    </row>
    <row r="203" spans="1:36">
      <c r="A203" s="308" t="s">
        <v>3782</v>
      </c>
      <c r="B203" s="292">
        <v>115.09</v>
      </c>
      <c r="C203" s="293">
        <f t="shared" si="1"/>
        <v>1.7050370370370371</v>
      </c>
      <c r="D203" s="294">
        <f t="shared" si="2"/>
        <v>1.7050370370370371</v>
      </c>
      <c r="E203" s="295">
        <v>67.5</v>
      </c>
      <c r="F203" s="295">
        <v>39.39</v>
      </c>
      <c r="G203" s="297">
        <f t="shared" si="4"/>
        <v>0.34225388826136066</v>
      </c>
      <c r="H203" s="296">
        <f t="shared" si="5"/>
        <v>75.7</v>
      </c>
      <c r="I203" s="298">
        <f t="shared" si="6"/>
        <v>0.65774611173863928</v>
      </c>
      <c r="J203" s="292">
        <f t="shared" si="18"/>
        <v>115090000</v>
      </c>
      <c r="K203" s="299">
        <v>2008</v>
      </c>
      <c r="L203" s="300" t="s">
        <v>16</v>
      </c>
      <c r="M203" s="301"/>
      <c r="N203" s="301"/>
      <c r="O203" s="301"/>
      <c r="P203" s="301">
        <v>53</v>
      </c>
      <c r="Q203" s="299">
        <v>57</v>
      </c>
      <c r="R203" s="321">
        <f t="shared" si="7"/>
        <v>55</v>
      </c>
      <c r="S203" s="299">
        <v>65</v>
      </c>
      <c r="T203" s="299">
        <v>72</v>
      </c>
      <c r="U203" s="312">
        <f t="shared" si="8"/>
        <v>-7</v>
      </c>
      <c r="V203" s="312">
        <f t="shared" si="9"/>
        <v>68.5</v>
      </c>
      <c r="W203" s="312">
        <f t="shared" si="10"/>
        <v>-13.5</v>
      </c>
      <c r="X203" s="304" t="s">
        <v>1609</v>
      </c>
      <c r="Y203" s="304" t="s">
        <v>3783</v>
      </c>
      <c r="Z203" s="304" t="s">
        <v>1541</v>
      </c>
      <c r="AA203" s="294">
        <v>12.9</v>
      </c>
      <c r="AB203" s="292">
        <f t="shared" si="14"/>
        <v>12900000</v>
      </c>
      <c r="AC203" s="292">
        <f t="shared" si="15"/>
        <v>39390000</v>
      </c>
      <c r="AD203" s="295">
        <v>75.7</v>
      </c>
      <c r="AE203" s="305">
        <f t="shared" si="16"/>
        <v>75700000</v>
      </c>
      <c r="AF203" s="306">
        <f t="shared" si="12"/>
        <v>0.19111111111111112</v>
      </c>
      <c r="AG203" s="304"/>
      <c r="AH203" s="304"/>
      <c r="AI203" s="323" t="s">
        <v>3784</v>
      </c>
      <c r="AJ203" s="302"/>
    </row>
    <row r="204" spans="1:36">
      <c r="A204" s="308" t="s">
        <v>2819</v>
      </c>
      <c r="B204" s="292">
        <v>223.24</v>
      </c>
      <c r="C204" s="293">
        <f t="shared" si="1"/>
        <v>3.1891428571428571</v>
      </c>
      <c r="D204" s="294">
        <f t="shared" si="2"/>
        <v>3.1891428571428571</v>
      </c>
      <c r="E204" s="295">
        <v>70</v>
      </c>
      <c r="F204" s="295">
        <v>97.69</v>
      </c>
      <c r="G204" s="297">
        <f t="shared" si="4"/>
        <v>0.43760078838917754</v>
      </c>
      <c r="H204" s="296">
        <f t="shared" si="5"/>
        <v>125.55</v>
      </c>
      <c r="I204" s="298">
        <f t="shared" si="6"/>
        <v>0.5623992116108224</v>
      </c>
      <c r="J204" s="292">
        <f t="shared" si="18"/>
        <v>223240000</v>
      </c>
      <c r="K204" s="299">
        <v>2008</v>
      </c>
      <c r="L204" s="300" t="s">
        <v>16</v>
      </c>
      <c r="M204" s="301"/>
      <c r="N204" s="301"/>
      <c r="O204" s="301"/>
      <c r="P204" s="301">
        <v>43</v>
      </c>
      <c r="Q204" s="299">
        <v>46</v>
      </c>
      <c r="R204" s="321">
        <f t="shared" si="7"/>
        <v>44.5</v>
      </c>
      <c r="S204" s="299">
        <v>72</v>
      </c>
      <c r="T204" s="299">
        <v>67</v>
      </c>
      <c r="U204" s="312">
        <f t="shared" si="8"/>
        <v>5</v>
      </c>
      <c r="V204" s="312">
        <f t="shared" si="9"/>
        <v>69.5</v>
      </c>
      <c r="W204" s="312">
        <f t="shared" si="10"/>
        <v>-25</v>
      </c>
      <c r="X204" s="304" t="s">
        <v>1550</v>
      </c>
      <c r="Y204" s="304" t="s">
        <v>1623</v>
      </c>
      <c r="Z204" s="304" t="s">
        <v>1541</v>
      </c>
      <c r="AA204" s="294">
        <v>18.260000000000002</v>
      </c>
      <c r="AB204" s="292">
        <f t="shared" si="14"/>
        <v>18260000</v>
      </c>
      <c r="AC204" s="292">
        <f t="shared" si="15"/>
        <v>97690000</v>
      </c>
      <c r="AD204" s="295">
        <v>125.55</v>
      </c>
      <c r="AE204" s="305">
        <f t="shared" si="16"/>
        <v>125550000</v>
      </c>
      <c r="AF204" s="306">
        <f t="shared" si="12"/>
        <v>0.2608571428571429</v>
      </c>
      <c r="AG204" s="304"/>
      <c r="AH204" s="304"/>
      <c r="AI204" s="323" t="s">
        <v>2820</v>
      </c>
      <c r="AJ204" s="302"/>
    </row>
    <row r="205" spans="1:36">
      <c r="A205" s="308" t="s">
        <v>4471</v>
      </c>
      <c r="B205" s="292">
        <v>64.16</v>
      </c>
      <c r="C205" s="293">
        <f t="shared" si="1"/>
        <v>0.91657142857142848</v>
      </c>
      <c r="D205" s="294">
        <f t="shared" si="2"/>
        <v>0.91657142857142848</v>
      </c>
      <c r="E205" s="295">
        <v>70</v>
      </c>
      <c r="F205" s="295">
        <v>60.49</v>
      </c>
      <c r="G205" s="297">
        <f t="shared" si="4"/>
        <v>0.94279925187032432</v>
      </c>
      <c r="H205" s="296">
        <f t="shared" si="5"/>
        <v>3.6699999999999995</v>
      </c>
      <c r="I205" s="298">
        <f t="shared" si="6"/>
        <v>5.7200748129675807E-2</v>
      </c>
      <c r="J205" s="292">
        <f t="shared" si="18"/>
        <v>64160000</v>
      </c>
      <c r="K205" s="299">
        <v>2008</v>
      </c>
      <c r="L205" s="300" t="s">
        <v>16</v>
      </c>
      <c r="M205" s="301"/>
      <c r="N205" s="301"/>
      <c r="O205" s="301"/>
      <c r="P205" s="301">
        <v>63</v>
      </c>
      <c r="Q205" s="299">
        <v>55</v>
      </c>
      <c r="R205" s="301">
        <f t="shared" si="7"/>
        <v>59</v>
      </c>
      <c r="S205" s="299">
        <v>59</v>
      </c>
      <c r="T205" s="299">
        <v>63</v>
      </c>
      <c r="U205" s="299">
        <f t="shared" si="8"/>
        <v>-4</v>
      </c>
      <c r="V205" s="299">
        <f t="shared" si="9"/>
        <v>61</v>
      </c>
      <c r="W205" s="301">
        <f t="shared" si="10"/>
        <v>-2</v>
      </c>
      <c r="X205" s="304" t="s">
        <v>1550</v>
      </c>
      <c r="Y205" s="304" t="s">
        <v>1623</v>
      </c>
      <c r="Z205" s="304" t="s">
        <v>1547</v>
      </c>
      <c r="AA205" s="294">
        <v>17.41</v>
      </c>
      <c r="AB205" s="292">
        <f t="shared" si="14"/>
        <v>17410000</v>
      </c>
      <c r="AC205" s="292">
        <f t="shared" si="15"/>
        <v>60490000</v>
      </c>
      <c r="AD205" s="295">
        <v>3.67</v>
      </c>
      <c r="AE205" s="305">
        <f t="shared" si="16"/>
        <v>3670000</v>
      </c>
      <c r="AF205" s="306">
        <f t="shared" si="12"/>
        <v>0.24871428571428572</v>
      </c>
      <c r="AG205" s="304"/>
      <c r="AH205" s="304"/>
      <c r="AI205" s="323" t="s">
        <v>4472</v>
      </c>
      <c r="AJ205" s="302"/>
    </row>
    <row r="206" spans="1:36">
      <c r="A206" s="308" t="s">
        <v>3921</v>
      </c>
      <c r="B206" s="292">
        <v>111.23</v>
      </c>
      <c r="C206" s="293">
        <f t="shared" si="1"/>
        <v>1.5342068965517242</v>
      </c>
      <c r="D206" s="294">
        <f t="shared" si="2"/>
        <v>1.5342068965517242</v>
      </c>
      <c r="E206" s="295">
        <v>72.5</v>
      </c>
      <c r="F206" s="295">
        <v>70.23</v>
      </c>
      <c r="G206" s="297">
        <f t="shared" si="4"/>
        <v>0.6313944079834577</v>
      </c>
      <c r="H206" s="296">
        <f t="shared" si="5"/>
        <v>41</v>
      </c>
      <c r="I206" s="298">
        <f t="shared" si="6"/>
        <v>0.3686055920165423</v>
      </c>
      <c r="J206" s="292">
        <f t="shared" si="18"/>
        <v>111230000</v>
      </c>
      <c r="K206" s="299">
        <v>2008</v>
      </c>
      <c r="L206" s="300" t="s">
        <v>16</v>
      </c>
      <c r="M206" s="301"/>
      <c r="N206" s="301"/>
      <c r="O206" s="301"/>
      <c r="P206" s="301">
        <v>11</v>
      </c>
      <c r="Q206" s="299">
        <v>29</v>
      </c>
      <c r="R206" s="301">
        <f t="shared" si="7"/>
        <v>20</v>
      </c>
      <c r="S206" s="299">
        <v>53</v>
      </c>
      <c r="T206" s="299">
        <v>44</v>
      </c>
      <c r="U206" s="299">
        <f t="shared" si="8"/>
        <v>9</v>
      </c>
      <c r="V206" s="299">
        <f t="shared" si="9"/>
        <v>48.5</v>
      </c>
      <c r="W206" s="301">
        <f t="shared" si="10"/>
        <v>-28.5</v>
      </c>
      <c r="X206" s="304" t="s">
        <v>1701</v>
      </c>
      <c r="Y206" s="304" t="s">
        <v>3922</v>
      </c>
      <c r="Z206" s="304" t="s">
        <v>1547</v>
      </c>
      <c r="AA206" s="294">
        <v>21.6</v>
      </c>
      <c r="AB206" s="292">
        <f t="shared" si="14"/>
        <v>21600000</v>
      </c>
      <c r="AC206" s="292">
        <f t="shared" si="15"/>
        <v>70230000</v>
      </c>
      <c r="AD206" s="295">
        <v>41</v>
      </c>
      <c r="AE206" s="305">
        <f t="shared" si="16"/>
        <v>41000000</v>
      </c>
      <c r="AF206" s="306">
        <f t="shared" si="12"/>
        <v>0.29793103448275865</v>
      </c>
      <c r="AG206" s="304"/>
      <c r="AH206" s="304"/>
      <c r="AI206" s="323" t="s">
        <v>3923</v>
      </c>
      <c r="AJ206" s="302"/>
    </row>
    <row r="207" spans="1:36">
      <c r="A207" s="291" t="s">
        <v>1303</v>
      </c>
      <c r="B207" s="292">
        <v>341.43</v>
      </c>
      <c r="C207" s="293">
        <f t="shared" si="1"/>
        <v>4.5524000000000004</v>
      </c>
      <c r="D207" s="294">
        <f t="shared" si="2"/>
        <v>4.5524000000000004</v>
      </c>
      <c r="E207" s="295">
        <v>75</v>
      </c>
      <c r="F207" s="295">
        <v>134.51</v>
      </c>
      <c r="G207" s="297">
        <f t="shared" si="4"/>
        <v>0.39396069472512663</v>
      </c>
      <c r="H207" s="296">
        <f t="shared" si="5"/>
        <v>206.92000000000002</v>
      </c>
      <c r="I207" s="298">
        <f t="shared" si="6"/>
        <v>0.60603930527487337</v>
      </c>
      <c r="J207" s="292">
        <f t="shared" si="18"/>
        <v>341430000</v>
      </c>
      <c r="K207" s="299">
        <v>2008</v>
      </c>
      <c r="L207" s="300" t="s">
        <v>16</v>
      </c>
      <c r="M207" s="301"/>
      <c r="N207" s="301"/>
      <c r="O207" s="301"/>
      <c r="P207" s="301">
        <v>73</v>
      </c>
      <c r="Q207" s="299">
        <v>64</v>
      </c>
      <c r="R207" s="301">
        <f t="shared" si="7"/>
        <v>68.5</v>
      </c>
      <c r="S207" s="299">
        <v>72</v>
      </c>
      <c r="T207" s="299">
        <v>66</v>
      </c>
      <c r="U207" s="299">
        <f t="shared" si="8"/>
        <v>6</v>
      </c>
      <c r="V207" s="299">
        <f t="shared" si="9"/>
        <v>69</v>
      </c>
      <c r="W207" s="301">
        <f t="shared" si="10"/>
        <v>-0.5</v>
      </c>
      <c r="X207" s="304" t="s">
        <v>1609</v>
      </c>
      <c r="Y207" s="304" t="s">
        <v>1815</v>
      </c>
      <c r="Z207" s="304" t="s">
        <v>1541</v>
      </c>
      <c r="AA207" s="294">
        <v>50.93</v>
      </c>
      <c r="AB207" s="292">
        <f t="shared" si="14"/>
        <v>50930000</v>
      </c>
      <c r="AC207" s="292">
        <f t="shared" si="15"/>
        <v>134510000</v>
      </c>
      <c r="AD207" s="295">
        <v>206.92</v>
      </c>
      <c r="AE207" s="305">
        <f t="shared" si="16"/>
        <v>206920000</v>
      </c>
      <c r="AF207" s="306">
        <f t="shared" si="12"/>
        <v>0.67906666666666671</v>
      </c>
      <c r="AG207" s="304"/>
      <c r="AH207" s="304"/>
      <c r="AI207" s="323" t="s">
        <v>2313</v>
      </c>
      <c r="AJ207" s="302"/>
    </row>
    <row r="208" spans="1:36">
      <c r="A208" s="308" t="s">
        <v>3118</v>
      </c>
      <c r="B208" s="292">
        <v>200.28</v>
      </c>
      <c r="C208" s="293">
        <f t="shared" si="1"/>
        <v>2.6703999999999999</v>
      </c>
      <c r="D208" s="294">
        <f t="shared" si="2"/>
        <v>2.6703999999999999</v>
      </c>
      <c r="E208" s="295">
        <v>75</v>
      </c>
      <c r="F208" s="295">
        <v>83.08</v>
      </c>
      <c r="G208" s="297">
        <f t="shared" si="4"/>
        <v>0.41481925304573597</v>
      </c>
      <c r="H208" s="296">
        <f t="shared" si="5"/>
        <v>117.2</v>
      </c>
      <c r="I208" s="298">
        <f t="shared" si="6"/>
        <v>0.58518074695426403</v>
      </c>
      <c r="J208" s="292">
        <f t="shared" si="18"/>
        <v>200280000</v>
      </c>
      <c r="K208" s="299">
        <v>2008</v>
      </c>
      <c r="L208" s="300" t="s">
        <v>16</v>
      </c>
      <c r="M208" s="301"/>
      <c r="N208" s="301"/>
      <c r="O208" s="301"/>
      <c r="P208" s="301">
        <v>58</v>
      </c>
      <c r="Q208" s="299">
        <v>56</v>
      </c>
      <c r="R208" s="321">
        <f t="shared" si="7"/>
        <v>57</v>
      </c>
      <c r="S208" s="299">
        <v>66</v>
      </c>
      <c r="T208" s="299">
        <v>60</v>
      </c>
      <c r="U208" s="312">
        <f t="shared" si="8"/>
        <v>6</v>
      </c>
      <c r="V208" s="312">
        <f t="shared" si="9"/>
        <v>63</v>
      </c>
      <c r="W208" s="312">
        <f t="shared" si="10"/>
        <v>-6</v>
      </c>
      <c r="X208" s="319" t="s">
        <v>1534</v>
      </c>
      <c r="Y208" s="304" t="s">
        <v>3119</v>
      </c>
      <c r="Z208" s="304" t="s">
        <v>1536</v>
      </c>
      <c r="AA208" s="294">
        <v>21.03</v>
      </c>
      <c r="AB208" s="292">
        <f t="shared" si="14"/>
        <v>21030000</v>
      </c>
      <c r="AC208" s="292">
        <f t="shared" si="15"/>
        <v>83080000</v>
      </c>
      <c r="AD208" s="295">
        <v>117.2</v>
      </c>
      <c r="AE208" s="305">
        <f t="shared" si="16"/>
        <v>117200000</v>
      </c>
      <c r="AF208" s="306">
        <f t="shared" si="12"/>
        <v>0.28040000000000004</v>
      </c>
      <c r="AG208" s="304"/>
      <c r="AH208" s="304"/>
      <c r="AI208" s="323" t="s">
        <v>3120</v>
      </c>
      <c r="AJ208" s="302"/>
    </row>
    <row r="209" spans="1:36">
      <c r="A209" s="308" t="s">
        <v>3081</v>
      </c>
      <c r="B209" s="292">
        <v>211.34</v>
      </c>
      <c r="C209" s="293">
        <f t="shared" si="1"/>
        <v>2.7094871794871795</v>
      </c>
      <c r="D209" s="294">
        <f t="shared" si="2"/>
        <v>2.7094871794871795</v>
      </c>
      <c r="E209" s="295">
        <v>78</v>
      </c>
      <c r="F209" s="295">
        <v>49.55</v>
      </c>
      <c r="G209" s="297">
        <f t="shared" si="4"/>
        <v>0.23445632629885491</v>
      </c>
      <c r="H209" s="296">
        <f t="shared" si="5"/>
        <v>161.79</v>
      </c>
      <c r="I209" s="298">
        <f t="shared" si="6"/>
        <v>0.76554367370114507</v>
      </c>
      <c r="J209" s="292">
        <f t="shared" si="18"/>
        <v>211340000</v>
      </c>
      <c r="K209" s="299">
        <v>2008</v>
      </c>
      <c r="L209" s="300" t="s">
        <v>16</v>
      </c>
      <c r="M209" s="301"/>
      <c r="N209" s="301"/>
      <c r="O209" s="301"/>
      <c r="P209" s="301">
        <v>55</v>
      </c>
      <c r="Q209" s="299">
        <v>53</v>
      </c>
      <c r="R209" s="301">
        <f t="shared" si="7"/>
        <v>54</v>
      </c>
      <c r="S209" s="299">
        <v>69</v>
      </c>
      <c r="T209" s="299">
        <v>70</v>
      </c>
      <c r="U209" s="299">
        <f t="shared" si="8"/>
        <v>-1</v>
      </c>
      <c r="V209" s="299">
        <f t="shared" si="9"/>
        <v>69.5</v>
      </c>
      <c r="W209" s="301">
        <f t="shared" si="10"/>
        <v>-15.5</v>
      </c>
      <c r="X209" s="304" t="s">
        <v>1701</v>
      </c>
      <c r="Y209" s="304" t="s">
        <v>3082</v>
      </c>
      <c r="Z209" s="304" t="s">
        <v>1547</v>
      </c>
      <c r="AA209" s="294">
        <v>14.8</v>
      </c>
      <c r="AB209" s="292">
        <f t="shared" si="14"/>
        <v>14800000</v>
      </c>
      <c r="AC209" s="292">
        <f t="shared" si="15"/>
        <v>49550000</v>
      </c>
      <c r="AD209" s="295">
        <v>161.79</v>
      </c>
      <c r="AE209" s="305">
        <f t="shared" si="16"/>
        <v>161790000</v>
      </c>
      <c r="AF209" s="306">
        <f t="shared" si="12"/>
        <v>0.18974358974358976</v>
      </c>
      <c r="AG209" s="304"/>
      <c r="AH209" s="304"/>
      <c r="AI209" s="323" t="s">
        <v>3083</v>
      </c>
      <c r="AJ209" s="302"/>
    </row>
    <row r="210" spans="1:36">
      <c r="A210" s="308" t="s">
        <v>2981</v>
      </c>
      <c r="B210" s="292">
        <v>230.69</v>
      </c>
      <c r="C210" s="293">
        <f t="shared" si="1"/>
        <v>2.8836249999999999</v>
      </c>
      <c r="D210" s="294">
        <f t="shared" si="2"/>
        <v>2.8836249999999999</v>
      </c>
      <c r="E210" s="295">
        <v>80</v>
      </c>
      <c r="F210" s="295">
        <v>130.32</v>
      </c>
      <c r="G210" s="297">
        <f t="shared" si="4"/>
        <v>0.56491395379080145</v>
      </c>
      <c r="H210" s="296">
        <f t="shared" si="5"/>
        <v>100.37</v>
      </c>
      <c r="I210" s="298">
        <f t="shared" si="6"/>
        <v>0.4350860462091985</v>
      </c>
      <c r="J210" s="292">
        <f t="shared" si="18"/>
        <v>230690000</v>
      </c>
      <c r="K210" s="299">
        <v>2008</v>
      </c>
      <c r="L210" s="300" t="s">
        <v>16</v>
      </c>
      <c r="M210" s="301"/>
      <c r="N210" s="301"/>
      <c r="O210" s="301"/>
      <c r="P210" s="301">
        <v>51</v>
      </c>
      <c r="Q210" s="299">
        <v>54</v>
      </c>
      <c r="R210" s="321">
        <f t="shared" si="7"/>
        <v>52.5</v>
      </c>
      <c r="S210" s="299">
        <v>73</v>
      </c>
      <c r="T210" s="299">
        <v>73</v>
      </c>
      <c r="U210" s="312">
        <f t="shared" si="8"/>
        <v>0</v>
      </c>
      <c r="V210" s="312">
        <f t="shared" si="9"/>
        <v>73</v>
      </c>
      <c r="W210" s="312">
        <f t="shared" si="10"/>
        <v>-20.5</v>
      </c>
      <c r="X210" s="304" t="s">
        <v>1609</v>
      </c>
      <c r="Y210" s="304" t="s">
        <v>2982</v>
      </c>
      <c r="Z210" s="304" t="s">
        <v>1541</v>
      </c>
      <c r="AA210" s="294">
        <v>38.700000000000003</v>
      </c>
      <c r="AB210" s="292">
        <f t="shared" si="14"/>
        <v>38700000</v>
      </c>
      <c r="AC210" s="292">
        <f t="shared" si="15"/>
        <v>130320000</v>
      </c>
      <c r="AD210" s="295">
        <v>100.37</v>
      </c>
      <c r="AE210" s="305">
        <f t="shared" si="16"/>
        <v>100370000</v>
      </c>
      <c r="AF210" s="306">
        <f t="shared" si="12"/>
        <v>0.48375000000000001</v>
      </c>
      <c r="AG210" s="304"/>
      <c r="AH210" s="304"/>
      <c r="AI210" s="323" t="s">
        <v>2983</v>
      </c>
      <c r="AJ210" s="302"/>
    </row>
    <row r="211" spans="1:36">
      <c r="A211" s="308" t="s">
        <v>3127</v>
      </c>
      <c r="B211" s="292">
        <v>212.87</v>
      </c>
      <c r="C211" s="293">
        <f t="shared" si="1"/>
        <v>2.6608749999999999</v>
      </c>
      <c r="D211" s="294">
        <f t="shared" si="2"/>
        <v>2.6608749999999999</v>
      </c>
      <c r="E211" s="295">
        <v>80</v>
      </c>
      <c r="F211" s="295">
        <v>110.1</v>
      </c>
      <c r="G211" s="297">
        <f t="shared" si="4"/>
        <v>0.51721708084746554</v>
      </c>
      <c r="H211" s="296">
        <f t="shared" si="5"/>
        <v>102.77</v>
      </c>
      <c r="I211" s="298">
        <f t="shared" si="6"/>
        <v>0.48278291915253441</v>
      </c>
      <c r="J211" s="292">
        <f t="shared" si="18"/>
        <v>212870000</v>
      </c>
      <c r="K211" s="299">
        <v>2008</v>
      </c>
      <c r="L211" s="300" t="s">
        <v>16</v>
      </c>
      <c r="M211" s="301"/>
      <c r="N211" s="301"/>
      <c r="O211" s="301"/>
      <c r="P211" s="301">
        <v>25</v>
      </c>
      <c r="Q211" s="299">
        <v>33</v>
      </c>
      <c r="R211" s="321">
        <f t="shared" si="7"/>
        <v>29</v>
      </c>
      <c r="S211" s="299">
        <v>63</v>
      </c>
      <c r="T211" s="299">
        <v>59</v>
      </c>
      <c r="U211" s="312">
        <f t="shared" si="8"/>
        <v>4</v>
      </c>
      <c r="V211" s="312">
        <f t="shared" si="9"/>
        <v>61</v>
      </c>
      <c r="W211" s="312">
        <f t="shared" si="10"/>
        <v>-32</v>
      </c>
      <c r="X211" s="304" t="s">
        <v>1550</v>
      </c>
      <c r="Y211" s="304" t="s">
        <v>3125</v>
      </c>
      <c r="Z211" s="304" t="s">
        <v>1547</v>
      </c>
      <c r="AA211" s="294">
        <v>27.5</v>
      </c>
      <c r="AB211" s="292">
        <f t="shared" si="14"/>
        <v>27500000</v>
      </c>
      <c r="AC211" s="292">
        <f t="shared" si="15"/>
        <v>110100000</v>
      </c>
      <c r="AD211" s="295">
        <v>102.77</v>
      </c>
      <c r="AE211" s="305">
        <f t="shared" si="16"/>
        <v>102770000</v>
      </c>
      <c r="AF211" s="306">
        <f t="shared" si="12"/>
        <v>0.34375</v>
      </c>
      <c r="AG211" s="304"/>
      <c r="AH211" s="304"/>
      <c r="AI211" s="323" t="s">
        <v>3128</v>
      </c>
      <c r="AJ211" s="302"/>
    </row>
    <row r="212" spans="1:36">
      <c r="A212" s="308" t="s">
        <v>3209</v>
      </c>
      <c r="B212" s="292">
        <v>199.94</v>
      </c>
      <c r="C212" s="293">
        <f t="shared" si="1"/>
        <v>2.49925</v>
      </c>
      <c r="D212" s="294">
        <f t="shared" si="2"/>
        <v>2.49925</v>
      </c>
      <c r="E212" s="295">
        <v>80</v>
      </c>
      <c r="F212" s="295">
        <v>100.02</v>
      </c>
      <c r="G212" s="297">
        <f t="shared" si="4"/>
        <v>0.50025007502250673</v>
      </c>
      <c r="H212" s="296">
        <f t="shared" si="5"/>
        <v>99.92</v>
      </c>
      <c r="I212" s="298">
        <f t="shared" si="6"/>
        <v>0.49974992497749327</v>
      </c>
      <c r="J212" s="292">
        <f t="shared" si="18"/>
        <v>199940000</v>
      </c>
      <c r="K212" s="299">
        <v>2008</v>
      </c>
      <c r="L212" s="300" t="s">
        <v>16</v>
      </c>
      <c r="M212" s="301"/>
      <c r="N212" s="301"/>
      <c r="O212" s="301"/>
      <c r="P212" s="301">
        <v>36</v>
      </c>
      <c r="Q212" s="299">
        <v>54</v>
      </c>
      <c r="R212" s="321">
        <f t="shared" si="7"/>
        <v>45</v>
      </c>
      <c r="S212" s="299">
        <v>50</v>
      </c>
      <c r="T212" s="299">
        <v>53</v>
      </c>
      <c r="U212" s="312">
        <f t="shared" si="8"/>
        <v>-3</v>
      </c>
      <c r="V212" s="312">
        <f t="shared" si="9"/>
        <v>51.5</v>
      </c>
      <c r="W212" s="312">
        <f t="shared" si="10"/>
        <v>-6.5</v>
      </c>
      <c r="X212" s="304" t="s">
        <v>1609</v>
      </c>
      <c r="Y212" s="304" t="s">
        <v>1842</v>
      </c>
      <c r="Z212" s="304" t="s">
        <v>1547</v>
      </c>
      <c r="AA212" s="294">
        <v>38.53</v>
      </c>
      <c r="AB212" s="292">
        <f t="shared" si="14"/>
        <v>38530000</v>
      </c>
      <c r="AC212" s="292">
        <f t="shared" si="15"/>
        <v>100020000</v>
      </c>
      <c r="AD212" s="295">
        <v>99.92</v>
      </c>
      <c r="AE212" s="305">
        <f t="shared" si="16"/>
        <v>99920000</v>
      </c>
      <c r="AF212" s="306">
        <f t="shared" si="12"/>
        <v>0.48162500000000003</v>
      </c>
      <c r="AG212" s="304"/>
      <c r="AH212" s="304"/>
      <c r="AI212" s="323" t="s">
        <v>3210</v>
      </c>
      <c r="AJ212" s="302"/>
    </row>
    <row r="213" spans="1:36">
      <c r="A213" s="308" t="s">
        <v>3398</v>
      </c>
      <c r="B213" s="292">
        <v>178.07</v>
      </c>
      <c r="C213" s="293">
        <f t="shared" si="1"/>
        <v>2.2258749999999998</v>
      </c>
      <c r="D213" s="294">
        <f t="shared" si="2"/>
        <v>2.2258749999999998</v>
      </c>
      <c r="E213" s="295">
        <v>80</v>
      </c>
      <c r="F213" s="295">
        <v>101.44</v>
      </c>
      <c r="G213" s="297">
        <f t="shared" si="4"/>
        <v>0.5696636154321334</v>
      </c>
      <c r="H213" s="296">
        <f t="shared" si="5"/>
        <v>76.63</v>
      </c>
      <c r="I213" s="298">
        <f t="shared" si="6"/>
        <v>0.43033638456786655</v>
      </c>
      <c r="J213" s="292">
        <f t="shared" si="18"/>
        <v>178070000</v>
      </c>
      <c r="K213" s="299">
        <v>2008</v>
      </c>
      <c r="L213" s="300" t="s">
        <v>16</v>
      </c>
      <c r="M213" s="301"/>
      <c r="N213" s="301"/>
      <c r="O213" s="301"/>
      <c r="P213" s="301">
        <v>27</v>
      </c>
      <c r="Q213" s="299">
        <v>43</v>
      </c>
      <c r="R213" s="321">
        <f t="shared" si="7"/>
        <v>35</v>
      </c>
      <c r="S213" s="299">
        <v>72</v>
      </c>
      <c r="T213" s="299">
        <v>69</v>
      </c>
      <c r="U213" s="312">
        <f t="shared" si="8"/>
        <v>3</v>
      </c>
      <c r="V213" s="312">
        <f t="shared" si="9"/>
        <v>70.5</v>
      </c>
      <c r="W213" s="312">
        <f t="shared" si="10"/>
        <v>-35.5</v>
      </c>
      <c r="X213" s="304" t="s">
        <v>1609</v>
      </c>
      <c r="Y213" s="304" t="s">
        <v>2336</v>
      </c>
      <c r="Z213" s="304" t="s">
        <v>1547</v>
      </c>
      <c r="AA213" s="294">
        <v>29.2</v>
      </c>
      <c r="AB213" s="292">
        <f t="shared" si="14"/>
        <v>29200000</v>
      </c>
      <c r="AC213" s="292">
        <f t="shared" si="15"/>
        <v>101440000</v>
      </c>
      <c r="AD213" s="295">
        <v>76.63</v>
      </c>
      <c r="AE213" s="305">
        <f t="shared" si="16"/>
        <v>76630000</v>
      </c>
      <c r="AF213" s="306">
        <f t="shared" si="12"/>
        <v>0.36499999999999999</v>
      </c>
      <c r="AG213" s="304"/>
      <c r="AH213" s="304"/>
      <c r="AI213" s="323" t="s">
        <v>3399</v>
      </c>
      <c r="AJ213" s="302"/>
    </row>
    <row r="214" spans="1:36">
      <c r="A214" s="308" t="s">
        <v>3551</v>
      </c>
      <c r="B214" s="292">
        <v>163.74</v>
      </c>
      <c r="C214" s="293">
        <f t="shared" si="1"/>
        <v>2.0467500000000003</v>
      </c>
      <c r="D214" s="294">
        <f t="shared" si="2"/>
        <v>2.0467500000000003</v>
      </c>
      <c r="E214" s="295">
        <v>80</v>
      </c>
      <c r="F214" s="295">
        <v>120.15</v>
      </c>
      <c r="G214" s="297">
        <f t="shared" si="4"/>
        <v>0.73378526932942467</v>
      </c>
      <c r="H214" s="296">
        <f t="shared" si="5"/>
        <v>43.59</v>
      </c>
      <c r="I214" s="298">
        <f t="shared" si="6"/>
        <v>0.26621473067057533</v>
      </c>
      <c r="J214" s="292">
        <f t="shared" si="18"/>
        <v>163740000</v>
      </c>
      <c r="K214" s="299">
        <v>2008</v>
      </c>
      <c r="L214" s="300" t="s">
        <v>16</v>
      </c>
      <c r="M214" s="301"/>
      <c r="N214" s="301"/>
      <c r="O214" s="301"/>
      <c r="P214" s="301">
        <v>26</v>
      </c>
      <c r="Q214" s="299">
        <v>41</v>
      </c>
      <c r="R214" s="301">
        <f t="shared" si="7"/>
        <v>33.5</v>
      </c>
      <c r="S214" s="299">
        <v>52</v>
      </c>
      <c r="T214" s="299">
        <v>46</v>
      </c>
      <c r="U214" s="299">
        <f t="shared" si="8"/>
        <v>6</v>
      </c>
      <c r="V214" s="299">
        <f t="shared" si="9"/>
        <v>49</v>
      </c>
      <c r="W214" s="301">
        <f t="shared" si="10"/>
        <v>-15.5</v>
      </c>
      <c r="X214" s="304" t="s">
        <v>1550</v>
      </c>
      <c r="Y214" s="304" t="s">
        <v>1623</v>
      </c>
      <c r="Z214" s="304" t="s">
        <v>1547</v>
      </c>
      <c r="AA214" s="294">
        <v>31.07</v>
      </c>
      <c r="AB214" s="292">
        <f t="shared" si="14"/>
        <v>31070000</v>
      </c>
      <c r="AC214" s="292">
        <f t="shared" si="15"/>
        <v>120150000</v>
      </c>
      <c r="AD214" s="295">
        <v>43.59</v>
      </c>
      <c r="AE214" s="305">
        <f t="shared" si="16"/>
        <v>43590000</v>
      </c>
      <c r="AF214" s="306">
        <f t="shared" si="12"/>
        <v>0.38837500000000003</v>
      </c>
      <c r="AG214" s="304"/>
      <c r="AH214" s="304"/>
      <c r="AI214" s="323" t="s">
        <v>3552</v>
      </c>
      <c r="AJ214" s="302"/>
    </row>
    <row r="215" spans="1:36">
      <c r="A215" s="308" t="s">
        <v>3098</v>
      </c>
      <c r="B215" s="292">
        <v>222.23</v>
      </c>
      <c r="C215" s="293">
        <f t="shared" si="1"/>
        <v>2.6936969696969695</v>
      </c>
      <c r="D215" s="294">
        <f t="shared" si="2"/>
        <v>2.6936969696969695</v>
      </c>
      <c r="E215" s="295">
        <v>82.5</v>
      </c>
      <c r="F215" s="295">
        <v>80.17</v>
      </c>
      <c r="G215" s="297">
        <f t="shared" si="4"/>
        <v>0.3607523736669217</v>
      </c>
      <c r="H215" s="296">
        <f t="shared" si="5"/>
        <v>142.05999999999997</v>
      </c>
      <c r="I215" s="298">
        <f t="shared" si="6"/>
        <v>0.6392476263330783</v>
      </c>
      <c r="J215" s="292">
        <f t="shared" si="18"/>
        <v>222230000</v>
      </c>
      <c r="K215" s="299">
        <v>2008</v>
      </c>
      <c r="L215" s="300" t="s">
        <v>16</v>
      </c>
      <c r="M215" s="301"/>
      <c r="N215" s="301"/>
      <c r="O215" s="301"/>
      <c r="P215" s="301">
        <v>16</v>
      </c>
      <c r="Q215" s="299">
        <v>35</v>
      </c>
      <c r="R215" s="301">
        <f t="shared" si="7"/>
        <v>25.5</v>
      </c>
      <c r="S215" s="299">
        <v>50</v>
      </c>
      <c r="T215" s="299">
        <v>52</v>
      </c>
      <c r="U215" s="299">
        <f t="shared" si="8"/>
        <v>-2</v>
      </c>
      <c r="V215" s="299">
        <f t="shared" si="9"/>
        <v>51</v>
      </c>
      <c r="W215" s="301">
        <f t="shared" si="10"/>
        <v>-25.5</v>
      </c>
      <c r="X215" s="304" t="s">
        <v>1609</v>
      </c>
      <c r="Y215" s="304" t="s">
        <v>2194</v>
      </c>
      <c r="Z215" s="304" t="s">
        <v>1541</v>
      </c>
      <c r="AA215" s="294">
        <v>27.4</v>
      </c>
      <c r="AB215" s="292">
        <f t="shared" si="14"/>
        <v>27400000</v>
      </c>
      <c r="AC215" s="292">
        <f t="shared" si="15"/>
        <v>80170000</v>
      </c>
      <c r="AD215" s="295">
        <v>142.06</v>
      </c>
      <c r="AE215" s="305">
        <f t="shared" si="16"/>
        <v>142060000</v>
      </c>
      <c r="AF215" s="306">
        <f t="shared" si="12"/>
        <v>0.33212121212121209</v>
      </c>
      <c r="AG215" s="304"/>
      <c r="AH215" s="304"/>
      <c r="AI215" s="323" t="s">
        <v>3099</v>
      </c>
      <c r="AJ215" s="302"/>
    </row>
    <row r="216" spans="1:36">
      <c r="A216" s="308" t="s">
        <v>3614</v>
      </c>
      <c r="B216" s="292">
        <v>160.38999999999999</v>
      </c>
      <c r="C216" s="293">
        <f t="shared" si="1"/>
        <v>1.9441212121212119</v>
      </c>
      <c r="D216" s="294">
        <f t="shared" si="2"/>
        <v>1.9441212121212119</v>
      </c>
      <c r="E216" s="295">
        <v>82.5</v>
      </c>
      <c r="F216" s="295">
        <v>75.989999999999995</v>
      </c>
      <c r="G216" s="297">
        <f t="shared" si="4"/>
        <v>0.47378265477897624</v>
      </c>
      <c r="H216" s="296">
        <f t="shared" si="5"/>
        <v>84.399999999999991</v>
      </c>
      <c r="I216" s="298">
        <f t="shared" si="6"/>
        <v>0.5262173452210237</v>
      </c>
      <c r="J216" s="292">
        <f t="shared" si="18"/>
        <v>160390000</v>
      </c>
      <c r="K216" s="299">
        <v>2008</v>
      </c>
      <c r="L216" s="300" t="s">
        <v>16</v>
      </c>
      <c r="M216" s="301"/>
      <c r="N216" s="301"/>
      <c r="O216" s="301"/>
      <c r="P216" s="301">
        <v>87</v>
      </c>
      <c r="Q216" s="299">
        <v>78</v>
      </c>
      <c r="R216" s="321">
        <f t="shared" si="7"/>
        <v>82.5</v>
      </c>
      <c r="S216" s="299">
        <v>70</v>
      </c>
      <c r="T216" s="299">
        <v>73</v>
      </c>
      <c r="U216" s="312">
        <f t="shared" si="8"/>
        <v>-3</v>
      </c>
      <c r="V216" s="312">
        <f t="shared" si="9"/>
        <v>71.5</v>
      </c>
      <c r="W216" s="312">
        <f t="shared" si="10"/>
        <v>11</v>
      </c>
      <c r="X216" s="304" t="s">
        <v>1609</v>
      </c>
      <c r="Y216" s="304" t="s">
        <v>1723</v>
      </c>
      <c r="Z216" s="304" t="s">
        <v>1557</v>
      </c>
      <c r="AA216" s="294">
        <v>34.5</v>
      </c>
      <c r="AB216" s="292">
        <f t="shared" si="14"/>
        <v>34500000</v>
      </c>
      <c r="AC216" s="292">
        <f t="shared" si="15"/>
        <v>75990000</v>
      </c>
      <c r="AD216" s="295">
        <v>84.4</v>
      </c>
      <c r="AE216" s="305">
        <f t="shared" si="16"/>
        <v>84400000</v>
      </c>
      <c r="AF216" s="306">
        <f t="shared" si="12"/>
        <v>0.41818181818181815</v>
      </c>
      <c r="AG216" s="304"/>
      <c r="AH216" s="304"/>
      <c r="AI216" s="323" t="s">
        <v>3615</v>
      </c>
      <c r="AJ216" s="302"/>
    </row>
    <row r="217" spans="1:36">
      <c r="A217" s="308" t="s">
        <v>2662</v>
      </c>
      <c r="B217" s="292">
        <v>297.14</v>
      </c>
      <c r="C217" s="293">
        <f t="shared" si="1"/>
        <v>3.4957647058823529</v>
      </c>
      <c r="D217" s="294">
        <f t="shared" si="2"/>
        <v>3.4957647058823529</v>
      </c>
      <c r="E217" s="295">
        <v>85</v>
      </c>
      <c r="F217" s="295">
        <v>154.53</v>
      </c>
      <c r="G217" s="297">
        <f t="shared" si="4"/>
        <v>0.52005788517197282</v>
      </c>
      <c r="H217" s="296">
        <f t="shared" si="5"/>
        <v>142.60999999999999</v>
      </c>
      <c r="I217" s="298">
        <f t="shared" si="6"/>
        <v>0.47994211482802718</v>
      </c>
      <c r="J217" s="292">
        <f t="shared" si="18"/>
        <v>297140000</v>
      </c>
      <c r="K217" s="299">
        <v>2008</v>
      </c>
      <c r="L217" s="300" t="s">
        <v>16</v>
      </c>
      <c r="M217" s="301"/>
      <c r="N217" s="301"/>
      <c r="O217" s="301"/>
      <c r="P217" s="301">
        <v>79</v>
      </c>
      <c r="Q217" s="299">
        <v>71</v>
      </c>
      <c r="R217" s="301">
        <f t="shared" si="7"/>
        <v>75</v>
      </c>
      <c r="S217" s="299">
        <v>75</v>
      </c>
      <c r="T217" s="299">
        <v>77</v>
      </c>
      <c r="U217" s="299">
        <f t="shared" si="8"/>
        <v>-2</v>
      </c>
      <c r="V217" s="299">
        <f t="shared" si="9"/>
        <v>76</v>
      </c>
      <c r="W217" s="301">
        <f t="shared" si="10"/>
        <v>-1</v>
      </c>
      <c r="X217" s="304" t="s">
        <v>1601</v>
      </c>
      <c r="Y217" s="304" t="s">
        <v>1806</v>
      </c>
      <c r="Z217" s="304" t="s">
        <v>1541</v>
      </c>
      <c r="AA217" s="294">
        <v>45</v>
      </c>
      <c r="AB217" s="292">
        <f t="shared" si="14"/>
        <v>45000000</v>
      </c>
      <c r="AC217" s="292">
        <f t="shared" si="15"/>
        <v>154530000</v>
      </c>
      <c r="AD217" s="295">
        <v>142.61000000000001</v>
      </c>
      <c r="AE217" s="305">
        <f t="shared" si="16"/>
        <v>142610000</v>
      </c>
      <c r="AF217" s="306">
        <f t="shared" si="12"/>
        <v>0.52941176470588236</v>
      </c>
      <c r="AG217" s="304"/>
      <c r="AH217" s="304"/>
      <c r="AI217" s="323" t="s">
        <v>2663</v>
      </c>
      <c r="AJ217" s="302"/>
    </row>
    <row r="218" spans="1:36">
      <c r="A218" s="308" t="s">
        <v>3504</v>
      </c>
      <c r="B218" s="292">
        <v>188.08</v>
      </c>
      <c r="C218" s="293">
        <f t="shared" si="1"/>
        <v>2.089777777777778</v>
      </c>
      <c r="D218" s="294">
        <f t="shared" si="2"/>
        <v>2.089777777777778</v>
      </c>
      <c r="E218" s="295">
        <v>90</v>
      </c>
      <c r="F218" s="295">
        <v>110.52</v>
      </c>
      <c r="G218" s="297">
        <f t="shared" si="4"/>
        <v>0.58762228838791997</v>
      </c>
      <c r="H218" s="296">
        <f t="shared" si="5"/>
        <v>77.56</v>
      </c>
      <c r="I218" s="298">
        <f t="shared" si="6"/>
        <v>0.41237771161207998</v>
      </c>
      <c r="J218" s="292">
        <f t="shared" si="18"/>
        <v>188080000</v>
      </c>
      <c r="K218" s="299">
        <v>2008</v>
      </c>
      <c r="L218" s="300" t="s">
        <v>16</v>
      </c>
      <c r="M218" s="301"/>
      <c r="N218" s="301"/>
      <c r="O218" s="301"/>
      <c r="P218" s="301">
        <v>83</v>
      </c>
      <c r="Q218" s="299">
        <v>71</v>
      </c>
      <c r="R218" s="321">
        <f t="shared" si="7"/>
        <v>77</v>
      </c>
      <c r="S218" s="299">
        <v>69</v>
      </c>
      <c r="T218" s="299">
        <v>73</v>
      </c>
      <c r="U218" s="312">
        <f t="shared" si="8"/>
        <v>-4</v>
      </c>
      <c r="V218" s="312">
        <f t="shared" si="9"/>
        <v>71</v>
      </c>
      <c r="W218" s="312">
        <f t="shared" si="10"/>
        <v>6</v>
      </c>
      <c r="X218" s="304" t="s">
        <v>1609</v>
      </c>
      <c r="Y218" s="304" t="s">
        <v>3505</v>
      </c>
      <c r="Z218" s="304" t="s">
        <v>1547</v>
      </c>
      <c r="AA218" s="294">
        <v>25.81</v>
      </c>
      <c r="AB218" s="292">
        <f t="shared" si="14"/>
        <v>25810000</v>
      </c>
      <c r="AC218" s="292">
        <f t="shared" si="15"/>
        <v>110520000</v>
      </c>
      <c r="AD218" s="295">
        <v>77.56</v>
      </c>
      <c r="AE218" s="305">
        <f t="shared" si="16"/>
        <v>77560000</v>
      </c>
      <c r="AF218" s="306">
        <f t="shared" si="12"/>
        <v>0.28677777777777774</v>
      </c>
      <c r="AG218" s="304"/>
      <c r="AH218" s="304"/>
      <c r="AI218" s="323" t="s">
        <v>3506</v>
      </c>
      <c r="AJ218" s="302"/>
    </row>
    <row r="219" spans="1:36">
      <c r="A219" s="308" t="s">
        <v>3733</v>
      </c>
      <c r="B219" s="292">
        <v>162.84</v>
      </c>
      <c r="C219" s="293">
        <f t="shared" si="1"/>
        <v>1.7604324324324325</v>
      </c>
      <c r="D219" s="294">
        <f t="shared" si="2"/>
        <v>1.7604324324324325</v>
      </c>
      <c r="E219" s="295">
        <v>92.5</v>
      </c>
      <c r="F219" s="295">
        <v>71.2</v>
      </c>
      <c r="G219" s="297">
        <f t="shared" si="4"/>
        <v>0.43723900761483664</v>
      </c>
      <c r="H219" s="296">
        <f t="shared" si="5"/>
        <v>91.64</v>
      </c>
      <c r="I219" s="298">
        <f t="shared" si="6"/>
        <v>0.56276099238516331</v>
      </c>
      <c r="J219" s="292">
        <f t="shared" si="18"/>
        <v>162840000</v>
      </c>
      <c r="K219" s="299">
        <v>2008</v>
      </c>
      <c r="L219" s="300" t="s">
        <v>16</v>
      </c>
      <c r="M219" s="301"/>
      <c r="N219" s="301"/>
      <c r="O219" s="301"/>
      <c r="P219" s="301">
        <v>79</v>
      </c>
      <c r="Q219" s="299">
        <v>62</v>
      </c>
      <c r="R219" s="321">
        <f t="shared" si="7"/>
        <v>70.5</v>
      </c>
      <c r="S219" s="299">
        <v>67</v>
      </c>
      <c r="T219" s="299">
        <v>66</v>
      </c>
      <c r="U219" s="312">
        <f t="shared" si="8"/>
        <v>1</v>
      </c>
      <c r="V219" s="312">
        <f t="shared" si="9"/>
        <v>66.5</v>
      </c>
      <c r="W219" s="312">
        <f t="shared" si="10"/>
        <v>4</v>
      </c>
      <c r="X219" s="304" t="s">
        <v>1701</v>
      </c>
      <c r="Y219" s="304" t="s">
        <v>1904</v>
      </c>
      <c r="Z219" s="304" t="s">
        <v>1541</v>
      </c>
      <c r="AA219" s="294">
        <v>19</v>
      </c>
      <c r="AB219" s="292">
        <f t="shared" si="14"/>
        <v>19000000</v>
      </c>
      <c r="AC219" s="292">
        <f t="shared" si="15"/>
        <v>71200000</v>
      </c>
      <c r="AD219" s="295">
        <v>91.64</v>
      </c>
      <c r="AE219" s="305">
        <f t="shared" si="16"/>
        <v>91640000</v>
      </c>
      <c r="AF219" s="306">
        <f t="shared" si="12"/>
        <v>0.20540540540540542</v>
      </c>
      <c r="AG219" s="304"/>
      <c r="AH219" s="304"/>
      <c r="AI219" s="323" t="s">
        <v>3734</v>
      </c>
      <c r="AJ219" s="302"/>
    </row>
    <row r="220" spans="1:36">
      <c r="A220" s="308" t="s">
        <v>3324</v>
      </c>
      <c r="B220" s="292">
        <v>233.1</v>
      </c>
      <c r="C220" s="293">
        <f t="shared" si="1"/>
        <v>2.331</v>
      </c>
      <c r="D220" s="294">
        <f t="shared" si="2"/>
        <v>2.331</v>
      </c>
      <c r="E220" s="295">
        <v>100</v>
      </c>
      <c r="F220" s="295">
        <v>79.37</v>
      </c>
      <c r="G220" s="297">
        <f t="shared" si="4"/>
        <v>0.34049764049764053</v>
      </c>
      <c r="H220" s="296">
        <f t="shared" si="5"/>
        <v>153.72999999999999</v>
      </c>
      <c r="I220" s="298">
        <f t="shared" si="6"/>
        <v>0.65950235950235947</v>
      </c>
      <c r="J220" s="292">
        <f t="shared" si="18"/>
        <v>233100000</v>
      </c>
      <c r="K220" s="299">
        <v>2008</v>
      </c>
      <c r="L220" s="300" t="s">
        <v>16</v>
      </c>
      <c r="M220" s="301"/>
      <c r="N220" s="301"/>
      <c r="O220" s="301"/>
      <c r="P220" s="301">
        <v>19</v>
      </c>
      <c r="Q220" s="299">
        <v>40</v>
      </c>
      <c r="R220" s="301">
        <f t="shared" si="7"/>
        <v>29.5</v>
      </c>
      <c r="S220" s="299">
        <v>34</v>
      </c>
      <c r="T220" s="299">
        <v>46</v>
      </c>
      <c r="U220" s="299">
        <f t="shared" si="8"/>
        <v>-12</v>
      </c>
      <c r="V220" s="299">
        <f t="shared" si="9"/>
        <v>40</v>
      </c>
      <c r="W220" s="301">
        <f t="shared" si="10"/>
        <v>-10.5</v>
      </c>
      <c r="X220" s="304" t="s">
        <v>1636</v>
      </c>
      <c r="Y220" s="304" t="s">
        <v>1761</v>
      </c>
      <c r="Z220" s="304" t="s">
        <v>1574</v>
      </c>
      <c r="AA220" s="294">
        <v>30.5</v>
      </c>
      <c r="AB220" s="292">
        <f t="shared" si="14"/>
        <v>30500000</v>
      </c>
      <c r="AC220" s="292">
        <f t="shared" si="15"/>
        <v>79370000</v>
      </c>
      <c r="AD220" s="295">
        <v>153.72999999999999</v>
      </c>
      <c r="AE220" s="305">
        <f t="shared" si="16"/>
        <v>153730000</v>
      </c>
      <c r="AF220" s="306">
        <f t="shared" si="12"/>
        <v>0.30499999999999999</v>
      </c>
      <c r="AG220" s="304"/>
      <c r="AH220" s="304"/>
      <c r="AI220" s="323" t="s">
        <v>3325</v>
      </c>
      <c r="AJ220" s="302"/>
    </row>
    <row r="221" spans="1:36">
      <c r="A221" s="308" t="s">
        <v>3179</v>
      </c>
      <c r="B221" s="292">
        <v>269.77999999999997</v>
      </c>
      <c r="C221" s="293">
        <f t="shared" si="1"/>
        <v>2.5693333333333332</v>
      </c>
      <c r="D221" s="294">
        <f t="shared" si="2"/>
        <v>2.5693333333333332</v>
      </c>
      <c r="E221" s="295">
        <v>105</v>
      </c>
      <c r="F221" s="295">
        <v>94.78</v>
      </c>
      <c r="G221" s="297">
        <f t="shared" si="4"/>
        <v>0.35132330046704724</v>
      </c>
      <c r="H221" s="296">
        <f t="shared" si="5"/>
        <v>175</v>
      </c>
      <c r="I221" s="298">
        <f t="shared" si="6"/>
        <v>0.64867669953295282</v>
      </c>
      <c r="J221" s="292">
        <f t="shared" si="18"/>
        <v>269780000</v>
      </c>
      <c r="K221" s="299">
        <v>2008</v>
      </c>
      <c r="L221" s="300" t="s">
        <v>16</v>
      </c>
      <c r="M221" s="301"/>
      <c r="N221" s="301"/>
      <c r="O221" s="301"/>
      <c r="P221" s="301">
        <v>9</v>
      </c>
      <c r="Q221" s="299">
        <v>34</v>
      </c>
      <c r="R221" s="301">
        <f t="shared" si="7"/>
        <v>21.5</v>
      </c>
      <c r="S221" s="299">
        <v>44</v>
      </c>
      <c r="T221" s="299">
        <v>47</v>
      </c>
      <c r="U221" s="299">
        <f t="shared" si="8"/>
        <v>-3</v>
      </c>
      <c r="V221" s="299">
        <f t="shared" si="9"/>
        <v>45.5</v>
      </c>
      <c r="W221" s="301">
        <f t="shared" si="10"/>
        <v>-24</v>
      </c>
      <c r="X221" s="304" t="s">
        <v>1609</v>
      </c>
      <c r="Y221" s="304" t="s">
        <v>1723</v>
      </c>
      <c r="Z221" s="304" t="s">
        <v>1547</v>
      </c>
      <c r="AA221" s="294">
        <v>35.9</v>
      </c>
      <c r="AB221" s="292">
        <f t="shared" si="14"/>
        <v>35900000</v>
      </c>
      <c r="AC221" s="292">
        <f t="shared" si="15"/>
        <v>94780000</v>
      </c>
      <c r="AD221" s="295">
        <v>175</v>
      </c>
      <c r="AE221" s="305">
        <f t="shared" si="16"/>
        <v>175000000</v>
      </c>
      <c r="AF221" s="306">
        <f t="shared" si="12"/>
        <v>0.34190476190476188</v>
      </c>
      <c r="AG221" s="304"/>
      <c r="AH221" s="304"/>
      <c r="AI221" s="323" t="s">
        <v>3180</v>
      </c>
      <c r="AJ221" s="302"/>
    </row>
    <row r="222" spans="1:36">
      <c r="A222" s="308" t="s">
        <v>4546</v>
      </c>
      <c r="B222" s="292">
        <v>93.95</v>
      </c>
      <c r="C222" s="293">
        <f t="shared" si="1"/>
        <v>0.78291666666666671</v>
      </c>
      <c r="D222" s="294">
        <f t="shared" si="2"/>
        <v>0.78291666666666671</v>
      </c>
      <c r="E222" s="295">
        <v>120</v>
      </c>
      <c r="F222" s="295">
        <v>43.95</v>
      </c>
      <c r="G222" s="297">
        <f t="shared" si="4"/>
        <v>0.46780202235231505</v>
      </c>
      <c r="H222" s="296">
        <f t="shared" si="5"/>
        <v>50</v>
      </c>
      <c r="I222" s="298">
        <f t="shared" si="6"/>
        <v>0.53219797764768495</v>
      </c>
      <c r="J222" s="292">
        <f t="shared" si="18"/>
        <v>93950000</v>
      </c>
      <c r="K222" s="299">
        <v>2008</v>
      </c>
      <c r="L222" s="300" t="s">
        <v>16</v>
      </c>
      <c r="M222" s="301"/>
      <c r="N222" s="301"/>
      <c r="O222" s="301"/>
      <c r="P222" s="301">
        <v>38</v>
      </c>
      <c r="Q222" s="299">
        <v>37</v>
      </c>
      <c r="R222" s="301">
        <f t="shared" si="7"/>
        <v>37.5</v>
      </c>
      <c r="S222" s="299">
        <v>61</v>
      </c>
      <c r="T222" s="299">
        <v>76</v>
      </c>
      <c r="U222" s="299">
        <f t="shared" si="8"/>
        <v>-15</v>
      </c>
      <c r="V222" s="299">
        <f t="shared" si="9"/>
        <v>68.5</v>
      </c>
      <c r="W222" s="301">
        <f t="shared" si="10"/>
        <v>-31</v>
      </c>
      <c r="X222" s="304" t="s">
        <v>1609</v>
      </c>
      <c r="Y222" s="304" t="s">
        <v>1821</v>
      </c>
      <c r="Z222" s="304" t="s">
        <v>1541</v>
      </c>
      <c r="AA222" s="294">
        <v>18.600000000000001</v>
      </c>
      <c r="AB222" s="292">
        <f t="shared" si="14"/>
        <v>18600000</v>
      </c>
      <c r="AC222" s="292">
        <f t="shared" si="15"/>
        <v>43950000</v>
      </c>
      <c r="AD222" s="295">
        <v>50</v>
      </c>
      <c r="AE222" s="305">
        <f t="shared" si="16"/>
        <v>50000000</v>
      </c>
      <c r="AF222" s="306">
        <f t="shared" si="12"/>
        <v>0.155</v>
      </c>
      <c r="AG222" s="304"/>
      <c r="AH222" s="304"/>
      <c r="AI222" s="323" t="s">
        <v>4547</v>
      </c>
      <c r="AJ222" s="302"/>
    </row>
    <row r="223" spans="1:36">
      <c r="A223" s="308" t="s">
        <v>3626</v>
      </c>
      <c r="B223" s="292">
        <v>263.43</v>
      </c>
      <c r="C223" s="293">
        <f t="shared" si="1"/>
        <v>1.9158545454545455</v>
      </c>
      <c r="D223" s="294">
        <f t="shared" si="2"/>
        <v>1.9158545454545455</v>
      </c>
      <c r="E223" s="295">
        <v>137.5</v>
      </c>
      <c r="F223" s="295">
        <v>134.81</v>
      </c>
      <c r="G223" s="297">
        <f t="shared" si="4"/>
        <v>0.51174885168735529</v>
      </c>
      <c r="H223" s="296">
        <f t="shared" si="5"/>
        <v>128.62</v>
      </c>
      <c r="I223" s="298">
        <f t="shared" si="6"/>
        <v>0.48825114831264471</v>
      </c>
      <c r="J223" s="292">
        <f t="shared" si="18"/>
        <v>263430000</v>
      </c>
      <c r="K223" s="299">
        <v>2008</v>
      </c>
      <c r="L223" s="300" t="s">
        <v>16</v>
      </c>
      <c r="M223" s="301"/>
      <c r="N223" s="301"/>
      <c r="O223" s="301"/>
      <c r="P223" s="301">
        <v>67</v>
      </c>
      <c r="Q223" s="299">
        <v>61</v>
      </c>
      <c r="R223" s="321">
        <f t="shared" si="7"/>
        <v>64</v>
      </c>
      <c r="S223" s="299">
        <v>75</v>
      </c>
      <c r="T223" s="299">
        <v>75</v>
      </c>
      <c r="U223" s="312">
        <f t="shared" si="8"/>
        <v>0</v>
      </c>
      <c r="V223" s="312">
        <f t="shared" si="9"/>
        <v>75</v>
      </c>
      <c r="W223" s="312">
        <f t="shared" si="10"/>
        <v>-11</v>
      </c>
      <c r="X223" s="304" t="s">
        <v>1609</v>
      </c>
      <c r="Y223" s="304" t="s">
        <v>1733</v>
      </c>
      <c r="Z223" s="304" t="s">
        <v>1541</v>
      </c>
      <c r="AA223" s="294">
        <v>55.14</v>
      </c>
      <c r="AB223" s="292">
        <f t="shared" si="14"/>
        <v>55140000</v>
      </c>
      <c r="AC223" s="292">
        <f t="shared" si="15"/>
        <v>134810000</v>
      </c>
      <c r="AD223" s="295">
        <v>128.62</v>
      </c>
      <c r="AE223" s="305">
        <f t="shared" si="16"/>
        <v>128620000</v>
      </c>
      <c r="AF223" s="306">
        <f t="shared" si="12"/>
        <v>0.40101818181818183</v>
      </c>
      <c r="AG223" s="304"/>
      <c r="AH223" s="304"/>
      <c r="AI223" s="323" t="s">
        <v>3627</v>
      </c>
      <c r="AJ223" s="302"/>
    </row>
    <row r="224" spans="1:36">
      <c r="A224" s="308" t="s">
        <v>4800</v>
      </c>
      <c r="B224" s="292">
        <v>51.55</v>
      </c>
      <c r="C224" s="293">
        <f t="shared" si="1"/>
        <v>0.36821428571428572</v>
      </c>
      <c r="D224" s="294">
        <f t="shared" si="2"/>
        <v>0.36821428571428572</v>
      </c>
      <c r="E224" s="295">
        <v>140</v>
      </c>
      <c r="F224" s="295">
        <v>45.61</v>
      </c>
      <c r="G224" s="297">
        <f t="shared" si="4"/>
        <v>0.88477206595538316</v>
      </c>
      <c r="H224" s="296">
        <f t="shared" si="5"/>
        <v>5.94</v>
      </c>
      <c r="I224" s="298">
        <f t="shared" si="6"/>
        <v>0.11522793404461688</v>
      </c>
      <c r="J224" s="292">
        <f t="shared" si="18"/>
        <v>51550000</v>
      </c>
      <c r="K224" s="299">
        <v>2008</v>
      </c>
      <c r="L224" s="300" t="s">
        <v>16</v>
      </c>
      <c r="M224" s="301"/>
      <c r="N224" s="301"/>
      <c r="O224" s="301"/>
      <c r="P224" s="301">
        <v>13</v>
      </c>
      <c r="Q224" s="299">
        <v>36</v>
      </c>
      <c r="R224" s="301">
        <f t="shared" si="7"/>
        <v>24.5</v>
      </c>
      <c r="S224" s="299">
        <v>56</v>
      </c>
      <c r="T224" s="299">
        <v>67</v>
      </c>
      <c r="U224" s="299">
        <f t="shared" si="8"/>
        <v>-11</v>
      </c>
      <c r="V224" s="299">
        <f t="shared" si="9"/>
        <v>61.5</v>
      </c>
      <c r="W224" s="301">
        <f t="shared" si="10"/>
        <v>-37</v>
      </c>
      <c r="X224" s="304" t="s">
        <v>1701</v>
      </c>
      <c r="Y224" s="304" t="s">
        <v>1920</v>
      </c>
      <c r="Z224" s="304" t="s">
        <v>1547</v>
      </c>
      <c r="AA224" s="294">
        <v>13.6</v>
      </c>
      <c r="AB224" s="292">
        <f t="shared" si="14"/>
        <v>13600000</v>
      </c>
      <c r="AC224" s="292">
        <f t="shared" si="15"/>
        <v>45610000</v>
      </c>
      <c r="AD224" s="295">
        <v>5.94</v>
      </c>
      <c r="AE224" s="305">
        <f t="shared" si="16"/>
        <v>5940000</v>
      </c>
      <c r="AF224" s="306">
        <f t="shared" si="12"/>
        <v>9.7142857142857142E-2</v>
      </c>
      <c r="AG224" s="304"/>
      <c r="AH224" s="304"/>
      <c r="AI224" s="323" t="s">
        <v>4801</v>
      </c>
      <c r="AJ224" s="302"/>
    </row>
    <row r="225" spans="1:36">
      <c r="A225" s="308" t="s">
        <v>1138</v>
      </c>
      <c r="B225" s="292">
        <v>401.13</v>
      </c>
      <c r="C225" s="293">
        <f t="shared" si="1"/>
        <v>2.7664137931034483</v>
      </c>
      <c r="D225" s="294">
        <f t="shared" si="2"/>
        <v>2.7664137931034483</v>
      </c>
      <c r="E225" s="295">
        <v>145</v>
      </c>
      <c r="F225" s="295">
        <v>102.49</v>
      </c>
      <c r="G225" s="297">
        <f t="shared" si="4"/>
        <v>0.25550320345025301</v>
      </c>
      <c r="H225" s="296">
        <f t="shared" si="5"/>
        <v>298.64</v>
      </c>
      <c r="I225" s="298">
        <f t="shared" si="6"/>
        <v>0.74449679654974699</v>
      </c>
      <c r="J225" s="292">
        <f t="shared" si="18"/>
        <v>401130000</v>
      </c>
      <c r="K225" s="299">
        <v>2008</v>
      </c>
      <c r="L225" s="300" t="s">
        <v>16</v>
      </c>
      <c r="M225" s="301"/>
      <c r="N225" s="301"/>
      <c r="O225" s="301"/>
      <c r="P225" s="301">
        <v>14</v>
      </c>
      <c r="Q225" s="299">
        <v>31</v>
      </c>
      <c r="R225" s="321">
        <f t="shared" si="7"/>
        <v>22.5</v>
      </c>
      <c r="S225" s="299">
        <v>40</v>
      </c>
      <c r="T225" s="299">
        <v>46</v>
      </c>
      <c r="U225" s="292">
        <f t="shared" si="8"/>
        <v>-6</v>
      </c>
      <c r="V225" s="299">
        <f t="shared" si="9"/>
        <v>43</v>
      </c>
      <c r="W225" s="321">
        <f t="shared" si="10"/>
        <v>-20.5</v>
      </c>
      <c r="X225" s="304" t="s">
        <v>1609</v>
      </c>
      <c r="Y225" s="304" t="s">
        <v>1723</v>
      </c>
      <c r="Z225" s="304" t="s">
        <v>1557</v>
      </c>
      <c r="AA225" s="294">
        <v>40.5</v>
      </c>
      <c r="AB225" s="292">
        <f t="shared" si="14"/>
        <v>40500000</v>
      </c>
      <c r="AC225" s="292">
        <f t="shared" si="15"/>
        <v>102490000</v>
      </c>
      <c r="AD225" s="295">
        <v>298.64</v>
      </c>
      <c r="AE225" s="305">
        <f t="shared" si="16"/>
        <v>298640000</v>
      </c>
      <c r="AF225" s="306">
        <f t="shared" si="12"/>
        <v>0.27931034482758621</v>
      </c>
      <c r="AG225" s="304"/>
      <c r="AH225" s="304"/>
      <c r="AI225" s="323" t="s">
        <v>3039</v>
      </c>
      <c r="AJ225" s="302"/>
    </row>
    <row r="226" spans="1:36">
      <c r="A226" s="291" t="s">
        <v>329</v>
      </c>
      <c r="B226" s="292">
        <v>624.39</v>
      </c>
      <c r="C226" s="293">
        <f t="shared" si="1"/>
        <v>4.1626000000000003</v>
      </c>
      <c r="D226" s="294">
        <f t="shared" si="2"/>
        <v>4.1626000000000003</v>
      </c>
      <c r="E226" s="295">
        <v>150</v>
      </c>
      <c r="F226" s="295">
        <v>227.95</v>
      </c>
      <c r="G226" s="297">
        <f t="shared" si="4"/>
        <v>0.36507631448293532</v>
      </c>
      <c r="H226" s="296">
        <f t="shared" si="5"/>
        <v>396.44</v>
      </c>
      <c r="I226" s="298">
        <f t="shared" si="6"/>
        <v>0.63492368551706468</v>
      </c>
      <c r="J226" s="292">
        <f t="shared" si="18"/>
        <v>624390000</v>
      </c>
      <c r="K226" s="299">
        <v>2008</v>
      </c>
      <c r="L226" s="300" t="s">
        <v>16</v>
      </c>
      <c r="M226" s="301"/>
      <c r="N226" s="301"/>
      <c r="O226" s="301"/>
      <c r="P226" s="301">
        <v>40</v>
      </c>
      <c r="Q226" s="299">
        <v>49</v>
      </c>
      <c r="R226" s="321">
        <f t="shared" si="7"/>
        <v>44.5</v>
      </c>
      <c r="S226" s="299">
        <v>67</v>
      </c>
      <c r="T226" s="299">
        <v>65</v>
      </c>
      <c r="U226" s="292">
        <f t="shared" si="8"/>
        <v>2</v>
      </c>
      <c r="V226" s="299">
        <f t="shared" si="9"/>
        <v>66</v>
      </c>
      <c r="W226" s="321">
        <f t="shared" si="10"/>
        <v>-21.5</v>
      </c>
      <c r="X226" s="304" t="s">
        <v>1609</v>
      </c>
      <c r="Y226" s="304" t="s">
        <v>1987</v>
      </c>
      <c r="Z226" s="304" t="s">
        <v>1547</v>
      </c>
      <c r="AA226" s="294">
        <v>62.6</v>
      </c>
      <c r="AB226" s="292">
        <f t="shared" si="14"/>
        <v>62600000</v>
      </c>
      <c r="AC226" s="292">
        <f t="shared" si="15"/>
        <v>227950000</v>
      </c>
      <c r="AD226" s="295">
        <v>396.44</v>
      </c>
      <c r="AE226" s="305">
        <f t="shared" si="16"/>
        <v>396440000</v>
      </c>
      <c r="AF226" s="306">
        <f t="shared" si="12"/>
        <v>0.41733333333333333</v>
      </c>
      <c r="AG226" s="304"/>
      <c r="AH226" s="304"/>
      <c r="AI226" s="323" t="s">
        <v>2438</v>
      </c>
      <c r="AJ226" s="302"/>
    </row>
    <row r="227" spans="1:36">
      <c r="A227" s="291" t="s">
        <v>552</v>
      </c>
      <c r="B227" s="292">
        <v>603.9</v>
      </c>
      <c r="C227" s="293">
        <f t="shared" si="1"/>
        <v>4.0259999999999998</v>
      </c>
      <c r="D227" s="294">
        <f t="shared" si="2"/>
        <v>4.0259999999999998</v>
      </c>
      <c r="E227" s="295">
        <v>150</v>
      </c>
      <c r="F227" s="295">
        <v>180.01</v>
      </c>
      <c r="G227" s="297">
        <f t="shared" si="4"/>
        <v>0.29807915217751285</v>
      </c>
      <c r="H227" s="296">
        <f t="shared" si="5"/>
        <v>423.89</v>
      </c>
      <c r="I227" s="298">
        <f t="shared" si="6"/>
        <v>0.7019208478224872</v>
      </c>
      <c r="J227" s="292">
        <f t="shared" si="18"/>
        <v>603900000</v>
      </c>
      <c r="K227" s="299">
        <v>2008</v>
      </c>
      <c r="L227" s="300" t="s">
        <v>16</v>
      </c>
      <c r="M227" s="301"/>
      <c r="N227" s="301"/>
      <c r="O227" s="301"/>
      <c r="P227" s="301">
        <v>64</v>
      </c>
      <c r="Q227" s="299">
        <v>61</v>
      </c>
      <c r="R227" s="321">
        <f t="shared" si="7"/>
        <v>62.5</v>
      </c>
      <c r="S227" s="299">
        <v>73</v>
      </c>
      <c r="T227" s="299">
        <v>70</v>
      </c>
      <c r="U227" s="292">
        <f t="shared" si="8"/>
        <v>3</v>
      </c>
      <c r="V227" s="299">
        <f t="shared" si="9"/>
        <v>71.5</v>
      </c>
      <c r="W227" s="321">
        <f t="shared" si="10"/>
        <v>-9</v>
      </c>
      <c r="X227" s="304" t="s">
        <v>1601</v>
      </c>
      <c r="Y227" s="304" t="s">
        <v>1782</v>
      </c>
      <c r="Z227" s="304" t="s">
        <v>1557</v>
      </c>
      <c r="AA227" s="294">
        <v>63.11</v>
      </c>
      <c r="AB227" s="292">
        <f t="shared" si="14"/>
        <v>63110000</v>
      </c>
      <c r="AC227" s="292">
        <f t="shared" si="15"/>
        <v>180010000</v>
      </c>
      <c r="AD227" s="295">
        <v>423.89</v>
      </c>
      <c r="AE227" s="305">
        <f t="shared" si="16"/>
        <v>423890000</v>
      </c>
      <c r="AF227" s="306">
        <f t="shared" si="12"/>
        <v>0.42073333333333335</v>
      </c>
      <c r="AG227" s="304"/>
      <c r="AH227" s="304"/>
      <c r="AI227" s="323" t="s">
        <v>2474</v>
      </c>
      <c r="AJ227" s="302"/>
    </row>
    <row r="228" spans="1:36">
      <c r="A228" s="308" t="s">
        <v>149</v>
      </c>
      <c r="B228" s="292">
        <v>309.98</v>
      </c>
      <c r="C228" s="293">
        <f t="shared" si="1"/>
        <v>2.0665333333333336</v>
      </c>
      <c r="D228" s="294">
        <f t="shared" si="2"/>
        <v>2.0665333333333336</v>
      </c>
      <c r="E228" s="295">
        <v>150</v>
      </c>
      <c r="F228" s="295">
        <v>114.05</v>
      </c>
      <c r="G228" s="297">
        <f t="shared" si="4"/>
        <v>0.36792696302987288</v>
      </c>
      <c r="H228" s="296">
        <f t="shared" si="5"/>
        <v>195.93</v>
      </c>
      <c r="I228" s="298">
        <f t="shared" si="6"/>
        <v>0.63207303697012707</v>
      </c>
      <c r="J228" s="292">
        <f t="shared" si="18"/>
        <v>309980000</v>
      </c>
      <c r="K228" s="299">
        <v>2008</v>
      </c>
      <c r="L228" s="300" t="s">
        <v>16</v>
      </c>
      <c r="M228" s="301"/>
      <c r="N228" s="301"/>
      <c r="O228" s="301"/>
      <c r="P228" s="301">
        <v>89</v>
      </c>
      <c r="Q228" s="299">
        <v>67</v>
      </c>
      <c r="R228" s="301">
        <f t="shared" si="7"/>
        <v>78</v>
      </c>
      <c r="S228" s="299">
        <v>76</v>
      </c>
      <c r="T228" s="299">
        <v>75</v>
      </c>
      <c r="U228" s="299">
        <f t="shared" si="8"/>
        <v>1</v>
      </c>
      <c r="V228" s="299">
        <f t="shared" si="9"/>
        <v>75.5</v>
      </c>
      <c r="W228" s="301">
        <f t="shared" si="10"/>
        <v>2.5</v>
      </c>
      <c r="X228" s="304" t="s">
        <v>1601</v>
      </c>
      <c r="Y228" s="304" t="s">
        <v>1806</v>
      </c>
      <c r="Z228" s="304" t="s">
        <v>1547</v>
      </c>
      <c r="AA228" s="294">
        <v>26.2</v>
      </c>
      <c r="AB228" s="292">
        <f t="shared" si="14"/>
        <v>26200000</v>
      </c>
      <c r="AC228" s="292">
        <f t="shared" si="15"/>
        <v>114050000</v>
      </c>
      <c r="AD228" s="295">
        <v>195.93</v>
      </c>
      <c r="AE228" s="305">
        <f t="shared" si="16"/>
        <v>195930000</v>
      </c>
      <c r="AF228" s="306">
        <f t="shared" si="12"/>
        <v>0.17466666666666666</v>
      </c>
      <c r="AG228" s="304"/>
      <c r="AH228" s="304"/>
      <c r="AI228" s="323" t="s">
        <v>3531</v>
      </c>
      <c r="AJ228" s="302"/>
    </row>
    <row r="229" spans="1:36">
      <c r="A229" s="308" t="s">
        <v>990</v>
      </c>
      <c r="B229" s="292">
        <v>333.93</v>
      </c>
      <c r="C229" s="293">
        <f t="shared" si="1"/>
        <v>2.0870625</v>
      </c>
      <c r="D229" s="294">
        <f t="shared" si="2"/>
        <v>2.0870625</v>
      </c>
      <c r="E229" s="295">
        <v>160</v>
      </c>
      <c r="F229" s="295">
        <v>127.51</v>
      </c>
      <c r="G229" s="297">
        <f t="shared" si="4"/>
        <v>0.3818464947743539</v>
      </c>
      <c r="H229" s="296">
        <f t="shared" si="5"/>
        <v>206.42</v>
      </c>
      <c r="I229" s="298">
        <f t="shared" si="6"/>
        <v>0.61815350522564605</v>
      </c>
      <c r="J229" s="292">
        <f t="shared" si="18"/>
        <v>333930000</v>
      </c>
      <c r="K229" s="299">
        <v>2008</v>
      </c>
      <c r="L229" s="300" t="s">
        <v>16</v>
      </c>
      <c r="M229" s="301"/>
      <c r="N229" s="301"/>
      <c r="O229" s="301"/>
      <c r="P229" s="301">
        <v>73</v>
      </c>
      <c r="Q229" s="299">
        <v>70</v>
      </c>
      <c r="R229" s="301">
        <f t="shared" si="7"/>
        <v>71.5</v>
      </c>
      <c r="S229" s="299">
        <v>81</v>
      </c>
      <c r="T229" s="299">
        <v>71</v>
      </c>
      <c r="U229" s="299">
        <f t="shared" si="8"/>
        <v>10</v>
      </c>
      <c r="V229" s="299">
        <f t="shared" si="9"/>
        <v>76</v>
      </c>
      <c r="W229" s="301">
        <f t="shared" si="10"/>
        <v>-4.5</v>
      </c>
      <c r="X229" s="304" t="s">
        <v>1757</v>
      </c>
      <c r="Y229" s="304" t="s">
        <v>1758</v>
      </c>
      <c r="Z229" s="304" t="s">
        <v>1541</v>
      </c>
      <c r="AA229" s="294">
        <v>26.85</v>
      </c>
      <c r="AB229" s="292">
        <f t="shared" si="14"/>
        <v>26850000</v>
      </c>
      <c r="AC229" s="292">
        <f t="shared" si="15"/>
        <v>127510000</v>
      </c>
      <c r="AD229" s="295">
        <v>206.42</v>
      </c>
      <c r="AE229" s="305">
        <f t="shared" si="16"/>
        <v>206420000</v>
      </c>
      <c r="AF229" s="306">
        <f t="shared" si="12"/>
        <v>0.1678125</v>
      </c>
      <c r="AG229" s="304"/>
      <c r="AH229" s="304"/>
      <c r="AI229" s="323" t="s">
        <v>3511</v>
      </c>
      <c r="AJ229" s="302"/>
    </row>
    <row r="230" spans="1:36">
      <c r="A230" s="308" t="s">
        <v>2973</v>
      </c>
      <c r="B230" s="292">
        <v>521.30999999999995</v>
      </c>
      <c r="C230" s="293">
        <f t="shared" si="1"/>
        <v>2.8961666666666663</v>
      </c>
      <c r="D230" s="294">
        <f t="shared" si="2"/>
        <v>2.8961666666666663</v>
      </c>
      <c r="E230" s="295">
        <v>180</v>
      </c>
      <c r="F230" s="295">
        <v>223.81</v>
      </c>
      <c r="G230" s="297">
        <f t="shared" si="4"/>
        <v>0.4293222842454586</v>
      </c>
      <c r="H230" s="296">
        <f t="shared" si="5"/>
        <v>297.5</v>
      </c>
      <c r="I230" s="298">
        <f t="shared" si="6"/>
        <v>0.57067771575454151</v>
      </c>
      <c r="J230" s="292">
        <f t="shared" si="18"/>
        <v>521309999.99999994</v>
      </c>
      <c r="K230" s="299">
        <v>2008</v>
      </c>
      <c r="L230" s="300" t="s">
        <v>16</v>
      </c>
      <c r="M230" s="301"/>
      <c r="N230" s="301"/>
      <c r="O230" s="301"/>
      <c r="P230" s="301">
        <v>96</v>
      </c>
      <c r="Q230" s="299">
        <v>94</v>
      </c>
      <c r="R230" s="321">
        <f t="shared" si="7"/>
        <v>95</v>
      </c>
      <c r="S230" s="299">
        <v>89</v>
      </c>
      <c r="T230" s="299">
        <v>89</v>
      </c>
      <c r="U230" s="292">
        <f t="shared" si="8"/>
        <v>0</v>
      </c>
      <c r="V230" s="299">
        <f t="shared" si="9"/>
        <v>89</v>
      </c>
      <c r="W230" s="321">
        <f t="shared" si="10"/>
        <v>6</v>
      </c>
      <c r="X230" s="304" t="s">
        <v>1601</v>
      </c>
      <c r="Y230" s="304" t="s">
        <v>2421</v>
      </c>
      <c r="Z230" s="304" t="s">
        <v>1547</v>
      </c>
      <c r="AA230" s="294">
        <v>63.09</v>
      </c>
      <c r="AB230" s="292">
        <f t="shared" si="14"/>
        <v>63090000</v>
      </c>
      <c r="AC230" s="292">
        <f t="shared" si="15"/>
        <v>223810000</v>
      </c>
      <c r="AD230" s="295">
        <v>297.5</v>
      </c>
      <c r="AE230" s="305">
        <f t="shared" si="16"/>
        <v>297500000</v>
      </c>
      <c r="AF230" s="306">
        <f t="shared" si="12"/>
        <v>0.35050000000000003</v>
      </c>
      <c r="AG230" s="304" t="s">
        <v>1615</v>
      </c>
      <c r="AH230" s="304" t="s">
        <v>1846</v>
      </c>
      <c r="AI230" s="323" t="s">
        <v>2974</v>
      </c>
      <c r="AJ230" s="302"/>
    </row>
    <row r="231" spans="1:36">
      <c r="A231" s="291" t="s">
        <v>995</v>
      </c>
      <c r="B231" s="292">
        <v>1004.56</v>
      </c>
      <c r="C231" s="293">
        <f t="shared" si="1"/>
        <v>5.4300540540540538</v>
      </c>
      <c r="D231" s="294">
        <f t="shared" si="2"/>
        <v>5.4300540540540538</v>
      </c>
      <c r="E231" s="295">
        <v>185</v>
      </c>
      <c r="F231" s="295">
        <v>534.86</v>
      </c>
      <c r="G231" s="297">
        <f t="shared" si="4"/>
        <v>0.53243210958031384</v>
      </c>
      <c r="H231" s="296">
        <f t="shared" si="5"/>
        <v>469.69999999999993</v>
      </c>
      <c r="I231" s="298">
        <f t="shared" si="6"/>
        <v>0.46756789041968622</v>
      </c>
      <c r="J231" s="292">
        <f t="shared" si="18"/>
        <v>1004560000</v>
      </c>
      <c r="K231" s="299">
        <v>2008</v>
      </c>
      <c r="L231" s="300" t="s">
        <v>16</v>
      </c>
      <c r="M231" s="301"/>
      <c r="N231" s="301"/>
      <c r="O231" s="301"/>
      <c r="P231" s="301">
        <v>94</v>
      </c>
      <c r="Q231" s="299">
        <v>82</v>
      </c>
      <c r="R231" s="321">
        <f t="shared" si="7"/>
        <v>88</v>
      </c>
      <c r="S231" s="299">
        <v>96</v>
      </c>
      <c r="T231" s="299">
        <v>90</v>
      </c>
      <c r="U231" s="292">
        <f t="shared" si="8"/>
        <v>6</v>
      </c>
      <c r="V231" s="299">
        <f t="shared" si="9"/>
        <v>93</v>
      </c>
      <c r="W231" s="321">
        <f t="shared" si="10"/>
        <v>-5</v>
      </c>
      <c r="X231" s="304" t="s">
        <v>1609</v>
      </c>
      <c r="Y231" s="304" t="s">
        <v>1815</v>
      </c>
      <c r="Z231" s="304" t="s">
        <v>1541</v>
      </c>
      <c r="AA231" s="294">
        <v>158.4</v>
      </c>
      <c r="AB231" s="292">
        <f t="shared" si="14"/>
        <v>158400000</v>
      </c>
      <c r="AC231" s="292">
        <f t="shared" si="15"/>
        <v>534860000</v>
      </c>
      <c r="AD231" s="295">
        <v>469.7</v>
      </c>
      <c r="AE231" s="305">
        <f t="shared" si="16"/>
        <v>469700000</v>
      </c>
      <c r="AF231" s="306">
        <f t="shared" si="12"/>
        <v>0.85621621621621624</v>
      </c>
      <c r="AG231" s="304"/>
      <c r="AH231" s="304"/>
      <c r="AI231" s="323" t="s">
        <v>2156</v>
      </c>
      <c r="AJ231" s="302"/>
    </row>
    <row r="232" spans="1:36">
      <c r="A232" s="291" t="s">
        <v>1379</v>
      </c>
      <c r="B232" s="292">
        <v>786.63</v>
      </c>
      <c r="C232" s="293">
        <f t="shared" si="1"/>
        <v>4.2520540540540539</v>
      </c>
      <c r="D232" s="294">
        <f t="shared" si="2"/>
        <v>4.2520540540540539</v>
      </c>
      <c r="E232" s="295">
        <v>185</v>
      </c>
      <c r="F232" s="295">
        <v>317.10000000000002</v>
      </c>
      <c r="G232" s="297">
        <f t="shared" si="4"/>
        <v>0.40311200945806797</v>
      </c>
      <c r="H232" s="296">
        <f t="shared" si="5"/>
        <v>469.53000000000003</v>
      </c>
      <c r="I232" s="298">
        <f t="shared" si="6"/>
        <v>0.59688799054193209</v>
      </c>
      <c r="J232" s="292">
        <f t="shared" si="18"/>
        <v>786630000</v>
      </c>
      <c r="K232" s="299">
        <v>2008</v>
      </c>
      <c r="L232" s="300" t="s">
        <v>16</v>
      </c>
      <c r="M232" s="301"/>
      <c r="N232" s="301"/>
      <c r="O232" s="301"/>
      <c r="P232" s="301">
        <v>77</v>
      </c>
      <c r="Q232" s="299">
        <v>65</v>
      </c>
      <c r="R232" s="321">
        <f t="shared" si="7"/>
        <v>71</v>
      </c>
      <c r="S232" s="299">
        <v>59</v>
      </c>
      <c r="T232" s="299">
        <v>52</v>
      </c>
      <c r="U232" s="292">
        <f t="shared" si="8"/>
        <v>7</v>
      </c>
      <c r="V232" s="299">
        <f t="shared" si="9"/>
        <v>55.5</v>
      </c>
      <c r="W232" s="321">
        <f t="shared" si="10"/>
        <v>15.5</v>
      </c>
      <c r="X232" s="304" t="s">
        <v>1609</v>
      </c>
      <c r="Y232" s="304" t="s">
        <v>2388</v>
      </c>
      <c r="Z232" s="304" t="s">
        <v>1900</v>
      </c>
      <c r="AA232" s="294">
        <v>100.1</v>
      </c>
      <c r="AB232" s="292">
        <f t="shared" si="14"/>
        <v>100100000</v>
      </c>
      <c r="AC232" s="292">
        <f t="shared" si="15"/>
        <v>317100000</v>
      </c>
      <c r="AD232" s="295">
        <v>469.53</v>
      </c>
      <c r="AE232" s="305">
        <f t="shared" si="16"/>
        <v>469530000</v>
      </c>
      <c r="AF232" s="306">
        <f t="shared" si="12"/>
        <v>0.54108108108108111</v>
      </c>
      <c r="AG232" s="304"/>
      <c r="AH232" s="304"/>
      <c r="AI232" s="323" t="s">
        <v>2389</v>
      </c>
      <c r="AJ232" s="302"/>
    </row>
    <row r="233" spans="1:36">
      <c r="A233" s="308" t="s">
        <v>432</v>
      </c>
      <c r="B233" s="292">
        <v>585.52</v>
      </c>
      <c r="C233" s="293">
        <f t="shared" si="1"/>
        <v>3.1479569892473118</v>
      </c>
      <c r="D233" s="294">
        <f t="shared" si="2"/>
        <v>3.1479569892473118</v>
      </c>
      <c r="E233" s="295">
        <v>186</v>
      </c>
      <c r="F233" s="295">
        <v>318.76</v>
      </c>
      <c r="G233" s="297">
        <f t="shared" si="4"/>
        <v>0.54440497335701599</v>
      </c>
      <c r="H233" s="296">
        <f t="shared" si="5"/>
        <v>266.76</v>
      </c>
      <c r="I233" s="298">
        <f t="shared" si="6"/>
        <v>0.45559502664298401</v>
      </c>
      <c r="J233" s="292">
        <f t="shared" si="18"/>
        <v>585520000</v>
      </c>
      <c r="K233" s="299">
        <v>2008</v>
      </c>
      <c r="L233" s="300" t="s">
        <v>16</v>
      </c>
      <c r="M233" s="301"/>
      <c r="N233" s="301"/>
      <c r="O233" s="301"/>
      <c r="P233" s="301">
        <v>94</v>
      </c>
      <c r="Q233" s="299">
        <v>79</v>
      </c>
      <c r="R233" s="321">
        <f t="shared" si="7"/>
        <v>86.5</v>
      </c>
      <c r="S233" s="299">
        <v>91</v>
      </c>
      <c r="T233" s="299">
        <v>83</v>
      </c>
      <c r="U233" s="292">
        <f t="shared" si="8"/>
        <v>8</v>
      </c>
      <c r="V233" s="299">
        <f t="shared" si="9"/>
        <v>87</v>
      </c>
      <c r="W233" s="321">
        <f t="shared" si="10"/>
        <v>-0.5</v>
      </c>
      <c r="X233" s="304" t="s">
        <v>1609</v>
      </c>
      <c r="Y233" s="304" t="s">
        <v>2194</v>
      </c>
      <c r="Z233" s="304" t="s">
        <v>1541</v>
      </c>
      <c r="AA233" s="294">
        <v>98.62</v>
      </c>
      <c r="AB233" s="292">
        <f t="shared" si="14"/>
        <v>98620000</v>
      </c>
      <c r="AC233" s="292">
        <f t="shared" si="15"/>
        <v>318760000</v>
      </c>
      <c r="AD233" s="295">
        <v>266.76</v>
      </c>
      <c r="AE233" s="305">
        <f t="shared" si="16"/>
        <v>266760000</v>
      </c>
      <c r="AF233" s="306">
        <f t="shared" si="12"/>
        <v>0.53021505376344091</v>
      </c>
      <c r="AG233" s="304"/>
      <c r="AH233" s="304"/>
      <c r="AI233" s="323" t="s">
        <v>2849</v>
      </c>
      <c r="AJ233" s="302"/>
    </row>
    <row r="234" spans="1:36">
      <c r="A234" s="308" t="s">
        <v>501</v>
      </c>
      <c r="B234" s="292">
        <v>631.74</v>
      </c>
      <c r="C234" s="293">
        <f t="shared" si="1"/>
        <v>3.1587000000000001</v>
      </c>
      <c r="D234" s="294">
        <f t="shared" si="2"/>
        <v>3.1587000000000001</v>
      </c>
      <c r="E234" s="295">
        <v>200</v>
      </c>
      <c r="F234" s="295">
        <v>215.43</v>
      </c>
      <c r="G234" s="297">
        <f t="shared" si="4"/>
        <v>0.34101054231171052</v>
      </c>
      <c r="H234" s="296">
        <f t="shared" si="5"/>
        <v>416.31000000000006</v>
      </c>
      <c r="I234" s="298">
        <f t="shared" si="6"/>
        <v>0.65898945768828954</v>
      </c>
      <c r="J234" s="292">
        <f t="shared" si="18"/>
        <v>631740000</v>
      </c>
      <c r="K234" s="299">
        <v>2008</v>
      </c>
      <c r="L234" s="300" t="s">
        <v>16</v>
      </c>
      <c r="M234" s="301"/>
      <c r="N234" s="301"/>
      <c r="O234" s="301"/>
      <c r="P234" s="301">
        <v>88</v>
      </c>
      <c r="Q234" s="299">
        <v>73</v>
      </c>
      <c r="R234" s="321">
        <f t="shared" si="7"/>
        <v>80.5</v>
      </c>
      <c r="S234" s="299">
        <v>83</v>
      </c>
      <c r="T234" s="299">
        <v>81</v>
      </c>
      <c r="U234" s="292">
        <f t="shared" si="8"/>
        <v>2</v>
      </c>
      <c r="V234" s="299">
        <f t="shared" si="9"/>
        <v>82</v>
      </c>
      <c r="W234" s="321">
        <f t="shared" si="10"/>
        <v>-1.5</v>
      </c>
      <c r="X234" s="304" t="s">
        <v>1601</v>
      </c>
      <c r="Y234" s="304" t="s">
        <v>1782</v>
      </c>
      <c r="Z234" s="304" t="s">
        <v>1547</v>
      </c>
      <c r="AA234" s="294">
        <v>60.24</v>
      </c>
      <c r="AB234" s="292">
        <f t="shared" si="14"/>
        <v>60240000</v>
      </c>
      <c r="AC234" s="292">
        <f t="shared" si="15"/>
        <v>215430000</v>
      </c>
      <c r="AD234" s="295">
        <v>416.31</v>
      </c>
      <c r="AE234" s="305">
        <f t="shared" si="16"/>
        <v>416310000</v>
      </c>
      <c r="AF234" s="306">
        <f t="shared" si="12"/>
        <v>0.30120000000000002</v>
      </c>
      <c r="AG234" s="304"/>
      <c r="AH234" s="304"/>
      <c r="AI234" s="323" t="s">
        <v>2838</v>
      </c>
      <c r="AJ234" s="302"/>
    </row>
    <row r="235" spans="1:36">
      <c r="A235" s="308" t="s">
        <v>976</v>
      </c>
      <c r="B235" s="292">
        <v>419.66</v>
      </c>
      <c r="C235" s="293">
        <f t="shared" si="1"/>
        <v>2.0983000000000001</v>
      </c>
      <c r="D235" s="294">
        <f t="shared" si="2"/>
        <v>2.0983000000000001</v>
      </c>
      <c r="E235" s="295">
        <v>200</v>
      </c>
      <c r="F235" s="295">
        <v>141.62</v>
      </c>
      <c r="G235" s="297">
        <f t="shared" si="4"/>
        <v>0.33746366105895248</v>
      </c>
      <c r="H235" s="296">
        <f t="shared" si="5"/>
        <v>278.04000000000002</v>
      </c>
      <c r="I235" s="298">
        <f t="shared" si="6"/>
        <v>0.66253633894104746</v>
      </c>
      <c r="J235" s="292">
        <f t="shared" si="18"/>
        <v>419660000</v>
      </c>
      <c r="K235" s="299">
        <v>2008</v>
      </c>
      <c r="L235" s="300" t="s">
        <v>16</v>
      </c>
      <c r="M235" s="301"/>
      <c r="N235" s="301"/>
      <c r="O235" s="301"/>
      <c r="P235" s="301">
        <v>66</v>
      </c>
      <c r="Q235" s="299">
        <v>62</v>
      </c>
      <c r="R235" s="321">
        <f t="shared" si="7"/>
        <v>64</v>
      </c>
      <c r="S235" s="299">
        <v>78</v>
      </c>
      <c r="T235" s="299">
        <v>65</v>
      </c>
      <c r="U235" s="292">
        <f t="shared" si="8"/>
        <v>13</v>
      </c>
      <c r="V235" s="299">
        <f t="shared" si="9"/>
        <v>71.5</v>
      </c>
      <c r="W235" s="321">
        <f t="shared" si="10"/>
        <v>-7.5</v>
      </c>
      <c r="X235" s="304" t="s">
        <v>1609</v>
      </c>
      <c r="Y235" s="304" t="s">
        <v>1723</v>
      </c>
      <c r="Z235" s="304" t="s">
        <v>1900</v>
      </c>
      <c r="AA235" s="294">
        <v>55.03</v>
      </c>
      <c r="AB235" s="292">
        <f t="shared" si="14"/>
        <v>55030000</v>
      </c>
      <c r="AC235" s="292">
        <f t="shared" si="15"/>
        <v>141620000</v>
      </c>
      <c r="AD235" s="295">
        <v>278.04000000000002</v>
      </c>
      <c r="AE235" s="305">
        <f t="shared" si="16"/>
        <v>278040000</v>
      </c>
      <c r="AF235" s="306">
        <f t="shared" si="12"/>
        <v>0.27515000000000001</v>
      </c>
      <c r="AG235" s="304"/>
      <c r="AH235" s="304"/>
      <c r="AI235" s="323" t="s">
        <v>3494</v>
      </c>
      <c r="AJ235" s="302"/>
    </row>
    <row r="236" spans="1:36">
      <c r="A236" s="308" t="s">
        <v>746</v>
      </c>
      <c r="B236" s="292">
        <v>586.09</v>
      </c>
      <c r="C236" s="293">
        <f t="shared" si="1"/>
        <v>2.5482173913043478</v>
      </c>
      <c r="D236" s="294">
        <f t="shared" si="2"/>
        <v>2.5482173913043478</v>
      </c>
      <c r="E236" s="295">
        <v>230</v>
      </c>
      <c r="F236" s="295">
        <v>168.37</v>
      </c>
      <c r="G236" s="297">
        <f t="shared" si="4"/>
        <v>0.28727669811803647</v>
      </c>
      <c r="H236" s="296">
        <f t="shared" si="5"/>
        <v>417.72</v>
      </c>
      <c r="I236" s="298">
        <f t="shared" si="6"/>
        <v>0.71272330188196353</v>
      </c>
      <c r="J236" s="292">
        <f t="shared" si="18"/>
        <v>586090000</v>
      </c>
      <c r="K236" s="299">
        <v>2008</v>
      </c>
      <c r="L236" s="300" t="s">
        <v>16</v>
      </c>
      <c r="M236" s="301"/>
      <c r="N236" s="301"/>
      <c r="O236" s="301"/>
      <c r="P236" s="301">
        <v>64</v>
      </c>
      <c r="Q236" s="299">
        <v>58</v>
      </c>
      <c r="R236" s="321">
        <f t="shared" si="7"/>
        <v>61</v>
      </c>
      <c r="S236" s="299">
        <v>62</v>
      </c>
      <c r="T236" s="299">
        <v>64</v>
      </c>
      <c r="U236" s="292">
        <f t="shared" si="8"/>
        <v>-2</v>
      </c>
      <c r="V236" s="299">
        <f t="shared" si="9"/>
        <v>63</v>
      </c>
      <c r="W236" s="321">
        <f t="shared" si="10"/>
        <v>-2</v>
      </c>
      <c r="X236" s="304" t="s">
        <v>1609</v>
      </c>
      <c r="Y236" s="304" t="s">
        <v>2118</v>
      </c>
      <c r="Z236" s="304" t="s">
        <v>1557</v>
      </c>
      <c r="AA236" s="294">
        <v>67.5</v>
      </c>
      <c r="AB236" s="292">
        <f t="shared" si="14"/>
        <v>67500000</v>
      </c>
      <c r="AC236" s="292">
        <f t="shared" si="15"/>
        <v>168370000</v>
      </c>
      <c r="AD236" s="295">
        <v>417.72</v>
      </c>
      <c r="AE236" s="305">
        <f t="shared" si="16"/>
        <v>417720000</v>
      </c>
      <c r="AF236" s="306">
        <f t="shared" si="12"/>
        <v>0.29347826086956524</v>
      </c>
      <c r="AG236" s="304"/>
      <c r="AH236" s="304"/>
      <c r="AI236" s="323" t="s">
        <v>3185</v>
      </c>
      <c r="AJ236" s="302"/>
    </row>
    <row r="237" spans="1:36">
      <c r="A237" s="291" t="s">
        <v>1457</v>
      </c>
      <c r="B237" s="292">
        <v>193.36</v>
      </c>
      <c r="C237" s="293">
        <f t="shared" si="1"/>
        <v>12890.666666666668</v>
      </c>
      <c r="D237" s="294">
        <f t="shared" si="2"/>
        <v>12890.666666666668</v>
      </c>
      <c r="E237" s="322">
        <v>1.4999999999999999E-2</v>
      </c>
      <c r="F237" s="295">
        <v>107.92</v>
      </c>
      <c r="G237" s="297">
        <f t="shared" si="4"/>
        <v>0.55812991311543236</v>
      </c>
      <c r="H237" s="296">
        <f t="shared" si="5"/>
        <v>85.44</v>
      </c>
      <c r="I237" s="298">
        <f t="shared" si="6"/>
        <v>0.44187008688456764</v>
      </c>
      <c r="J237" s="292">
        <f t="shared" si="18"/>
        <v>193360000</v>
      </c>
      <c r="K237" s="299">
        <v>2009</v>
      </c>
      <c r="L237" s="300" t="s">
        <v>16</v>
      </c>
      <c r="M237" s="301"/>
      <c r="N237" s="301"/>
      <c r="O237" s="301"/>
      <c r="P237" s="301">
        <v>82</v>
      </c>
      <c r="Q237" s="299">
        <v>68</v>
      </c>
      <c r="R237" s="321">
        <f t="shared" si="7"/>
        <v>75</v>
      </c>
      <c r="S237" s="299">
        <v>56</v>
      </c>
      <c r="T237" s="299">
        <v>57</v>
      </c>
      <c r="U237" s="312">
        <f t="shared" si="8"/>
        <v>-1</v>
      </c>
      <c r="V237" s="312">
        <f t="shared" si="9"/>
        <v>56.5</v>
      </c>
      <c r="W237" s="312">
        <f t="shared" si="10"/>
        <v>18.5</v>
      </c>
      <c r="X237" s="304" t="s">
        <v>1402</v>
      </c>
      <c r="Y237" s="304" t="s">
        <v>1603</v>
      </c>
      <c r="Z237" s="304" t="s">
        <v>1547</v>
      </c>
      <c r="AA237" s="294">
        <v>19.600000000000001</v>
      </c>
      <c r="AB237" s="292">
        <f t="shared" si="14"/>
        <v>19600000</v>
      </c>
      <c r="AC237" s="292">
        <f t="shared" si="15"/>
        <v>107920000</v>
      </c>
      <c r="AD237" s="295">
        <v>85.44</v>
      </c>
      <c r="AE237" s="305">
        <f t="shared" si="16"/>
        <v>85440000</v>
      </c>
      <c r="AF237" s="293">
        <f t="shared" si="12"/>
        <v>1306.6666666666667</v>
      </c>
      <c r="AG237" s="304"/>
      <c r="AH237" s="304"/>
      <c r="AI237" s="323" t="s">
        <v>1604</v>
      </c>
      <c r="AJ237" s="302"/>
    </row>
    <row r="238" spans="1:36">
      <c r="A238" s="308" t="s">
        <v>2749</v>
      </c>
      <c r="B238" s="292">
        <v>10</v>
      </c>
      <c r="C238" s="293">
        <f t="shared" si="1"/>
        <v>3.3333333333333335</v>
      </c>
      <c r="D238" s="294">
        <f t="shared" si="2"/>
        <v>3.3333333333333335</v>
      </c>
      <c r="E238" s="295">
        <v>3</v>
      </c>
      <c r="F238" s="295">
        <v>10</v>
      </c>
      <c r="G238" s="297">
        <f t="shared" si="4"/>
        <v>1</v>
      </c>
      <c r="H238" s="296">
        <f t="shared" si="5"/>
        <v>0.15</v>
      </c>
      <c r="I238" s="298">
        <f t="shared" si="6"/>
        <v>1.4999999999999999E-2</v>
      </c>
      <c r="J238" s="292">
        <f t="shared" si="18"/>
        <v>10000000</v>
      </c>
      <c r="K238" s="299">
        <v>2009</v>
      </c>
      <c r="L238" s="300" t="s">
        <v>16</v>
      </c>
      <c r="M238" s="301"/>
      <c r="N238" s="301"/>
      <c r="O238" s="301"/>
      <c r="P238" s="301">
        <v>21</v>
      </c>
      <c r="Q238" s="299">
        <v>46</v>
      </c>
      <c r="R238" s="301">
        <f t="shared" si="7"/>
        <v>33.5</v>
      </c>
      <c r="S238" s="299">
        <v>27</v>
      </c>
      <c r="T238" s="299">
        <v>62</v>
      </c>
      <c r="U238" s="299">
        <f t="shared" si="8"/>
        <v>-35</v>
      </c>
      <c r="V238" s="299">
        <f t="shared" si="9"/>
        <v>44.5</v>
      </c>
      <c r="W238" s="301">
        <f t="shared" si="10"/>
        <v>-11</v>
      </c>
      <c r="X238" s="304" t="s">
        <v>1609</v>
      </c>
      <c r="Y238" s="304" t="s">
        <v>1965</v>
      </c>
      <c r="Z238" s="304" t="s">
        <v>1547</v>
      </c>
      <c r="AA238" s="294">
        <v>4.0999999999999996</v>
      </c>
      <c r="AB238" s="292">
        <f t="shared" si="14"/>
        <v>4099999.9999999995</v>
      </c>
      <c r="AC238" s="292">
        <f t="shared" si="15"/>
        <v>10000000</v>
      </c>
      <c r="AD238" s="295">
        <v>0.15</v>
      </c>
      <c r="AE238" s="305">
        <f t="shared" si="16"/>
        <v>150000</v>
      </c>
      <c r="AF238" s="306">
        <f t="shared" si="12"/>
        <v>1.3666666666666665</v>
      </c>
      <c r="AG238" s="304"/>
      <c r="AH238" s="304"/>
      <c r="AI238" s="323" t="s">
        <v>2750</v>
      </c>
      <c r="AJ238" s="302"/>
    </row>
    <row r="239" spans="1:36">
      <c r="A239" s="308" t="s">
        <v>2761</v>
      </c>
      <c r="B239" s="292">
        <v>16.57</v>
      </c>
      <c r="C239" s="293">
        <f t="shared" si="1"/>
        <v>3.3140000000000001</v>
      </c>
      <c r="D239" s="294">
        <f t="shared" si="2"/>
        <v>3.3140000000000001</v>
      </c>
      <c r="E239" s="295">
        <v>5</v>
      </c>
      <c r="F239" s="295">
        <v>12.06</v>
      </c>
      <c r="G239" s="297">
        <f t="shared" si="4"/>
        <v>0.72782136391068197</v>
      </c>
      <c r="H239" s="296">
        <f t="shared" si="5"/>
        <v>4.51</v>
      </c>
      <c r="I239" s="298">
        <f t="shared" si="6"/>
        <v>0.27217863608931803</v>
      </c>
      <c r="J239" s="292">
        <f t="shared" si="18"/>
        <v>16570000</v>
      </c>
      <c r="K239" s="299">
        <v>2009</v>
      </c>
      <c r="L239" s="300" t="s">
        <v>16</v>
      </c>
      <c r="M239" s="301"/>
      <c r="N239" s="301"/>
      <c r="O239" s="301"/>
      <c r="P239" s="301">
        <v>72</v>
      </c>
      <c r="Q239" s="299">
        <v>61</v>
      </c>
      <c r="R239" s="301">
        <f t="shared" si="7"/>
        <v>66.5</v>
      </c>
      <c r="S239" s="299">
        <v>59</v>
      </c>
      <c r="T239" s="299">
        <v>64</v>
      </c>
      <c r="U239" s="299">
        <f t="shared" si="8"/>
        <v>-5</v>
      </c>
      <c r="V239" s="299">
        <f t="shared" si="9"/>
        <v>61.5</v>
      </c>
      <c r="W239" s="301">
        <f t="shared" si="10"/>
        <v>5</v>
      </c>
      <c r="X239" s="304" t="s">
        <v>1550</v>
      </c>
      <c r="Y239" s="304" t="s">
        <v>1550</v>
      </c>
      <c r="Z239" s="304" t="s">
        <v>1547</v>
      </c>
      <c r="AA239" s="294">
        <v>0.9</v>
      </c>
      <c r="AB239" s="292">
        <f t="shared" si="14"/>
        <v>900000</v>
      </c>
      <c r="AC239" s="292">
        <f t="shared" si="15"/>
        <v>12060000</v>
      </c>
      <c r="AD239" s="295">
        <v>4.51</v>
      </c>
      <c r="AE239" s="305">
        <f t="shared" si="16"/>
        <v>4510000</v>
      </c>
      <c r="AF239" s="306">
        <f t="shared" si="12"/>
        <v>0.18</v>
      </c>
      <c r="AG239" s="304"/>
      <c r="AH239" s="304"/>
      <c r="AI239" s="323" t="s">
        <v>2762</v>
      </c>
      <c r="AJ239" s="302"/>
    </row>
    <row r="240" spans="1:36">
      <c r="A240" s="308" t="s">
        <v>3465</v>
      </c>
      <c r="B240" s="292">
        <v>10.7</v>
      </c>
      <c r="C240" s="293">
        <f t="shared" si="1"/>
        <v>2.1399999999999997</v>
      </c>
      <c r="D240" s="294">
        <f t="shared" si="2"/>
        <v>2.1399999999999997</v>
      </c>
      <c r="E240" s="295">
        <v>5</v>
      </c>
      <c r="F240" s="295">
        <v>10.6</v>
      </c>
      <c r="G240" s="297">
        <f t="shared" si="4"/>
        <v>0.99065420560747663</v>
      </c>
      <c r="H240" s="296">
        <f t="shared" si="5"/>
        <v>0.13999999999999999</v>
      </c>
      <c r="I240" s="298">
        <f t="shared" si="6"/>
        <v>1.3084112149532711E-2</v>
      </c>
      <c r="J240" s="292">
        <f t="shared" si="18"/>
        <v>10700000</v>
      </c>
      <c r="K240" s="299">
        <v>2009</v>
      </c>
      <c r="L240" s="300" t="s">
        <v>16</v>
      </c>
      <c r="M240" s="301"/>
      <c r="N240" s="301"/>
      <c r="O240" s="301"/>
      <c r="P240" s="301">
        <v>34</v>
      </c>
      <c r="Q240" s="299">
        <v>43</v>
      </c>
      <c r="R240" s="301">
        <f t="shared" si="7"/>
        <v>38.5</v>
      </c>
      <c r="S240" s="299">
        <v>66</v>
      </c>
      <c r="T240" s="299">
        <v>58</v>
      </c>
      <c r="U240" s="299">
        <f t="shared" si="8"/>
        <v>8</v>
      </c>
      <c r="V240" s="299">
        <f t="shared" si="9"/>
        <v>62</v>
      </c>
      <c r="W240" s="301">
        <f t="shared" si="10"/>
        <v>-23.5</v>
      </c>
      <c r="X240" s="304" t="s">
        <v>1612</v>
      </c>
      <c r="Y240" s="304" t="s">
        <v>1612</v>
      </c>
      <c r="Z240" s="304" t="s">
        <v>1541</v>
      </c>
      <c r="AA240" s="294">
        <v>5.3</v>
      </c>
      <c r="AB240" s="292">
        <f t="shared" si="14"/>
        <v>5300000</v>
      </c>
      <c r="AC240" s="292">
        <f t="shared" si="15"/>
        <v>10600000</v>
      </c>
      <c r="AD240" s="295">
        <v>0.14000000000000001</v>
      </c>
      <c r="AE240" s="305">
        <f t="shared" si="16"/>
        <v>140000</v>
      </c>
      <c r="AF240" s="306">
        <f t="shared" si="12"/>
        <v>1.06</v>
      </c>
      <c r="AG240" s="304"/>
      <c r="AH240" s="304"/>
      <c r="AI240" s="323" t="s">
        <v>3466</v>
      </c>
      <c r="AJ240" s="302"/>
    </row>
    <row r="241" spans="1:36">
      <c r="A241" s="291" t="s">
        <v>2331</v>
      </c>
      <c r="B241" s="292">
        <v>31.43</v>
      </c>
      <c r="C241" s="293">
        <f t="shared" si="1"/>
        <v>4.49</v>
      </c>
      <c r="D241" s="294">
        <f t="shared" si="2"/>
        <v>4.49</v>
      </c>
      <c r="E241" s="295">
        <v>7</v>
      </c>
      <c r="F241" s="295">
        <v>9.23</v>
      </c>
      <c r="G241" s="297">
        <f t="shared" si="4"/>
        <v>0.29366846961501752</v>
      </c>
      <c r="H241" s="296">
        <f t="shared" si="5"/>
        <v>22.2</v>
      </c>
      <c r="I241" s="298">
        <f t="shared" si="6"/>
        <v>0.70633153038498253</v>
      </c>
      <c r="J241" s="292">
        <f t="shared" si="18"/>
        <v>31430000</v>
      </c>
      <c r="K241" s="299">
        <v>2009</v>
      </c>
      <c r="L241" s="300" t="s">
        <v>16</v>
      </c>
      <c r="M241" s="301"/>
      <c r="N241" s="301"/>
      <c r="O241" s="301"/>
      <c r="P241" s="301">
        <v>89</v>
      </c>
      <c r="Q241" s="299">
        <v>79</v>
      </c>
      <c r="R241" s="301">
        <f t="shared" si="7"/>
        <v>84</v>
      </c>
      <c r="S241" s="299">
        <v>64</v>
      </c>
      <c r="T241" s="299">
        <v>66</v>
      </c>
      <c r="U241" s="299">
        <f t="shared" si="8"/>
        <v>-2</v>
      </c>
      <c r="V241" s="299">
        <f t="shared" si="9"/>
        <v>65</v>
      </c>
      <c r="W241" s="301">
        <f t="shared" si="10"/>
        <v>19</v>
      </c>
      <c r="X241" s="304" t="s">
        <v>1550</v>
      </c>
      <c r="Y241" s="304" t="s">
        <v>1550</v>
      </c>
      <c r="Z241" s="304" t="s">
        <v>1547</v>
      </c>
      <c r="AA241" s="294">
        <v>0.25</v>
      </c>
      <c r="AB241" s="292">
        <f t="shared" si="14"/>
        <v>250000</v>
      </c>
      <c r="AC241" s="292">
        <f t="shared" si="15"/>
        <v>9230000</v>
      </c>
      <c r="AD241" s="295">
        <v>22.2</v>
      </c>
      <c r="AE241" s="305">
        <f t="shared" si="16"/>
        <v>22200000</v>
      </c>
      <c r="AF241" s="306">
        <f t="shared" si="12"/>
        <v>3.5714285714285712E-2</v>
      </c>
      <c r="AG241" s="304"/>
      <c r="AH241" s="304"/>
      <c r="AI241" s="323" t="s">
        <v>2332</v>
      </c>
      <c r="AJ241" s="302"/>
    </row>
    <row r="242" spans="1:36">
      <c r="A242" s="291" t="s">
        <v>1863</v>
      </c>
      <c r="B242" s="292">
        <v>60.72</v>
      </c>
      <c r="C242" s="293">
        <f t="shared" si="1"/>
        <v>8.0960000000000001</v>
      </c>
      <c r="D242" s="294">
        <f t="shared" si="2"/>
        <v>8.0960000000000001</v>
      </c>
      <c r="E242" s="295">
        <v>7.5</v>
      </c>
      <c r="F242" s="295">
        <v>32.39</v>
      </c>
      <c r="G242" s="297">
        <f t="shared" si="4"/>
        <v>0.53343214756258239</v>
      </c>
      <c r="H242" s="296">
        <f t="shared" si="5"/>
        <v>28.33</v>
      </c>
      <c r="I242" s="298">
        <f t="shared" si="6"/>
        <v>0.46656785243741766</v>
      </c>
      <c r="J242" s="292">
        <f t="shared" si="18"/>
        <v>60720000</v>
      </c>
      <c r="K242" s="299">
        <v>2009</v>
      </c>
      <c r="L242" s="300" t="s">
        <v>16</v>
      </c>
      <c r="M242" s="301"/>
      <c r="N242" s="301"/>
      <c r="O242" s="301"/>
      <c r="P242" s="301">
        <v>87</v>
      </c>
      <c r="Q242" s="299">
        <v>76</v>
      </c>
      <c r="R242" s="301">
        <f t="shared" si="7"/>
        <v>81.5</v>
      </c>
      <c r="S242" s="299">
        <v>81</v>
      </c>
      <c r="T242" s="299">
        <v>79</v>
      </c>
      <c r="U242" s="299">
        <f t="shared" si="8"/>
        <v>2</v>
      </c>
      <c r="V242" s="299">
        <f t="shared" si="9"/>
        <v>80</v>
      </c>
      <c r="W242" s="301">
        <f t="shared" si="10"/>
        <v>1.5</v>
      </c>
      <c r="X242" s="304" t="s">
        <v>1550</v>
      </c>
      <c r="Y242" s="304" t="s">
        <v>1623</v>
      </c>
      <c r="Z242" s="304" t="s">
        <v>1547</v>
      </c>
      <c r="AA242" s="294">
        <v>3.8</v>
      </c>
      <c r="AB242" s="292">
        <f t="shared" si="14"/>
        <v>3800000</v>
      </c>
      <c r="AC242" s="292">
        <f t="shared" si="15"/>
        <v>32390000</v>
      </c>
      <c r="AD242" s="295">
        <v>28.33</v>
      </c>
      <c r="AE242" s="305">
        <f t="shared" si="16"/>
        <v>28330000</v>
      </c>
      <c r="AF242" s="306">
        <f t="shared" si="12"/>
        <v>0.5066666666666666</v>
      </c>
      <c r="AG242" s="304"/>
      <c r="AH242" s="304"/>
      <c r="AI242" s="323" t="s">
        <v>1864</v>
      </c>
      <c r="AJ242" s="302"/>
    </row>
    <row r="243" spans="1:36">
      <c r="A243" s="308" t="s">
        <v>2679</v>
      </c>
      <c r="B243" s="292">
        <v>26.09</v>
      </c>
      <c r="C243" s="293">
        <f t="shared" si="1"/>
        <v>3.4786666666666668</v>
      </c>
      <c r="D243" s="294">
        <f t="shared" si="2"/>
        <v>3.4786666666666668</v>
      </c>
      <c r="E243" s="295">
        <v>7.5</v>
      </c>
      <c r="F243" s="295">
        <v>12.57</v>
      </c>
      <c r="G243" s="297">
        <f t="shared" si="4"/>
        <v>0.48179379072441547</v>
      </c>
      <c r="H243" s="296">
        <f t="shared" si="5"/>
        <v>13.52</v>
      </c>
      <c r="I243" s="298">
        <f t="shared" si="6"/>
        <v>0.51820620927558447</v>
      </c>
      <c r="J243" s="292">
        <f t="shared" si="18"/>
        <v>26090000</v>
      </c>
      <c r="K243" s="299">
        <v>2009</v>
      </c>
      <c r="L243" s="300" t="s">
        <v>16</v>
      </c>
      <c r="M243" s="301"/>
      <c r="N243" s="301"/>
      <c r="O243" s="301"/>
      <c r="P243" s="301">
        <v>94</v>
      </c>
      <c r="Q243" s="299">
        <v>85</v>
      </c>
      <c r="R243" s="301">
        <f t="shared" si="7"/>
        <v>89.5</v>
      </c>
      <c r="S243" s="299">
        <v>78</v>
      </c>
      <c r="T243" s="299">
        <v>79</v>
      </c>
      <c r="U243" s="299">
        <f t="shared" si="8"/>
        <v>-1</v>
      </c>
      <c r="V243" s="299">
        <f t="shared" si="9"/>
        <v>78.5</v>
      </c>
      <c r="W243" s="301">
        <f t="shared" si="10"/>
        <v>11</v>
      </c>
      <c r="X243" s="304" t="s">
        <v>1572</v>
      </c>
      <c r="Y243" s="304" t="s">
        <v>2675</v>
      </c>
      <c r="Z243" s="304" t="s">
        <v>1541</v>
      </c>
      <c r="AA243" s="294">
        <v>0.76</v>
      </c>
      <c r="AB243" s="292">
        <f t="shared" si="14"/>
        <v>760000</v>
      </c>
      <c r="AC243" s="292">
        <f t="shared" si="15"/>
        <v>12570000</v>
      </c>
      <c r="AD243" s="295">
        <v>13.52</v>
      </c>
      <c r="AE243" s="305">
        <f t="shared" si="16"/>
        <v>13520000</v>
      </c>
      <c r="AF243" s="306">
        <f t="shared" si="12"/>
        <v>0.10133333333333333</v>
      </c>
      <c r="AG243" s="304"/>
      <c r="AH243" s="304"/>
      <c r="AI243" s="323" t="s">
        <v>2680</v>
      </c>
      <c r="AJ243" s="302"/>
    </row>
    <row r="244" spans="1:36">
      <c r="A244" s="308" t="s">
        <v>4008</v>
      </c>
      <c r="B244" s="292">
        <v>10.83</v>
      </c>
      <c r="C244" s="293">
        <f t="shared" si="1"/>
        <v>1.444</v>
      </c>
      <c r="D244" s="294">
        <f t="shared" si="2"/>
        <v>1.444</v>
      </c>
      <c r="E244" s="295">
        <v>7.5</v>
      </c>
      <c r="F244" s="295">
        <v>10.8</v>
      </c>
      <c r="G244" s="297">
        <f t="shared" si="4"/>
        <v>0.99722991689750695</v>
      </c>
      <c r="H244" s="296">
        <f t="shared" si="5"/>
        <v>0.03</v>
      </c>
      <c r="I244" s="298">
        <f t="shared" si="6"/>
        <v>2.7700831024930748E-3</v>
      </c>
      <c r="J244" s="292">
        <f t="shared" si="18"/>
        <v>10830000</v>
      </c>
      <c r="K244" s="299">
        <v>2009</v>
      </c>
      <c r="L244" s="300" t="s">
        <v>16</v>
      </c>
      <c r="M244" s="301"/>
      <c r="N244" s="301"/>
      <c r="O244" s="301"/>
      <c r="P244" s="301">
        <v>62</v>
      </c>
      <c r="Q244" s="299">
        <v>61</v>
      </c>
      <c r="R244" s="301">
        <f t="shared" si="7"/>
        <v>61.5</v>
      </c>
      <c r="S244" s="299">
        <v>37</v>
      </c>
      <c r="T244" s="299">
        <v>60</v>
      </c>
      <c r="U244" s="299">
        <f t="shared" si="8"/>
        <v>-23</v>
      </c>
      <c r="V244" s="299">
        <f t="shared" si="9"/>
        <v>48.5</v>
      </c>
      <c r="W244" s="301">
        <f t="shared" si="10"/>
        <v>13</v>
      </c>
      <c r="X244" s="304" t="s">
        <v>1550</v>
      </c>
      <c r="Y244" s="304" t="s">
        <v>3035</v>
      </c>
      <c r="Z244" s="304" t="s">
        <v>1547</v>
      </c>
      <c r="AA244" s="294">
        <v>4.3</v>
      </c>
      <c r="AB244" s="292">
        <f t="shared" si="14"/>
        <v>4300000</v>
      </c>
      <c r="AC244" s="292">
        <f t="shared" si="15"/>
        <v>10800000</v>
      </c>
      <c r="AD244" s="295">
        <v>0.03</v>
      </c>
      <c r="AE244" s="305">
        <f t="shared" si="16"/>
        <v>30000</v>
      </c>
      <c r="AF244" s="306">
        <f t="shared" si="12"/>
        <v>0.57333333333333336</v>
      </c>
      <c r="AG244" s="304"/>
      <c r="AH244" s="304"/>
      <c r="AI244" s="323" t="s">
        <v>4009</v>
      </c>
      <c r="AJ244" s="302"/>
    </row>
    <row r="245" spans="1:36">
      <c r="A245" s="308" t="s">
        <v>3757</v>
      </c>
      <c r="B245" s="292">
        <v>17.16</v>
      </c>
      <c r="C245" s="293">
        <f t="shared" si="1"/>
        <v>1.7510204081632652</v>
      </c>
      <c r="D245" s="294">
        <f t="shared" si="2"/>
        <v>1.7510204081632652</v>
      </c>
      <c r="E245" s="295">
        <v>9.8000000000000007</v>
      </c>
      <c r="F245" s="295">
        <v>16.04</v>
      </c>
      <c r="G245" s="297">
        <f t="shared" si="4"/>
        <v>0.93473193473193472</v>
      </c>
      <c r="H245" s="296">
        <f t="shared" si="5"/>
        <v>1.1199999999999999</v>
      </c>
      <c r="I245" s="298">
        <f t="shared" si="6"/>
        <v>6.5268065268065265E-2</v>
      </c>
      <c r="J245" s="292">
        <f t="shared" si="18"/>
        <v>17160000</v>
      </c>
      <c r="K245" s="299">
        <v>2009</v>
      </c>
      <c r="L245" s="300" t="s">
        <v>16</v>
      </c>
      <c r="M245" s="301"/>
      <c r="N245" s="301"/>
      <c r="O245" s="301"/>
      <c r="P245" s="301">
        <v>89</v>
      </c>
      <c r="Q245" s="299">
        <v>76</v>
      </c>
      <c r="R245" s="301">
        <f t="shared" si="7"/>
        <v>82.5</v>
      </c>
      <c r="S245" s="299">
        <v>56</v>
      </c>
      <c r="T245" s="299">
        <v>69</v>
      </c>
      <c r="U245" s="299">
        <f t="shared" si="8"/>
        <v>-13</v>
      </c>
      <c r="V245" s="299">
        <f t="shared" si="9"/>
        <v>62.5</v>
      </c>
      <c r="W245" s="301">
        <f t="shared" si="10"/>
        <v>20</v>
      </c>
      <c r="X245" s="304" t="s">
        <v>1550</v>
      </c>
      <c r="Y245" s="304" t="s">
        <v>1623</v>
      </c>
      <c r="Z245" s="304" t="s">
        <v>1547</v>
      </c>
      <c r="AA245" s="294">
        <v>5.7</v>
      </c>
      <c r="AB245" s="292">
        <f t="shared" si="14"/>
        <v>5700000</v>
      </c>
      <c r="AC245" s="292">
        <f t="shared" si="15"/>
        <v>16040000</v>
      </c>
      <c r="AD245" s="295">
        <v>1.1200000000000001</v>
      </c>
      <c r="AE245" s="305">
        <f t="shared" si="16"/>
        <v>1120000</v>
      </c>
      <c r="AF245" s="306">
        <f t="shared" si="12"/>
        <v>0.58163265306122447</v>
      </c>
      <c r="AG245" s="304"/>
      <c r="AH245" s="304"/>
      <c r="AI245" s="323" t="s">
        <v>3758</v>
      </c>
      <c r="AJ245" s="302"/>
    </row>
    <row r="246" spans="1:36">
      <c r="A246" s="291" t="s">
        <v>2277</v>
      </c>
      <c r="B246" s="292">
        <v>47.7</v>
      </c>
      <c r="C246" s="293">
        <f t="shared" si="1"/>
        <v>4.7700000000000005</v>
      </c>
      <c r="D246" s="294">
        <f t="shared" si="2"/>
        <v>4.7700000000000005</v>
      </c>
      <c r="E246" s="295">
        <v>10</v>
      </c>
      <c r="F246" s="295">
        <v>25.48</v>
      </c>
      <c r="G246" s="297">
        <f t="shared" si="4"/>
        <v>0.53417190775681345</v>
      </c>
      <c r="H246" s="296">
        <f t="shared" si="5"/>
        <v>22.220000000000002</v>
      </c>
      <c r="I246" s="298">
        <f t="shared" si="6"/>
        <v>0.46582809224318661</v>
      </c>
      <c r="J246" s="292">
        <f t="shared" si="18"/>
        <v>47700000</v>
      </c>
      <c r="K246" s="299">
        <v>2009</v>
      </c>
      <c r="L246" s="300" t="s">
        <v>16</v>
      </c>
      <c r="M246" s="301"/>
      <c r="N246" s="301"/>
      <c r="O246" s="301"/>
      <c r="P246" s="301">
        <v>18</v>
      </c>
      <c r="Q246" s="299">
        <v>34</v>
      </c>
      <c r="R246" s="301">
        <f t="shared" si="7"/>
        <v>26</v>
      </c>
      <c r="S246" s="299">
        <v>44</v>
      </c>
      <c r="T246" s="299">
        <v>57</v>
      </c>
      <c r="U246" s="299">
        <f t="shared" si="8"/>
        <v>-13</v>
      </c>
      <c r="V246" s="299">
        <f t="shared" si="9"/>
        <v>50.5</v>
      </c>
      <c r="W246" s="301">
        <f t="shared" si="10"/>
        <v>-24.5</v>
      </c>
      <c r="X246" s="304" t="s">
        <v>1636</v>
      </c>
      <c r="Y246" s="304" t="s">
        <v>2278</v>
      </c>
      <c r="Z246" s="304" t="s">
        <v>1536</v>
      </c>
      <c r="AA246" s="294">
        <v>12.2</v>
      </c>
      <c r="AB246" s="292">
        <f t="shared" si="14"/>
        <v>12200000</v>
      </c>
      <c r="AC246" s="292">
        <f t="shared" si="15"/>
        <v>25480000</v>
      </c>
      <c r="AD246" s="295">
        <v>22.22</v>
      </c>
      <c r="AE246" s="305">
        <f t="shared" si="16"/>
        <v>22220000</v>
      </c>
      <c r="AF246" s="306">
        <f t="shared" si="12"/>
        <v>1.22</v>
      </c>
      <c r="AG246" s="304"/>
      <c r="AH246" s="304"/>
      <c r="AI246" s="323" t="s">
        <v>2279</v>
      </c>
      <c r="AJ246" s="302"/>
    </row>
    <row r="247" spans="1:36">
      <c r="A247" s="291" t="s">
        <v>2069</v>
      </c>
      <c r="B247" s="292">
        <v>68.19</v>
      </c>
      <c r="C247" s="293">
        <f t="shared" si="1"/>
        <v>6.1990909090909092</v>
      </c>
      <c r="D247" s="294">
        <f t="shared" si="2"/>
        <v>6.1990909090909092</v>
      </c>
      <c r="E247" s="295">
        <v>11</v>
      </c>
      <c r="F247" s="295">
        <v>27.69</v>
      </c>
      <c r="G247" s="297">
        <f t="shared" si="4"/>
        <v>0.40607127144742633</v>
      </c>
      <c r="H247" s="296">
        <f t="shared" si="5"/>
        <v>40.5</v>
      </c>
      <c r="I247" s="298">
        <f t="shared" si="6"/>
        <v>0.59392872855257373</v>
      </c>
      <c r="J247" s="292">
        <f t="shared" si="18"/>
        <v>68190000</v>
      </c>
      <c r="K247" s="299">
        <v>2009</v>
      </c>
      <c r="L247" s="300" t="s">
        <v>16</v>
      </c>
      <c r="M247" s="301"/>
      <c r="N247" s="301"/>
      <c r="O247" s="301"/>
      <c r="P247" s="301">
        <v>40</v>
      </c>
      <c r="Q247" s="299">
        <v>30</v>
      </c>
      <c r="R247" s="301">
        <f t="shared" si="7"/>
        <v>35</v>
      </c>
      <c r="S247" s="299">
        <v>67</v>
      </c>
      <c r="T247" s="299">
        <v>64</v>
      </c>
      <c r="U247" s="299">
        <f t="shared" si="8"/>
        <v>3</v>
      </c>
      <c r="V247" s="299">
        <f t="shared" si="9"/>
        <v>65.5</v>
      </c>
      <c r="W247" s="301">
        <f t="shared" si="10"/>
        <v>-30.5</v>
      </c>
      <c r="X247" s="304" t="s">
        <v>1402</v>
      </c>
      <c r="Y247" s="304" t="s">
        <v>1603</v>
      </c>
      <c r="Z247" s="304" t="s">
        <v>1557</v>
      </c>
      <c r="AA247" s="294">
        <v>14.1</v>
      </c>
      <c r="AB247" s="292">
        <f t="shared" si="14"/>
        <v>14100000</v>
      </c>
      <c r="AC247" s="292">
        <f t="shared" si="15"/>
        <v>27690000</v>
      </c>
      <c r="AD247" s="295">
        <v>40.5</v>
      </c>
      <c r="AE247" s="305">
        <f t="shared" si="16"/>
        <v>40500000</v>
      </c>
      <c r="AF247" s="306">
        <f t="shared" si="12"/>
        <v>1.2818181818181817</v>
      </c>
      <c r="AG247" s="304"/>
      <c r="AH247" s="304"/>
      <c r="AI247" s="323" t="s">
        <v>2070</v>
      </c>
      <c r="AJ247" s="302"/>
    </row>
    <row r="248" spans="1:36">
      <c r="A248" s="308" t="s">
        <v>2787</v>
      </c>
      <c r="B248" s="292">
        <v>40.82</v>
      </c>
      <c r="C248" s="293">
        <f t="shared" si="1"/>
        <v>3.2656000000000001</v>
      </c>
      <c r="D248" s="294">
        <f t="shared" si="2"/>
        <v>3.2656000000000001</v>
      </c>
      <c r="E248" s="295">
        <v>12.5</v>
      </c>
      <c r="F248" s="295">
        <v>20.53</v>
      </c>
      <c r="G248" s="297">
        <f t="shared" si="4"/>
        <v>0.50293973542381187</v>
      </c>
      <c r="H248" s="296">
        <f t="shared" si="5"/>
        <v>20.29</v>
      </c>
      <c r="I248" s="298">
        <f t="shared" si="6"/>
        <v>0.49706026457618813</v>
      </c>
      <c r="J248" s="292">
        <f t="shared" si="18"/>
        <v>40820000</v>
      </c>
      <c r="K248" s="299">
        <v>2009</v>
      </c>
      <c r="L248" s="300" t="s">
        <v>16</v>
      </c>
      <c r="M248" s="301"/>
      <c r="N248" s="301"/>
      <c r="O248" s="301"/>
      <c r="P248" s="301">
        <v>29</v>
      </c>
      <c r="Q248" s="299">
        <v>27</v>
      </c>
      <c r="R248" s="301">
        <f t="shared" si="7"/>
        <v>28</v>
      </c>
      <c r="S248" s="299">
        <v>43</v>
      </c>
      <c r="T248" s="299">
        <v>54</v>
      </c>
      <c r="U248" s="299">
        <f t="shared" si="8"/>
        <v>-11</v>
      </c>
      <c r="V248" s="299">
        <f t="shared" si="9"/>
        <v>48.5</v>
      </c>
      <c r="W248" s="301">
        <f t="shared" si="10"/>
        <v>-20.5</v>
      </c>
      <c r="X248" s="304" t="s">
        <v>1609</v>
      </c>
      <c r="Y248" s="304" t="s">
        <v>1733</v>
      </c>
      <c r="Z248" s="304" t="s">
        <v>1547</v>
      </c>
      <c r="AA248" s="294">
        <v>9.15</v>
      </c>
      <c r="AB248" s="292">
        <f t="shared" si="14"/>
        <v>9150000</v>
      </c>
      <c r="AC248" s="292">
        <f t="shared" si="15"/>
        <v>20530000</v>
      </c>
      <c r="AD248" s="295">
        <v>20.29</v>
      </c>
      <c r="AE248" s="305">
        <f t="shared" si="16"/>
        <v>20290000</v>
      </c>
      <c r="AF248" s="306">
        <f t="shared" si="12"/>
        <v>0.73199999999999998</v>
      </c>
      <c r="AG248" s="304"/>
      <c r="AH248" s="304"/>
      <c r="AI248" s="323" t="s">
        <v>2788</v>
      </c>
      <c r="AJ248" s="302"/>
    </row>
    <row r="249" spans="1:36">
      <c r="A249" s="308" t="s">
        <v>3438</v>
      </c>
      <c r="B249" s="292">
        <v>27.21</v>
      </c>
      <c r="C249" s="293">
        <f t="shared" si="1"/>
        <v>2.1768000000000001</v>
      </c>
      <c r="D249" s="294">
        <f t="shared" si="2"/>
        <v>2.1768000000000001</v>
      </c>
      <c r="E249" s="295">
        <v>12.5</v>
      </c>
      <c r="F249" s="295">
        <v>11.97</v>
      </c>
      <c r="G249" s="297">
        <f t="shared" si="4"/>
        <v>0.43991179713340683</v>
      </c>
      <c r="H249" s="296">
        <f t="shared" si="5"/>
        <v>15.239999999999998</v>
      </c>
      <c r="I249" s="298">
        <f t="shared" si="6"/>
        <v>0.56008820286659311</v>
      </c>
      <c r="J249" s="292">
        <f t="shared" si="18"/>
        <v>27210000</v>
      </c>
      <c r="K249" s="299">
        <v>2009</v>
      </c>
      <c r="L249" s="300" t="s">
        <v>16</v>
      </c>
      <c r="M249" s="301"/>
      <c r="N249" s="301"/>
      <c r="O249" s="301"/>
      <c r="P249" s="301">
        <v>22</v>
      </c>
      <c r="Q249" s="299">
        <v>24</v>
      </c>
      <c r="R249" s="301">
        <f t="shared" si="7"/>
        <v>23</v>
      </c>
      <c r="S249" s="299">
        <v>38</v>
      </c>
      <c r="T249" s="299">
        <v>57</v>
      </c>
      <c r="U249" s="299">
        <f t="shared" si="8"/>
        <v>-19</v>
      </c>
      <c r="V249" s="299">
        <f t="shared" si="9"/>
        <v>47.5</v>
      </c>
      <c r="W249" s="301">
        <f t="shared" si="10"/>
        <v>-24.5</v>
      </c>
      <c r="X249" s="304" t="s">
        <v>1402</v>
      </c>
      <c r="Y249" s="304" t="s">
        <v>1618</v>
      </c>
      <c r="Z249" s="304" t="s">
        <v>1574</v>
      </c>
      <c r="AA249" s="294">
        <v>5.0999999999999996</v>
      </c>
      <c r="AB249" s="292">
        <f t="shared" si="14"/>
        <v>5100000</v>
      </c>
      <c r="AC249" s="292">
        <f t="shared" si="15"/>
        <v>11970000</v>
      </c>
      <c r="AD249" s="295">
        <v>15.24</v>
      </c>
      <c r="AE249" s="305">
        <f t="shared" si="16"/>
        <v>15240000</v>
      </c>
      <c r="AF249" s="306">
        <f t="shared" si="12"/>
        <v>0.40799999999999997</v>
      </c>
      <c r="AG249" s="304"/>
      <c r="AH249" s="304"/>
      <c r="AI249" s="323" t="s">
        <v>3439</v>
      </c>
      <c r="AJ249" s="302"/>
    </row>
    <row r="250" spans="1:36">
      <c r="A250" s="308" t="s">
        <v>3116</v>
      </c>
      <c r="B250" s="292">
        <v>34.5</v>
      </c>
      <c r="C250" s="293">
        <f t="shared" si="1"/>
        <v>2.6744186046511627</v>
      </c>
      <c r="D250" s="294">
        <f t="shared" si="2"/>
        <v>2.6744186046511627</v>
      </c>
      <c r="E250" s="295">
        <v>12.9</v>
      </c>
      <c r="F250" s="295">
        <v>13.7</v>
      </c>
      <c r="G250" s="297">
        <f t="shared" si="4"/>
        <v>0.39710144927536228</v>
      </c>
      <c r="H250" s="296">
        <f t="shared" si="5"/>
        <v>20.8</v>
      </c>
      <c r="I250" s="298">
        <f t="shared" si="6"/>
        <v>0.60289855072463772</v>
      </c>
      <c r="J250" s="292">
        <f t="shared" si="18"/>
        <v>34500000</v>
      </c>
      <c r="K250" s="299">
        <v>2009</v>
      </c>
      <c r="L250" s="300" t="s">
        <v>16</v>
      </c>
      <c r="M250" s="301"/>
      <c r="N250" s="301"/>
      <c r="O250" s="301"/>
      <c r="P250" s="301">
        <v>62</v>
      </c>
      <c r="Q250" s="299">
        <v>41</v>
      </c>
      <c r="R250" s="301">
        <f t="shared" si="7"/>
        <v>51.5</v>
      </c>
      <c r="S250" s="299">
        <v>54</v>
      </c>
      <c r="T250" s="299">
        <v>68</v>
      </c>
      <c r="U250" s="299">
        <f t="shared" si="8"/>
        <v>-14</v>
      </c>
      <c r="V250" s="299">
        <f t="shared" si="9"/>
        <v>61</v>
      </c>
      <c r="W250" s="301">
        <f t="shared" si="10"/>
        <v>-9.5</v>
      </c>
      <c r="X250" s="304" t="s">
        <v>1609</v>
      </c>
      <c r="Y250" s="304" t="s">
        <v>1815</v>
      </c>
      <c r="Z250" s="304" t="s">
        <v>1557</v>
      </c>
      <c r="AA250" s="294">
        <v>7</v>
      </c>
      <c r="AB250" s="292">
        <f t="shared" si="14"/>
        <v>7000000</v>
      </c>
      <c r="AC250" s="292">
        <f t="shared" si="15"/>
        <v>13700000</v>
      </c>
      <c r="AD250" s="295">
        <v>20.8</v>
      </c>
      <c r="AE250" s="305">
        <f t="shared" si="16"/>
        <v>20800000</v>
      </c>
      <c r="AF250" s="306">
        <f t="shared" si="12"/>
        <v>0.54263565891472865</v>
      </c>
      <c r="AG250" s="304"/>
      <c r="AH250" s="304"/>
      <c r="AI250" s="323" t="s">
        <v>3117</v>
      </c>
      <c r="AJ250" s="302"/>
    </row>
    <row r="251" spans="1:36">
      <c r="A251" s="291" t="s">
        <v>1941</v>
      </c>
      <c r="B251" s="292">
        <v>100.73</v>
      </c>
      <c r="C251" s="293">
        <f t="shared" si="1"/>
        <v>7.1950000000000003</v>
      </c>
      <c r="D251" s="294">
        <f t="shared" si="2"/>
        <v>7.1950000000000003</v>
      </c>
      <c r="E251" s="295">
        <v>14</v>
      </c>
      <c r="F251" s="295">
        <v>51.54</v>
      </c>
      <c r="G251" s="297">
        <f t="shared" si="4"/>
        <v>0.51166484661967637</v>
      </c>
      <c r="H251" s="296">
        <f t="shared" si="5"/>
        <v>49.19</v>
      </c>
      <c r="I251" s="298">
        <f t="shared" si="6"/>
        <v>0.48833515338032363</v>
      </c>
      <c r="J251" s="292">
        <f t="shared" si="18"/>
        <v>100730000</v>
      </c>
      <c r="K251" s="299">
        <v>2009</v>
      </c>
      <c r="L251" s="300" t="s">
        <v>16</v>
      </c>
      <c r="M251" s="301"/>
      <c r="N251" s="301"/>
      <c r="O251" s="301"/>
      <c r="P251" s="301">
        <v>57</v>
      </c>
      <c r="Q251" s="299">
        <v>51</v>
      </c>
      <c r="R251" s="321">
        <f t="shared" si="7"/>
        <v>54</v>
      </c>
      <c r="S251" s="299">
        <v>48</v>
      </c>
      <c r="T251" s="299">
        <v>73</v>
      </c>
      <c r="U251" s="312">
        <f t="shared" si="8"/>
        <v>-25</v>
      </c>
      <c r="V251" s="312">
        <f t="shared" si="9"/>
        <v>60.5</v>
      </c>
      <c r="W251" s="312">
        <f t="shared" si="10"/>
        <v>-6.5</v>
      </c>
      <c r="X251" s="304" t="s">
        <v>1402</v>
      </c>
      <c r="Y251" s="304" t="s">
        <v>1618</v>
      </c>
      <c r="Z251" s="304" t="s">
        <v>1574</v>
      </c>
      <c r="AA251" s="294">
        <v>21.2</v>
      </c>
      <c r="AB251" s="292">
        <f t="shared" si="14"/>
        <v>21200000</v>
      </c>
      <c r="AC251" s="292">
        <f t="shared" si="15"/>
        <v>51540000</v>
      </c>
      <c r="AD251" s="295">
        <v>49.19</v>
      </c>
      <c r="AE251" s="305">
        <f t="shared" si="16"/>
        <v>49190000</v>
      </c>
      <c r="AF251" s="306">
        <f t="shared" si="12"/>
        <v>1.5142857142857142</v>
      </c>
      <c r="AG251" s="304"/>
      <c r="AH251" s="304"/>
      <c r="AI251" s="323" t="s">
        <v>1942</v>
      </c>
      <c r="AJ251" s="302"/>
    </row>
    <row r="252" spans="1:36">
      <c r="A252" s="308" t="s">
        <v>3839</v>
      </c>
      <c r="B252" s="292">
        <v>22.83</v>
      </c>
      <c r="C252" s="293">
        <f t="shared" si="1"/>
        <v>1.6307142857142856</v>
      </c>
      <c r="D252" s="294">
        <f t="shared" si="2"/>
        <v>1.6307142857142856</v>
      </c>
      <c r="E252" s="295">
        <v>14</v>
      </c>
      <c r="F252" s="295">
        <v>15.5</v>
      </c>
      <c r="G252" s="297">
        <f t="shared" si="4"/>
        <v>0.67893123083661855</v>
      </c>
      <c r="H252" s="296">
        <f t="shared" si="5"/>
        <v>7.3299999999999992</v>
      </c>
      <c r="I252" s="298">
        <f t="shared" si="6"/>
        <v>0.32106876916338151</v>
      </c>
      <c r="J252" s="292">
        <f t="shared" si="18"/>
        <v>22830000</v>
      </c>
      <c r="K252" s="299">
        <v>2009</v>
      </c>
      <c r="L252" s="300" t="s">
        <v>16</v>
      </c>
      <c r="M252" s="301"/>
      <c r="N252" s="301"/>
      <c r="O252" s="301"/>
      <c r="P252" s="301">
        <v>61</v>
      </c>
      <c r="Q252" s="299">
        <v>63</v>
      </c>
      <c r="R252" s="301">
        <f t="shared" si="7"/>
        <v>62</v>
      </c>
      <c r="S252" s="299">
        <v>50</v>
      </c>
      <c r="T252" s="299">
        <v>63</v>
      </c>
      <c r="U252" s="299">
        <f t="shared" si="8"/>
        <v>-13</v>
      </c>
      <c r="V252" s="299">
        <f t="shared" si="9"/>
        <v>56.5</v>
      </c>
      <c r="W252" s="301">
        <f t="shared" si="10"/>
        <v>5.5</v>
      </c>
      <c r="X252" s="304" t="s">
        <v>1701</v>
      </c>
      <c r="Y252" s="304" t="s">
        <v>3840</v>
      </c>
      <c r="Z252" s="304" t="s">
        <v>1547</v>
      </c>
      <c r="AA252" s="294">
        <v>5.9</v>
      </c>
      <c r="AB252" s="292">
        <f t="shared" si="14"/>
        <v>5900000</v>
      </c>
      <c r="AC252" s="292">
        <f t="shared" si="15"/>
        <v>15500000</v>
      </c>
      <c r="AD252" s="295">
        <v>7.33</v>
      </c>
      <c r="AE252" s="305">
        <f t="shared" si="16"/>
        <v>7330000</v>
      </c>
      <c r="AF252" s="306">
        <f t="shared" si="12"/>
        <v>0.42142857142857143</v>
      </c>
      <c r="AG252" s="304"/>
      <c r="AH252" s="304"/>
      <c r="AI252" s="323" t="s">
        <v>3841</v>
      </c>
      <c r="AJ252" s="302"/>
    </row>
    <row r="253" spans="1:36">
      <c r="A253" s="308" t="s">
        <v>2778</v>
      </c>
      <c r="B253" s="292">
        <v>49.22</v>
      </c>
      <c r="C253" s="293">
        <f t="shared" si="1"/>
        <v>3.2813333333333334</v>
      </c>
      <c r="D253" s="294">
        <f t="shared" si="2"/>
        <v>3.2813333333333334</v>
      </c>
      <c r="E253" s="295">
        <v>15</v>
      </c>
      <c r="F253" s="295">
        <v>17.010000000000002</v>
      </c>
      <c r="G253" s="297">
        <f t="shared" si="4"/>
        <v>0.3455912230800488</v>
      </c>
      <c r="H253" s="296">
        <f t="shared" si="5"/>
        <v>32.21</v>
      </c>
      <c r="I253" s="298">
        <f t="shared" si="6"/>
        <v>0.65440877691995125</v>
      </c>
      <c r="J253" s="292">
        <f t="shared" si="18"/>
        <v>49220000</v>
      </c>
      <c r="K253" s="299">
        <v>2009</v>
      </c>
      <c r="L253" s="300" t="s">
        <v>16</v>
      </c>
      <c r="M253" s="301"/>
      <c r="N253" s="301"/>
      <c r="O253" s="301"/>
      <c r="P253" s="301">
        <v>97</v>
      </c>
      <c r="Q253" s="299">
        <v>94</v>
      </c>
      <c r="R253" s="301">
        <f t="shared" si="7"/>
        <v>95.5</v>
      </c>
      <c r="S253" s="299">
        <v>83</v>
      </c>
      <c r="T253" s="299">
        <v>71</v>
      </c>
      <c r="U253" s="299">
        <f t="shared" si="8"/>
        <v>12</v>
      </c>
      <c r="V253" s="299">
        <f t="shared" si="9"/>
        <v>77</v>
      </c>
      <c r="W253" s="301">
        <f t="shared" si="10"/>
        <v>18.5</v>
      </c>
      <c r="X253" s="319" t="s">
        <v>1534</v>
      </c>
      <c r="Y253" s="304" t="s">
        <v>2779</v>
      </c>
      <c r="Z253" s="304" t="s">
        <v>1547</v>
      </c>
      <c r="AA253" s="294">
        <v>0.14000000000000001</v>
      </c>
      <c r="AB253" s="292">
        <f t="shared" si="14"/>
        <v>140000</v>
      </c>
      <c r="AC253" s="292">
        <f t="shared" si="15"/>
        <v>17010000</v>
      </c>
      <c r="AD253" s="295">
        <v>32.21</v>
      </c>
      <c r="AE253" s="305">
        <f t="shared" si="16"/>
        <v>32210000</v>
      </c>
      <c r="AF253" s="306">
        <f t="shared" si="12"/>
        <v>9.3333333333333341E-3</v>
      </c>
      <c r="AG253" s="304" t="s">
        <v>1615</v>
      </c>
      <c r="AH253" s="304" t="s">
        <v>1643</v>
      </c>
      <c r="AI253" s="323" t="s">
        <v>2780</v>
      </c>
      <c r="AJ253" s="302"/>
    </row>
    <row r="254" spans="1:36">
      <c r="A254" s="308" t="s">
        <v>3114</v>
      </c>
      <c r="B254" s="292">
        <v>40.119999999999997</v>
      </c>
      <c r="C254" s="293">
        <f t="shared" si="1"/>
        <v>2.6746666666666665</v>
      </c>
      <c r="D254" s="294">
        <f t="shared" si="2"/>
        <v>2.6746666666666665</v>
      </c>
      <c r="E254" s="295">
        <v>15</v>
      </c>
      <c r="F254" s="295">
        <v>33.86</v>
      </c>
      <c r="G254" s="297">
        <f t="shared" si="4"/>
        <v>0.84396809571286147</v>
      </c>
      <c r="H254" s="296">
        <f t="shared" si="5"/>
        <v>6.26</v>
      </c>
      <c r="I254" s="298">
        <f t="shared" si="6"/>
        <v>0.15603190428713859</v>
      </c>
      <c r="J254" s="292">
        <f t="shared" si="18"/>
        <v>40120000</v>
      </c>
      <c r="K254" s="299">
        <v>2009</v>
      </c>
      <c r="L254" s="300" t="s">
        <v>16</v>
      </c>
      <c r="M254" s="301"/>
      <c r="N254" s="301"/>
      <c r="O254" s="301"/>
      <c r="P254" s="301">
        <v>6</v>
      </c>
      <c r="Q254" s="299">
        <v>17</v>
      </c>
      <c r="R254" s="301">
        <f t="shared" si="7"/>
        <v>11.5</v>
      </c>
      <c r="S254" s="299">
        <v>35</v>
      </c>
      <c r="T254" s="299">
        <v>41</v>
      </c>
      <c r="U254" s="299">
        <f t="shared" si="8"/>
        <v>-6</v>
      </c>
      <c r="V254" s="299">
        <f t="shared" si="9"/>
        <v>38</v>
      </c>
      <c r="W254" s="301">
        <f t="shared" si="10"/>
        <v>-26.5</v>
      </c>
      <c r="X254" s="304" t="s">
        <v>1550</v>
      </c>
      <c r="Y254" s="304" t="s">
        <v>1550</v>
      </c>
      <c r="Z254" s="304" t="s">
        <v>1547</v>
      </c>
      <c r="AA254" s="294">
        <v>11.2</v>
      </c>
      <c r="AB254" s="292">
        <f t="shared" si="14"/>
        <v>11200000</v>
      </c>
      <c r="AC254" s="292">
        <f t="shared" si="15"/>
        <v>33860000</v>
      </c>
      <c r="AD254" s="295">
        <v>6.26</v>
      </c>
      <c r="AE254" s="305">
        <f t="shared" si="16"/>
        <v>6260000</v>
      </c>
      <c r="AF254" s="306">
        <f t="shared" si="12"/>
        <v>0.74666666666666659</v>
      </c>
      <c r="AG254" s="304"/>
      <c r="AH254" s="304"/>
      <c r="AI254" s="323" t="s">
        <v>3115</v>
      </c>
      <c r="AJ254" s="302"/>
    </row>
    <row r="255" spans="1:36">
      <c r="A255" s="308" t="s">
        <v>3143</v>
      </c>
      <c r="B255" s="292">
        <v>39.409999999999997</v>
      </c>
      <c r="C255" s="293">
        <f t="shared" si="1"/>
        <v>2.6273333333333331</v>
      </c>
      <c r="D255" s="294">
        <f t="shared" si="2"/>
        <v>2.6273333333333331</v>
      </c>
      <c r="E255" s="295">
        <v>15</v>
      </c>
      <c r="F255" s="295">
        <v>33.39</v>
      </c>
      <c r="G255" s="297">
        <f t="shared" si="4"/>
        <v>0.84724689165186506</v>
      </c>
      <c r="H255" s="296">
        <f t="shared" si="5"/>
        <v>6.02</v>
      </c>
      <c r="I255" s="298">
        <f t="shared" si="6"/>
        <v>0.15275310834813499</v>
      </c>
      <c r="J255" s="292">
        <f t="shared" si="18"/>
        <v>39410000</v>
      </c>
      <c r="K255" s="299">
        <v>2009</v>
      </c>
      <c r="L255" s="300" t="s">
        <v>16</v>
      </c>
      <c r="M255" s="301"/>
      <c r="N255" s="301"/>
      <c r="O255" s="301"/>
      <c r="P255" s="301">
        <v>20</v>
      </c>
      <c r="Q255" s="299">
        <v>50</v>
      </c>
      <c r="R255" s="301">
        <f t="shared" si="7"/>
        <v>35</v>
      </c>
      <c r="S255" s="299">
        <v>45</v>
      </c>
      <c r="T255" s="299">
        <v>56</v>
      </c>
      <c r="U255" s="299">
        <f t="shared" si="8"/>
        <v>-11</v>
      </c>
      <c r="V255" s="299">
        <f t="shared" si="9"/>
        <v>50.5</v>
      </c>
      <c r="W255" s="301">
        <f t="shared" si="10"/>
        <v>-15.5</v>
      </c>
      <c r="X255" s="304" t="s">
        <v>1402</v>
      </c>
      <c r="Y255" s="304" t="s">
        <v>1402</v>
      </c>
      <c r="Z255" s="304" t="s">
        <v>1557</v>
      </c>
      <c r="AA255" s="294">
        <v>16.3</v>
      </c>
      <c r="AB255" s="292">
        <f t="shared" si="14"/>
        <v>16300000</v>
      </c>
      <c r="AC255" s="292">
        <f t="shared" si="15"/>
        <v>33390000</v>
      </c>
      <c r="AD255" s="295">
        <v>6.02</v>
      </c>
      <c r="AE255" s="305">
        <f t="shared" si="16"/>
        <v>6020000</v>
      </c>
      <c r="AF255" s="306">
        <f t="shared" si="12"/>
        <v>1.0866666666666667</v>
      </c>
      <c r="AG255" s="304"/>
      <c r="AH255" s="304"/>
      <c r="AI255" s="323" t="s">
        <v>3144</v>
      </c>
      <c r="AJ255" s="302"/>
    </row>
    <row r="256" spans="1:36">
      <c r="A256" s="308" t="s">
        <v>3317</v>
      </c>
      <c r="B256" s="292">
        <v>35.090000000000003</v>
      </c>
      <c r="C256" s="293">
        <f t="shared" si="1"/>
        <v>2.3393333333333337</v>
      </c>
      <c r="D256" s="294">
        <f t="shared" si="2"/>
        <v>2.3393333333333337</v>
      </c>
      <c r="E256" s="295">
        <v>15</v>
      </c>
      <c r="F256" s="295">
        <v>5.3</v>
      </c>
      <c r="G256" s="297">
        <f t="shared" si="4"/>
        <v>0.15104018238814476</v>
      </c>
      <c r="H256" s="296">
        <f t="shared" si="5"/>
        <v>29.790000000000003</v>
      </c>
      <c r="I256" s="298">
        <f t="shared" si="6"/>
        <v>0.84895981761185524</v>
      </c>
      <c r="J256" s="292">
        <f t="shared" si="18"/>
        <v>35090000</v>
      </c>
      <c r="K256" s="299">
        <v>2009</v>
      </c>
      <c r="L256" s="300" t="s">
        <v>16</v>
      </c>
      <c r="M256" s="301"/>
      <c r="N256" s="301"/>
      <c r="O256" s="301"/>
      <c r="P256" s="301">
        <v>50</v>
      </c>
      <c r="Q256" s="299">
        <v>45</v>
      </c>
      <c r="R256" s="301">
        <f t="shared" si="7"/>
        <v>47.5</v>
      </c>
      <c r="S256" s="299">
        <v>63</v>
      </c>
      <c r="T256" s="299">
        <v>63</v>
      </c>
      <c r="U256" s="299">
        <f t="shared" si="8"/>
        <v>0</v>
      </c>
      <c r="V256" s="299">
        <f t="shared" si="9"/>
        <v>63</v>
      </c>
      <c r="W256" s="301">
        <f t="shared" si="10"/>
        <v>-15.5</v>
      </c>
      <c r="X256" s="304" t="s">
        <v>1550</v>
      </c>
      <c r="Y256" s="304" t="s">
        <v>1623</v>
      </c>
      <c r="Z256" s="304" t="s">
        <v>1547</v>
      </c>
      <c r="AA256" s="294">
        <v>0.26</v>
      </c>
      <c r="AB256" s="292">
        <f t="shared" si="14"/>
        <v>260000</v>
      </c>
      <c r="AC256" s="292">
        <f t="shared" si="15"/>
        <v>5300000</v>
      </c>
      <c r="AD256" s="295">
        <v>29.79</v>
      </c>
      <c r="AE256" s="305">
        <f t="shared" si="16"/>
        <v>29790000</v>
      </c>
      <c r="AF256" s="306">
        <f t="shared" si="12"/>
        <v>1.7333333333333333E-2</v>
      </c>
      <c r="AG256" s="304"/>
      <c r="AH256" s="304"/>
      <c r="AI256" s="323" t="s">
        <v>3318</v>
      </c>
      <c r="AJ256" s="302"/>
    </row>
    <row r="257" spans="1:36">
      <c r="A257" s="308" t="s">
        <v>4337</v>
      </c>
      <c r="B257" s="292">
        <v>16</v>
      </c>
      <c r="C257" s="293">
        <f t="shared" si="1"/>
        <v>1.0666666666666667</v>
      </c>
      <c r="D257" s="294">
        <f t="shared" si="2"/>
        <v>1.0666666666666667</v>
      </c>
      <c r="E257" s="295">
        <v>15</v>
      </c>
      <c r="F257" s="295">
        <v>13</v>
      </c>
      <c r="G257" s="297">
        <f t="shared" si="4"/>
        <v>0.8125</v>
      </c>
      <c r="H257" s="296">
        <f t="shared" si="5"/>
        <v>3.59</v>
      </c>
      <c r="I257" s="298">
        <f t="shared" si="6"/>
        <v>0.22437499999999999</v>
      </c>
      <c r="J257" s="292">
        <f t="shared" si="18"/>
        <v>16000000</v>
      </c>
      <c r="K257" s="299">
        <v>2009</v>
      </c>
      <c r="L257" s="300" t="s">
        <v>16</v>
      </c>
      <c r="M257" s="301"/>
      <c r="N257" s="301"/>
      <c r="O257" s="301"/>
      <c r="P257" s="301">
        <v>84</v>
      </c>
      <c r="Q257" s="299">
        <v>68</v>
      </c>
      <c r="R257" s="301">
        <f t="shared" si="7"/>
        <v>76</v>
      </c>
      <c r="S257" s="299">
        <v>73</v>
      </c>
      <c r="T257" s="299">
        <v>69</v>
      </c>
      <c r="U257" s="299">
        <f t="shared" si="8"/>
        <v>4</v>
      </c>
      <c r="V257" s="299">
        <f t="shared" si="9"/>
        <v>71</v>
      </c>
      <c r="W257" s="301">
        <f t="shared" si="10"/>
        <v>5</v>
      </c>
      <c r="X257" s="313" t="s">
        <v>1572</v>
      </c>
      <c r="Y257" s="304" t="s">
        <v>4338</v>
      </c>
      <c r="Z257" s="304" t="s">
        <v>1541</v>
      </c>
      <c r="AA257" s="294">
        <v>4.7</v>
      </c>
      <c r="AB257" s="292">
        <f t="shared" si="14"/>
        <v>4700000</v>
      </c>
      <c r="AC257" s="292">
        <f t="shared" si="15"/>
        <v>13000000</v>
      </c>
      <c r="AD257" s="295">
        <v>3.59</v>
      </c>
      <c r="AE257" s="305">
        <f t="shared" si="16"/>
        <v>3590000</v>
      </c>
      <c r="AF257" s="306">
        <f t="shared" si="12"/>
        <v>0.31333333333333335</v>
      </c>
      <c r="AG257" s="304"/>
      <c r="AH257" s="304"/>
      <c r="AI257" s="323" t="s">
        <v>4339</v>
      </c>
      <c r="AJ257" s="302"/>
    </row>
    <row r="258" spans="1:36">
      <c r="A258" s="308" t="s">
        <v>4765</v>
      </c>
      <c r="B258" s="292">
        <v>6.38</v>
      </c>
      <c r="C258" s="293">
        <f t="shared" si="1"/>
        <v>0.42533333333333334</v>
      </c>
      <c r="D258" s="294">
        <f t="shared" si="2"/>
        <v>0.42533333333333334</v>
      </c>
      <c r="E258" s="295">
        <v>15</v>
      </c>
      <c r="F258" s="295">
        <v>6.38</v>
      </c>
      <c r="G258" s="297">
        <f t="shared" si="4"/>
        <v>1</v>
      </c>
      <c r="H258" s="296">
        <f t="shared" si="5"/>
        <v>3.0000000000000002E-2</v>
      </c>
      <c r="I258" s="298">
        <f t="shared" si="6"/>
        <v>4.7021943573667714E-3</v>
      </c>
      <c r="J258" s="292">
        <f t="shared" si="18"/>
        <v>6380000</v>
      </c>
      <c r="K258" s="299">
        <v>2009</v>
      </c>
      <c r="L258" s="300" t="s">
        <v>16</v>
      </c>
      <c r="M258" s="301"/>
      <c r="N258" s="301"/>
      <c r="O258" s="301"/>
      <c r="P258" s="301">
        <v>7</v>
      </c>
      <c r="Q258" s="299">
        <v>35</v>
      </c>
      <c r="R258" s="301">
        <f t="shared" si="7"/>
        <v>21</v>
      </c>
      <c r="S258" s="299">
        <v>31</v>
      </c>
      <c r="T258" s="299">
        <v>66</v>
      </c>
      <c r="U258" s="299">
        <f t="shared" si="8"/>
        <v>-35</v>
      </c>
      <c r="V258" s="299">
        <f t="shared" si="9"/>
        <v>48.5</v>
      </c>
      <c r="W258" s="301">
        <f t="shared" si="10"/>
        <v>-27.5</v>
      </c>
      <c r="X258" s="304" t="s">
        <v>1550</v>
      </c>
      <c r="Y258" s="304" t="s">
        <v>1623</v>
      </c>
      <c r="Z258" s="304" t="s">
        <v>1547</v>
      </c>
      <c r="AA258" s="294">
        <v>2.6</v>
      </c>
      <c r="AB258" s="292">
        <f t="shared" si="14"/>
        <v>2600000</v>
      </c>
      <c r="AC258" s="292">
        <f t="shared" si="15"/>
        <v>6380000</v>
      </c>
      <c r="AD258" s="295">
        <v>0.03</v>
      </c>
      <c r="AE258" s="305">
        <f t="shared" si="16"/>
        <v>30000</v>
      </c>
      <c r="AF258" s="306">
        <f t="shared" si="12"/>
        <v>0.17333333333333334</v>
      </c>
      <c r="AG258" s="304"/>
      <c r="AH258" s="304"/>
      <c r="AI258" s="323" t="s">
        <v>4766</v>
      </c>
      <c r="AJ258" s="302"/>
    </row>
    <row r="259" spans="1:36">
      <c r="A259" s="291" t="s">
        <v>2275</v>
      </c>
      <c r="B259" s="292">
        <v>76.510000000000005</v>
      </c>
      <c r="C259" s="293">
        <f t="shared" si="1"/>
        <v>4.7818750000000003</v>
      </c>
      <c r="D259" s="294">
        <f t="shared" si="2"/>
        <v>4.7818750000000003</v>
      </c>
      <c r="E259" s="295">
        <v>16</v>
      </c>
      <c r="F259" s="295">
        <v>42.67</v>
      </c>
      <c r="G259" s="297">
        <f t="shared" si="4"/>
        <v>0.55770487517971501</v>
      </c>
      <c r="H259" s="296">
        <f t="shared" si="5"/>
        <v>33.840000000000003</v>
      </c>
      <c r="I259" s="298">
        <f t="shared" si="6"/>
        <v>0.44229512482028494</v>
      </c>
      <c r="J259" s="292">
        <f t="shared" si="18"/>
        <v>76510000</v>
      </c>
      <c r="K259" s="299">
        <v>2009</v>
      </c>
      <c r="L259" s="300" t="s">
        <v>16</v>
      </c>
      <c r="M259" s="301"/>
      <c r="N259" s="301"/>
      <c r="O259" s="301"/>
      <c r="P259" s="301">
        <v>11</v>
      </c>
      <c r="Q259" s="299">
        <v>30</v>
      </c>
      <c r="R259" s="301">
        <f t="shared" si="7"/>
        <v>20.5</v>
      </c>
      <c r="S259" s="299">
        <v>39</v>
      </c>
      <c r="T259" s="299">
        <v>52</v>
      </c>
      <c r="U259" s="299">
        <f t="shared" si="8"/>
        <v>-13</v>
      </c>
      <c r="V259" s="299">
        <f t="shared" si="9"/>
        <v>45.5</v>
      </c>
      <c r="W259" s="301">
        <f t="shared" si="10"/>
        <v>-25</v>
      </c>
      <c r="X259" s="304" t="s">
        <v>1402</v>
      </c>
      <c r="Y259" s="304" t="s">
        <v>1646</v>
      </c>
      <c r="Z259" s="304" t="s">
        <v>1547</v>
      </c>
      <c r="AA259" s="294">
        <v>19.8</v>
      </c>
      <c r="AB259" s="292">
        <f t="shared" si="14"/>
        <v>19800000</v>
      </c>
      <c r="AC259" s="292">
        <f t="shared" si="15"/>
        <v>42670000</v>
      </c>
      <c r="AD259" s="295">
        <v>33.840000000000003</v>
      </c>
      <c r="AE259" s="305">
        <f t="shared" si="16"/>
        <v>33840000</v>
      </c>
      <c r="AF259" s="306">
        <f t="shared" si="12"/>
        <v>1.2375</v>
      </c>
      <c r="AG259" s="304"/>
      <c r="AH259" s="304"/>
      <c r="AI259" s="323" t="s">
        <v>2276</v>
      </c>
      <c r="AJ259" s="302"/>
    </row>
    <row r="260" spans="1:36">
      <c r="A260" s="308" t="s">
        <v>3598</v>
      </c>
      <c r="B260" s="292">
        <v>31.55</v>
      </c>
      <c r="C260" s="293">
        <f t="shared" si="1"/>
        <v>1.971875</v>
      </c>
      <c r="D260" s="294">
        <f t="shared" si="2"/>
        <v>1.971875</v>
      </c>
      <c r="E260" s="295">
        <v>16</v>
      </c>
      <c r="F260" s="295">
        <v>16.2</v>
      </c>
      <c r="G260" s="297">
        <f t="shared" si="4"/>
        <v>0.51347068145800312</v>
      </c>
      <c r="H260" s="296">
        <f t="shared" si="5"/>
        <v>15.35</v>
      </c>
      <c r="I260" s="298">
        <f t="shared" si="6"/>
        <v>0.48652931854199682</v>
      </c>
      <c r="J260" s="292">
        <f t="shared" si="18"/>
        <v>31550000</v>
      </c>
      <c r="K260" s="299">
        <v>2009</v>
      </c>
      <c r="L260" s="300" t="s">
        <v>16</v>
      </c>
      <c r="M260" s="301"/>
      <c r="N260" s="301"/>
      <c r="O260" s="301"/>
      <c r="P260" s="301">
        <v>42</v>
      </c>
      <c r="Q260" s="299">
        <v>47</v>
      </c>
      <c r="R260" s="301">
        <f t="shared" si="7"/>
        <v>44.5</v>
      </c>
      <c r="S260" s="299">
        <v>37</v>
      </c>
      <c r="T260" s="299">
        <v>55</v>
      </c>
      <c r="U260" s="299">
        <f t="shared" si="8"/>
        <v>-18</v>
      </c>
      <c r="V260" s="299">
        <f t="shared" si="9"/>
        <v>46</v>
      </c>
      <c r="W260" s="301">
        <f t="shared" si="10"/>
        <v>-1.5</v>
      </c>
      <c r="X260" s="304" t="s">
        <v>1550</v>
      </c>
      <c r="Y260" s="304" t="s">
        <v>2364</v>
      </c>
      <c r="Z260" s="304" t="s">
        <v>1547</v>
      </c>
      <c r="AA260" s="294">
        <v>6.9</v>
      </c>
      <c r="AB260" s="292">
        <f t="shared" si="14"/>
        <v>6900000</v>
      </c>
      <c r="AC260" s="292">
        <f t="shared" si="15"/>
        <v>16200000</v>
      </c>
      <c r="AD260" s="295">
        <v>15.35</v>
      </c>
      <c r="AE260" s="305">
        <f t="shared" si="16"/>
        <v>15350000</v>
      </c>
      <c r="AF260" s="306">
        <f t="shared" si="12"/>
        <v>0.43125000000000002</v>
      </c>
      <c r="AG260" s="304"/>
      <c r="AH260" s="304"/>
      <c r="AI260" s="323" t="str">
        <f>HYPERLINK("http://www.amazon.com/gp/product/B005F2BC28/?tag=titb-20","http://www.amazon.com/gp/product/B005F2BC28/?tag=titb-20")</f>
        <v>http://www.amazon.com/gp/product/B005F2BC28/?tag=titb-20</v>
      </c>
      <c r="AJ260" s="302"/>
    </row>
    <row r="261" spans="1:36">
      <c r="A261" s="308" t="s">
        <v>4345</v>
      </c>
      <c r="B261" s="292">
        <v>18.010000000000002</v>
      </c>
      <c r="C261" s="293">
        <f t="shared" si="1"/>
        <v>1.0594117647058825</v>
      </c>
      <c r="D261" s="294">
        <f t="shared" si="2"/>
        <v>1.0594117647058825</v>
      </c>
      <c r="E261" s="295">
        <v>17</v>
      </c>
      <c r="F261" s="295">
        <v>8.67</v>
      </c>
      <c r="G261" s="297">
        <f t="shared" si="4"/>
        <v>0.48139922265408103</v>
      </c>
      <c r="H261" s="296">
        <f t="shared" si="5"/>
        <v>11.790000000000001</v>
      </c>
      <c r="I261" s="298">
        <f t="shared" si="6"/>
        <v>0.65463631315935589</v>
      </c>
      <c r="J261" s="292">
        <f t="shared" si="18"/>
        <v>18010000</v>
      </c>
      <c r="K261" s="299">
        <v>2009</v>
      </c>
      <c r="L261" s="300" t="s">
        <v>16</v>
      </c>
      <c r="M261" s="301"/>
      <c r="N261" s="301"/>
      <c r="O261" s="301"/>
      <c r="P261" s="301">
        <v>9</v>
      </c>
      <c r="Q261" s="299">
        <v>34</v>
      </c>
      <c r="R261" s="301">
        <f t="shared" si="7"/>
        <v>21.5</v>
      </c>
      <c r="S261" s="299">
        <v>43</v>
      </c>
      <c r="T261" s="299">
        <v>67</v>
      </c>
      <c r="U261" s="299">
        <f t="shared" si="8"/>
        <v>-24</v>
      </c>
      <c r="V261" s="299">
        <f t="shared" si="9"/>
        <v>55</v>
      </c>
      <c r="W261" s="301">
        <f t="shared" si="10"/>
        <v>-33.5</v>
      </c>
      <c r="X261" s="304" t="s">
        <v>1550</v>
      </c>
      <c r="Y261" s="304" t="s">
        <v>1623</v>
      </c>
      <c r="Z261" s="304" t="s">
        <v>1547</v>
      </c>
      <c r="AA261" s="294">
        <v>3.2</v>
      </c>
      <c r="AB261" s="292">
        <f t="shared" si="14"/>
        <v>3200000</v>
      </c>
      <c r="AC261" s="292">
        <f t="shared" si="15"/>
        <v>8670000</v>
      </c>
      <c r="AD261" s="295">
        <v>11.79</v>
      </c>
      <c r="AE261" s="305">
        <f t="shared" si="16"/>
        <v>11790000</v>
      </c>
      <c r="AF261" s="306">
        <f t="shared" si="12"/>
        <v>0.18823529411764706</v>
      </c>
      <c r="AG261" s="304"/>
      <c r="AH261" s="304"/>
      <c r="AI261" s="323" t="s">
        <v>4346</v>
      </c>
      <c r="AJ261" s="302"/>
    </row>
    <row r="262" spans="1:36">
      <c r="A262" s="291" t="s">
        <v>2368</v>
      </c>
      <c r="B262" s="292">
        <v>77.209999999999994</v>
      </c>
      <c r="C262" s="293">
        <f t="shared" si="1"/>
        <v>4.2894444444444444</v>
      </c>
      <c r="D262" s="294">
        <f t="shared" si="2"/>
        <v>4.2894444444444444</v>
      </c>
      <c r="E262" s="295">
        <v>18</v>
      </c>
      <c r="F262" s="295">
        <v>22.46</v>
      </c>
      <c r="G262" s="297">
        <f t="shared" si="4"/>
        <v>0.29089496179251395</v>
      </c>
      <c r="H262" s="296">
        <f t="shared" si="5"/>
        <v>54.76</v>
      </c>
      <c r="I262" s="298">
        <f t="shared" si="6"/>
        <v>0.70923455510944178</v>
      </c>
      <c r="J262" s="292">
        <f t="shared" si="18"/>
        <v>77210000</v>
      </c>
      <c r="K262" s="299">
        <v>2009</v>
      </c>
      <c r="L262" s="300" t="s">
        <v>16</v>
      </c>
      <c r="M262" s="301"/>
      <c r="N262" s="301"/>
      <c r="O262" s="301"/>
      <c r="P262" s="301">
        <v>25</v>
      </c>
      <c r="Q262" s="299">
        <v>39</v>
      </c>
      <c r="R262" s="321">
        <f t="shared" si="7"/>
        <v>32</v>
      </c>
      <c r="S262" s="299">
        <v>43</v>
      </c>
      <c r="T262" s="299">
        <v>41</v>
      </c>
      <c r="U262" s="312">
        <f t="shared" si="8"/>
        <v>2</v>
      </c>
      <c r="V262" s="312">
        <f t="shared" si="9"/>
        <v>42</v>
      </c>
      <c r="W262" s="312">
        <f t="shared" si="10"/>
        <v>-10</v>
      </c>
      <c r="X262" s="304" t="s">
        <v>1550</v>
      </c>
      <c r="Y262" s="304" t="s">
        <v>2369</v>
      </c>
      <c r="Z262" s="304" t="s">
        <v>1574</v>
      </c>
      <c r="AA262" s="294">
        <v>10</v>
      </c>
      <c r="AB262" s="292">
        <f t="shared" si="14"/>
        <v>10000000</v>
      </c>
      <c r="AC262" s="292">
        <f t="shared" si="15"/>
        <v>22460000</v>
      </c>
      <c r="AD262" s="295">
        <v>54.76</v>
      </c>
      <c r="AE262" s="305">
        <f t="shared" si="16"/>
        <v>54760000</v>
      </c>
      <c r="AF262" s="306">
        <f t="shared" si="12"/>
        <v>0.55555555555555558</v>
      </c>
      <c r="AG262" s="304"/>
      <c r="AH262" s="304"/>
      <c r="AI262" s="323" t="s">
        <v>2370</v>
      </c>
      <c r="AJ262" s="302"/>
    </row>
    <row r="263" spans="1:36">
      <c r="A263" s="308" t="s">
        <v>3578</v>
      </c>
      <c r="B263" s="292">
        <v>36.08</v>
      </c>
      <c r="C263" s="293">
        <f t="shared" si="1"/>
        <v>2.0044444444444443</v>
      </c>
      <c r="D263" s="294">
        <f t="shared" si="2"/>
        <v>2.0044444444444443</v>
      </c>
      <c r="E263" s="295">
        <v>18</v>
      </c>
      <c r="F263" s="295">
        <v>22.96</v>
      </c>
      <c r="G263" s="297">
        <f t="shared" si="4"/>
        <v>0.63636363636363646</v>
      </c>
      <c r="H263" s="296">
        <f t="shared" si="5"/>
        <v>13.12</v>
      </c>
      <c r="I263" s="298">
        <f t="shared" si="6"/>
        <v>0.36363636363636365</v>
      </c>
      <c r="J263" s="292">
        <f t="shared" si="18"/>
        <v>36080000</v>
      </c>
      <c r="K263" s="299">
        <v>2009</v>
      </c>
      <c r="L263" s="300" t="s">
        <v>16</v>
      </c>
      <c r="M263" s="301"/>
      <c r="N263" s="301"/>
      <c r="O263" s="301"/>
      <c r="P263" s="301">
        <v>18</v>
      </c>
      <c r="Q263" s="299">
        <v>33</v>
      </c>
      <c r="R263" s="301">
        <f t="shared" si="7"/>
        <v>25.5</v>
      </c>
      <c r="S263" s="299">
        <v>40</v>
      </c>
      <c r="T263" s="299">
        <v>55</v>
      </c>
      <c r="U263" s="299">
        <f t="shared" si="8"/>
        <v>-15</v>
      </c>
      <c r="V263" s="299">
        <f t="shared" si="9"/>
        <v>47.5</v>
      </c>
      <c r="W263" s="301">
        <f t="shared" si="10"/>
        <v>-22</v>
      </c>
      <c r="X263" s="304" t="s">
        <v>1612</v>
      </c>
      <c r="Y263" s="304" t="s">
        <v>1612</v>
      </c>
      <c r="Z263" s="304" t="s">
        <v>1547</v>
      </c>
      <c r="AA263" s="294">
        <v>8.0500000000000007</v>
      </c>
      <c r="AB263" s="292">
        <f t="shared" si="14"/>
        <v>8050000.0000000009</v>
      </c>
      <c r="AC263" s="292">
        <f t="shared" si="15"/>
        <v>22960000</v>
      </c>
      <c r="AD263" s="295">
        <v>13.12</v>
      </c>
      <c r="AE263" s="305">
        <f t="shared" si="16"/>
        <v>13120000</v>
      </c>
      <c r="AF263" s="306">
        <f t="shared" si="12"/>
        <v>0.44722222222222224</v>
      </c>
      <c r="AG263" s="304"/>
      <c r="AH263" s="304"/>
      <c r="AI263" s="323" t="s">
        <v>3579</v>
      </c>
      <c r="AJ263" s="302"/>
    </row>
    <row r="264" spans="1:36">
      <c r="A264" s="308" t="s">
        <v>3969</v>
      </c>
      <c r="B264" s="292">
        <v>26.96</v>
      </c>
      <c r="C264" s="293">
        <f t="shared" si="1"/>
        <v>1.4977777777777779</v>
      </c>
      <c r="D264" s="294">
        <f t="shared" si="2"/>
        <v>1.4977777777777779</v>
      </c>
      <c r="E264" s="295">
        <v>18</v>
      </c>
      <c r="F264" s="295">
        <v>24</v>
      </c>
      <c r="G264" s="297">
        <f t="shared" si="4"/>
        <v>0.89020771513353114</v>
      </c>
      <c r="H264" s="296">
        <f t="shared" si="5"/>
        <v>2.96</v>
      </c>
      <c r="I264" s="298">
        <f t="shared" si="6"/>
        <v>0.10979228486646884</v>
      </c>
      <c r="J264" s="292">
        <f t="shared" si="18"/>
        <v>26960000</v>
      </c>
      <c r="K264" s="299">
        <v>2009</v>
      </c>
      <c r="L264" s="300" t="s">
        <v>16</v>
      </c>
      <c r="M264" s="301"/>
      <c r="N264" s="301"/>
      <c r="O264" s="301"/>
      <c r="P264" s="301">
        <v>51</v>
      </c>
      <c r="Q264" s="299">
        <v>54</v>
      </c>
      <c r="R264" s="301">
        <f t="shared" si="7"/>
        <v>52.5</v>
      </c>
      <c r="S264" s="299">
        <v>40</v>
      </c>
      <c r="T264" s="299">
        <v>59</v>
      </c>
      <c r="U264" s="299">
        <f t="shared" si="8"/>
        <v>-19</v>
      </c>
      <c r="V264" s="299">
        <f t="shared" si="9"/>
        <v>49.5</v>
      </c>
      <c r="W264" s="301">
        <f t="shared" si="10"/>
        <v>3</v>
      </c>
      <c r="X264" s="304" t="s">
        <v>1550</v>
      </c>
      <c r="Y264" s="304" t="s">
        <v>2343</v>
      </c>
      <c r="Z264" s="304" t="s">
        <v>1547</v>
      </c>
      <c r="AA264" s="294">
        <v>11</v>
      </c>
      <c r="AB264" s="292">
        <f t="shared" si="14"/>
        <v>11000000</v>
      </c>
      <c r="AC264" s="292">
        <f t="shared" si="15"/>
        <v>24000000</v>
      </c>
      <c r="AD264" s="295">
        <v>2.96</v>
      </c>
      <c r="AE264" s="305">
        <f t="shared" si="16"/>
        <v>2960000</v>
      </c>
      <c r="AF264" s="306">
        <f t="shared" si="12"/>
        <v>0.61111111111111116</v>
      </c>
      <c r="AG264" s="304"/>
      <c r="AH264" s="304"/>
      <c r="AI264" s="323" t="s">
        <v>3970</v>
      </c>
      <c r="AJ264" s="302"/>
    </row>
    <row r="265" spans="1:36">
      <c r="A265" s="308" t="s">
        <v>4489</v>
      </c>
      <c r="B265" s="292">
        <v>15.82</v>
      </c>
      <c r="C265" s="293">
        <f t="shared" si="1"/>
        <v>0.87888888888888894</v>
      </c>
      <c r="D265" s="294">
        <f t="shared" si="2"/>
        <v>0.87888888888888894</v>
      </c>
      <c r="E265" s="295">
        <v>18</v>
      </c>
      <c r="F265" s="295">
        <v>14.8</v>
      </c>
      <c r="G265" s="297">
        <f t="shared" si="4"/>
        <v>0.93552465233881166</v>
      </c>
      <c r="H265" s="296">
        <f t="shared" si="5"/>
        <v>1.02</v>
      </c>
      <c r="I265" s="298">
        <f t="shared" si="6"/>
        <v>6.447534766118837E-2</v>
      </c>
      <c r="J265" s="292">
        <f t="shared" si="18"/>
        <v>15820000</v>
      </c>
      <c r="K265" s="299">
        <v>2009</v>
      </c>
      <c r="L265" s="300" t="s">
        <v>16</v>
      </c>
      <c r="M265" s="301"/>
      <c r="N265" s="301"/>
      <c r="O265" s="301"/>
      <c r="P265" s="301">
        <v>14</v>
      </c>
      <c r="Q265" s="299">
        <v>32</v>
      </c>
      <c r="R265" s="301">
        <f t="shared" si="7"/>
        <v>23</v>
      </c>
      <c r="S265" s="299">
        <v>38</v>
      </c>
      <c r="T265" s="299">
        <v>49</v>
      </c>
      <c r="U265" s="299">
        <f t="shared" si="8"/>
        <v>-11</v>
      </c>
      <c r="V265" s="299">
        <f t="shared" si="9"/>
        <v>43.5</v>
      </c>
      <c r="W265" s="301">
        <f t="shared" si="10"/>
        <v>-20.5</v>
      </c>
      <c r="X265" s="304" t="s">
        <v>1550</v>
      </c>
      <c r="Y265" s="304" t="s">
        <v>1623</v>
      </c>
      <c r="Z265" s="304" t="s">
        <v>1541</v>
      </c>
      <c r="AA265" s="294">
        <v>4.9000000000000004</v>
      </c>
      <c r="AB265" s="292">
        <f t="shared" si="14"/>
        <v>4900000</v>
      </c>
      <c r="AC265" s="292">
        <f t="shared" si="15"/>
        <v>14800000</v>
      </c>
      <c r="AD265" s="295">
        <v>1.02</v>
      </c>
      <c r="AE265" s="305">
        <f t="shared" si="16"/>
        <v>1020000</v>
      </c>
      <c r="AF265" s="306">
        <f t="shared" si="12"/>
        <v>0.27222222222222225</v>
      </c>
      <c r="AG265" s="304"/>
      <c r="AH265" s="304"/>
      <c r="AI265" s="323" t="s">
        <v>4490</v>
      </c>
      <c r="AJ265" s="302"/>
    </row>
    <row r="266" spans="1:36">
      <c r="A266" s="308" t="s">
        <v>3753</v>
      </c>
      <c r="B266" s="292">
        <v>32.4</v>
      </c>
      <c r="C266" s="293">
        <f t="shared" si="1"/>
        <v>1.7513513513513512</v>
      </c>
      <c r="D266" s="294">
        <f t="shared" si="2"/>
        <v>1.7513513513513512</v>
      </c>
      <c r="E266" s="295">
        <v>18.5</v>
      </c>
      <c r="F266" s="295">
        <v>18.45</v>
      </c>
      <c r="G266" s="297">
        <f t="shared" si="4"/>
        <v>0.56944444444444442</v>
      </c>
      <c r="H266" s="296">
        <f t="shared" si="5"/>
        <v>13.950000000000001</v>
      </c>
      <c r="I266" s="298">
        <f t="shared" si="6"/>
        <v>0.43055555555555558</v>
      </c>
      <c r="J266" s="292">
        <f t="shared" si="18"/>
        <v>32400000</v>
      </c>
      <c r="K266" s="299">
        <v>2009</v>
      </c>
      <c r="L266" s="300" t="s">
        <v>16</v>
      </c>
      <c r="M266" s="301"/>
      <c r="N266" s="301"/>
      <c r="O266" s="301"/>
      <c r="P266" s="301">
        <v>56</v>
      </c>
      <c r="Q266" s="299">
        <v>58</v>
      </c>
      <c r="R266" s="301">
        <f t="shared" si="7"/>
        <v>57</v>
      </c>
      <c r="S266" s="299">
        <v>47</v>
      </c>
      <c r="T266" s="299">
        <v>58</v>
      </c>
      <c r="U266" s="299">
        <f t="shared" si="8"/>
        <v>-11</v>
      </c>
      <c r="V266" s="299">
        <f t="shared" si="9"/>
        <v>52.5</v>
      </c>
      <c r="W266" s="301">
        <f t="shared" si="10"/>
        <v>4.5</v>
      </c>
      <c r="X266" s="304" t="s">
        <v>1550</v>
      </c>
      <c r="Y266" s="304" t="s">
        <v>2581</v>
      </c>
      <c r="Z266" s="304" t="s">
        <v>1547</v>
      </c>
      <c r="AA266" s="294">
        <v>7</v>
      </c>
      <c r="AB266" s="292">
        <f t="shared" si="14"/>
        <v>7000000</v>
      </c>
      <c r="AC266" s="292">
        <f t="shared" si="15"/>
        <v>18450000</v>
      </c>
      <c r="AD266" s="295">
        <v>13.95</v>
      </c>
      <c r="AE266" s="305">
        <f t="shared" si="16"/>
        <v>13950000</v>
      </c>
      <c r="AF266" s="306">
        <f t="shared" si="12"/>
        <v>0.3783783783783784</v>
      </c>
      <c r="AG266" s="304"/>
      <c r="AH266" s="304"/>
      <c r="AI266" s="323" t="s">
        <v>3754</v>
      </c>
      <c r="AJ266" s="302"/>
    </row>
    <row r="267" spans="1:36">
      <c r="A267" s="291" t="s">
        <v>2261</v>
      </c>
      <c r="B267" s="292">
        <v>91.4</v>
      </c>
      <c r="C267" s="293">
        <f t="shared" si="1"/>
        <v>4.810526315789474</v>
      </c>
      <c r="D267" s="294">
        <f t="shared" si="2"/>
        <v>4.810526315789474</v>
      </c>
      <c r="E267" s="295">
        <v>19</v>
      </c>
      <c r="F267" s="295">
        <v>65</v>
      </c>
      <c r="G267" s="297">
        <f t="shared" si="4"/>
        <v>0.71115973741794303</v>
      </c>
      <c r="H267" s="296">
        <f t="shared" si="5"/>
        <v>26.400000000000002</v>
      </c>
      <c r="I267" s="298">
        <f t="shared" si="6"/>
        <v>0.28884026258205692</v>
      </c>
      <c r="J267" s="292">
        <f t="shared" si="18"/>
        <v>91400000</v>
      </c>
      <c r="K267" s="299">
        <v>2009</v>
      </c>
      <c r="L267" s="300" t="s">
        <v>16</v>
      </c>
      <c r="M267" s="301"/>
      <c r="N267" s="301"/>
      <c r="O267" s="301"/>
      <c r="P267" s="301">
        <v>25</v>
      </c>
      <c r="Q267" s="299">
        <v>34</v>
      </c>
      <c r="R267" s="301">
        <f t="shared" si="7"/>
        <v>29.5</v>
      </c>
      <c r="S267" s="299">
        <v>52</v>
      </c>
      <c r="T267" s="299">
        <v>62</v>
      </c>
      <c r="U267" s="299">
        <f t="shared" si="8"/>
        <v>-10</v>
      </c>
      <c r="V267" s="299">
        <f t="shared" si="9"/>
        <v>57</v>
      </c>
      <c r="W267" s="301">
        <f t="shared" si="10"/>
        <v>-27.5</v>
      </c>
      <c r="X267" s="304" t="s">
        <v>1402</v>
      </c>
      <c r="Y267" s="304" t="s">
        <v>1402</v>
      </c>
      <c r="Z267" s="304" t="s">
        <v>1574</v>
      </c>
      <c r="AA267" s="294">
        <v>40.6</v>
      </c>
      <c r="AB267" s="292">
        <f t="shared" si="14"/>
        <v>40600000</v>
      </c>
      <c r="AC267" s="292">
        <f t="shared" si="15"/>
        <v>65000000</v>
      </c>
      <c r="AD267" s="295">
        <v>26.4</v>
      </c>
      <c r="AE267" s="305">
        <f t="shared" si="16"/>
        <v>26400000</v>
      </c>
      <c r="AF267" s="306">
        <f t="shared" si="12"/>
        <v>2.1368421052631579</v>
      </c>
      <c r="AG267" s="304"/>
      <c r="AH267" s="304"/>
      <c r="AI267" s="323" t="s">
        <v>2262</v>
      </c>
      <c r="AJ267" s="302"/>
    </row>
    <row r="268" spans="1:36">
      <c r="A268" s="291" t="s">
        <v>2002</v>
      </c>
      <c r="B268" s="292">
        <v>136.30000000000001</v>
      </c>
      <c r="C268" s="293">
        <f t="shared" si="1"/>
        <v>6.8150000000000004</v>
      </c>
      <c r="D268" s="294">
        <f t="shared" si="2"/>
        <v>6.8150000000000004</v>
      </c>
      <c r="E268" s="295">
        <v>20</v>
      </c>
      <c r="F268" s="295">
        <v>64.2</v>
      </c>
      <c r="G268" s="297">
        <f t="shared" si="4"/>
        <v>0.47101980924431397</v>
      </c>
      <c r="H268" s="296">
        <f t="shared" si="5"/>
        <v>72.100000000000009</v>
      </c>
      <c r="I268" s="298">
        <f t="shared" si="6"/>
        <v>0.52898019075568603</v>
      </c>
      <c r="J268" s="292">
        <f t="shared" si="18"/>
        <v>136300000</v>
      </c>
      <c r="K268" s="299">
        <v>2009</v>
      </c>
      <c r="L268" s="300" t="s">
        <v>16</v>
      </c>
      <c r="M268" s="301"/>
      <c r="N268" s="301"/>
      <c r="O268" s="301"/>
      <c r="P268" s="301">
        <v>55</v>
      </c>
      <c r="Q268" s="299">
        <v>48</v>
      </c>
      <c r="R268" s="321">
        <f t="shared" si="7"/>
        <v>51.5</v>
      </c>
      <c r="S268" s="299">
        <v>70</v>
      </c>
      <c r="T268" s="299">
        <v>60</v>
      </c>
      <c r="U268" s="312">
        <f t="shared" si="8"/>
        <v>10</v>
      </c>
      <c r="V268" s="312">
        <f t="shared" si="9"/>
        <v>65</v>
      </c>
      <c r="W268" s="312">
        <f t="shared" si="10"/>
        <v>-13.5</v>
      </c>
      <c r="X268" s="304" t="s">
        <v>1550</v>
      </c>
      <c r="Y268" s="304" t="s">
        <v>1623</v>
      </c>
      <c r="Z268" s="304" t="s">
        <v>1547</v>
      </c>
      <c r="AA268" s="294">
        <v>23.7</v>
      </c>
      <c r="AB268" s="292">
        <f t="shared" si="14"/>
        <v>23700000</v>
      </c>
      <c r="AC268" s="292">
        <f t="shared" si="15"/>
        <v>64200000</v>
      </c>
      <c r="AD268" s="295">
        <v>72.099999999999994</v>
      </c>
      <c r="AE268" s="305">
        <f t="shared" si="16"/>
        <v>72100000</v>
      </c>
      <c r="AF268" s="306">
        <f t="shared" si="12"/>
        <v>1.1850000000000001</v>
      </c>
      <c r="AG268" s="304"/>
      <c r="AH268" s="304"/>
      <c r="AI268" s="323" t="s">
        <v>2003</v>
      </c>
      <c r="AJ268" s="302"/>
    </row>
    <row r="269" spans="1:36">
      <c r="A269" s="308" t="s">
        <v>2578</v>
      </c>
      <c r="B269" s="292">
        <v>73.819999999999993</v>
      </c>
      <c r="C269" s="293">
        <f t="shared" si="1"/>
        <v>3.6909999999999998</v>
      </c>
      <c r="D269" s="294">
        <f t="shared" si="2"/>
        <v>3.6909999999999998</v>
      </c>
      <c r="E269" s="295">
        <v>20</v>
      </c>
      <c r="F269" s="295">
        <v>68.260000000000005</v>
      </c>
      <c r="G269" s="297">
        <f t="shared" si="4"/>
        <v>0.92468165808723934</v>
      </c>
      <c r="H269" s="296">
        <f t="shared" si="5"/>
        <v>5.56</v>
      </c>
      <c r="I269" s="298">
        <f t="shared" si="6"/>
        <v>7.5318341912760767E-2</v>
      </c>
      <c r="J269" s="292">
        <f t="shared" si="18"/>
        <v>73820000</v>
      </c>
      <c r="K269" s="299">
        <v>2009</v>
      </c>
      <c r="L269" s="300" t="s">
        <v>16</v>
      </c>
      <c r="M269" s="301"/>
      <c r="N269" s="301"/>
      <c r="O269" s="301"/>
      <c r="P269" s="301">
        <v>20</v>
      </c>
      <c r="Q269" s="299">
        <v>25</v>
      </c>
      <c r="R269" s="301">
        <f t="shared" si="7"/>
        <v>22.5</v>
      </c>
      <c r="S269" s="299">
        <v>50</v>
      </c>
      <c r="T269" s="299">
        <v>53</v>
      </c>
      <c r="U269" s="299">
        <f t="shared" si="8"/>
        <v>-3</v>
      </c>
      <c r="V269" s="299">
        <f t="shared" si="9"/>
        <v>51.5</v>
      </c>
      <c r="W269" s="301">
        <f t="shared" si="10"/>
        <v>-29</v>
      </c>
      <c r="X269" s="319" t="s">
        <v>1534</v>
      </c>
      <c r="Y269" s="304" t="s">
        <v>1534</v>
      </c>
      <c r="Z269" s="304" t="s">
        <v>1547</v>
      </c>
      <c r="AA269" s="294">
        <v>28.6</v>
      </c>
      <c r="AB269" s="292">
        <f t="shared" si="14"/>
        <v>28600000</v>
      </c>
      <c r="AC269" s="292">
        <f t="shared" si="15"/>
        <v>68260000</v>
      </c>
      <c r="AD269" s="295">
        <v>5.56</v>
      </c>
      <c r="AE269" s="305">
        <f t="shared" si="16"/>
        <v>5560000</v>
      </c>
      <c r="AF269" s="306">
        <f t="shared" si="12"/>
        <v>1.4300000000000002</v>
      </c>
      <c r="AG269" s="304"/>
      <c r="AH269" s="304"/>
      <c r="AI269" s="323" t="s">
        <v>2579</v>
      </c>
      <c r="AJ269" s="302"/>
    </row>
    <row r="270" spans="1:36">
      <c r="A270" s="308" t="s">
        <v>3410</v>
      </c>
      <c r="B270" s="292">
        <v>44.36</v>
      </c>
      <c r="C270" s="293">
        <f t="shared" si="1"/>
        <v>2.218</v>
      </c>
      <c r="D270" s="294">
        <f t="shared" si="2"/>
        <v>2.218</v>
      </c>
      <c r="E270" s="295">
        <v>20</v>
      </c>
      <c r="F270" s="295">
        <v>36.840000000000003</v>
      </c>
      <c r="G270" s="297">
        <f t="shared" si="4"/>
        <v>0.83047790802524801</v>
      </c>
      <c r="H270" s="296">
        <f t="shared" si="5"/>
        <v>7.5200000000000005</v>
      </c>
      <c r="I270" s="298">
        <f t="shared" si="6"/>
        <v>0.16952209197475204</v>
      </c>
      <c r="J270" s="292">
        <f t="shared" si="18"/>
        <v>44360000</v>
      </c>
      <c r="K270" s="299">
        <v>2009</v>
      </c>
      <c r="L270" s="300" t="s">
        <v>16</v>
      </c>
      <c r="M270" s="301"/>
      <c r="N270" s="301"/>
      <c r="O270" s="301"/>
      <c r="P270" s="301">
        <v>50</v>
      </c>
      <c r="Q270" s="299">
        <v>60</v>
      </c>
      <c r="R270" s="301">
        <f t="shared" si="7"/>
        <v>55</v>
      </c>
      <c r="S270" s="299">
        <v>66</v>
      </c>
      <c r="T270" s="299">
        <v>54</v>
      </c>
      <c r="U270" s="299">
        <f t="shared" si="8"/>
        <v>12</v>
      </c>
      <c r="V270" s="299">
        <f t="shared" si="9"/>
        <v>60</v>
      </c>
      <c r="W270" s="301">
        <f t="shared" si="10"/>
        <v>-5</v>
      </c>
      <c r="X270" s="304" t="s">
        <v>1641</v>
      </c>
      <c r="Y270" s="304" t="s">
        <v>3411</v>
      </c>
      <c r="Z270" s="304" t="s">
        <v>1536</v>
      </c>
      <c r="AA270" s="294">
        <v>20.5</v>
      </c>
      <c r="AB270" s="292">
        <f t="shared" si="14"/>
        <v>20500000</v>
      </c>
      <c r="AC270" s="292">
        <f t="shared" si="15"/>
        <v>36840000</v>
      </c>
      <c r="AD270" s="295">
        <v>7.52</v>
      </c>
      <c r="AE270" s="305">
        <f t="shared" si="16"/>
        <v>7520000</v>
      </c>
      <c r="AF270" s="306">
        <f t="shared" si="12"/>
        <v>1.0249999999999999</v>
      </c>
      <c r="AG270" s="304"/>
      <c r="AH270" s="304"/>
      <c r="AI270" s="323" t="s">
        <v>3412</v>
      </c>
      <c r="AJ270" s="302"/>
    </row>
    <row r="271" spans="1:36">
      <c r="A271" s="308" t="s">
        <v>3471</v>
      </c>
      <c r="B271" s="292">
        <v>42.7</v>
      </c>
      <c r="C271" s="293">
        <f t="shared" si="1"/>
        <v>2.1350000000000002</v>
      </c>
      <c r="D271" s="294">
        <f t="shared" si="2"/>
        <v>2.1350000000000002</v>
      </c>
      <c r="E271" s="295">
        <v>20</v>
      </c>
      <c r="F271" s="295">
        <v>28.6</v>
      </c>
      <c r="G271" s="297">
        <f t="shared" si="4"/>
        <v>0.66978922716627631</v>
      </c>
      <c r="H271" s="296">
        <f t="shared" si="5"/>
        <v>13.03</v>
      </c>
      <c r="I271" s="298">
        <f t="shared" si="6"/>
        <v>0.30515222482435594</v>
      </c>
      <c r="J271" s="292">
        <f t="shared" si="18"/>
        <v>42700000</v>
      </c>
      <c r="K271" s="299">
        <v>2009</v>
      </c>
      <c r="L271" s="300" t="s">
        <v>16</v>
      </c>
      <c r="M271" s="301"/>
      <c r="N271" s="301"/>
      <c r="O271" s="301"/>
      <c r="P271" s="301">
        <v>31</v>
      </c>
      <c r="Q271" s="299">
        <v>43</v>
      </c>
      <c r="R271" s="301">
        <f t="shared" si="7"/>
        <v>37</v>
      </c>
      <c r="S271" s="299">
        <v>52</v>
      </c>
      <c r="T271" s="299">
        <v>63</v>
      </c>
      <c r="U271" s="299">
        <f t="shared" si="8"/>
        <v>-11</v>
      </c>
      <c r="V271" s="299">
        <f t="shared" si="9"/>
        <v>57.5</v>
      </c>
      <c r="W271" s="301">
        <f t="shared" si="10"/>
        <v>-20.5</v>
      </c>
      <c r="X271" s="304" t="s">
        <v>1402</v>
      </c>
      <c r="Y271" s="304" t="s">
        <v>1603</v>
      </c>
      <c r="Z271" s="304" t="s">
        <v>1574</v>
      </c>
      <c r="AA271" s="294">
        <v>10.3</v>
      </c>
      <c r="AB271" s="292">
        <f t="shared" si="14"/>
        <v>10300000</v>
      </c>
      <c r="AC271" s="292">
        <f t="shared" si="15"/>
        <v>28600000</v>
      </c>
      <c r="AD271" s="295">
        <v>13.03</v>
      </c>
      <c r="AE271" s="305">
        <f t="shared" si="16"/>
        <v>13030000</v>
      </c>
      <c r="AF271" s="306">
        <f t="shared" si="12"/>
        <v>0.51500000000000001</v>
      </c>
      <c r="AG271" s="304"/>
      <c r="AH271" s="304"/>
      <c r="AI271" s="323" t="s">
        <v>3472</v>
      </c>
      <c r="AJ271" s="302"/>
    </row>
    <row r="272" spans="1:36">
      <c r="A272" s="308" t="s">
        <v>3902</v>
      </c>
      <c r="B272" s="292">
        <v>31.2</v>
      </c>
      <c r="C272" s="293">
        <f t="shared" si="1"/>
        <v>1.56</v>
      </c>
      <c r="D272" s="294">
        <f t="shared" si="2"/>
        <v>1.56</v>
      </c>
      <c r="E272" s="295">
        <v>20</v>
      </c>
      <c r="F272" s="295">
        <v>29.1</v>
      </c>
      <c r="G272" s="297">
        <f t="shared" si="4"/>
        <v>0.93269230769230771</v>
      </c>
      <c r="H272" s="296">
        <f t="shared" si="5"/>
        <v>2.13</v>
      </c>
      <c r="I272" s="298">
        <f t="shared" si="6"/>
        <v>6.8269230769230763E-2</v>
      </c>
      <c r="J272" s="292">
        <f t="shared" si="18"/>
        <v>31200000</v>
      </c>
      <c r="K272" s="299">
        <v>2009</v>
      </c>
      <c r="L272" s="300" t="s">
        <v>16</v>
      </c>
      <c r="M272" s="301"/>
      <c r="N272" s="301"/>
      <c r="O272" s="301"/>
      <c r="P272" s="301">
        <v>12</v>
      </c>
      <c r="Q272" s="299">
        <v>33</v>
      </c>
      <c r="R272" s="301">
        <f t="shared" si="7"/>
        <v>22.5</v>
      </c>
      <c r="S272" s="299">
        <v>48</v>
      </c>
      <c r="T272" s="299">
        <v>57</v>
      </c>
      <c r="U272" s="299">
        <f t="shared" si="8"/>
        <v>-9</v>
      </c>
      <c r="V272" s="299">
        <f t="shared" si="9"/>
        <v>52.5</v>
      </c>
      <c r="W272" s="301">
        <f t="shared" si="10"/>
        <v>-30</v>
      </c>
      <c r="X272" s="304" t="s">
        <v>1990</v>
      </c>
      <c r="Y272" s="304" t="s">
        <v>3903</v>
      </c>
      <c r="Z272" s="304" t="s">
        <v>1574</v>
      </c>
      <c r="AA272" s="294">
        <v>11.6</v>
      </c>
      <c r="AB272" s="292">
        <f t="shared" si="14"/>
        <v>11600000</v>
      </c>
      <c r="AC272" s="292">
        <f t="shared" si="15"/>
        <v>29100000</v>
      </c>
      <c r="AD272" s="295">
        <v>2.13</v>
      </c>
      <c r="AE272" s="305">
        <f t="shared" si="16"/>
        <v>2130000</v>
      </c>
      <c r="AF272" s="306">
        <f t="shared" si="12"/>
        <v>0.57999999999999996</v>
      </c>
      <c r="AG272" s="304"/>
      <c r="AH272" s="304"/>
      <c r="AI272" s="323" t="s">
        <v>3904</v>
      </c>
      <c r="AJ272" s="302"/>
    </row>
    <row r="273" spans="1:36">
      <c r="A273" s="308" t="s">
        <v>4469</v>
      </c>
      <c r="B273" s="292">
        <v>18.600000000000001</v>
      </c>
      <c r="C273" s="293">
        <f t="shared" si="1"/>
        <v>0.93</v>
      </c>
      <c r="D273" s="294">
        <f t="shared" si="2"/>
        <v>0.93</v>
      </c>
      <c r="E273" s="295">
        <v>20</v>
      </c>
      <c r="F273" s="295">
        <v>17.2</v>
      </c>
      <c r="G273" s="297">
        <f t="shared" si="4"/>
        <v>0.92473118279569877</v>
      </c>
      <c r="H273" s="296">
        <f t="shared" si="5"/>
        <v>1.37</v>
      </c>
      <c r="I273" s="298">
        <f t="shared" si="6"/>
        <v>7.3655913978494622E-2</v>
      </c>
      <c r="J273" s="292">
        <f t="shared" si="18"/>
        <v>18600000</v>
      </c>
      <c r="K273" s="299">
        <v>2009</v>
      </c>
      <c r="L273" s="300" t="s">
        <v>16</v>
      </c>
      <c r="M273" s="301"/>
      <c r="N273" s="301"/>
      <c r="O273" s="301"/>
      <c r="P273" s="301">
        <v>22</v>
      </c>
      <c r="Q273" s="299">
        <v>31</v>
      </c>
      <c r="R273" s="301">
        <f t="shared" si="7"/>
        <v>26.5</v>
      </c>
      <c r="S273" s="299">
        <v>52</v>
      </c>
      <c r="T273" s="299">
        <v>58</v>
      </c>
      <c r="U273" s="299">
        <f t="shared" si="8"/>
        <v>-6</v>
      </c>
      <c r="V273" s="299">
        <f t="shared" si="9"/>
        <v>55</v>
      </c>
      <c r="W273" s="301">
        <f t="shared" si="10"/>
        <v>-28.5</v>
      </c>
      <c r="X273" s="304" t="s">
        <v>1550</v>
      </c>
      <c r="Y273" s="304" t="s">
        <v>1550</v>
      </c>
      <c r="Z273" s="304" t="s">
        <v>1547</v>
      </c>
      <c r="AA273" s="294">
        <v>5.5</v>
      </c>
      <c r="AB273" s="292">
        <f t="shared" si="14"/>
        <v>5500000</v>
      </c>
      <c r="AC273" s="292">
        <f t="shared" si="15"/>
        <v>17200000</v>
      </c>
      <c r="AD273" s="295">
        <v>1.37</v>
      </c>
      <c r="AE273" s="305">
        <f t="shared" si="16"/>
        <v>1370000</v>
      </c>
      <c r="AF273" s="306">
        <f t="shared" si="12"/>
        <v>0.27500000000000002</v>
      </c>
      <c r="AG273" s="304"/>
      <c r="AH273" s="304"/>
      <c r="AI273" s="323" t="s">
        <v>4470</v>
      </c>
      <c r="AJ273" s="302"/>
    </row>
    <row r="274" spans="1:36">
      <c r="A274" s="308" t="s">
        <v>4498</v>
      </c>
      <c r="B274" s="292">
        <v>17.28</v>
      </c>
      <c r="C274" s="293">
        <f t="shared" si="1"/>
        <v>0.8640000000000001</v>
      </c>
      <c r="D274" s="294">
        <f t="shared" si="2"/>
        <v>0.8640000000000001</v>
      </c>
      <c r="E274" s="295">
        <v>20</v>
      </c>
      <c r="F274" s="295">
        <v>12.23</v>
      </c>
      <c r="G274" s="297">
        <f t="shared" si="4"/>
        <v>0.70775462962962965</v>
      </c>
      <c r="H274" s="296">
        <f t="shared" si="5"/>
        <v>5.05</v>
      </c>
      <c r="I274" s="298">
        <f t="shared" si="6"/>
        <v>0.29224537037037035</v>
      </c>
      <c r="J274" s="292">
        <f t="shared" si="18"/>
        <v>17280000</v>
      </c>
      <c r="K274" s="299">
        <v>2009</v>
      </c>
      <c r="L274" s="300" t="s">
        <v>16</v>
      </c>
      <c r="M274" s="301"/>
      <c r="N274" s="301"/>
      <c r="O274" s="301"/>
      <c r="P274" s="301">
        <v>30</v>
      </c>
      <c r="Q274" s="299">
        <v>38</v>
      </c>
      <c r="R274" s="301">
        <f t="shared" si="7"/>
        <v>34</v>
      </c>
      <c r="S274" s="299">
        <v>52</v>
      </c>
      <c r="T274" s="299">
        <v>49</v>
      </c>
      <c r="U274" s="299">
        <f t="shared" si="8"/>
        <v>3</v>
      </c>
      <c r="V274" s="299">
        <f t="shared" si="9"/>
        <v>50.5</v>
      </c>
      <c r="W274" s="301">
        <f t="shared" si="10"/>
        <v>-16.5</v>
      </c>
      <c r="X274" s="304" t="s">
        <v>1609</v>
      </c>
      <c r="Y274" s="304" t="s">
        <v>1815</v>
      </c>
      <c r="Z274" s="304" t="s">
        <v>1547</v>
      </c>
      <c r="AA274" s="294">
        <v>5.3</v>
      </c>
      <c r="AB274" s="292">
        <f t="shared" si="14"/>
        <v>5300000</v>
      </c>
      <c r="AC274" s="292">
        <f t="shared" si="15"/>
        <v>12230000</v>
      </c>
      <c r="AD274" s="295">
        <v>5.05</v>
      </c>
      <c r="AE274" s="305">
        <f t="shared" si="16"/>
        <v>5050000</v>
      </c>
      <c r="AF274" s="306">
        <f t="shared" si="12"/>
        <v>0.26500000000000001</v>
      </c>
      <c r="AG274" s="304"/>
      <c r="AH274" s="304"/>
      <c r="AI274" s="323" t="s">
        <v>4499</v>
      </c>
      <c r="AJ274" s="302"/>
    </row>
    <row r="275" spans="1:36">
      <c r="A275" s="308" t="s">
        <v>4530</v>
      </c>
      <c r="B275" s="292">
        <v>16</v>
      </c>
      <c r="C275" s="293">
        <f t="shared" si="1"/>
        <v>0.8</v>
      </c>
      <c r="D275" s="294">
        <f t="shared" si="2"/>
        <v>0.8</v>
      </c>
      <c r="E275" s="295">
        <v>20</v>
      </c>
      <c r="F275" s="295">
        <v>15.99</v>
      </c>
      <c r="G275" s="297">
        <f t="shared" si="4"/>
        <v>0.99937500000000001</v>
      </c>
      <c r="H275" s="296">
        <f t="shared" si="5"/>
        <v>6.95</v>
      </c>
      <c r="I275" s="298">
        <f t="shared" si="6"/>
        <v>0.43437500000000001</v>
      </c>
      <c r="J275" s="292">
        <f t="shared" si="18"/>
        <v>16000000</v>
      </c>
      <c r="K275" s="299">
        <v>2009</v>
      </c>
      <c r="L275" s="300" t="s">
        <v>16</v>
      </c>
      <c r="M275" s="301"/>
      <c r="N275" s="301"/>
      <c r="O275" s="301"/>
      <c r="P275" s="301">
        <v>40</v>
      </c>
      <c r="Q275" s="299">
        <v>50</v>
      </c>
      <c r="R275" s="301">
        <f t="shared" si="7"/>
        <v>45</v>
      </c>
      <c r="S275" s="299">
        <v>34</v>
      </c>
      <c r="T275" s="299">
        <v>54</v>
      </c>
      <c r="U275" s="299">
        <f t="shared" si="8"/>
        <v>-20</v>
      </c>
      <c r="V275" s="299">
        <f t="shared" si="9"/>
        <v>44</v>
      </c>
      <c r="W275" s="301">
        <f t="shared" si="10"/>
        <v>1</v>
      </c>
      <c r="X275" s="304" t="s">
        <v>1609</v>
      </c>
      <c r="Y275" s="304" t="s">
        <v>1815</v>
      </c>
      <c r="Z275" s="304" t="s">
        <v>1547</v>
      </c>
      <c r="AA275" s="294">
        <v>6.5</v>
      </c>
      <c r="AB275" s="292">
        <f t="shared" si="14"/>
        <v>6500000</v>
      </c>
      <c r="AC275" s="292">
        <f t="shared" si="15"/>
        <v>15990000</v>
      </c>
      <c r="AD275" s="295">
        <v>6.95</v>
      </c>
      <c r="AE275" s="305">
        <f t="shared" si="16"/>
        <v>6950000</v>
      </c>
      <c r="AF275" s="306">
        <f t="shared" si="12"/>
        <v>0.32500000000000001</v>
      </c>
      <c r="AG275" s="304"/>
      <c r="AH275" s="304"/>
      <c r="AI275" s="323" t="s">
        <v>4531</v>
      </c>
      <c r="AJ275" s="302"/>
    </row>
    <row r="276" spans="1:36">
      <c r="A276" s="308" t="s">
        <v>4657</v>
      </c>
      <c r="B276" s="292">
        <v>12.1</v>
      </c>
      <c r="C276" s="293">
        <f t="shared" si="1"/>
        <v>0.60499999999999998</v>
      </c>
      <c r="D276" s="294">
        <f t="shared" si="2"/>
        <v>0.60499999999999998</v>
      </c>
      <c r="E276" s="295">
        <v>20</v>
      </c>
      <c r="F276" s="295">
        <v>5.2</v>
      </c>
      <c r="G276" s="297">
        <f t="shared" si="4"/>
        <v>0.42975206611570249</v>
      </c>
      <c r="H276" s="296">
        <f t="shared" si="5"/>
        <v>7.0100000000000007</v>
      </c>
      <c r="I276" s="298">
        <f t="shared" si="6"/>
        <v>0.57933884297520666</v>
      </c>
      <c r="J276" s="292">
        <f t="shared" si="18"/>
        <v>12100000</v>
      </c>
      <c r="K276" s="299">
        <v>2009</v>
      </c>
      <c r="L276" s="300" t="s">
        <v>16</v>
      </c>
      <c r="M276" s="301"/>
      <c r="N276" s="301"/>
      <c r="O276" s="301"/>
      <c r="P276" s="301">
        <v>79</v>
      </c>
      <c r="Q276" s="299">
        <v>66</v>
      </c>
      <c r="R276" s="301">
        <f t="shared" si="7"/>
        <v>72.5</v>
      </c>
      <c r="S276" s="299">
        <v>60</v>
      </c>
      <c r="T276" s="299">
        <v>69</v>
      </c>
      <c r="U276" s="299">
        <f t="shared" si="8"/>
        <v>-9</v>
      </c>
      <c r="V276" s="299">
        <f t="shared" si="9"/>
        <v>64.5</v>
      </c>
      <c r="W276" s="301">
        <f t="shared" si="10"/>
        <v>8</v>
      </c>
      <c r="X276" s="304" t="s">
        <v>1550</v>
      </c>
      <c r="Y276" s="304" t="s">
        <v>4658</v>
      </c>
      <c r="Z276" s="304" t="s">
        <v>1547</v>
      </c>
      <c r="AA276" s="294">
        <v>2.2000000000000002</v>
      </c>
      <c r="AB276" s="292">
        <f t="shared" si="14"/>
        <v>2200000</v>
      </c>
      <c r="AC276" s="292">
        <f t="shared" si="15"/>
        <v>5200000</v>
      </c>
      <c r="AD276" s="295">
        <v>7.01</v>
      </c>
      <c r="AE276" s="305">
        <f t="shared" si="16"/>
        <v>7010000</v>
      </c>
      <c r="AF276" s="306">
        <f t="shared" si="12"/>
        <v>0.11000000000000001</v>
      </c>
      <c r="AG276" s="304"/>
      <c r="AH276" s="304"/>
      <c r="AI276" s="323" t="s">
        <v>4659</v>
      </c>
      <c r="AJ276" s="302"/>
    </row>
    <row r="277" spans="1:36">
      <c r="A277" s="308" t="s">
        <v>4550</v>
      </c>
      <c r="B277" s="292">
        <v>16.399999999999999</v>
      </c>
      <c r="C277" s="293">
        <f t="shared" si="1"/>
        <v>0.78095238095238084</v>
      </c>
      <c r="D277" s="294">
        <f t="shared" si="2"/>
        <v>0.78095238095238084</v>
      </c>
      <c r="E277" s="295">
        <v>21</v>
      </c>
      <c r="F277" s="295">
        <v>9.1999999999999993</v>
      </c>
      <c r="G277" s="297">
        <f t="shared" si="4"/>
        <v>0.56097560975609762</v>
      </c>
      <c r="H277" s="296">
        <f t="shared" si="5"/>
        <v>7.2</v>
      </c>
      <c r="I277" s="298">
        <f t="shared" si="6"/>
        <v>0.4390243902439025</v>
      </c>
      <c r="J277" s="292">
        <f t="shared" si="18"/>
        <v>16399999.999999998</v>
      </c>
      <c r="K277" s="299">
        <v>2009</v>
      </c>
      <c r="L277" s="300" t="s">
        <v>16</v>
      </c>
      <c r="M277" s="301"/>
      <c r="N277" s="301"/>
      <c r="O277" s="301"/>
      <c r="P277" s="301">
        <v>46</v>
      </c>
      <c r="Q277" s="299">
        <v>47</v>
      </c>
      <c r="R277" s="301">
        <f t="shared" si="7"/>
        <v>46.5</v>
      </c>
      <c r="S277" s="299">
        <v>55</v>
      </c>
      <c r="T277" s="299">
        <v>73</v>
      </c>
      <c r="U277" s="299">
        <f t="shared" si="8"/>
        <v>-18</v>
      </c>
      <c r="V277" s="299">
        <f t="shared" si="9"/>
        <v>64</v>
      </c>
      <c r="W277" s="301">
        <f t="shared" si="10"/>
        <v>-17.5</v>
      </c>
      <c r="X277" s="304" t="s">
        <v>1701</v>
      </c>
      <c r="Y277" s="304" t="s">
        <v>4271</v>
      </c>
      <c r="Z277" s="304" t="s">
        <v>1574</v>
      </c>
      <c r="AA277" s="294">
        <v>3.9</v>
      </c>
      <c r="AB277" s="292">
        <f t="shared" si="14"/>
        <v>3900000</v>
      </c>
      <c r="AC277" s="292">
        <f t="shared" si="15"/>
        <v>9200000</v>
      </c>
      <c r="AD277" s="295">
        <v>7.2</v>
      </c>
      <c r="AE277" s="305">
        <f t="shared" si="16"/>
        <v>7200000</v>
      </c>
      <c r="AF277" s="306">
        <f t="shared" si="12"/>
        <v>0.18571428571428572</v>
      </c>
      <c r="AG277" s="304"/>
      <c r="AH277" s="304"/>
      <c r="AI277" s="323" t="s">
        <v>4551</v>
      </c>
      <c r="AJ277" s="302"/>
    </row>
    <row r="278" spans="1:36">
      <c r="A278" s="308" t="s">
        <v>4596</v>
      </c>
      <c r="B278" s="292">
        <v>14.89</v>
      </c>
      <c r="C278" s="293">
        <f t="shared" si="1"/>
        <v>0.70904761904761904</v>
      </c>
      <c r="D278" s="294">
        <f t="shared" si="2"/>
        <v>0.70904761904761904</v>
      </c>
      <c r="E278" s="295">
        <v>21</v>
      </c>
      <c r="F278" s="295">
        <v>9.4499999999999993</v>
      </c>
      <c r="G278" s="297">
        <f t="shared" si="4"/>
        <v>0.63465413028878437</v>
      </c>
      <c r="H278" s="296">
        <f t="shared" si="5"/>
        <v>5.44</v>
      </c>
      <c r="I278" s="298">
        <f t="shared" si="6"/>
        <v>0.36534586971121558</v>
      </c>
      <c r="J278" s="292">
        <f t="shared" si="18"/>
        <v>14890000</v>
      </c>
      <c r="K278" s="299">
        <v>2009</v>
      </c>
      <c r="L278" s="300" t="s">
        <v>16</v>
      </c>
      <c r="M278" s="301"/>
      <c r="N278" s="301"/>
      <c r="O278" s="301"/>
      <c r="P278" s="301">
        <v>67</v>
      </c>
      <c r="Q278" s="299">
        <v>58</v>
      </c>
      <c r="R278" s="301">
        <f t="shared" si="7"/>
        <v>62.5</v>
      </c>
      <c r="S278" s="299">
        <v>74</v>
      </c>
      <c r="T278" s="299">
        <v>67</v>
      </c>
      <c r="U278" s="299">
        <f t="shared" si="8"/>
        <v>7</v>
      </c>
      <c r="V278" s="299">
        <f t="shared" si="9"/>
        <v>70.5</v>
      </c>
      <c r="W278" s="301">
        <f t="shared" si="10"/>
        <v>-8</v>
      </c>
      <c r="X278" s="304" t="s">
        <v>1550</v>
      </c>
      <c r="Y278" s="304" t="s">
        <v>1623</v>
      </c>
      <c r="Z278" s="304" t="s">
        <v>1547</v>
      </c>
      <c r="AA278" s="294">
        <v>0.13</v>
      </c>
      <c r="AB278" s="292">
        <f t="shared" si="14"/>
        <v>130000</v>
      </c>
      <c r="AC278" s="292">
        <f t="shared" si="15"/>
        <v>9450000</v>
      </c>
      <c r="AD278" s="295">
        <v>5.44</v>
      </c>
      <c r="AE278" s="305">
        <f t="shared" si="16"/>
        <v>5440000</v>
      </c>
      <c r="AF278" s="306">
        <f t="shared" si="12"/>
        <v>6.1904761904761907E-3</v>
      </c>
      <c r="AG278" s="304"/>
      <c r="AH278" s="304"/>
      <c r="AI278" s="323" t="s">
        <v>4597</v>
      </c>
      <c r="AJ278" s="302"/>
    </row>
    <row r="279" spans="1:36">
      <c r="A279" s="308" t="s">
        <v>3644</v>
      </c>
      <c r="B279" s="292">
        <v>41.76</v>
      </c>
      <c r="C279" s="293">
        <f t="shared" si="1"/>
        <v>1.8981818181818182</v>
      </c>
      <c r="D279" s="294">
        <f t="shared" si="2"/>
        <v>1.8981818181818182</v>
      </c>
      <c r="E279" s="295">
        <v>22</v>
      </c>
      <c r="F279" s="295">
        <v>33.31</v>
      </c>
      <c r="G279" s="297">
        <f t="shared" si="4"/>
        <v>0.79765325670498088</v>
      </c>
      <c r="H279" s="296">
        <f t="shared" si="5"/>
        <v>8.4499999999999993</v>
      </c>
      <c r="I279" s="298">
        <f t="shared" si="6"/>
        <v>0.20234674329501914</v>
      </c>
      <c r="J279" s="292">
        <f t="shared" si="18"/>
        <v>41760000</v>
      </c>
      <c r="K279" s="299">
        <v>2009</v>
      </c>
      <c r="L279" s="300" t="s">
        <v>16</v>
      </c>
      <c r="M279" s="301"/>
      <c r="N279" s="301"/>
      <c r="O279" s="301"/>
      <c r="P279" s="301">
        <v>78</v>
      </c>
      <c r="Q279" s="299">
        <v>66</v>
      </c>
      <c r="R279" s="301">
        <f t="shared" si="7"/>
        <v>72</v>
      </c>
      <c r="S279" s="299">
        <v>42</v>
      </c>
      <c r="T279" s="299">
        <v>59</v>
      </c>
      <c r="U279" s="299">
        <f t="shared" si="8"/>
        <v>-17</v>
      </c>
      <c r="V279" s="299">
        <f t="shared" si="9"/>
        <v>50.5</v>
      </c>
      <c r="W279" s="301">
        <f t="shared" si="10"/>
        <v>21.5</v>
      </c>
      <c r="X279" s="304" t="s">
        <v>1550</v>
      </c>
      <c r="Y279" s="304" t="s">
        <v>2343</v>
      </c>
      <c r="Z279" s="304" t="s">
        <v>1541</v>
      </c>
      <c r="AA279" s="294">
        <v>10.5</v>
      </c>
      <c r="AB279" s="292">
        <f t="shared" si="14"/>
        <v>10500000</v>
      </c>
      <c r="AC279" s="292">
        <f t="shared" si="15"/>
        <v>33310000.000000004</v>
      </c>
      <c r="AD279" s="295">
        <v>8.4499999999999993</v>
      </c>
      <c r="AE279" s="305">
        <f t="shared" si="16"/>
        <v>8450000</v>
      </c>
      <c r="AF279" s="306">
        <f t="shared" si="12"/>
        <v>0.47727272727272729</v>
      </c>
      <c r="AG279" s="304"/>
      <c r="AH279" s="304"/>
      <c r="AI279" s="323" t="s">
        <v>3645</v>
      </c>
      <c r="AJ279" s="302"/>
    </row>
    <row r="280" spans="1:36">
      <c r="A280" s="291" t="s">
        <v>2363</v>
      </c>
      <c r="B280" s="292">
        <v>102.39</v>
      </c>
      <c r="C280" s="293">
        <f t="shared" si="1"/>
        <v>4.3385593220338983</v>
      </c>
      <c r="D280" s="294">
        <f t="shared" si="2"/>
        <v>4.3385593220338983</v>
      </c>
      <c r="E280" s="295">
        <v>23.6</v>
      </c>
      <c r="F280" s="295">
        <v>75.59</v>
      </c>
      <c r="G280" s="297">
        <f t="shared" si="4"/>
        <v>0.73825568903213212</v>
      </c>
      <c r="H280" s="296">
        <f t="shared" si="5"/>
        <v>26.799999999999997</v>
      </c>
      <c r="I280" s="298">
        <f t="shared" si="6"/>
        <v>0.26174431096786793</v>
      </c>
      <c r="J280" s="292">
        <f t="shared" si="18"/>
        <v>102390000</v>
      </c>
      <c r="K280" s="299">
        <v>2009</v>
      </c>
      <c r="L280" s="300" t="s">
        <v>16</v>
      </c>
      <c r="M280" s="301"/>
      <c r="N280" s="301"/>
      <c r="O280" s="301"/>
      <c r="P280" s="301">
        <v>90</v>
      </c>
      <c r="Q280" s="299">
        <v>73</v>
      </c>
      <c r="R280" s="301">
        <f t="shared" si="7"/>
        <v>81.5</v>
      </c>
      <c r="S280" s="299">
        <v>87</v>
      </c>
      <c r="T280" s="299">
        <v>81</v>
      </c>
      <c r="U280" s="299">
        <f t="shared" si="8"/>
        <v>6</v>
      </c>
      <c r="V280" s="299">
        <f t="shared" si="9"/>
        <v>84</v>
      </c>
      <c r="W280" s="301">
        <f t="shared" si="10"/>
        <v>-2.5</v>
      </c>
      <c r="X280" s="304" t="s">
        <v>1550</v>
      </c>
      <c r="Y280" s="304" t="s">
        <v>2364</v>
      </c>
      <c r="Z280" s="304" t="s">
        <v>1547</v>
      </c>
      <c r="AA280" s="294">
        <v>24.7</v>
      </c>
      <c r="AB280" s="292">
        <f t="shared" si="14"/>
        <v>24700000</v>
      </c>
      <c r="AC280" s="292">
        <f t="shared" si="15"/>
        <v>75590000</v>
      </c>
      <c r="AD280" s="295">
        <v>26.8</v>
      </c>
      <c r="AE280" s="305">
        <f t="shared" si="16"/>
        <v>26800000</v>
      </c>
      <c r="AF280" s="306">
        <f t="shared" si="12"/>
        <v>1.0466101694915253</v>
      </c>
      <c r="AG280" s="304"/>
      <c r="AH280" s="304"/>
      <c r="AI280" s="323" t="s">
        <v>2365</v>
      </c>
      <c r="AJ280" s="302"/>
    </row>
    <row r="281" spans="1:36">
      <c r="A281" s="325" t="s">
        <v>1814</v>
      </c>
      <c r="B281" s="315">
        <v>226.8</v>
      </c>
      <c r="C281" s="326">
        <f t="shared" si="1"/>
        <v>9.072000000000001</v>
      </c>
      <c r="D281" s="294">
        <f t="shared" si="2"/>
        <v>9.072000000000001</v>
      </c>
      <c r="E281" s="295">
        <v>25</v>
      </c>
      <c r="F281" s="295">
        <v>145</v>
      </c>
      <c r="G281" s="297">
        <f t="shared" si="4"/>
        <v>0.6393298059964726</v>
      </c>
      <c r="H281" s="296">
        <f t="shared" si="5"/>
        <v>81.800000000000011</v>
      </c>
      <c r="I281" s="298">
        <f t="shared" si="6"/>
        <v>0.36067019400352734</v>
      </c>
      <c r="J281" s="292">
        <f t="shared" si="18"/>
        <v>226800000</v>
      </c>
      <c r="K281" s="299">
        <v>2009</v>
      </c>
      <c r="L281" s="300" t="s">
        <v>16</v>
      </c>
      <c r="M281" s="316"/>
      <c r="N281" s="316"/>
      <c r="O281" s="316"/>
      <c r="P281" s="316">
        <v>58</v>
      </c>
      <c r="Q281" s="302">
        <v>50</v>
      </c>
      <c r="R281" s="327">
        <f t="shared" si="7"/>
        <v>54</v>
      </c>
      <c r="S281" s="302">
        <v>83</v>
      </c>
      <c r="T281" s="302">
        <v>77</v>
      </c>
      <c r="U281" s="328">
        <f t="shared" si="8"/>
        <v>6</v>
      </c>
      <c r="V281" s="328">
        <f t="shared" si="9"/>
        <v>80</v>
      </c>
      <c r="W281" s="328">
        <f t="shared" si="10"/>
        <v>-26</v>
      </c>
      <c r="X281" s="313" t="s">
        <v>1609</v>
      </c>
      <c r="Y281" s="313" t="s">
        <v>1815</v>
      </c>
      <c r="Z281" s="313" t="s">
        <v>1547</v>
      </c>
      <c r="AA281" s="295">
        <v>24.7</v>
      </c>
      <c r="AB281" s="292">
        <f t="shared" si="14"/>
        <v>24700000</v>
      </c>
      <c r="AC281" s="292">
        <f t="shared" si="15"/>
        <v>145000000</v>
      </c>
      <c r="AD281" s="295">
        <v>81.8</v>
      </c>
      <c r="AE281" s="305">
        <f t="shared" si="16"/>
        <v>81800000</v>
      </c>
      <c r="AF281" s="306">
        <f t="shared" si="12"/>
        <v>0.98799999999999999</v>
      </c>
      <c r="AG281" s="304"/>
      <c r="AH281" s="304"/>
      <c r="AI281" s="323" t="s">
        <v>1816</v>
      </c>
      <c r="AJ281" s="302"/>
    </row>
    <row r="282" spans="1:36">
      <c r="A282" s="291" t="s">
        <v>1877</v>
      </c>
      <c r="B282" s="292">
        <v>200.2</v>
      </c>
      <c r="C282" s="293">
        <f t="shared" si="1"/>
        <v>8.0079999999999991</v>
      </c>
      <c r="D282" s="294">
        <f t="shared" si="2"/>
        <v>8.0079999999999991</v>
      </c>
      <c r="E282" s="295">
        <v>25</v>
      </c>
      <c r="F282" s="295">
        <v>83.82</v>
      </c>
      <c r="G282" s="297">
        <f t="shared" si="4"/>
        <v>0.41868131868131869</v>
      </c>
      <c r="H282" s="296">
        <f t="shared" si="5"/>
        <v>116.38</v>
      </c>
      <c r="I282" s="298">
        <f t="shared" si="6"/>
        <v>0.58131868131868136</v>
      </c>
      <c r="J282" s="292">
        <f t="shared" si="18"/>
        <v>200200000</v>
      </c>
      <c r="K282" s="299">
        <v>2009</v>
      </c>
      <c r="L282" s="300" t="s">
        <v>16</v>
      </c>
      <c r="M282" s="301"/>
      <c r="N282" s="301"/>
      <c r="O282" s="301"/>
      <c r="P282" s="301">
        <v>90</v>
      </c>
      <c r="Q282" s="299">
        <v>83</v>
      </c>
      <c r="R282" s="321">
        <f t="shared" si="7"/>
        <v>86.5</v>
      </c>
      <c r="S282" s="299">
        <v>76</v>
      </c>
      <c r="T282" s="299">
        <v>74</v>
      </c>
      <c r="U282" s="312">
        <f t="shared" si="8"/>
        <v>2</v>
      </c>
      <c r="V282" s="312">
        <f t="shared" si="9"/>
        <v>75</v>
      </c>
      <c r="W282" s="312">
        <f t="shared" si="10"/>
        <v>11.5</v>
      </c>
      <c r="X282" s="304" t="s">
        <v>1612</v>
      </c>
      <c r="Y282" s="304" t="s">
        <v>1612</v>
      </c>
      <c r="Z282" s="304" t="s">
        <v>1541</v>
      </c>
      <c r="AA282" s="294">
        <v>11.2</v>
      </c>
      <c r="AB282" s="292">
        <f t="shared" si="14"/>
        <v>11200000</v>
      </c>
      <c r="AC282" s="292">
        <f t="shared" si="15"/>
        <v>83820000</v>
      </c>
      <c r="AD282" s="295">
        <v>116.38</v>
      </c>
      <c r="AE282" s="305">
        <f t="shared" si="16"/>
        <v>116380000</v>
      </c>
      <c r="AF282" s="306">
        <f t="shared" si="12"/>
        <v>0.44799999999999995</v>
      </c>
      <c r="AG282" s="304"/>
      <c r="AH282" s="304"/>
      <c r="AI282" s="323" t="s">
        <v>1878</v>
      </c>
      <c r="AJ282" s="302"/>
    </row>
    <row r="283" spans="1:36">
      <c r="A283" s="291" t="s">
        <v>1950</v>
      </c>
      <c r="B283" s="292">
        <v>178.84</v>
      </c>
      <c r="C283" s="293">
        <f t="shared" si="1"/>
        <v>7.1536</v>
      </c>
      <c r="D283" s="294">
        <f t="shared" si="2"/>
        <v>7.1536</v>
      </c>
      <c r="E283" s="295">
        <v>25</v>
      </c>
      <c r="F283" s="295">
        <v>93.95</v>
      </c>
      <c r="G283" s="297">
        <f t="shared" si="4"/>
        <v>0.52532990382464773</v>
      </c>
      <c r="H283" s="296">
        <f t="shared" si="5"/>
        <v>84.89</v>
      </c>
      <c r="I283" s="298">
        <f t="shared" si="6"/>
        <v>0.47467009617535227</v>
      </c>
      <c r="J283" s="292">
        <f t="shared" si="18"/>
        <v>178840000</v>
      </c>
      <c r="K283" s="299">
        <v>2009</v>
      </c>
      <c r="L283" s="300" t="s">
        <v>16</v>
      </c>
      <c r="M283" s="301"/>
      <c r="N283" s="301"/>
      <c r="O283" s="301"/>
      <c r="P283" s="301">
        <v>42</v>
      </c>
      <c r="Q283" s="299">
        <v>47</v>
      </c>
      <c r="R283" s="321">
        <f t="shared" si="7"/>
        <v>44.5</v>
      </c>
      <c r="S283" s="299">
        <v>60</v>
      </c>
      <c r="T283" s="299">
        <v>61</v>
      </c>
      <c r="U283" s="312">
        <f t="shared" si="8"/>
        <v>-1</v>
      </c>
      <c r="V283" s="312">
        <f t="shared" si="9"/>
        <v>60.5</v>
      </c>
      <c r="W283" s="312">
        <f t="shared" si="10"/>
        <v>-16</v>
      </c>
      <c r="X283" s="304" t="s">
        <v>1550</v>
      </c>
      <c r="Y283" s="304" t="s">
        <v>1623</v>
      </c>
      <c r="Z283" s="304" t="s">
        <v>1541</v>
      </c>
      <c r="AA283" s="294">
        <v>27.8</v>
      </c>
      <c r="AB283" s="292">
        <f t="shared" si="14"/>
        <v>27800000</v>
      </c>
      <c r="AC283" s="292">
        <f t="shared" si="15"/>
        <v>93950000</v>
      </c>
      <c r="AD283" s="295">
        <v>84.89</v>
      </c>
      <c r="AE283" s="305">
        <f t="shared" si="16"/>
        <v>84890000</v>
      </c>
      <c r="AF283" s="306">
        <f t="shared" si="12"/>
        <v>1.1120000000000001</v>
      </c>
      <c r="AG283" s="304"/>
      <c r="AH283" s="304"/>
      <c r="AI283" s="323" t="s">
        <v>1951</v>
      </c>
      <c r="AJ283" s="302"/>
    </row>
    <row r="284" spans="1:36">
      <c r="A284" s="308" t="s">
        <v>3051</v>
      </c>
      <c r="B284" s="292">
        <v>68.94</v>
      </c>
      <c r="C284" s="293">
        <f t="shared" si="1"/>
        <v>2.7576000000000001</v>
      </c>
      <c r="D284" s="294">
        <f t="shared" si="2"/>
        <v>2.7576000000000001</v>
      </c>
      <c r="E284" s="295">
        <v>25</v>
      </c>
      <c r="F284" s="295">
        <v>32.4</v>
      </c>
      <c r="G284" s="297">
        <f t="shared" si="4"/>
        <v>0.4699738903394256</v>
      </c>
      <c r="H284" s="296">
        <f t="shared" si="5"/>
        <v>36.54</v>
      </c>
      <c r="I284" s="298">
        <f t="shared" si="6"/>
        <v>0.5300261096605744</v>
      </c>
      <c r="J284" s="292">
        <f t="shared" si="18"/>
        <v>68940000</v>
      </c>
      <c r="K284" s="299">
        <v>2009</v>
      </c>
      <c r="L284" s="300" t="s">
        <v>16</v>
      </c>
      <c r="M284" s="301"/>
      <c r="N284" s="301"/>
      <c r="O284" s="301"/>
      <c r="P284" s="301">
        <v>52</v>
      </c>
      <c r="Q284" s="299">
        <v>54</v>
      </c>
      <c r="R284" s="301">
        <f t="shared" si="7"/>
        <v>53</v>
      </c>
      <c r="S284" s="299">
        <v>43</v>
      </c>
      <c r="T284" s="299">
        <v>62</v>
      </c>
      <c r="U284" s="299">
        <f t="shared" si="8"/>
        <v>-19</v>
      </c>
      <c r="V284" s="299">
        <f t="shared" si="9"/>
        <v>52.5</v>
      </c>
      <c r="W284" s="301">
        <f t="shared" si="10"/>
        <v>0.5</v>
      </c>
      <c r="X284" s="304" t="s">
        <v>1550</v>
      </c>
      <c r="Y284" s="304" t="s">
        <v>3007</v>
      </c>
      <c r="Z284" s="304" t="s">
        <v>1541</v>
      </c>
      <c r="AA284" s="294">
        <v>12.7</v>
      </c>
      <c r="AB284" s="292">
        <f t="shared" si="14"/>
        <v>12700000</v>
      </c>
      <c r="AC284" s="292">
        <f t="shared" si="15"/>
        <v>32400000</v>
      </c>
      <c r="AD284" s="295">
        <v>36.54</v>
      </c>
      <c r="AE284" s="305">
        <f t="shared" si="16"/>
        <v>36540000</v>
      </c>
      <c r="AF284" s="306">
        <f t="shared" si="12"/>
        <v>0.50800000000000001</v>
      </c>
      <c r="AG284" s="304"/>
      <c r="AH284" s="304"/>
      <c r="AI284" s="323" t="s">
        <v>3052</v>
      </c>
      <c r="AJ284" s="302"/>
    </row>
    <row r="285" spans="1:36">
      <c r="A285" s="308" t="s">
        <v>4166</v>
      </c>
      <c r="B285" s="292">
        <v>31.43</v>
      </c>
      <c r="C285" s="293">
        <f t="shared" si="1"/>
        <v>1.2572000000000001</v>
      </c>
      <c r="D285" s="294">
        <f t="shared" si="2"/>
        <v>1.2572000000000001</v>
      </c>
      <c r="E285" s="295">
        <v>25</v>
      </c>
      <c r="F285" s="295">
        <v>25.66</v>
      </c>
      <c r="G285" s="297">
        <f t="shared" si="4"/>
        <v>0.81641743557111046</v>
      </c>
      <c r="H285" s="296">
        <f t="shared" si="5"/>
        <v>5.77</v>
      </c>
      <c r="I285" s="298">
        <f t="shared" si="6"/>
        <v>0.18358256442888959</v>
      </c>
      <c r="J285" s="292">
        <f t="shared" si="18"/>
        <v>31430000</v>
      </c>
      <c r="K285" s="299">
        <v>2009</v>
      </c>
      <c r="L285" s="300" t="s">
        <v>16</v>
      </c>
      <c r="M285" s="301"/>
      <c r="N285" s="301"/>
      <c r="O285" s="301"/>
      <c r="P285" s="301">
        <v>17</v>
      </c>
      <c r="Q285" s="299">
        <v>40</v>
      </c>
      <c r="R285" s="301">
        <f t="shared" si="7"/>
        <v>28.5</v>
      </c>
      <c r="S285" s="299">
        <v>35</v>
      </c>
      <c r="T285" s="299">
        <v>46</v>
      </c>
      <c r="U285" s="299">
        <f t="shared" si="8"/>
        <v>-11</v>
      </c>
      <c r="V285" s="299">
        <f t="shared" si="9"/>
        <v>40.5</v>
      </c>
      <c r="W285" s="301">
        <f t="shared" si="10"/>
        <v>-12</v>
      </c>
      <c r="X285" s="304" t="s">
        <v>1609</v>
      </c>
      <c r="Y285" s="304" t="s">
        <v>4167</v>
      </c>
      <c r="Z285" s="304" t="s">
        <v>1547</v>
      </c>
      <c r="AA285" s="294">
        <v>10.6</v>
      </c>
      <c r="AB285" s="292">
        <f t="shared" si="14"/>
        <v>10600000</v>
      </c>
      <c r="AC285" s="292">
        <f t="shared" si="15"/>
        <v>25660000</v>
      </c>
      <c r="AD285" s="295">
        <v>5.77</v>
      </c>
      <c r="AE285" s="305">
        <f t="shared" si="16"/>
        <v>5770000</v>
      </c>
      <c r="AF285" s="306">
        <f t="shared" si="12"/>
        <v>0.42399999999999999</v>
      </c>
      <c r="AG285" s="304"/>
      <c r="AH285" s="304"/>
      <c r="AI285" s="323" t="s">
        <v>4168</v>
      </c>
      <c r="AJ285" s="302"/>
    </row>
    <row r="286" spans="1:36">
      <c r="A286" s="308" t="s">
        <v>4293</v>
      </c>
      <c r="B286" s="292">
        <v>27.63</v>
      </c>
      <c r="C286" s="293">
        <f t="shared" si="1"/>
        <v>1.1052</v>
      </c>
      <c r="D286" s="294">
        <f t="shared" si="2"/>
        <v>1.1052</v>
      </c>
      <c r="E286" s="295">
        <v>25</v>
      </c>
      <c r="F286" s="295">
        <v>8.1199999999999992</v>
      </c>
      <c r="G286" s="297">
        <f t="shared" si="4"/>
        <v>0.29388346000723847</v>
      </c>
      <c r="H286" s="296">
        <f t="shared" si="5"/>
        <v>19.509999999999998</v>
      </c>
      <c r="I286" s="298">
        <f t="shared" si="6"/>
        <v>0.70611653999276147</v>
      </c>
      <c r="J286" s="292">
        <f t="shared" si="18"/>
        <v>27630000</v>
      </c>
      <c r="K286" s="299">
        <v>2009</v>
      </c>
      <c r="L286" s="300" t="s">
        <v>16</v>
      </c>
      <c r="M286" s="301"/>
      <c r="N286" s="301"/>
      <c r="O286" s="301"/>
      <c r="P286" s="301">
        <v>75</v>
      </c>
      <c r="Q286" s="299">
        <v>64</v>
      </c>
      <c r="R286" s="301">
        <f t="shared" si="7"/>
        <v>69.5</v>
      </c>
      <c r="S286" s="299">
        <v>65</v>
      </c>
      <c r="T286" s="299">
        <v>75</v>
      </c>
      <c r="U286" s="299">
        <f t="shared" si="8"/>
        <v>-10</v>
      </c>
      <c r="V286" s="299">
        <f t="shared" si="9"/>
        <v>70</v>
      </c>
      <c r="W286" s="301">
        <f t="shared" si="10"/>
        <v>-0.5</v>
      </c>
      <c r="X286" s="304" t="s">
        <v>1701</v>
      </c>
      <c r="Y286" s="304" t="s">
        <v>1701</v>
      </c>
      <c r="Z286" s="304" t="s">
        <v>1541</v>
      </c>
      <c r="AA286" s="294">
        <v>1.5</v>
      </c>
      <c r="AB286" s="292">
        <f t="shared" si="14"/>
        <v>1500000</v>
      </c>
      <c r="AC286" s="292">
        <f t="shared" si="15"/>
        <v>8119999.9999999991</v>
      </c>
      <c r="AD286" s="295">
        <v>19.510000000000002</v>
      </c>
      <c r="AE286" s="305">
        <f t="shared" si="16"/>
        <v>19510000</v>
      </c>
      <c r="AF286" s="306">
        <f t="shared" si="12"/>
        <v>0.06</v>
      </c>
      <c r="AG286" s="304"/>
      <c r="AH286" s="304"/>
      <c r="AI286" s="323" t="s">
        <v>4294</v>
      </c>
      <c r="AJ286" s="302"/>
    </row>
    <row r="287" spans="1:36">
      <c r="A287" s="291" t="s">
        <v>1964</v>
      </c>
      <c r="B287" s="292">
        <v>183.28</v>
      </c>
      <c r="C287" s="293">
        <f t="shared" si="1"/>
        <v>7.0492307692307694</v>
      </c>
      <c r="D287" s="294">
        <f t="shared" si="2"/>
        <v>7.0492307692307694</v>
      </c>
      <c r="E287" s="295">
        <v>26</v>
      </c>
      <c r="F287" s="295">
        <v>146.33000000000001</v>
      </c>
      <c r="G287" s="297">
        <f t="shared" si="4"/>
        <v>0.79839589698821478</v>
      </c>
      <c r="H287" s="296">
        <f t="shared" si="5"/>
        <v>36.950000000000003</v>
      </c>
      <c r="I287" s="298">
        <f t="shared" si="6"/>
        <v>0.20160410301178525</v>
      </c>
      <c r="J287" s="292">
        <f t="shared" si="18"/>
        <v>183280000</v>
      </c>
      <c r="K287" s="299">
        <v>2009</v>
      </c>
      <c r="L287" s="300" t="s">
        <v>16</v>
      </c>
      <c r="M287" s="301"/>
      <c r="N287" s="301"/>
      <c r="O287" s="301"/>
      <c r="P287" s="301">
        <v>33</v>
      </c>
      <c r="Q287" s="299">
        <v>39</v>
      </c>
      <c r="R287" s="301">
        <f t="shared" si="7"/>
        <v>36</v>
      </c>
      <c r="S287" s="299">
        <v>50</v>
      </c>
      <c r="T287" s="299">
        <v>51</v>
      </c>
      <c r="U287" s="299">
        <f t="shared" si="8"/>
        <v>-1</v>
      </c>
      <c r="V287" s="299">
        <f t="shared" si="9"/>
        <v>50.5</v>
      </c>
      <c r="W287" s="301">
        <f t="shared" si="10"/>
        <v>-14.5</v>
      </c>
      <c r="X287" s="304" t="s">
        <v>1609</v>
      </c>
      <c r="Y287" s="304" t="s">
        <v>1965</v>
      </c>
      <c r="Z287" s="304" t="s">
        <v>1547</v>
      </c>
      <c r="AA287" s="294">
        <v>31.8</v>
      </c>
      <c r="AB287" s="292">
        <f t="shared" si="14"/>
        <v>31800000</v>
      </c>
      <c r="AC287" s="292">
        <f t="shared" si="15"/>
        <v>146330000</v>
      </c>
      <c r="AD287" s="295">
        <v>36.950000000000003</v>
      </c>
      <c r="AE287" s="305">
        <f t="shared" si="16"/>
        <v>36950000</v>
      </c>
      <c r="AF287" s="306">
        <f t="shared" si="12"/>
        <v>1.2230769230769232</v>
      </c>
      <c r="AG287" s="304"/>
      <c r="AH287" s="304"/>
      <c r="AI287" s="323" t="s">
        <v>1966</v>
      </c>
      <c r="AJ287" s="302"/>
    </row>
    <row r="288" spans="1:36">
      <c r="A288" s="308" t="s">
        <v>3818</v>
      </c>
      <c r="B288" s="292">
        <v>43.27</v>
      </c>
      <c r="C288" s="293">
        <f t="shared" si="1"/>
        <v>1.6642307692307694</v>
      </c>
      <c r="D288" s="294">
        <f t="shared" si="2"/>
        <v>1.6642307692307694</v>
      </c>
      <c r="E288" s="295">
        <v>26</v>
      </c>
      <c r="F288" s="295">
        <v>28.5</v>
      </c>
      <c r="G288" s="297">
        <f t="shared" si="4"/>
        <v>0.65865495724520451</v>
      </c>
      <c r="H288" s="296">
        <f t="shared" si="5"/>
        <v>14.770000000000001</v>
      </c>
      <c r="I288" s="298">
        <f t="shared" si="6"/>
        <v>0.34134504275479549</v>
      </c>
      <c r="J288" s="292">
        <f t="shared" si="18"/>
        <v>43270000</v>
      </c>
      <c r="K288" s="299">
        <v>2009</v>
      </c>
      <c r="L288" s="300" t="s">
        <v>16</v>
      </c>
      <c r="M288" s="301"/>
      <c r="N288" s="301"/>
      <c r="O288" s="301"/>
      <c r="P288" s="301">
        <v>61</v>
      </c>
      <c r="Q288" s="299">
        <v>58</v>
      </c>
      <c r="R288" s="301">
        <f t="shared" si="7"/>
        <v>59.5</v>
      </c>
      <c r="S288" s="299">
        <v>62</v>
      </c>
      <c r="T288" s="299">
        <v>73</v>
      </c>
      <c r="U288" s="299">
        <f t="shared" si="8"/>
        <v>-11</v>
      </c>
      <c r="V288" s="299">
        <f t="shared" si="9"/>
        <v>67.5</v>
      </c>
      <c r="W288" s="301">
        <f t="shared" si="10"/>
        <v>-8</v>
      </c>
      <c r="X288" s="319" t="s">
        <v>1534</v>
      </c>
      <c r="Y288" s="304" t="s">
        <v>2779</v>
      </c>
      <c r="Z288" s="304" t="s">
        <v>1574</v>
      </c>
      <c r="AA288" s="294">
        <v>9.5</v>
      </c>
      <c r="AB288" s="292">
        <f t="shared" si="14"/>
        <v>9500000</v>
      </c>
      <c r="AC288" s="292">
        <f t="shared" si="15"/>
        <v>28500000</v>
      </c>
      <c r="AD288" s="295">
        <v>14.77</v>
      </c>
      <c r="AE288" s="305">
        <f t="shared" si="16"/>
        <v>14770000</v>
      </c>
      <c r="AF288" s="306">
        <f t="shared" si="12"/>
        <v>0.36538461538461536</v>
      </c>
      <c r="AG288" s="304"/>
      <c r="AH288" s="304"/>
      <c r="AI288" s="323" t="s">
        <v>3819</v>
      </c>
      <c r="AJ288" s="302"/>
    </row>
    <row r="289" spans="1:36">
      <c r="A289" s="308" t="s">
        <v>2674</v>
      </c>
      <c r="B289" s="292">
        <v>95.71</v>
      </c>
      <c r="C289" s="293">
        <f t="shared" si="1"/>
        <v>3.4803636363636361</v>
      </c>
      <c r="D289" s="294">
        <f t="shared" si="2"/>
        <v>3.4803636363636361</v>
      </c>
      <c r="E289" s="295">
        <v>27.5</v>
      </c>
      <c r="F289" s="295">
        <v>49.2</v>
      </c>
      <c r="G289" s="297">
        <f t="shared" si="4"/>
        <v>0.51405286803886752</v>
      </c>
      <c r="H289" s="296">
        <f t="shared" si="5"/>
        <v>46.51</v>
      </c>
      <c r="I289" s="298">
        <f t="shared" si="6"/>
        <v>0.48594713196113259</v>
      </c>
      <c r="J289" s="292">
        <f t="shared" si="18"/>
        <v>95710000</v>
      </c>
      <c r="K289" s="299">
        <v>2009</v>
      </c>
      <c r="L289" s="300" t="s">
        <v>16</v>
      </c>
      <c r="M289" s="301"/>
      <c r="N289" s="301"/>
      <c r="O289" s="301"/>
      <c r="P289" s="301">
        <v>47</v>
      </c>
      <c r="Q289" s="299">
        <v>51</v>
      </c>
      <c r="R289" s="301">
        <f t="shared" si="7"/>
        <v>49</v>
      </c>
      <c r="S289" s="299">
        <v>73</v>
      </c>
      <c r="T289" s="299">
        <v>65</v>
      </c>
      <c r="U289" s="299">
        <f t="shared" si="8"/>
        <v>8</v>
      </c>
      <c r="V289" s="299">
        <f t="shared" si="9"/>
        <v>69</v>
      </c>
      <c r="W289" s="301">
        <f t="shared" si="10"/>
        <v>-20</v>
      </c>
      <c r="X289" s="304" t="s">
        <v>1572</v>
      </c>
      <c r="Y289" s="304" t="s">
        <v>2675</v>
      </c>
      <c r="Z289" s="304" t="s">
        <v>1541</v>
      </c>
      <c r="AA289" s="294">
        <v>12.4</v>
      </c>
      <c r="AB289" s="292">
        <f t="shared" si="14"/>
        <v>12400000</v>
      </c>
      <c r="AC289" s="292">
        <f t="shared" si="15"/>
        <v>49200000</v>
      </c>
      <c r="AD289" s="295">
        <v>46.51</v>
      </c>
      <c r="AE289" s="305">
        <f t="shared" si="16"/>
        <v>46510000</v>
      </c>
      <c r="AF289" s="306">
        <f t="shared" si="12"/>
        <v>0.45090909090909093</v>
      </c>
      <c r="AG289" s="304"/>
      <c r="AH289" s="304"/>
      <c r="AI289" s="323" t="s">
        <v>2676</v>
      </c>
      <c r="AJ289" s="302"/>
    </row>
    <row r="290" spans="1:36">
      <c r="A290" s="291" t="s">
        <v>1476</v>
      </c>
      <c r="B290" s="292">
        <v>309.2</v>
      </c>
      <c r="C290" s="293">
        <f t="shared" si="1"/>
        <v>10.662068965517241</v>
      </c>
      <c r="D290" s="294">
        <f t="shared" si="2"/>
        <v>10.662068965517241</v>
      </c>
      <c r="E290" s="295">
        <v>29</v>
      </c>
      <c r="F290" s="295">
        <v>255.96</v>
      </c>
      <c r="G290" s="297">
        <f t="shared" si="4"/>
        <v>0.82781371280724458</v>
      </c>
      <c r="H290" s="296">
        <f t="shared" si="5"/>
        <v>53.24</v>
      </c>
      <c r="I290" s="298">
        <f t="shared" si="6"/>
        <v>0.1721862871927555</v>
      </c>
      <c r="J290" s="292">
        <f t="shared" si="18"/>
        <v>309200000</v>
      </c>
      <c r="K290" s="299">
        <v>2009</v>
      </c>
      <c r="L290" s="300" t="s">
        <v>16</v>
      </c>
      <c r="M290" s="301"/>
      <c r="N290" s="301"/>
      <c r="O290" s="301"/>
      <c r="P290" s="301">
        <v>65</v>
      </c>
      <c r="Q290" s="299">
        <v>53</v>
      </c>
      <c r="R290" s="321">
        <f t="shared" si="7"/>
        <v>59</v>
      </c>
      <c r="S290" s="299">
        <v>90</v>
      </c>
      <c r="T290" s="299">
        <v>69</v>
      </c>
      <c r="U290" s="312">
        <f t="shared" si="8"/>
        <v>21</v>
      </c>
      <c r="V290" s="312">
        <f t="shared" si="9"/>
        <v>79.5</v>
      </c>
      <c r="W290" s="312">
        <f t="shared" si="10"/>
        <v>-20.5</v>
      </c>
      <c r="X290" s="304" t="s">
        <v>1641</v>
      </c>
      <c r="Y290" s="304" t="s">
        <v>1755</v>
      </c>
      <c r="Z290" s="304" t="s">
        <v>1541</v>
      </c>
      <c r="AA290" s="294">
        <v>34.1</v>
      </c>
      <c r="AB290" s="292">
        <f t="shared" si="14"/>
        <v>34100000</v>
      </c>
      <c r="AC290" s="292">
        <f t="shared" si="15"/>
        <v>255960000</v>
      </c>
      <c r="AD290" s="295">
        <v>53.24</v>
      </c>
      <c r="AE290" s="305">
        <f t="shared" si="16"/>
        <v>53240000</v>
      </c>
      <c r="AF290" s="306">
        <f t="shared" si="12"/>
        <v>1.1758620689655173</v>
      </c>
      <c r="AG290" s="304" t="s">
        <v>1615</v>
      </c>
      <c r="AH290" s="304" t="s">
        <v>1654</v>
      </c>
      <c r="AI290" s="323" t="s">
        <v>1756</v>
      </c>
      <c r="AJ290" s="302"/>
    </row>
    <row r="291" spans="1:36">
      <c r="A291" s="308" t="s">
        <v>4815</v>
      </c>
      <c r="B291" s="292">
        <v>9.98</v>
      </c>
      <c r="C291" s="293">
        <f t="shared" si="1"/>
        <v>0.34413793103448276</v>
      </c>
      <c r="D291" s="294">
        <f t="shared" si="2"/>
        <v>0.34413793103448276</v>
      </c>
      <c r="E291" s="295">
        <v>29</v>
      </c>
      <c r="F291" s="295">
        <v>7.46</v>
      </c>
      <c r="G291" s="297">
        <f t="shared" si="4"/>
        <v>0.74749498997995989</v>
      </c>
      <c r="H291" s="296">
        <f t="shared" si="5"/>
        <v>2.52</v>
      </c>
      <c r="I291" s="298">
        <f t="shared" si="6"/>
        <v>0.25250501002004005</v>
      </c>
      <c r="J291" s="292">
        <f t="shared" si="18"/>
        <v>9980000</v>
      </c>
      <c r="K291" s="299">
        <v>2009</v>
      </c>
      <c r="L291" s="300" t="s">
        <v>16</v>
      </c>
      <c r="M291" s="301"/>
      <c r="N291" s="301"/>
      <c r="O291" s="301"/>
      <c r="P291" s="301">
        <v>48</v>
      </c>
      <c r="Q291" s="299">
        <v>55</v>
      </c>
      <c r="R291" s="301">
        <f t="shared" si="7"/>
        <v>51.5</v>
      </c>
      <c r="S291" s="299">
        <v>48</v>
      </c>
      <c r="T291" s="299">
        <v>67</v>
      </c>
      <c r="U291" s="299">
        <f t="shared" si="8"/>
        <v>-19</v>
      </c>
      <c r="V291" s="299">
        <f t="shared" si="9"/>
        <v>57.5</v>
      </c>
      <c r="W291" s="301">
        <f t="shared" si="10"/>
        <v>-6</v>
      </c>
      <c r="X291" s="304" t="s">
        <v>1550</v>
      </c>
      <c r="Y291" s="304" t="s">
        <v>3368</v>
      </c>
      <c r="Z291" s="304" t="s">
        <v>1541</v>
      </c>
      <c r="AA291" s="294">
        <v>3.5</v>
      </c>
      <c r="AB291" s="292">
        <f t="shared" si="14"/>
        <v>3500000</v>
      </c>
      <c r="AC291" s="292">
        <f t="shared" si="15"/>
        <v>7460000</v>
      </c>
      <c r="AD291" s="295">
        <v>2.52</v>
      </c>
      <c r="AE291" s="305">
        <f t="shared" si="16"/>
        <v>2520000</v>
      </c>
      <c r="AF291" s="306">
        <f t="shared" si="12"/>
        <v>0.1206896551724138</v>
      </c>
      <c r="AG291" s="304"/>
      <c r="AH291" s="304"/>
      <c r="AI291" s="323" t="s">
        <v>4816</v>
      </c>
      <c r="AJ291" s="302"/>
    </row>
    <row r="292" spans="1:36">
      <c r="A292" s="291" t="s">
        <v>1968</v>
      </c>
      <c r="B292" s="292">
        <v>210.77</v>
      </c>
      <c r="C292" s="293">
        <f t="shared" si="1"/>
        <v>7.0256666666666669</v>
      </c>
      <c r="D292" s="294">
        <f t="shared" si="2"/>
        <v>7.0256666666666669</v>
      </c>
      <c r="E292" s="295">
        <v>30</v>
      </c>
      <c r="F292" s="295">
        <v>115.6</v>
      </c>
      <c r="G292" s="297">
        <f t="shared" si="4"/>
        <v>0.5484651515870379</v>
      </c>
      <c r="H292" s="296">
        <f t="shared" si="5"/>
        <v>95.17</v>
      </c>
      <c r="I292" s="298">
        <f t="shared" si="6"/>
        <v>0.45153484841296199</v>
      </c>
      <c r="J292" s="292">
        <f t="shared" si="18"/>
        <v>210770000</v>
      </c>
      <c r="K292" s="299">
        <v>2009</v>
      </c>
      <c r="L292" s="300" t="s">
        <v>16</v>
      </c>
      <c r="M292" s="301"/>
      <c r="N292" s="301"/>
      <c r="O292" s="301"/>
      <c r="P292" s="301">
        <v>91</v>
      </c>
      <c r="Q292" s="299">
        <v>81</v>
      </c>
      <c r="R292" s="321">
        <f t="shared" si="7"/>
        <v>86</v>
      </c>
      <c r="S292" s="299">
        <v>81</v>
      </c>
      <c r="T292" s="299">
        <v>80</v>
      </c>
      <c r="U292" s="312">
        <f t="shared" si="8"/>
        <v>1</v>
      </c>
      <c r="V292" s="312">
        <f t="shared" si="9"/>
        <v>80.5</v>
      </c>
      <c r="W292" s="312">
        <f t="shared" si="10"/>
        <v>5.5</v>
      </c>
      <c r="X292" s="304" t="s">
        <v>1609</v>
      </c>
      <c r="Y292" s="304" t="s">
        <v>1733</v>
      </c>
      <c r="Z292" s="304" t="s">
        <v>1541</v>
      </c>
      <c r="AA292" s="294">
        <v>37.4</v>
      </c>
      <c r="AB292" s="292">
        <f t="shared" si="14"/>
        <v>37400000</v>
      </c>
      <c r="AC292" s="292">
        <f t="shared" si="15"/>
        <v>115600000</v>
      </c>
      <c r="AD292" s="295">
        <v>95.17</v>
      </c>
      <c r="AE292" s="305">
        <f t="shared" si="16"/>
        <v>95170000</v>
      </c>
      <c r="AF292" s="306">
        <f t="shared" si="12"/>
        <v>1.2466666666666666</v>
      </c>
      <c r="AG292" s="304"/>
      <c r="AH292" s="304"/>
      <c r="AI292" s="323" t="s">
        <v>1969</v>
      </c>
      <c r="AJ292" s="302"/>
    </row>
    <row r="293" spans="1:36">
      <c r="A293" s="308" t="s">
        <v>2539</v>
      </c>
      <c r="B293" s="292">
        <v>115.15</v>
      </c>
      <c r="C293" s="293">
        <f t="shared" si="1"/>
        <v>3.8383333333333334</v>
      </c>
      <c r="D293" s="294">
        <f t="shared" si="2"/>
        <v>3.8383333333333334</v>
      </c>
      <c r="E293" s="295">
        <v>30</v>
      </c>
      <c r="F293" s="295">
        <v>58.75</v>
      </c>
      <c r="G293" s="297">
        <f t="shared" si="4"/>
        <v>0.51020408163265307</v>
      </c>
      <c r="H293" s="296">
        <f t="shared" si="5"/>
        <v>55.95</v>
      </c>
      <c r="I293" s="298">
        <f t="shared" si="6"/>
        <v>0.48588797221016067</v>
      </c>
      <c r="J293" s="292">
        <f t="shared" si="18"/>
        <v>115150000</v>
      </c>
      <c r="K293" s="299">
        <v>2009</v>
      </c>
      <c r="L293" s="300" t="s">
        <v>16</v>
      </c>
      <c r="M293" s="301"/>
      <c r="N293" s="301"/>
      <c r="O293" s="301"/>
      <c r="P293" s="301">
        <v>11</v>
      </c>
      <c r="Q293" s="299">
        <v>24</v>
      </c>
      <c r="R293" s="321">
        <f t="shared" si="7"/>
        <v>17.5</v>
      </c>
      <c r="S293" s="299">
        <v>56</v>
      </c>
      <c r="T293" s="299">
        <v>37</v>
      </c>
      <c r="U293" s="312">
        <f t="shared" si="8"/>
        <v>19</v>
      </c>
      <c r="V293" s="312">
        <f t="shared" si="9"/>
        <v>46.5</v>
      </c>
      <c r="W293" s="312">
        <f t="shared" si="10"/>
        <v>-29</v>
      </c>
      <c r="X293" s="304" t="s">
        <v>1550</v>
      </c>
      <c r="Y293" s="304" t="s">
        <v>1623</v>
      </c>
      <c r="Z293" s="304" t="s">
        <v>1547</v>
      </c>
      <c r="AA293" s="294">
        <v>21.1</v>
      </c>
      <c r="AB293" s="292">
        <f t="shared" si="14"/>
        <v>21100000</v>
      </c>
      <c r="AC293" s="292">
        <f t="shared" si="15"/>
        <v>58750000</v>
      </c>
      <c r="AD293" s="295">
        <v>55.95</v>
      </c>
      <c r="AE293" s="305">
        <f t="shared" si="16"/>
        <v>55950000</v>
      </c>
      <c r="AF293" s="306">
        <f t="shared" si="12"/>
        <v>0.70333333333333337</v>
      </c>
      <c r="AG293" s="304"/>
      <c r="AH293" s="304"/>
      <c r="AI293" s="323" t="s">
        <v>2540</v>
      </c>
      <c r="AJ293" s="302"/>
    </row>
    <row r="294" spans="1:36">
      <c r="A294" s="308" t="s">
        <v>2928</v>
      </c>
      <c r="B294" s="292">
        <v>90.8</v>
      </c>
      <c r="C294" s="293">
        <f t="shared" si="1"/>
        <v>3.0266666666666664</v>
      </c>
      <c r="D294" s="294">
        <f t="shared" si="2"/>
        <v>3.0266666666666664</v>
      </c>
      <c r="E294" s="295">
        <v>30</v>
      </c>
      <c r="F294" s="295">
        <v>42.1</v>
      </c>
      <c r="G294" s="297">
        <f t="shared" si="4"/>
        <v>0.46365638766519829</v>
      </c>
      <c r="H294" s="296">
        <f t="shared" si="5"/>
        <v>48.699999999999996</v>
      </c>
      <c r="I294" s="298">
        <f t="shared" si="6"/>
        <v>0.53634361233480177</v>
      </c>
      <c r="J294" s="292">
        <f t="shared" si="18"/>
        <v>90800000</v>
      </c>
      <c r="K294" s="299">
        <v>2009</v>
      </c>
      <c r="L294" s="300" t="s">
        <v>16</v>
      </c>
      <c r="M294" s="301"/>
      <c r="N294" s="301"/>
      <c r="O294" s="301"/>
      <c r="P294" s="301">
        <v>92</v>
      </c>
      <c r="Q294" s="299">
        <v>83</v>
      </c>
      <c r="R294" s="321">
        <f t="shared" si="7"/>
        <v>87.5</v>
      </c>
      <c r="S294" s="299">
        <v>61</v>
      </c>
      <c r="T294" s="299">
        <v>60</v>
      </c>
      <c r="U294" s="312">
        <f t="shared" si="8"/>
        <v>1</v>
      </c>
      <c r="V294" s="312">
        <f t="shared" si="9"/>
        <v>60.5</v>
      </c>
      <c r="W294" s="312">
        <f t="shared" si="10"/>
        <v>27</v>
      </c>
      <c r="X294" s="304" t="s">
        <v>1402</v>
      </c>
      <c r="Y294" s="304" t="s">
        <v>1618</v>
      </c>
      <c r="Z294" s="304" t="s">
        <v>1547</v>
      </c>
      <c r="AA294" s="294">
        <v>15.8</v>
      </c>
      <c r="AB294" s="292">
        <f t="shared" si="14"/>
        <v>15800000</v>
      </c>
      <c r="AC294" s="292">
        <f t="shared" si="15"/>
        <v>42100000</v>
      </c>
      <c r="AD294" s="295">
        <v>48.7</v>
      </c>
      <c r="AE294" s="305">
        <f t="shared" si="16"/>
        <v>48700000</v>
      </c>
      <c r="AF294" s="306">
        <f t="shared" si="12"/>
        <v>0.52666666666666673</v>
      </c>
      <c r="AG294" s="304"/>
      <c r="AH294" s="304"/>
      <c r="AI294" s="323" t="s">
        <v>2929</v>
      </c>
      <c r="AJ294" s="302"/>
    </row>
    <row r="295" spans="1:36">
      <c r="A295" s="308" t="s">
        <v>3170</v>
      </c>
      <c r="B295" s="292">
        <v>77.52</v>
      </c>
      <c r="C295" s="293">
        <f t="shared" si="1"/>
        <v>2.5840000000000001</v>
      </c>
      <c r="D295" s="294">
        <f t="shared" si="2"/>
        <v>2.5840000000000001</v>
      </c>
      <c r="E295" s="295">
        <v>30</v>
      </c>
      <c r="F295" s="295">
        <v>55.39</v>
      </c>
      <c r="G295" s="297">
        <f t="shared" si="4"/>
        <v>0.71452528379772962</v>
      </c>
      <c r="H295" s="296">
        <f t="shared" si="5"/>
        <v>22.13</v>
      </c>
      <c r="I295" s="298">
        <f t="shared" si="6"/>
        <v>0.28547471620227038</v>
      </c>
      <c r="J295" s="292">
        <f t="shared" si="18"/>
        <v>77520000</v>
      </c>
      <c r="K295" s="299">
        <v>2009</v>
      </c>
      <c r="L295" s="300" t="s">
        <v>16</v>
      </c>
      <c r="M295" s="301"/>
      <c r="N295" s="301"/>
      <c r="O295" s="301"/>
      <c r="P295" s="301">
        <v>17</v>
      </c>
      <c r="Q295" s="299">
        <v>33</v>
      </c>
      <c r="R295" s="301">
        <f t="shared" si="7"/>
        <v>25</v>
      </c>
      <c r="S295" s="299">
        <v>51</v>
      </c>
      <c r="T295" s="299">
        <v>59</v>
      </c>
      <c r="U295" s="299">
        <f t="shared" si="8"/>
        <v>-8</v>
      </c>
      <c r="V295" s="299">
        <f t="shared" si="9"/>
        <v>55</v>
      </c>
      <c r="W295" s="301">
        <f t="shared" si="10"/>
        <v>-30</v>
      </c>
      <c r="X295" s="304" t="s">
        <v>1402</v>
      </c>
      <c r="Y295" s="304" t="s">
        <v>1618</v>
      </c>
      <c r="Z295" s="304" t="s">
        <v>1536</v>
      </c>
      <c r="AA295" s="294">
        <v>23</v>
      </c>
      <c r="AB295" s="292">
        <f t="shared" si="14"/>
        <v>23000000</v>
      </c>
      <c r="AC295" s="292">
        <f t="shared" si="15"/>
        <v>55390000</v>
      </c>
      <c r="AD295" s="295">
        <v>22.13</v>
      </c>
      <c r="AE295" s="305">
        <f t="shared" si="16"/>
        <v>22130000</v>
      </c>
      <c r="AF295" s="306">
        <f t="shared" si="12"/>
        <v>0.76666666666666672</v>
      </c>
      <c r="AG295" s="304"/>
      <c r="AH295" s="304"/>
      <c r="AI295" s="323" t="s">
        <v>3171</v>
      </c>
      <c r="AJ295" s="302"/>
    </row>
    <row r="296" spans="1:36">
      <c r="A296" s="308" t="s">
        <v>3183</v>
      </c>
      <c r="B296" s="292">
        <v>76.69</v>
      </c>
      <c r="C296" s="293">
        <f t="shared" si="1"/>
        <v>2.5563333333333333</v>
      </c>
      <c r="D296" s="294">
        <f t="shared" si="2"/>
        <v>2.5563333333333333</v>
      </c>
      <c r="E296" s="295">
        <v>30</v>
      </c>
      <c r="F296" s="295">
        <v>41.59</v>
      </c>
      <c r="G296" s="297">
        <f t="shared" si="4"/>
        <v>0.54231320902334079</v>
      </c>
      <c r="H296" s="296">
        <f t="shared" si="5"/>
        <v>35.1</v>
      </c>
      <c r="I296" s="298">
        <f t="shared" si="6"/>
        <v>0.45768679097665926</v>
      </c>
      <c r="J296" s="292">
        <f t="shared" si="18"/>
        <v>76690000</v>
      </c>
      <c r="K296" s="299">
        <v>2009</v>
      </c>
      <c r="L296" s="300" t="s">
        <v>16</v>
      </c>
      <c r="M296" s="301"/>
      <c r="N296" s="301"/>
      <c r="O296" s="301"/>
      <c r="P296" s="301">
        <v>55</v>
      </c>
      <c r="Q296" s="299">
        <v>42</v>
      </c>
      <c r="R296" s="301">
        <f t="shared" si="7"/>
        <v>48.5</v>
      </c>
      <c r="S296" s="299">
        <v>65</v>
      </c>
      <c r="T296" s="299">
        <v>75</v>
      </c>
      <c r="U296" s="299">
        <f t="shared" si="8"/>
        <v>-10</v>
      </c>
      <c r="V296" s="299">
        <f t="shared" si="9"/>
        <v>70</v>
      </c>
      <c r="W296" s="301">
        <f t="shared" si="10"/>
        <v>-21.5</v>
      </c>
      <c r="X296" s="313" t="s">
        <v>1534</v>
      </c>
      <c r="Y296" s="304" t="s">
        <v>1653</v>
      </c>
      <c r="Z296" s="304" t="s">
        <v>1547</v>
      </c>
      <c r="AA296" s="294">
        <v>12.8</v>
      </c>
      <c r="AB296" s="292">
        <f t="shared" si="14"/>
        <v>12800000</v>
      </c>
      <c r="AC296" s="292">
        <f t="shared" si="15"/>
        <v>41590000</v>
      </c>
      <c r="AD296" s="295">
        <v>35.1</v>
      </c>
      <c r="AE296" s="305">
        <f t="shared" si="16"/>
        <v>35100000</v>
      </c>
      <c r="AF296" s="306">
        <f t="shared" si="12"/>
        <v>0.42666666666666669</v>
      </c>
      <c r="AG296" s="304"/>
      <c r="AH296" s="304"/>
      <c r="AI296" s="323" t="s">
        <v>3184</v>
      </c>
      <c r="AJ296" s="302"/>
    </row>
    <row r="297" spans="1:36">
      <c r="A297" s="308" t="s">
        <v>3618</v>
      </c>
      <c r="B297" s="292">
        <v>58.23</v>
      </c>
      <c r="C297" s="293">
        <f t="shared" si="1"/>
        <v>1.9409999999999998</v>
      </c>
      <c r="D297" s="294">
        <f t="shared" si="2"/>
        <v>1.9409999999999998</v>
      </c>
      <c r="E297" s="295">
        <v>30</v>
      </c>
      <c r="F297" s="295">
        <v>9.36</v>
      </c>
      <c r="G297" s="297">
        <f t="shared" si="4"/>
        <v>0.160741885625966</v>
      </c>
      <c r="H297" s="296">
        <f t="shared" si="5"/>
        <v>48.13</v>
      </c>
      <c r="I297" s="298">
        <f t="shared" si="6"/>
        <v>0.82654988837369059</v>
      </c>
      <c r="J297" s="292">
        <f t="shared" si="18"/>
        <v>58230000</v>
      </c>
      <c r="K297" s="299">
        <v>2009</v>
      </c>
      <c r="L297" s="300" t="s">
        <v>16</v>
      </c>
      <c r="M297" s="301"/>
      <c r="N297" s="301"/>
      <c r="O297" s="301"/>
      <c r="P297" s="301">
        <v>15</v>
      </c>
      <c r="Q297" s="299">
        <v>45</v>
      </c>
      <c r="R297" s="321">
        <f t="shared" si="7"/>
        <v>30</v>
      </c>
      <c r="S297" s="299">
        <v>28</v>
      </c>
      <c r="T297" s="299">
        <v>33</v>
      </c>
      <c r="U297" s="312">
        <f t="shared" si="8"/>
        <v>-5</v>
      </c>
      <c r="V297" s="312">
        <f t="shared" si="9"/>
        <v>30.5</v>
      </c>
      <c r="W297" s="312">
        <f t="shared" si="10"/>
        <v>-0.5</v>
      </c>
      <c r="X297" s="304" t="s">
        <v>1609</v>
      </c>
      <c r="Y297" s="304" t="s">
        <v>1723</v>
      </c>
      <c r="Z297" s="304" t="s">
        <v>1541</v>
      </c>
      <c r="AA297" s="294">
        <v>4.8</v>
      </c>
      <c r="AB297" s="292">
        <f t="shared" si="14"/>
        <v>4800000</v>
      </c>
      <c r="AC297" s="292">
        <f t="shared" si="15"/>
        <v>9360000</v>
      </c>
      <c r="AD297" s="295">
        <v>48.13</v>
      </c>
      <c r="AE297" s="305">
        <f t="shared" si="16"/>
        <v>48130000</v>
      </c>
      <c r="AF297" s="306">
        <f t="shared" si="12"/>
        <v>0.16</v>
      </c>
      <c r="AG297" s="304"/>
      <c r="AH297" s="304"/>
      <c r="AI297" s="323" t="s">
        <v>3619</v>
      </c>
      <c r="AJ297" s="302"/>
    </row>
    <row r="298" spans="1:36">
      <c r="A298" s="308">
        <v>9</v>
      </c>
      <c r="B298" s="292">
        <v>48.41</v>
      </c>
      <c r="C298" s="293">
        <f t="shared" si="1"/>
        <v>1.6136666666666666</v>
      </c>
      <c r="D298" s="294">
        <f t="shared" si="2"/>
        <v>1.6136666666666666</v>
      </c>
      <c r="E298" s="295">
        <v>30</v>
      </c>
      <c r="F298" s="295">
        <v>31.74</v>
      </c>
      <c r="G298" s="297">
        <f t="shared" si="4"/>
        <v>0.65564965916133033</v>
      </c>
      <c r="H298" s="296">
        <f t="shared" si="5"/>
        <v>16.670000000000002</v>
      </c>
      <c r="I298" s="298">
        <f t="shared" si="6"/>
        <v>0.34435034083866972</v>
      </c>
      <c r="J298" s="292">
        <f t="shared" si="18"/>
        <v>48410000</v>
      </c>
      <c r="K298" s="299">
        <v>2009</v>
      </c>
      <c r="L298" s="300" t="s">
        <v>16</v>
      </c>
      <c r="M298" s="301"/>
      <c r="N298" s="301"/>
      <c r="O298" s="301"/>
      <c r="P298" s="301">
        <v>57</v>
      </c>
      <c r="Q298" s="299">
        <v>60</v>
      </c>
      <c r="R298" s="301">
        <f t="shared" si="7"/>
        <v>58.5</v>
      </c>
      <c r="S298" s="299">
        <v>58</v>
      </c>
      <c r="T298" s="299">
        <v>67</v>
      </c>
      <c r="U298" s="299">
        <f t="shared" si="8"/>
        <v>-9</v>
      </c>
      <c r="V298" s="299">
        <f t="shared" si="9"/>
        <v>62.5</v>
      </c>
      <c r="W298" s="301">
        <f t="shared" si="10"/>
        <v>-4</v>
      </c>
      <c r="X298" s="304" t="s">
        <v>1601</v>
      </c>
      <c r="Y298" s="304" t="s">
        <v>1782</v>
      </c>
      <c r="Z298" s="304" t="s">
        <v>1541</v>
      </c>
      <c r="AA298" s="294">
        <v>10.7</v>
      </c>
      <c r="AB298" s="292">
        <f t="shared" si="14"/>
        <v>10700000</v>
      </c>
      <c r="AC298" s="292">
        <f t="shared" si="15"/>
        <v>31740000</v>
      </c>
      <c r="AD298" s="295">
        <v>16.670000000000002</v>
      </c>
      <c r="AE298" s="305">
        <f t="shared" si="16"/>
        <v>16670000.000000002</v>
      </c>
      <c r="AF298" s="306">
        <f t="shared" si="12"/>
        <v>0.35666666666666663</v>
      </c>
      <c r="AG298" s="304"/>
      <c r="AH298" s="304"/>
      <c r="AI298" s="323" t="s">
        <v>3863</v>
      </c>
      <c r="AJ298" s="302"/>
    </row>
    <row r="299" spans="1:36">
      <c r="A299" s="308" t="s">
        <v>4289</v>
      </c>
      <c r="B299" s="292">
        <v>33.380000000000003</v>
      </c>
      <c r="C299" s="293">
        <f t="shared" si="1"/>
        <v>1.1126666666666667</v>
      </c>
      <c r="D299" s="294">
        <f t="shared" si="2"/>
        <v>1.1126666666666667</v>
      </c>
      <c r="E299" s="295">
        <v>30</v>
      </c>
      <c r="F299" s="295">
        <v>15.1</v>
      </c>
      <c r="G299" s="297">
        <f t="shared" si="4"/>
        <v>0.45236668663870577</v>
      </c>
      <c r="H299" s="296">
        <f t="shared" si="5"/>
        <v>18.28</v>
      </c>
      <c r="I299" s="298">
        <f t="shared" si="6"/>
        <v>0.54763331336129417</v>
      </c>
      <c r="J299" s="292">
        <f t="shared" si="18"/>
        <v>33380000.000000004</v>
      </c>
      <c r="K299" s="299">
        <v>2009</v>
      </c>
      <c r="L299" s="300" t="s">
        <v>16</v>
      </c>
      <c r="M299" s="301"/>
      <c r="N299" s="301"/>
      <c r="O299" s="301"/>
      <c r="P299" s="301">
        <v>46</v>
      </c>
      <c r="Q299" s="299">
        <v>47</v>
      </c>
      <c r="R299" s="301">
        <f t="shared" si="7"/>
        <v>46.5</v>
      </c>
      <c r="S299" s="299">
        <v>27</v>
      </c>
      <c r="T299" s="299">
        <v>45</v>
      </c>
      <c r="U299" s="299">
        <f t="shared" si="8"/>
        <v>-18</v>
      </c>
      <c r="V299" s="299">
        <f t="shared" si="9"/>
        <v>36</v>
      </c>
      <c r="W299" s="301">
        <f t="shared" si="10"/>
        <v>10.5</v>
      </c>
      <c r="X299" s="304" t="s">
        <v>1636</v>
      </c>
      <c r="Y299" s="304" t="s">
        <v>2586</v>
      </c>
      <c r="Z299" s="304" t="s">
        <v>1541</v>
      </c>
      <c r="AA299" s="294">
        <v>7.6</v>
      </c>
      <c r="AB299" s="292">
        <f t="shared" si="14"/>
        <v>7600000</v>
      </c>
      <c r="AC299" s="292">
        <f t="shared" si="15"/>
        <v>15100000</v>
      </c>
      <c r="AD299" s="295">
        <v>18.28</v>
      </c>
      <c r="AE299" s="305">
        <f t="shared" si="16"/>
        <v>18280000</v>
      </c>
      <c r="AF299" s="306">
        <f t="shared" si="12"/>
        <v>0.2533333333333333</v>
      </c>
      <c r="AG299" s="304"/>
      <c r="AH299" s="304"/>
      <c r="AI299" s="323" t="s">
        <v>4290</v>
      </c>
      <c r="AJ299" s="302"/>
    </row>
    <row r="300" spans="1:36">
      <c r="A300" s="291" t="s">
        <v>1712</v>
      </c>
      <c r="B300" s="292">
        <v>467.46</v>
      </c>
      <c r="C300" s="293">
        <f t="shared" si="1"/>
        <v>13.356</v>
      </c>
      <c r="D300" s="294">
        <f t="shared" si="2"/>
        <v>13.356</v>
      </c>
      <c r="E300" s="295">
        <v>35</v>
      </c>
      <c r="F300" s="295">
        <v>277.3</v>
      </c>
      <c r="G300" s="297">
        <f t="shared" si="4"/>
        <v>0.59320583579343689</v>
      </c>
      <c r="H300" s="296">
        <f t="shared" si="5"/>
        <v>190.16</v>
      </c>
      <c r="I300" s="298">
        <f t="shared" si="6"/>
        <v>0.40679416420656311</v>
      </c>
      <c r="J300" s="292">
        <f t="shared" si="18"/>
        <v>467460000</v>
      </c>
      <c r="K300" s="299">
        <v>2009</v>
      </c>
      <c r="L300" s="300" t="s">
        <v>16</v>
      </c>
      <c r="M300" s="301"/>
      <c r="N300" s="301"/>
      <c r="O300" s="301"/>
      <c r="P300" s="301">
        <v>79</v>
      </c>
      <c r="Q300" s="299">
        <v>73</v>
      </c>
      <c r="R300" s="301">
        <f t="shared" si="7"/>
        <v>76</v>
      </c>
      <c r="S300" s="299">
        <v>87</v>
      </c>
      <c r="T300" s="299">
        <v>74</v>
      </c>
      <c r="U300" s="299">
        <f t="shared" si="8"/>
        <v>13</v>
      </c>
      <c r="V300" s="299">
        <f t="shared" si="9"/>
        <v>80.5</v>
      </c>
      <c r="W300" s="301">
        <f t="shared" si="10"/>
        <v>-4.5</v>
      </c>
      <c r="X300" s="304" t="s">
        <v>1550</v>
      </c>
      <c r="Y300" s="304" t="s">
        <v>1550</v>
      </c>
      <c r="Z300" s="304" t="s">
        <v>1547</v>
      </c>
      <c r="AA300" s="294">
        <v>45</v>
      </c>
      <c r="AB300" s="292">
        <f t="shared" si="14"/>
        <v>45000000</v>
      </c>
      <c r="AC300" s="292">
        <f t="shared" si="15"/>
        <v>277300000</v>
      </c>
      <c r="AD300" s="295">
        <v>190.16</v>
      </c>
      <c r="AE300" s="305">
        <f t="shared" si="16"/>
        <v>190160000</v>
      </c>
      <c r="AF300" s="306">
        <f t="shared" si="12"/>
        <v>1.2857142857142858</v>
      </c>
      <c r="AG300" s="304"/>
      <c r="AH300" s="304"/>
      <c r="AI300" s="323" t="s">
        <v>1713</v>
      </c>
      <c r="AJ300" s="302"/>
    </row>
    <row r="301" spans="1:36">
      <c r="A301" s="291" t="s">
        <v>2340</v>
      </c>
      <c r="B301" s="292">
        <v>155.55000000000001</v>
      </c>
      <c r="C301" s="293">
        <f t="shared" si="1"/>
        <v>4.4442857142857148</v>
      </c>
      <c r="D301" s="294">
        <f t="shared" si="2"/>
        <v>4.4442857142857148</v>
      </c>
      <c r="E301" s="295">
        <v>35</v>
      </c>
      <c r="F301" s="295">
        <v>79.58</v>
      </c>
      <c r="G301" s="297">
        <f t="shared" si="4"/>
        <v>0.51160398585663769</v>
      </c>
      <c r="H301" s="296">
        <f t="shared" si="5"/>
        <v>75.97</v>
      </c>
      <c r="I301" s="298">
        <f t="shared" si="6"/>
        <v>0.48839601414336226</v>
      </c>
      <c r="J301" s="292">
        <f t="shared" si="18"/>
        <v>155550000</v>
      </c>
      <c r="K301" s="299">
        <v>2009</v>
      </c>
      <c r="L301" s="300" t="s">
        <v>16</v>
      </c>
      <c r="M301" s="301"/>
      <c r="N301" s="301"/>
      <c r="O301" s="301"/>
      <c r="P301" s="301">
        <v>44</v>
      </c>
      <c r="Q301" s="299">
        <v>47</v>
      </c>
      <c r="R301" s="321">
        <f t="shared" si="7"/>
        <v>45.5</v>
      </c>
      <c r="S301" s="299">
        <v>66</v>
      </c>
      <c r="T301" s="299">
        <v>49</v>
      </c>
      <c r="U301" s="312">
        <f t="shared" si="8"/>
        <v>17</v>
      </c>
      <c r="V301" s="312">
        <f t="shared" si="9"/>
        <v>57.5</v>
      </c>
      <c r="W301" s="312">
        <f t="shared" si="10"/>
        <v>-12</v>
      </c>
      <c r="X301" s="304" t="s">
        <v>1550</v>
      </c>
      <c r="Y301" s="304" t="s">
        <v>2222</v>
      </c>
      <c r="Z301" s="304" t="s">
        <v>1541</v>
      </c>
      <c r="AA301" s="294">
        <v>32.299999999999997</v>
      </c>
      <c r="AB301" s="292">
        <f t="shared" si="14"/>
        <v>32299999.999999996</v>
      </c>
      <c r="AC301" s="292">
        <f t="shared" si="15"/>
        <v>79580000</v>
      </c>
      <c r="AD301" s="295">
        <v>75.97</v>
      </c>
      <c r="AE301" s="305">
        <f t="shared" si="16"/>
        <v>75970000</v>
      </c>
      <c r="AF301" s="306">
        <f t="shared" si="12"/>
        <v>0.92285714285714282</v>
      </c>
      <c r="AG301" s="304"/>
      <c r="AH301" s="304"/>
      <c r="AI301" s="323" t="s">
        <v>2341</v>
      </c>
      <c r="AJ301" s="302"/>
    </row>
    <row r="302" spans="1:36">
      <c r="A302" s="308" t="s">
        <v>2721</v>
      </c>
      <c r="B302" s="292">
        <v>118.2</v>
      </c>
      <c r="C302" s="293">
        <f t="shared" si="1"/>
        <v>3.3771428571428572</v>
      </c>
      <c r="D302" s="294">
        <f t="shared" si="2"/>
        <v>3.3771428571428572</v>
      </c>
      <c r="E302" s="295">
        <v>35</v>
      </c>
      <c r="F302" s="295">
        <v>73</v>
      </c>
      <c r="G302" s="297">
        <f t="shared" si="4"/>
        <v>0.61759729272419628</v>
      </c>
      <c r="H302" s="296">
        <f t="shared" si="5"/>
        <v>43.97</v>
      </c>
      <c r="I302" s="298">
        <f t="shared" si="6"/>
        <v>0.37199661590524535</v>
      </c>
      <c r="J302" s="292">
        <f t="shared" si="18"/>
        <v>118200000</v>
      </c>
      <c r="K302" s="299">
        <v>2009</v>
      </c>
      <c r="L302" s="300" t="s">
        <v>16</v>
      </c>
      <c r="M302" s="301"/>
      <c r="N302" s="301"/>
      <c r="O302" s="301"/>
      <c r="P302" s="301">
        <v>46</v>
      </c>
      <c r="Q302" s="299">
        <v>51</v>
      </c>
      <c r="R302" s="301">
        <f t="shared" si="7"/>
        <v>48.5</v>
      </c>
      <c r="S302" s="299">
        <v>57</v>
      </c>
      <c r="T302" s="299">
        <v>47</v>
      </c>
      <c r="U302" s="299">
        <f t="shared" si="8"/>
        <v>10</v>
      </c>
      <c r="V302" s="299">
        <f t="shared" si="9"/>
        <v>52</v>
      </c>
      <c r="W302" s="301">
        <f t="shared" si="10"/>
        <v>-3.5</v>
      </c>
      <c r="X302" s="304" t="s">
        <v>1550</v>
      </c>
      <c r="Y302" s="304" t="s">
        <v>2222</v>
      </c>
      <c r="Z302" s="304" t="s">
        <v>1541</v>
      </c>
      <c r="AA302" s="294">
        <v>17</v>
      </c>
      <c r="AB302" s="292">
        <f t="shared" si="14"/>
        <v>17000000</v>
      </c>
      <c r="AC302" s="292">
        <f t="shared" si="15"/>
        <v>73000000</v>
      </c>
      <c r="AD302" s="295">
        <v>43.97</v>
      </c>
      <c r="AE302" s="305">
        <f t="shared" si="16"/>
        <v>43970000</v>
      </c>
      <c r="AF302" s="306">
        <f t="shared" si="12"/>
        <v>0.48571428571428571</v>
      </c>
      <c r="AG302" s="304"/>
      <c r="AH302" s="304"/>
      <c r="AI302" s="323" t="s">
        <v>2722</v>
      </c>
      <c r="AJ302" s="302"/>
    </row>
    <row r="303" spans="1:36">
      <c r="A303" s="308" t="s">
        <v>3040</v>
      </c>
      <c r="B303" s="292">
        <v>96.75</v>
      </c>
      <c r="C303" s="293">
        <f t="shared" si="1"/>
        <v>2.7642857142857142</v>
      </c>
      <c r="D303" s="294">
        <f t="shared" si="2"/>
        <v>2.7642857142857142</v>
      </c>
      <c r="E303" s="295">
        <v>35</v>
      </c>
      <c r="F303" s="295">
        <v>49.49</v>
      </c>
      <c r="G303" s="297">
        <f t="shared" si="4"/>
        <v>0.51152454780361756</v>
      </c>
      <c r="H303" s="296">
        <f t="shared" si="5"/>
        <v>47.26</v>
      </c>
      <c r="I303" s="298">
        <f t="shared" si="6"/>
        <v>0.48847545219638244</v>
      </c>
      <c r="J303" s="292">
        <f t="shared" si="18"/>
        <v>96750000</v>
      </c>
      <c r="K303" s="299">
        <v>2009</v>
      </c>
      <c r="L303" s="300" t="s">
        <v>16</v>
      </c>
      <c r="M303" s="301"/>
      <c r="N303" s="301"/>
      <c r="O303" s="301"/>
      <c r="P303" s="301">
        <v>5</v>
      </c>
      <c r="Q303" s="299">
        <v>19</v>
      </c>
      <c r="R303" s="301">
        <f t="shared" si="7"/>
        <v>12</v>
      </c>
      <c r="S303" s="299">
        <v>49</v>
      </c>
      <c r="T303" s="299">
        <v>45</v>
      </c>
      <c r="U303" s="299">
        <f t="shared" si="8"/>
        <v>4</v>
      </c>
      <c r="V303" s="299">
        <f t="shared" si="9"/>
        <v>47</v>
      </c>
      <c r="W303" s="301">
        <f t="shared" si="10"/>
        <v>-35</v>
      </c>
      <c r="X303" s="304" t="s">
        <v>1550</v>
      </c>
      <c r="Y303" s="304" t="s">
        <v>2222</v>
      </c>
      <c r="Z303" s="304" t="s">
        <v>1547</v>
      </c>
      <c r="AA303" s="294">
        <v>16.899999999999999</v>
      </c>
      <c r="AB303" s="292">
        <f t="shared" si="14"/>
        <v>16900000</v>
      </c>
      <c r="AC303" s="292">
        <f t="shared" si="15"/>
        <v>49490000</v>
      </c>
      <c r="AD303" s="295">
        <v>47.26</v>
      </c>
      <c r="AE303" s="305">
        <f t="shared" si="16"/>
        <v>47260000</v>
      </c>
      <c r="AF303" s="306">
        <f t="shared" si="12"/>
        <v>0.48285714285714282</v>
      </c>
      <c r="AG303" s="304"/>
      <c r="AH303" s="304"/>
      <c r="AI303" s="323" t="s">
        <v>3041</v>
      </c>
      <c r="AJ303" s="302"/>
    </row>
    <row r="304" spans="1:36">
      <c r="A304" s="308" t="s">
        <v>3158</v>
      </c>
      <c r="B304" s="292">
        <v>91.35</v>
      </c>
      <c r="C304" s="293">
        <f t="shared" si="1"/>
        <v>2.61</v>
      </c>
      <c r="D304" s="294">
        <f t="shared" si="2"/>
        <v>2.61</v>
      </c>
      <c r="E304" s="295">
        <v>35</v>
      </c>
      <c r="F304" s="295">
        <v>45.8</v>
      </c>
      <c r="G304" s="297">
        <f t="shared" si="4"/>
        <v>0.50136836343732893</v>
      </c>
      <c r="H304" s="296">
        <f t="shared" si="5"/>
        <v>45.55</v>
      </c>
      <c r="I304" s="298">
        <f t="shared" si="6"/>
        <v>0.49863163656267107</v>
      </c>
      <c r="J304" s="292">
        <f t="shared" si="18"/>
        <v>91350000</v>
      </c>
      <c r="K304" s="299">
        <v>2009</v>
      </c>
      <c r="L304" s="300" t="s">
        <v>16</v>
      </c>
      <c r="M304" s="301"/>
      <c r="N304" s="301"/>
      <c r="O304" s="301"/>
      <c r="P304" s="301">
        <v>30</v>
      </c>
      <c r="Q304" s="299">
        <v>44</v>
      </c>
      <c r="R304" s="301">
        <f t="shared" si="7"/>
        <v>37</v>
      </c>
      <c r="S304" s="299">
        <v>68</v>
      </c>
      <c r="T304" s="299">
        <v>72</v>
      </c>
      <c r="U304" s="299">
        <f t="shared" si="8"/>
        <v>-4</v>
      </c>
      <c r="V304" s="299">
        <f t="shared" si="9"/>
        <v>70</v>
      </c>
      <c r="W304" s="301">
        <f t="shared" si="10"/>
        <v>-33</v>
      </c>
      <c r="X304" s="304" t="s">
        <v>1609</v>
      </c>
      <c r="Y304" s="304" t="s">
        <v>1723</v>
      </c>
      <c r="Z304" s="304" t="s">
        <v>1557</v>
      </c>
      <c r="AA304" s="294">
        <v>20.8</v>
      </c>
      <c r="AB304" s="292">
        <f t="shared" si="14"/>
        <v>20800000</v>
      </c>
      <c r="AC304" s="292">
        <f t="shared" si="15"/>
        <v>45800000</v>
      </c>
      <c r="AD304" s="295">
        <v>45.55</v>
      </c>
      <c r="AE304" s="305">
        <f t="shared" si="16"/>
        <v>45550000</v>
      </c>
      <c r="AF304" s="306">
        <f t="shared" si="12"/>
        <v>0.59428571428571431</v>
      </c>
      <c r="AG304" s="304"/>
      <c r="AH304" s="304"/>
      <c r="AI304" s="323" t="s">
        <v>3159</v>
      </c>
      <c r="AJ304" s="302"/>
    </row>
    <row r="305" spans="1:36">
      <c r="A305" s="308" t="s">
        <v>4809</v>
      </c>
      <c r="B305" s="292">
        <v>12.2</v>
      </c>
      <c r="C305" s="293">
        <f t="shared" si="1"/>
        <v>0.34857142857142853</v>
      </c>
      <c r="D305" s="294">
        <f t="shared" si="2"/>
        <v>0.34857142857142853</v>
      </c>
      <c r="E305" s="295">
        <v>35</v>
      </c>
      <c r="F305" s="295">
        <v>10.28</v>
      </c>
      <c r="G305" s="297">
        <f t="shared" si="4"/>
        <v>0.84262295081967209</v>
      </c>
      <c r="H305" s="296">
        <f t="shared" si="5"/>
        <v>7.5699999999999985</v>
      </c>
      <c r="I305" s="298">
        <f t="shared" si="6"/>
        <v>0.62049180327868847</v>
      </c>
      <c r="J305" s="292">
        <f t="shared" si="18"/>
        <v>12200000</v>
      </c>
      <c r="K305" s="299">
        <v>2009</v>
      </c>
      <c r="L305" s="300" t="s">
        <v>16</v>
      </c>
      <c r="M305" s="301"/>
      <c r="N305" s="301"/>
      <c r="O305" s="301"/>
      <c r="P305" s="301">
        <v>7</v>
      </c>
      <c r="Q305" s="299">
        <v>28</v>
      </c>
      <c r="R305" s="301">
        <f t="shared" si="7"/>
        <v>17.5</v>
      </c>
      <c r="S305" s="299">
        <v>28</v>
      </c>
      <c r="T305" s="299">
        <v>59</v>
      </c>
      <c r="U305" s="299">
        <f t="shared" si="8"/>
        <v>-31</v>
      </c>
      <c r="V305" s="299">
        <f t="shared" si="9"/>
        <v>43.5</v>
      </c>
      <c r="W305" s="301">
        <f t="shared" si="10"/>
        <v>-26</v>
      </c>
      <c r="X305" s="304" t="s">
        <v>1609</v>
      </c>
      <c r="Y305" s="304" t="s">
        <v>3122</v>
      </c>
      <c r="Z305" s="304" t="s">
        <v>1541</v>
      </c>
      <c r="AA305" s="294">
        <v>4.9000000000000004</v>
      </c>
      <c r="AB305" s="292">
        <f t="shared" si="14"/>
        <v>4900000</v>
      </c>
      <c r="AC305" s="292">
        <f t="shared" si="15"/>
        <v>10280000</v>
      </c>
      <c r="AD305" s="295">
        <v>7.57</v>
      </c>
      <c r="AE305" s="305">
        <f t="shared" si="16"/>
        <v>7570000</v>
      </c>
      <c r="AF305" s="306">
        <f t="shared" si="12"/>
        <v>0.14000000000000001</v>
      </c>
      <c r="AG305" s="304"/>
      <c r="AH305" s="304"/>
      <c r="AI305" s="323" t="s">
        <v>4810</v>
      </c>
      <c r="AJ305" s="302"/>
    </row>
    <row r="306" spans="1:36">
      <c r="A306" s="291" t="s">
        <v>2164</v>
      </c>
      <c r="B306" s="292">
        <v>205.28</v>
      </c>
      <c r="C306" s="293">
        <f t="shared" si="1"/>
        <v>5.4021052631578952</v>
      </c>
      <c r="D306" s="294">
        <f t="shared" si="2"/>
        <v>5.4021052631578952</v>
      </c>
      <c r="E306" s="295">
        <v>38</v>
      </c>
      <c r="F306" s="295">
        <v>88.9</v>
      </c>
      <c r="G306" s="297">
        <f t="shared" si="4"/>
        <v>0.43306703039750588</v>
      </c>
      <c r="H306" s="296">
        <f t="shared" si="5"/>
        <v>116.38000000000001</v>
      </c>
      <c r="I306" s="298">
        <f t="shared" si="6"/>
        <v>0.56693296960249417</v>
      </c>
      <c r="J306" s="292">
        <f t="shared" si="18"/>
        <v>205280000</v>
      </c>
      <c r="K306" s="299">
        <v>2009</v>
      </c>
      <c r="L306" s="300" t="s">
        <v>16</v>
      </c>
      <c r="M306" s="301"/>
      <c r="N306" s="301"/>
      <c r="O306" s="301"/>
      <c r="P306" s="301">
        <v>14</v>
      </c>
      <c r="Q306" s="299">
        <v>28</v>
      </c>
      <c r="R306" s="321">
        <f t="shared" si="7"/>
        <v>21</v>
      </c>
      <c r="S306" s="299">
        <v>68</v>
      </c>
      <c r="T306" s="299">
        <v>50</v>
      </c>
      <c r="U306" s="312">
        <f t="shared" si="8"/>
        <v>18</v>
      </c>
      <c r="V306" s="312">
        <f t="shared" si="9"/>
        <v>59</v>
      </c>
      <c r="W306" s="312">
        <f t="shared" si="10"/>
        <v>-38</v>
      </c>
      <c r="X306" s="304" t="s">
        <v>1550</v>
      </c>
      <c r="Y306" s="304" t="s">
        <v>1623</v>
      </c>
      <c r="Z306" s="304" t="s">
        <v>1547</v>
      </c>
      <c r="AA306" s="294">
        <v>27.6</v>
      </c>
      <c r="AB306" s="292">
        <f t="shared" si="14"/>
        <v>27600000</v>
      </c>
      <c r="AC306" s="292">
        <f t="shared" si="15"/>
        <v>88900000</v>
      </c>
      <c r="AD306" s="295">
        <v>116.38</v>
      </c>
      <c r="AE306" s="305">
        <f t="shared" si="16"/>
        <v>116380000</v>
      </c>
      <c r="AF306" s="306">
        <f t="shared" si="12"/>
        <v>0.72631578947368425</v>
      </c>
      <c r="AG306" s="304"/>
      <c r="AH306" s="304"/>
      <c r="AI306" s="323" t="s">
        <v>2165</v>
      </c>
      <c r="AJ306" s="302"/>
    </row>
    <row r="307" spans="1:36">
      <c r="A307" s="308" t="s">
        <v>4137</v>
      </c>
      <c r="B307" s="292">
        <v>48.85</v>
      </c>
      <c r="C307" s="293">
        <f t="shared" si="1"/>
        <v>1.2855263157894736</v>
      </c>
      <c r="D307" s="294">
        <f t="shared" si="2"/>
        <v>1.2855263157894736</v>
      </c>
      <c r="E307" s="295">
        <v>38</v>
      </c>
      <c r="F307" s="295">
        <v>31.81</v>
      </c>
      <c r="G307" s="297">
        <f t="shared" si="4"/>
        <v>0.6511770726714432</v>
      </c>
      <c r="H307" s="296">
        <f t="shared" si="5"/>
        <v>17.04</v>
      </c>
      <c r="I307" s="298">
        <f t="shared" si="6"/>
        <v>0.3488229273285568</v>
      </c>
      <c r="J307" s="292">
        <f t="shared" si="18"/>
        <v>48850000</v>
      </c>
      <c r="K307" s="299">
        <v>2009</v>
      </c>
      <c r="L307" s="300" t="s">
        <v>16</v>
      </c>
      <c r="M307" s="301"/>
      <c r="N307" s="301"/>
      <c r="O307" s="301"/>
      <c r="P307" s="301">
        <v>22</v>
      </c>
      <c r="Q307" s="299">
        <v>36</v>
      </c>
      <c r="R307" s="301">
        <f t="shared" si="7"/>
        <v>29</v>
      </c>
      <c r="S307" s="299">
        <v>47</v>
      </c>
      <c r="T307" s="299">
        <v>70</v>
      </c>
      <c r="U307" s="299">
        <f t="shared" si="8"/>
        <v>-23</v>
      </c>
      <c r="V307" s="299">
        <f t="shared" si="9"/>
        <v>58.5</v>
      </c>
      <c r="W307" s="301">
        <f t="shared" si="10"/>
        <v>-29.5</v>
      </c>
      <c r="X307" s="304" t="s">
        <v>1609</v>
      </c>
      <c r="Y307" s="304" t="s">
        <v>1733</v>
      </c>
      <c r="Z307" s="304" t="s">
        <v>1547</v>
      </c>
      <c r="AA307" s="294">
        <v>10.1</v>
      </c>
      <c r="AB307" s="292">
        <f t="shared" si="14"/>
        <v>10100000</v>
      </c>
      <c r="AC307" s="292">
        <f t="shared" si="15"/>
        <v>31810000</v>
      </c>
      <c r="AD307" s="295">
        <v>17.04</v>
      </c>
      <c r="AE307" s="305">
        <f t="shared" si="16"/>
        <v>17040000</v>
      </c>
      <c r="AF307" s="306">
        <f t="shared" si="12"/>
        <v>0.26578947368421052</v>
      </c>
      <c r="AG307" s="304"/>
      <c r="AH307" s="304"/>
      <c r="AI307" s="323" t="s">
        <v>4138</v>
      </c>
      <c r="AJ307" s="302"/>
    </row>
    <row r="308" spans="1:36">
      <c r="A308" s="308" t="s">
        <v>3163</v>
      </c>
      <c r="B308" s="292">
        <v>101.33</v>
      </c>
      <c r="C308" s="293">
        <f t="shared" si="1"/>
        <v>2.5982051282051279</v>
      </c>
      <c r="D308" s="294">
        <f t="shared" si="2"/>
        <v>2.5982051282051279</v>
      </c>
      <c r="E308" s="295">
        <v>39</v>
      </c>
      <c r="F308" s="295">
        <v>63.41</v>
      </c>
      <c r="G308" s="297">
        <f t="shared" si="4"/>
        <v>0.62577716372249081</v>
      </c>
      <c r="H308" s="296">
        <f t="shared" si="5"/>
        <v>37.92</v>
      </c>
      <c r="I308" s="298">
        <f t="shared" si="6"/>
        <v>0.37422283627750913</v>
      </c>
      <c r="J308" s="292">
        <f t="shared" si="18"/>
        <v>101330000</v>
      </c>
      <c r="K308" s="299">
        <v>2009</v>
      </c>
      <c r="L308" s="300" t="s">
        <v>16</v>
      </c>
      <c r="M308" s="301"/>
      <c r="N308" s="301"/>
      <c r="O308" s="301"/>
      <c r="P308" s="301">
        <v>38</v>
      </c>
      <c r="Q308" s="299">
        <v>47</v>
      </c>
      <c r="R308" s="301">
        <f t="shared" si="7"/>
        <v>42.5</v>
      </c>
      <c r="S308" s="299">
        <v>65</v>
      </c>
      <c r="T308" s="299">
        <v>68</v>
      </c>
      <c r="U308" s="299">
        <f t="shared" si="8"/>
        <v>-3</v>
      </c>
      <c r="V308" s="299">
        <f t="shared" si="9"/>
        <v>66.5</v>
      </c>
      <c r="W308" s="301">
        <f t="shared" si="10"/>
        <v>-24</v>
      </c>
      <c r="X308" s="304" t="s">
        <v>1757</v>
      </c>
      <c r="Y308" s="304" t="s">
        <v>1758</v>
      </c>
      <c r="Z308" s="304" t="s">
        <v>1541</v>
      </c>
      <c r="AA308" s="294">
        <v>18.600000000000001</v>
      </c>
      <c r="AB308" s="292">
        <f t="shared" si="14"/>
        <v>18600000</v>
      </c>
      <c r="AC308" s="292">
        <f t="shared" si="15"/>
        <v>63410000</v>
      </c>
      <c r="AD308" s="295">
        <v>37.92</v>
      </c>
      <c r="AE308" s="305">
        <f t="shared" si="16"/>
        <v>37920000</v>
      </c>
      <c r="AF308" s="306">
        <f t="shared" si="12"/>
        <v>0.47692307692307695</v>
      </c>
      <c r="AG308" s="304"/>
      <c r="AH308" s="304"/>
      <c r="AI308" s="323" t="s">
        <v>3164</v>
      </c>
      <c r="AJ308" s="302"/>
    </row>
    <row r="309" spans="1:36">
      <c r="A309" s="291" t="s">
        <v>1891</v>
      </c>
      <c r="B309" s="292">
        <v>314.7</v>
      </c>
      <c r="C309" s="293">
        <f t="shared" si="1"/>
        <v>7.8674999999999997</v>
      </c>
      <c r="D309" s="294">
        <f t="shared" si="2"/>
        <v>7.8674999999999997</v>
      </c>
      <c r="E309" s="295">
        <v>40</v>
      </c>
      <c r="F309" s="295">
        <v>163.96</v>
      </c>
      <c r="G309" s="297">
        <f t="shared" si="4"/>
        <v>0.52100413091833497</v>
      </c>
      <c r="H309" s="296">
        <f t="shared" si="5"/>
        <v>153.42000000000002</v>
      </c>
      <c r="I309" s="298">
        <f t="shared" si="6"/>
        <v>0.48751191611058153</v>
      </c>
      <c r="J309" s="292">
        <f t="shared" si="18"/>
        <v>314700000</v>
      </c>
      <c r="K309" s="299">
        <v>2009</v>
      </c>
      <c r="L309" s="300" t="s">
        <v>16</v>
      </c>
      <c r="M309" s="301"/>
      <c r="N309" s="301"/>
      <c r="O309" s="301"/>
      <c r="P309" s="301">
        <v>43</v>
      </c>
      <c r="Q309" s="299">
        <v>48</v>
      </c>
      <c r="R309" s="301">
        <f t="shared" si="7"/>
        <v>45.5</v>
      </c>
      <c r="S309" s="299">
        <v>74</v>
      </c>
      <c r="T309" s="299">
        <v>67</v>
      </c>
      <c r="U309" s="299">
        <f t="shared" si="8"/>
        <v>7</v>
      </c>
      <c r="V309" s="299">
        <f t="shared" si="9"/>
        <v>70.5</v>
      </c>
      <c r="W309" s="301">
        <f t="shared" si="10"/>
        <v>-25</v>
      </c>
      <c r="X309" s="304" t="s">
        <v>1550</v>
      </c>
      <c r="Y309" s="304" t="s">
        <v>1623</v>
      </c>
      <c r="Z309" s="304" t="s">
        <v>1547</v>
      </c>
      <c r="AA309" s="294">
        <v>33.6</v>
      </c>
      <c r="AB309" s="292">
        <f t="shared" si="14"/>
        <v>33600000</v>
      </c>
      <c r="AC309" s="292">
        <f t="shared" si="15"/>
        <v>163960000</v>
      </c>
      <c r="AD309" s="295">
        <v>153.41999999999999</v>
      </c>
      <c r="AE309" s="305">
        <f t="shared" si="16"/>
        <v>153420000</v>
      </c>
      <c r="AF309" s="306">
        <f t="shared" si="12"/>
        <v>0.84000000000000008</v>
      </c>
      <c r="AG309" s="304"/>
      <c r="AH309" s="304"/>
      <c r="AI309" s="323" t="s">
        <v>1892</v>
      </c>
      <c r="AJ309" s="302"/>
    </row>
    <row r="310" spans="1:36">
      <c r="A310" s="291" t="s">
        <v>2294</v>
      </c>
      <c r="B310" s="292">
        <v>186.19</v>
      </c>
      <c r="C310" s="293">
        <f t="shared" si="1"/>
        <v>4.6547499999999999</v>
      </c>
      <c r="D310" s="294">
        <f t="shared" si="2"/>
        <v>4.6547499999999999</v>
      </c>
      <c r="E310" s="295">
        <v>40</v>
      </c>
      <c r="F310" s="295">
        <v>66.5</v>
      </c>
      <c r="G310" s="297">
        <f t="shared" si="4"/>
        <v>0.35716203877759278</v>
      </c>
      <c r="H310" s="296">
        <f t="shared" si="5"/>
        <v>119.69</v>
      </c>
      <c r="I310" s="298">
        <f t="shared" si="6"/>
        <v>0.64283796122240722</v>
      </c>
      <c r="J310" s="292">
        <f t="shared" si="18"/>
        <v>186190000</v>
      </c>
      <c r="K310" s="299">
        <v>2009</v>
      </c>
      <c r="L310" s="300" t="s">
        <v>16</v>
      </c>
      <c r="M310" s="301"/>
      <c r="N310" s="301"/>
      <c r="O310" s="301"/>
      <c r="P310" s="301">
        <v>29</v>
      </c>
      <c r="Q310" s="299">
        <v>30</v>
      </c>
      <c r="R310" s="321">
        <f t="shared" si="7"/>
        <v>29.5</v>
      </c>
      <c r="S310" s="299">
        <v>52</v>
      </c>
      <c r="T310" s="299">
        <v>48</v>
      </c>
      <c r="U310" s="312">
        <f t="shared" si="8"/>
        <v>4</v>
      </c>
      <c r="V310" s="312">
        <f t="shared" si="9"/>
        <v>50</v>
      </c>
      <c r="W310" s="312">
        <f t="shared" si="10"/>
        <v>-20.5</v>
      </c>
      <c r="X310" s="304" t="s">
        <v>1402</v>
      </c>
      <c r="Y310" s="304" t="s">
        <v>1618</v>
      </c>
      <c r="Z310" s="304" t="s">
        <v>1557</v>
      </c>
      <c r="AA310" s="294">
        <v>27.4</v>
      </c>
      <c r="AB310" s="292">
        <f t="shared" si="14"/>
        <v>27400000</v>
      </c>
      <c r="AC310" s="292">
        <f t="shared" si="15"/>
        <v>66500000</v>
      </c>
      <c r="AD310" s="295">
        <v>119.69</v>
      </c>
      <c r="AE310" s="305">
        <f t="shared" si="16"/>
        <v>119690000</v>
      </c>
      <c r="AF310" s="306">
        <f t="shared" si="12"/>
        <v>0.68499999999999994</v>
      </c>
      <c r="AG310" s="304"/>
      <c r="AH310" s="304"/>
      <c r="AI310" s="323" t="s">
        <v>2295</v>
      </c>
      <c r="AJ310" s="302"/>
    </row>
    <row r="311" spans="1:36">
      <c r="A311" s="308" t="s">
        <v>2834</v>
      </c>
      <c r="B311" s="292">
        <v>126.57</v>
      </c>
      <c r="C311" s="293">
        <f t="shared" si="1"/>
        <v>3.16425</v>
      </c>
      <c r="D311" s="294">
        <f t="shared" si="2"/>
        <v>3.16425</v>
      </c>
      <c r="E311" s="295">
        <v>40</v>
      </c>
      <c r="F311" s="295">
        <v>94.12</v>
      </c>
      <c r="G311" s="297">
        <f t="shared" si="4"/>
        <v>0.74362013115272185</v>
      </c>
      <c r="H311" s="296">
        <f t="shared" si="5"/>
        <v>32.450000000000003</v>
      </c>
      <c r="I311" s="298">
        <f t="shared" si="6"/>
        <v>0.2563798688472782</v>
      </c>
      <c r="J311" s="292">
        <f t="shared" si="18"/>
        <v>126570000</v>
      </c>
      <c r="K311" s="299">
        <v>2009</v>
      </c>
      <c r="L311" s="300" t="s">
        <v>16</v>
      </c>
      <c r="M311" s="301"/>
      <c r="N311" s="301"/>
      <c r="O311" s="301"/>
      <c r="P311" s="301">
        <v>74</v>
      </c>
      <c r="Q311" s="299">
        <v>66</v>
      </c>
      <c r="R311" s="301">
        <f t="shared" si="7"/>
        <v>70</v>
      </c>
      <c r="S311" s="299">
        <v>69</v>
      </c>
      <c r="T311" s="299">
        <v>73</v>
      </c>
      <c r="U311" s="299">
        <f t="shared" si="8"/>
        <v>-4</v>
      </c>
      <c r="V311" s="299">
        <f t="shared" si="9"/>
        <v>71</v>
      </c>
      <c r="W311" s="301">
        <f t="shared" si="10"/>
        <v>-1</v>
      </c>
      <c r="X311" s="304" t="s">
        <v>1641</v>
      </c>
      <c r="Y311" s="304" t="s">
        <v>2835</v>
      </c>
      <c r="Z311" s="304" t="s">
        <v>1541</v>
      </c>
      <c r="AA311" s="294">
        <v>20</v>
      </c>
      <c r="AB311" s="292">
        <f t="shared" si="14"/>
        <v>20000000</v>
      </c>
      <c r="AC311" s="292">
        <f t="shared" si="15"/>
        <v>94120000</v>
      </c>
      <c r="AD311" s="295">
        <v>32.450000000000003</v>
      </c>
      <c r="AE311" s="305">
        <f t="shared" si="16"/>
        <v>32450000.000000004</v>
      </c>
      <c r="AF311" s="306">
        <f t="shared" si="12"/>
        <v>0.5</v>
      </c>
      <c r="AG311" s="304"/>
      <c r="AH311" s="304"/>
      <c r="AI311" s="323" t="s">
        <v>2836</v>
      </c>
      <c r="AJ311" s="302"/>
    </row>
    <row r="312" spans="1:36">
      <c r="A312" s="308" t="s">
        <v>3365</v>
      </c>
      <c r="B312" s="292">
        <v>91.4</v>
      </c>
      <c r="C312" s="293">
        <f t="shared" si="1"/>
        <v>2.2850000000000001</v>
      </c>
      <c r="D312" s="294">
        <f t="shared" si="2"/>
        <v>2.2850000000000001</v>
      </c>
      <c r="E312" s="295">
        <v>40</v>
      </c>
      <c r="F312" s="295">
        <v>71.400000000000006</v>
      </c>
      <c r="G312" s="297">
        <f t="shared" si="4"/>
        <v>0.78118161925601748</v>
      </c>
      <c r="H312" s="296">
        <f t="shared" si="5"/>
        <v>20.2</v>
      </c>
      <c r="I312" s="298">
        <f t="shared" si="6"/>
        <v>0.22100656455142231</v>
      </c>
      <c r="J312" s="292">
        <f t="shared" si="18"/>
        <v>91400000</v>
      </c>
      <c r="K312" s="299">
        <v>2009</v>
      </c>
      <c r="L312" s="300" t="s">
        <v>16</v>
      </c>
      <c r="M312" s="301"/>
      <c r="N312" s="301"/>
      <c r="O312" s="301"/>
      <c r="P312" s="301">
        <v>83</v>
      </c>
      <c r="Q312" s="299">
        <v>70</v>
      </c>
      <c r="R312" s="301">
        <f t="shared" si="7"/>
        <v>76.5</v>
      </c>
      <c r="S312" s="299">
        <v>72</v>
      </c>
      <c r="T312" s="299">
        <v>74</v>
      </c>
      <c r="U312" s="299">
        <f t="shared" si="8"/>
        <v>-2</v>
      </c>
      <c r="V312" s="299">
        <f t="shared" si="9"/>
        <v>73</v>
      </c>
      <c r="W312" s="301">
        <f t="shared" si="10"/>
        <v>3.5</v>
      </c>
      <c r="X312" s="304" t="s">
        <v>1550</v>
      </c>
      <c r="Y312" s="304" t="s">
        <v>1550</v>
      </c>
      <c r="Z312" s="304" t="s">
        <v>1547</v>
      </c>
      <c r="AA312" s="294">
        <v>17.8</v>
      </c>
      <c r="AB312" s="292">
        <f t="shared" si="14"/>
        <v>17800000</v>
      </c>
      <c r="AC312" s="292">
        <f t="shared" si="15"/>
        <v>71400000</v>
      </c>
      <c r="AD312" s="295">
        <v>20.2</v>
      </c>
      <c r="AE312" s="305">
        <f t="shared" si="16"/>
        <v>20200000</v>
      </c>
      <c r="AF312" s="306">
        <f t="shared" si="12"/>
        <v>0.44500000000000001</v>
      </c>
      <c r="AG312" s="304"/>
      <c r="AH312" s="304"/>
      <c r="AI312" s="323" t="s">
        <v>3366</v>
      </c>
      <c r="AJ312" s="302"/>
    </row>
    <row r="313" spans="1:36">
      <c r="A313" s="308" t="s">
        <v>4236</v>
      </c>
      <c r="B313" s="292">
        <v>46.46</v>
      </c>
      <c r="C313" s="293">
        <f t="shared" si="1"/>
        <v>1.1615</v>
      </c>
      <c r="D313" s="294">
        <f t="shared" si="2"/>
        <v>1.1615</v>
      </c>
      <c r="E313" s="295">
        <v>40</v>
      </c>
      <c r="F313" s="295">
        <v>21</v>
      </c>
      <c r="G313" s="297">
        <f t="shared" si="4"/>
        <v>0.45200172191132154</v>
      </c>
      <c r="H313" s="296">
        <f t="shared" si="5"/>
        <v>25.46</v>
      </c>
      <c r="I313" s="298">
        <f t="shared" si="6"/>
        <v>0.5479982780886784</v>
      </c>
      <c r="J313" s="292">
        <f t="shared" si="18"/>
        <v>46460000</v>
      </c>
      <c r="K313" s="299">
        <v>2009</v>
      </c>
      <c r="L313" s="300" t="s">
        <v>16</v>
      </c>
      <c r="M313" s="301"/>
      <c r="N313" s="301"/>
      <c r="O313" s="301"/>
      <c r="P313" s="301">
        <v>93</v>
      </c>
      <c r="Q313" s="299">
        <v>83</v>
      </c>
      <c r="R313" s="301">
        <f t="shared" si="7"/>
        <v>88</v>
      </c>
      <c r="S313" s="299">
        <v>80</v>
      </c>
      <c r="T313" s="299">
        <v>82</v>
      </c>
      <c r="U313" s="299">
        <f t="shared" si="8"/>
        <v>-2</v>
      </c>
      <c r="V313" s="299">
        <f t="shared" si="9"/>
        <v>81</v>
      </c>
      <c r="W313" s="301">
        <f t="shared" si="10"/>
        <v>7</v>
      </c>
      <c r="X313" s="304" t="s">
        <v>1601</v>
      </c>
      <c r="Y313" s="304" t="s">
        <v>1806</v>
      </c>
      <c r="Z313" s="304" t="s">
        <v>1541</v>
      </c>
      <c r="AA313" s="294">
        <v>7</v>
      </c>
      <c r="AB313" s="292">
        <f t="shared" si="14"/>
        <v>7000000</v>
      </c>
      <c r="AC313" s="292">
        <f t="shared" si="15"/>
        <v>21000000</v>
      </c>
      <c r="AD313" s="295">
        <v>25.46</v>
      </c>
      <c r="AE313" s="305">
        <f t="shared" si="16"/>
        <v>25460000</v>
      </c>
      <c r="AF313" s="306">
        <f t="shared" si="12"/>
        <v>0.17499999999999999</v>
      </c>
      <c r="AG313" s="304"/>
      <c r="AH313" s="304"/>
      <c r="AI313" s="323" t="s">
        <v>4237</v>
      </c>
      <c r="AJ313" s="302"/>
    </row>
    <row r="314" spans="1:36">
      <c r="A314" s="308" t="s">
        <v>4434</v>
      </c>
      <c r="B314" s="292">
        <v>39.229999999999997</v>
      </c>
      <c r="C314" s="293">
        <f t="shared" si="1"/>
        <v>0.9807499999999999</v>
      </c>
      <c r="D314" s="294">
        <f t="shared" si="2"/>
        <v>0.9807499999999999</v>
      </c>
      <c r="E314" s="295">
        <v>40</v>
      </c>
      <c r="F314" s="295">
        <v>13.87</v>
      </c>
      <c r="G314" s="297">
        <f t="shared" si="4"/>
        <v>0.35355595207749174</v>
      </c>
      <c r="H314" s="296">
        <f t="shared" si="5"/>
        <v>25.36</v>
      </c>
      <c r="I314" s="298">
        <f t="shared" si="6"/>
        <v>0.64644404792250831</v>
      </c>
      <c r="J314" s="292">
        <f t="shared" si="18"/>
        <v>39230000</v>
      </c>
      <c r="K314" s="299">
        <v>2009</v>
      </c>
      <c r="L314" s="300" t="s">
        <v>16</v>
      </c>
      <c r="M314" s="301"/>
      <c r="N314" s="301"/>
      <c r="O314" s="301"/>
      <c r="P314" s="301">
        <v>38</v>
      </c>
      <c r="Q314" s="299">
        <v>43</v>
      </c>
      <c r="R314" s="301">
        <f t="shared" si="7"/>
        <v>40.5</v>
      </c>
      <c r="S314" s="299">
        <v>50</v>
      </c>
      <c r="T314" s="299">
        <v>58</v>
      </c>
      <c r="U314" s="299">
        <f t="shared" si="8"/>
        <v>-8</v>
      </c>
      <c r="V314" s="299">
        <f t="shared" si="9"/>
        <v>54</v>
      </c>
      <c r="W314" s="301">
        <f t="shared" si="10"/>
        <v>-13.5</v>
      </c>
      <c r="X314" s="304" t="s">
        <v>1609</v>
      </c>
      <c r="Y314" s="304" t="s">
        <v>1723</v>
      </c>
      <c r="Z314" s="304" t="s">
        <v>1541</v>
      </c>
      <c r="AA314" s="294">
        <v>6.3</v>
      </c>
      <c r="AB314" s="292">
        <f t="shared" si="14"/>
        <v>6300000</v>
      </c>
      <c r="AC314" s="292">
        <f t="shared" si="15"/>
        <v>13870000</v>
      </c>
      <c r="AD314" s="295">
        <v>25.36</v>
      </c>
      <c r="AE314" s="305">
        <f t="shared" si="16"/>
        <v>25360000</v>
      </c>
      <c r="AF314" s="306">
        <f t="shared" si="12"/>
        <v>0.1575</v>
      </c>
      <c r="AG314" s="304"/>
      <c r="AH314" s="304"/>
      <c r="AI314" s="323" t="s">
        <v>4435</v>
      </c>
      <c r="AJ314" s="302"/>
    </row>
    <row r="315" spans="1:36">
      <c r="A315" s="308" t="s">
        <v>4733</v>
      </c>
      <c r="B315" s="292">
        <v>19.2</v>
      </c>
      <c r="C315" s="293">
        <f t="shared" si="1"/>
        <v>0.48</v>
      </c>
      <c r="D315" s="294">
        <f t="shared" si="2"/>
        <v>0.48</v>
      </c>
      <c r="E315" s="295">
        <v>40</v>
      </c>
      <c r="F315" s="295">
        <v>14.25</v>
      </c>
      <c r="G315" s="297">
        <f t="shared" si="4"/>
        <v>0.7421875</v>
      </c>
      <c r="H315" s="296">
        <f t="shared" si="5"/>
        <v>5.3999999999999995</v>
      </c>
      <c r="I315" s="298">
        <f t="shared" si="6"/>
        <v>0.28125</v>
      </c>
      <c r="J315" s="292">
        <f t="shared" si="18"/>
        <v>19200000</v>
      </c>
      <c r="K315" s="299">
        <v>2009</v>
      </c>
      <c r="L315" s="300" t="s">
        <v>16</v>
      </c>
      <c r="M315" s="301"/>
      <c r="N315" s="301"/>
      <c r="O315" s="301"/>
      <c r="P315" s="301">
        <v>21</v>
      </c>
      <c r="Q315" s="299">
        <v>37</v>
      </c>
      <c r="R315" s="301">
        <f t="shared" si="7"/>
        <v>29</v>
      </c>
      <c r="S315" s="299">
        <v>35</v>
      </c>
      <c r="T315" s="299">
        <v>58</v>
      </c>
      <c r="U315" s="299">
        <f t="shared" si="8"/>
        <v>-23</v>
      </c>
      <c r="V315" s="299">
        <f t="shared" si="9"/>
        <v>46.5</v>
      </c>
      <c r="W315" s="301">
        <f t="shared" si="10"/>
        <v>-17.5</v>
      </c>
      <c r="X315" s="304" t="s">
        <v>1701</v>
      </c>
      <c r="Y315" s="304" t="s">
        <v>2726</v>
      </c>
      <c r="Z315" s="304" t="s">
        <v>1536</v>
      </c>
      <c r="AA315" s="294">
        <v>3.9</v>
      </c>
      <c r="AB315" s="292">
        <f t="shared" si="14"/>
        <v>3900000</v>
      </c>
      <c r="AC315" s="292">
        <f t="shared" si="15"/>
        <v>14250000</v>
      </c>
      <c r="AD315" s="295">
        <v>5.4</v>
      </c>
      <c r="AE315" s="305">
        <f t="shared" si="16"/>
        <v>5400000</v>
      </c>
      <c r="AF315" s="306">
        <f t="shared" si="12"/>
        <v>9.7500000000000003E-2</v>
      </c>
      <c r="AG315" s="304"/>
      <c r="AH315" s="304"/>
      <c r="AI315" s="323" t="s">
        <v>4734</v>
      </c>
      <c r="AJ315" s="302"/>
    </row>
    <row r="316" spans="1:36">
      <c r="A316" s="308" t="s">
        <v>4767</v>
      </c>
      <c r="B316" s="292">
        <v>17</v>
      </c>
      <c r="C316" s="293">
        <f t="shared" si="1"/>
        <v>0.42499999999999999</v>
      </c>
      <c r="D316" s="294">
        <f t="shared" si="2"/>
        <v>0.42499999999999999</v>
      </c>
      <c r="E316" s="295">
        <v>40</v>
      </c>
      <c r="F316" s="295">
        <v>10.3</v>
      </c>
      <c r="G316" s="297">
        <f t="shared" si="4"/>
        <v>0.60588235294117654</v>
      </c>
      <c r="H316" s="296">
        <f t="shared" si="5"/>
        <v>10.309999999999999</v>
      </c>
      <c r="I316" s="298">
        <f t="shared" si="6"/>
        <v>0.60647058823529409</v>
      </c>
      <c r="J316" s="292">
        <f t="shared" si="18"/>
        <v>17000000</v>
      </c>
      <c r="K316" s="299">
        <v>2009</v>
      </c>
      <c r="L316" s="300" t="s">
        <v>16</v>
      </c>
      <c r="M316" s="301"/>
      <c r="N316" s="301"/>
      <c r="O316" s="301"/>
      <c r="P316" s="301">
        <v>28</v>
      </c>
      <c r="Q316" s="299">
        <v>28</v>
      </c>
      <c r="R316" s="301">
        <f t="shared" si="7"/>
        <v>28</v>
      </c>
      <c r="S316" s="299">
        <v>49</v>
      </c>
      <c r="T316" s="299">
        <v>78</v>
      </c>
      <c r="U316" s="299">
        <f t="shared" si="8"/>
        <v>-29</v>
      </c>
      <c r="V316" s="299">
        <f t="shared" si="9"/>
        <v>63.5</v>
      </c>
      <c r="W316" s="301">
        <f t="shared" si="10"/>
        <v>-35.5</v>
      </c>
      <c r="X316" s="304" t="s">
        <v>1609</v>
      </c>
      <c r="Y316" s="304" t="s">
        <v>4768</v>
      </c>
      <c r="Z316" s="304" t="s">
        <v>1541</v>
      </c>
      <c r="AA316" s="294">
        <v>4.4000000000000004</v>
      </c>
      <c r="AB316" s="292">
        <f t="shared" si="14"/>
        <v>4400000</v>
      </c>
      <c r="AC316" s="292">
        <f t="shared" si="15"/>
        <v>10300000</v>
      </c>
      <c r="AD316" s="295">
        <v>10.31</v>
      </c>
      <c r="AE316" s="305">
        <f t="shared" si="16"/>
        <v>10310000</v>
      </c>
      <c r="AF316" s="306">
        <f t="shared" si="12"/>
        <v>0.11000000000000001</v>
      </c>
      <c r="AG316" s="304"/>
      <c r="AH316" s="304"/>
      <c r="AI316" s="323" t="s">
        <v>4769</v>
      </c>
      <c r="AJ316" s="302"/>
    </row>
    <row r="317" spans="1:36">
      <c r="A317" s="308" t="s">
        <v>2866</v>
      </c>
      <c r="B317" s="292">
        <v>130.80000000000001</v>
      </c>
      <c r="C317" s="293">
        <f t="shared" si="1"/>
        <v>3.1142857142857148</v>
      </c>
      <c r="D317" s="294">
        <f t="shared" si="2"/>
        <v>3.1142857142857148</v>
      </c>
      <c r="E317" s="295">
        <v>42</v>
      </c>
      <c r="F317" s="295">
        <v>60.1</v>
      </c>
      <c r="G317" s="297">
        <f t="shared" si="4"/>
        <v>0.45948012232415897</v>
      </c>
      <c r="H317" s="296">
        <f t="shared" si="5"/>
        <v>78.75</v>
      </c>
      <c r="I317" s="298">
        <f t="shared" si="6"/>
        <v>0.60206422018348615</v>
      </c>
      <c r="J317" s="292">
        <f t="shared" si="18"/>
        <v>130800000.00000001</v>
      </c>
      <c r="K317" s="299">
        <v>2009</v>
      </c>
      <c r="L317" s="300" t="s">
        <v>16</v>
      </c>
      <c r="M317" s="301"/>
      <c r="N317" s="301"/>
      <c r="O317" s="301"/>
      <c r="P317" s="301">
        <v>68</v>
      </c>
      <c r="Q317" s="299">
        <v>54</v>
      </c>
      <c r="R317" s="321">
        <f t="shared" si="7"/>
        <v>61</v>
      </c>
      <c r="S317" s="299">
        <v>48</v>
      </c>
      <c r="T317" s="299">
        <v>59</v>
      </c>
      <c r="U317" s="312">
        <f t="shared" si="8"/>
        <v>-11</v>
      </c>
      <c r="V317" s="312">
        <f t="shared" si="9"/>
        <v>53.5</v>
      </c>
      <c r="W317" s="312">
        <f t="shared" si="10"/>
        <v>7.5</v>
      </c>
      <c r="X317" s="304" t="s">
        <v>1550</v>
      </c>
      <c r="Y317" s="304" t="s">
        <v>1550</v>
      </c>
      <c r="Z317" s="304" t="s">
        <v>1547</v>
      </c>
      <c r="AA317" s="294">
        <v>30.6</v>
      </c>
      <c r="AB317" s="292">
        <f t="shared" si="14"/>
        <v>30600000</v>
      </c>
      <c r="AC317" s="292">
        <f t="shared" si="15"/>
        <v>60100000</v>
      </c>
      <c r="AD317" s="295">
        <v>78.75</v>
      </c>
      <c r="AE317" s="305">
        <f t="shared" si="16"/>
        <v>78750000</v>
      </c>
      <c r="AF317" s="306">
        <f t="shared" si="12"/>
        <v>0.72857142857142865</v>
      </c>
      <c r="AG317" s="304"/>
      <c r="AH317" s="304"/>
      <c r="AI317" s="323" t="s">
        <v>2867</v>
      </c>
      <c r="AJ317" s="302"/>
    </row>
    <row r="318" spans="1:36">
      <c r="A318" s="308" t="s">
        <v>4133</v>
      </c>
      <c r="B318" s="292">
        <v>57.88</v>
      </c>
      <c r="C318" s="293">
        <f t="shared" si="1"/>
        <v>1.2862222222222224</v>
      </c>
      <c r="D318" s="294">
        <f t="shared" si="2"/>
        <v>1.2862222222222224</v>
      </c>
      <c r="E318" s="295">
        <v>45</v>
      </c>
      <c r="F318" s="295">
        <v>25.2</v>
      </c>
      <c r="G318" s="297">
        <f t="shared" si="4"/>
        <v>0.43538355217691771</v>
      </c>
      <c r="H318" s="296">
        <f t="shared" si="5"/>
        <v>32.680000000000007</v>
      </c>
      <c r="I318" s="298">
        <f t="shared" si="6"/>
        <v>0.56461644782308229</v>
      </c>
      <c r="J318" s="292">
        <f t="shared" si="18"/>
        <v>57880000</v>
      </c>
      <c r="K318" s="299">
        <v>2009</v>
      </c>
      <c r="L318" s="300" t="s">
        <v>16</v>
      </c>
      <c r="M318" s="301"/>
      <c r="N318" s="301"/>
      <c r="O318" s="301"/>
      <c r="P318" s="301">
        <v>30</v>
      </c>
      <c r="Q318" s="299">
        <v>42</v>
      </c>
      <c r="R318" s="301">
        <f t="shared" si="7"/>
        <v>36</v>
      </c>
      <c r="S318" s="299">
        <v>46</v>
      </c>
      <c r="T318" s="299">
        <v>52</v>
      </c>
      <c r="U318" s="299">
        <f t="shared" si="8"/>
        <v>-6</v>
      </c>
      <c r="V318" s="299">
        <f t="shared" si="9"/>
        <v>49</v>
      </c>
      <c r="W318" s="301">
        <f t="shared" si="10"/>
        <v>-13</v>
      </c>
      <c r="X318" s="304" t="s">
        <v>1701</v>
      </c>
      <c r="Y318" s="304" t="s">
        <v>3088</v>
      </c>
      <c r="Z318" s="304" t="s">
        <v>1547</v>
      </c>
      <c r="AA318" s="294">
        <v>8</v>
      </c>
      <c r="AB318" s="292">
        <f t="shared" si="14"/>
        <v>8000000</v>
      </c>
      <c r="AC318" s="292">
        <f t="shared" si="15"/>
        <v>25200000</v>
      </c>
      <c r="AD318" s="295">
        <v>32.68</v>
      </c>
      <c r="AE318" s="305">
        <f t="shared" si="16"/>
        <v>32680000</v>
      </c>
      <c r="AF318" s="306">
        <f t="shared" si="12"/>
        <v>0.17777777777777778</v>
      </c>
      <c r="AG318" s="304"/>
      <c r="AH318" s="304"/>
      <c r="AI318" s="323" t="s">
        <v>4134</v>
      </c>
      <c r="AJ318" s="302"/>
    </row>
    <row r="319" spans="1:36">
      <c r="A319" s="291" t="s">
        <v>1700</v>
      </c>
      <c r="B319" s="292">
        <v>709.82</v>
      </c>
      <c r="C319" s="293">
        <f t="shared" si="1"/>
        <v>14.196400000000001</v>
      </c>
      <c r="D319" s="294">
        <f t="shared" si="2"/>
        <v>14.196400000000001</v>
      </c>
      <c r="E319" s="295">
        <v>50</v>
      </c>
      <c r="F319" s="295">
        <v>296.62</v>
      </c>
      <c r="G319" s="297">
        <f t="shared" si="4"/>
        <v>0.41788058944521145</v>
      </c>
      <c r="H319" s="296">
        <f t="shared" si="5"/>
        <v>413.20000000000005</v>
      </c>
      <c r="I319" s="298">
        <f t="shared" si="6"/>
        <v>0.58211941055478855</v>
      </c>
      <c r="J319" s="292">
        <f t="shared" si="18"/>
        <v>709820000</v>
      </c>
      <c r="K319" s="299">
        <v>2009</v>
      </c>
      <c r="L319" s="300" t="s">
        <v>16</v>
      </c>
      <c r="M319" s="301"/>
      <c r="N319" s="301"/>
      <c r="O319" s="301"/>
      <c r="P319" s="301">
        <v>27</v>
      </c>
      <c r="Q319" s="299">
        <v>44</v>
      </c>
      <c r="R319" s="321">
        <f t="shared" si="7"/>
        <v>35.5</v>
      </c>
      <c r="S319" s="299">
        <v>78</v>
      </c>
      <c r="T319" s="299">
        <v>37</v>
      </c>
      <c r="U319" s="292">
        <f t="shared" si="8"/>
        <v>41</v>
      </c>
      <c r="V319" s="299">
        <f t="shared" si="9"/>
        <v>57.5</v>
      </c>
      <c r="W319" s="321">
        <f t="shared" si="10"/>
        <v>-22</v>
      </c>
      <c r="X319" s="304" t="s">
        <v>1701</v>
      </c>
      <c r="Y319" s="304" t="s">
        <v>1702</v>
      </c>
      <c r="Z319" s="304" t="s">
        <v>1557</v>
      </c>
      <c r="AA319" s="294">
        <v>142.80000000000001</v>
      </c>
      <c r="AB319" s="292">
        <f t="shared" si="14"/>
        <v>142800000</v>
      </c>
      <c r="AC319" s="292">
        <f t="shared" si="15"/>
        <v>296620000</v>
      </c>
      <c r="AD319" s="295">
        <v>413.2</v>
      </c>
      <c r="AE319" s="305">
        <f t="shared" si="16"/>
        <v>413200000</v>
      </c>
      <c r="AF319" s="306">
        <f t="shared" si="12"/>
        <v>2.8560000000000003</v>
      </c>
      <c r="AG319" s="304"/>
      <c r="AH319" s="304"/>
      <c r="AI319" s="323" t="s">
        <v>1703</v>
      </c>
      <c r="AJ319" s="302"/>
    </row>
    <row r="320" spans="1:36">
      <c r="A320" s="308" t="s">
        <v>2585</v>
      </c>
      <c r="B320" s="292">
        <v>183.58</v>
      </c>
      <c r="C320" s="293">
        <f t="shared" si="1"/>
        <v>3.6716000000000002</v>
      </c>
      <c r="D320" s="294">
        <f t="shared" si="2"/>
        <v>3.6716000000000002</v>
      </c>
      <c r="E320" s="295">
        <v>50</v>
      </c>
      <c r="F320" s="295">
        <v>79.95</v>
      </c>
      <c r="G320" s="297">
        <f t="shared" si="4"/>
        <v>0.43550495696698988</v>
      </c>
      <c r="H320" s="296">
        <f t="shared" si="5"/>
        <v>103.63000000000001</v>
      </c>
      <c r="I320" s="298">
        <f t="shared" si="6"/>
        <v>0.56449504303301012</v>
      </c>
      <c r="J320" s="292">
        <f t="shared" si="18"/>
        <v>183580000</v>
      </c>
      <c r="K320" s="299">
        <v>2009</v>
      </c>
      <c r="L320" s="300" t="s">
        <v>16</v>
      </c>
      <c r="M320" s="301"/>
      <c r="N320" s="301"/>
      <c r="O320" s="301"/>
      <c r="P320" s="301">
        <v>33</v>
      </c>
      <c r="Q320" s="299">
        <v>41</v>
      </c>
      <c r="R320" s="321">
        <f t="shared" si="7"/>
        <v>37</v>
      </c>
      <c r="S320" s="299">
        <v>50</v>
      </c>
      <c r="T320" s="299">
        <v>61</v>
      </c>
      <c r="U320" s="312">
        <f t="shared" si="8"/>
        <v>-11</v>
      </c>
      <c r="V320" s="312">
        <f t="shared" si="9"/>
        <v>55.5</v>
      </c>
      <c r="W320" s="312">
        <f t="shared" si="10"/>
        <v>-18.5</v>
      </c>
      <c r="X320" s="304" t="s">
        <v>1636</v>
      </c>
      <c r="Y320" s="304" t="s">
        <v>2586</v>
      </c>
      <c r="Z320" s="304" t="s">
        <v>1547</v>
      </c>
      <c r="AA320" s="294">
        <v>24.6</v>
      </c>
      <c r="AB320" s="292">
        <f t="shared" si="14"/>
        <v>24600000</v>
      </c>
      <c r="AC320" s="292">
        <f t="shared" si="15"/>
        <v>79950000</v>
      </c>
      <c r="AD320" s="295">
        <v>103.63</v>
      </c>
      <c r="AE320" s="305">
        <f t="shared" si="16"/>
        <v>103630000</v>
      </c>
      <c r="AF320" s="306">
        <f t="shared" si="12"/>
        <v>0.49200000000000005</v>
      </c>
      <c r="AG320" s="304"/>
      <c r="AH320" s="304"/>
      <c r="AI320" s="323" t="s">
        <v>2587</v>
      </c>
      <c r="AJ320" s="302"/>
    </row>
    <row r="321" spans="1:36">
      <c r="A321" s="308" t="s">
        <v>3476</v>
      </c>
      <c r="B321" s="292">
        <v>106.38</v>
      </c>
      <c r="C321" s="293">
        <f t="shared" si="1"/>
        <v>2.1275999999999997</v>
      </c>
      <c r="D321" s="294">
        <f t="shared" si="2"/>
        <v>2.1275999999999997</v>
      </c>
      <c r="E321" s="295">
        <v>50</v>
      </c>
      <c r="F321" s="295">
        <v>67.17</v>
      </c>
      <c r="G321" s="297">
        <f t="shared" si="4"/>
        <v>0.63141567963902989</v>
      </c>
      <c r="H321" s="296">
        <f t="shared" si="5"/>
        <v>39.21</v>
      </c>
      <c r="I321" s="298">
        <f t="shared" si="6"/>
        <v>0.36858432036097011</v>
      </c>
      <c r="J321" s="292">
        <f t="shared" si="18"/>
        <v>106380000</v>
      </c>
      <c r="K321" s="299">
        <v>2009</v>
      </c>
      <c r="L321" s="300" t="s">
        <v>16</v>
      </c>
      <c r="M321" s="301"/>
      <c r="N321" s="301"/>
      <c r="O321" s="301"/>
      <c r="P321" s="301">
        <v>42</v>
      </c>
      <c r="Q321" s="299">
        <v>52</v>
      </c>
      <c r="R321" s="301">
        <f t="shared" si="7"/>
        <v>47</v>
      </c>
      <c r="S321" s="299">
        <v>50</v>
      </c>
      <c r="T321" s="299">
        <v>68</v>
      </c>
      <c r="U321" s="299">
        <f t="shared" si="8"/>
        <v>-18</v>
      </c>
      <c r="V321" s="299">
        <f t="shared" si="9"/>
        <v>59</v>
      </c>
      <c r="W321" s="301">
        <f t="shared" si="10"/>
        <v>-12</v>
      </c>
      <c r="X321" s="304" t="s">
        <v>1609</v>
      </c>
      <c r="Y321" s="304" t="s">
        <v>2170</v>
      </c>
      <c r="Z321" s="304" t="s">
        <v>1541</v>
      </c>
      <c r="AA321" s="294">
        <v>24.4</v>
      </c>
      <c r="AB321" s="292">
        <f t="shared" si="14"/>
        <v>24400000</v>
      </c>
      <c r="AC321" s="292">
        <f t="shared" si="15"/>
        <v>67170000</v>
      </c>
      <c r="AD321" s="295">
        <v>39.21</v>
      </c>
      <c r="AE321" s="305">
        <f t="shared" si="16"/>
        <v>39210000</v>
      </c>
      <c r="AF321" s="306">
        <f t="shared" si="12"/>
        <v>0.48799999999999999</v>
      </c>
      <c r="AG321" s="304"/>
      <c r="AH321" s="304"/>
      <c r="AI321" s="323" t="s">
        <v>3477</v>
      </c>
      <c r="AJ321" s="302"/>
    </row>
    <row r="322" spans="1:36">
      <c r="A322" s="308" t="s">
        <v>3553</v>
      </c>
      <c r="B322" s="292">
        <v>102.22</v>
      </c>
      <c r="C322" s="293">
        <f t="shared" si="1"/>
        <v>2.0444</v>
      </c>
      <c r="D322" s="294">
        <f t="shared" si="2"/>
        <v>2.0444</v>
      </c>
      <c r="E322" s="295">
        <v>50</v>
      </c>
      <c r="F322" s="295">
        <v>55.25</v>
      </c>
      <c r="G322" s="297">
        <f t="shared" si="4"/>
        <v>0.54050088045392297</v>
      </c>
      <c r="H322" s="296">
        <f t="shared" si="5"/>
        <v>46.97</v>
      </c>
      <c r="I322" s="298">
        <f t="shared" si="6"/>
        <v>0.45949911954607708</v>
      </c>
      <c r="J322" s="292">
        <f t="shared" si="18"/>
        <v>102220000</v>
      </c>
      <c r="K322" s="299">
        <v>2009</v>
      </c>
      <c r="L322" s="300" t="s">
        <v>16</v>
      </c>
      <c r="M322" s="301"/>
      <c r="N322" s="301"/>
      <c r="O322" s="301"/>
      <c r="P322" s="301">
        <v>27</v>
      </c>
      <c r="Q322" s="299">
        <v>34</v>
      </c>
      <c r="R322" s="301">
        <f t="shared" si="7"/>
        <v>30.5</v>
      </c>
      <c r="S322" s="299">
        <v>47</v>
      </c>
      <c r="T322" s="299">
        <v>49</v>
      </c>
      <c r="U322" s="299">
        <f t="shared" si="8"/>
        <v>-2</v>
      </c>
      <c r="V322" s="299">
        <f t="shared" si="9"/>
        <v>48</v>
      </c>
      <c r="W322" s="301">
        <f t="shared" si="10"/>
        <v>-17.5</v>
      </c>
      <c r="X322" s="304" t="s">
        <v>1550</v>
      </c>
      <c r="Y322" s="304" t="s">
        <v>2581</v>
      </c>
      <c r="Z322" s="304" t="s">
        <v>1541</v>
      </c>
      <c r="AA322" s="294">
        <v>15.4</v>
      </c>
      <c r="AB322" s="292">
        <f t="shared" si="14"/>
        <v>15400000</v>
      </c>
      <c r="AC322" s="292">
        <f t="shared" si="15"/>
        <v>55250000</v>
      </c>
      <c r="AD322" s="295">
        <v>46.97</v>
      </c>
      <c r="AE322" s="305">
        <f t="shared" si="16"/>
        <v>46970000</v>
      </c>
      <c r="AF322" s="306">
        <f t="shared" si="12"/>
        <v>0.308</v>
      </c>
      <c r="AG322" s="304"/>
      <c r="AH322" s="304"/>
      <c r="AI322" s="323" t="s">
        <v>3554</v>
      </c>
      <c r="AJ322" s="302"/>
    </row>
    <row r="323" spans="1:36">
      <c r="A323" s="308" t="s">
        <v>4187</v>
      </c>
      <c r="B323" s="292">
        <v>61.59</v>
      </c>
      <c r="C323" s="293">
        <f t="shared" si="1"/>
        <v>1.2318</v>
      </c>
      <c r="D323" s="294">
        <f t="shared" si="2"/>
        <v>1.2318</v>
      </c>
      <c r="E323" s="295">
        <v>50</v>
      </c>
      <c r="F323" s="295">
        <v>38.119999999999997</v>
      </c>
      <c r="G323" s="297">
        <f t="shared" si="4"/>
        <v>0.61893164474752382</v>
      </c>
      <c r="H323" s="296">
        <f t="shared" si="5"/>
        <v>23.470000000000002</v>
      </c>
      <c r="I323" s="298">
        <f t="shared" si="6"/>
        <v>0.38106835525247607</v>
      </c>
      <c r="J323" s="292">
        <f t="shared" si="18"/>
        <v>61590000</v>
      </c>
      <c r="K323" s="299">
        <v>2009</v>
      </c>
      <c r="L323" s="300" t="s">
        <v>16</v>
      </c>
      <c r="M323" s="301"/>
      <c r="N323" s="301"/>
      <c r="O323" s="301"/>
      <c r="P323" s="301">
        <v>25</v>
      </c>
      <c r="Q323" s="299">
        <v>34</v>
      </c>
      <c r="R323" s="301">
        <f t="shared" si="7"/>
        <v>29.5</v>
      </c>
      <c r="S323" s="299">
        <v>57</v>
      </c>
      <c r="T323" s="299">
        <v>66</v>
      </c>
      <c r="U323" s="299">
        <f t="shared" si="8"/>
        <v>-9</v>
      </c>
      <c r="V323" s="299">
        <f t="shared" si="9"/>
        <v>61.5</v>
      </c>
      <c r="W323" s="301">
        <f t="shared" si="10"/>
        <v>-32</v>
      </c>
      <c r="X323" s="304" t="s">
        <v>1609</v>
      </c>
      <c r="Y323" s="304" t="s">
        <v>1815</v>
      </c>
      <c r="Z323" s="304" t="s">
        <v>1547</v>
      </c>
      <c r="AA323" s="294">
        <v>13.3</v>
      </c>
      <c r="AB323" s="292">
        <f t="shared" si="14"/>
        <v>13300000</v>
      </c>
      <c r="AC323" s="292">
        <f t="shared" si="15"/>
        <v>38120000</v>
      </c>
      <c r="AD323" s="295">
        <v>23.47</v>
      </c>
      <c r="AE323" s="305">
        <f t="shared" si="16"/>
        <v>23470000</v>
      </c>
      <c r="AF323" s="306">
        <f t="shared" si="12"/>
        <v>0.26600000000000001</v>
      </c>
      <c r="AG323" s="304"/>
      <c r="AH323" s="304"/>
      <c r="AI323" s="323" t="s">
        <v>4188</v>
      </c>
      <c r="AJ323" s="302"/>
    </row>
    <row r="324" spans="1:36">
      <c r="A324" s="308" t="s">
        <v>4208</v>
      </c>
      <c r="B324" s="292">
        <v>60.1</v>
      </c>
      <c r="C324" s="293">
        <f t="shared" si="1"/>
        <v>1.202</v>
      </c>
      <c r="D324" s="294">
        <f t="shared" si="2"/>
        <v>1.202</v>
      </c>
      <c r="E324" s="295">
        <v>50</v>
      </c>
      <c r="F324" s="295">
        <v>25.4</v>
      </c>
      <c r="G324" s="297">
        <f t="shared" si="4"/>
        <v>0.42262895174708814</v>
      </c>
      <c r="H324" s="296">
        <f t="shared" si="5"/>
        <v>34.700000000000003</v>
      </c>
      <c r="I324" s="298">
        <f t="shared" si="6"/>
        <v>0.57737104825291186</v>
      </c>
      <c r="J324" s="292">
        <f t="shared" si="18"/>
        <v>60100000</v>
      </c>
      <c r="K324" s="299">
        <v>2009</v>
      </c>
      <c r="L324" s="300" t="s">
        <v>16</v>
      </c>
      <c r="M324" s="301"/>
      <c r="N324" s="301"/>
      <c r="O324" s="301"/>
      <c r="P324" s="301">
        <v>58</v>
      </c>
      <c r="Q324" s="299">
        <v>52</v>
      </c>
      <c r="R324" s="301">
        <f t="shared" si="7"/>
        <v>55</v>
      </c>
      <c r="S324" s="299">
        <v>39</v>
      </c>
      <c r="T324" s="299">
        <v>64</v>
      </c>
      <c r="U324" s="299">
        <f t="shared" si="8"/>
        <v>-25</v>
      </c>
      <c r="V324" s="299">
        <f t="shared" si="9"/>
        <v>51.5</v>
      </c>
      <c r="W324" s="301">
        <f t="shared" si="10"/>
        <v>3.5</v>
      </c>
      <c r="X324" s="304" t="s">
        <v>1609</v>
      </c>
      <c r="Y324" s="304" t="s">
        <v>3122</v>
      </c>
      <c r="Z324" s="304" t="s">
        <v>1547</v>
      </c>
      <c r="AA324" s="294">
        <v>9.3000000000000007</v>
      </c>
      <c r="AB324" s="292">
        <f t="shared" si="14"/>
        <v>9300000</v>
      </c>
      <c r="AC324" s="292">
        <f t="shared" si="15"/>
        <v>25400000</v>
      </c>
      <c r="AD324" s="295">
        <v>34.700000000000003</v>
      </c>
      <c r="AE324" s="305">
        <f t="shared" si="16"/>
        <v>34700000</v>
      </c>
      <c r="AF324" s="306">
        <f t="shared" si="12"/>
        <v>0.18600000000000003</v>
      </c>
      <c r="AG324" s="304"/>
      <c r="AH324" s="304"/>
      <c r="AI324" s="323" t="s">
        <v>4209</v>
      </c>
      <c r="AJ324" s="302"/>
    </row>
    <row r="325" spans="1:36">
      <c r="A325" s="308" t="s">
        <v>4574</v>
      </c>
      <c r="B325" s="292">
        <v>36.340000000000003</v>
      </c>
      <c r="C325" s="293">
        <f t="shared" si="1"/>
        <v>0.72680000000000011</v>
      </c>
      <c r="D325" s="294">
        <f t="shared" si="2"/>
        <v>0.72680000000000011</v>
      </c>
      <c r="E325" s="295">
        <v>50</v>
      </c>
      <c r="F325" s="295">
        <v>8.01</v>
      </c>
      <c r="G325" s="297">
        <f t="shared" si="4"/>
        <v>0.22041827187671983</v>
      </c>
      <c r="H325" s="296">
        <f t="shared" si="5"/>
        <v>28.330000000000002</v>
      </c>
      <c r="I325" s="298">
        <f t="shared" si="6"/>
        <v>0.77958172812328008</v>
      </c>
      <c r="J325" s="292">
        <f t="shared" si="18"/>
        <v>36340000</v>
      </c>
      <c r="K325" s="299">
        <v>2009</v>
      </c>
      <c r="L325" s="300" t="s">
        <v>16</v>
      </c>
      <c r="M325" s="301"/>
      <c r="N325" s="301"/>
      <c r="O325" s="301"/>
      <c r="P325" s="301">
        <v>60</v>
      </c>
      <c r="Q325" s="299">
        <v>58</v>
      </c>
      <c r="R325" s="301">
        <f t="shared" si="7"/>
        <v>59</v>
      </c>
      <c r="S325" s="299">
        <v>72</v>
      </c>
      <c r="T325" s="299">
        <v>63</v>
      </c>
      <c r="U325" s="299">
        <f t="shared" si="8"/>
        <v>9</v>
      </c>
      <c r="V325" s="299">
        <f t="shared" si="9"/>
        <v>67.5</v>
      </c>
      <c r="W325" s="301">
        <f t="shared" si="10"/>
        <v>-8.5</v>
      </c>
      <c r="X325" s="304" t="s">
        <v>1550</v>
      </c>
      <c r="Y325" s="304" t="s">
        <v>2733</v>
      </c>
      <c r="Z325" s="304" t="s">
        <v>1547</v>
      </c>
      <c r="AA325" s="294">
        <v>2.9</v>
      </c>
      <c r="AB325" s="292">
        <f t="shared" si="14"/>
        <v>2900000</v>
      </c>
      <c r="AC325" s="292">
        <f t="shared" si="15"/>
        <v>8010000</v>
      </c>
      <c r="AD325" s="295">
        <v>28.33</v>
      </c>
      <c r="AE325" s="305">
        <f t="shared" si="16"/>
        <v>28330000</v>
      </c>
      <c r="AF325" s="306">
        <f t="shared" si="12"/>
        <v>5.7999999999999996E-2</v>
      </c>
      <c r="AG325" s="304"/>
      <c r="AH325" s="304"/>
      <c r="AI325" s="323" t="s">
        <v>4575</v>
      </c>
      <c r="AJ325" s="302"/>
    </row>
    <row r="326" spans="1:36">
      <c r="A326" s="308" t="s">
        <v>4869</v>
      </c>
      <c r="B326" s="292">
        <v>12.34</v>
      </c>
      <c r="C326" s="293">
        <f t="shared" si="1"/>
        <v>0.24679999999999999</v>
      </c>
      <c r="D326" s="294">
        <f t="shared" si="2"/>
        <v>0.24679999999999999</v>
      </c>
      <c r="E326" s="295">
        <v>50</v>
      </c>
      <c r="F326" s="295">
        <v>8.74</v>
      </c>
      <c r="G326" s="297">
        <f t="shared" si="4"/>
        <v>0.70826580226904379</v>
      </c>
      <c r="H326" s="296">
        <f t="shared" si="5"/>
        <v>4.0199999999999996</v>
      </c>
      <c r="I326" s="298">
        <f t="shared" si="6"/>
        <v>0.3257698541329011</v>
      </c>
      <c r="J326" s="292">
        <f t="shared" si="18"/>
        <v>12340000</v>
      </c>
      <c r="K326" s="299">
        <v>2009</v>
      </c>
      <c r="L326" s="300" t="s">
        <v>16</v>
      </c>
      <c r="M326" s="301"/>
      <c r="N326" s="301"/>
      <c r="O326" s="301"/>
      <c r="P326" s="301">
        <v>16</v>
      </c>
      <c r="Q326" s="299">
        <v>17</v>
      </c>
      <c r="R326" s="301">
        <f t="shared" si="7"/>
        <v>16.5</v>
      </c>
      <c r="S326" s="299">
        <v>28</v>
      </c>
      <c r="T326" s="299">
        <v>32</v>
      </c>
      <c r="U326" s="299">
        <f t="shared" si="8"/>
        <v>-4</v>
      </c>
      <c r="V326" s="299">
        <f t="shared" si="9"/>
        <v>30</v>
      </c>
      <c r="W326" s="301">
        <f t="shared" si="10"/>
        <v>-13.5</v>
      </c>
      <c r="X326" s="304" t="s">
        <v>1609</v>
      </c>
      <c r="Y326" s="304" t="s">
        <v>2108</v>
      </c>
      <c r="Z326" s="304" t="s">
        <v>1541</v>
      </c>
      <c r="AA326" s="294">
        <v>4.7</v>
      </c>
      <c r="AB326" s="292">
        <f t="shared" si="14"/>
        <v>4700000</v>
      </c>
      <c r="AC326" s="292">
        <f t="shared" si="15"/>
        <v>8740000</v>
      </c>
      <c r="AD326" s="295">
        <v>4.0199999999999996</v>
      </c>
      <c r="AE326" s="305">
        <f t="shared" si="16"/>
        <v>4019999.9999999995</v>
      </c>
      <c r="AF326" s="306">
        <f t="shared" si="12"/>
        <v>9.4E-2</v>
      </c>
      <c r="AG326" s="304"/>
      <c r="AH326" s="304"/>
      <c r="AI326" s="323" t="s">
        <v>4870</v>
      </c>
      <c r="AJ326" s="302"/>
    </row>
    <row r="327" spans="1:36">
      <c r="A327" s="308" t="s">
        <v>3266</v>
      </c>
      <c r="B327" s="292">
        <v>126.48</v>
      </c>
      <c r="C327" s="293">
        <f t="shared" si="1"/>
        <v>2.3864150943396227</v>
      </c>
      <c r="D327" s="294">
        <f t="shared" si="2"/>
        <v>2.3864150943396227</v>
      </c>
      <c r="E327" s="295">
        <v>53</v>
      </c>
      <c r="F327" s="295">
        <v>73.400000000000006</v>
      </c>
      <c r="G327" s="297">
        <f t="shared" si="4"/>
        <v>0.58032890575585072</v>
      </c>
      <c r="H327" s="296">
        <f t="shared" si="5"/>
        <v>53.080000000000005</v>
      </c>
      <c r="I327" s="298">
        <f t="shared" si="6"/>
        <v>0.41967109424414928</v>
      </c>
      <c r="J327" s="292">
        <f t="shared" si="18"/>
        <v>126480000</v>
      </c>
      <c r="K327" s="299">
        <v>2009</v>
      </c>
      <c r="L327" s="300" t="s">
        <v>16</v>
      </c>
      <c r="M327" s="301"/>
      <c r="N327" s="301"/>
      <c r="O327" s="301"/>
      <c r="P327" s="301">
        <v>25</v>
      </c>
      <c r="Q327" s="299">
        <v>34</v>
      </c>
      <c r="R327" s="321">
        <f t="shared" si="7"/>
        <v>29.5</v>
      </c>
      <c r="S327" s="299">
        <v>77</v>
      </c>
      <c r="T327" s="299">
        <v>66</v>
      </c>
      <c r="U327" s="312">
        <f t="shared" si="8"/>
        <v>11</v>
      </c>
      <c r="V327" s="312">
        <f t="shared" si="9"/>
        <v>71.5</v>
      </c>
      <c r="W327" s="312">
        <f t="shared" si="10"/>
        <v>-42</v>
      </c>
      <c r="X327" s="304" t="s">
        <v>1990</v>
      </c>
      <c r="Y327" s="304" t="s">
        <v>1991</v>
      </c>
      <c r="Z327" s="304" t="s">
        <v>1547</v>
      </c>
      <c r="AA327" s="294">
        <v>21</v>
      </c>
      <c r="AB327" s="292">
        <f t="shared" si="14"/>
        <v>21000000</v>
      </c>
      <c r="AC327" s="292">
        <f t="shared" si="15"/>
        <v>73400000</v>
      </c>
      <c r="AD327" s="295">
        <v>53.08</v>
      </c>
      <c r="AE327" s="305">
        <f t="shared" si="16"/>
        <v>53080000</v>
      </c>
      <c r="AF327" s="306">
        <f t="shared" si="12"/>
        <v>0.39622641509433965</v>
      </c>
      <c r="AG327" s="304"/>
      <c r="AH327" s="304"/>
      <c r="AI327" s="323" t="s">
        <v>3267</v>
      </c>
      <c r="AJ327" s="302"/>
    </row>
    <row r="328" spans="1:36">
      <c r="A328" s="308" t="s">
        <v>4770</v>
      </c>
      <c r="B328" s="292">
        <v>22.99</v>
      </c>
      <c r="C328" s="293">
        <f t="shared" si="1"/>
        <v>0.41799999999999998</v>
      </c>
      <c r="D328" s="294">
        <f t="shared" si="2"/>
        <v>0.41799999999999998</v>
      </c>
      <c r="E328" s="295">
        <v>55</v>
      </c>
      <c r="F328" s="295">
        <v>16.12</v>
      </c>
      <c r="G328" s="297">
        <f t="shared" si="4"/>
        <v>0.70117442366246208</v>
      </c>
      <c r="H328" s="296">
        <f t="shared" si="5"/>
        <v>6.86</v>
      </c>
      <c r="I328" s="298">
        <f t="shared" si="6"/>
        <v>0.29839060461070033</v>
      </c>
      <c r="J328" s="292">
        <f t="shared" si="18"/>
        <v>22990000</v>
      </c>
      <c r="K328" s="299">
        <v>2009</v>
      </c>
      <c r="L328" s="300" t="s">
        <v>16</v>
      </c>
      <c r="M328" s="301"/>
      <c r="N328" s="301"/>
      <c r="O328" s="301"/>
      <c r="P328" s="301">
        <v>38</v>
      </c>
      <c r="Q328" s="299">
        <v>54</v>
      </c>
      <c r="R328" s="301">
        <f t="shared" si="7"/>
        <v>46</v>
      </c>
      <c r="S328" s="299">
        <v>44</v>
      </c>
      <c r="T328" s="299">
        <v>57</v>
      </c>
      <c r="U328" s="299">
        <f t="shared" si="8"/>
        <v>-13</v>
      </c>
      <c r="V328" s="299">
        <f t="shared" si="9"/>
        <v>50.5</v>
      </c>
      <c r="W328" s="301">
        <f t="shared" si="10"/>
        <v>-4.5</v>
      </c>
      <c r="X328" s="304" t="s">
        <v>1550</v>
      </c>
      <c r="Y328" s="304" t="s">
        <v>2222</v>
      </c>
      <c r="Z328" s="304" t="s">
        <v>1547</v>
      </c>
      <c r="AA328" s="294">
        <v>5.5</v>
      </c>
      <c r="AB328" s="292">
        <f t="shared" si="14"/>
        <v>5500000</v>
      </c>
      <c r="AC328" s="292">
        <f t="shared" si="15"/>
        <v>16120000.000000002</v>
      </c>
      <c r="AD328" s="295">
        <v>6.86</v>
      </c>
      <c r="AE328" s="305">
        <f t="shared" si="16"/>
        <v>6860000</v>
      </c>
      <c r="AF328" s="306">
        <f t="shared" si="12"/>
        <v>0.1</v>
      </c>
      <c r="AG328" s="304"/>
      <c r="AH328" s="304"/>
      <c r="AI328" s="323" t="s">
        <v>4771</v>
      </c>
      <c r="AJ328" s="302"/>
    </row>
    <row r="329" spans="1:36">
      <c r="A329" s="308" t="s">
        <v>3990</v>
      </c>
      <c r="B329" s="292">
        <v>85.28</v>
      </c>
      <c r="C329" s="293">
        <f t="shared" si="1"/>
        <v>1.470344827586207</v>
      </c>
      <c r="D329" s="294">
        <f t="shared" si="2"/>
        <v>1.470344827586207</v>
      </c>
      <c r="E329" s="295">
        <v>58</v>
      </c>
      <c r="F329" s="295">
        <v>29.58</v>
      </c>
      <c r="G329" s="297">
        <f t="shared" si="4"/>
        <v>0.34685741088180111</v>
      </c>
      <c r="H329" s="296">
        <f t="shared" si="5"/>
        <v>55.7</v>
      </c>
      <c r="I329" s="298">
        <f t="shared" si="6"/>
        <v>0.65314258911819889</v>
      </c>
      <c r="J329" s="292">
        <f t="shared" si="18"/>
        <v>85280000</v>
      </c>
      <c r="K329" s="299">
        <v>2009</v>
      </c>
      <c r="L329" s="300" t="s">
        <v>16</v>
      </c>
      <c r="M329" s="301"/>
      <c r="N329" s="301"/>
      <c r="O329" s="301"/>
      <c r="P329" s="301">
        <v>12</v>
      </c>
      <c r="Q329" s="299">
        <v>27</v>
      </c>
      <c r="R329" s="321">
        <f t="shared" si="7"/>
        <v>19.5</v>
      </c>
      <c r="S329" s="299">
        <v>31</v>
      </c>
      <c r="T329" s="299">
        <v>51</v>
      </c>
      <c r="U329" s="312">
        <f t="shared" si="8"/>
        <v>-20</v>
      </c>
      <c r="V329" s="312">
        <f t="shared" si="9"/>
        <v>41</v>
      </c>
      <c r="W329" s="312">
        <f t="shared" si="10"/>
        <v>-21.5</v>
      </c>
      <c r="X329" s="304" t="s">
        <v>1550</v>
      </c>
      <c r="Y329" s="304" t="s">
        <v>1623</v>
      </c>
      <c r="Z329" s="304" t="s">
        <v>1547</v>
      </c>
      <c r="AA329" s="294">
        <v>6.6</v>
      </c>
      <c r="AB329" s="292">
        <f t="shared" si="14"/>
        <v>6600000</v>
      </c>
      <c r="AC329" s="292">
        <f t="shared" si="15"/>
        <v>29580000</v>
      </c>
      <c r="AD329" s="295">
        <v>55.7</v>
      </c>
      <c r="AE329" s="305">
        <f t="shared" si="16"/>
        <v>55700000</v>
      </c>
      <c r="AF329" s="306">
        <f t="shared" si="12"/>
        <v>0.11379310344827585</v>
      </c>
      <c r="AG329" s="304"/>
      <c r="AH329" s="304"/>
      <c r="AI329" s="323" t="s">
        <v>3991</v>
      </c>
      <c r="AJ329" s="302"/>
    </row>
    <row r="330" spans="1:36">
      <c r="A330" s="308" t="s">
        <v>4130</v>
      </c>
      <c r="B330" s="292">
        <v>75.94</v>
      </c>
      <c r="C330" s="293">
        <f t="shared" si="1"/>
        <v>1.2871186440677966</v>
      </c>
      <c r="D330" s="294">
        <f t="shared" si="2"/>
        <v>1.2871186440677966</v>
      </c>
      <c r="E330" s="295">
        <v>59</v>
      </c>
      <c r="F330" s="295">
        <v>35.92</v>
      </c>
      <c r="G330" s="297">
        <f t="shared" si="4"/>
        <v>0.47300500395048728</v>
      </c>
      <c r="H330" s="296">
        <f t="shared" si="5"/>
        <v>40.019999999999996</v>
      </c>
      <c r="I330" s="298">
        <f t="shared" si="6"/>
        <v>0.52699499604951272</v>
      </c>
      <c r="J330" s="292">
        <f t="shared" si="18"/>
        <v>75940000</v>
      </c>
      <c r="K330" s="299">
        <v>2009</v>
      </c>
      <c r="L330" s="300" t="s">
        <v>16</v>
      </c>
      <c r="M330" s="301"/>
      <c r="N330" s="301"/>
      <c r="O330" s="301"/>
      <c r="P330" s="301">
        <v>12</v>
      </c>
      <c r="Q330" s="299">
        <v>36</v>
      </c>
      <c r="R330" s="301">
        <f t="shared" si="7"/>
        <v>24</v>
      </c>
      <c r="S330" s="299">
        <v>47</v>
      </c>
      <c r="T330" s="299">
        <v>51</v>
      </c>
      <c r="U330" s="299">
        <f t="shared" si="8"/>
        <v>-4</v>
      </c>
      <c r="V330" s="299">
        <f t="shared" si="9"/>
        <v>49</v>
      </c>
      <c r="W330" s="301">
        <f t="shared" si="10"/>
        <v>-25</v>
      </c>
      <c r="X330" s="304" t="s">
        <v>1701</v>
      </c>
      <c r="Y330" s="304" t="s">
        <v>4131</v>
      </c>
      <c r="Z330" s="304" t="s">
        <v>1557</v>
      </c>
      <c r="AA330" s="294">
        <v>11.6</v>
      </c>
      <c r="AB330" s="292">
        <f t="shared" si="14"/>
        <v>11600000</v>
      </c>
      <c r="AC330" s="292">
        <f t="shared" si="15"/>
        <v>35920000</v>
      </c>
      <c r="AD330" s="295">
        <v>40.020000000000003</v>
      </c>
      <c r="AE330" s="305">
        <f t="shared" si="16"/>
        <v>40020000</v>
      </c>
      <c r="AF330" s="306">
        <f t="shared" si="12"/>
        <v>0.19661016949152541</v>
      </c>
      <c r="AG330" s="304"/>
      <c r="AH330" s="304"/>
      <c r="AI330" s="323" t="s">
        <v>4132</v>
      </c>
      <c r="AJ330" s="302"/>
    </row>
    <row r="331" spans="1:36">
      <c r="A331" s="308" t="s">
        <v>2990</v>
      </c>
      <c r="B331" s="292">
        <v>171.83</v>
      </c>
      <c r="C331" s="293">
        <f t="shared" si="1"/>
        <v>2.8638333333333335</v>
      </c>
      <c r="D331" s="294">
        <f t="shared" si="2"/>
        <v>2.8638333333333335</v>
      </c>
      <c r="E331" s="295">
        <v>60</v>
      </c>
      <c r="F331" s="295">
        <v>109.2</v>
      </c>
      <c r="G331" s="297">
        <f t="shared" si="4"/>
        <v>0.63551184310073905</v>
      </c>
      <c r="H331" s="296">
        <f t="shared" si="5"/>
        <v>62.63</v>
      </c>
      <c r="I331" s="298">
        <f t="shared" si="6"/>
        <v>0.3644881568992609</v>
      </c>
      <c r="J331" s="292">
        <f t="shared" si="18"/>
        <v>171830000</v>
      </c>
      <c r="K331" s="299">
        <v>2009</v>
      </c>
      <c r="L331" s="300" t="s">
        <v>16</v>
      </c>
      <c r="M331" s="301"/>
      <c r="N331" s="301"/>
      <c r="O331" s="301"/>
      <c r="P331" s="301">
        <v>12</v>
      </c>
      <c r="Q331" s="299">
        <v>23</v>
      </c>
      <c r="R331" s="321">
        <f t="shared" si="7"/>
        <v>17.5</v>
      </c>
      <c r="S331" s="299">
        <v>47</v>
      </c>
      <c r="T331" s="299">
        <v>45</v>
      </c>
      <c r="U331" s="312">
        <f t="shared" si="8"/>
        <v>2</v>
      </c>
      <c r="V331" s="312">
        <f t="shared" si="9"/>
        <v>46</v>
      </c>
      <c r="W331" s="312">
        <f t="shared" si="10"/>
        <v>-28.5</v>
      </c>
      <c r="X331" s="304" t="s">
        <v>1550</v>
      </c>
      <c r="Y331" s="304" t="s">
        <v>1550</v>
      </c>
      <c r="Z331" s="304" t="s">
        <v>1547</v>
      </c>
      <c r="AA331" s="294">
        <v>34.299999999999997</v>
      </c>
      <c r="AB331" s="292">
        <f t="shared" si="14"/>
        <v>34300000</v>
      </c>
      <c r="AC331" s="292">
        <f t="shared" si="15"/>
        <v>109200000</v>
      </c>
      <c r="AD331" s="295">
        <v>62.63</v>
      </c>
      <c r="AE331" s="305">
        <f t="shared" si="16"/>
        <v>62630000</v>
      </c>
      <c r="AF331" s="306">
        <f t="shared" si="12"/>
        <v>0.57166666666666666</v>
      </c>
      <c r="AG331" s="304"/>
      <c r="AH331" s="304"/>
      <c r="AI331" s="323" t="s">
        <v>2991</v>
      </c>
      <c r="AJ331" s="302"/>
    </row>
    <row r="332" spans="1:36">
      <c r="A332" s="308" t="s">
        <v>3520</v>
      </c>
      <c r="B332" s="292">
        <v>124.58</v>
      </c>
      <c r="C332" s="293">
        <f t="shared" si="1"/>
        <v>2.0763333333333334</v>
      </c>
      <c r="D332" s="294">
        <f t="shared" si="2"/>
        <v>2.0763333333333334</v>
      </c>
      <c r="E332" s="295">
        <v>60</v>
      </c>
      <c r="F332" s="295">
        <v>75.28</v>
      </c>
      <c r="G332" s="297">
        <f t="shared" si="4"/>
        <v>0.60427034837052496</v>
      </c>
      <c r="H332" s="296">
        <f t="shared" si="5"/>
        <v>49.3</v>
      </c>
      <c r="I332" s="298">
        <f t="shared" si="6"/>
        <v>0.39572965162947504</v>
      </c>
      <c r="J332" s="292">
        <f t="shared" si="18"/>
        <v>124580000</v>
      </c>
      <c r="K332" s="299">
        <v>2009</v>
      </c>
      <c r="L332" s="300" t="s">
        <v>16</v>
      </c>
      <c r="M332" s="301"/>
      <c r="N332" s="301"/>
      <c r="O332" s="301"/>
      <c r="P332" s="301">
        <v>89</v>
      </c>
      <c r="Q332" s="299">
        <v>80</v>
      </c>
      <c r="R332" s="321">
        <f t="shared" si="7"/>
        <v>84.5</v>
      </c>
      <c r="S332" s="299">
        <v>77</v>
      </c>
      <c r="T332" s="299">
        <v>80</v>
      </c>
      <c r="U332" s="312">
        <f t="shared" si="8"/>
        <v>-3</v>
      </c>
      <c r="V332" s="312">
        <f t="shared" si="9"/>
        <v>78.5</v>
      </c>
      <c r="W332" s="312">
        <f t="shared" si="10"/>
        <v>6</v>
      </c>
      <c r="X332" s="304" t="s">
        <v>1601</v>
      </c>
      <c r="Y332" s="304" t="s">
        <v>3521</v>
      </c>
      <c r="Z332" s="304" t="s">
        <v>1541</v>
      </c>
      <c r="AA332" s="294">
        <v>16.8</v>
      </c>
      <c r="AB332" s="292">
        <f t="shared" si="14"/>
        <v>16800000</v>
      </c>
      <c r="AC332" s="292">
        <f t="shared" si="15"/>
        <v>75280000</v>
      </c>
      <c r="AD332" s="295">
        <v>49.3</v>
      </c>
      <c r="AE332" s="305">
        <f t="shared" si="16"/>
        <v>49300000</v>
      </c>
      <c r="AF332" s="306">
        <f t="shared" si="12"/>
        <v>0.28000000000000003</v>
      </c>
      <c r="AG332" s="304"/>
      <c r="AH332" s="304"/>
      <c r="AI332" s="323" t="s">
        <v>3522</v>
      </c>
      <c r="AJ332" s="302"/>
    </row>
    <row r="333" spans="1:36">
      <c r="A333" s="308" t="s">
        <v>3555</v>
      </c>
      <c r="B333" s="292">
        <v>122.23</v>
      </c>
      <c r="C333" s="293">
        <f t="shared" si="1"/>
        <v>2.0371666666666668</v>
      </c>
      <c r="D333" s="294">
        <f t="shared" si="2"/>
        <v>2.0371666666666668</v>
      </c>
      <c r="E333" s="295">
        <v>60</v>
      </c>
      <c r="F333" s="295">
        <v>37.49</v>
      </c>
      <c r="G333" s="297">
        <f t="shared" si="4"/>
        <v>0.30671684529166326</v>
      </c>
      <c r="H333" s="296">
        <f t="shared" si="5"/>
        <v>84.740000000000009</v>
      </c>
      <c r="I333" s="298">
        <f t="shared" si="6"/>
        <v>0.69328315470833679</v>
      </c>
      <c r="J333" s="292">
        <f t="shared" si="18"/>
        <v>122230000</v>
      </c>
      <c r="K333" s="299">
        <v>2009</v>
      </c>
      <c r="L333" s="300" t="s">
        <v>16</v>
      </c>
      <c r="M333" s="301"/>
      <c r="N333" s="301"/>
      <c r="O333" s="301"/>
      <c r="P333" s="301">
        <v>75</v>
      </c>
      <c r="Q333" s="299">
        <v>74</v>
      </c>
      <c r="R333" s="321">
        <f t="shared" si="7"/>
        <v>74.5</v>
      </c>
      <c r="S333" s="299">
        <v>74</v>
      </c>
      <c r="T333" s="299">
        <v>72</v>
      </c>
      <c r="U333" s="312">
        <f t="shared" si="8"/>
        <v>2</v>
      </c>
      <c r="V333" s="312">
        <f t="shared" si="9"/>
        <v>73</v>
      </c>
      <c r="W333" s="312">
        <f t="shared" si="10"/>
        <v>1.5</v>
      </c>
      <c r="X333" s="304" t="s">
        <v>1641</v>
      </c>
      <c r="Y333" s="304" t="s">
        <v>1642</v>
      </c>
      <c r="Z333" s="304" t="s">
        <v>1541</v>
      </c>
      <c r="AA333" s="294">
        <v>8.6</v>
      </c>
      <c r="AB333" s="292">
        <f t="shared" si="14"/>
        <v>8600000</v>
      </c>
      <c r="AC333" s="292">
        <f t="shared" si="15"/>
        <v>37490000</v>
      </c>
      <c r="AD333" s="295">
        <v>84.74</v>
      </c>
      <c r="AE333" s="305">
        <f t="shared" si="16"/>
        <v>84740000</v>
      </c>
      <c r="AF333" s="306">
        <f t="shared" si="12"/>
        <v>0.14333333333333334</v>
      </c>
      <c r="AG333" s="304"/>
      <c r="AH333" s="304"/>
      <c r="AI333" s="323" t="s">
        <v>3556</v>
      </c>
      <c r="AJ333" s="302"/>
    </row>
    <row r="334" spans="1:36">
      <c r="A334" s="308" t="s">
        <v>3987</v>
      </c>
      <c r="B334" s="292">
        <v>88.3</v>
      </c>
      <c r="C334" s="293">
        <f t="shared" si="1"/>
        <v>1.4716666666666667</v>
      </c>
      <c r="D334" s="294">
        <f t="shared" si="2"/>
        <v>1.4716666666666667</v>
      </c>
      <c r="E334" s="295">
        <v>60</v>
      </c>
      <c r="F334" s="295">
        <v>37.020000000000003</v>
      </c>
      <c r="G334" s="297">
        <f t="shared" si="4"/>
        <v>0.41925254813137036</v>
      </c>
      <c r="H334" s="296">
        <f t="shared" si="5"/>
        <v>50.789999999999992</v>
      </c>
      <c r="I334" s="298">
        <f t="shared" si="6"/>
        <v>0.57519818799546996</v>
      </c>
      <c r="J334" s="292">
        <f t="shared" si="18"/>
        <v>88300000</v>
      </c>
      <c r="K334" s="299">
        <v>2009</v>
      </c>
      <c r="L334" s="300" t="s">
        <v>16</v>
      </c>
      <c r="M334" s="301"/>
      <c r="N334" s="301"/>
      <c r="O334" s="301"/>
      <c r="P334" s="301">
        <v>84</v>
      </c>
      <c r="Q334" s="299">
        <v>64</v>
      </c>
      <c r="R334" s="321">
        <f t="shared" si="7"/>
        <v>74</v>
      </c>
      <c r="S334" s="299">
        <v>71</v>
      </c>
      <c r="T334" s="299">
        <v>73</v>
      </c>
      <c r="U334" s="312">
        <f t="shared" si="8"/>
        <v>-2</v>
      </c>
      <c r="V334" s="312">
        <f t="shared" si="9"/>
        <v>72</v>
      </c>
      <c r="W334" s="312">
        <f t="shared" si="10"/>
        <v>2</v>
      </c>
      <c r="X334" s="313" t="s">
        <v>1534</v>
      </c>
      <c r="Y334" s="304" t="s">
        <v>3988</v>
      </c>
      <c r="Z334" s="304" t="s">
        <v>1541</v>
      </c>
      <c r="AA334" s="294">
        <v>14.1</v>
      </c>
      <c r="AB334" s="292">
        <f t="shared" si="14"/>
        <v>14100000</v>
      </c>
      <c r="AC334" s="292">
        <f t="shared" si="15"/>
        <v>37020000</v>
      </c>
      <c r="AD334" s="295">
        <v>50.79</v>
      </c>
      <c r="AE334" s="305">
        <f t="shared" si="16"/>
        <v>50790000</v>
      </c>
      <c r="AF334" s="306">
        <f t="shared" si="12"/>
        <v>0.23499999999999999</v>
      </c>
      <c r="AG334" s="304"/>
      <c r="AH334" s="304"/>
      <c r="AI334" s="323" t="s">
        <v>3989</v>
      </c>
      <c r="AJ334" s="302"/>
    </row>
    <row r="335" spans="1:36">
      <c r="A335" s="308" t="s">
        <v>4119</v>
      </c>
      <c r="B335" s="292">
        <v>78.14</v>
      </c>
      <c r="C335" s="293">
        <f t="shared" si="1"/>
        <v>1.3023333333333333</v>
      </c>
      <c r="D335" s="294">
        <f t="shared" si="2"/>
        <v>1.3023333333333333</v>
      </c>
      <c r="E335" s="295">
        <v>60</v>
      </c>
      <c r="F335" s="295">
        <v>40.57</v>
      </c>
      <c r="G335" s="297">
        <f t="shared" si="4"/>
        <v>0.5191963143076529</v>
      </c>
      <c r="H335" s="296">
        <f t="shared" si="5"/>
        <v>37.57</v>
      </c>
      <c r="I335" s="298">
        <f t="shared" si="6"/>
        <v>0.48080368569234705</v>
      </c>
      <c r="J335" s="292">
        <f t="shared" si="18"/>
        <v>78140000</v>
      </c>
      <c r="K335" s="299">
        <v>2009</v>
      </c>
      <c r="L335" s="300" t="s">
        <v>16</v>
      </c>
      <c r="M335" s="301"/>
      <c r="N335" s="301"/>
      <c r="O335" s="301"/>
      <c r="P335" s="301">
        <v>64</v>
      </c>
      <c r="Q335" s="299">
        <v>69</v>
      </c>
      <c r="R335" s="301">
        <f t="shared" si="7"/>
        <v>66.5</v>
      </c>
      <c r="S335" s="299">
        <v>38</v>
      </c>
      <c r="T335" s="299">
        <v>50</v>
      </c>
      <c r="U335" s="299">
        <f t="shared" si="8"/>
        <v>-12</v>
      </c>
      <c r="V335" s="299">
        <f t="shared" si="9"/>
        <v>44</v>
      </c>
      <c r="W335" s="301">
        <f t="shared" si="10"/>
        <v>22.5</v>
      </c>
      <c r="X335" s="304" t="s">
        <v>1990</v>
      </c>
      <c r="Y335" s="304" t="s">
        <v>4120</v>
      </c>
      <c r="Z335" s="304" t="s">
        <v>1547</v>
      </c>
      <c r="AA335" s="294">
        <v>14</v>
      </c>
      <c r="AB335" s="292">
        <f t="shared" si="14"/>
        <v>14000000</v>
      </c>
      <c r="AC335" s="292">
        <f t="shared" si="15"/>
        <v>40570000</v>
      </c>
      <c r="AD335" s="295">
        <v>37.57</v>
      </c>
      <c r="AE335" s="305">
        <f t="shared" si="16"/>
        <v>37570000</v>
      </c>
      <c r="AF335" s="306">
        <f t="shared" si="12"/>
        <v>0.23333333333333334</v>
      </c>
      <c r="AG335" s="304"/>
      <c r="AH335" s="304"/>
      <c r="AI335" s="323" t="s">
        <v>4121</v>
      </c>
      <c r="AJ335" s="302"/>
    </row>
    <row r="336" spans="1:36">
      <c r="A336" s="308" t="s">
        <v>4366</v>
      </c>
      <c r="B336" s="292">
        <v>62.44</v>
      </c>
      <c r="C336" s="293">
        <f t="shared" si="1"/>
        <v>1.0406666666666666</v>
      </c>
      <c r="D336" s="294">
        <f t="shared" si="2"/>
        <v>1.0406666666666666</v>
      </c>
      <c r="E336" s="295">
        <v>60</v>
      </c>
      <c r="F336" s="295">
        <v>17.3</v>
      </c>
      <c r="G336" s="297">
        <f t="shared" si="4"/>
        <v>0.27706598334401028</v>
      </c>
      <c r="H336" s="296">
        <f t="shared" si="5"/>
        <v>45.14</v>
      </c>
      <c r="I336" s="298">
        <f t="shared" si="6"/>
        <v>0.72293401665598978</v>
      </c>
      <c r="J336" s="292">
        <f t="shared" si="18"/>
        <v>62440000</v>
      </c>
      <c r="K336" s="299">
        <v>2009</v>
      </c>
      <c r="L336" s="300" t="s">
        <v>16</v>
      </c>
      <c r="M336" s="301"/>
      <c r="N336" s="301"/>
      <c r="O336" s="301"/>
      <c r="P336" s="301">
        <v>39</v>
      </c>
      <c r="Q336" s="299">
        <v>50</v>
      </c>
      <c r="R336" s="301">
        <f t="shared" si="7"/>
        <v>44.5</v>
      </c>
      <c r="S336" s="299">
        <v>51</v>
      </c>
      <c r="T336" s="299">
        <v>59</v>
      </c>
      <c r="U336" s="299">
        <f t="shared" si="8"/>
        <v>-8</v>
      </c>
      <c r="V336" s="299">
        <f t="shared" si="9"/>
        <v>55</v>
      </c>
      <c r="W336" s="301">
        <f t="shared" si="10"/>
        <v>-10.5</v>
      </c>
      <c r="X336" s="304" t="s">
        <v>1701</v>
      </c>
      <c r="Y336" s="304" t="s">
        <v>1904</v>
      </c>
      <c r="Z336" s="304" t="s">
        <v>1541</v>
      </c>
      <c r="AA336" s="294">
        <v>7.6</v>
      </c>
      <c r="AB336" s="292">
        <f t="shared" si="14"/>
        <v>7600000</v>
      </c>
      <c r="AC336" s="292">
        <f t="shared" si="15"/>
        <v>17300000</v>
      </c>
      <c r="AD336" s="295">
        <v>45.14</v>
      </c>
      <c r="AE336" s="305">
        <f t="shared" si="16"/>
        <v>45140000</v>
      </c>
      <c r="AF336" s="306">
        <f t="shared" si="12"/>
        <v>0.12666666666666665</v>
      </c>
      <c r="AG336" s="304"/>
      <c r="AH336" s="304"/>
      <c r="AI336" s="323" t="s">
        <v>4367</v>
      </c>
      <c r="AJ336" s="302"/>
    </row>
    <row r="337" spans="1:36">
      <c r="A337" s="308" t="s">
        <v>4368</v>
      </c>
      <c r="B337" s="292">
        <v>62.35</v>
      </c>
      <c r="C337" s="293">
        <f t="shared" si="1"/>
        <v>1.0391666666666668</v>
      </c>
      <c r="D337" s="294">
        <f t="shared" si="2"/>
        <v>1.0391666666666668</v>
      </c>
      <c r="E337" s="295">
        <v>60</v>
      </c>
      <c r="F337" s="295">
        <v>43.33</v>
      </c>
      <c r="G337" s="297">
        <f t="shared" si="4"/>
        <v>0.6949478748997594</v>
      </c>
      <c r="H337" s="296">
        <f t="shared" si="5"/>
        <v>19.020000000000003</v>
      </c>
      <c r="I337" s="298">
        <f t="shared" si="6"/>
        <v>0.3050521251002406</v>
      </c>
      <c r="J337" s="292">
        <f t="shared" si="18"/>
        <v>62350000</v>
      </c>
      <c r="K337" s="299">
        <v>2009</v>
      </c>
      <c r="L337" s="300" t="s">
        <v>16</v>
      </c>
      <c r="M337" s="301"/>
      <c r="N337" s="301"/>
      <c r="O337" s="301"/>
      <c r="P337" s="301">
        <v>14</v>
      </c>
      <c r="Q337" s="299">
        <v>34</v>
      </c>
      <c r="R337" s="301">
        <f t="shared" si="7"/>
        <v>24</v>
      </c>
      <c r="S337" s="299">
        <v>31</v>
      </c>
      <c r="T337" s="299">
        <v>47</v>
      </c>
      <c r="U337" s="299">
        <f t="shared" si="8"/>
        <v>-16</v>
      </c>
      <c r="V337" s="299">
        <f t="shared" si="9"/>
        <v>39</v>
      </c>
      <c r="W337" s="301">
        <f t="shared" si="10"/>
        <v>-15</v>
      </c>
      <c r="X337" s="304" t="s">
        <v>1701</v>
      </c>
      <c r="Y337" s="304" t="s">
        <v>4369</v>
      </c>
      <c r="Z337" s="304" t="s">
        <v>1547</v>
      </c>
      <c r="AA337" s="294">
        <v>19.600000000000001</v>
      </c>
      <c r="AB337" s="292">
        <f t="shared" si="14"/>
        <v>19600000</v>
      </c>
      <c r="AC337" s="292">
        <f t="shared" si="15"/>
        <v>43330000</v>
      </c>
      <c r="AD337" s="295">
        <v>19.02</v>
      </c>
      <c r="AE337" s="305">
        <f t="shared" si="16"/>
        <v>19020000</v>
      </c>
      <c r="AF337" s="306">
        <f t="shared" si="12"/>
        <v>0.32666666666666672</v>
      </c>
      <c r="AG337" s="304"/>
      <c r="AH337" s="304"/>
      <c r="AI337" s="323" t="s">
        <v>4370</v>
      </c>
      <c r="AJ337" s="302"/>
    </row>
    <row r="338" spans="1:36">
      <c r="A338" s="308" t="s">
        <v>4638</v>
      </c>
      <c r="B338" s="292">
        <v>38.31</v>
      </c>
      <c r="C338" s="293">
        <f t="shared" si="1"/>
        <v>0.63850000000000007</v>
      </c>
      <c r="D338" s="294">
        <f t="shared" si="2"/>
        <v>0.63850000000000007</v>
      </c>
      <c r="E338" s="295">
        <v>60</v>
      </c>
      <c r="F338" s="295">
        <v>31.7</v>
      </c>
      <c r="G338" s="297">
        <f t="shared" si="4"/>
        <v>0.82746019316105446</v>
      </c>
      <c r="H338" s="296">
        <f t="shared" si="5"/>
        <v>6.6100000000000012</v>
      </c>
      <c r="I338" s="298">
        <f t="shared" si="6"/>
        <v>0.17253980683894546</v>
      </c>
      <c r="J338" s="292">
        <f t="shared" si="18"/>
        <v>38310000</v>
      </c>
      <c r="K338" s="299">
        <v>2009</v>
      </c>
      <c r="L338" s="300" t="s">
        <v>16</v>
      </c>
      <c r="M338" s="301"/>
      <c r="N338" s="301"/>
      <c r="O338" s="301"/>
      <c r="P338" s="301">
        <v>56</v>
      </c>
      <c r="Q338" s="299">
        <v>61</v>
      </c>
      <c r="R338" s="301">
        <f t="shared" si="7"/>
        <v>58.5</v>
      </c>
      <c r="S338" s="299">
        <v>59</v>
      </c>
      <c r="T338" s="299">
        <v>69</v>
      </c>
      <c r="U338" s="299">
        <f t="shared" si="8"/>
        <v>-10</v>
      </c>
      <c r="V338" s="299">
        <f t="shared" si="9"/>
        <v>64</v>
      </c>
      <c r="W338" s="301">
        <f t="shared" si="10"/>
        <v>-5.5</v>
      </c>
      <c r="X338" s="304" t="s">
        <v>1641</v>
      </c>
      <c r="Y338" s="304" t="s">
        <v>3411</v>
      </c>
      <c r="Z338" s="304" t="s">
        <v>1536</v>
      </c>
      <c r="AA338" s="294">
        <v>9.6999999999999993</v>
      </c>
      <c r="AB338" s="292">
        <f t="shared" si="14"/>
        <v>9700000</v>
      </c>
      <c r="AC338" s="292">
        <f t="shared" si="15"/>
        <v>31700000</v>
      </c>
      <c r="AD338" s="295">
        <v>6.61</v>
      </c>
      <c r="AE338" s="305">
        <f t="shared" si="16"/>
        <v>6610000</v>
      </c>
      <c r="AF338" s="306">
        <f t="shared" si="12"/>
        <v>0.16166666666666665</v>
      </c>
      <c r="AG338" s="304"/>
      <c r="AH338" s="304"/>
      <c r="AI338" s="323" t="s">
        <v>4639</v>
      </c>
      <c r="AJ338" s="302"/>
    </row>
    <row r="339" spans="1:36">
      <c r="A339" s="308" t="s">
        <v>4012</v>
      </c>
      <c r="B339" s="292">
        <v>93.51</v>
      </c>
      <c r="C339" s="293">
        <f t="shared" si="1"/>
        <v>1.4386153846153846</v>
      </c>
      <c r="D339" s="294">
        <f t="shared" si="2"/>
        <v>1.4386153846153846</v>
      </c>
      <c r="E339" s="295">
        <v>65</v>
      </c>
      <c r="F339" s="295">
        <v>44</v>
      </c>
      <c r="G339" s="297">
        <f t="shared" si="4"/>
        <v>0.47053791038391612</v>
      </c>
      <c r="H339" s="296">
        <f t="shared" si="5"/>
        <v>49.510000000000005</v>
      </c>
      <c r="I339" s="298">
        <f t="shared" si="6"/>
        <v>0.52946208961608388</v>
      </c>
      <c r="J339" s="292">
        <f t="shared" si="18"/>
        <v>93510000</v>
      </c>
      <c r="K339" s="299">
        <v>2009</v>
      </c>
      <c r="L339" s="300" t="s">
        <v>16</v>
      </c>
      <c r="M339" s="301"/>
      <c r="N339" s="301"/>
      <c r="O339" s="301"/>
      <c r="P339" s="301">
        <v>32</v>
      </c>
      <c r="Q339" s="299">
        <v>42</v>
      </c>
      <c r="R339" s="321">
        <f t="shared" si="7"/>
        <v>37</v>
      </c>
      <c r="S339" s="299">
        <v>57</v>
      </c>
      <c r="T339" s="299">
        <v>62</v>
      </c>
      <c r="U339" s="312">
        <f t="shared" si="8"/>
        <v>-5</v>
      </c>
      <c r="V339" s="312">
        <f t="shared" si="9"/>
        <v>59.5</v>
      </c>
      <c r="W339" s="312">
        <f t="shared" si="10"/>
        <v>-22.5</v>
      </c>
      <c r="X339" s="304" t="s">
        <v>1757</v>
      </c>
      <c r="Y339" s="304" t="s">
        <v>4013</v>
      </c>
      <c r="Z339" s="304" t="s">
        <v>1541</v>
      </c>
      <c r="AA339" s="294">
        <v>17</v>
      </c>
      <c r="AB339" s="292">
        <f t="shared" si="14"/>
        <v>17000000</v>
      </c>
      <c r="AC339" s="292">
        <f t="shared" si="15"/>
        <v>44000000</v>
      </c>
      <c r="AD339" s="295">
        <v>49.51</v>
      </c>
      <c r="AE339" s="305">
        <f t="shared" si="16"/>
        <v>49510000</v>
      </c>
      <c r="AF339" s="306">
        <f t="shared" si="12"/>
        <v>0.26153846153846155</v>
      </c>
      <c r="AG339" s="304"/>
      <c r="AH339" s="304"/>
      <c r="AI339" s="323" t="s">
        <v>4014</v>
      </c>
      <c r="AJ339" s="302"/>
    </row>
    <row r="340" spans="1:36">
      <c r="A340" s="308" t="s">
        <v>4652</v>
      </c>
      <c r="B340" s="292">
        <v>39.89</v>
      </c>
      <c r="C340" s="293">
        <f t="shared" si="1"/>
        <v>0.61369230769230765</v>
      </c>
      <c r="D340" s="294">
        <f t="shared" si="2"/>
        <v>0.61369230769230765</v>
      </c>
      <c r="E340" s="295">
        <v>65</v>
      </c>
      <c r="F340" s="295">
        <v>19.55</v>
      </c>
      <c r="G340" s="297">
        <f t="shared" si="4"/>
        <v>0.49009776886437706</v>
      </c>
      <c r="H340" s="296">
        <f t="shared" si="5"/>
        <v>20.34</v>
      </c>
      <c r="I340" s="298">
        <f t="shared" si="6"/>
        <v>0.50990223113562294</v>
      </c>
      <c r="J340" s="292">
        <f t="shared" si="18"/>
        <v>39890000</v>
      </c>
      <c r="K340" s="299">
        <v>2009</v>
      </c>
      <c r="L340" s="300" t="s">
        <v>16</v>
      </c>
      <c r="M340" s="301"/>
      <c r="N340" s="301"/>
      <c r="O340" s="301"/>
      <c r="P340" s="301">
        <v>49</v>
      </c>
      <c r="Q340" s="299">
        <v>53</v>
      </c>
      <c r="R340" s="301">
        <f t="shared" si="7"/>
        <v>51</v>
      </c>
      <c r="S340" s="299">
        <v>53</v>
      </c>
      <c r="T340" s="299">
        <v>62</v>
      </c>
      <c r="U340" s="299">
        <f t="shared" si="8"/>
        <v>-9</v>
      </c>
      <c r="V340" s="299">
        <f t="shared" si="9"/>
        <v>57.5</v>
      </c>
      <c r="W340" s="301">
        <f t="shared" si="10"/>
        <v>-6.5</v>
      </c>
      <c r="X340" s="304" t="s">
        <v>1601</v>
      </c>
      <c r="Y340" s="304" t="s">
        <v>4653</v>
      </c>
      <c r="Z340" s="304" t="s">
        <v>1541</v>
      </c>
      <c r="AA340" s="294">
        <v>6.7</v>
      </c>
      <c r="AB340" s="292">
        <f t="shared" si="14"/>
        <v>6700000</v>
      </c>
      <c r="AC340" s="292">
        <f t="shared" si="15"/>
        <v>19550000</v>
      </c>
      <c r="AD340" s="295">
        <v>20.34</v>
      </c>
      <c r="AE340" s="305">
        <f t="shared" si="16"/>
        <v>20340000</v>
      </c>
      <c r="AF340" s="306">
        <f t="shared" si="12"/>
        <v>0.10307692307692308</v>
      </c>
      <c r="AG340" s="304"/>
      <c r="AH340" s="304"/>
      <c r="AI340" s="323" t="s">
        <v>4654</v>
      </c>
      <c r="AJ340" s="302"/>
    </row>
    <row r="341" spans="1:36">
      <c r="A341" s="291" t="s">
        <v>2305</v>
      </c>
      <c r="B341" s="292">
        <v>321.41000000000003</v>
      </c>
      <c r="C341" s="293">
        <f t="shared" si="1"/>
        <v>4.5915714285714291</v>
      </c>
      <c r="D341" s="294">
        <f t="shared" si="2"/>
        <v>4.5915714285714291</v>
      </c>
      <c r="E341" s="295">
        <v>70</v>
      </c>
      <c r="F341" s="295">
        <v>120.5</v>
      </c>
      <c r="G341" s="297">
        <f t="shared" si="4"/>
        <v>0.37491055038735571</v>
      </c>
      <c r="H341" s="296">
        <f t="shared" si="5"/>
        <v>200.91</v>
      </c>
      <c r="I341" s="298">
        <f t="shared" si="6"/>
        <v>0.62508944961264423</v>
      </c>
      <c r="J341" s="292">
        <f t="shared" si="18"/>
        <v>321410000</v>
      </c>
      <c r="K341" s="299">
        <v>2009</v>
      </c>
      <c r="L341" s="300" t="s">
        <v>16</v>
      </c>
      <c r="M341" s="301"/>
      <c r="N341" s="301"/>
      <c r="O341" s="301"/>
      <c r="P341" s="301">
        <v>88</v>
      </c>
      <c r="Q341" s="299">
        <v>69</v>
      </c>
      <c r="R341" s="301">
        <f t="shared" si="7"/>
        <v>78.5</v>
      </c>
      <c r="S341" s="299">
        <v>87</v>
      </c>
      <c r="T341" s="299">
        <v>78</v>
      </c>
      <c r="U341" s="299">
        <f t="shared" si="8"/>
        <v>9</v>
      </c>
      <c r="V341" s="299">
        <f t="shared" si="9"/>
        <v>82.5</v>
      </c>
      <c r="W341" s="301">
        <f t="shared" si="10"/>
        <v>-4</v>
      </c>
      <c r="X341" s="304" t="s">
        <v>1701</v>
      </c>
      <c r="Y341" s="304" t="s">
        <v>2306</v>
      </c>
      <c r="Z341" s="304" t="s">
        <v>1547</v>
      </c>
      <c r="AA341" s="294">
        <v>38</v>
      </c>
      <c r="AB341" s="292">
        <f t="shared" si="14"/>
        <v>38000000</v>
      </c>
      <c r="AC341" s="292">
        <f t="shared" si="15"/>
        <v>120500000</v>
      </c>
      <c r="AD341" s="295">
        <v>200.91</v>
      </c>
      <c r="AE341" s="305">
        <f t="shared" si="16"/>
        <v>200910000</v>
      </c>
      <c r="AF341" s="306">
        <f t="shared" si="12"/>
        <v>0.54285714285714282</v>
      </c>
      <c r="AG341" s="304"/>
      <c r="AH341" s="304"/>
      <c r="AI341" s="323" t="s">
        <v>2307</v>
      </c>
      <c r="AJ341" s="302"/>
    </row>
    <row r="342" spans="1:36">
      <c r="A342" s="308" t="s">
        <v>3911</v>
      </c>
      <c r="B342" s="292">
        <v>108.3</v>
      </c>
      <c r="C342" s="293">
        <f t="shared" si="1"/>
        <v>1.5471428571428572</v>
      </c>
      <c r="D342" s="294">
        <f t="shared" si="2"/>
        <v>1.5471428571428572</v>
      </c>
      <c r="E342" s="295">
        <v>70</v>
      </c>
      <c r="F342" s="295">
        <v>44.27</v>
      </c>
      <c r="G342" s="297">
        <f t="shared" si="4"/>
        <v>0.40877192982456145</v>
      </c>
      <c r="H342" s="296">
        <f t="shared" si="5"/>
        <v>64.05</v>
      </c>
      <c r="I342" s="298">
        <f t="shared" si="6"/>
        <v>0.59141274238227148</v>
      </c>
      <c r="J342" s="292">
        <f t="shared" si="18"/>
        <v>108300000</v>
      </c>
      <c r="K342" s="299">
        <v>2009</v>
      </c>
      <c r="L342" s="300" t="s">
        <v>16</v>
      </c>
      <c r="M342" s="301"/>
      <c r="N342" s="301"/>
      <c r="O342" s="301"/>
      <c r="P342" s="301">
        <v>24</v>
      </c>
      <c r="Q342" s="299">
        <v>38</v>
      </c>
      <c r="R342" s="321">
        <f t="shared" si="7"/>
        <v>31</v>
      </c>
      <c r="S342" s="299">
        <v>53</v>
      </c>
      <c r="T342" s="299">
        <v>47</v>
      </c>
      <c r="U342" s="312">
        <f t="shared" si="8"/>
        <v>6</v>
      </c>
      <c r="V342" s="312">
        <f t="shared" si="9"/>
        <v>50</v>
      </c>
      <c r="W342" s="312">
        <f t="shared" si="10"/>
        <v>-19</v>
      </c>
      <c r="X342" s="304" t="s">
        <v>1550</v>
      </c>
      <c r="Y342" s="304" t="s">
        <v>1623</v>
      </c>
      <c r="Z342" s="304" t="s">
        <v>1541</v>
      </c>
      <c r="AA342" s="294">
        <v>15</v>
      </c>
      <c r="AB342" s="292">
        <f t="shared" si="14"/>
        <v>15000000</v>
      </c>
      <c r="AC342" s="292">
        <f t="shared" si="15"/>
        <v>44270000</v>
      </c>
      <c r="AD342" s="295">
        <v>64.05</v>
      </c>
      <c r="AE342" s="305">
        <f t="shared" si="16"/>
        <v>64050000</v>
      </c>
      <c r="AF342" s="306">
        <f t="shared" si="12"/>
        <v>0.21428571428571427</v>
      </c>
      <c r="AG342" s="304"/>
      <c r="AH342" s="304"/>
      <c r="AI342" s="323" t="s">
        <v>3912</v>
      </c>
      <c r="AJ342" s="302"/>
    </row>
    <row r="343" spans="1:36">
      <c r="A343" s="308" t="s">
        <v>3958</v>
      </c>
      <c r="B343" s="292">
        <v>105.64</v>
      </c>
      <c r="C343" s="293">
        <f t="shared" si="1"/>
        <v>1.5091428571428571</v>
      </c>
      <c r="D343" s="294">
        <f t="shared" si="2"/>
        <v>1.5091428571428571</v>
      </c>
      <c r="E343" s="295">
        <v>70</v>
      </c>
      <c r="F343" s="295">
        <v>42.19</v>
      </c>
      <c r="G343" s="297">
        <f t="shared" si="4"/>
        <v>0.39937523665278302</v>
      </c>
      <c r="H343" s="296">
        <f t="shared" si="5"/>
        <v>63.449999999999996</v>
      </c>
      <c r="I343" s="298">
        <f t="shared" si="6"/>
        <v>0.60062476334721693</v>
      </c>
      <c r="J343" s="292">
        <f t="shared" si="18"/>
        <v>105640000</v>
      </c>
      <c r="K343" s="299">
        <v>2009</v>
      </c>
      <c r="L343" s="300" t="s">
        <v>16</v>
      </c>
      <c r="M343" s="301"/>
      <c r="N343" s="301"/>
      <c r="O343" s="301"/>
      <c r="P343" s="301">
        <v>22</v>
      </c>
      <c r="Q343" s="299">
        <v>39</v>
      </c>
      <c r="R343" s="321">
        <f t="shared" si="7"/>
        <v>30.5</v>
      </c>
      <c r="S343" s="299">
        <v>45</v>
      </c>
      <c r="T343" s="299">
        <v>51</v>
      </c>
      <c r="U343" s="312">
        <f t="shared" si="8"/>
        <v>-6</v>
      </c>
      <c r="V343" s="312">
        <f t="shared" si="9"/>
        <v>48</v>
      </c>
      <c r="W343" s="312">
        <f t="shared" si="10"/>
        <v>-17.5</v>
      </c>
      <c r="X343" s="304" t="s">
        <v>1601</v>
      </c>
      <c r="Y343" s="304" t="s">
        <v>1806</v>
      </c>
      <c r="Z343" s="304" t="s">
        <v>1547</v>
      </c>
      <c r="AA343" s="294">
        <v>12.3</v>
      </c>
      <c r="AB343" s="292">
        <f t="shared" si="14"/>
        <v>12300000</v>
      </c>
      <c r="AC343" s="292">
        <f t="shared" si="15"/>
        <v>42190000</v>
      </c>
      <c r="AD343" s="295">
        <v>63.45</v>
      </c>
      <c r="AE343" s="305">
        <f t="shared" si="16"/>
        <v>63450000</v>
      </c>
      <c r="AF343" s="306">
        <f t="shared" si="12"/>
        <v>0.17571428571428571</v>
      </c>
      <c r="AG343" s="304"/>
      <c r="AH343" s="304"/>
      <c r="AI343" s="323" t="s">
        <v>3959</v>
      </c>
      <c r="AJ343" s="302"/>
    </row>
    <row r="344" spans="1:36">
      <c r="A344" s="291" t="s">
        <v>2112</v>
      </c>
      <c r="B344" s="292">
        <v>440.7</v>
      </c>
      <c r="C344" s="293">
        <f t="shared" si="1"/>
        <v>5.8759999999999994</v>
      </c>
      <c r="D344" s="294">
        <f t="shared" si="2"/>
        <v>5.8759999999999994</v>
      </c>
      <c r="E344" s="295">
        <v>75</v>
      </c>
      <c r="F344" s="295">
        <v>219.5</v>
      </c>
      <c r="G344" s="297">
        <f t="shared" si="4"/>
        <v>0.49807125028363969</v>
      </c>
      <c r="H344" s="296">
        <f t="shared" si="5"/>
        <v>222.99999999999997</v>
      </c>
      <c r="I344" s="298">
        <f t="shared" si="6"/>
        <v>0.50601316088041748</v>
      </c>
      <c r="J344" s="292">
        <f t="shared" si="18"/>
        <v>440700000</v>
      </c>
      <c r="K344" s="299">
        <v>2009</v>
      </c>
      <c r="L344" s="300" t="s">
        <v>16</v>
      </c>
      <c r="M344" s="301"/>
      <c r="N344" s="301"/>
      <c r="O344" s="301"/>
      <c r="P344" s="301">
        <v>21</v>
      </c>
      <c r="Q344" s="299">
        <v>41</v>
      </c>
      <c r="R344" s="301">
        <f t="shared" si="7"/>
        <v>31</v>
      </c>
      <c r="S344" s="299">
        <v>59</v>
      </c>
      <c r="T344" s="299">
        <v>45</v>
      </c>
      <c r="U344" s="299">
        <f t="shared" si="8"/>
        <v>14</v>
      </c>
      <c r="V344" s="299">
        <f t="shared" si="9"/>
        <v>52</v>
      </c>
      <c r="W344" s="301">
        <f t="shared" si="10"/>
        <v>-21</v>
      </c>
      <c r="X344" s="304" t="s">
        <v>1601</v>
      </c>
      <c r="Y344" s="304" t="s">
        <v>2113</v>
      </c>
      <c r="Z344" s="304" t="s">
        <v>1557</v>
      </c>
      <c r="AA344" s="294">
        <v>48.8</v>
      </c>
      <c r="AB344" s="292">
        <f t="shared" si="14"/>
        <v>48800000</v>
      </c>
      <c r="AC344" s="292">
        <f t="shared" si="15"/>
        <v>219500000</v>
      </c>
      <c r="AD344" s="295">
        <v>223</v>
      </c>
      <c r="AE344" s="305">
        <f t="shared" si="16"/>
        <v>223000000</v>
      </c>
      <c r="AF344" s="306">
        <f t="shared" si="12"/>
        <v>0.65066666666666662</v>
      </c>
      <c r="AG344" s="304"/>
      <c r="AH344" s="304"/>
      <c r="AI344" s="323" t="s">
        <v>2114</v>
      </c>
      <c r="AJ344" s="302"/>
    </row>
    <row r="345" spans="1:36">
      <c r="A345" s="308" t="s">
        <v>4446</v>
      </c>
      <c r="B345" s="292">
        <v>71.58</v>
      </c>
      <c r="C345" s="293">
        <f t="shared" si="1"/>
        <v>0.95440000000000003</v>
      </c>
      <c r="D345" s="294">
        <f t="shared" si="2"/>
        <v>0.95440000000000003</v>
      </c>
      <c r="E345" s="295">
        <v>75</v>
      </c>
      <c r="F345" s="295">
        <v>51.85</v>
      </c>
      <c r="G345" s="297">
        <f t="shared" si="4"/>
        <v>0.72436434758312385</v>
      </c>
      <c r="H345" s="296">
        <f t="shared" si="5"/>
        <v>19.729999999999997</v>
      </c>
      <c r="I345" s="298">
        <f t="shared" si="6"/>
        <v>0.27563565241687621</v>
      </c>
      <c r="J345" s="292">
        <f t="shared" si="18"/>
        <v>71580000</v>
      </c>
      <c r="K345" s="299">
        <v>2009</v>
      </c>
      <c r="L345" s="300" t="s">
        <v>16</v>
      </c>
      <c r="M345" s="301"/>
      <c r="N345" s="301"/>
      <c r="O345" s="301"/>
      <c r="P345" s="301">
        <v>68</v>
      </c>
      <c r="Q345" s="299">
        <v>60</v>
      </c>
      <c r="R345" s="301">
        <f t="shared" si="7"/>
        <v>64</v>
      </c>
      <c r="S345" s="299">
        <v>58</v>
      </c>
      <c r="T345" s="299">
        <v>64</v>
      </c>
      <c r="U345" s="299">
        <f t="shared" si="8"/>
        <v>-6</v>
      </c>
      <c r="V345" s="299">
        <f t="shared" si="9"/>
        <v>61</v>
      </c>
      <c r="W345" s="301">
        <f t="shared" si="10"/>
        <v>3</v>
      </c>
      <c r="X345" s="304" t="s">
        <v>1550</v>
      </c>
      <c r="Y345" s="304" t="s">
        <v>1550</v>
      </c>
      <c r="Z345" s="304" t="s">
        <v>1547</v>
      </c>
      <c r="AA345" s="294">
        <v>22.7</v>
      </c>
      <c r="AB345" s="292">
        <f t="shared" si="14"/>
        <v>22700000</v>
      </c>
      <c r="AC345" s="292">
        <f t="shared" si="15"/>
        <v>51850000</v>
      </c>
      <c r="AD345" s="295">
        <v>19.73</v>
      </c>
      <c r="AE345" s="305">
        <f t="shared" si="16"/>
        <v>19730000</v>
      </c>
      <c r="AF345" s="306">
        <f t="shared" si="12"/>
        <v>0.30266666666666664</v>
      </c>
      <c r="AG345" s="304"/>
      <c r="AH345" s="304"/>
      <c r="AI345" s="323" t="s">
        <v>4447</v>
      </c>
      <c r="AJ345" s="302"/>
    </row>
    <row r="346" spans="1:36">
      <c r="A346" s="308" t="s">
        <v>3931</v>
      </c>
      <c r="B346" s="292">
        <v>122.43</v>
      </c>
      <c r="C346" s="293">
        <f t="shared" si="1"/>
        <v>1.530375</v>
      </c>
      <c r="D346" s="294">
        <f t="shared" si="2"/>
        <v>1.530375</v>
      </c>
      <c r="E346" s="295">
        <v>80</v>
      </c>
      <c r="F346" s="295">
        <v>38.57</v>
      </c>
      <c r="G346" s="297">
        <f t="shared" si="4"/>
        <v>0.31503716409376786</v>
      </c>
      <c r="H346" s="296">
        <f t="shared" si="5"/>
        <v>83.86</v>
      </c>
      <c r="I346" s="298">
        <f t="shared" si="6"/>
        <v>0.68496283590623208</v>
      </c>
      <c r="J346" s="292">
        <f t="shared" si="18"/>
        <v>122430000</v>
      </c>
      <c r="K346" s="299">
        <v>2009</v>
      </c>
      <c r="L346" s="300" t="s">
        <v>16</v>
      </c>
      <c r="M346" s="301"/>
      <c r="N346" s="301"/>
      <c r="O346" s="301"/>
      <c r="P346" s="301">
        <v>39</v>
      </c>
      <c r="Q346" s="299">
        <v>45</v>
      </c>
      <c r="R346" s="321">
        <f t="shared" si="7"/>
        <v>42</v>
      </c>
      <c r="S346" s="299">
        <v>42</v>
      </c>
      <c r="T346" s="299">
        <v>57</v>
      </c>
      <c r="U346" s="312">
        <f t="shared" si="8"/>
        <v>-15</v>
      </c>
      <c r="V346" s="312">
        <f t="shared" si="9"/>
        <v>49.5</v>
      </c>
      <c r="W346" s="312">
        <f t="shared" si="10"/>
        <v>-7.5</v>
      </c>
      <c r="X346" s="304" t="s">
        <v>1609</v>
      </c>
      <c r="Y346" s="304" t="s">
        <v>1733</v>
      </c>
      <c r="Z346" s="304" t="s">
        <v>1541</v>
      </c>
      <c r="AA346" s="294">
        <v>14.9</v>
      </c>
      <c r="AB346" s="292">
        <f t="shared" si="14"/>
        <v>14900000</v>
      </c>
      <c r="AC346" s="292">
        <f t="shared" si="15"/>
        <v>38570000</v>
      </c>
      <c r="AD346" s="295">
        <v>83.86</v>
      </c>
      <c r="AE346" s="305">
        <f t="shared" si="16"/>
        <v>83860000</v>
      </c>
      <c r="AF346" s="306">
        <f t="shared" si="12"/>
        <v>0.18625</v>
      </c>
      <c r="AG346" s="304"/>
      <c r="AH346" s="304"/>
      <c r="AI346" s="323" t="s">
        <v>3932</v>
      </c>
      <c r="AJ346" s="302"/>
    </row>
    <row r="347" spans="1:36">
      <c r="A347" s="308" t="s">
        <v>4612</v>
      </c>
      <c r="B347" s="292">
        <v>53.99</v>
      </c>
      <c r="C347" s="293">
        <f t="shared" si="1"/>
        <v>0.674875</v>
      </c>
      <c r="D347" s="294">
        <f t="shared" si="2"/>
        <v>0.674875</v>
      </c>
      <c r="E347" s="295">
        <v>80</v>
      </c>
      <c r="F347" s="295">
        <v>19.670000000000002</v>
      </c>
      <c r="G347" s="297">
        <f t="shared" si="4"/>
        <v>0.36432672717169851</v>
      </c>
      <c r="H347" s="296">
        <f t="shared" si="5"/>
        <v>34.32</v>
      </c>
      <c r="I347" s="298">
        <f t="shared" si="6"/>
        <v>0.63567327282830155</v>
      </c>
      <c r="J347" s="292">
        <f t="shared" si="18"/>
        <v>53990000</v>
      </c>
      <c r="K347" s="299">
        <v>2009</v>
      </c>
      <c r="L347" s="300" t="s">
        <v>16</v>
      </c>
      <c r="M347" s="301"/>
      <c r="N347" s="301"/>
      <c r="O347" s="301"/>
      <c r="P347" s="301">
        <v>37</v>
      </c>
      <c r="Q347" s="299">
        <v>49</v>
      </c>
      <c r="R347" s="301">
        <f t="shared" si="7"/>
        <v>43</v>
      </c>
      <c r="S347" s="299">
        <v>40</v>
      </c>
      <c r="T347" s="299">
        <v>41</v>
      </c>
      <c r="U347" s="299">
        <f t="shared" si="8"/>
        <v>-1</v>
      </c>
      <c r="V347" s="299">
        <f t="shared" si="9"/>
        <v>40.5</v>
      </c>
      <c r="W347" s="301">
        <f t="shared" si="10"/>
        <v>2.5</v>
      </c>
      <c r="X347" s="304" t="s">
        <v>1935</v>
      </c>
      <c r="Y347" s="304" t="s">
        <v>1936</v>
      </c>
      <c r="Z347" s="304" t="s">
        <v>1541</v>
      </c>
      <c r="AA347" s="294">
        <v>5.45</v>
      </c>
      <c r="AB347" s="292">
        <f t="shared" si="14"/>
        <v>5450000</v>
      </c>
      <c r="AC347" s="292">
        <f t="shared" si="15"/>
        <v>19670000</v>
      </c>
      <c r="AD347" s="295">
        <v>34.32</v>
      </c>
      <c r="AE347" s="305">
        <f t="shared" si="16"/>
        <v>34320000</v>
      </c>
      <c r="AF347" s="306">
        <f t="shared" si="12"/>
        <v>6.8125000000000005E-2</v>
      </c>
      <c r="AG347" s="304"/>
      <c r="AH347" s="304"/>
      <c r="AI347" s="323" t="s">
        <v>4613</v>
      </c>
      <c r="AJ347" s="302"/>
    </row>
    <row r="348" spans="1:36">
      <c r="A348" s="291" t="s">
        <v>2374</v>
      </c>
      <c r="B348" s="292">
        <v>363.1</v>
      </c>
      <c r="C348" s="293">
        <f t="shared" si="1"/>
        <v>4.2717647058823536</v>
      </c>
      <c r="D348" s="294">
        <f t="shared" si="2"/>
        <v>4.2717647058823536</v>
      </c>
      <c r="E348" s="295">
        <v>85</v>
      </c>
      <c r="F348" s="295">
        <v>155.1</v>
      </c>
      <c r="G348" s="297">
        <f t="shared" si="4"/>
        <v>0.42715505370421369</v>
      </c>
      <c r="H348" s="296">
        <f t="shared" si="5"/>
        <v>208.00000000000003</v>
      </c>
      <c r="I348" s="298">
        <f t="shared" si="6"/>
        <v>0.57284494629578631</v>
      </c>
      <c r="J348" s="292">
        <f t="shared" si="18"/>
        <v>363100000</v>
      </c>
      <c r="K348" s="299">
        <v>2009</v>
      </c>
      <c r="L348" s="300" t="s">
        <v>16</v>
      </c>
      <c r="M348" s="301"/>
      <c r="N348" s="301"/>
      <c r="O348" s="301"/>
      <c r="P348" s="301">
        <v>28</v>
      </c>
      <c r="Q348" s="299">
        <v>45</v>
      </c>
      <c r="R348" s="301">
        <f t="shared" si="7"/>
        <v>36.5</v>
      </c>
      <c r="S348" s="299">
        <v>76</v>
      </c>
      <c r="T348" s="299">
        <v>67</v>
      </c>
      <c r="U348" s="299">
        <f t="shared" si="8"/>
        <v>9</v>
      </c>
      <c r="V348" s="299">
        <f t="shared" si="9"/>
        <v>71.5</v>
      </c>
      <c r="W348" s="301">
        <f t="shared" si="10"/>
        <v>-35</v>
      </c>
      <c r="X348" s="304" t="s">
        <v>1609</v>
      </c>
      <c r="Y348" s="304" t="s">
        <v>2019</v>
      </c>
      <c r="Z348" s="304" t="s">
        <v>1557</v>
      </c>
      <c r="AA348" s="294">
        <v>70.900000000000006</v>
      </c>
      <c r="AB348" s="292">
        <f t="shared" si="14"/>
        <v>70900000</v>
      </c>
      <c r="AC348" s="292">
        <f t="shared" si="15"/>
        <v>155100000</v>
      </c>
      <c r="AD348" s="295">
        <v>208</v>
      </c>
      <c r="AE348" s="305">
        <f t="shared" si="16"/>
        <v>208000000</v>
      </c>
      <c r="AF348" s="306">
        <f t="shared" si="12"/>
        <v>0.83411764705882363</v>
      </c>
      <c r="AG348" s="304"/>
      <c r="AH348" s="304"/>
      <c r="AI348" s="323" t="s">
        <v>2375</v>
      </c>
      <c r="AJ348" s="302"/>
    </row>
    <row r="349" spans="1:36">
      <c r="A349" s="308" t="s">
        <v>3172</v>
      </c>
      <c r="B349" s="292">
        <v>219.1</v>
      </c>
      <c r="C349" s="293">
        <f t="shared" si="1"/>
        <v>2.5776470588235294</v>
      </c>
      <c r="D349" s="294">
        <f t="shared" si="2"/>
        <v>2.5776470588235294</v>
      </c>
      <c r="E349" s="295">
        <v>85</v>
      </c>
      <c r="F349" s="295">
        <v>112.73</v>
      </c>
      <c r="G349" s="297">
        <f t="shared" si="4"/>
        <v>0.5145139205842082</v>
      </c>
      <c r="H349" s="296">
        <f t="shared" si="5"/>
        <v>106.36999999999999</v>
      </c>
      <c r="I349" s="298">
        <f t="shared" si="6"/>
        <v>0.48548607941579186</v>
      </c>
      <c r="J349" s="292">
        <f t="shared" si="18"/>
        <v>219100000</v>
      </c>
      <c r="K349" s="299">
        <v>2009</v>
      </c>
      <c r="L349" s="300" t="s">
        <v>16</v>
      </c>
      <c r="M349" s="301"/>
      <c r="N349" s="301"/>
      <c r="O349" s="301"/>
      <c r="P349" s="301">
        <v>56</v>
      </c>
      <c r="Q349" s="299">
        <v>57</v>
      </c>
      <c r="R349" s="321">
        <f t="shared" si="7"/>
        <v>56.5</v>
      </c>
      <c r="S349" s="299">
        <v>63</v>
      </c>
      <c r="T349" s="299">
        <v>53</v>
      </c>
      <c r="U349" s="312">
        <f t="shared" si="8"/>
        <v>10</v>
      </c>
      <c r="V349" s="312">
        <f t="shared" si="9"/>
        <v>58</v>
      </c>
      <c r="W349" s="312">
        <f t="shared" si="10"/>
        <v>-1.5</v>
      </c>
      <c r="X349" s="304" t="s">
        <v>1550</v>
      </c>
      <c r="Y349" s="304" t="s">
        <v>1623</v>
      </c>
      <c r="Z349" s="304" t="s">
        <v>1547</v>
      </c>
      <c r="AA349" s="294">
        <v>22.1</v>
      </c>
      <c r="AB349" s="292">
        <f t="shared" si="14"/>
        <v>22100000</v>
      </c>
      <c r="AC349" s="292">
        <f t="shared" si="15"/>
        <v>112730000</v>
      </c>
      <c r="AD349" s="295">
        <v>106.37</v>
      </c>
      <c r="AE349" s="305">
        <f t="shared" si="16"/>
        <v>106370000</v>
      </c>
      <c r="AF349" s="306">
        <f t="shared" si="12"/>
        <v>0.26</v>
      </c>
      <c r="AG349" s="304"/>
      <c r="AH349" s="304"/>
      <c r="AI349" s="323" t="s">
        <v>3173</v>
      </c>
      <c r="AJ349" s="302"/>
    </row>
    <row r="350" spans="1:36">
      <c r="A350" s="291" t="s">
        <v>1781</v>
      </c>
      <c r="B350" s="292">
        <v>886.68</v>
      </c>
      <c r="C350" s="293">
        <f t="shared" si="1"/>
        <v>9.8520000000000003</v>
      </c>
      <c r="D350" s="294">
        <f t="shared" si="2"/>
        <v>9.8520000000000003</v>
      </c>
      <c r="E350" s="295">
        <v>90</v>
      </c>
      <c r="F350" s="295">
        <v>196.57</v>
      </c>
      <c r="G350" s="297">
        <f t="shared" si="4"/>
        <v>0.22169215500518791</v>
      </c>
      <c r="H350" s="296">
        <f t="shared" si="5"/>
        <v>690.1099999999999</v>
      </c>
      <c r="I350" s="298">
        <f t="shared" si="6"/>
        <v>0.77830784499481209</v>
      </c>
      <c r="J350" s="292">
        <f t="shared" si="18"/>
        <v>886680000</v>
      </c>
      <c r="K350" s="299">
        <v>2009</v>
      </c>
      <c r="L350" s="300" t="s">
        <v>16</v>
      </c>
      <c r="M350" s="301"/>
      <c r="N350" s="301"/>
      <c r="O350" s="301"/>
      <c r="P350" s="301">
        <v>45</v>
      </c>
      <c r="Q350" s="299">
        <v>50</v>
      </c>
      <c r="R350" s="321">
        <f t="shared" si="7"/>
        <v>47.5</v>
      </c>
      <c r="S350" s="299">
        <v>72</v>
      </c>
      <c r="T350" s="299">
        <v>70</v>
      </c>
      <c r="U350" s="292">
        <f t="shared" si="8"/>
        <v>2</v>
      </c>
      <c r="V350" s="299">
        <f t="shared" si="9"/>
        <v>71</v>
      </c>
      <c r="W350" s="321">
        <f t="shared" si="10"/>
        <v>-23.5</v>
      </c>
      <c r="X350" s="304" t="s">
        <v>1601</v>
      </c>
      <c r="Y350" s="304" t="s">
        <v>1782</v>
      </c>
      <c r="Z350" s="304" t="s">
        <v>1557</v>
      </c>
      <c r="AA350" s="294">
        <v>41.7</v>
      </c>
      <c r="AB350" s="292">
        <f t="shared" si="14"/>
        <v>41700000</v>
      </c>
      <c r="AC350" s="292">
        <f t="shared" si="15"/>
        <v>196570000</v>
      </c>
      <c r="AD350" s="295">
        <v>690.11</v>
      </c>
      <c r="AE350" s="305">
        <f t="shared" si="16"/>
        <v>690110000</v>
      </c>
      <c r="AF350" s="306">
        <f t="shared" si="12"/>
        <v>0.46333333333333337</v>
      </c>
      <c r="AG350" s="304"/>
      <c r="AH350" s="304"/>
      <c r="AI350" s="323" t="s">
        <v>1783</v>
      </c>
      <c r="AJ350" s="302"/>
    </row>
    <row r="351" spans="1:36">
      <c r="A351" s="291" t="s">
        <v>2117</v>
      </c>
      <c r="B351" s="292">
        <v>524.02</v>
      </c>
      <c r="C351" s="293">
        <f t="shared" si="1"/>
        <v>5.8224444444444439</v>
      </c>
      <c r="D351" s="294">
        <f t="shared" si="2"/>
        <v>5.8224444444444439</v>
      </c>
      <c r="E351" s="295">
        <v>90</v>
      </c>
      <c r="F351" s="295">
        <v>209.02</v>
      </c>
      <c r="G351" s="297">
        <f t="shared" si="4"/>
        <v>0.39887790542345714</v>
      </c>
      <c r="H351" s="296">
        <f t="shared" si="5"/>
        <v>315</v>
      </c>
      <c r="I351" s="298">
        <f t="shared" si="6"/>
        <v>0.60112209457654286</v>
      </c>
      <c r="J351" s="292">
        <f t="shared" si="18"/>
        <v>524020000</v>
      </c>
      <c r="K351" s="299">
        <v>2009</v>
      </c>
      <c r="L351" s="300" t="s">
        <v>16</v>
      </c>
      <c r="M351" s="301"/>
      <c r="N351" s="301"/>
      <c r="O351" s="301"/>
      <c r="P351" s="301">
        <v>70</v>
      </c>
      <c r="Q351" s="299">
        <v>57</v>
      </c>
      <c r="R351" s="321">
        <f t="shared" si="7"/>
        <v>63.5</v>
      </c>
      <c r="S351" s="299">
        <v>81</v>
      </c>
      <c r="T351" s="299">
        <v>73</v>
      </c>
      <c r="U351" s="292">
        <f t="shared" si="8"/>
        <v>8</v>
      </c>
      <c r="V351" s="299">
        <f t="shared" si="9"/>
        <v>77</v>
      </c>
      <c r="W351" s="321">
        <f t="shared" si="10"/>
        <v>-13.5</v>
      </c>
      <c r="X351" s="304" t="s">
        <v>1609</v>
      </c>
      <c r="Y351" s="304" t="s">
        <v>2118</v>
      </c>
      <c r="Z351" s="304" t="s">
        <v>1541</v>
      </c>
      <c r="AA351" s="294">
        <v>62.3</v>
      </c>
      <c r="AB351" s="292">
        <f t="shared" si="14"/>
        <v>62300000</v>
      </c>
      <c r="AC351" s="292">
        <f t="shared" si="15"/>
        <v>209020000</v>
      </c>
      <c r="AD351" s="295">
        <v>315</v>
      </c>
      <c r="AE351" s="305">
        <f t="shared" si="16"/>
        <v>315000000</v>
      </c>
      <c r="AF351" s="306">
        <f t="shared" si="12"/>
        <v>0.69222222222222218</v>
      </c>
      <c r="AG351" s="304"/>
      <c r="AH351" s="304"/>
      <c r="AI351" s="323" t="s">
        <v>2119</v>
      </c>
      <c r="AJ351" s="302"/>
    </row>
    <row r="352" spans="1:36">
      <c r="A352" s="308" t="s">
        <v>3256</v>
      </c>
      <c r="B352" s="292">
        <v>243.03</v>
      </c>
      <c r="C352" s="293">
        <f t="shared" si="1"/>
        <v>2.4302999999999999</v>
      </c>
      <c r="D352" s="294">
        <f t="shared" si="2"/>
        <v>2.4302999999999999</v>
      </c>
      <c r="E352" s="295">
        <v>100</v>
      </c>
      <c r="F352" s="295">
        <v>124.9</v>
      </c>
      <c r="G352" s="297">
        <f t="shared" si="4"/>
        <v>0.51392832160638602</v>
      </c>
      <c r="H352" s="296">
        <f t="shared" si="5"/>
        <v>118.13000000000001</v>
      </c>
      <c r="I352" s="298">
        <f t="shared" si="6"/>
        <v>0.48607167839361398</v>
      </c>
      <c r="J352" s="292">
        <f t="shared" si="18"/>
        <v>243030000</v>
      </c>
      <c r="K352" s="299">
        <v>2009</v>
      </c>
      <c r="L352" s="300" t="s">
        <v>16</v>
      </c>
      <c r="M352" s="301"/>
      <c r="N352" s="301"/>
      <c r="O352" s="301"/>
      <c r="P352" s="301">
        <v>86</v>
      </c>
      <c r="Q352" s="299">
        <v>66</v>
      </c>
      <c r="R352" s="321">
        <f t="shared" si="7"/>
        <v>76</v>
      </c>
      <c r="S352" s="299">
        <v>70</v>
      </c>
      <c r="T352" s="299">
        <v>67</v>
      </c>
      <c r="U352" s="312">
        <f t="shared" si="8"/>
        <v>3</v>
      </c>
      <c r="V352" s="312">
        <f t="shared" si="9"/>
        <v>68.5</v>
      </c>
      <c r="W352" s="312">
        <f t="shared" si="10"/>
        <v>7.5</v>
      </c>
      <c r="X352" s="304" t="s">
        <v>1601</v>
      </c>
      <c r="Y352" s="304" t="s">
        <v>2113</v>
      </c>
      <c r="Z352" s="304" t="s">
        <v>1541</v>
      </c>
      <c r="AA352" s="294">
        <v>30.3</v>
      </c>
      <c r="AB352" s="292">
        <f t="shared" si="14"/>
        <v>30300000</v>
      </c>
      <c r="AC352" s="292">
        <f t="shared" si="15"/>
        <v>124900000</v>
      </c>
      <c r="AD352" s="295">
        <v>118.13</v>
      </c>
      <c r="AE352" s="305">
        <f t="shared" si="16"/>
        <v>118130000</v>
      </c>
      <c r="AF352" s="306">
        <f t="shared" si="12"/>
        <v>0.30299999999999999</v>
      </c>
      <c r="AG352" s="304"/>
      <c r="AH352" s="304"/>
      <c r="AI352" s="323" t="str">
        <f>HYPERLINK("http://www.amazon.com/gp/product/B00I3BQ2NW/?tag=titb-20","http://www.amazon.com/gp/product/B00I3BQ2NW/?tag=titb-20")</f>
        <v>http://www.amazon.com/gp/product/B00I3BQ2NW/?tag=titb-20</v>
      </c>
      <c r="AJ352" s="302"/>
    </row>
    <row r="353" spans="1:36">
      <c r="A353" s="308" t="s">
        <v>3463</v>
      </c>
      <c r="B353" s="292">
        <v>214.1</v>
      </c>
      <c r="C353" s="293">
        <f t="shared" si="1"/>
        <v>2.141</v>
      </c>
      <c r="D353" s="294">
        <f t="shared" si="2"/>
        <v>2.141</v>
      </c>
      <c r="E353" s="295">
        <v>100</v>
      </c>
      <c r="F353" s="295">
        <v>97.1</v>
      </c>
      <c r="G353" s="297">
        <f t="shared" si="4"/>
        <v>0.45352638953759922</v>
      </c>
      <c r="H353" s="296">
        <f t="shared" si="5"/>
        <v>116.99999999999999</v>
      </c>
      <c r="I353" s="298">
        <f t="shared" si="6"/>
        <v>0.54647361046240073</v>
      </c>
      <c r="J353" s="292">
        <f t="shared" si="18"/>
        <v>214100000</v>
      </c>
      <c r="K353" s="299">
        <v>2009</v>
      </c>
      <c r="L353" s="300" t="s">
        <v>16</v>
      </c>
      <c r="M353" s="301"/>
      <c r="N353" s="301"/>
      <c r="O353" s="301"/>
      <c r="P353" s="301">
        <v>67</v>
      </c>
      <c r="Q353" s="299">
        <v>70</v>
      </c>
      <c r="R353" s="321">
        <f t="shared" si="7"/>
        <v>68.5</v>
      </c>
      <c r="S353" s="299">
        <v>65</v>
      </c>
      <c r="T353" s="299">
        <v>65</v>
      </c>
      <c r="U353" s="312">
        <f t="shared" si="8"/>
        <v>0</v>
      </c>
      <c r="V353" s="312">
        <f t="shared" si="9"/>
        <v>65</v>
      </c>
      <c r="W353" s="312">
        <f t="shared" si="10"/>
        <v>3.5</v>
      </c>
      <c r="X353" s="304" t="s">
        <v>1641</v>
      </c>
      <c r="Y353" s="304" t="s">
        <v>3464</v>
      </c>
      <c r="Z353" s="304" t="s">
        <v>1541</v>
      </c>
      <c r="AA353" s="294">
        <v>25.2</v>
      </c>
      <c r="AB353" s="292">
        <f t="shared" si="14"/>
        <v>25200000</v>
      </c>
      <c r="AC353" s="292">
        <f t="shared" si="15"/>
        <v>97100000</v>
      </c>
      <c r="AD353" s="295">
        <v>117</v>
      </c>
      <c r="AE353" s="305">
        <f t="shared" si="16"/>
        <v>117000000</v>
      </c>
      <c r="AF353" s="306">
        <f t="shared" si="12"/>
        <v>0.252</v>
      </c>
      <c r="AG353" s="304"/>
      <c r="AH353" s="304"/>
      <c r="AI353" s="323" t="str">
        <f>HYPERLINK("http://www.amazon.com/gp/product/B002T4HWLK/?tag=titb-20","http://www.amazon.com/gp/product/B002T4HWLK/?tag=titb-20")</f>
        <v>http://www.amazon.com/gp/product/B002T4HWLK/?tag=titb-20</v>
      </c>
      <c r="AJ353" s="302"/>
    </row>
    <row r="354" spans="1:36">
      <c r="A354" s="308" t="s">
        <v>3965</v>
      </c>
      <c r="B354" s="292">
        <v>150.16</v>
      </c>
      <c r="C354" s="293">
        <f t="shared" si="1"/>
        <v>1.5016</v>
      </c>
      <c r="D354" s="294">
        <f t="shared" si="2"/>
        <v>1.5016</v>
      </c>
      <c r="E354" s="295">
        <v>100</v>
      </c>
      <c r="F354" s="295">
        <v>65.45</v>
      </c>
      <c r="G354" s="297">
        <f t="shared" si="4"/>
        <v>0.43586840703249868</v>
      </c>
      <c r="H354" s="296">
        <f t="shared" si="5"/>
        <v>84.710000000000008</v>
      </c>
      <c r="I354" s="298">
        <f t="shared" si="6"/>
        <v>0.56413159296750137</v>
      </c>
      <c r="J354" s="292">
        <f t="shared" si="18"/>
        <v>150160000</v>
      </c>
      <c r="K354" s="299">
        <v>2009</v>
      </c>
      <c r="L354" s="300" t="s">
        <v>16</v>
      </c>
      <c r="M354" s="301"/>
      <c r="N354" s="301"/>
      <c r="O354" s="301"/>
      <c r="P354" s="301">
        <v>51</v>
      </c>
      <c r="Q354" s="299">
        <v>55</v>
      </c>
      <c r="R354" s="321">
        <f t="shared" si="7"/>
        <v>53</v>
      </c>
      <c r="S354" s="299">
        <v>60</v>
      </c>
      <c r="T354" s="299">
        <v>61</v>
      </c>
      <c r="U354" s="312">
        <f t="shared" si="8"/>
        <v>-1</v>
      </c>
      <c r="V354" s="312">
        <f t="shared" si="9"/>
        <v>60.5</v>
      </c>
      <c r="W354" s="312">
        <f t="shared" si="10"/>
        <v>-7.5</v>
      </c>
      <c r="X354" s="304" t="s">
        <v>1609</v>
      </c>
      <c r="Y354" s="304" t="s">
        <v>1815</v>
      </c>
      <c r="Z354" s="304" t="s">
        <v>1541</v>
      </c>
      <c r="AA354" s="294">
        <v>23.37</v>
      </c>
      <c r="AB354" s="292">
        <f t="shared" si="14"/>
        <v>23370000</v>
      </c>
      <c r="AC354" s="292">
        <f t="shared" si="15"/>
        <v>65450000</v>
      </c>
      <c r="AD354" s="295">
        <v>84.71</v>
      </c>
      <c r="AE354" s="305">
        <f t="shared" si="16"/>
        <v>84710000</v>
      </c>
      <c r="AF354" s="306">
        <f t="shared" si="12"/>
        <v>0.23370000000000002</v>
      </c>
      <c r="AG354" s="304"/>
      <c r="AH354" s="304"/>
      <c r="AI354" s="323" t="s">
        <v>3966</v>
      </c>
      <c r="AJ354" s="302"/>
    </row>
    <row r="355" spans="1:36">
      <c r="A355" s="308" t="s">
        <v>4410</v>
      </c>
      <c r="B355" s="292">
        <v>100.08</v>
      </c>
      <c r="C355" s="293">
        <f t="shared" si="1"/>
        <v>1.0007999999999999</v>
      </c>
      <c r="D355" s="294">
        <f t="shared" si="2"/>
        <v>1.0007999999999999</v>
      </c>
      <c r="E355" s="295">
        <v>100</v>
      </c>
      <c r="F355" s="295">
        <v>77.23</v>
      </c>
      <c r="G355" s="297">
        <f t="shared" si="4"/>
        <v>0.77168265387689849</v>
      </c>
      <c r="H355" s="296">
        <f t="shared" si="5"/>
        <v>22.849999999999998</v>
      </c>
      <c r="I355" s="298">
        <f t="shared" si="6"/>
        <v>0.22831734612310151</v>
      </c>
      <c r="J355" s="292">
        <f t="shared" si="18"/>
        <v>100080000</v>
      </c>
      <c r="K355" s="299">
        <v>2009</v>
      </c>
      <c r="L355" s="300" t="s">
        <v>16</v>
      </c>
      <c r="M355" s="301"/>
      <c r="N355" s="301"/>
      <c r="O355" s="301"/>
      <c r="P355" s="301">
        <v>73</v>
      </c>
      <c r="Q355" s="299">
        <v>71</v>
      </c>
      <c r="R355" s="301">
        <f t="shared" si="7"/>
        <v>72</v>
      </c>
      <c r="S355" s="299">
        <v>59</v>
      </c>
      <c r="T355" s="299">
        <v>64</v>
      </c>
      <c r="U355" s="299">
        <f t="shared" si="8"/>
        <v>-5</v>
      </c>
      <c r="V355" s="299">
        <f t="shared" si="9"/>
        <v>61.5</v>
      </c>
      <c r="W355" s="301">
        <f t="shared" si="10"/>
        <v>10.5</v>
      </c>
      <c r="X355" s="304" t="s">
        <v>1701</v>
      </c>
      <c r="Y355" s="304" t="s">
        <v>4411</v>
      </c>
      <c r="Z355" s="304" t="s">
        <v>1541</v>
      </c>
      <c r="AA355" s="294">
        <v>32.700000000000003</v>
      </c>
      <c r="AB355" s="292">
        <f t="shared" si="14"/>
        <v>32700000.000000004</v>
      </c>
      <c r="AC355" s="292">
        <f t="shared" si="15"/>
        <v>77230000</v>
      </c>
      <c r="AD355" s="295">
        <v>22.85</v>
      </c>
      <c r="AE355" s="305">
        <f t="shared" si="16"/>
        <v>22850000</v>
      </c>
      <c r="AF355" s="306">
        <f t="shared" si="12"/>
        <v>0.32700000000000001</v>
      </c>
      <c r="AG355" s="304"/>
      <c r="AH355" s="304"/>
      <c r="AI355" s="323" t="s">
        <v>4412</v>
      </c>
      <c r="AJ355" s="302"/>
    </row>
    <row r="356" spans="1:36">
      <c r="A356" s="308" t="s">
        <v>4608</v>
      </c>
      <c r="B356" s="292">
        <v>68.77</v>
      </c>
      <c r="C356" s="293">
        <f t="shared" si="1"/>
        <v>0.68769999999999998</v>
      </c>
      <c r="D356" s="294">
        <f t="shared" si="2"/>
        <v>0.68769999999999998</v>
      </c>
      <c r="E356" s="295">
        <v>100</v>
      </c>
      <c r="F356" s="295">
        <v>49.43</v>
      </c>
      <c r="G356" s="297">
        <f t="shared" si="4"/>
        <v>0.71877272066307984</v>
      </c>
      <c r="H356" s="296">
        <f t="shared" si="5"/>
        <v>19.339999999999996</v>
      </c>
      <c r="I356" s="298">
        <f t="shared" si="6"/>
        <v>0.28122727933692016</v>
      </c>
      <c r="J356" s="292">
        <f t="shared" si="18"/>
        <v>68770000</v>
      </c>
      <c r="K356" s="299">
        <v>2009</v>
      </c>
      <c r="L356" s="300" t="s">
        <v>16</v>
      </c>
      <c r="M356" s="301"/>
      <c r="N356" s="301"/>
      <c r="O356" s="301"/>
      <c r="P356" s="301">
        <v>26</v>
      </c>
      <c r="Q356" s="299">
        <v>32</v>
      </c>
      <c r="R356" s="301">
        <f t="shared" si="7"/>
        <v>29</v>
      </c>
      <c r="S356" s="299">
        <v>38</v>
      </c>
      <c r="T356" s="299">
        <v>49</v>
      </c>
      <c r="U356" s="299">
        <f t="shared" si="8"/>
        <v>-11</v>
      </c>
      <c r="V356" s="299">
        <f t="shared" si="9"/>
        <v>43.5</v>
      </c>
      <c r="W356" s="301">
        <f t="shared" si="10"/>
        <v>-14.5</v>
      </c>
      <c r="X356" s="304" t="s">
        <v>1701</v>
      </c>
      <c r="Y356" s="304" t="s">
        <v>3708</v>
      </c>
      <c r="Z356" s="304" t="s">
        <v>1541</v>
      </c>
      <c r="AA356" s="294">
        <v>18.8</v>
      </c>
      <c r="AB356" s="292">
        <f t="shared" si="14"/>
        <v>18800000</v>
      </c>
      <c r="AC356" s="292">
        <f t="shared" si="15"/>
        <v>49430000</v>
      </c>
      <c r="AD356" s="295">
        <v>19.34</v>
      </c>
      <c r="AE356" s="305">
        <f t="shared" si="16"/>
        <v>19340000</v>
      </c>
      <c r="AF356" s="306">
        <f t="shared" si="12"/>
        <v>0.188</v>
      </c>
      <c r="AG356" s="304"/>
      <c r="AH356" s="304"/>
      <c r="AI356" s="323" t="str">
        <f>HYPERLINK("http://www.amazon.com/gp/product/B002WGHM4M/?tag=titb-20","http://www.amazon.com/gp/product/B002WGHM4M/?tag=titb-20")</f>
        <v>http://www.amazon.com/gp/product/B002WGHM4M/?tag=titb-20</v>
      </c>
      <c r="AJ356" s="302"/>
    </row>
    <row r="357" spans="1:36">
      <c r="A357" s="308" t="s">
        <v>3186</v>
      </c>
      <c r="B357" s="292">
        <v>267.04000000000002</v>
      </c>
      <c r="C357" s="293">
        <f t="shared" si="1"/>
        <v>2.5432380952380953</v>
      </c>
      <c r="D357" s="294">
        <f t="shared" si="2"/>
        <v>2.5432380952380953</v>
      </c>
      <c r="E357" s="295">
        <v>105</v>
      </c>
      <c r="F357" s="295">
        <v>104.4</v>
      </c>
      <c r="G357" s="297">
        <f t="shared" si="4"/>
        <v>0.39095266626722586</v>
      </c>
      <c r="H357" s="296">
        <f t="shared" si="5"/>
        <v>162.64000000000001</v>
      </c>
      <c r="I357" s="298">
        <f t="shared" si="6"/>
        <v>0.60904733373277409</v>
      </c>
      <c r="J357" s="292">
        <f t="shared" si="18"/>
        <v>267040000.00000003</v>
      </c>
      <c r="K357" s="299">
        <v>2009</v>
      </c>
      <c r="L357" s="300" t="s">
        <v>16</v>
      </c>
      <c r="M357" s="301"/>
      <c r="N357" s="301"/>
      <c r="O357" s="301"/>
      <c r="P357" s="301">
        <v>84</v>
      </c>
      <c r="Q357" s="299">
        <v>73</v>
      </c>
      <c r="R357" s="301">
        <f t="shared" si="7"/>
        <v>78.5</v>
      </c>
      <c r="S357" s="299">
        <v>72</v>
      </c>
      <c r="T357" s="299">
        <v>72</v>
      </c>
      <c r="U357" s="299">
        <f t="shared" si="8"/>
        <v>0</v>
      </c>
      <c r="V357" s="299">
        <f t="shared" si="9"/>
        <v>72</v>
      </c>
      <c r="W357" s="301">
        <f t="shared" si="10"/>
        <v>6.5</v>
      </c>
      <c r="X357" s="304" t="s">
        <v>1601</v>
      </c>
      <c r="Y357" s="304" t="s">
        <v>3187</v>
      </c>
      <c r="Z357" s="304" t="s">
        <v>1541</v>
      </c>
      <c r="AA357" s="294">
        <v>24.2</v>
      </c>
      <c r="AB357" s="292">
        <f t="shared" si="14"/>
        <v>24200000</v>
      </c>
      <c r="AC357" s="292">
        <f t="shared" si="15"/>
        <v>104400000</v>
      </c>
      <c r="AD357" s="295">
        <v>162.63999999999999</v>
      </c>
      <c r="AE357" s="305">
        <f t="shared" si="16"/>
        <v>162640000</v>
      </c>
      <c r="AF357" s="306">
        <f t="shared" si="12"/>
        <v>0.23047619047619047</v>
      </c>
      <c r="AG357" s="304"/>
      <c r="AH357" s="304"/>
      <c r="AI357" s="323" t="s">
        <v>3188</v>
      </c>
      <c r="AJ357" s="302"/>
    </row>
    <row r="358" spans="1:36">
      <c r="A358" s="308" t="s">
        <v>4029</v>
      </c>
      <c r="B358" s="292">
        <v>185.3</v>
      </c>
      <c r="C358" s="293">
        <f t="shared" si="1"/>
        <v>1.4253846153846155</v>
      </c>
      <c r="D358" s="294">
        <f t="shared" si="2"/>
        <v>1.4253846153846155</v>
      </c>
      <c r="E358" s="295">
        <v>130</v>
      </c>
      <c r="F358" s="295">
        <v>107.5</v>
      </c>
      <c r="G358" s="297">
        <f t="shared" si="4"/>
        <v>0.58014031300593627</v>
      </c>
      <c r="H358" s="296">
        <f t="shared" si="5"/>
        <v>77.7</v>
      </c>
      <c r="I358" s="298">
        <f t="shared" si="6"/>
        <v>0.4193200215866163</v>
      </c>
      <c r="J358" s="292">
        <f t="shared" si="18"/>
        <v>185300000</v>
      </c>
      <c r="K358" s="299">
        <v>2009</v>
      </c>
      <c r="L358" s="300" t="s">
        <v>16</v>
      </c>
      <c r="M358" s="301"/>
      <c r="N358" s="301"/>
      <c r="O358" s="301"/>
      <c r="P358" s="301">
        <v>64</v>
      </c>
      <c r="Q358" s="299">
        <v>56</v>
      </c>
      <c r="R358" s="321">
        <f t="shared" si="7"/>
        <v>60</v>
      </c>
      <c r="S358" s="299">
        <v>68</v>
      </c>
      <c r="T358" s="299">
        <v>77</v>
      </c>
      <c r="U358" s="312">
        <f t="shared" si="8"/>
        <v>-9</v>
      </c>
      <c r="V358" s="312">
        <f t="shared" si="9"/>
        <v>72.5</v>
      </c>
      <c r="W358" s="312">
        <f t="shared" si="10"/>
        <v>-12.5</v>
      </c>
      <c r="X358" s="304" t="s">
        <v>1609</v>
      </c>
      <c r="Y358" s="304" t="s">
        <v>4030</v>
      </c>
      <c r="Z358" s="304" t="s">
        <v>1541</v>
      </c>
      <c r="AA358" s="294">
        <v>55.2</v>
      </c>
      <c r="AB358" s="292">
        <f t="shared" si="14"/>
        <v>55200000</v>
      </c>
      <c r="AC358" s="292">
        <f t="shared" si="15"/>
        <v>107500000</v>
      </c>
      <c r="AD358" s="295">
        <v>77.7</v>
      </c>
      <c r="AE358" s="305">
        <f t="shared" si="16"/>
        <v>77700000</v>
      </c>
      <c r="AF358" s="306">
        <f t="shared" si="12"/>
        <v>0.42461538461538462</v>
      </c>
      <c r="AG358" s="304"/>
      <c r="AH358" s="304"/>
      <c r="AI358" s="323" t="s">
        <v>4031</v>
      </c>
      <c r="AJ358" s="302"/>
    </row>
    <row r="359" spans="1:36">
      <c r="A359" s="308" t="s">
        <v>3053</v>
      </c>
      <c r="B359" s="292">
        <v>385.65</v>
      </c>
      <c r="C359" s="293">
        <f t="shared" si="1"/>
        <v>2.7546428571428572</v>
      </c>
      <c r="D359" s="294">
        <f t="shared" si="2"/>
        <v>2.7546428571428572</v>
      </c>
      <c r="E359" s="295">
        <v>140</v>
      </c>
      <c r="F359" s="295">
        <v>257.7</v>
      </c>
      <c r="G359" s="297">
        <f t="shared" si="4"/>
        <v>0.66822248152469854</v>
      </c>
      <c r="H359" s="296">
        <f t="shared" si="5"/>
        <v>127.95</v>
      </c>
      <c r="I359" s="298">
        <f t="shared" si="6"/>
        <v>0.33177751847530146</v>
      </c>
      <c r="J359" s="292">
        <f t="shared" si="18"/>
        <v>385650000</v>
      </c>
      <c r="K359" s="299">
        <v>2009</v>
      </c>
      <c r="L359" s="300" t="s">
        <v>16</v>
      </c>
      <c r="M359" s="301"/>
      <c r="N359" s="301"/>
      <c r="O359" s="301"/>
      <c r="P359" s="301">
        <v>94</v>
      </c>
      <c r="Q359" s="299">
        <v>83</v>
      </c>
      <c r="R359" s="321">
        <f t="shared" si="7"/>
        <v>88.5</v>
      </c>
      <c r="S359" s="299">
        <v>91</v>
      </c>
      <c r="T359" s="299">
        <v>80</v>
      </c>
      <c r="U359" s="312">
        <f t="shared" si="8"/>
        <v>11</v>
      </c>
      <c r="V359" s="312">
        <f t="shared" si="9"/>
        <v>85.5</v>
      </c>
      <c r="W359" s="312">
        <f t="shared" si="10"/>
        <v>3</v>
      </c>
      <c r="X359" s="304" t="s">
        <v>1609</v>
      </c>
      <c r="Y359" s="304" t="s">
        <v>2194</v>
      </c>
      <c r="Z359" s="304" t="s">
        <v>1547</v>
      </c>
      <c r="AA359" s="294">
        <v>75.2</v>
      </c>
      <c r="AB359" s="292">
        <f t="shared" si="14"/>
        <v>75200000</v>
      </c>
      <c r="AC359" s="292">
        <f t="shared" si="15"/>
        <v>257700000</v>
      </c>
      <c r="AD359" s="295">
        <v>127.95</v>
      </c>
      <c r="AE359" s="305">
        <f t="shared" si="16"/>
        <v>127950000</v>
      </c>
      <c r="AF359" s="306">
        <f t="shared" si="12"/>
        <v>0.53714285714285714</v>
      </c>
      <c r="AG359" s="304"/>
      <c r="AH359" s="304"/>
      <c r="AI359" s="323" t="s">
        <v>3054</v>
      </c>
      <c r="AJ359" s="302"/>
    </row>
    <row r="360" spans="1:36">
      <c r="A360" s="308" t="s">
        <v>2797</v>
      </c>
      <c r="B360" s="292">
        <v>485.9</v>
      </c>
      <c r="C360" s="293">
        <f t="shared" si="1"/>
        <v>3.2393333333333332</v>
      </c>
      <c r="D360" s="294">
        <f t="shared" si="2"/>
        <v>3.2393333333333332</v>
      </c>
      <c r="E360" s="295">
        <v>150</v>
      </c>
      <c r="F360" s="295">
        <v>133.4</v>
      </c>
      <c r="G360" s="297">
        <f t="shared" si="4"/>
        <v>0.27454208684914594</v>
      </c>
      <c r="H360" s="296">
        <f t="shared" si="5"/>
        <v>352.59999999999997</v>
      </c>
      <c r="I360" s="298">
        <f t="shared" si="6"/>
        <v>0.72566371681415931</v>
      </c>
      <c r="J360" s="292">
        <f t="shared" si="18"/>
        <v>485900000</v>
      </c>
      <c r="K360" s="299">
        <v>2009</v>
      </c>
      <c r="L360" s="300" t="s">
        <v>16</v>
      </c>
      <c r="M360" s="301"/>
      <c r="N360" s="301"/>
      <c r="O360" s="301"/>
      <c r="P360" s="301">
        <v>36</v>
      </c>
      <c r="Q360" s="299">
        <v>48</v>
      </c>
      <c r="R360" s="321">
        <f t="shared" si="7"/>
        <v>42</v>
      </c>
      <c r="S360" s="299">
        <v>65</v>
      </c>
      <c r="T360" s="299">
        <v>62</v>
      </c>
      <c r="U360" s="292">
        <f t="shared" si="8"/>
        <v>3</v>
      </c>
      <c r="V360" s="299">
        <f t="shared" si="9"/>
        <v>63.5</v>
      </c>
      <c r="W360" s="321">
        <f t="shared" si="10"/>
        <v>-21.5</v>
      </c>
      <c r="X360" s="304" t="s">
        <v>1534</v>
      </c>
      <c r="Y360" s="304" t="s">
        <v>1653</v>
      </c>
      <c r="Z360" s="304" t="s">
        <v>1557</v>
      </c>
      <c r="AA360" s="294">
        <v>46.2</v>
      </c>
      <c r="AB360" s="292">
        <f t="shared" si="14"/>
        <v>46200000</v>
      </c>
      <c r="AC360" s="292">
        <f t="shared" si="15"/>
        <v>133400000</v>
      </c>
      <c r="AD360" s="295">
        <v>352.6</v>
      </c>
      <c r="AE360" s="305">
        <f t="shared" si="16"/>
        <v>352600000</v>
      </c>
      <c r="AF360" s="306">
        <f t="shared" si="12"/>
        <v>0.308</v>
      </c>
      <c r="AG360" s="304"/>
      <c r="AH360" s="304"/>
      <c r="AI360" s="323" t="s">
        <v>2798</v>
      </c>
      <c r="AJ360" s="302"/>
    </row>
    <row r="361" spans="1:36">
      <c r="A361" s="308" t="s">
        <v>3055</v>
      </c>
      <c r="B361" s="292">
        <v>413</v>
      </c>
      <c r="C361" s="293">
        <f t="shared" si="1"/>
        <v>2.7533333333333334</v>
      </c>
      <c r="D361" s="294">
        <f t="shared" si="2"/>
        <v>2.7533333333333334</v>
      </c>
      <c r="E361" s="295">
        <v>150</v>
      </c>
      <c r="F361" s="295">
        <v>177.2</v>
      </c>
      <c r="G361" s="297">
        <f t="shared" si="4"/>
        <v>0.42905569007263922</v>
      </c>
      <c r="H361" s="296">
        <f t="shared" si="5"/>
        <v>235.8</v>
      </c>
      <c r="I361" s="298">
        <f t="shared" si="6"/>
        <v>0.57094430992736078</v>
      </c>
      <c r="J361" s="292">
        <f t="shared" si="18"/>
        <v>413000000</v>
      </c>
      <c r="K361" s="299">
        <v>2009</v>
      </c>
      <c r="L361" s="300" t="s">
        <v>16</v>
      </c>
      <c r="M361" s="301"/>
      <c r="N361" s="301"/>
      <c r="O361" s="301"/>
      <c r="P361" s="301">
        <v>43</v>
      </c>
      <c r="Q361" s="299">
        <v>42</v>
      </c>
      <c r="R361" s="301">
        <f t="shared" si="7"/>
        <v>42.5</v>
      </c>
      <c r="S361" s="299">
        <v>60</v>
      </c>
      <c r="T361" s="299">
        <v>54</v>
      </c>
      <c r="U361" s="299">
        <f t="shared" si="8"/>
        <v>6</v>
      </c>
      <c r="V361" s="299">
        <f t="shared" si="9"/>
        <v>57</v>
      </c>
      <c r="W361" s="301">
        <f t="shared" si="10"/>
        <v>-14.5</v>
      </c>
      <c r="X361" s="304" t="s">
        <v>1609</v>
      </c>
      <c r="Y361" s="304" t="s">
        <v>2395</v>
      </c>
      <c r="Z361" s="304" t="s">
        <v>1557</v>
      </c>
      <c r="AA361" s="294">
        <v>54.2</v>
      </c>
      <c r="AB361" s="292">
        <f t="shared" si="14"/>
        <v>54200000</v>
      </c>
      <c r="AC361" s="292">
        <f t="shared" si="15"/>
        <v>177200000</v>
      </c>
      <c r="AD361" s="295">
        <v>235.8</v>
      </c>
      <c r="AE361" s="305">
        <f t="shared" si="16"/>
        <v>235800000</v>
      </c>
      <c r="AF361" s="306">
        <f t="shared" si="12"/>
        <v>0.36133333333333334</v>
      </c>
      <c r="AG361" s="304"/>
      <c r="AH361" s="304"/>
      <c r="AI361" s="323" t="s">
        <v>3056</v>
      </c>
      <c r="AJ361" s="302"/>
    </row>
    <row r="362" spans="1:36">
      <c r="A362" s="308" t="s">
        <v>3223</v>
      </c>
      <c r="B362" s="292">
        <v>373.1</v>
      </c>
      <c r="C362" s="293">
        <f t="shared" si="1"/>
        <v>2.4873333333333334</v>
      </c>
      <c r="D362" s="294">
        <f t="shared" si="2"/>
        <v>2.4873333333333334</v>
      </c>
      <c r="E362" s="295">
        <v>150</v>
      </c>
      <c r="F362" s="295">
        <v>179.9</v>
      </c>
      <c r="G362" s="297">
        <f t="shared" si="4"/>
        <v>0.48217636022514071</v>
      </c>
      <c r="H362" s="296">
        <f t="shared" si="5"/>
        <v>193.2</v>
      </c>
      <c r="I362" s="298">
        <f t="shared" si="6"/>
        <v>0.51782363977485923</v>
      </c>
      <c r="J362" s="292">
        <f t="shared" si="18"/>
        <v>373100000</v>
      </c>
      <c r="K362" s="299">
        <v>2009</v>
      </c>
      <c r="L362" s="300" t="s">
        <v>16</v>
      </c>
      <c r="M362" s="301"/>
      <c r="N362" s="301"/>
      <c r="O362" s="301"/>
      <c r="P362" s="301">
        <v>37</v>
      </c>
      <c r="Q362" s="299">
        <v>40</v>
      </c>
      <c r="R362" s="301">
        <f t="shared" si="7"/>
        <v>38.5</v>
      </c>
      <c r="S362" s="299">
        <v>72</v>
      </c>
      <c r="T362" s="299">
        <v>61</v>
      </c>
      <c r="U362" s="299">
        <f t="shared" si="8"/>
        <v>11</v>
      </c>
      <c r="V362" s="299">
        <f t="shared" si="9"/>
        <v>66.5</v>
      </c>
      <c r="W362" s="301">
        <f t="shared" si="10"/>
        <v>-28</v>
      </c>
      <c r="X362" s="304" t="s">
        <v>1609</v>
      </c>
      <c r="Y362" s="304" t="s">
        <v>2194</v>
      </c>
      <c r="Z362" s="304" t="s">
        <v>1541</v>
      </c>
      <c r="AA362" s="294">
        <v>85.1</v>
      </c>
      <c r="AB362" s="292">
        <f t="shared" si="14"/>
        <v>85100000</v>
      </c>
      <c r="AC362" s="292">
        <f t="shared" si="15"/>
        <v>179900000</v>
      </c>
      <c r="AD362" s="295">
        <v>193.2</v>
      </c>
      <c r="AE362" s="305">
        <f t="shared" si="16"/>
        <v>193200000</v>
      </c>
      <c r="AF362" s="306">
        <f t="shared" si="12"/>
        <v>0.56733333333333325</v>
      </c>
      <c r="AG362" s="304"/>
      <c r="AH362" s="304"/>
      <c r="AI362" s="323" t="s">
        <v>3224</v>
      </c>
      <c r="AJ362" s="302"/>
    </row>
    <row r="363" spans="1:36">
      <c r="A363" s="308" t="s">
        <v>3640</v>
      </c>
      <c r="B363" s="292">
        <v>285.10000000000002</v>
      </c>
      <c r="C363" s="293">
        <f t="shared" si="1"/>
        <v>1.9006666666666667</v>
      </c>
      <c r="D363" s="294">
        <f t="shared" si="2"/>
        <v>1.9006666666666667</v>
      </c>
      <c r="E363" s="295">
        <v>150</v>
      </c>
      <c r="F363" s="295">
        <v>119.4</v>
      </c>
      <c r="G363" s="297">
        <f t="shared" si="4"/>
        <v>0.41880042090494563</v>
      </c>
      <c r="H363" s="296">
        <f t="shared" si="5"/>
        <v>173.38000000000002</v>
      </c>
      <c r="I363" s="298">
        <f t="shared" si="6"/>
        <v>0.60813749561557351</v>
      </c>
      <c r="J363" s="292">
        <f t="shared" si="18"/>
        <v>285100000</v>
      </c>
      <c r="K363" s="299">
        <v>2009</v>
      </c>
      <c r="L363" s="300" t="s">
        <v>16</v>
      </c>
      <c r="M363" s="301"/>
      <c r="N363" s="301"/>
      <c r="O363" s="301"/>
      <c r="P363" s="301">
        <v>22</v>
      </c>
      <c r="Q363" s="299">
        <v>41</v>
      </c>
      <c r="R363" s="301">
        <f t="shared" si="7"/>
        <v>31.5</v>
      </c>
      <c r="S363" s="299">
        <v>50</v>
      </c>
      <c r="T363" s="299">
        <v>41</v>
      </c>
      <c r="U363" s="299">
        <f t="shared" si="8"/>
        <v>9</v>
      </c>
      <c r="V363" s="299">
        <f t="shared" si="9"/>
        <v>45.5</v>
      </c>
      <c r="W363" s="301">
        <f t="shared" si="10"/>
        <v>-14</v>
      </c>
      <c r="X363" s="304" t="s">
        <v>1609</v>
      </c>
      <c r="Y363" s="304" t="s">
        <v>2395</v>
      </c>
      <c r="Z363" s="304" t="s">
        <v>1547</v>
      </c>
      <c r="AA363" s="294">
        <v>31.7</v>
      </c>
      <c r="AB363" s="292">
        <f t="shared" si="14"/>
        <v>31700000</v>
      </c>
      <c r="AC363" s="292">
        <f t="shared" si="15"/>
        <v>119400000</v>
      </c>
      <c r="AD363" s="295">
        <v>173.38</v>
      </c>
      <c r="AE363" s="305">
        <f t="shared" si="16"/>
        <v>173380000</v>
      </c>
      <c r="AF363" s="306">
        <f t="shared" si="12"/>
        <v>0.21133333333333332</v>
      </c>
      <c r="AG363" s="304"/>
      <c r="AH363" s="304"/>
      <c r="AI363" s="323" t="s">
        <v>3641</v>
      </c>
      <c r="AJ363" s="302"/>
    </row>
    <row r="364" spans="1:36">
      <c r="A364" s="291" t="s">
        <v>2420</v>
      </c>
      <c r="B364" s="292">
        <v>731.3</v>
      </c>
      <c r="C364" s="293">
        <f t="shared" si="1"/>
        <v>4.1788571428571428</v>
      </c>
      <c r="D364" s="294">
        <f t="shared" si="2"/>
        <v>4.1788571428571428</v>
      </c>
      <c r="E364" s="295">
        <v>175</v>
      </c>
      <c r="F364" s="295">
        <v>293</v>
      </c>
      <c r="G364" s="297">
        <f t="shared" si="4"/>
        <v>0.40065636537672639</v>
      </c>
      <c r="H364" s="296">
        <f t="shared" si="5"/>
        <v>438.3</v>
      </c>
      <c r="I364" s="298">
        <f t="shared" si="6"/>
        <v>0.59934363462327367</v>
      </c>
      <c r="J364" s="315">
        <f>SUM(AC364+AD364*1000000)</f>
        <v>731300000</v>
      </c>
      <c r="K364" s="299">
        <v>2009</v>
      </c>
      <c r="L364" s="300" t="s">
        <v>16</v>
      </c>
      <c r="M364" s="301"/>
      <c r="N364" s="301"/>
      <c r="O364" s="301"/>
      <c r="P364" s="301">
        <v>98</v>
      </c>
      <c r="Q364" s="299">
        <v>88</v>
      </c>
      <c r="R364" s="321">
        <f t="shared" si="7"/>
        <v>93</v>
      </c>
      <c r="S364" s="299">
        <v>86</v>
      </c>
      <c r="T364" s="299">
        <v>88</v>
      </c>
      <c r="U364" s="292">
        <f t="shared" si="8"/>
        <v>-2</v>
      </c>
      <c r="V364" s="299">
        <f t="shared" si="9"/>
        <v>87</v>
      </c>
      <c r="W364" s="321">
        <f t="shared" si="10"/>
        <v>6</v>
      </c>
      <c r="X364" s="304" t="s">
        <v>1601</v>
      </c>
      <c r="Y364" s="304" t="s">
        <v>2421</v>
      </c>
      <c r="Z364" s="304" t="s">
        <v>1547</v>
      </c>
      <c r="AA364" s="294">
        <v>68.099999999999994</v>
      </c>
      <c r="AB364" s="292">
        <f t="shared" si="14"/>
        <v>68100000</v>
      </c>
      <c r="AC364" s="292">
        <f t="shared" si="15"/>
        <v>293000000</v>
      </c>
      <c r="AD364" s="295">
        <v>438.3</v>
      </c>
      <c r="AE364" s="305">
        <f t="shared" si="16"/>
        <v>438300000</v>
      </c>
      <c r="AF364" s="306">
        <f t="shared" si="12"/>
        <v>0.38914285714285712</v>
      </c>
      <c r="AG364" s="304" t="s">
        <v>1615</v>
      </c>
      <c r="AH364" s="304" t="s">
        <v>1846</v>
      </c>
      <c r="AI364" s="323" t="s">
        <v>2422</v>
      </c>
      <c r="AJ364" s="302"/>
    </row>
    <row r="365" spans="1:36">
      <c r="A365" s="308" t="s">
        <v>3434</v>
      </c>
      <c r="B365" s="292">
        <v>381.5</v>
      </c>
      <c r="C365" s="293">
        <f t="shared" si="1"/>
        <v>2.1800000000000002</v>
      </c>
      <c r="D365" s="294">
        <f t="shared" si="2"/>
        <v>2.1800000000000002</v>
      </c>
      <c r="E365" s="295">
        <v>175</v>
      </c>
      <c r="F365" s="295">
        <v>198.4</v>
      </c>
      <c r="G365" s="297">
        <f t="shared" si="4"/>
        <v>0.52005242463958057</v>
      </c>
      <c r="H365" s="296">
        <f t="shared" si="5"/>
        <v>183.2</v>
      </c>
      <c r="I365" s="298">
        <f t="shared" si="6"/>
        <v>0.48020969855832241</v>
      </c>
      <c r="J365" s="292">
        <f>B365*1000000</f>
        <v>381500000</v>
      </c>
      <c r="K365" s="299">
        <v>2009</v>
      </c>
      <c r="L365" s="300" t="s">
        <v>16</v>
      </c>
      <c r="M365" s="301"/>
      <c r="N365" s="301"/>
      <c r="O365" s="301"/>
      <c r="P365" s="301">
        <v>72</v>
      </c>
      <c r="Q365" s="299">
        <v>56</v>
      </c>
      <c r="R365" s="301">
        <f t="shared" si="7"/>
        <v>64</v>
      </c>
      <c r="S365" s="299">
        <v>65</v>
      </c>
      <c r="T365" s="299">
        <v>66</v>
      </c>
      <c r="U365" s="299">
        <f t="shared" si="8"/>
        <v>-1</v>
      </c>
      <c r="V365" s="299">
        <f t="shared" si="9"/>
        <v>65.5</v>
      </c>
      <c r="W365" s="301">
        <f t="shared" si="10"/>
        <v>-1.5</v>
      </c>
      <c r="X365" s="304" t="s">
        <v>1601</v>
      </c>
      <c r="Y365" s="304" t="s">
        <v>1782</v>
      </c>
      <c r="Z365" s="304" t="s">
        <v>1547</v>
      </c>
      <c r="AA365" s="294">
        <v>59.3</v>
      </c>
      <c r="AB365" s="292">
        <f t="shared" si="14"/>
        <v>59300000</v>
      </c>
      <c r="AC365" s="292">
        <f t="shared" si="15"/>
        <v>198400000</v>
      </c>
      <c r="AD365" s="295">
        <v>183.2</v>
      </c>
      <c r="AE365" s="305">
        <f t="shared" si="16"/>
        <v>183200000</v>
      </c>
      <c r="AF365" s="306">
        <f t="shared" si="12"/>
        <v>0.33885714285714286</v>
      </c>
      <c r="AG365" s="304"/>
      <c r="AH365" s="304"/>
      <c r="AI365" s="323" t="s">
        <v>3435</v>
      </c>
      <c r="AJ365" s="302"/>
    </row>
    <row r="366" spans="1:36">
      <c r="A366" s="308" t="s">
        <v>3773</v>
      </c>
      <c r="B366" s="292">
        <v>302.10000000000002</v>
      </c>
      <c r="C366" s="293">
        <f t="shared" si="1"/>
        <v>1.7262857142857144</v>
      </c>
      <c r="D366" s="294">
        <f t="shared" si="2"/>
        <v>1.7262857142857144</v>
      </c>
      <c r="E366" s="295">
        <v>175</v>
      </c>
      <c r="F366" s="295">
        <v>150.19999999999999</v>
      </c>
      <c r="G366" s="297">
        <f t="shared" si="4"/>
        <v>0.49718636213174439</v>
      </c>
      <c r="H366" s="296">
        <f t="shared" si="5"/>
        <v>152.0787740527673</v>
      </c>
      <c r="I366" s="298">
        <f t="shared" si="6"/>
        <v>0.50340540897969976</v>
      </c>
      <c r="J366" s="315">
        <f>SUM(AC366+AD366*1000000)</f>
        <v>302460000</v>
      </c>
      <c r="K366" s="299">
        <v>2009</v>
      </c>
      <c r="L366" s="300" t="s">
        <v>16</v>
      </c>
      <c r="M366" s="301"/>
      <c r="N366" s="301"/>
      <c r="O366" s="301"/>
      <c r="P366" s="301">
        <v>33</v>
      </c>
      <c r="Q366" s="299">
        <v>32</v>
      </c>
      <c r="R366" s="301">
        <f t="shared" si="7"/>
        <v>32.5</v>
      </c>
      <c r="S366" s="299">
        <v>62</v>
      </c>
      <c r="T366" s="299">
        <v>53</v>
      </c>
      <c r="U366" s="299">
        <f t="shared" si="8"/>
        <v>9</v>
      </c>
      <c r="V366" s="299">
        <f t="shared" si="9"/>
        <v>57.5</v>
      </c>
      <c r="W366" s="301">
        <f t="shared" si="10"/>
        <v>-25</v>
      </c>
      <c r="X366" s="304" t="s">
        <v>1609</v>
      </c>
      <c r="Y366" s="304" t="s">
        <v>2194</v>
      </c>
      <c r="Z366" s="304" t="s">
        <v>1541</v>
      </c>
      <c r="AA366" s="294">
        <v>54.7</v>
      </c>
      <c r="AB366" s="292">
        <f t="shared" si="14"/>
        <v>54700000</v>
      </c>
      <c r="AC366" s="292">
        <f t="shared" si="15"/>
        <v>150200000</v>
      </c>
      <c r="AD366" s="295">
        <v>152.26</v>
      </c>
      <c r="AE366" s="305">
        <f t="shared" si="16"/>
        <v>152260000</v>
      </c>
      <c r="AF366" s="306">
        <f t="shared" si="12"/>
        <v>0.31257142857142861</v>
      </c>
      <c r="AG366" s="304"/>
      <c r="AH366" s="304"/>
      <c r="AI366" s="323" t="s">
        <v>3774</v>
      </c>
      <c r="AJ366" s="302"/>
    </row>
    <row r="367" spans="1:36">
      <c r="A367" s="308">
        <v>2012</v>
      </c>
      <c r="B367" s="292">
        <v>769.69</v>
      </c>
      <c r="C367" s="293">
        <f t="shared" si="1"/>
        <v>3.8484500000000001</v>
      </c>
      <c r="D367" s="294">
        <f t="shared" si="2"/>
        <v>3.8484500000000001</v>
      </c>
      <c r="E367" s="295">
        <v>200</v>
      </c>
      <c r="F367" s="295">
        <v>166.12</v>
      </c>
      <c r="G367" s="297">
        <f t="shared" si="4"/>
        <v>0.21582715119073911</v>
      </c>
      <c r="H367" s="296">
        <f t="shared" si="5"/>
        <v>603.57000000000005</v>
      </c>
      <c r="I367" s="298">
        <f t="shared" si="6"/>
        <v>0.78417284880926086</v>
      </c>
      <c r="J367" s="292">
        <f t="shared" ref="J367:J370" si="19">B367*1000000</f>
        <v>769690000</v>
      </c>
      <c r="K367" s="299">
        <v>2009</v>
      </c>
      <c r="L367" s="300" t="s">
        <v>16</v>
      </c>
      <c r="M367" s="301"/>
      <c r="N367" s="301"/>
      <c r="O367" s="301"/>
      <c r="P367" s="301">
        <v>39</v>
      </c>
      <c r="Q367" s="299">
        <v>49</v>
      </c>
      <c r="R367" s="321">
        <f t="shared" si="7"/>
        <v>44</v>
      </c>
      <c r="S367" s="299">
        <v>63</v>
      </c>
      <c r="T367" s="299">
        <v>54</v>
      </c>
      <c r="U367" s="292">
        <f t="shared" si="8"/>
        <v>9</v>
      </c>
      <c r="V367" s="299">
        <f t="shared" si="9"/>
        <v>58.5</v>
      </c>
      <c r="W367" s="321">
        <f t="shared" si="10"/>
        <v>-14.5</v>
      </c>
      <c r="X367" s="304" t="s">
        <v>1609</v>
      </c>
      <c r="Y367" s="304" t="s">
        <v>2194</v>
      </c>
      <c r="Z367" s="304" t="s">
        <v>1547</v>
      </c>
      <c r="AA367" s="294">
        <v>65.3</v>
      </c>
      <c r="AB367" s="292">
        <f t="shared" si="14"/>
        <v>65300000</v>
      </c>
      <c r="AC367" s="292">
        <f t="shared" si="15"/>
        <v>166120000</v>
      </c>
      <c r="AD367" s="295">
        <v>603.57000000000005</v>
      </c>
      <c r="AE367" s="305">
        <f t="shared" si="16"/>
        <v>603570000</v>
      </c>
      <c r="AF367" s="306">
        <f t="shared" si="12"/>
        <v>0.32650000000000001</v>
      </c>
      <c r="AG367" s="304"/>
      <c r="AH367" s="304"/>
      <c r="AI367" s="323" t="s">
        <v>2538</v>
      </c>
      <c r="AJ367" s="302"/>
    </row>
    <row r="368" spans="1:36">
      <c r="A368" s="308" t="s">
        <v>3666</v>
      </c>
      <c r="B368" s="292">
        <v>372</v>
      </c>
      <c r="C368" s="293">
        <f t="shared" si="1"/>
        <v>1.86</v>
      </c>
      <c r="D368" s="294">
        <f t="shared" si="2"/>
        <v>1.86</v>
      </c>
      <c r="E368" s="295">
        <v>200</v>
      </c>
      <c r="F368" s="295">
        <v>125.3</v>
      </c>
      <c r="G368" s="297">
        <f t="shared" si="4"/>
        <v>0.33682795698924728</v>
      </c>
      <c r="H368" s="296">
        <f t="shared" si="5"/>
        <v>246.70000000000002</v>
      </c>
      <c r="I368" s="298">
        <f t="shared" si="6"/>
        <v>0.66317204301075272</v>
      </c>
      <c r="J368" s="292">
        <f t="shared" si="19"/>
        <v>372000000</v>
      </c>
      <c r="K368" s="299">
        <v>2009</v>
      </c>
      <c r="L368" s="300" t="s">
        <v>16</v>
      </c>
      <c r="M368" s="301"/>
      <c r="N368" s="301"/>
      <c r="O368" s="301"/>
      <c r="P368" s="301">
        <v>33</v>
      </c>
      <c r="Q368" s="299">
        <v>52</v>
      </c>
      <c r="R368" s="321">
        <f t="shared" si="7"/>
        <v>42.5</v>
      </c>
      <c r="S368" s="299">
        <v>64</v>
      </c>
      <c r="T368" s="299">
        <v>60</v>
      </c>
      <c r="U368" s="292">
        <f t="shared" si="8"/>
        <v>4</v>
      </c>
      <c r="V368" s="299">
        <f t="shared" si="9"/>
        <v>62</v>
      </c>
      <c r="W368" s="321">
        <f t="shared" si="10"/>
        <v>-19.5</v>
      </c>
      <c r="X368" s="304" t="s">
        <v>1609</v>
      </c>
      <c r="Y368" s="304" t="s">
        <v>1733</v>
      </c>
      <c r="Z368" s="304" t="s">
        <v>1557</v>
      </c>
      <c r="AA368" s="294">
        <v>42.6</v>
      </c>
      <c r="AB368" s="292">
        <f t="shared" si="14"/>
        <v>42600000</v>
      </c>
      <c r="AC368" s="292">
        <f t="shared" si="15"/>
        <v>125300000</v>
      </c>
      <c r="AD368" s="295">
        <v>246.7</v>
      </c>
      <c r="AE368" s="305">
        <f t="shared" si="16"/>
        <v>246700000</v>
      </c>
      <c r="AF368" s="306">
        <f t="shared" si="12"/>
        <v>0.21299999999999999</v>
      </c>
      <c r="AG368" s="304"/>
      <c r="AH368" s="304"/>
      <c r="AI368" s="323" t="s">
        <v>3667</v>
      </c>
      <c r="AJ368" s="302"/>
    </row>
    <row r="369" spans="1:36">
      <c r="A369" s="308" t="s">
        <v>36</v>
      </c>
      <c r="B369" s="292">
        <v>325.33</v>
      </c>
      <c r="C369" s="293">
        <f t="shared" si="1"/>
        <v>1.6266499999999999</v>
      </c>
      <c r="D369" s="294">
        <f t="shared" si="2"/>
        <v>1.6266499999999999</v>
      </c>
      <c r="E369" s="295">
        <v>200</v>
      </c>
      <c r="F369" s="295">
        <v>137.9</v>
      </c>
      <c r="G369" s="297">
        <f t="shared" si="4"/>
        <v>0.42387729382473183</v>
      </c>
      <c r="H369" s="296">
        <f t="shared" si="5"/>
        <v>187.42999999999998</v>
      </c>
      <c r="I369" s="298">
        <f t="shared" si="6"/>
        <v>0.57612270617526817</v>
      </c>
      <c r="J369" s="292">
        <f t="shared" si="19"/>
        <v>325330000</v>
      </c>
      <c r="K369" s="299">
        <v>2009</v>
      </c>
      <c r="L369" s="300" t="s">
        <v>16</v>
      </c>
      <c r="M369" s="301"/>
      <c r="N369" s="301"/>
      <c r="O369" s="301"/>
      <c r="P369" s="301">
        <v>52</v>
      </c>
      <c r="Q369" s="299">
        <v>55</v>
      </c>
      <c r="R369" s="301">
        <f t="shared" si="7"/>
        <v>53.5</v>
      </c>
      <c r="S369" s="299">
        <v>72</v>
      </c>
      <c r="T369" s="299">
        <v>73</v>
      </c>
      <c r="U369" s="299">
        <f t="shared" si="8"/>
        <v>-1</v>
      </c>
      <c r="V369" s="299">
        <f t="shared" si="9"/>
        <v>72.5</v>
      </c>
      <c r="W369" s="301">
        <f t="shared" si="10"/>
        <v>-19</v>
      </c>
      <c r="X369" s="304" t="s">
        <v>1601</v>
      </c>
      <c r="Y369" s="304" t="s">
        <v>2113</v>
      </c>
      <c r="Z369" s="304" t="s">
        <v>1541</v>
      </c>
      <c r="AA369" s="294">
        <v>30.1</v>
      </c>
      <c r="AB369" s="292">
        <f t="shared" si="14"/>
        <v>30100000</v>
      </c>
      <c r="AC369" s="292">
        <f t="shared" si="15"/>
        <v>137900000</v>
      </c>
      <c r="AD369" s="295">
        <v>187.43</v>
      </c>
      <c r="AE369" s="305">
        <f t="shared" si="16"/>
        <v>187430000</v>
      </c>
      <c r="AF369" s="306">
        <f t="shared" si="12"/>
        <v>0.15049999999999999</v>
      </c>
      <c r="AG369" s="304"/>
      <c r="AH369" s="304"/>
      <c r="AI369" s="323" t="s">
        <v>3852</v>
      </c>
      <c r="AJ369" s="302"/>
    </row>
    <row r="370" spans="1:36">
      <c r="A370" s="308" t="s">
        <v>2482</v>
      </c>
      <c r="B370" s="292">
        <v>836.3</v>
      </c>
      <c r="C370" s="293">
        <f t="shared" si="1"/>
        <v>3.9823809523809524</v>
      </c>
      <c r="D370" s="294">
        <f t="shared" si="2"/>
        <v>3.9823809523809524</v>
      </c>
      <c r="E370" s="295">
        <v>210</v>
      </c>
      <c r="F370" s="295">
        <v>402.1</v>
      </c>
      <c r="G370" s="297">
        <f t="shared" si="4"/>
        <v>0.48080832237235449</v>
      </c>
      <c r="H370" s="296">
        <f t="shared" si="5"/>
        <v>434.2</v>
      </c>
      <c r="I370" s="298">
        <f t="shared" si="6"/>
        <v>0.51919167762764562</v>
      </c>
      <c r="J370" s="292">
        <f t="shared" si="19"/>
        <v>836300000</v>
      </c>
      <c r="K370" s="299">
        <v>2009</v>
      </c>
      <c r="L370" s="300" t="s">
        <v>16</v>
      </c>
      <c r="M370" s="301"/>
      <c r="N370" s="301"/>
      <c r="O370" s="301"/>
      <c r="P370" s="301">
        <v>20</v>
      </c>
      <c r="Q370" s="299">
        <v>35</v>
      </c>
      <c r="R370" s="321">
        <f t="shared" si="7"/>
        <v>27.5</v>
      </c>
      <c r="S370" s="299">
        <v>76</v>
      </c>
      <c r="T370" s="299">
        <v>56</v>
      </c>
      <c r="U370" s="292">
        <f t="shared" si="8"/>
        <v>20</v>
      </c>
      <c r="V370" s="299">
        <f t="shared" si="9"/>
        <v>66</v>
      </c>
      <c r="W370" s="321">
        <f t="shared" si="10"/>
        <v>-38.5</v>
      </c>
      <c r="X370" s="304" t="s">
        <v>1609</v>
      </c>
      <c r="Y370" s="304" t="s">
        <v>2194</v>
      </c>
      <c r="Z370" s="304" t="s">
        <v>1557</v>
      </c>
      <c r="AA370" s="294">
        <v>109</v>
      </c>
      <c r="AB370" s="292">
        <f t="shared" si="14"/>
        <v>109000000</v>
      </c>
      <c r="AC370" s="292">
        <f t="shared" si="15"/>
        <v>402100000</v>
      </c>
      <c r="AD370" s="295">
        <v>434.2</v>
      </c>
      <c r="AE370" s="305">
        <f t="shared" si="16"/>
        <v>434200000</v>
      </c>
      <c r="AF370" s="306">
        <f t="shared" si="12"/>
        <v>0.51904761904761909</v>
      </c>
      <c r="AG370" s="304"/>
      <c r="AH370" s="304"/>
      <c r="AI370" s="323" t="s">
        <v>2483</v>
      </c>
      <c r="AJ370" s="302"/>
    </row>
    <row r="371" spans="1:36">
      <c r="A371" s="291" t="s">
        <v>1722</v>
      </c>
      <c r="B371" s="315">
        <f>J371/1000000</f>
        <v>2910.2841020000001</v>
      </c>
      <c r="C371" s="293">
        <f t="shared" si="1"/>
        <v>12.279679755274262</v>
      </c>
      <c r="D371" s="294">
        <f t="shared" si="2"/>
        <v>12.279679755274262</v>
      </c>
      <c r="E371" s="295">
        <v>237</v>
      </c>
      <c r="F371" s="295">
        <v>760.5</v>
      </c>
      <c r="G371" s="297">
        <f t="shared" si="4"/>
        <v>0.26131469414871578</v>
      </c>
      <c r="H371" s="296">
        <f t="shared" si="5"/>
        <v>2125.062453</v>
      </c>
      <c r="I371" s="298">
        <f t="shared" si="6"/>
        <v>0.73019072314610745</v>
      </c>
      <c r="J371" s="329">
        <v>2910284102</v>
      </c>
      <c r="K371" s="299">
        <v>2009</v>
      </c>
      <c r="L371" s="300" t="s">
        <v>16</v>
      </c>
      <c r="M371" s="301"/>
      <c r="N371" s="301"/>
      <c r="O371" s="301"/>
      <c r="P371" s="301">
        <v>83</v>
      </c>
      <c r="Q371" s="299">
        <v>83</v>
      </c>
      <c r="R371" s="321">
        <f t="shared" si="7"/>
        <v>83</v>
      </c>
      <c r="S371" s="299">
        <v>92</v>
      </c>
      <c r="T371" s="299">
        <v>75</v>
      </c>
      <c r="U371" s="292">
        <f t="shared" si="8"/>
        <v>17</v>
      </c>
      <c r="V371" s="299">
        <f t="shared" si="9"/>
        <v>83.5</v>
      </c>
      <c r="W371" s="321">
        <f t="shared" si="10"/>
        <v>-0.5</v>
      </c>
      <c r="X371" s="304" t="s">
        <v>1609</v>
      </c>
      <c r="Y371" s="304" t="s">
        <v>1723</v>
      </c>
      <c r="Z371" s="304" t="s">
        <v>1547</v>
      </c>
      <c r="AA371" s="294">
        <v>77</v>
      </c>
      <c r="AB371" s="292">
        <f t="shared" si="14"/>
        <v>77000000</v>
      </c>
      <c r="AC371" s="292">
        <f t="shared" si="15"/>
        <v>760500000</v>
      </c>
      <c r="AD371" s="295">
        <f>AE371/1000000</f>
        <v>2125.062453</v>
      </c>
      <c r="AE371" s="305">
        <v>2125062453</v>
      </c>
      <c r="AF371" s="306">
        <f t="shared" si="12"/>
        <v>0.32489451476793246</v>
      </c>
      <c r="AG371" s="304"/>
      <c r="AH371" s="304"/>
      <c r="AI371" s="323" t="s">
        <v>1724</v>
      </c>
      <c r="AJ371" s="302"/>
    </row>
    <row r="372" spans="1:36">
      <c r="A372" s="308" t="s">
        <v>2558</v>
      </c>
      <c r="B372" s="292">
        <v>934</v>
      </c>
      <c r="C372" s="293">
        <f t="shared" si="1"/>
        <v>3.7360000000000002</v>
      </c>
      <c r="D372" s="294">
        <f t="shared" si="2"/>
        <v>3.7360000000000002</v>
      </c>
      <c r="E372" s="295">
        <v>250</v>
      </c>
      <c r="F372" s="295">
        <v>302</v>
      </c>
      <c r="G372" s="297">
        <f t="shared" si="4"/>
        <v>0.32334047109207709</v>
      </c>
      <c r="H372" s="296">
        <f t="shared" si="5"/>
        <v>632</v>
      </c>
      <c r="I372" s="298">
        <f t="shared" si="6"/>
        <v>0.67665952890792291</v>
      </c>
      <c r="J372" s="292">
        <f t="shared" ref="J372:J508" si="20">B372*1000000</f>
        <v>934000000</v>
      </c>
      <c r="K372" s="299">
        <v>2009</v>
      </c>
      <c r="L372" s="300" t="s">
        <v>16</v>
      </c>
      <c r="M372" s="301"/>
      <c r="N372" s="301"/>
      <c r="O372" s="301"/>
      <c r="P372" s="301">
        <v>83</v>
      </c>
      <c r="Q372" s="299">
        <v>78</v>
      </c>
      <c r="R372" s="321">
        <f t="shared" si="7"/>
        <v>80.5</v>
      </c>
      <c r="S372" s="299">
        <v>75</v>
      </c>
      <c r="T372" s="299">
        <v>69</v>
      </c>
      <c r="U372" s="292">
        <f t="shared" si="8"/>
        <v>6</v>
      </c>
      <c r="V372" s="299">
        <f t="shared" si="9"/>
        <v>72</v>
      </c>
      <c r="W372" s="321">
        <f t="shared" si="10"/>
        <v>8.5</v>
      </c>
      <c r="X372" s="304" t="s">
        <v>1701</v>
      </c>
      <c r="Y372" s="304" t="s">
        <v>1904</v>
      </c>
      <c r="Z372" s="304" t="s">
        <v>1557</v>
      </c>
      <c r="AA372" s="294">
        <v>77.8</v>
      </c>
      <c r="AB372" s="292">
        <f t="shared" si="14"/>
        <v>77800000</v>
      </c>
      <c r="AC372" s="292">
        <f t="shared" si="15"/>
        <v>302000000</v>
      </c>
      <c r="AD372" s="295">
        <v>632</v>
      </c>
      <c r="AE372" s="305">
        <f t="shared" ref="AE372:AE512" si="21">SUM(AD372*1000000)</f>
        <v>632000000</v>
      </c>
      <c r="AF372" s="306">
        <f t="shared" si="12"/>
        <v>0.31119999999999998</v>
      </c>
      <c r="AG372" s="304"/>
      <c r="AH372" s="304"/>
      <c r="AI372" s="323" t="s">
        <v>2559</v>
      </c>
      <c r="AJ372" s="302"/>
    </row>
    <row r="373" spans="1:36">
      <c r="A373" s="291" t="s">
        <v>1502</v>
      </c>
      <c r="B373" s="292">
        <f t="shared" ref="B373:B508" si="22">SUM(F373+AD373)</f>
        <v>43.04</v>
      </c>
      <c r="C373" s="293">
        <f t="shared" si="1"/>
        <v>33.107692307692304</v>
      </c>
      <c r="D373" s="294">
        <f t="shared" si="2"/>
        <v>33.107692307692304</v>
      </c>
      <c r="E373" s="295">
        <v>1.3</v>
      </c>
      <c r="F373" s="295">
        <v>32.68</v>
      </c>
      <c r="G373" s="297">
        <f t="shared" si="4"/>
        <v>0.75929368029739774</v>
      </c>
      <c r="H373" s="296">
        <f t="shared" si="5"/>
        <v>10.36</v>
      </c>
      <c r="I373" s="298">
        <f t="shared" si="6"/>
        <v>0.24070631970260223</v>
      </c>
      <c r="J373" s="292">
        <f t="shared" si="20"/>
        <v>43040000</v>
      </c>
      <c r="K373" s="299">
        <v>2010</v>
      </c>
      <c r="L373" s="300" t="s">
        <v>18</v>
      </c>
      <c r="M373" s="301"/>
      <c r="N373" s="301"/>
      <c r="O373" s="301"/>
      <c r="P373" s="301">
        <v>15</v>
      </c>
      <c r="Q373" s="299">
        <v>25</v>
      </c>
      <c r="R373" s="301">
        <f t="shared" si="7"/>
        <v>20</v>
      </c>
      <c r="S373" s="299">
        <v>44</v>
      </c>
      <c r="T373" s="299">
        <v>47</v>
      </c>
      <c r="U373" s="299">
        <f t="shared" si="8"/>
        <v>-3</v>
      </c>
      <c r="V373" s="299">
        <f t="shared" si="9"/>
        <v>45.5</v>
      </c>
      <c r="W373" s="301">
        <f t="shared" si="10"/>
        <v>-25.5</v>
      </c>
      <c r="X373" s="304" t="s">
        <v>1550</v>
      </c>
      <c r="Y373" s="304" t="s">
        <v>1623</v>
      </c>
      <c r="Z373" s="304" t="s">
        <v>1547</v>
      </c>
      <c r="AA373" s="294">
        <v>12.3</v>
      </c>
      <c r="AB373" s="292">
        <f t="shared" si="14"/>
        <v>12300000</v>
      </c>
      <c r="AC373" s="292">
        <f t="shared" si="15"/>
        <v>32680000</v>
      </c>
      <c r="AD373" s="295">
        <v>10.36</v>
      </c>
      <c r="AE373" s="305">
        <f t="shared" si="21"/>
        <v>10360000</v>
      </c>
      <c r="AF373" s="306">
        <f t="shared" si="12"/>
        <v>9.4615384615384617</v>
      </c>
      <c r="AG373" s="304"/>
      <c r="AH373" s="304"/>
      <c r="AI373" s="323" t="s">
        <v>1624</v>
      </c>
      <c r="AJ373" s="302"/>
    </row>
    <row r="374" spans="1:36">
      <c r="A374" s="291" t="s">
        <v>1488</v>
      </c>
      <c r="B374" s="292">
        <f t="shared" si="22"/>
        <v>67.73</v>
      </c>
      <c r="C374" s="293">
        <f t="shared" si="1"/>
        <v>37.62777777777778</v>
      </c>
      <c r="D374" s="294">
        <f t="shared" si="2"/>
        <v>37.62777777777778</v>
      </c>
      <c r="E374" s="295">
        <v>1.8</v>
      </c>
      <c r="F374" s="295">
        <v>41.03</v>
      </c>
      <c r="G374" s="297">
        <f t="shared" si="4"/>
        <v>0.60578768640188985</v>
      </c>
      <c r="H374" s="296">
        <f t="shared" si="5"/>
        <v>26.700000000000003</v>
      </c>
      <c r="I374" s="298">
        <f t="shared" si="6"/>
        <v>0.39421231359811015</v>
      </c>
      <c r="J374" s="292">
        <f t="shared" si="20"/>
        <v>67730000</v>
      </c>
      <c r="K374" s="299">
        <v>2010</v>
      </c>
      <c r="L374" s="300" t="s">
        <v>18</v>
      </c>
      <c r="M374" s="301"/>
      <c r="N374" s="301"/>
      <c r="O374" s="301"/>
      <c r="P374" s="301">
        <v>73</v>
      </c>
      <c r="Q374" s="299">
        <v>63</v>
      </c>
      <c r="R374" s="301">
        <f t="shared" si="7"/>
        <v>68</v>
      </c>
      <c r="S374" s="299">
        <v>32</v>
      </c>
      <c r="T374" s="299">
        <v>61</v>
      </c>
      <c r="U374" s="299">
        <f t="shared" si="8"/>
        <v>-29</v>
      </c>
      <c r="V374" s="299">
        <f t="shared" si="9"/>
        <v>46.5</v>
      </c>
      <c r="W374" s="301">
        <f t="shared" si="10"/>
        <v>21.5</v>
      </c>
      <c r="X374" s="304" t="s">
        <v>1402</v>
      </c>
      <c r="Y374" s="304" t="s">
        <v>1618</v>
      </c>
      <c r="Z374" s="304" t="s">
        <v>1547</v>
      </c>
      <c r="AA374" s="294">
        <v>20.399999999999999</v>
      </c>
      <c r="AB374" s="292">
        <f t="shared" si="14"/>
        <v>20400000</v>
      </c>
      <c r="AC374" s="292">
        <f t="shared" si="15"/>
        <v>41030000</v>
      </c>
      <c r="AD374" s="295">
        <v>26.7</v>
      </c>
      <c r="AE374" s="305">
        <f t="shared" si="21"/>
        <v>26700000</v>
      </c>
      <c r="AF374" s="306">
        <f t="shared" si="12"/>
        <v>11.333333333333332</v>
      </c>
      <c r="AG374" s="304"/>
      <c r="AH374" s="304"/>
      <c r="AI374" s="323" t="s">
        <v>1621</v>
      </c>
      <c r="AJ374" s="302"/>
    </row>
    <row r="375" spans="1:36">
      <c r="A375" s="291" t="s">
        <v>1793</v>
      </c>
      <c r="B375" s="292">
        <f t="shared" si="22"/>
        <v>19.149999999999999</v>
      </c>
      <c r="C375" s="293">
        <f t="shared" si="1"/>
        <v>9.5749999999999993</v>
      </c>
      <c r="D375" s="294">
        <f t="shared" si="2"/>
        <v>9.5749999999999993</v>
      </c>
      <c r="E375" s="295">
        <v>2</v>
      </c>
      <c r="F375" s="295">
        <v>1.04</v>
      </c>
      <c r="G375" s="297">
        <f t="shared" si="4"/>
        <v>5.4308093994778074E-2</v>
      </c>
      <c r="H375" s="296">
        <f t="shared" si="5"/>
        <v>18.11</v>
      </c>
      <c r="I375" s="298">
        <f t="shared" si="6"/>
        <v>0.94569190600522191</v>
      </c>
      <c r="J375" s="292">
        <f t="shared" si="20"/>
        <v>19150000</v>
      </c>
      <c r="K375" s="299">
        <v>2010</v>
      </c>
      <c r="L375" s="300" t="s">
        <v>18</v>
      </c>
      <c r="M375" s="301"/>
      <c r="N375" s="301"/>
      <c r="O375" s="301"/>
      <c r="P375" s="301">
        <v>86</v>
      </c>
      <c r="Q375" s="299">
        <v>65</v>
      </c>
      <c r="R375" s="301">
        <f t="shared" si="7"/>
        <v>75.5</v>
      </c>
      <c r="S375" s="299">
        <v>63</v>
      </c>
      <c r="T375" s="299">
        <v>72</v>
      </c>
      <c r="U375" s="299">
        <f t="shared" si="8"/>
        <v>-9</v>
      </c>
      <c r="V375" s="299">
        <f t="shared" si="9"/>
        <v>67.5</v>
      </c>
      <c r="W375" s="301">
        <f t="shared" si="10"/>
        <v>8</v>
      </c>
      <c r="X375" s="304" t="s">
        <v>1534</v>
      </c>
      <c r="Y375" s="304" t="s">
        <v>1653</v>
      </c>
      <c r="Z375" s="304" t="s">
        <v>1547</v>
      </c>
      <c r="AA375" s="294">
        <v>0.10299999999999999</v>
      </c>
      <c r="AB375" s="292">
        <f t="shared" si="14"/>
        <v>103000</v>
      </c>
      <c r="AC375" s="292">
        <f t="shared" si="15"/>
        <v>1040000</v>
      </c>
      <c r="AD375" s="295">
        <v>18.11</v>
      </c>
      <c r="AE375" s="305">
        <f t="shared" si="21"/>
        <v>18110000</v>
      </c>
      <c r="AF375" s="306">
        <f t="shared" si="12"/>
        <v>5.1499999999999997E-2</v>
      </c>
      <c r="AG375" s="304"/>
      <c r="AH375" s="304"/>
      <c r="AI375" s="323" t="s">
        <v>1794</v>
      </c>
      <c r="AJ375" s="302"/>
    </row>
    <row r="376" spans="1:36">
      <c r="A376" s="291" t="s">
        <v>1981</v>
      </c>
      <c r="B376" s="292">
        <f t="shared" si="22"/>
        <v>13.83</v>
      </c>
      <c r="C376" s="293">
        <f t="shared" si="1"/>
        <v>6.915</v>
      </c>
      <c r="D376" s="294">
        <f t="shared" si="2"/>
        <v>6.915</v>
      </c>
      <c r="E376" s="295">
        <v>2</v>
      </c>
      <c r="F376" s="295">
        <v>6.53</v>
      </c>
      <c r="G376" s="297">
        <f t="shared" si="4"/>
        <v>0.47216196673897326</v>
      </c>
      <c r="H376" s="296">
        <f t="shared" si="5"/>
        <v>7.3</v>
      </c>
      <c r="I376" s="298">
        <f t="shared" si="6"/>
        <v>0.52783803326102674</v>
      </c>
      <c r="J376" s="292">
        <f t="shared" si="20"/>
        <v>13830000</v>
      </c>
      <c r="K376" s="299">
        <v>2010</v>
      </c>
      <c r="L376" s="300" t="s">
        <v>18</v>
      </c>
      <c r="M376" s="301"/>
      <c r="N376" s="301"/>
      <c r="O376" s="301"/>
      <c r="P376" s="301">
        <v>94</v>
      </c>
      <c r="Q376" s="299">
        <v>90</v>
      </c>
      <c r="R376" s="301">
        <f t="shared" si="7"/>
        <v>92</v>
      </c>
      <c r="S376" s="299">
        <v>73</v>
      </c>
      <c r="T376" s="299">
        <v>73</v>
      </c>
      <c r="U376" s="299">
        <f t="shared" si="8"/>
        <v>0</v>
      </c>
      <c r="V376" s="299">
        <f t="shared" si="9"/>
        <v>73</v>
      </c>
      <c r="W376" s="301">
        <f t="shared" si="10"/>
        <v>19</v>
      </c>
      <c r="X376" s="304" t="s">
        <v>1572</v>
      </c>
      <c r="Y376" s="304" t="s">
        <v>1572</v>
      </c>
      <c r="Z376" s="304" t="s">
        <v>1541</v>
      </c>
      <c r="AA376" s="294">
        <v>0.8</v>
      </c>
      <c r="AB376" s="292">
        <f t="shared" si="14"/>
        <v>800000</v>
      </c>
      <c r="AC376" s="292">
        <f t="shared" si="15"/>
        <v>6530000</v>
      </c>
      <c r="AD376" s="295">
        <v>7.3</v>
      </c>
      <c r="AE376" s="305">
        <f t="shared" si="21"/>
        <v>7300000</v>
      </c>
      <c r="AF376" s="306">
        <f t="shared" si="12"/>
        <v>0.4</v>
      </c>
      <c r="AG376" s="304"/>
      <c r="AH376" s="304"/>
      <c r="AI376" s="323" t="s">
        <v>1982</v>
      </c>
      <c r="AJ376" s="302"/>
    </row>
    <row r="377" spans="1:36">
      <c r="A377" s="291" t="s">
        <v>1458</v>
      </c>
      <c r="B377" s="292">
        <f t="shared" si="22"/>
        <v>177.51</v>
      </c>
      <c r="C377" s="293">
        <f t="shared" si="1"/>
        <v>59.169999999999995</v>
      </c>
      <c r="D377" s="294">
        <f t="shared" si="2"/>
        <v>59.169999999999995</v>
      </c>
      <c r="E377" s="295">
        <v>3</v>
      </c>
      <c r="F377" s="295">
        <v>84.75</v>
      </c>
      <c r="G377" s="297">
        <f t="shared" si="4"/>
        <v>0.47743789082305227</v>
      </c>
      <c r="H377" s="296">
        <f t="shared" si="5"/>
        <v>92.759999999999991</v>
      </c>
      <c r="I377" s="298">
        <f t="shared" si="6"/>
        <v>0.52256210917694779</v>
      </c>
      <c r="J377" s="292">
        <f t="shared" si="20"/>
        <v>177510000</v>
      </c>
      <c r="K377" s="299">
        <v>2010</v>
      </c>
      <c r="L377" s="300" t="s">
        <v>18</v>
      </c>
      <c r="M377" s="330"/>
      <c r="N377" s="330"/>
      <c r="O377" s="330"/>
      <c r="P377" s="330"/>
      <c r="Q377" s="299">
        <v>53</v>
      </c>
      <c r="R377" s="321">
        <f t="shared" si="7"/>
        <v>53</v>
      </c>
      <c r="S377" s="304"/>
      <c r="T377" s="299">
        <v>58</v>
      </c>
      <c r="U377" s="312">
        <f t="shared" si="8"/>
        <v>-58</v>
      </c>
      <c r="V377" s="312">
        <f t="shared" si="9"/>
        <v>58</v>
      </c>
      <c r="W377" s="312">
        <f t="shared" si="10"/>
        <v>-5</v>
      </c>
      <c r="X377" s="304" t="s">
        <v>1402</v>
      </c>
      <c r="Y377" s="304" t="s">
        <v>1402</v>
      </c>
      <c r="Z377" s="304" t="s">
        <v>1557</v>
      </c>
      <c r="AA377" s="294">
        <v>40.67</v>
      </c>
      <c r="AB377" s="292">
        <f t="shared" si="14"/>
        <v>40670000</v>
      </c>
      <c r="AC377" s="292">
        <f t="shared" si="15"/>
        <v>84750000</v>
      </c>
      <c r="AD377" s="295">
        <v>92.76</v>
      </c>
      <c r="AE377" s="305">
        <f t="shared" si="21"/>
        <v>92760000</v>
      </c>
      <c r="AF377" s="306">
        <f t="shared" si="12"/>
        <v>13.556666666666667</v>
      </c>
      <c r="AG377" s="304"/>
      <c r="AH377" s="304"/>
      <c r="AI377" s="323" t="s">
        <v>1614</v>
      </c>
      <c r="AJ377" s="302"/>
    </row>
    <row r="378" spans="1:36">
      <c r="A378" s="308" t="s">
        <v>4017</v>
      </c>
      <c r="B378" s="292">
        <f t="shared" si="22"/>
        <v>4.3100000000000005</v>
      </c>
      <c r="C378" s="293">
        <f t="shared" si="1"/>
        <v>1.4366666666666668</v>
      </c>
      <c r="D378" s="294">
        <f t="shared" si="2"/>
        <v>1.4366666666666668</v>
      </c>
      <c r="E378" s="295">
        <v>3</v>
      </c>
      <c r="F378" s="295">
        <v>4.03</v>
      </c>
      <c r="G378" s="297">
        <f t="shared" si="4"/>
        <v>0.93503480278422269</v>
      </c>
      <c r="H378" s="296">
        <f t="shared" si="5"/>
        <v>0.27999999999999997</v>
      </c>
      <c r="I378" s="298">
        <f t="shared" si="6"/>
        <v>6.4965197215777246E-2</v>
      </c>
      <c r="J378" s="292">
        <f t="shared" si="20"/>
        <v>4310000.0000000009</v>
      </c>
      <c r="K378" s="299">
        <v>2010</v>
      </c>
      <c r="L378" s="300" t="s">
        <v>18</v>
      </c>
      <c r="M378" s="301"/>
      <c r="N378" s="301"/>
      <c r="O378" s="301"/>
      <c r="P378" s="301">
        <v>88</v>
      </c>
      <c r="Q378" s="299">
        <v>78</v>
      </c>
      <c r="R378" s="301">
        <f t="shared" si="7"/>
        <v>83</v>
      </c>
      <c r="S378" s="299">
        <v>62</v>
      </c>
      <c r="T378" s="299">
        <v>74</v>
      </c>
      <c r="U378" s="299">
        <f t="shared" si="8"/>
        <v>-12</v>
      </c>
      <c r="V378" s="299">
        <f t="shared" si="9"/>
        <v>68</v>
      </c>
      <c r="W378" s="301">
        <f t="shared" si="10"/>
        <v>15</v>
      </c>
      <c r="X378" s="304" t="s">
        <v>1550</v>
      </c>
      <c r="Y378" s="304" t="s">
        <v>1550</v>
      </c>
      <c r="Z378" s="304" t="s">
        <v>1547</v>
      </c>
      <c r="AA378" s="294">
        <v>0.1</v>
      </c>
      <c r="AB378" s="292">
        <f t="shared" si="14"/>
        <v>100000</v>
      </c>
      <c r="AC378" s="292">
        <f t="shared" si="15"/>
        <v>4030000.0000000005</v>
      </c>
      <c r="AD378" s="295">
        <v>0.28000000000000003</v>
      </c>
      <c r="AE378" s="305">
        <f t="shared" si="21"/>
        <v>280000</v>
      </c>
      <c r="AF378" s="306">
        <f t="shared" si="12"/>
        <v>3.3333333333333333E-2</v>
      </c>
      <c r="AG378" s="304"/>
      <c r="AH378" s="304"/>
      <c r="AI378" s="323" t="s">
        <v>4018</v>
      </c>
      <c r="AJ378" s="302"/>
    </row>
    <row r="379" spans="1:36">
      <c r="A379" s="291" t="s">
        <v>1834</v>
      </c>
      <c r="B379" s="292">
        <f t="shared" si="22"/>
        <v>34.700000000000003</v>
      </c>
      <c r="C379" s="293">
        <f t="shared" si="1"/>
        <v>8.6750000000000007</v>
      </c>
      <c r="D379" s="294">
        <f t="shared" si="2"/>
        <v>8.6750000000000007</v>
      </c>
      <c r="E379" s="295">
        <v>4</v>
      </c>
      <c r="F379" s="295">
        <v>20.81</v>
      </c>
      <c r="G379" s="297">
        <f t="shared" si="4"/>
        <v>0.59971181556195952</v>
      </c>
      <c r="H379" s="296">
        <f t="shared" si="5"/>
        <v>13.890000000000002</v>
      </c>
      <c r="I379" s="298">
        <f t="shared" si="6"/>
        <v>0.40028818443804037</v>
      </c>
      <c r="J379" s="292">
        <f t="shared" si="20"/>
        <v>34700000</v>
      </c>
      <c r="K379" s="299">
        <v>2010</v>
      </c>
      <c r="L379" s="300" t="s">
        <v>18</v>
      </c>
      <c r="M379" s="301"/>
      <c r="N379" s="301"/>
      <c r="O379" s="301"/>
      <c r="P379" s="301">
        <v>94</v>
      </c>
      <c r="Q379" s="299">
        <v>86</v>
      </c>
      <c r="R379" s="301">
        <f t="shared" si="7"/>
        <v>90</v>
      </c>
      <c r="S379" s="299">
        <v>72</v>
      </c>
      <c r="T379" s="299">
        <v>73</v>
      </c>
      <c r="U379" s="299">
        <f t="shared" si="8"/>
        <v>-1</v>
      </c>
      <c r="V379" s="299">
        <f t="shared" si="9"/>
        <v>72.5</v>
      </c>
      <c r="W379" s="301">
        <f t="shared" si="10"/>
        <v>17.5</v>
      </c>
      <c r="X379" s="304" t="s">
        <v>1550</v>
      </c>
      <c r="Y379" s="304" t="s">
        <v>1550</v>
      </c>
      <c r="Z379" s="304" t="s">
        <v>1547</v>
      </c>
      <c r="AA379" s="294">
        <v>3.5</v>
      </c>
      <c r="AB379" s="292">
        <f t="shared" si="14"/>
        <v>3500000</v>
      </c>
      <c r="AC379" s="292">
        <f t="shared" si="15"/>
        <v>20810000</v>
      </c>
      <c r="AD379" s="295">
        <v>13.89</v>
      </c>
      <c r="AE379" s="305">
        <f t="shared" si="21"/>
        <v>13890000</v>
      </c>
      <c r="AF379" s="306">
        <f t="shared" si="12"/>
        <v>0.875</v>
      </c>
      <c r="AG379" s="304"/>
      <c r="AH379" s="304"/>
      <c r="AI379" s="323" t="s">
        <v>1835</v>
      </c>
      <c r="AJ379" s="302"/>
    </row>
    <row r="380" spans="1:36">
      <c r="A380" s="308" t="s">
        <v>4104</v>
      </c>
      <c r="B380" s="292">
        <f t="shared" si="22"/>
        <v>7.87</v>
      </c>
      <c r="C380" s="293">
        <f t="shared" si="1"/>
        <v>1.3116666666666668</v>
      </c>
      <c r="D380" s="294">
        <f t="shared" si="2"/>
        <v>1.3116666666666668</v>
      </c>
      <c r="E380" s="295">
        <v>6</v>
      </c>
      <c r="F380" s="295">
        <v>6.67</v>
      </c>
      <c r="G380" s="297">
        <f t="shared" si="4"/>
        <v>0.8475222363405337</v>
      </c>
      <c r="H380" s="296">
        <f t="shared" si="5"/>
        <v>1.2</v>
      </c>
      <c r="I380" s="298">
        <f t="shared" si="6"/>
        <v>0.15247776365946633</v>
      </c>
      <c r="J380" s="292">
        <f t="shared" si="20"/>
        <v>7870000</v>
      </c>
      <c r="K380" s="299">
        <v>2010</v>
      </c>
      <c r="L380" s="300" t="s">
        <v>18</v>
      </c>
      <c r="M380" s="301"/>
      <c r="N380" s="301"/>
      <c r="O380" s="301"/>
      <c r="P380" s="301">
        <v>81</v>
      </c>
      <c r="Q380" s="299">
        <v>66</v>
      </c>
      <c r="R380" s="301">
        <f t="shared" si="7"/>
        <v>73.5</v>
      </c>
      <c r="S380" s="299">
        <v>77</v>
      </c>
      <c r="T380" s="299">
        <v>83</v>
      </c>
      <c r="U380" s="299">
        <f t="shared" si="8"/>
        <v>-6</v>
      </c>
      <c r="V380" s="299">
        <f t="shared" si="9"/>
        <v>80</v>
      </c>
      <c r="W380" s="301">
        <f t="shared" si="10"/>
        <v>-6.5</v>
      </c>
      <c r="X380" s="304" t="s">
        <v>1550</v>
      </c>
      <c r="Y380" s="304" t="s">
        <v>1550</v>
      </c>
      <c r="Z380" s="304" t="s">
        <v>1547</v>
      </c>
      <c r="AA380" s="294">
        <v>3.2000000000000001E-2</v>
      </c>
      <c r="AB380" s="292">
        <f t="shared" si="14"/>
        <v>32000</v>
      </c>
      <c r="AC380" s="292">
        <f t="shared" si="15"/>
        <v>6670000</v>
      </c>
      <c r="AD380" s="295">
        <v>1.2</v>
      </c>
      <c r="AE380" s="305">
        <f t="shared" si="21"/>
        <v>1200000</v>
      </c>
      <c r="AF380" s="306">
        <f t="shared" si="12"/>
        <v>5.3333333333333332E-3</v>
      </c>
      <c r="AG380" s="304"/>
      <c r="AH380" s="304"/>
      <c r="AI380" s="323" t="s">
        <v>4105</v>
      </c>
      <c r="AJ380" s="302"/>
    </row>
    <row r="381" spans="1:36">
      <c r="A381" s="308" t="s">
        <v>4039</v>
      </c>
      <c r="B381" s="292">
        <f t="shared" si="22"/>
        <v>9.92</v>
      </c>
      <c r="C381" s="293">
        <f t="shared" si="1"/>
        <v>1.417142857142857</v>
      </c>
      <c r="D381" s="294">
        <f t="shared" si="2"/>
        <v>1.417142857142857</v>
      </c>
      <c r="E381" s="295">
        <v>7</v>
      </c>
      <c r="F381" s="295">
        <v>7.47</v>
      </c>
      <c r="G381" s="297">
        <f t="shared" si="4"/>
        <v>0.75302419354838712</v>
      </c>
      <c r="H381" s="296">
        <f t="shared" si="5"/>
        <v>2.4500000000000002</v>
      </c>
      <c r="I381" s="298">
        <f t="shared" si="6"/>
        <v>0.24697580645161291</v>
      </c>
      <c r="J381" s="292">
        <f t="shared" si="20"/>
        <v>9920000</v>
      </c>
      <c r="K381" s="299">
        <v>2010</v>
      </c>
      <c r="L381" s="300" t="s">
        <v>18</v>
      </c>
      <c r="M381" s="301"/>
      <c r="N381" s="301"/>
      <c r="O381" s="301"/>
      <c r="P381" s="301">
        <v>80</v>
      </c>
      <c r="Q381" s="299">
        <v>74</v>
      </c>
      <c r="R381" s="301">
        <f t="shared" si="7"/>
        <v>77</v>
      </c>
      <c r="S381" s="299">
        <v>51</v>
      </c>
      <c r="T381" s="299">
        <v>61</v>
      </c>
      <c r="U381" s="299">
        <f t="shared" si="8"/>
        <v>-10</v>
      </c>
      <c r="V381" s="299">
        <f t="shared" si="9"/>
        <v>56</v>
      </c>
      <c r="W381" s="301">
        <f t="shared" si="10"/>
        <v>21</v>
      </c>
      <c r="X381" s="304" t="s">
        <v>1612</v>
      </c>
      <c r="Y381" s="304" t="s">
        <v>1612</v>
      </c>
      <c r="Z381" s="304" t="s">
        <v>1547</v>
      </c>
      <c r="AA381" s="294">
        <v>0.18</v>
      </c>
      <c r="AB381" s="292">
        <f t="shared" si="14"/>
        <v>180000</v>
      </c>
      <c r="AC381" s="292">
        <f t="shared" si="15"/>
        <v>7470000</v>
      </c>
      <c r="AD381" s="295">
        <v>2.4500000000000002</v>
      </c>
      <c r="AE381" s="305">
        <f t="shared" si="21"/>
        <v>2450000</v>
      </c>
      <c r="AF381" s="306">
        <f t="shared" si="12"/>
        <v>2.5714285714285714E-2</v>
      </c>
      <c r="AG381" s="304"/>
      <c r="AH381" s="304"/>
      <c r="AI381" s="323" t="s">
        <v>4040</v>
      </c>
      <c r="AJ381" s="302"/>
    </row>
    <row r="382" spans="1:36">
      <c r="A382" s="291" t="s">
        <v>1802</v>
      </c>
      <c r="B382" s="292">
        <f t="shared" si="22"/>
        <v>74.95</v>
      </c>
      <c r="C382" s="293">
        <f t="shared" si="1"/>
        <v>9.3687500000000004</v>
      </c>
      <c r="D382" s="294">
        <f t="shared" si="2"/>
        <v>9.3687500000000004</v>
      </c>
      <c r="E382" s="295">
        <v>8</v>
      </c>
      <c r="F382" s="295">
        <v>58.4</v>
      </c>
      <c r="G382" s="297">
        <f t="shared" si="4"/>
        <v>0.77918612408272181</v>
      </c>
      <c r="H382" s="296">
        <f t="shared" si="5"/>
        <v>16.55</v>
      </c>
      <c r="I382" s="298">
        <f t="shared" si="6"/>
        <v>0.22081387591727819</v>
      </c>
      <c r="J382" s="292">
        <f t="shared" si="20"/>
        <v>74950000</v>
      </c>
      <c r="K382" s="299">
        <v>2010</v>
      </c>
      <c r="L382" s="300" t="s">
        <v>18</v>
      </c>
      <c r="M382" s="301"/>
      <c r="N382" s="301"/>
      <c r="O382" s="301"/>
      <c r="P382" s="301">
        <v>85</v>
      </c>
      <c r="Q382" s="299">
        <v>72</v>
      </c>
      <c r="R382" s="301">
        <f t="shared" si="7"/>
        <v>78.5</v>
      </c>
      <c r="S382" s="299">
        <v>75</v>
      </c>
      <c r="T382" s="299">
        <v>73</v>
      </c>
      <c r="U382" s="299">
        <f t="shared" si="8"/>
        <v>2</v>
      </c>
      <c r="V382" s="299">
        <f t="shared" si="9"/>
        <v>74</v>
      </c>
      <c r="W382" s="301">
        <f t="shared" si="10"/>
        <v>4.5</v>
      </c>
      <c r="X382" s="304" t="s">
        <v>1550</v>
      </c>
      <c r="Y382" s="304" t="s">
        <v>1623</v>
      </c>
      <c r="Z382" s="304" t="s">
        <v>1541</v>
      </c>
      <c r="AA382" s="294">
        <v>17.7</v>
      </c>
      <c r="AB382" s="292">
        <f t="shared" si="14"/>
        <v>17700000</v>
      </c>
      <c r="AC382" s="292">
        <f t="shared" si="15"/>
        <v>58400000</v>
      </c>
      <c r="AD382" s="295">
        <v>16.55</v>
      </c>
      <c r="AE382" s="305">
        <f t="shared" si="21"/>
        <v>16550000</v>
      </c>
      <c r="AF382" s="306">
        <f t="shared" si="12"/>
        <v>2.2124999999999999</v>
      </c>
      <c r="AG382" s="304"/>
      <c r="AH382" s="304"/>
      <c r="AI382" s="323" t="s">
        <v>1803</v>
      </c>
      <c r="AJ382" s="302"/>
    </row>
    <row r="383" spans="1:36">
      <c r="A383" s="291" t="s">
        <v>2016</v>
      </c>
      <c r="B383" s="292">
        <f t="shared" si="22"/>
        <v>66.819999999999993</v>
      </c>
      <c r="C383" s="293">
        <f t="shared" si="1"/>
        <v>6.6819999999999995</v>
      </c>
      <c r="D383" s="294">
        <f t="shared" si="2"/>
        <v>6.6819999999999995</v>
      </c>
      <c r="E383" s="295">
        <v>10</v>
      </c>
      <c r="F383" s="295">
        <v>21.39</v>
      </c>
      <c r="G383" s="297">
        <f t="shared" si="4"/>
        <v>0.32011373840167617</v>
      </c>
      <c r="H383" s="296">
        <f t="shared" si="5"/>
        <v>45.43</v>
      </c>
      <c r="I383" s="298">
        <f t="shared" si="6"/>
        <v>0.67988626159832388</v>
      </c>
      <c r="J383" s="292">
        <f t="shared" si="20"/>
        <v>66819999.999999993</v>
      </c>
      <c r="K383" s="299">
        <v>2010</v>
      </c>
      <c r="L383" s="300" t="s">
        <v>18</v>
      </c>
      <c r="M383" s="301"/>
      <c r="N383" s="301"/>
      <c r="O383" s="301"/>
      <c r="P383" s="301">
        <v>16</v>
      </c>
      <c r="Q383" s="299">
        <v>26</v>
      </c>
      <c r="R383" s="301">
        <f t="shared" si="7"/>
        <v>21</v>
      </c>
      <c r="S383" s="299">
        <v>19</v>
      </c>
      <c r="T383" s="299">
        <v>34</v>
      </c>
      <c r="U383" s="299">
        <f t="shared" si="8"/>
        <v>-15</v>
      </c>
      <c r="V383" s="299">
        <f t="shared" si="9"/>
        <v>26.5</v>
      </c>
      <c r="W383" s="301">
        <f t="shared" si="10"/>
        <v>-5.5</v>
      </c>
      <c r="X383" s="304" t="s">
        <v>1609</v>
      </c>
      <c r="Y383" s="304" t="s">
        <v>1733</v>
      </c>
      <c r="Z383" s="304" t="s">
        <v>1547</v>
      </c>
      <c r="AA383" s="294">
        <v>11.69</v>
      </c>
      <c r="AB383" s="292">
        <f t="shared" si="14"/>
        <v>11690000</v>
      </c>
      <c r="AC383" s="292">
        <f t="shared" si="15"/>
        <v>21390000</v>
      </c>
      <c r="AD383" s="295">
        <v>45.43</v>
      </c>
      <c r="AE383" s="305">
        <f t="shared" si="21"/>
        <v>45430000</v>
      </c>
      <c r="AF383" s="306">
        <f t="shared" si="12"/>
        <v>1.169</v>
      </c>
      <c r="AG383" s="304"/>
      <c r="AH383" s="304"/>
      <c r="AI383" s="323" t="s">
        <v>2017</v>
      </c>
      <c r="AJ383" s="302"/>
    </row>
    <row r="384" spans="1:36">
      <c r="A384" s="291" t="s">
        <v>2065</v>
      </c>
      <c r="B384" s="292">
        <f t="shared" si="22"/>
        <v>62.69</v>
      </c>
      <c r="C384" s="293">
        <f t="shared" si="1"/>
        <v>6.2690000000000001</v>
      </c>
      <c r="D384" s="294">
        <f t="shared" si="2"/>
        <v>6.2690000000000001</v>
      </c>
      <c r="E384" s="295">
        <v>10</v>
      </c>
      <c r="F384" s="295">
        <v>33.6</v>
      </c>
      <c r="G384" s="297">
        <f t="shared" si="4"/>
        <v>0.53597064922635196</v>
      </c>
      <c r="H384" s="296">
        <f t="shared" si="5"/>
        <v>29.09</v>
      </c>
      <c r="I384" s="298">
        <f t="shared" si="6"/>
        <v>0.4640293507736481</v>
      </c>
      <c r="J384" s="292">
        <f t="shared" si="20"/>
        <v>62690000</v>
      </c>
      <c r="K384" s="299">
        <v>2010</v>
      </c>
      <c r="L384" s="300" t="s">
        <v>18</v>
      </c>
      <c r="M384" s="301"/>
      <c r="N384" s="301"/>
      <c r="O384" s="301"/>
      <c r="P384" s="301">
        <v>52</v>
      </c>
      <c r="Q384" s="299">
        <v>44</v>
      </c>
      <c r="R384" s="301">
        <f t="shared" si="7"/>
        <v>48</v>
      </c>
      <c r="S384" s="299">
        <v>45</v>
      </c>
      <c r="T384" s="299">
        <v>63</v>
      </c>
      <c r="U384" s="299">
        <f t="shared" si="8"/>
        <v>-18</v>
      </c>
      <c r="V384" s="299">
        <f t="shared" si="9"/>
        <v>54</v>
      </c>
      <c r="W384" s="301">
        <f t="shared" si="10"/>
        <v>-6</v>
      </c>
      <c r="X384" s="304" t="s">
        <v>1402</v>
      </c>
      <c r="Y384" s="304" t="s">
        <v>1646</v>
      </c>
      <c r="Z384" s="304" t="s">
        <v>1547</v>
      </c>
      <c r="AA384" s="294">
        <v>12.3</v>
      </c>
      <c r="AB384" s="292">
        <f t="shared" si="14"/>
        <v>12300000</v>
      </c>
      <c r="AC384" s="292">
        <f t="shared" si="15"/>
        <v>33600000</v>
      </c>
      <c r="AD384" s="295">
        <v>29.09</v>
      </c>
      <c r="AE384" s="305">
        <f t="shared" si="21"/>
        <v>29090000</v>
      </c>
      <c r="AF384" s="306">
        <f t="shared" si="12"/>
        <v>1.23</v>
      </c>
      <c r="AG384" s="304"/>
      <c r="AH384" s="304"/>
      <c r="AI384" s="323" t="s">
        <v>2066</v>
      </c>
      <c r="AJ384" s="302"/>
    </row>
    <row r="385" spans="1:36">
      <c r="A385" s="308" t="s">
        <v>4465</v>
      </c>
      <c r="B385" s="292">
        <f t="shared" si="22"/>
        <v>9.33</v>
      </c>
      <c r="C385" s="293">
        <f t="shared" si="1"/>
        <v>0.93300000000000005</v>
      </c>
      <c r="D385" s="294">
        <f t="shared" si="2"/>
        <v>0.93300000000000005</v>
      </c>
      <c r="E385" s="295">
        <v>10</v>
      </c>
      <c r="F385" s="295">
        <v>8.5299999999999994</v>
      </c>
      <c r="G385" s="297">
        <f t="shared" si="4"/>
        <v>0.91425509110396563</v>
      </c>
      <c r="H385" s="296">
        <f t="shared" si="5"/>
        <v>0.8</v>
      </c>
      <c r="I385" s="298">
        <f t="shared" si="6"/>
        <v>8.5744908896034297E-2</v>
      </c>
      <c r="J385" s="292">
        <f t="shared" si="20"/>
        <v>9330000</v>
      </c>
      <c r="K385" s="299">
        <v>2010</v>
      </c>
      <c r="L385" s="300" t="s">
        <v>18</v>
      </c>
      <c r="M385" s="301"/>
      <c r="N385" s="301"/>
      <c r="O385" s="301"/>
      <c r="P385" s="301">
        <v>47</v>
      </c>
      <c r="Q385" s="299">
        <v>43</v>
      </c>
      <c r="R385" s="301">
        <f t="shared" si="7"/>
        <v>45</v>
      </c>
      <c r="S385" s="299">
        <v>33</v>
      </c>
      <c r="T385" s="299">
        <v>60</v>
      </c>
      <c r="U385" s="299">
        <f t="shared" si="8"/>
        <v>-27</v>
      </c>
      <c r="V385" s="299">
        <f t="shared" si="9"/>
        <v>46.5</v>
      </c>
      <c r="W385" s="301">
        <f t="shared" si="10"/>
        <v>-1.5</v>
      </c>
      <c r="X385" s="304" t="s">
        <v>1609</v>
      </c>
      <c r="Y385" s="304" t="s">
        <v>1842</v>
      </c>
      <c r="Z385" s="304" t="s">
        <v>1541</v>
      </c>
      <c r="AA385" s="294">
        <v>4</v>
      </c>
      <c r="AB385" s="292">
        <f t="shared" si="14"/>
        <v>4000000</v>
      </c>
      <c r="AC385" s="292">
        <f t="shared" si="15"/>
        <v>8530000</v>
      </c>
      <c r="AD385" s="295">
        <v>0.8</v>
      </c>
      <c r="AE385" s="305">
        <f t="shared" si="21"/>
        <v>800000</v>
      </c>
      <c r="AF385" s="306">
        <f t="shared" si="12"/>
        <v>0.4</v>
      </c>
      <c r="AG385" s="304"/>
      <c r="AH385" s="304"/>
      <c r="AI385" s="323" t="s">
        <v>4466</v>
      </c>
      <c r="AJ385" s="302"/>
    </row>
    <row r="386" spans="1:36">
      <c r="A386" s="308" t="s">
        <v>4744</v>
      </c>
      <c r="B386" s="292">
        <f t="shared" si="22"/>
        <v>4.68</v>
      </c>
      <c r="C386" s="293">
        <f t="shared" si="1"/>
        <v>0.46799999999999997</v>
      </c>
      <c r="D386" s="294">
        <f t="shared" si="2"/>
        <v>0.46799999999999997</v>
      </c>
      <c r="E386" s="295">
        <v>10</v>
      </c>
      <c r="F386" s="295">
        <v>3.57</v>
      </c>
      <c r="G386" s="297">
        <f t="shared" si="4"/>
        <v>0.76282051282051289</v>
      </c>
      <c r="H386" s="296">
        <f t="shared" si="5"/>
        <v>1.1099999999999999</v>
      </c>
      <c r="I386" s="298">
        <f t="shared" si="6"/>
        <v>0.23717948717948717</v>
      </c>
      <c r="J386" s="292">
        <f t="shared" si="20"/>
        <v>4680000</v>
      </c>
      <c r="K386" s="299">
        <v>2010</v>
      </c>
      <c r="L386" s="300" t="s">
        <v>18</v>
      </c>
      <c r="M386" s="301"/>
      <c r="N386" s="301"/>
      <c r="O386" s="301"/>
      <c r="P386" s="301">
        <v>68</v>
      </c>
      <c r="Q386" s="299">
        <v>65</v>
      </c>
      <c r="R386" s="301">
        <f t="shared" si="7"/>
        <v>66.5</v>
      </c>
      <c r="S386" s="299">
        <v>56</v>
      </c>
      <c r="T386" s="299">
        <v>71</v>
      </c>
      <c r="U386" s="299">
        <f t="shared" si="8"/>
        <v>-15</v>
      </c>
      <c r="V386" s="299">
        <f t="shared" si="9"/>
        <v>63.5</v>
      </c>
      <c r="W386" s="301">
        <f t="shared" si="10"/>
        <v>3</v>
      </c>
      <c r="X386" s="304" t="s">
        <v>1641</v>
      </c>
      <c r="Y386" s="304" t="s">
        <v>3411</v>
      </c>
      <c r="Z386" s="304" t="s">
        <v>1541</v>
      </c>
      <c r="AA386" s="294">
        <v>0.8</v>
      </c>
      <c r="AB386" s="292">
        <f t="shared" si="14"/>
        <v>800000</v>
      </c>
      <c r="AC386" s="292">
        <f t="shared" si="15"/>
        <v>3570000</v>
      </c>
      <c r="AD386" s="295">
        <v>1.1100000000000001</v>
      </c>
      <c r="AE386" s="305">
        <f t="shared" si="21"/>
        <v>1110000</v>
      </c>
      <c r="AF386" s="306">
        <f t="shared" si="12"/>
        <v>0.08</v>
      </c>
      <c r="AG386" s="304"/>
      <c r="AH386" s="304"/>
      <c r="AI386" s="323" t="s">
        <v>4745</v>
      </c>
      <c r="AJ386" s="302"/>
    </row>
    <row r="387" spans="1:36">
      <c r="A387" s="308" t="s">
        <v>4892</v>
      </c>
      <c r="B387" s="292">
        <f t="shared" si="22"/>
        <v>1.97</v>
      </c>
      <c r="C387" s="293">
        <f t="shared" si="1"/>
        <v>0.19700000000000001</v>
      </c>
      <c r="D387" s="294">
        <f t="shared" si="2"/>
        <v>0.19700000000000001</v>
      </c>
      <c r="E387" s="295">
        <v>10</v>
      </c>
      <c r="F387" s="295">
        <v>1.48</v>
      </c>
      <c r="G387" s="297">
        <f t="shared" si="4"/>
        <v>0.75126903553299496</v>
      </c>
      <c r="H387" s="296">
        <f t="shared" si="5"/>
        <v>0.49</v>
      </c>
      <c r="I387" s="298">
        <f t="shared" si="6"/>
        <v>0.24873096446700507</v>
      </c>
      <c r="J387" s="292">
        <f t="shared" si="20"/>
        <v>1970000</v>
      </c>
      <c r="K387" s="299">
        <v>2010</v>
      </c>
      <c r="L387" s="300" t="s">
        <v>18</v>
      </c>
      <c r="M387" s="301"/>
      <c r="N387" s="301"/>
      <c r="O387" s="301"/>
      <c r="P387" s="301">
        <v>61</v>
      </c>
      <c r="Q387" s="299">
        <v>55</v>
      </c>
      <c r="R387" s="301">
        <f t="shared" si="7"/>
        <v>58</v>
      </c>
      <c r="S387" s="299">
        <v>47</v>
      </c>
      <c r="T387" s="299">
        <v>68</v>
      </c>
      <c r="U387" s="299">
        <f t="shared" si="8"/>
        <v>-21</v>
      </c>
      <c r="V387" s="299">
        <f t="shared" si="9"/>
        <v>57.5</v>
      </c>
      <c r="W387" s="301">
        <f t="shared" si="10"/>
        <v>0.5</v>
      </c>
      <c r="X387" s="304" t="s">
        <v>1550</v>
      </c>
      <c r="Y387" s="304" t="s">
        <v>1633</v>
      </c>
      <c r="Z387" s="304" t="s">
        <v>1547</v>
      </c>
      <c r="AA387" s="294">
        <v>0.51</v>
      </c>
      <c r="AB387" s="292">
        <f t="shared" si="14"/>
        <v>510000</v>
      </c>
      <c r="AC387" s="292">
        <f t="shared" si="15"/>
        <v>1480000</v>
      </c>
      <c r="AD387" s="295">
        <v>0.49</v>
      </c>
      <c r="AE387" s="305">
        <f t="shared" si="21"/>
        <v>490000</v>
      </c>
      <c r="AF387" s="306">
        <f t="shared" si="12"/>
        <v>5.1000000000000004E-2</v>
      </c>
      <c r="AG387" s="304"/>
      <c r="AH387" s="304"/>
      <c r="AI387" s="323" t="s">
        <v>4893</v>
      </c>
      <c r="AJ387" s="302"/>
    </row>
    <row r="388" spans="1:36">
      <c r="A388" s="308" t="s">
        <v>3702</v>
      </c>
      <c r="B388" s="292">
        <f t="shared" si="22"/>
        <v>21.57</v>
      </c>
      <c r="C388" s="293">
        <f t="shared" si="1"/>
        <v>1.7975000000000001</v>
      </c>
      <c r="D388" s="294">
        <f t="shared" si="2"/>
        <v>1.7975000000000001</v>
      </c>
      <c r="E388" s="295">
        <v>12</v>
      </c>
      <c r="F388" s="295">
        <v>21.54</v>
      </c>
      <c r="G388" s="297">
        <f t="shared" si="4"/>
        <v>0.99860917941585525</v>
      </c>
      <c r="H388" s="296">
        <f t="shared" si="5"/>
        <v>0.03</v>
      </c>
      <c r="I388" s="298">
        <f t="shared" si="6"/>
        <v>1.3908205841446453E-3</v>
      </c>
      <c r="J388" s="292">
        <f t="shared" si="20"/>
        <v>21570000</v>
      </c>
      <c r="K388" s="299">
        <v>2010</v>
      </c>
      <c r="L388" s="300" t="s">
        <v>18</v>
      </c>
      <c r="M388" s="301"/>
      <c r="N388" s="301"/>
      <c r="O388" s="301"/>
      <c r="P388" s="301">
        <v>45</v>
      </c>
      <c r="Q388" s="299">
        <v>51</v>
      </c>
      <c r="R388" s="301">
        <f t="shared" si="7"/>
        <v>48</v>
      </c>
      <c r="S388" s="299">
        <v>58</v>
      </c>
      <c r="T388" s="299">
        <v>54</v>
      </c>
      <c r="U388" s="299">
        <f t="shared" si="8"/>
        <v>4</v>
      </c>
      <c r="V388" s="299">
        <f t="shared" si="9"/>
        <v>56</v>
      </c>
      <c r="W388" s="301">
        <f t="shared" si="10"/>
        <v>-8</v>
      </c>
      <c r="X388" s="304" t="s">
        <v>1550</v>
      </c>
      <c r="Y388" s="304" t="s">
        <v>3703</v>
      </c>
      <c r="Z388" s="304" t="s">
        <v>1547</v>
      </c>
      <c r="AA388" s="294">
        <v>8.3000000000000007</v>
      </c>
      <c r="AB388" s="292">
        <f t="shared" si="14"/>
        <v>8300000.0000000009</v>
      </c>
      <c r="AC388" s="292">
        <f t="shared" si="15"/>
        <v>21540000</v>
      </c>
      <c r="AD388" s="295">
        <v>0.03</v>
      </c>
      <c r="AE388" s="305">
        <f t="shared" si="21"/>
        <v>30000</v>
      </c>
      <c r="AF388" s="306">
        <f t="shared" si="12"/>
        <v>0.69166666666666676</v>
      </c>
      <c r="AG388" s="304"/>
      <c r="AH388" s="304"/>
      <c r="AI388" s="323" t="s">
        <v>3704</v>
      </c>
      <c r="AJ388" s="302"/>
    </row>
    <row r="389" spans="1:36">
      <c r="A389" s="308" t="s">
        <v>4552</v>
      </c>
      <c r="B389" s="292">
        <f t="shared" si="22"/>
        <v>9.7100000000000009</v>
      </c>
      <c r="C389" s="293">
        <f t="shared" si="1"/>
        <v>0.77680000000000005</v>
      </c>
      <c r="D389" s="294">
        <f t="shared" si="2"/>
        <v>0.77680000000000005</v>
      </c>
      <c r="E389" s="295">
        <v>12.5</v>
      </c>
      <c r="F389" s="295">
        <v>6.79</v>
      </c>
      <c r="G389" s="297">
        <f t="shared" si="4"/>
        <v>0.6992790937178166</v>
      </c>
      <c r="H389" s="296">
        <f t="shared" si="5"/>
        <v>2.9200000000000004</v>
      </c>
      <c r="I389" s="298">
        <f t="shared" si="6"/>
        <v>0.30072090628218334</v>
      </c>
      <c r="J389" s="292">
        <f t="shared" si="20"/>
        <v>9710000</v>
      </c>
      <c r="K389" s="299">
        <v>2010</v>
      </c>
      <c r="L389" s="300" t="s">
        <v>18</v>
      </c>
      <c r="M389" s="301"/>
      <c r="N389" s="301"/>
      <c r="O389" s="301"/>
      <c r="P389" s="301">
        <v>68</v>
      </c>
      <c r="Q389" s="299">
        <v>61</v>
      </c>
      <c r="R389" s="301">
        <f t="shared" si="7"/>
        <v>64.5</v>
      </c>
      <c r="S389" s="299">
        <v>71</v>
      </c>
      <c r="T389" s="299">
        <v>70</v>
      </c>
      <c r="U389" s="299">
        <f t="shared" si="8"/>
        <v>1</v>
      </c>
      <c r="V389" s="299">
        <f t="shared" si="9"/>
        <v>70.5</v>
      </c>
      <c r="W389" s="301">
        <f t="shared" si="10"/>
        <v>-6</v>
      </c>
      <c r="X389" s="304" t="s">
        <v>1641</v>
      </c>
      <c r="Y389" s="304" t="s">
        <v>1641</v>
      </c>
      <c r="Z389" s="304" t="s">
        <v>1547</v>
      </c>
      <c r="AA389" s="294">
        <v>1.62</v>
      </c>
      <c r="AB389" s="292">
        <f t="shared" si="14"/>
        <v>1620000</v>
      </c>
      <c r="AC389" s="292">
        <f t="shared" si="15"/>
        <v>6790000</v>
      </c>
      <c r="AD389" s="295">
        <v>2.92</v>
      </c>
      <c r="AE389" s="305">
        <f t="shared" si="21"/>
        <v>2920000</v>
      </c>
      <c r="AF389" s="306">
        <f t="shared" si="12"/>
        <v>0.12960000000000002</v>
      </c>
      <c r="AG389" s="304"/>
      <c r="AH389" s="304"/>
      <c r="AI389" s="323" t="s">
        <v>4553</v>
      </c>
      <c r="AJ389" s="302"/>
    </row>
    <row r="390" spans="1:36">
      <c r="A390" s="291" t="s">
        <v>1652</v>
      </c>
      <c r="B390" s="292">
        <f t="shared" si="22"/>
        <v>329.39</v>
      </c>
      <c r="C390" s="293">
        <f t="shared" si="1"/>
        <v>25.337692307692308</v>
      </c>
      <c r="D390" s="294">
        <f t="shared" si="2"/>
        <v>25.337692307692308</v>
      </c>
      <c r="E390" s="295">
        <v>13</v>
      </c>
      <c r="F390" s="295">
        <v>106.95</v>
      </c>
      <c r="G390" s="297">
        <f t="shared" si="4"/>
        <v>0.32469109566167764</v>
      </c>
      <c r="H390" s="296">
        <f t="shared" si="5"/>
        <v>222.44</v>
      </c>
      <c r="I390" s="298">
        <f t="shared" si="6"/>
        <v>0.67530890433832236</v>
      </c>
      <c r="J390" s="292">
        <f t="shared" si="20"/>
        <v>329390000</v>
      </c>
      <c r="K390" s="299">
        <v>2010</v>
      </c>
      <c r="L390" s="300" t="s">
        <v>18</v>
      </c>
      <c r="M390" s="301"/>
      <c r="N390" s="301"/>
      <c r="O390" s="301"/>
      <c r="P390" s="301">
        <v>88</v>
      </c>
      <c r="Q390" s="299">
        <v>79</v>
      </c>
      <c r="R390" s="301">
        <f t="shared" si="7"/>
        <v>83.5</v>
      </c>
      <c r="S390" s="299">
        <v>86</v>
      </c>
      <c r="T390" s="299">
        <v>80</v>
      </c>
      <c r="U390" s="299">
        <f t="shared" si="8"/>
        <v>6</v>
      </c>
      <c r="V390" s="299">
        <f t="shared" si="9"/>
        <v>83</v>
      </c>
      <c r="W390" s="301">
        <f t="shared" si="10"/>
        <v>0.5</v>
      </c>
      <c r="X390" s="304" t="s">
        <v>1534</v>
      </c>
      <c r="Y390" s="304" t="s">
        <v>1653</v>
      </c>
      <c r="Z390" s="304" t="s">
        <v>1547</v>
      </c>
      <c r="AA390" s="294">
        <v>8.3800000000000008</v>
      </c>
      <c r="AB390" s="292">
        <f t="shared" si="14"/>
        <v>8380000.0000000009</v>
      </c>
      <c r="AC390" s="292">
        <f t="shared" si="15"/>
        <v>106950000</v>
      </c>
      <c r="AD390" s="295">
        <v>222.44</v>
      </c>
      <c r="AE390" s="305">
        <f t="shared" si="21"/>
        <v>222440000</v>
      </c>
      <c r="AF390" s="306">
        <f t="shared" si="12"/>
        <v>0.6446153846153847</v>
      </c>
      <c r="AG390" s="304"/>
      <c r="AH390" s="313" t="s">
        <v>1654</v>
      </c>
      <c r="AI390" s="323" t="s">
        <v>1655</v>
      </c>
      <c r="AJ390" s="302"/>
    </row>
    <row r="391" spans="1:36">
      <c r="A391" s="308" t="s">
        <v>3933</v>
      </c>
      <c r="B391" s="292">
        <f t="shared" si="22"/>
        <v>21.41</v>
      </c>
      <c r="C391" s="293">
        <f t="shared" si="1"/>
        <v>1.5292857142857144</v>
      </c>
      <c r="D391" s="294">
        <f t="shared" si="2"/>
        <v>1.5292857142857144</v>
      </c>
      <c r="E391" s="295">
        <v>14</v>
      </c>
      <c r="F391" s="295">
        <v>20.260000000000002</v>
      </c>
      <c r="G391" s="297">
        <f t="shared" si="4"/>
        <v>0.94628678187762738</v>
      </c>
      <c r="H391" s="296">
        <f t="shared" si="5"/>
        <v>1.1499999999999999</v>
      </c>
      <c r="I391" s="298">
        <f t="shared" si="6"/>
        <v>5.3713218122372723E-2</v>
      </c>
      <c r="J391" s="292">
        <f t="shared" si="20"/>
        <v>21410000</v>
      </c>
      <c r="K391" s="299">
        <v>2010</v>
      </c>
      <c r="L391" s="300" t="s">
        <v>18</v>
      </c>
      <c r="M391" s="301"/>
      <c r="N391" s="301"/>
      <c r="O391" s="301"/>
      <c r="P391" s="301">
        <v>14</v>
      </c>
      <c r="Q391" s="299">
        <v>38</v>
      </c>
      <c r="R391" s="301">
        <f t="shared" si="7"/>
        <v>26</v>
      </c>
      <c r="S391" s="299">
        <v>49</v>
      </c>
      <c r="T391" s="299">
        <v>55</v>
      </c>
      <c r="U391" s="299">
        <f t="shared" si="8"/>
        <v>-6</v>
      </c>
      <c r="V391" s="299">
        <f t="shared" si="9"/>
        <v>52</v>
      </c>
      <c r="W391" s="301">
        <f t="shared" si="10"/>
        <v>-26</v>
      </c>
      <c r="X391" s="304" t="s">
        <v>1550</v>
      </c>
      <c r="Y391" s="304" t="s">
        <v>1550</v>
      </c>
      <c r="Z391" s="304" t="s">
        <v>1547</v>
      </c>
      <c r="AA391" s="294">
        <v>7.6</v>
      </c>
      <c r="AB391" s="292">
        <f t="shared" si="14"/>
        <v>7600000</v>
      </c>
      <c r="AC391" s="292">
        <f t="shared" si="15"/>
        <v>20260000</v>
      </c>
      <c r="AD391" s="295">
        <v>1.1499999999999999</v>
      </c>
      <c r="AE391" s="305">
        <f t="shared" si="21"/>
        <v>1150000</v>
      </c>
      <c r="AF391" s="306">
        <f t="shared" si="12"/>
        <v>0.54285714285714282</v>
      </c>
      <c r="AG391" s="304"/>
      <c r="AH391" s="304"/>
      <c r="AI391" s="323" t="s">
        <v>3934</v>
      </c>
      <c r="AJ391" s="302"/>
    </row>
    <row r="392" spans="1:36">
      <c r="A392" s="291" t="s">
        <v>1075</v>
      </c>
      <c r="B392" s="292">
        <f t="shared" si="22"/>
        <v>414.20000000000005</v>
      </c>
      <c r="C392" s="293">
        <f t="shared" si="1"/>
        <v>27.613333333333337</v>
      </c>
      <c r="D392" s="294">
        <f t="shared" si="2"/>
        <v>27.613333333333337</v>
      </c>
      <c r="E392" s="295">
        <v>15</v>
      </c>
      <c r="F392" s="295">
        <v>138.79</v>
      </c>
      <c r="G392" s="297">
        <f t="shared" si="4"/>
        <v>0.33507967165620467</v>
      </c>
      <c r="H392" s="296">
        <f t="shared" si="5"/>
        <v>275.41000000000003</v>
      </c>
      <c r="I392" s="298">
        <f t="shared" si="6"/>
        <v>0.66492032834379522</v>
      </c>
      <c r="J392" s="292">
        <f t="shared" si="20"/>
        <v>414200000.00000006</v>
      </c>
      <c r="K392" s="299">
        <v>2010</v>
      </c>
      <c r="L392" s="300" t="s">
        <v>18</v>
      </c>
      <c r="M392" s="301"/>
      <c r="N392" s="301"/>
      <c r="O392" s="301"/>
      <c r="P392" s="301">
        <v>95</v>
      </c>
      <c r="Q392" s="299">
        <v>88</v>
      </c>
      <c r="R392" s="321">
        <f t="shared" si="7"/>
        <v>91.5</v>
      </c>
      <c r="S392" s="299">
        <v>93</v>
      </c>
      <c r="T392" s="299">
        <v>83</v>
      </c>
      <c r="U392" s="292">
        <f t="shared" si="8"/>
        <v>10</v>
      </c>
      <c r="V392" s="299">
        <f t="shared" si="9"/>
        <v>88</v>
      </c>
      <c r="W392" s="321">
        <f t="shared" si="10"/>
        <v>3.5</v>
      </c>
      <c r="X392" s="304" t="s">
        <v>1641</v>
      </c>
      <c r="Y392" s="304" t="s">
        <v>1642</v>
      </c>
      <c r="Z392" s="304" t="s">
        <v>1536</v>
      </c>
      <c r="AA392" s="331">
        <v>4.4000000000000004</v>
      </c>
      <c r="AB392" s="292">
        <f t="shared" si="14"/>
        <v>4400000</v>
      </c>
      <c r="AC392" s="292">
        <f t="shared" si="15"/>
        <v>138790000</v>
      </c>
      <c r="AD392" s="295">
        <v>275.41000000000003</v>
      </c>
      <c r="AE392" s="305">
        <f t="shared" si="21"/>
        <v>275410000</v>
      </c>
      <c r="AF392" s="306">
        <f t="shared" si="12"/>
        <v>0.29333333333333333</v>
      </c>
      <c r="AG392" s="313" t="s">
        <v>1615</v>
      </c>
      <c r="AH392" s="313" t="s">
        <v>1643</v>
      </c>
      <c r="AI392" s="323" t="s">
        <v>1644</v>
      </c>
      <c r="AJ392" s="302"/>
    </row>
    <row r="393" spans="1:36">
      <c r="A393" s="291" t="s">
        <v>2221</v>
      </c>
      <c r="B393" s="292">
        <f t="shared" si="22"/>
        <v>75.7</v>
      </c>
      <c r="C393" s="293">
        <f t="shared" si="1"/>
        <v>5.0466666666666669</v>
      </c>
      <c r="D393" s="294">
        <f t="shared" si="2"/>
        <v>5.0466666666666669</v>
      </c>
      <c r="E393" s="295">
        <v>15</v>
      </c>
      <c r="F393" s="295">
        <v>64</v>
      </c>
      <c r="G393" s="297">
        <f t="shared" si="4"/>
        <v>0.84544253632760891</v>
      </c>
      <c r="H393" s="296">
        <f t="shared" si="5"/>
        <v>11.7</v>
      </c>
      <c r="I393" s="298">
        <f t="shared" si="6"/>
        <v>0.15455746367239101</v>
      </c>
      <c r="J393" s="292">
        <f t="shared" si="20"/>
        <v>75700000</v>
      </c>
      <c r="K393" s="299">
        <v>2010</v>
      </c>
      <c r="L393" s="300" t="s">
        <v>18</v>
      </c>
      <c r="M393" s="301"/>
      <c r="N393" s="301"/>
      <c r="O393" s="301"/>
      <c r="P393" s="301">
        <v>53</v>
      </c>
      <c r="Q393" s="299">
        <v>56</v>
      </c>
      <c r="R393" s="301">
        <f t="shared" si="7"/>
        <v>54.5</v>
      </c>
      <c r="S393" s="299">
        <v>49</v>
      </c>
      <c r="T393" s="299">
        <v>66</v>
      </c>
      <c r="U393" s="299">
        <f t="shared" si="8"/>
        <v>-17</v>
      </c>
      <c r="V393" s="299">
        <f t="shared" si="9"/>
        <v>57.5</v>
      </c>
      <c r="W393" s="301">
        <f t="shared" si="10"/>
        <v>-3</v>
      </c>
      <c r="X393" s="304" t="s">
        <v>1550</v>
      </c>
      <c r="Y393" s="304" t="s">
        <v>2222</v>
      </c>
      <c r="Z393" s="304" t="s">
        <v>1541</v>
      </c>
      <c r="AA393" s="294">
        <v>22.1</v>
      </c>
      <c r="AB393" s="292">
        <f t="shared" si="14"/>
        <v>22100000</v>
      </c>
      <c r="AC393" s="292">
        <f t="shared" si="15"/>
        <v>64000000</v>
      </c>
      <c r="AD393" s="295">
        <v>11.7</v>
      </c>
      <c r="AE393" s="305">
        <f t="shared" si="21"/>
        <v>11700000</v>
      </c>
      <c r="AF393" s="306">
        <f t="shared" si="12"/>
        <v>1.4733333333333334</v>
      </c>
      <c r="AG393" s="304"/>
      <c r="AH393" s="304"/>
      <c r="AI393" s="323" t="s">
        <v>2223</v>
      </c>
      <c r="AJ393" s="302"/>
    </row>
    <row r="394" spans="1:36">
      <c r="A394" s="308" t="s">
        <v>4070</v>
      </c>
      <c r="B394" s="292">
        <f t="shared" si="22"/>
        <v>20.73</v>
      </c>
      <c r="C394" s="293">
        <f t="shared" si="1"/>
        <v>1.3820000000000001</v>
      </c>
      <c r="D394" s="294">
        <f t="shared" si="2"/>
        <v>1.3820000000000001</v>
      </c>
      <c r="E394" s="295">
        <v>15</v>
      </c>
      <c r="F394" s="295">
        <v>2.04</v>
      </c>
      <c r="G394" s="297">
        <f t="shared" si="4"/>
        <v>9.8408104196816212E-2</v>
      </c>
      <c r="H394" s="296">
        <f t="shared" si="5"/>
        <v>18.690000000000001</v>
      </c>
      <c r="I394" s="298">
        <f t="shared" si="6"/>
        <v>0.90159189580318377</v>
      </c>
      <c r="J394" s="292">
        <f t="shared" si="20"/>
        <v>20730000</v>
      </c>
      <c r="K394" s="299">
        <v>2010</v>
      </c>
      <c r="L394" s="300" t="s">
        <v>18</v>
      </c>
      <c r="M394" s="301"/>
      <c r="N394" s="301"/>
      <c r="O394" s="301"/>
      <c r="P394" s="301">
        <v>71</v>
      </c>
      <c r="Q394" s="299">
        <v>65</v>
      </c>
      <c r="R394" s="301">
        <f t="shared" si="7"/>
        <v>68</v>
      </c>
      <c r="S394" s="299">
        <v>57</v>
      </c>
      <c r="T394" s="299">
        <v>65</v>
      </c>
      <c r="U394" s="299">
        <f t="shared" si="8"/>
        <v>-8</v>
      </c>
      <c r="V394" s="299">
        <f t="shared" si="9"/>
        <v>61</v>
      </c>
      <c r="W394" s="301">
        <f t="shared" si="10"/>
        <v>7</v>
      </c>
      <c r="X394" s="304" t="s">
        <v>1550</v>
      </c>
      <c r="Y394" s="304" t="s">
        <v>1623</v>
      </c>
      <c r="Z394" s="304" t="s">
        <v>1536</v>
      </c>
      <c r="AA394" s="294">
        <v>0.11</v>
      </c>
      <c r="AB394" s="292">
        <f t="shared" si="14"/>
        <v>110000</v>
      </c>
      <c r="AC394" s="292">
        <f t="shared" si="15"/>
        <v>2040000</v>
      </c>
      <c r="AD394" s="295">
        <v>18.690000000000001</v>
      </c>
      <c r="AE394" s="305">
        <f t="shared" si="21"/>
        <v>18690000</v>
      </c>
      <c r="AF394" s="306">
        <f t="shared" si="12"/>
        <v>7.3333333333333332E-3</v>
      </c>
      <c r="AG394" s="304"/>
      <c r="AH394" s="304"/>
      <c r="AI394" s="323" t="s">
        <v>4071</v>
      </c>
      <c r="AJ394" s="302"/>
    </row>
    <row r="395" spans="1:36">
      <c r="A395" s="308" t="s">
        <v>4079</v>
      </c>
      <c r="B395" s="292">
        <f t="shared" si="22"/>
        <v>20.529999999999998</v>
      </c>
      <c r="C395" s="293">
        <f t="shared" si="1"/>
        <v>1.3686666666666665</v>
      </c>
      <c r="D395" s="294">
        <f t="shared" si="2"/>
        <v>1.3686666666666665</v>
      </c>
      <c r="E395" s="295">
        <v>15</v>
      </c>
      <c r="F395" s="295">
        <v>20.22</v>
      </c>
      <c r="G395" s="297">
        <f t="shared" si="4"/>
        <v>0.98490014612761823</v>
      </c>
      <c r="H395" s="296">
        <f t="shared" si="5"/>
        <v>0.31000000000000005</v>
      </c>
      <c r="I395" s="298">
        <f t="shared" si="6"/>
        <v>1.5099853872381884E-2</v>
      </c>
      <c r="J395" s="292">
        <f t="shared" si="20"/>
        <v>20529999.999999996</v>
      </c>
      <c r="K395" s="299">
        <v>2010</v>
      </c>
      <c r="L395" s="300" t="s">
        <v>18</v>
      </c>
      <c r="M395" s="301"/>
      <c r="N395" s="301"/>
      <c r="O395" s="301"/>
      <c r="P395" s="301">
        <v>20</v>
      </c>
      <c r="Q395" s="299">
        <v>45</v>
      </c>
      <c r="R395" s="301">
        <f t="shared" si="7"/>
        <v>32.5</v>
      </c>
      <c r="S395" s="299">
        <v>56</v>
      </c>
      <c r="T395" s="299">
        <v>57</v>
      </c>
      <c r="U395" s="299">
        <f t="shared" si="8"/>
        <v>-1</v>
      </c>
      <c r="V395" s="299">
        <f t="shared" si="9"/>
        <v>56.5</v>
      </c>
      <c r="W395" s="301">
        <f t="shared" si="10"/>
        <v>-24</v>
      </c>
      <c r="X395" s="304" t="s">
        <v>1612</v>
      </c>
      <c r="Y395" s="304" t="s">
        <v>4080</v>
      </c>
      <c r="Z395" s="304" t="s">
        <v>1547</v>
      </c>
      <c r="AA395" s="294">
        <v>7.33</v>
      </c>
      <c r="AB395" s="292">
        <f t="shared" si="14"/>
        <v>7330000</v>
      </c>
      <c r="AC395" s="292">
        <f t="shared" si="15"/>
        <v>20220000</v>
      </c>
      <c r="AD395" s="295">
        <v>0.31</v>
      </c>
      <c r="AE395" s="305">
        <f t="shared" si="21"/>
        <v>310000</v>
      </c>
      <c r="AF395" s="306">
        <f t="shared" si="12"/>
        <v>0.48866666666666669</v>
      </c>
      <c r="AG395" s="304"/>
      <c r="AH395" s="304"/>
      <c r="AI395" s="323" t="s">
        <v>4081</v>
      </c>
      <c r="AJ395" s="302"/>
    </row>
    <row r="396" spans="1:36">
      <c r="A396" s="308" t="s">
        <v>4645</v>
      </c>
      <c r="B396" s="292">
        <f t="shared" si="22"/>
        <v>9.4499999999999993</v>
      </c>
      <c r="C396" s="293">
        <f t="shared" si="1"/>
        <v>0.63</v>
      </c>
      <c r="D396" s="294">
        <f t="shared" si="2"/>
        <v>0.63</v>
      </c>
      <c r="E396" s="295">
        <v>15</v>
      </c>
      <c r="F396" s="295">
        <v>2.4300000000000002</v>
      </c>
      <c r="G396" s="297">
        <f t="shared" si="4"/>
        <v>0.25714285714285717</v>
      </c>
      <c r="H396" s="296">
        <f t="shared" si="5"/>
        <v>7.02</v>
      </c>
      <c r="I396" s="298">
        <f t="shared" si="6"/>
        <v>0.74285714285714288</v>
      </c>
      <c r="J396" s="292">
        <f t="shared" si="20"/>
        <v>9450000</v>
      </c>
      <c r="K396" s="299">
        <v>2010</v>
      </c>
      <c r="L396" s="300" t="s">
        <v>18</v>
      </c>
      <c r="M396" s="301"/>
      <c r="N396" s="301"/>
      <c r="O396" s="301"/>
      <c r="P396" s="301">
        <v>70</v>
      </c>
      <c r="Q396" s="299">
        <v>69</v>
      </c>
      <c r="R396" s="301">
        <f t="shared" si="7"/>
        <v>69.5</v>
      </c>
      <c r="S396" s="299">
        <v>70</v>
      </c>
      <c r="T396" s="299">
        <v>74</v>
      </c>
      <c r="U396" s="299">
        <f t="shared" si="8"/>
        <v>-4</v>
      </c>
      <c r="V396" s="299">
        <f t="shared" si="9"/>
        <v>72</v>
      </c>
      <c r="W396" s="301">
        <f t="shared" si="10"/>
        <v>-2.5</v>
      </c>
      <c r="X396" s="304" t="s">
        <v>1612</v>
      </c>
      <c r="Y396" s="304" t="s">
        <v>4181</v>
      </c>
      <c r="Z396" s="304" t="s">
        <v>1541</v>
      </c>
      <c r="AA396" s="294">
        <v>0.11</v>
      </c>
      <c r="AB396" s="292">
        <f t="shared" si="14"/>
        <v>110000</v>
      </c>
      <c r="AC396" s="292">
        <f t="shared" si="15"/>
        <v>2430000</v>
      </c>
      <c r="AD396" s="295">
        <v>7.02</v>
      </c>
      <c r="AE396" s="305">
        <f t="shared" si="21"/>
        <v>7020000</v>
      </c>
      <c r="AF396" s="306">
        <f t="shared" si="12"/>
        <v>7.3333333333333332E-3</v>
      </c>
      <c r="AG396" s="304"/>
      <c r="AH396" s="304"/>
      <c r="AI396" s="323" t="s">
        <v>4646</v>
      </c>
      <c r="AJ396" s="302"/>
    </row>
    <row r="397" spans="1:36">
      <c r="A397" s="308" t="s">
        <v>4813</v>
      </c>
      <c r="B397" s="292">
        <f t="shared" si="22"/>
        <v>5.1800000000000006</v>
      </c>
      <c r="C397" s="293">
        <f t="shared" si="1"/>
        <v>0.34533333333333338</v>
      </c>
      <c r="D397" s="294">
        <f t="shared" si="2"/>
        <v>0.34533333333333338</v>
      </c>
      <c r="E397" s="295">
        <v>15</v>
      </c>
      <c r="F397" s="295">
        <v>4.3600000000000003</v>
      </c>
      <c r="G397" s="297">
        <f t="shared" si="4"/>
        <v>0.84169884169884168</v>
      </c>
      <c r="H397" s="296">
        <f t="shared" si="5"/>
        <v>0.81999999999999984</v>
      </c>
      <c r="I397" s="298">
        <f t="shared" si="6"/>
        <v>0.15830115830115826</v>
      </c>
      <c r="J397" s="292">
        <f t="shared" si="20"/>
        <v>5180000.0000000009</v>
      </c>
      <c r="K397" s="299">
        <v>2010</v>
      </c>
      <c r="L397" s="300" t="s">
        <v>18</v>
      </c>
      <c r="M397" s="301"/>
      <c r="N397" s="301"/>
      <c r="O397" s="301"/>
      <c r="P397" s="301">
        <v>81</v>
      </c>
      <c r="Q397" s="299">
        <v>69</v>
      </c>
      <c r="R397" s="301">
        <f t="shared" si="7"/>
        <v>75</v>
      </c>
      <c r="S397" s="299">
        <v>47</v>
      </c>
      <c r="T397" s="299">
        <v>54</v>
      </c>
      <c r="U397" s="299">
        <f t="shared" si="8"/>
        <v>-7</v>
      </c>
      <c r="V397" s="299">
        <f t="shared" si="9"/>
        <v>50.5</v>
      </c>
      <c r="W397" s="301">
        <f t="shared" si="10"/>
        <v>24.5</v>
      </c>
      <c r="X397" s="304" t="s">
        <v>1550</v>
      </c>
      <c r="Y397" s="304" t="s">
        <v>1623</v>
      </c>
      <c r="Z397" s="304" t="s">
        <v>1547</v>
      </c>
      <c r="AA397" s="294">
        <v>0.09</v>
      </c>
      <c r="AB397" s="292">
        <f t="shared" si="14"/>
        <v>90000</v>
      </c>
      <c r="AC397" s="292">
        <f t="shared" si="15"/>
        <v>4360000</v>
      </c>
      <c r="AD397" s="295">
        <v>0.82</v>
      </c>
      <c r="AE397" s="305">
        <f t="shared" si="21"/>
        <v>820000</v>
      </c>
      <c r="AF397" s="306">
        <f t="shared" si="12"/>
        <v>6.0000000000000001E-3</v>
      </c>
      <c r="AG397" s="304"/>
      <c r="AH397" s="304"/>
      <c r="AI397" s="323" t="s">
        <v>4814</v>
      </c>
      <c r="AJ397" s="302"/>
    </row>
    <row r="398" spans="1:36">
      <c r="A398" s="308" t="s">
        <v>2657</v>
      </c>
      <c r="B398" s="292">
        <f t="shared" si="22"/>
        <v>56.03</v>
      </c>
      <c r="C398" s="293">
        <f t="shared" si="1"/>
        <v>3.5018750000000001</v>
      </c>
      <c r="D398" s="294">
        <f t="shared" si="2"/>
        <v>3.5018750000000001</v>
      </c>
      <c r="E398" s="295">
        <v>16</v>
      </c>
      <c r="F398" s="295">
        <v>19.07</v>
      </c>
      <c r="G398" s="297">
        <f t="shared" si="4"/>
        <v>0.34035338211672317</v>
      </c>
      <c r="H398" s="296">
        <f t="shared" si="5"/>
        <v>36.96</v>
      </c>
      <c r="I398" s="298">
        <f t="shared" si="6"/>
        <v>0.65964661788327683</v>
      </c>
      <c r="J398" s="292">
        <f t="shared" si="20"/>
        <v>56030000</v>
      </c>
      <c r="K398" s="299">
        <v>2010</v>
      </c>
      <c r="L398" s="300" t="s">
        <v>18</v>
      </c>
      <c r="M398" s="301"/>
      <c r="N398" s="301"/>
      <c r="O398" s="301"/>
      <c r="P398" s="301">
        <v>28</v>
      </c>
      <c r="Q398" s="299">
        <v>40</v>
      </c>
      <c r="R398" s="301">
        <f t="shared" si="7"/>
        <v>34</v>
      </c>
      <c r="S398" s="299">
        <v>70</v>
      </c>
      <c r="T398" s="299">
        <v>80</v>
      </c>
      <c r="U398" s="299">
        <f t="shared" si="8"/>
        <v>-10</v>
      </c>
      <c r="V398" s="299">
        <f t="shared" si="9"/>
        <v>75</v>
      </c>
      <c r="W398" s="301">
        <f t="shared" si="10"/>
        <v>-41</v>
      </c>
      <c r="X398" s="304" t="s">
        <v>1612</v>
      </c>
      <c r="Y398" s="304" t="s">
        <v>1612</v>
      </c>
      <c r="Z398" s="304" t="s">
        <v>1547</v>
      </c>
      <c r="AA398" s="294">
        <v>8</v>
      </c>
      <c r="AB398" s="292">
        <f t="shared" si="14"/>
        <v>8000000</v>
      </c>
      <c r="AC398" s="292">
        <f t="shared" si="15"/>
        <v>19070000</v>
      </c>
      <c r="AD398" s="295">
        <v>36.96</v>
      </c>
      <c r="AE398" s="305">
        <f t="shared" si="21"/>
        <v>36960000</v>
      </c>
      <c r="AF398" s="306">
        <f t="shared" si="12"/>
        <v>0.5</v>
      </c>
      <c r="AG398" s="304"/>
      <c r="AH398" s="304"/>
      <c r="AI398" s="323" t="s">
        <v>2658</v>
      </c>
      <c r="AJ398" s="302"/>
    </row>
    <row r="399" spans="1:36">
      <c r="A399" s="308" t="s">
        <v>3460</v>
      </c>
      <c r="B399" s="292">
        <f t="shared" si="22"/>
        <v>36.44</v>
      </c>
      <c r="C399" s="293">
        <f t="shared" si="1"/>
        <v>2.1435294117647059</v>
      </c>
      <c r="D399" s="294">
        <f t="shared" si="2"/>
        <v>2.1435294117647059</v>
      </c>
      <c r="E399" s="295">
        <v>17</v>
      </c>
      <c r="F399" s="295">
        <v>27.16</v>
      </c>
      <c r="G399" s="297">
        <f t="shared" si="4"/>
        <v>0.74533479692645455</v>
      </c>
      <c r="H399" s="296">
        <f t="shared" si="5"/>
        <v>9.2799999999999994</v>
      </c>
      <c r="I399" s="298">
        <f t="shared" si="6"/>
        <v>0.25466520307354557</v>
      </c>
      <c r="J399" s="292">
        <f t="shared" si="20"/>
        <v>36440000</v>
      </c>
      <c r="K399" s="299">
        <v>2010</v>
      </c>
      <c r="L399" s="300" t="s">
        <v>18</v>
      </c>
      <c r="M399" s="301"/>
      <c r="N399" s="301"/>
      <c r="O399" s="301"/>
      <c r="P399" s="301">
        <v>42</v>
      </c>
      <c r="Q399" s="299">
        <v>43</v>
      </c>
      <c r="R399" s="301">
        <f t="shared" si="7"/>
        <v>42.5</v>
      </c>
      <c r="S399" s="299">
        <v>47</v>
      </c>
      <c r="T399" s="299">
        <v>54</v>
      </c>
      <c r="U399" s="299">
        <f t="shared" si="8"/>
        <v>-7</v>
      </c>
      <c r="V399" s="299">
        <f t="shared" si="9"/>
        <v>50.5</v>
      </c>
      <c r="W399" s="301">
        <f t="shared" si="10"/>
        <v>-8</v>
      </c>
      <c r="X399" s="304" t="s">
        <v>1990</v>
      </c>
      <c r="Y399" s="304" t="s">
        <v>1991</v>
      </c>
      <c r="Z399" s="304" t="s">
        <v>1547</v>
      </c>
      <c r="AA399" s="294">
        <v>13.4</v>
      </c>
      <c r="AB399" s="292">
        <f t="shared" si="14"/>
        <v>13400000</v>
      </c>
      <c r="AC399" s="292">
        <f t="shared" si="15"/>
        <v>27160000</v>
      </c>
      <c r="AD399" s="295">
        <v>9.2799999999999994</v>
      </c>
      <c r="AE399" s="305">
        <f t="shared" si="21"/>
        <v>9280000</v>
      </c>
      <c r="AF399" s="306">
        <f t="shared" si="12"/>
        <v>0.78823529411764703</v>
      </c>
      <c r="AG399" s="304"/>
      <c r="AH399" s="304"/>
      <c r="AI399" s="323" t="s">
        <v>3461</v>
      </c>
      <c r="AJ399" s="302"/>
    </row>
    <row r="400" spans="1:36">
      <c r="A400" s="332" t="s">
        <v>2725</v>
      </c>
      <c r="B400" s="292">
        <f t="shared" si="22"/>
        <v>60.73</v>
      </c>
      <c r="C400" s="293">
        <f t="shared" si="1"/>
        <v>3.3738888888888887</v>
      </c>
      <c r="D400" s="294">
        <f t="shared" si="2"/>
        <v>3.3738888888888887</v>
      </c>
      <c r="E400" s="295">
        <v>18</v>
      </c>
      <c r="F400" s="295">
        <v>18.329999999999998</v>
      </c>
      <c r="G400" s="297">
        <f t="shared" si="4"/>
        <v>0.3018277622262473</v>
      </c>
      <c r="H400" s="296">
        <f t="shared" si="5"/>
        <v>42.4</v>
      </c>
      <c r="I400" s="298">
        <f t="shared" si="6"/>
        <v>0.6981722377737527</v>
      </c>
      <c r="J400" s="292">
        <f t="shared" si="20"/>
        <v>60730000</v>
      </c>
      <c r="K400" s="299">
        <v>2010</v>
      </c>
      <c r="L400" s="300" t="s">
        <v>18</v>
      </c>
      <c r="M400" s="301"/>
      <c r="N400" s="301"/>
      <c r="O400" s="301"/>
      <c r="P400" s="301">
        <v>93</v>
      </c>
      <c r="Q400" s="299">
        <v>82</v>
      </c>
      <c r="R400" s="301">
        <f t="shared" si="7"/>
        <v>87.5</v>
      </c>
      <c r="S400" s="299">
        <v>84</v>
      </c>
      <c r="T400" s="299">
        <v>79</v>
      </c>
      <c r="U400" s="299">
        <f t="shared" si="8"/>
        <v>5</v>
      </c>
      <c r="V400" s="299">
        <f t="shared" si="9"/>
        <v>81.5</v>
      </c>
      <c r="W400" s="301">
        <f t="shared" si="10"/>
        <v>6</v>
      </c>
      <c r="X400" s="304" t="s">
        <v>1701</v>
      </c>
      <c r="Y400" s="304" t="s">
        <v>2726</v>
      </c>
      <c r="Z400" s="304" t="s">
        <v>1541</v>
      </c>
      <c r="AA400" s="294">
        <v>2.13</v>
      </c>
      <c r="AB400" s="292">
        <f t="shared" si="14"/>
        <v>2130000</v>
      </c>
      <c r="AC400" s="292">
        <f t="shared" si="15"/>
        <v>18330000</v>
      </c>
      <c r="AD400" s="295">
        <v>42.4</v>
      </c>
      <c r="AE400" s="305">
        <f t="shared" si="21"/>
        <v>42400000</v>
      </c>
      <c r="AF400" s="306">
        <f t="shared" si="12"/>
        <v>0.11833333333333333</v>
      </c>
      <c r="AG400" s="304"/>
      <c r="AH400" s="304"/>
      <c r="AI400" s="323" t="s">
        <v>2727</v>
      </c>
      <c r="AJ400" s="302"/>
    </row>
    <row r="401" spans="1:36">
      <c r="A401" s="308" t="s">
        <v>4312</v>
      </c>
      <c r="B401" s="292">
        <f t="shared" si="22"/>
        <v>19.649999999999999</v>
      </c>
      <c r="C401" s="293">
        <f t="shared" si="1"/>
        <v>1.0916666666666666</v>
      </c>
      <c r="D401" s="294">
        <f t="shared" si="2"/>
        <v>1.0916666666666666</v>
      </c>
      <c r="E401" s="295">
        <v>18</v>
      </c>
      <c r="F401" s="295">
        <v>15.28</v>
      </c>
      <c r="G401" s="297">
        <f t="shared" si="4"/>
        <v>0.77760814249363874</v>
      </c>
      <c r="H401" s="296">
        <f t="shared" si="5"/>
        <v>4.3699999999999992</v>
      </c>
      <c r="I401" s="298">
        <f t="shared" si="6"/>
        <v>0.22239185750636131</v>
      </c>
      <c r="J401" s="292">
        <f t="shared" si="20"/>
        <v>19650000</v>
      </c>
      <c r="K401" s="299">
        <v>2010</v>
      </c>
      <c r="L401" s="300" t="s">
        <v>18</v>
      </c>
      <c r="M401" s="301"/>
      <c r="N401" s="301"/>
      <c r="O401" s="301"/>
      <c r="P401" s="301">
        <v>68</v>
      </c>
      <c r="Q401" s="299">
        <v>63</v>
      </c>
      <c r="R401" s="301">
        <f t="shared" si="7"/>
        <v>65.5</v>
      </c>
      <c r="S401" s="299">
        <v>52</v>
      </c>
      <c r="T401" s="299">
        <v>66</v>
      </c>
      <c r="U401" s="299">
        <f t="shared" si="8"/>
        <v>-14</v>
      </c>
      <c r="V401" s="299">
        <f t="shared" si="9"/>
        <v>59</v>
      </c>
      <c r="W401" s="301">
        <f t="shared" si="10"/>
        <v>6.5</v>
      </c>
      <c r="X401" s="304" t="s">
        <v>1550</v>
      </c>
      <c r="Y401" s="304" t="s">
        <v>1623</v>
      </c>
      <c r="Z401" s="304" t="s">
        <v>1547</v>
      </c>
      <c r="AA401" s="294">
        <v>6.9</v>
      </c>
      <c r="AB401" s="292">
        <f t="shared" si="14"/>
        <v>6900000</v>
      </c>
      <c r="AC401" s="292">
        <f t="shared" si="15"/>
        <v>15280000</v>
      </c>
      <c r="AD401" s="295">
        <v>4.37</v>
      </c>
      <c r="AE401" s="305">
        <f t="shared" si="21"/>
        <v>4370000</v>
      </c>
      <c r="AF401" s="306">
        <f t="shared" si="12"/>
        <v>0.38333333333333336</v>
      </c>
      <c r="AG401" s="304"/>
      <c r="AH401" s="304"/>
      <c r="AI401" s="323" t="s">
        <v>4313</v>
      </c>
      <c r="AJ401" s="302"/>
    </row>
    <row r="402" spans="1:36">
      <c r="A402" s="308" t="s">
        <v>3145</v>
      </c>
      <c r="B402" s="292">
        <f t="shared" si="22"/>
        <v>49.83</v>
      </c>
      <c r="C402" s="293">
        <f t="shared" si="1"/>
        <v>2.6226315789473684</v>
      </c>
      <c r="D402" s="294">
        <f t="shared" si="2"/>
        <v>2.6226315789473684</v>
      </c>
      <c r="E402" s="295">
        <v>19</v>
      </c>
      <c r="F402" s="295">
        <v>27.78</v>
      </c>
      <c r="G402" s="297">
        <f t="shared" si="4"/>
        <v>0.55749548464780252</v>
      </c>
      <c r="H402" s="296">
        <f t="shared" si="5"/>
        <v>22.05</v>
      </c>
      <c r="I402" s="298">
        <f t="shared" si="6"/>
        <v>0.44250451535219748</v>
      </c>
      <c r="J402" s="292">
        <f t="shared" si="20"/>
        <v>49830000</v>
      </c>
      <c r="K402" s="299">
        <v>2010</v>
      </c>
      <c r="L402" s="300" t="s">
        <v>18</v>
      </c>
      <c r="M402" s="301"/>
      <c r="N402" s="301"/>
      <c r="O402" s="301"/>
      <c r="P402" s="301">
        <v>52</v>
      </c>
      <c r="Q402" s="299">
        <v>52</v>
      </c>
      <c r="R402" s="301">
        <f t="shared" si="7"/>
        <v>52</v>
      </c>
      <c r="S402" s="299">
        <v>44</v>
      </c>
      <c r="T402" s="299">
        <v>62</v>
      </c>
      <c r="U402" s="299">
        <f t="shared" si="8"/>
        <v>-18</v>
      </c>
      <c r="V402" s="299">
        <f t="shared" si="9"/>
        <v>53</v>
      </c>
      <c r="W402" s="301">
        <f t="shared" si="10"/>
        <v>-1</v>
      </c>
      <c r="X402" s="304" t="s">
        <v>1550</v>
      </c>
      <c r="Y402" s="304" t="s">
        <v>1623</v>
      </c>
      <c r="Z402" s="304" t="s">
        <v>1541</v>
      </c>
      <c r="AA402" s="294">
        <v>8.4</v>
      </c>
      <c r="AB402" s="292">
        <f t="shared" si="14"/>
        <v>8400000</v>
      </c>
      <c r="AC402" s="292">
        <f t="shared" si="15"/>
        <v>27780000</v>
      </c>
      <c r="AD402" s="295">
        <v>22.05</v>
      </c>
      <c r="AE402" s="305">
        <f t="shared" si="21"/>
        <v>22050000</v>
      </c>
      <c r="AF402" s="306">
        <f t="shared" si="12"/>
        <v>0.44210526315789478</v>
      </c>
      <c r="AG402" s="304"/>
      <c r="AH402" s="304"/>
      <c r="AI402" s="323" t="s">
        <v>3146</v>
      </c>
      <c r="AJ402" s="302"/>
    </row>
    <row r="403" spans="1:36">
      <c r="A403" s="308" t="s">
        <v>3778</v>
      </c>
      <c r="B403" s="292">
        <f t="shared" si="22"/>
        <v>32.61</v>
      </c>
      <c r="C403" s="293">
        <f t="shared" si="1"/>
        <v>1.7163157894736842</v>
      </c>
      <c r="D403" s="294">
        <f t="shared" si="2"/>
        <v>1.7163157894736842</v>
      </c>
      <c r="E403" s="295">
        <v>19</v>
      </c>
      <c r="F403" s="295">
        <v>25.92</v>
      </c>
      <c r="G403" s="297">
        <f t="shared" si="4"/>
        <v>0.79484820607175721</v>
      </c>
      <c r="H403" s="296">
        <f t="shared" si="5"/>
        <v>6.6899999999999995</v>
      </c>
      <c r="I403" s="298">
        <f t="shared" si="6"/>
        <v>0.20515179392824287</v>
      </c>
      <c r="J403" s="292">
        <f t="shared" si="20"/>
        <v>32610000</v>
      </c>
      <c r="K403" s="299">
        <v>2010</v>
      </c>
      <c r="L403" s="300" t="s">
        <v>18</v>
      </c>
      <c r="M403" s="301"/>
      <c r="N403" s="301"/>
      <c r="O403" s="301"/>
      <c r="P403" s="301">
        <v>21</v>
      </c>
      <c r="Q403" s="299">
        <v>33</v>
      </c>
      <c r="R403" s="301">
        <f t="shared" si="7"/>
        <v>27</v>
      </c>
      <c r="S403" s="299">
        <v>49</v>
      </c>
      <c r="T403" s="299">
        <v>54</v>
      </c>
      <c r="U403" s="299">
        <f t="shared" si="8"/>
        <v>-5</v>
      </c>
      <c r="V403" s="299">
        <f t="shared" si="9"/>
        <v>51.5</v>
      </c>
      <c r="W403" s="301">
        <f t="shared" si="10"/>
        <v>-24.5</v>
      </c>
      <c r="X403" s="304" t="s">
        <v>1550</v>
      </c>
      <c r="Y403" s="304" t="s">
        <v>1623</v>
      </c>
      <c r="Z403" s="304" t="s">
        <v>1547</v>
      </c>
      <c r="AA403" s="294">
        <v>9.1999999999999993</v>
      </c>
      <c r="AB403" s="292">
        <f t="shared" si="14"/>
        <v>9200000</v>
      </c>
      <c r="AC403" s="292">
        <f t="shared" si="15"/>
        <v>25920000</v>
      </c>
      <c r="AD403" s="295">
        <v>6.69</v>
      </c>
      <c r="AE403" s="305">
        <f t="shared" si="21"/>
        <v>6690000</v>
      </c>
      <c r="AF403" s="306">
        <f t="shared" si="12"/>
        <v>0.48421052631578942</v>
      </c>
      <c r="AG403" s="304"/>
      <c r="AH403" s="304"/>
      <c r="AI403" s="323" t="s">
        <v>3779</v>
      </c>
      <c r="AJ403" s="302"/>
    </row>
    <row r="404" spans="1:36">
      <c r="A404" s="291" t="s">
        <v>1841</v>
      </c>
      <c r="B404" s="292">
        <f t="shared" si="22"/>
        <v>171.69</v>
      </c>
      <c r="C404" s="293">
        <f t="shared" si="1"/>
        <v>8.5845000000000002</v>
      </c>
      <c r="D404" s="294">
        <f t="shared" si="2"/>
        <v>8.5845000000000002</v>
      </c>
      <c r="E404" s="295">
        <v>20</v>
      </c>
      <c r="F404" s="295">
        <v>117.23</v>
      </c>
      <c r="G404" s="297">
        <f t="shared" si="4"/>
        <v>0.68280039606267118</v>
      </c>
      <c r="H404" s="296">
        <f t="shared" si="5"/>
        <v>54.46</v>
      </c>
      <c r="I404" s="298">
        <f t="shared" si="6"/>
        <v>0.31719960393732893</v>
      </c>
      <c r="J404" s="292">
        <f t="shared" si="20"/>
        <v>171690000</v>
      </c>
      <c r="K404" s="299">
        <v>2010</v>
      </c>
      <c r="L404" s="300" t="s">
        <v>18</v>
      </c>
      <c r="M404" s="301"/>
      <c r="N404" s="301"/>
      <c r="O404" s="301"/>
      <c r="P404" s="301">
        <v>63</v>
      </c>
      <c r="Q404" s="299">
        <v>56</v>
      </c>
      <c r="R404" s="321">
        <f t="shared" si="7"/>
        <v>59.5</v>
      </c>
      <c r="S404" s="299">
        <v>72</v>
      </c>
      <c r="T404" s="299">
        <v>74</v>
      </c>
      <c r="U404" s="312">
        <f t="shared" si="8"/>
        <v>-2</v>
      </c>
      <c r="V404" s="312">
        <f t="shared" si="9"/>
        <v>73</v>
      </c>
      <c r="W404" s="312">
        <f t="shared" si="10"/>
        <v>-13.5</v>
      </c>
      <c r="X404" s="304" t="s">
        <v>1609</v>
      </c>
      <c r="Y404" s="304" t="s">
        <v>1842</v>
      </c>
      <c r="Z404" s="304" t="s">
        <v>1557</v>
      </c>
      <c r="AA404" s="294">
        <v>50.4</v>
      </c>
      <c r="AB404" s="292">
        <f t="shared" si="14"/>
        <v>50400000</v>
      </c>
      <c r="AC404" s="292">
        <f t="shared" si="15"/>
        <v>117230000</v>
      </c>
      <c r="AD404" s="295">
        <v>54.46</v>
      </c>
      <c r="AE404" s="305">
        <f t="shared" si="21"/>
        <v>54460000</v>
      </c>
      <c r="AF404" s="306">
        <f t="shared" si="12"/>
        <v>2.52</v>
      </c>
      <c r="AG404" s="304"/>
      <c r="AH404" s="304"/>
      <c r="AI404" s="323" t="s">
        <v>1843</v>
      </c>
      <c r="AJ404" s="302"/>
    </row>
    <row r="405" spans="1:36">
      <c r="A405" s="291" t="s">
        <v>2004</v>
      </c>
      <c r="B405" s="292">
        <f t="shared" si="22"/>
        <v>136.15</v>
      </c>
      <c r="C405" s="293">
        <f t="shared" si="1"/>
        <v>6.8075000000000001</v>
      </c>
      <c r="D405" s="294">
        <f t="shared" si="2"/>
        <v>6.8075000000000001</v>
      </c>
      <c r="E405" s="295">
        <v>20</v>
      </c>
      <c r="F405" s="295">
        <v>45.71</v>
      </c>
      <c r="G405" s="297">
        <f t="shared" si="4"/>
        <v>0.33573264781491002</v>
      </c>
      <c r="H405" s="296">
        <f t="shared" si="5"/>
        <v>90.44</v>
      </c>
      <c r="I405" s="298">
        <f t="shared" si="6"/>
        <v>0.66426735218508992</v>
      </c>
      <c r="J405" s="292">
        <f t="shared" si="20"/>
        <v>136150000</v>
      </c>
      <c r="K405" s="299">
        <v>2010</v>
      </c>
      <c r="L405" s="300" t="s">
        <v>18</v>
      </c>
      <c r="M405" s="301"/>
      <c r="N405" s="301"/>
      <c r="O405" s="301"/>
      <c r="P405" s="301">
        <v>10</v>
      </c>
      <c r="Q405" s="299">
        <v>24</v>
      </c>
      <c r="R405" s="321">
        <f t="shared" si="7"/>
        <v>17</v>
      </c>
      <c r="S405" s="299">
        <v>47</v>
      </c>
      <c r="T405" s="299">
        <v>54</v>
      </c>
      <c r="U405" s="312">
        <f t="shared" si="8"/>
        <v>-7</v>
      </c>
      <c r="V405" s="312">
        <f t="shared" si="9"/>
        <v>50.5</v>
      </c>
      <c r="W405" s="312">
        <f t="shared" si="10"/>
        <v>-33.5</v>
      </c>
      <c r="X405" s="304" t="s">
        <v>1402</v>
      </c>
      <c r="Y405" s="304" t="s">
        <v>2005</v>
      </c>
      <c r="Z405" s="304" t="s">
        <v>1557</v>
      </c>
      <c r="AA405" s="294">
        <v>22.53</v>
      </c>
      <c r="AB405" s="292">
        <f t="shared" si="14"/>
        <v>22530000</v>
      </c>
      <c r="AC405" s="292">
        <f t="shared" si="15"/>
        <v>45710000</v>
      </c>
      <c r="AD405" s="295">
        <v>90.44</v>
      </c>
      <c r="AE405" s="305">
        <f t="shared" si="21"/>
        <v>90440000</v>
      </c>
      <c r="AF405" s="306">
        <f t="shared" si="12"/>
        <v>1.1265000000000001</v>
      </c>
      <c r="AG405" s="304"/>
      <c r="AH405" s="304"/>
      <c r="AI405" s="323" t="s">
        <v>2006</v>
      </c>
      <c r="AJ405" s="302"/>
    </row>
    <row r="406" spans="1:36">
      <c r="A406" s="291" t="s">
        <v>2338</v>
      </c>
      <c r="B406" s="292">
        <f t="shared" si="22"/>
        <v>89.04</v>
      </c>
      <c r="C406" s="293">
        <f t="shared" si="1"/>
        <v>4.452</v>
      </c>
      <c r="D406" s="294">
        <f t="shared" si="2"/>
        <v>4.452</v>
      </c>
      <c r="E406" s="295">
        <v>20</v>
      </c>
      <c r="F406" s="295">
        <v>62.95</v>
      </c>
      <c r="G406" s="297">
        <f t="shared" si="4"/>
        <v>0.70698562443845459</v>
      </c>
      <c r="H406" s="296">
        <f t="shared" si="5"/>
        <v>26.09</v>
      </c>
      <c r="I406" s="298">
        <f t="shared" si="6"/>
        <v>0.29301437556154536</v>
      </c>
      <c r="J406" s="292">
        <f t="shared" si="20"/>
        <v>89040000</v>
      </c>
      <c r="K406" s="299">
        <v>2010</v>
      </c>
      <c r="L406" s="300" t="s">
        <v>18</v>
      </c>
      <c r="M406" s="301"/>
      <c r="N406" s="301"/>
      <c r="O406" s="301"/>
      <c r="P406" s="301">
        <v>19</v>
      </c>
      <c r="Q406" s="299">
        <v>33</v>
      </c>
      <c r="R406" s="301">
        <f t="shared" si="7"/>
        <v>26</v>
      </c>
      <c r="S406" s="299">
        <v>66</v>
      </c>
      <c r="T406" s="299">
        <v>45</v>
      </c>
      <c r="U406" s="299">
        <f t="shared" si="8"/>
        <v>21</v>
      </c>
      <c r="V406" s="299">
        <f t="shared" si="9"/>
        <v>55.5</v>
      </c>
      <c r="W406" s="301">
        <f t="shared" si="10"/>
        <v>-29.5</v>
      </c>
      <c r="X406" s="304" t="s">
        <v>1612</v>
      </c>
      <c r="Y406" s="304" t="s">
        <v>1612</v>
      </c>
      <c r="Z406" s="304" t="s">
        <v>1541</v>
      </c>
      <c r="AA406" s="294">
        <v>16</v>
      </c>
      <c r="AB406" s="292">
        <f t="shared" si="14"/>
        <v>16000000</v>
      </c>
      <c r="AC406" s="292">
        <f t="shared" si="15"/>
        <v>62950000</v>
      </c>
      <c r="AD406" s="295">
        <v>26.09</v>
      </c>
      <c r="AE406" s="305">
        <f t="shared" si="21"/>
        <v>26090000</v>
      </c>
      <c r="AF406" s="306">
        <f t="shared" si="12"/>
        <v>0.8</v>
      </c>
      <c r="AG406" s="304"/>
      <c r="AH406" s="304"/>
      <c r="AI406" s="323" t="s">
        <v>2339</v>
      </c>
      <c r="AJ406" s="302"/>
    </row>
    <row r="407" spans="1:36">
      <c r="A407" s="291" t="s">
        <v>2472</v>
      </c>
      <c r="B407" s="292">
        <f t="shared" si="22"/>
        <v>80.55</v>
      </c>
      <c r="C407" s="293">
        <f t="shared" si="1"/>
        <v>4.0274999999999999</v>
      </c>
      <c r="D407" s="294">
        <f t="shared" si="2"/>
        <v>4.0274999999999999</v>
      </c>
      <c r="E407" s="295">
        <v>20</v>
      </c>
      <c r="F407" s="295">
        <v>36.659999999999997</v>
      </c>
      <c r="G407" s="297">
        <f t="shared" si="4"/>
        <v>0.45512104283054</v>
      </c>
      <c r="H407" s="296">
        <f t="shared" si="5"/>
        <v>43.89</v>
      </c>
      <c r="I407" s="298">
        <f t="shared" si="6"/>
        <v>0.54487895716946</v>
      </c>
      <c r="J407" s="292">
        <f t="shared" si="20"/>
        <v>80550000</v>
      </c>
      <c r="K407" s="299">
        <v>2010</v>
      </c>
      <c r="L407" s="300" t="s">
        <v>18</v>
      </c>
      <c r="M407" s="301"/>
      <c r="N407" s="301"/>
      <c r="O407" s="301"/>
      <c r="P407" s="301">
        <v>4</v>
      </c>
      <c r="Q407" s="299">
        <v>18</v>
      </c>
      <c r="R407" s="301">
        <f t="shared" si="7"/>
        <v>11</v>
      </c>
      <c r="S407" s="299">
        <v>32</v>
      </c>
      <c r="T407" s="299">
        <v>33</v>
      </c>
      <c r="U407" s="299">
        <f t="shared" si="8"/>
        <v>-1</v>
      </c>
      <c r="V407" s="299">
        <f t="shared" si="9"/>
        <v>32.5</v>
      </c>
      <c r="W407" s="301">
        <f t="shared" si="10"/>
        <v>-21.5</v>
      </c>
      <c r="X407" s="304" t="s">
        <v>1550</v>
      </c>
      <c r="Y407" s="304" t="s">
        <v>1550</v>
      </c>
      <c r="Z407" s="304" t="s">
        <v>1547</v>
      </c>
      <c r="AA407" s="294">
        <v>12.2</v>
      </c>
      <c r="AB407" s="292">
        <f t="shared" si="14"/>
        <v>12200000</v>
      </c>
      <c r="AC407" s="292">
        <f t="shared" si="15"/>
        <v>36660000</v>
      </c>
      <c r="AD407" s="295">
        <v>43.89</v>
      </c>
      <c r="AE407" s="305">
        <f t="shared" si="21"/>
        <v>43890000</v>
      </c>
      <c r="AF407" s="306">
        <f t="shared" si="12"/>
        <v>0.61</v>
      </c>
      <c r="AG407" s="304"/>
      <c r="AH407" s="304"/>
      <c r="AI407" s="323" t="s">
        <v>2473</v>
      </c>
      <c r="AJ407" s="302"/>
    </row>
    <row r="408" spans="1:36">
      <c r="A408" s="308" t="s">
        <v>2717</v>
      </c>
      <c r="B408" s="292">
        <f t="shared" si="22"/>
        <v>67.88</v>
      </c>
      <c r="C408" s="293">
        <f t="shared" si="1"/>
        <v>3.3939999999999997</v>
      </c>
      <c r="D408" s="294">
        <f t="shared" si="2"/>
        <v>3.3939999999999997</v>
      </c>
      <c r="E408" s="295">
        <v>20</v>
      </c>
      <c r="F408" s="295">
        <v>35.61</v>
      </c>
      <c r="G408" s="297">
        <f t="shared" si="4"/>
        <v>0.5246022392457278</v>
      </c>
      <c r="H408" s="296">
        <f t="shared" si="5"/>
        <v>32.270000000000003</v>
      </c>
      <c r="I408" s="298">
        <f t="shared" si="6"/>
        <v>0.47539776075427231</v>
      </c>
      <c r="J408" s="292">
        <f t="shared" si="20"/>
        <v>67880000</v>
      </c>
      <c r="K408" s="299">
        <v>2010</v>
      </c>
      <c r="L408" s="300" t="s">
        <v>18</v>
      </c>
      <c r="M408" s="301"/>
      <c r="N408" s="301"/>
      <c r="O408" s="301"/>
      <c r="P408" s="301">
        <v>66</v>
      </c>
      <c r="Q408" s="299">
        <v>61</v>
      </c>
      <c r="R408" s="301">
        <f t="shared" si="7"/>
        <v>63.5</v>
      </c>
      <c r="S408" s="299">
        <v>37</v>
      </c>
      <c r="T408" s="299">
        <v>60</v>
      </c>
      <c r="U408" s="299">
        <f t="shared" si="8"/>
        <v>-23</v>
      </c>
      <c r="V408" s="299">
        <f t="shared" si="9"/>
        <v>48.5</v>
      </c>
      <c r="W408" s="301">
        <f t="shared" si="10"/>
        <v>15</v>
      </c>
      <c r="X408" s="304" t="s">
        <v>1990</v>
      </c>
      <c r="Y408" s="304" t="s">
        <v>1991</v>
      </c>
      <c r="Z408" s="304" t="s">
        <v>1541</v>
      </c>
      <c r="AA408" s="294">
        <v>13.1</v>
      </c>
      <c r="AB408" s="292">
        <f t="shared" si="14"/>
        <v>13100000</v>
      </c>
      <c r="AC408" s="292">
        <f t="shared" si="15"/>
        <v>35610000</v>
      </c>
      <c r="AD408" s="295">
        <v>32.270000000000003</v>
      </c>
      <c r="AE408" s="305">
        <f t="shared" si="21"/>
        <v>32270000.000000004</v>
      </c>
      <c r="AF408" s="306">
        <f t="shared" si="12"/>
        <v>0.65500000000000003</v>
      </c>
      <c r="AG408" s="304"/>
      <c r="AH408" s="304"/>
      <c r="AI408" s="323" t="s">
        <v>2718</v>
      </c>
      <c r="AJ408" s="302"/>
    </row>
    <row r="409" spans="1:36">
      <c r="A409" s="308" t="s">
        <v>2920</v>
      </c>
      <c r="B409" s="292">
        <f t="shared" si="22"/>
        <v>60.67</v>
      </c>
      <c r="C409" s="293">
        <f t="shared" si="1"/>
        <v>3.0335000000000001</v>
      </c>
      <c r="D409" s="294">
        <f t="shared" si="2"/>
        <v>3.0335000000000001</v>
      </c>
      <c r="E409" s="295">
        <v>20</v>
      </c>
      <c r="F409" s="295">
        <v>60.09</v>
      </c>
      <c r="G409" s="297">
        <f t="shared" si="4"/>
        <v>0.99044008570957642</v>
      </c>
      <c r="H409" s="296">
        <f t="shared" si="5"/>
        <v>0.57999999999999996</v>
      </c>
      <c r="I409" s="298">
        <f t="shared" si="6"/>
        <v>9.5599142904236028E-3</v>
      </c>
      <c r="J409" s="292">
        <f t="shared" si="20"/>
        <v>60670000</v>
      </c>
      <c r="K409" s="299">
        <v>2010</v>
      </c>
      <c r="L409" s="300" t="s">
        <v>18</v>
      </c>
      <c r="M409" s="301"/>
      <c r="N409" s="301"/>
      <c r="O409" s="301"/>
      <c r="P409" s="301">
        <v>27</v>
      </c>
      <c r="Q409" s="299">
        <v>43</v>
      </c>
      <c r="R409" s="301">
        <f t="shared" si="7"/>
        <v>35</v>
      </c>
      <c r="S409" s="299">
        <v>67</v>
      </c>
      <c r="T409" s="299">
        <v>65</v>
      </c>
      <c r="U409" s="299">
        <f t="shared" si="8"/>
        <v>2</v>
      </c>
      <c r="V409" s="299">
        <f t="shared" si="9"/>
        <v>66</v>
      </c>
      <c r="W409" s="301">
        <f t="shared" si="10"/>
        <v>-31</v>
      </c>
      <c r="X409" s="304" t="s">
        <v>1550</v>
      </c>
      <c r="Y409" s="304" t="s">
        <v>1623</v>
      </c>
      <c r="Z409" s="304" t="s">
        <v>1557</v>
      </c>
      <c r="AA409" s="294">
        <v>29.3</v>
      </c>
      <c r="AB409" s="292">
        <f t="shared" si="14"/>
        <v>29300000</v>
      </c>
      <c r="AC409" s="292">
        <f t="shared" si="15"/>
        <v>60090000</v>
      </c>
      <c r="AD409" s="295">
        <v>0.57999999999999996</v>
      </c>
      <c r="AE409" s="305">
        <f t="shared" si="21"/>
        <v>580000</v>
      </c>
      <c r="AF409" s="306">
        <f t="shared" si="12"/>
        <v>1.4650000000000001</v>
      </c>
      <c r="AG409" s="304"/>
      <c r="AH409" s="304"/>
      <c r="AI409" s="323" t="s">
        <v>2921</v>
      </c>
      <c r="AJ409" s="302"/>
    </row>
    <row r="410" spans="1:36">
      <c r="A410" s="308" t="s">
        <v>3064</v>
      </c>
      <c r="B410" s="292">
        <f t="shared" si="22"/>
        <v>54.8</v>
      </c>
      <c r="C410" s="293">
        <f t="shared" si="1"/>
        <v>2.7399999999999998</v>
      </c>
      <c r="D410" s="294">
        <f t="shared" si="2"/>
        <v>2.7399999999999998</v>
      </c>
      <c r="E410" s="295">
        <v>20</v>
      </c>
      <c r="F410" s="295">
        <v>39.119999999999997</v>
      </c>
      <c r="G410" s="297">
        <f t="shared" si="4"/>
        <v>0.7138686131386861</v>
      </c>
      <c r="H410" s="296">
        <f t="shared" si="5"/>
        <v>15.679999999999998</v>
      </c>
      <c r="I410" s="298">
        <f t="shared" si="6"/>
        <v>0.28613138686131384</v>
      </c>
      <c r="J410" s="292">
        <f t="shared" si="20"/>
        <v>54800000</v>
      </c>
      <c r="K410" s="299">
        <v>2010</v>
      </c>
      <c r="L410" s="300" t="s">
        <v>18</v>
      </c>
      <c r="M410" s="301"/>
      <c r="N410" s="301"/>
      <c r="O410" s="301"/>
      <c r="P410" s="301">
        <v>72</v>
      </c>
      <c r="Q410" s="299">
        <v>55</v>
      </c>
      <c r="R410" s="301">
        <f t="shared" si="7"/>
        <v>63.5</v>
      </c>
      <c r="S410" s="299">
        <v>54</v>
      </c>
      <c r="T410" s="299">
        <v>70</v>
      </c>
      <c r="U410" s="299">
        <f t="shared" si="8"/>
        <v>-16</v>
      </c>
      <c r="V410" s="299">
        <f t="shared" si="9"/>
        <v>62</v>
      </c>
      <c r="W410" s="301">
        <f t="shared" si="10"/>
        <v>1.5</v>
      </c>
      <c r="X410" s="304" t="s">
        <v>1402</v>
      </c>
      <c r="Y410" s="304" t="s">
        <v>1646</v>
      </c>
      <c r="Z410" s="304" t="s">
        <v>1574</v>
      </c>
      <c r="AA410" s="294">
        <v>16.07</v>
      </c>
      <c r="AB410" s="292">
        <f t="shared" si="14"/>
        <v>16070000</v>
      </c>
      <c r="AC410" s="292">
        <f t="shared" si="15"/>
        <v>39120000</v>
      </c>
      <c r="AD410" s="295">
        <v>15.68</v>
      </c>
      <c r="AE410" s="305">
        <f t="shared" si="21"/>
        <v>15680000</v>
      </c>
      <c r="AF410" s="306">
        <f t="shared" si="12"/>
        <v>0.80349999999999999</v>
      </c>
      <c r="AG410" s="304"/>
      <c r="AH410" s="304"/>
      <c r="AI410" s="323" t="s">
        <v>3065</v>
      </c>
      <c r="AJ410" s="302"/>
    </row>
    <row r="411" spans="1:36">
      <c r="A411" s="308" t="s">
        <v>3176</v>
      </c>
      <c r="B411" s="292">
        <f t="shared" si="22"/>
        <v>51.41</v>
      </c>
      <c r="C411" s="293">
        <f t="shared" si="1"/>
        <v>2.5705</v>
      </c>
      <c r="D411" s="294">
        <f t="shared" si="2"/>
        <v>2.5705</v>
      </c>
      <c r="E411" s="295">
        <v>20</v>
      </c>
      <c r="F411" s="295">
        <v>30.1</v>
      </c>
      <c r="G411" s="297">
        <f t="shared" si="4"/>
        <v>0.58548920443493491</v>
      </c>
      <c r="H411" s="296">
        <f t="shared" si="5"/>
        <v>21.31</v>
      </c>
      <c r="I411" s="298">
        <f t="shared" si="6"/>
        <v>0.41451079556506515</v>
      </c>
      <c r="J411" s="292">
        <f t="shared" si="20"/>
        <v>51410000</v>
      </c>
      <c r="K411" s="299">
        <v>2010</v>
      </c>
      <c r="L411" s="300" t="s">
        <v>18</v>
      </c>
      <c r="M411" s="301"/>
      <c r="N411" s="301"/>
      <c r="O411" s="301"/>
      <c r="P411" s="301">
        <v>67</v>
      </c>
      <c r="Q411" s="299">
        <v>57</v>
      </c>
      <c r="R411" s="301">
        <f t="shared" si="7"/>
        <v>62</v>
      </c>
      <c r="S411" s="299">
        <v>50</v>
      </c>
      <c r="T411" s="299">
        <v>60</v>
      </c>
      <c r="U411" s="299">
        <f t="shared" si="8"/>
        <v>-10</v>
      </c>
      <c r="V411" s="299">
        <f t="shared" si="9"/>
        <v>55</v>
      </c>
      <c r="W411" s="301">
        <f t="shared" si="10"/>
        <v>7</v>
      </c>
      <c r="X411" s="304" t="s">
        <v>1609</v>
      </c>
      <c r="Y411" s="304" t="s">
        <v>3177</v>
      </c>
      <c r="Z411" s="304" t="s">
        <v>1547</v>
      </c>
      <c r="AA411" s="294">
        <v>15.1</v>
      </c>
      <c r="AB411" s="292">
        <f t="shared" si="14"/>
        <v>15100000</v>
      </c>
      <c r="AC411" s="292">
        <f t="shared" si="15"/>
        <v>30100000</v>
      </c>
      <c r="AD411" s="295">
        <v>21.31</v>
      </c>
      <c r="AE411" s="305">
        <f t="shared" si="21"/>
        <v>21310000</v>
      </c>
      <c r="AF411" s="306">
        <f t="shared" si="12"/>
        <v>0.755</v>
      </c>
      <c r="AG411" s="304"/>
      <c r="AH411" s="304"/>
      <c r="AI411" s="323" t="s">
        <v>3178</v>
      </c>
      <c r="AJ411" s="302"/>
    </row>
    <row r="412" spans="1:36">
      <c r="A412" s="308" t="s">
        <v>3199</v>
      </c>
      <c r="B412" s="292">
        <f t="shared" si="22"/>
        <v>50.51</v>
      </c>
      <c r="C412" s="293">
        <f t="shared" si="1"/>
        <v>2.5255000000000001</v>
      </c>
      <c r="D412" s="294">
        <f t="shared" si="2"/>
        <v>2.5255000000000001</v>
      </c>
      <c r="E412" s="295">
        <v>20</v>
      </c>
      <c r="F412" s="295">
        <v>25.11</v>
      </c>
      <c r="G412" s="297">
        <f t="shared" si="4"/>
        <v>0.49712928133042961</v>
      </c>
      <c r="H412" s="296">
        <f t="shared" si="5"/>
        <v>25.399999999999995</v>
      </c>
      <c r="I412" s="298">
        <f t="shared" si="6"/>
        <v>0.50287071866957034</v>
      </c>
      <c r="J412" s="292">
        <f t="shared" si="20"/>
        <v>50510000</v>
      </c>
      <c r="K412" s="299">
        <v>2010</v>
      </c>
      <c r="L412" s="300" t="s">
        <v>18</v>
      </c>
      <c r="M412" s="301"/>
      <c r="N412" s="301"/>
      <c r="O412" s="301"/>
      <c r="P412" s="301">
        <v>17</v>
      </c>
      <c r="Q412" s="299">
        <v>36</v>
      </c>
      <c r="R412" s="301">
        <f t="shared" si="7"/>
        <v>26.5</v>
      </c>
      <c r="S412" s="299">
        <v>41</v>
      </c>
      <c r="T412" s="299">
        <v>53</v>
      </c>
      <c r="U412" s="299">
        <f t="shared" si="8"/>
        <v>-12</v>
      </c>
      <c r="V412" s="299">
        <f t="shared" si="9"/>
        <v>47</v>
      </c>
      <c r="W412" s="301">
        <f t="shared" si="10"/>
        <v>-20.5</v>
      </c>
      <c r="X412" s="304" t="s">
        <v>1601</v>
      </c>
      <c r="Y412" s="304" t="s">
        <v>1806</v>
      </c>
      <c r="Z412" s="304" t="s">
        <v>1547</v>
      </c>
      <c r="AA412" s="294">
        <v>9.1</v>
      </c>
      <c r="AB412" s="292">
        <f t="shared" si="14"/>
        <v>9100000</v>
      </c>
      <c r="AC412" s="292">
        <f t="shared" si="15"/>
        <v>25110000</v>
      </c>
      <c r="AD412" s="295">
        <v>25.4</v>
      </c>
      <c r="AE412" s="305">
        <f t="shared" si="21"/>
        <v>25400000</v>
      </c>
      <c r="AF412" s="306">
        <f t="shared" si="12"/>
        <v>0.45499999999999996</v>
      </c>
      <c r="AG412" s="304"/>
      <c r="AH412" s="304"/>
      <c r="AI412" s="323" t="s">
        <v>3200</v>
      </c>
      <c r="AJ412" s="302"/>
    </row>
    <row r="413" spans="1:36">
      <c r="A413" s="308" t="s">
        <v>3218</v>
      </c>
      <c r="B413" s="292">
        <f t="shared" si="22"/>
        <v>49.78</v>
      </c>
      <c r="C413" s="293">
        <f t="shared" si="1"/>
        <v>2.4889999999999999</v>
      </c>
      <c r="D413" s="294">
        <f t="shared" si="2"/>
        <v>2.4889999999999999</v>
      </c>
      <c r="E413" s="295">
        <v>20</v>
      </c>
      <c r="F413" s="295">
        <v>32.01</v>
      </c>
      <c r="G413" s="297">
        <f t="shared" si="4"/>
        <v>0.64302932904781029</v>
      </c>
      <c r="H413" s="296">
        <f t="shared" si="5"/>
        <v>17.77</v>
      </c>
      <c r="I413" s="298">
        <f t="shared" si="6"/>
        <v>0.35697067095218965</v>
      </c>
      <c r="J413" s="292">
        <f t="shared" si="20"/>
        <v>49780000</v>
      </c>
      <c r="K413" s="299">
        <v>2010</v>
      </c>
      <c r="L413" s="300" t="s">
        <v>18</v>
      </c>
      <c r="M413" s="301"/>
      <c r="N413" s="301"/>
      <c r="O413" s="301"/>
      <c r="P413" s="301">
        <v>57</v>
      </c>
      <c r="Q413" s="299">
        <v>46</v>
      </c>
      <c r="R413" s="301">
        <f t="shared" si="7"/>
        <v>51.5</v>
      </c>
      <c r="S413" s="299">
        <v>60</v>
      </c>
      <c r="T413" s="299">
        <v>68</v>
      </c>
      <c r="U413" s="299">
        <f t="shared" si="8"/>
        <v>-8</v>
      </c>
      <c r="V413" s="299">
        <f t="shared" si="9"/>
        <v>64</v>
      </c>
      <c r="W413" s="301">
        <f t="shared" si="10"/>
        <v>-12.5</v>
      </c>
      <c r="X413" s="304" t="s">
        <v>1550</v>
      </c>
      <c r="Y413" s="304" t="s">
        <v>1623</v>
      </c>
      <c r="Z413" s="304" t="s">
        <v>1547</v>
      </c>
      <c r="AA413" s="294">
        <v>9.8000000000000007</v>
      </c>
      <c r="AB413" s="292">
        <f t="shared" si="14"/>
        <v>9800000</v>
      </c>
      <c r="AC413" s="292">
        <f t="shared" si="15"/>
        <v>32009999.999999996</v>
      </c>
      <c r="AD413" s="295">
        <v>17.77</v>
      </c>
      <c r="AE413" s="305">
        <f t="shared" si="21"/>
        <v>17770000</v>
      </c>
      <c r="AF413" s="306">
        <f t="shared" si="12"/>
        <v>0.49000000000000005</v>
      </c>
      <c r="AG413" s="304"/>
      <c r="AH413" s="304"/>
      <c r="AI413" s="323" t="s">
        <v>3219</v>
      </c>
      <c r="AJ413" s="302"/>
    </row>
    <row r="414" spans="1:36">
      <c r="A414" s="308" t="s">
        <v>3424</v>
      </c>
      <c r="B414" s="292">
        <f t="shared" si="22"/>
        <v>44.09</v>
      </c>
      <c r="C414" s="293">
        <f t="shared" si="1"/>
        <v>2.2045000000000003</v>
      </c>
      <c r="D414" s="294">
        <f t="shared" si="2"/>
        <v>2.2045000000000003</v>
      </c>
      <c r="E414" s="295">
        <v>20</v>
      </c>
      <c r="F414" s="295">
        <v>26.59</v>
      </c>
      <c r="G414" s="297">
        <f t="shared" si="4"/>
        <v>0.60308459968246764</v>
      </c>
      <c r="H414" s="296">
        <f t="shared" si="5"/>
        <v>17.5</v>
      </c>
      <c r="I414" s="298">
        <f t="shared" si="6"/>
        <v>0.39691540031753231</v>
      </c>
      <c r="J414" s="292">
        <f t="shared" si="20"/>
        <v>44090000</v>
      </c>
      <c r="K414" s="299">
        <v>2010</v>
      </c>
      <c r="L414" s="300" t="s">
        <v>18</v>
      </c>
      <c r="M414" s="301"/>
      <c r="N414" s="301"/>
      <c r="O414" s="301"/>
      <c r="P414" s="301">
        <v>73</v>
      </c>
      <c r="Q414" s="299">
        <v>60</v>
      </c>
      <c r="R414" s="301">
        <f t="shared" si="7"/>
        <v>66.5</v>
      </c>
      <c r="S414" s="299">
        <v>66</v>
      </c>
      <c r="T414" s="299">
        <v>67</v>
      </c>
      <c r="U414" s="299">
        <f t="shared" si="8"/>
        <v>-1</v>
      </c>
      <c r="V414" s="299">
        <f t="shared" si="9"/>
        <v>66.5</v>
      </c>
      <c r="W414" s="301">
        <f t="shared" si="10"/>
        <v>0</v>
      </c>
      <c r="X414" s="304" t="s">
        <v>1609</v>
      </c>
      <c r="Y414" s="304" t="s">
        <v>1815</v>
      </c>
      <c r="Z414" s="304" t="s">
        <v>1547</v>
      </c>
      <c r="AA414" s="294">
        <v>11</v>
      </c>
      <c r="AB414" s="292">
        <f t="shared" si="14"/>
        <v>11000000</v>
      </c>
      <c r="AC414" s="292">
        <f t="shared" si="15"/>
        <v>26590000</v>
      </c>
      <c r="AD414" s="295">
        <v>17.5</v>
      </c>
      <c r="AE414" s="305">
        <f t="shared" si="21"/>
        <v>17500000</v>
      </c>
      <c r="AF414" s="306">
        <f t="shared" si="12"/>
        <v>0.55000000000000004</v>
      </c>
      <c r="AG414" s="304"/>
      <c r="AH414" s="304"/>
      <c r="AI414" s="323" t="s">
        <v>3425</v>
      </c>
      <c r="AJ414" s="302"/>
    </row>
    <row r="415" spans="1:36">
      <c r="A415" s="308" t="s">
        <v>3874</v>
      </c>
      <c r="B415" s="292">
        <f t="shared" si="22"/>
        <v>32</v>
      </c>
      <c r="C415" s="293">
        <f t="shared" si="1"/>
        <v>1.6</v>
      </c>
      <c r="D415" s="294">
        <f t="shared" si="2"/>
        <v>1.6</v>
      </c>
      <c r="E415" s="295">
        <v>20</v>
      </c>
      <c r="F415" s="295">
        <v>25.7</v>
      </c>
      <c r="G415" s="297">
        <f t="shared" si="4"/>
        <v>0.80312499999999998</v>
      </c>
      <c r="H415" s="296">
        <f t="shared" si="5"/>
        <v>6.3</v>
      </c>
      <c r="I415" s="298">
        <f t="shared" si="6"/>
        <v>0.19687499999999999</v>
      </c>
      <c r="J415" s="292">
        <f t="shared" si="20"/>
        <v>32000000</v>
      </c>
      <c r="K415" s="299">
        <v>2010</v>
      </c>
      <c r="L415" s="300" t="s">
        <v>18</v>
      </c>
      <c r="M415" s="301"/>
      <c r="N415" s="301"/>
      <c r="O415" s="301"/>
      <c r="P415" s="301">
        <v>18</v>
      </c>
      <c r="Q415" s="299">
        <v>28</v>
      </c>
      <c r="R415" s="301">
        <f t="shared" si="7"/>
        <v>23</v>
      </c>
      <c r="S415" s="299">
        <v>45</v>
      </c>
      <c r="T415" s="299">
        <v>53</v>
      </c>
      <c r="U415" s="299">
        <f t="shared" si="8"/>
        <v>-8</v>
      </c>
      <c r="V415" s="299">
        <f t="shared" si="9"/>
        <v>49</v>
      </c>
      <c r="W415" s="301">
        <f t="shared" si="10"/>
        <v>-26</v>
      </c>
      <c r="X415" s="304" t="s">
        <v>1550</v>
      </c>
      <c r="Y415" s="304" t="s">
        <v>1623</v>
      </c>
      <c r="Z415" s="304" t="s">
        <v>1547</v>
      </c>
      <c r="AA415" s="294">
        <v>8.4</v>
      </c>
      <c r="AB415" s="292">
        <f t="shared" si="14"/>
        <v>8400000</v>
      </c>
      <c r="AC415" s="292">
        <f t="shared" si="15"/>
        <v>25700000</v>
      </c>
      <c r="AD415" s="295">
        <v>6.3</v>
      </c>
      <c r="AE415" s="305">
        <f t="shared" si="21"/>
        <v>6300000</v>
      </c>
      <c r="AF415" s="306">
        <f t="shared" si="12"/>
        <v>0.42000000000000004</v>
      </c>
      <c r="AG415" s="304"/>
      <c r="AH415" s="304"/>
      <c r="AI415" s="323" t="s">
        <v>3875</v>
      </c>
      <c r="AJ415" s="302"/>
    </row>
    <row r="416" spans="1:36">
      <c r="A416" s="308" t="s">
        <v>3147</v>
      </c>
      <c r="B416" s="292">
        <f t="shared" si="22"/>
        <v>55.05</v>
      </c>
      <c r="C416" s="293">
        <f t="shared" si="1"/>
        <v>2.6214285714285714</v>
      </c>
      <c r="D416" s="294">
        <f t="shared" si="2"/>
        <v>2.6214285714285714</v>
      </c>
      <c r="E416" s="295">
        <v>21</v>
      </c>
      <c r="F416" s="295">
        <v>37.729999999999997</v>
      </c>
      <c r="G416" s="297">
        <f t="shared" si="4"/>
        <v>0.68537693006357858</v>
      </c>
      <c r="H416" s="296">
        <f t="shared" si="5"/>
        <v>17.319999999999997</v>
      </c>
      <c r="I416" s="298">
        <f t="shared" si="6"/>
        <v>0.31462306993642142</v>
      </c>
      <c r="J416" s="292">
        <f t="shared" si="20"/>
        <v>55050000</v>
      </c>
      <c r="K416" s="299">
        <v>2010</v>
      </c>
      <c r="L416" s="300" t="s">
        <v>18</v>
      </c>
      <c r="M416" s="301"/>
      <c r="N416" s="301"/>
      <c r="O416" s="301"/>
      <c r="P416" s="301">
        <v>33</v>
      </c>
      <c r="Q416" s="299">
        <v>50</v>
      </c>
      <c r="R416" s="301">
        <f t="shared" si="7"/>
        <v>41.5</v>
      </c>
      <c r="S416" s="299">
        <v>73</v>
      </c>
      <c r="T416" s="299">
        <v>66</v>
      </c>
      <c r="U416" s="299">
        <f t="shared" si="8"/>
        <v>7</v>
      </c>
      <c r="V416" s="299">
        <f t="shared" si="9"/>
        <v>69.5</v>
      </c>
      <c r="W416" s="301">
        <f t="shared" si="10"/>
        <v>-28</v>
      </c>
      <c r="X416" s="304" t="s">
        <v>1572</v>
      </c>
      <c r="Y416" s="304" t="s">
        <v>1572</v>
      </c>
      <c r="Z416" s="304" t="s">
        <v>1541</v>
      </c>
      <c r="AA416" s="294">
        <v>19.5</v>
      </c>
      <c r="AB416" s="292">
        <f t="shared" si="14"/>
        <v>19500000</v>
      </c>
      <c r="AC416" s="292">
        <f t="shared" si="15"/>
        <v>37730000</v>
      </c>
      <c r="AD416" s="295">
        <v>17.32</v>
      </c>
      <c r="AE416" s="305">
        <f t="shared" si="21"/>
        <v>17320000</v>
      </c>
      <c r="AF416" s="306">
        <f t="shared" si="12"/>
        <v>0.9285714285714286</v>
      </c>
      <c r="AG416" s="304"/>
      <c r="AH416" s="304"/>
      <c r="AI416" s="323" t="s">
        <v>3148</v>
      </c>
      <c r="AJ416" s="302"/>
    </row>
    <row r="417" spans="1:36">
      <c r="A417" s="308" t="s">
        <v>3319</v>
      </c>
      <c r="B417" s="292">
        <f t="shared" si="22"/>
        <v>49.050000000000004</v>
      </c>
      <c r="C417" s="293">
        <f t="shared" si="1"/>
        <v>2.3357142857142859</v>
      </c>
      <c r="D417" s="294">
        <f t="shared" si="2"/>
        <v>2.3357142857142859</v>
      </c>
      <c r="E417" s="295">
        <v>21</v>
      </c>
      <c r="F417" s="295">
        <v>42.74</v>
      </c>
      <c r="G417" s="297">
        <f t="shared" si="4"/>
        <v>0.87135575942915389</v>
      </c>
      <c r="H417" s="296">
        <f t="shared" si="5"/>
        <v>6.31</v>
      </c>
      <c r="I417" s="298">
        <f t="shared" si="6"/>
        <v>0.12864424057084606</v>
      </c>
      <c r="J417" s="292">
        <f t="shared" si="20"/>
        <v>49050000.000000007</v>
      </c>
      <c r="K417" s="299">
        <v>2010</v>
      </c>
      <c r="L417" s="300" t="s">
        <v>18</v>
      </c>
      <c r="M417" s="301"/>
      <c r="N417" s="301"/>
      <c r="O417" s="301"/>
      <c r="P417" s="301">
        <v>40</v>
      </c>
      <c r="Q417" s="299">
        <v>51</v>
      </c>
      <c r="R417" s="301">
        <f t="shared" si="7"/>
        <v>45.5</v>
      </c>
      <c r="S417" s="299">
        <v>48</v>
      </c>
      <c r="T417" s="299">
        <v>51</v>
      </c>
      <c r="U417" s="299">
        <f t="shared" si="8"/>
        <v>-3</v>
      </c>
      <c r="V417" s="299">
        <f t="shared" si="9"/>
        <v>49.5</v>
      </c>
      <c r="W417" s="301">
        <f t="shared" si="10"/>
        <v>-4</v>
      </c>
      <c r="X417" s="304" t="s">
        <v>1550</v>
      </c>
      <c r="Y417" s="304" t="s">
        <v>1550</v>
      </c>
      <c r="Z417" s="304" t="s">
        <v>1574</v>
      </c>
      <c r="AA417" s="294">
        <v>16.2</v>
      </c>
      <c r="AB417" s="292">
        <f t="shared" si="14"/>
        <v>16200000</v>
      </c>
      <c r="AC417" s="292">
        <f t="shared" si="15"/>
        <v>42740000</v>
      </c>
      <c r="AD417" s="295">
        <v>6.31</v>
      </c>
      <c r="AE417" s="305">
        <f t="shared" si="21"/>
        <v>6310000</v>
      </c>
      <c r="AF417" s="306">
        <f t="shared" si="12"/>
        <v>0.77142857142857135</v>
      </c>
      <c r="AG417" s="304"/>
      <c r="AH417" s="304"/>
      <c r="AI417" s="323" t="s">
        <v>3320</v>
      </c>
      <c r="AJ417" s="302"/>
    </row>
    <row r="418" spans="1:36">
      <c r="A418" s="308" t="s">
        <v>3905</v>
      </c>
      <c r="B418" s="292">
        <f t="shared" si="22"/>
        <v>34.270000000000003</v>
      </c>
      <c r="C418" s="293">
        <f t="shared" si="1"/>
        <v>1.5577272727272728</v>
      </c>
      <c r="D418" s="294">
        <f t="shared" si="2"/>
        <v>1.5577272727272728</v>
      </c>
      <c r="E418" s="295">
        <v>22</v>
      </c>
      <c r="F418" s="295">
        <v>3.24</v>
      </c>
      <c r="G418" s="297">
        <f t="shared" si="4"/>
        <v>9.4543332360665297E-2</v>
      </c>
      <c r="H418" s="296">
        <f t="shared" si="5"/>
        <v>31.030000000000005</v>
      </c>
      <c r="I418" s="298">
        <f t="shared" si="6"/>
        <v>0.90545666763933474</v>
      </c>
      <c r="J418" s="292">
        <f t="shared" si="20"/>
        <v>34270000</v>
      </c>
      <c r="K418" s="299">
        <v>2010</v>
      </c>
      <c r="L418" s="300" t="s">
        <v>18</v>
      </c>
      <c r="M418" s="301"/>
      <c r="N418" s="301"/>
      <c r="O418" s="301"/>
      <c r="P418" s="301">
        <v>43</v>
      </c>
      <c r="Q418" s="299">
        <v>51</v>
      </c>
      <c r="R418" s="301">
        <f t="shared" si="7"/>
        <v>47</v>
      </c>
      <c r="S418" s="299">
        <v>35</v>
      </c>
      <c r="T418" s="299">
        <v>66</v>
      </c>
      <c r="U418" s="299">
        <f t="shared" si="8"/>
        <v>-31</v>
      </c>
      <c r="V418" s="299">
        <f t="shared" si="9"/>
        <v>50.5</v>
      </c>
      <c r="W418" s="301">
        <f t="shared" si="10"/>
        <v>-3.5</v>
      </c>
      <c r="X418" s="304" t="s">
        <v>1550</v>
      </c>
      <c r="Y418" s="304" t="s">
        <v>1623</v>
      </c>
      <c r="Z418" s="304" t="s">
        <v>1547</v>
      </c>
      <c r="AA418" s="294">
        <v>0.16</v>
      </c>
      <c r="AB418" s="292">
        <f t="shared" si="14"/>
        <v>160000</v>
      </c>
      <c r="AC418" s="292">
        <f t="shared" si="15"/>
        <v>3240000</v>
      </c>
      <c r="AD418" s="295">
        <v>31.03</v>
      </c>
      <c r="AE418" s="305">
        <f t="shared" si="21"/>
        <v>31030000</v>
      </c>
      <c r="AF418" s="306">
        <f t="shared" si="12"/>
        <v>7.2727272727272727E-3</v>
      </c>
      <c r="AG418" s="304"/>
      <c r="AH418" s="304"/>
      <c r="AI418" s="323" t="s">
        <v>3906</v>
      </c>
      <c r="AJ418" s="302"/>
    </row>
    <row r="419" spans="1:36">
      <c r="A419" s="308" t="s">
        <v>4754</v>
      </c>
      <c r="B419" s="292">
        <f t="shared" si="22"/>
        <v>9.48</v>
      </c>
      <c r="C419" s="293">
        <f t="shared" si="1"/>
        <v>0.43090909090909091</v>
      </c>
      <c r="D419" s="294">
        <f t="shared" si="2"/>
        <v>0.43090909090909091</v>
      </c>
      <c r="E419" s="295">
        <v>22</v>
      </c>
      <c r="F419" s="295">
        <v>1.81</v>
      </c>
      <c r="G419" s="297">
        <f t="shared" si="4"/>
        <v>0.19092827004219409</v>
      </c>
      <c r="H419" s="296">
        <f t="shared" si="5"/>
        <v>7.67</v>
      </c>
      <c r="I419" s="298">
        <f t="shared" si="6"/>
        <v>0.80907172995780585</v>
      </c>
      <c r="J419" s="292">
        <f t="shared" si="20"/>
        <v>9480000</v>
      </c>
      <c r="K419" s="299">
        <v>2010</v>
      </c>
      <c r="L419" s="300" t="s">
        <v>18</v>
      </c>
      <c r="M419" s="301"/>
      <c r="N419" s="301"/>
      <c r="O419" s="301"/>
      <c r="P419" s="301">
        <v>49</v>
      </c>
      <c r="Q419" s="299">
        <v>58</v>
      </c>
      <c r="R419" s="301">
        <f t="shared" si="7"/>
        <v>53.5</v>
      </c>
      <c r="S419" s="299">
        <v>20</v>
      </c>
      <c r="T419" s="299">
        <v>63</v>
      </c>
      <c r="U419" s="299">
        <f t="shared" si="8"/>
        <v>-43</v>
      </c>
      <c r="V419" s="299">
        <f t="shared" si="9"/>
        <v>41.5</v>
      </c>
      <c r="W419" s="301">
        <f t="shared" si="10"/>
        <v>12</v>
      </c>
      <c r="X419" s="319" t="s">
        <v>1534</v>
      </c>
      <c r="Y419" s="304" t="s">
        <v>1534</v>
      </c>
      <c r="Z419" s="304" t="s">
        <v>1547</v>
      </c>
      <c r="AA419" s="294">
        <v>7.4999999999999997E-2</v>
      </c>
      <c r="AB419" s="292">
        <f t="shared" si="14"/>
        <v>75000</v>
      </c>
      <c r="AC419" s="292">
        <f t="shared" si="15"/>
        <v>1810000</v>
      </c>
      <c r="AD419" s="295">
        <v>7.67</v>
      </c>
      <c r="AE419" s="305">
        <f t="shared" si="21"/>
        <v>7670000</v>
      </c>
      <c r="AF419" s="306">
        <f t="shared" si="12"/>
        <v>3.4090909090909089E-3</v>
      </c>
      <c r="AG419" s="304"/>
      <c r="AH419" s="304"/>
      <c r="AI419" s="323" t="s">
        <v>4755</v>
      </c>
      <c r="AJ419" s="302"/>
    </row>
    <row r="420" spans="1:36">
      <c r="A420" s="308" t="s">
        <v>2687</v>
      </c>
      <c r="B420" s="292">
        <f t="shared" si="22"/>
        <v>83.19</v>
      </c>
      <c r="C420" s="293">
        <f t="shared" si="1"/>
        <v>3.4662500000000001</v>
      </c>
      <c r="D420" s="294">
        <f t="shared" si="2"/>
        <v>3.4662500000000001</v>
      </c>
      <c r="E420" s="295">
        <v>24</v>
      </c>
      <c r="F420" s="295">
        <v>25</v>
      </c>
      <c r="G420" s="297">
        <f t="shared" si="4"/>
        <v>0.30051688904916457</v>
      </c>
      <c r="H420" s="296">
        <f t="shared" si="5"/>
        <v>58.190000000000005</v>
      </c>
      <c r="I420" s="298">
        <f t="shared" si="6"/>
        <v>0.69948311095083548</v>
      </c>
      <c r="J420" s="292">
        <f t="shared" si="20"/>
        <v>83190000</v>
      </c>
      <c r="K420" s="299">
        <v>2010</v>
      </c>
      <c r="L420" s="300" t="s">
        <v>18</v>
      </c>
      <c r="M420" s="301"/>
      <c r="N420" s="301"/>
      <c r="O420" s="301"/>
      <c r="P420" s="301">
        <v>74</v>
      </c>
      <c r="Q420" s="299">
        <v>53</v>
      </c>
      <c r="R420" s="321">
        <f t="shared" si="7"/>
        <v>63.5</v>
      </c>
      <c r="S420" s="299">
        <v>45</v>
      </c>
      <c r="T420" s="299">
        <v>57</v>
      </c>
      <c r="U420" s="312">
        <f t="shared" si="8"/>
        <v>-12</v>
      </c>
      <c r="V420" s="312">
        <f t="shared" si="9"/>
        <v>51</v>
      </c>
      <c r="W420" s="312">
        <f t="shared" si="10"/>
        <v>12.5</v>
      </c>
      <c r="X420" s="304" t="s">
        <v>1550</v>
      </c>
      <c r="Y420" s="304" t="s">
        <v>2364</v>
      </c>
      <c r="Z420" s="304" t="s">
        <v>1574</v>
      </c>
      <c r="AA420" s="294">
        <v>10.1</v>
      </c>
      <c r="AB420" s="292">
        <f t="shared" si="14"/>
        <v>10100000</v>
      </c>
      <c r="AC420" s="292">
        <f t="shared" si="15"/>
        <v>25000000</v>
      </c>
      <c r="AD420" s="295">
        <v>58.19</v>
      </c>
      <c r="AE420" s="305">
        <f t="shared" si="21"/>
        <v>58190000</v>
      </c>
      <c r="AF420" s="306">
        <f t="shared" si="12"/>
        <v>0.42083333333333334</v>
      </c>
      <c r="AG420" s="304"/>
      <c r="AH420" s="304"/>
      <c r="AI420" s="323" t="s">
        <v>2688</v>
      </c>
      <c r="AJ420" s="302"/>
    </row>
    <row r="421" spans="1:36">
      <c r="A421" s="308" t="s">
        <v>3977</v>
      </c>
      <c r="B421" s="292">
        <f t="shared" si="22"/>
        <v>35.629999999999995</v>
      </c>
      <c r="C421" s="293">
        <f t="shared" si="1"/>
        <v>1.4845833333333331</v>
      </c>
      <c r="D421" s="294">
        <f t="shared" si="2"/>
        <v>1.4845833333333331</v>
      </c>
      <c r="E421" s="295">
        <v>24</v>
      </c>
      <c r="F421" s="295">
        <v>23.24</v>
      </c>
      <c r="G421" s="297">
        <f t="shared" si="4"/>
        <v>0.65225933202357567</v>
      </c>
      <c r="H421" s="296">
        <f t="shared" si="5"/>
        <v>12.39</v>
      </c>
      <c r="I421" s="298">
        <f t="shared" si="6"/>
        <v>0.34774066797642444</v>
      </c>
      <c r="J421" s="292">
        <f t="shared" si="20"/>
        <v>35629999.999999993</v>
      </c>
      <c r="K421" s="299">
        <v>2010</v>
      </c>
      <c r="L421" s="300" t="s">
        <v>18</v>
      </c>
      <c r="M421" s="301"/>
      <c r="N421" s="301"/>
      <c r="O421" s="301"/>
      <c r="P421" s="301">
        <v>41</v>
      </c>
      <c r="Q421" s="299">
        <v>44</v>
      </c>
      <c r="R421" s="301">
        <f t="shared" si="7"/>
        <v>42.5</v>
      </c>
      <c r="S421" s="299">
        <v>50</v>
      </c>
      <c r="T421" s="299">
        <v>67</v>
      </c>
      <c r="U421" s="299">
        <f t="shared" si="8"/>
        <v>-17</v>
      </c>
      <c r="V421" s="299">
        <f t="shared" si="9"/>
        <v>58.5</v>
      </c>
      <c r="W421" s="301">
        <f t="shared" si="10"/>
        <v>-16</v>
      </c>
      <c r="X421" s="304" t="s">
        <v>1609</v>
      </c>
      <c r="Y421" s="304" t="s">
        <v>2019</v>
      </c>
      <c r="Z421" s="304" t="s">
        <v>1547</v>
      </c>
      <c r="AA421" s="294">
        <v>8.52</v>
      </c>
      <c r="AB421" s="292">
        <f t="shared" si="14"/>
        <v>8520000</v>
      </c>
      <c r="AC421" s="292">
        <f t="shared" si="15"/>
        <v>23240000</v>
      </c>
      <c r="AD421" s="295">
        <v>12.39</v>
      </c>
      <c r="AE421" s="305">
        <f t="shared" si="21"/>
        <v>12390000</v>
      </c>
      <c r="AF421" s="306">
        <f t="shared" si="12"/>
        <v>0.35499999999999998</v>
      </c>
      <c r="AG421" s="304"/>
      <c r="AH421" s="304"/>
      <c r="AI421" s="323" t="s">
        <v>3978</v>
      </c>
      <c r="AJ421" s="302"/>
    </row>
    <row r="422" spans="1:36">
      <c r="A422" s="291" t="s">
        <v>2198</v>
      </c>
      <c r="B422" s="292">
        <f t="shared" si="22"/>
        <v>129.16</v>
      </c>
      <c r="C422" s="293">
        <f t="shared" si="1"/>
        <v>5.1663999999999994</v>
      </c>
      <c r="D422" s="294">
        <f t="shared" si="2"/>
        <v>5.1663999999999994</v>
      </c>
      <c r="E422" s="295">
        <v>25</v>
      </c>
      <c r="F422" s="295">
        <v>93.62</v>
      </c>
      <c r="G422" s="297">
        <f t="shared" si="4"/>
        <v>0.72483741096314658</v>
      </c>
      <c r="H422" s="296">
        <f t="shared" si="5"/>
        <v>35.54</v>
      </c>
      <c r="I422" s="298">
        <f t="shared" si="6"/>
        <v>0.27516258903685353</v>
      </c>
      <c r="J422" s="292">
        <f t="shared" si="20"/>
        <v>129160000</v>
      </c>
      <c r="K422" s="299">
        <v>2010</v>
      </c>
      <c r="L422" s="300" t="s">
        <v>18</v>
      </c>
      <c r="M422" s="301"/>
      <c r="N422" s="301"/>
      <c r="O422" s="301"/>
      <c r="P422" s="301">
        <v>91</v>
      </c>
      <c r="Q422" s="299">
        <v>79</v>
      </c>
      <c r="R422" s="301">
        <f t="shared" si="7"/>
        <v>85</v>
      </c>
      <c r="S422" s="299">
        <v>88</v>
      </c>
      <c r="T422" s="299">
        <v>81</v>
      </c>
      <c r="U422" s="299">
        <f t="shared" si="8"/>
        <v>7</v>
      </c>
      <c r="V422" s="299">
        <f t="shared" si="9"/>
        <v>84.5</v>
      </c>
      <c r="W422" s="301">
        <f t="shared" si="10"/>
        <v>0.5</v>
      </c>
      <c r="X422" s="304" t="s">
        <v>1641</v>
      </c>
      <c r="Y422" s="304" t="s">
        <v>1755</v>
      </c>
      <c r="Z422" s="304" t="s">
        <v>1536</v>
      </c>
      <c r="AA422" s="294">
        <v>12</v>
      </c>
      <c r="AB422" s="292">
        <f t="shared" si="14"/>
        <v>12000000</v>
      </c>
      <c r="AC422" s="292">
        <f t="shared" si="15"/>
        <v>93620000</v>
      </c>
      <c r="AD422" s="295">
        <v>35.54</v>
      </c>
      <c r="AE422" s="305">
        <f t="shared" si="21"/>
        <v>35540000</v>
      </c>
      <c r="AF422" s="306">
        <f t="shared" si="12"/>
        <v>0.48</v>
      </c>
      <c r="AG422" s="304"/>
      <c r="AH422" s="304"/>
      <c r="AI422" s="323" t="s">
        <v>2199</v>
      </c>
      <c r="AJ422" s="302"/>
    </row>
    <row r="423" spans="1:36">
      <c r="A423" s="291" t="s">
        <v>2302</v>
      </c>
      <c r="B423" s="292">
        <f t="shared" si="22"/>
        <v>114.97</v>
      </c>
      <c r="C423" s="293">
        <f t="shared" si="1"/>
        <v>4.5987999999999998</v>
      </c>
      <c r="D423" s="294">
        <f t="shared" si="2"/>
        <v>4.5987999999999998</v>
      </c>
      <c r="E423" s="295">
        <v>25</v>
      </c>
      <c r="F423" s="295">
        <v>80.010000000000005</v>
      </c>
      <c r="G423" s="297">
        <f t="shared" si="4"/>
        <v>0.69592067495868493</v>
      </c>
      <c r="H423" s="296">
        <f t="shared" si="5"/>
        <v>34.96</v>
      </c>
      <c r="I423" s="298">
        <f t="shared" si="6"/>
        <v>0.30407932504131513</v>
      </c>
      <c r="J423" s="292">
        <f t="shared" si="20"/>
        <v>114970000</v>
      </c>
      <c r="K423" s="299">
        <v>2010</v>
      </c>
      <c r="L423" s="300" t="s">
        <v>18</v>
      </c>
      <c r="M423" s="301"/>
      <c r="N423" s="301"/>
      <c r="O423" s="301"/>
      <c r="P423" s="301">
        <v>29</v>
      </c>
      <c r="Q423" s="299">
        <v>43</v>
      </c>
      <c r="R423" s="301">
        <f t="shared" si="7"/>
        <v>36</v>
      </c>
      <c r="S423" s="299">
        <v>66</v>
      </c>
      <c r="T423" s="299">
        <v>59</v>
      </c>
      <c r="U423" s="299">
        <f t="shared" si="8"/>
        <v>7</v>
      </c>
      <c r="V423" s="299">
        <f t="shared" si="9"/>
        <v>62.5</v>
      </c>
      <c r="W423" s="301">
        <f t="shared" si="10"/>
        <v>-26.5</v>
      </c>
      <c r="X423" s="304" t="s">
        <v>1612</v>
      </c>
      <c r="Y423" s="304" t="s">
        <v>2303</v>
      </c>
      <c r="Z423" s="304" t="s">
        <v>1541</v>
      </c>
      <c r="AA423" s="294">
        <v>30.4</v>
      </c>
      <c r="AB423" s="292">
        <f t="shared" si="14"/>
        <v>30400000</v>
      </c>
      <c r="AC423" s="292">
        <f t="shared" si="15"/>
        <v>80010000</v>
      </c>
      <c r="AD423" s="295">
        <v>34.96</v>
      </c>
      <c r="AE423" s="305">
        <f t="shared" si="21"/>
        <v>34960000</v>
      </c>
      <c r="AF423" s="306">
        <f t="shared" si="12"/>
        <v>1.216</v>
      </c>
      <c r="AG423" s="304"/>
      <c r="AH423" s="304"/>
      <c r="AI423" s="323" t="s">
        <v>2304</v>
      </c>
      <c r="AJ423" s="302"/>
    </row>
    <row r="424" spans="1:36">
      <c r="A424" s="308" t="s">
        <v>4231</v>
      </c>
      <c r="B424" s="292">
        <f t="shared" si="22"/>
        <v>29.38</v>
      </c>
      <c r="C424" s="293">
        <f t="shared" si="1"/>
        <v>1.1752</v>
      </c>
      <c r="D424" s="294">
        <f t="shared" si="2"/>
        <v>1.1752</v>
      </c>
      <c r="E424" s="295">
        <v>25</v>
      </c>
      <c r="F424" s="295">
        <v>23.59</v>
      </c>
      <c r="G424" s="297">
        <f t="shared" si="4"/>
        <v>0.80292716133424102</v>
      </c>
      <c r="H424" s="296">
        <f t="shared" si="5"/>
        <v>5.79</v>
      </c>
      <c r="I424" s="298">
        <f t="shared" si="6"/>
        <v>0.19707283866575903</v>
      </c>
      <c r="J424" s="292">
        <f t="shared" si="20"/>
        <v>29380000</v>
      </c>
      <c r="K424" s="299">
        <v>2010</v>
      </c>
      <c r="L424" s="300" t="s">
        <v>18</v>
      </c>
      <c r="M424" s="301"/>
      <c r="N424" s="301"/>
      <c r="O424" s="301"/>
      <c r="P424" s="301">
        <v>47</v>
      </c>
      <c r="Q424" s="299">
        <v>44</v>
      </c>
      <c r="R424" s="301">
        <f t="shared" si="7"/>
        <v>45.5</v>
      </c>
      <c r="S424" s="299">
        <v>55</v>
      </c>
      <c r="T424" s="299">
        <v>65</v>
      </c>
      <c r="U424" s="299">
        <f t="shared" si="8"/>
        <v>-10</v>
      </c>
      <c r="V424" s="299">
        <f t="shared" si="9"/>
        <v>60</v>
      </c>
      <c r="W424" s="301">
        <f t="shared" si="10"/>
        <v>-14.5</v>
      </c>
      <c r="X424" s="304" t="s">
        <v>1609</v>
      </c>
      <c r="Y424" s="304" t="s">
        <v>2019</v>
      </c>
      <c r="Z424" s="304" t="s">
        <v>1541</v>
      </c>
      <c r="AA424" s="294">
        <v>9.4</v>
      </c>
      <c r="AB424" s="292">
        <f t="shared" si="14"/>
        <v>9400000</v>
      </c>
      <c r="AC424" s="292">
        <f t="shared" si="15"/>
        <v>23590000</v>
      </c>
      <c r="AD424" s="295">
        <v>5.79</v>
      </c>
      <c r="AE424" s="305">
        <f t="shared" si="21"/>
        <v>5790000</v>
      </c>
      <c r="AF424" s="306">
        <f t="shared" si="12"/>
        <v>0.376</v>
      </c>
      <c r="AG424" s="304"/>
      <c r="AH424" s="304"/>
      <c r="AI424" s="323" t="s">
        <v>4232</v>
      </c>
      <c r="AJ424" s="302"/>
    </row>
    <row r="425" spans="1:36">
      <c r="A425" s="308" t="s">
        <v>4515</v>
      </c>
      <c r="B425" s="292">
        <f t="shared" si="22"/>
        <v>20.97</v>
      </c>
      <c r="C425" s="293">
        <f t="shared" si="1"/>
        <v>0.83879999999999999</v>
      </c>
      <c r="D425" s="294">
        <f t="shared" si="2"/>
        <v>0.83879999999999999</v>
      </c>
      <c r="E425" s="295">
        <v>25</v>
      </c>
      <c r="F425" s="295">
        <v>14.74</v>
      </c>
      <c r="G425" s="297">
        <f t="shared" si="4"/>
        <v>0.70290891750119222</v>
      </c>
      <c r="H425" s="296">
        <f t="shared" si="5"/>
        <v>6.2299999999999995</v>
      </c>
      <c r="I425" s="298">
        <f t="shared" si="6"/>
        <v>0.29709108249880783</v>
      </c>
      <c r="J425" s="292">
        <f t="shared" si="20"/>
        <v>20970000</v>
      </c>
      <c r="K425" s="299">
        <v>2010</v>
      </c>
      <c r="L425" s="300" t="s">
        <v>18</v>
      </c>
      <c r="M425" s="301"/>
      <c r="N425" s="301"/>
      <c r="O425" s="301"/>
      <c r="P425" s="301">
        <v>9</v>
      </c>
      <c r="Q425" s="299">
        <v>25</v>
      </c>
      <c r="R425" s="301">
        <f t="shared" si="7"/>
        <v>17</v>
      </c>
      <c r="S425" s="299">
        <v>29</v>
      </c>
      <c r="T425" s="299">
        <v>47</v>
      </c>
      <c r="U425" s="299">
        <f t="shared" si="8"/>
        <v>-18</v>
      </c>
      <c r="V425" s="299">
        <f t="shared" si="9"/>
        <v>38</v>
      </c>
      <c r="W425" s="301">
        <f t="shared" si="10"/>
        <v>-21</v>
      </c>
      <c r="X425" s="304" t="s">
        <v>1402</v>
      </c>
      <c r="Y425" s="304" t="s">
        <v>1646</v>
      </c>
      <c r="Z425" s="304" t="s">
        <v>1547</v>
      </c>
      <c r="AA425" s="294">
        <v>6.84</v>
      </c>
      <c r="AB425" s="292">
        <f t="shared" si="14"/>
        <v>6840000</v>
      </c>
      <c r="AC425" s="292">
        <f t="shared" si="15"/>
        <v>14740000</v>
      </c>
      <c r="AD425" s="295">
        <v>6.23</v>
      </c>
      <c r="AE425" s="305">
        <f t="shared" si="21"/>
        <v>6230000</v>
      </c>
      <c r="AF425" s="306">
        <f t="shared" si="12"/>
        <v>0.27360000000000001</v>
      </c>
      <c r="AG425" s="304"/>
      <c r="AH425" s="304"/>
      <c r="AI425" s="323" t="s">
        <v>4516</v>
      </c>
      <c r="AJ425" s="302"/>
    </row>
    <row r="426" spans="1:36">
      <c r="A426" s="308" t="s">
        <v>4871</v>
      </c>
      <c r="B426" s="292">
        <f t="shared" si="22"/>
        <v>6.15</v>
      </c>
      <c r="C426" s="293">
        <f t="shared" si="1"/>
        <v>0.24600000000000002</v>
      </c>
      <c r="D426" s="294">
        <f t="shared" si="2"/>
        <v>0.24600000000000002</v>
      </c>
      <c r="E426" s="295">
        <v>25</v>
      </c>
      <c r="F426" s="295">
        <v>4.2300000000000004</v>
      </c>
      <c r="G426" s="297">
        <f t="shared" si="4"/>
        <v>0.68780487804878054</v>
      </c>
      <c r="H426" s="296">
        <f t="shared" si="5"/>
        <v>1.9200000000000002</v>
      </c>
      <c r="I426" s="298">
        <f t="shared" si="6"/>
        <v>0.31219512195121951</v>
      </c>
      <c r="J426" s="292">
        <f t="shared" si="20"/>
        <v>6150000</v>
      </c>
      <c r="K426" s="299">
        <v>2010</v>
      </c>
      <c r="L426" s="300" t="s">
        <v>18</v>
      </c>
      <c r="M426" s="301"/>
      <c r="N426" s="301"/>
      <c r="O426" s="301"/>
      <c r="P426" s="301">
        <v>75</v>
      </c>
      <c r="Q426" s="299">
        <v>76</v>
      </c>
      <c r="R426" s="301">
        <f t="shared" si="7"/>
        <v>75.5</v>
      </c>
      <c r="S426" s="299">
        <v>40</v>
      </c>
      <c r="T426" s="299">
        <v>52</v>
      </c>
      <c r="U426" s="299">
        <f t="shared" si="8"/>
        <v>-12</v>
      </c>
      <c r="V426" s="299">
        <f t="shared" si="9"/>
        <v>46</v>
      </c>
      <c r="W426" s="301">
        <f t="shared" si="10"/>
        <v>29.5</v>
      </c>
      <c r="X426" s="304" t="s">
        <v>1550</v>
      </c>
      <c r="Y426" s="304" t="s">
        <v>1623</v>
      </c>
      <c r="Z426" s="304" t="s">
        <v>1547</v>
      </c>
      <c r="AA426" s="294">
        <v>0.11</v>
      </c>
      <c r="AB426" s="292">
        <f t="shared" si="14"/>
        <v>110000</v>
      </c>
      <c r="AC426" s="292">
        <f t="shared" si="15"/>
        <v>4230000</v>
      </c>
      <c r="AD426" s="295">
        <v>1.92</v>
      </c>
      <c r="AE426" s="305">
        <f t="shared" si="21"/>
        <v>1920000</v>
      </c>
      <c r="AF426" s="306">
        <f t="shared" si="12"/>
        <v>4.4000000000000003E-3</v>
      </c>
      <c r="AG426" s="304"/>
      <c r="AH426" s="304"/>
      <c r="AI426" s="323" t="s">
        <v>4872</v>
      </c>
      <c r="AJ426" s="302"/>
    </row>
    <row r="427" spans="1:36">
      <c r="A427" s="308" t="s">
        <v>3153</v>
      </c>
      <c r="B427" s="292">
        <f t="shared" si="22"/>
        <v>67.92</v>
      </c>
      <c r="C427" s="293">
        <f t="shared" si="1"/>
        <v>2.6123076923076924</v>
      </c>
      <c r="D427" s="294">
        <f t="shared" si="2"/>
        <v>2.6123076923076924</v>
      </c>
      <c r="E427" s="295">
        <v>26</v>
      </c>
      <c r="F427" s="295">
        <v>40.17</v>
      </c>
      <c r="G427" s="297">
        <f t="shared" si="4"/>
        <v>0.59143109540636041</v>
      </c>
      <c r="H427" s="296">
        <f t="shared" si="5"/>
        <v>27.750000000000004</v>
      </c>
      <c r="I427" s="298">
        <f t="shared" si="6"/>
        <v>0.40856890459363959</v>
      </c>
      <c r="J427" s="292">
        <f t="shared" si="20"/>
        <v>67920000</v>
      </c>
      <c r="K427" s="299">
        <v>2010</v>
      </c>
      <c r="L427" s="300" t="s">
        <v>18</v>
      </c>
      <c r="M427" s="301"/>
      <c r="N427" s="301"/>
      <c r="O427" s="301"/>
      <c r="P427" s="301">
        <v>19</v>
      </c>
      <c r="Q427" s="299">
        <v>32</v>
      </c>
      <c r="R427" s="301">
        <f t="shared" si="7"/>
        <v>25.5</v>
      </c>
      <c r="S427" s="299">
        <v>36</v>
      </c>
      <c r="T427" s="299">
        <v>44</v>
      </c>
      <c r="U427" s="299">
        <f t="shared" si="8"/>
        <v>-8</v>
      </c>
      <c r="V427" s="299">
        <f t="shared" si="9"/>
        <v>40</v>
      </c>
      <c r="W427" s="301">
        <f t="shared" si="10"/>
        <v>-14.5</v>
      </c>
      <c r="X427" s="304" t="s">
        <v>1609</v>
      </c>
      <c r="Y427" s="304" t="s">
        <v>3154</v>
      </c>
      <c r="Z427" s="304" t="s">
        <v>1547</v>
      </c>
      <c r="AA427" s="294">
        <v>17.5</v>
      </c>
      <c r="AB427" s="292">
        <f t="shared" si="14"/>
        <v>17500000</v>
      </c>
      <c r="AC427" s="292">
        <f t="shared" si="15"/>
        <v>40170000</v>
      </c>
      <c r="AD427" s="295">
        <v>27.75</v>
      </c>
      <c r="AE427" s="305">
        <f t="shared" si="21"/>
        <v>27750000</v>
      </c>
      <c r="AF427" s="306">
        <f t="shared" si="12"/>
        <v>0.67307692307692313</v>
      </c>
      <c r="AG427" s="304"/>
      <c r="AH427" s="304"/>
      <c r="AI427" s="323" t="s">
        <v>3155</v>
      </c>
      <c r="AJ427" s="302"/>
    </row>
    <row r="428" spans="1:36">
      <c r="A428" s="308" t="s">
        <v>4325</v>
      </c>
      <c r="B428" s="292">
        <f t="shared" si="22"/>
        <v>28.189999999999998</v>
      </c>
      <c r="C428" s="293">
        <f t="shared" si="1"/>
        <v>1.0842307692307691</v>
      </c>
      <c r="D428" s="294">
        <f t="shared" si="2"/>
        <v>1.0842307692307691</v>
      </c>
      <c r="E428" s="295">
        <v>26</v>
      </c>
      <c r="F428" s="295">
        <v>13.26</v>
      </c>
      <c r="G428" s="297">
        <f t="shared" si="4"/>
        <v>0.4703795672224193</v>
      </c>
      <c r="H428" s="296">
        <f t="shared" si="5"/>
        <v>14.93</v>
      </c>
      <c r="I428" s="298">
        <f t="shared" si="6"/>
        <v>0.52962043277758075</v>
      </c>
      <c r="J428" s="292">
        <f t="shared" si="20"/>
        <v>28189999.999999996</v>
      </c>
      <c r="K428" s="299">
        <v>2010</v>
      </c>
      <c r="L428" s="300" t="s">
        <v>18</v>
      </c>
      <c r="M428" s="301"/>
      <c r="N428" s="301"/>
      <c r="O428" s="301"/>
      <c r="P428" s="301">
        <v>23</v>
      </c>
      <c r="Q428" s="299">
        <v>25</v>
      </c>
      <c r="R428" s="301">
        <f t="shared" si="7"/>
        <v>24</v>
      </c>
      <c r="S428" s="299">
        <v>42</v>
      </c>
      <c r="T428" s="299">
        <v>57</v>
      </c>
      <c r="U428" s="299">
        <f t="shared" si="8"/>
        <v>-15</v>
      </c>
      <c r="V428" s="299">
        <f t="shared" si="9"/>
        <v>49.5</v>
      </c>
      <c r="W428" s="301">
        <f t="shared" si="10"/>
        <v>-25.5</v>
      </c>
      <c r="X428" s="304" t="s">
        <v>1402</v>
      </c>
      <c r="Y428" s="304" t="s">
        <v>1646</v>
      </c>
      <c r="Z428" s="304" t="s">
        <v>1547</v>
      </c>
      <c r="AA428" s="294">
        <v>5.4</v>
      </c>
      <c r="AB428" s="292">
        <f t="shared" si="14"/>
        <v>5400000</v>
      </c>
      <c r="AC428" s="292">
        <f t="shared" si="15"/>
        <v>13260000</v>
      </c>
      <c r="AD428" s="295">
        <v>14.93</v>
      </c>
      <c r="AE428" s="305">
        <f t="shared" si="21"/>
        <v>14930000</v>
      </c>
      <c r="AF428" s="306">
        <f t="shared" si="12"/>
        <v>0.2076923076923077</v>
      </c>
      <c r="AG428" s="304"/>
      <c r="AH428" s="304"/>
      <c r="AI428" s="323" t="s">
        <v>4326</v>
      </c>
      <c r="AJ428" s="302"/>
    </row>
    <row r="429" spans="1:36">
      <c r="A429" s="291" t="s">
        <v>2180</v>
      </c>
      <c r="B429" s="292">
        <f t="shared" si="22"/>
        <v>159.29</v>
      </c>
      <c r="C429" s="293">
        <f t="shared" si="1"/>
        <v>5.3096666666666668</v>
      </c>
      <c r="D429" s="294">
        <f t="shared" si="2"/>
        <v>5.3096666666666668</v>
      </c>
      <c r="E429" s="295">
        <v>30</v>
      </c>
      <c r="F429" s="295">
        <v>42.4</v>
      </c>
      <c r="G429" s="297">
        <f t="shared" si="4"/>
        <v>0.26618117898173144</v>
      </c>
      <c r="H429" s="296">
        <f t="shared" si="5"/>
        <v>116.89</v>
      </c>
      <c r="I429" s="298">
        <f t="shared" si="6"/>
        <v>0.73381882101826856</v>
      </c>
      <c r="J429" s="292">
        <f t="shared" si="20"/>
        <v>159290000</v>
      </c>
      <c r="K429" s="299">
        <v>2010</v>
      </c>
      <c r="L429" s="300" t="s">
        <v>18</v>
      </c>
      <c r="M429" s="301"/>
      <c r="N429" s="301"/>
      <c r="O429" s="301"/>
      <c r="P429" s="301">
        <v>46</v>
      </c>
      <c r="Q429" s="299">
        <v>45</v>
      </c>
      <c r="R429" s="321">
        <f t="shared" si="7"/>
        <v>45.5</v>
      </c>
      <c r="S429" s="299">
        <v>67</v>
      </c>
      <c r="T429" s="299">
        <v>61</v>
      </c>
      <c r="U429" s="312">
        <f t="shared" si="8"/>
        <v>6</v>
      </c>
      <c r="V429" s="312">
        <f t="shared" si="9"/>
        <v>64</v>
      </c>
      <c r="W429" s="312">
        <f t="shared" si="10"/>
        <v>-18.5</v>
      </c>
      <c r="X429" s="304" t="s">
        <v>1612</v>
      </c>
      <c r="Y429" s="304" t="s">
        <v>1837</v>
      </c>
      <c r="Z429" s="304" t="s">
        <v>1557</v>
      </c>
      <c r="AA429" s="294">
        <v>15.8</v>
      </c>
      <c r="AB429" s="292">
        <f t="shared" si="14"/>
        <v>15800000</v>
      </c>
      <c r="AC429" s="292">
        <f t="shared" si="15"/>
        <v>42400000</v>
      </c>
      <c r="AD429" s="295">
        <v>116.89</v>
      </c>
      <c r="AE429" s="305">
        <f t="shared" si="21"/>
        <v>116890000</v>
      </c>
      <c r="AF429" s="306">
        <f t="shared" si="12"/>
        <v>0.52666666666666673</v>
      </c>
      <c r="AG429" s="304"/>
      <c r="AH429" s="304"/>
      <c r="AI429" s="323" t="s">
        <v>2181</v>
      </c>
      <c r="AJ429" s="302"/>
    </row>
    <row r="430" spans="1:36">
      <c r="A430" s="308" t="s">
        <v>2701</v>
      </c>
      <c r="B430" s="292">
        <f t="shared" si="22"/>
        <v>102.81</v>
      </c>
      <c r="C430" s="293">
        <f t="shared" si="1"/>
        <v>3.427</v>
      </c>
      <c r="D430" s="294">
        <f t="shared" si="2"/>
        <v>3.427</v>
      </c>
      <c r="E430" s="295">
        <v>30</v>
      </c>
      <c r="F430" s="295">
        <v>32.369999999999997</v>
      </c>
      <c r="G430" s="297">
        <f t="shared" si="4"/>
        <v>0.31485264079369707</v>
      </c>
      <c r="H430" s="296">
        <f t="shared" si="5"/>
        <v>70.44</v>
      </c>
      <c r="I430" s="298">
        <f t="shared" si="6"/>
        <v>0.68514735920630288</v>
      </c>
      <c r="J430" s="292">
        <f t="shared" si="20"/>
        <v>102810000</v>
      </c>
      <c r="K430" s="299">
        <v>2010</v>
      </c>
      <c r="L430" s="300" t="s">
        <v>18</v>
      </c>
      <c r="M430" s="301"/>
      <c r="N430" s="301"/>
      <c r="O430" s="301"/>
      <c r="P430" s="301">
        <v>48</v>
      </c>
      <c r="Q430" s="299">
        <v>55</v>
      </c>
      <c r="R430" s="321">
        <f t="shared" si="7"/>
        <v>51.5</v>
      </c>
      <c r="S430" s="299">
        <v>55</v>
      </c>
      <c r="T430" s="299">
        <v>61</v>
      </c>
      <c r="U430" s="312">
        <f t="shared" si="8"/>
        <v>-6</v>
      </c>
      <c r="V430" s="312">
        <f t="shared" si="9"/>
        <v>58</v>
      </c>
      <c r="W430" s="312">
        <f t="shared" si="10"/>
        <v>-6.5</v>
      </c>
      <c r="X430" s="304" t="s">
        <v>1550</v>
      </c>
      <c r="Y430" s="304" t="s">
        <v>1623</v>
      </c>
      <c r="Z430" s="304" t="s">
        <v>1541</v>
      </c>
      <c r="AA430" s="294">
        <v>9.74</v>
      </c>
      <c r="AB430" s="292">
        <f t="shared" si="14"/>
        <v>9740000</v>
      </c>
      <c r="AC430" s="292">
        <f t="shared" si="15"/>
        <v>32369999.999999996</v>
      </c>
      <c r="AD430" s="295">
        <v>70.44</v>
      </c>
      <c r="AE430" s="305">
        <f t="shared" si="21"/>
        <v>70440000</v>
      </c>
      <c r="AF430" s="306">
        <f t="shared" si="12"/>
        <v>0.32466666666666666</v>
      </c>
      <c r="AG430" s="304"/>
      <c r="AH430" s="304"/>
      <c r="AI430" s="323" t="s">
        <v>2702</v>
      </c>
      <c r="AJ430" s="302"/>
    </row>
    <row r="431" spans="1:36">
      <c r="A431" s="308" t="s">
        <v>2816</v>
      </c>
      <c r="B431" s="292">
        <f t="shared" si="22"/>
        <v>96.19</v>
      </c>
      <c r="C431" s="293">
        <f t="shared" si="1"/>
        <v>3.2063333333333333</v>
      </c>
      <c r="D431" s="294">
        <f t="shared" si="2"/>
        <v>3.2063333333333333</v>
      </c>
      <c r="E431" s="295">
        <v>30</v>
      </c>
      <c r="F431" s="295">
        <v>48.07</v>
      </c>
      <c r="G431" s="297">
        <f t="shared" si="4"/>
        <v>0.49974009772325606</v>
      </c>
      <c r="H431" s="296">
        <f t="shared" si="5"/>
        <v>48.120000000000005</v>
      </c>
      <c r="I431" s="298">
        <f t="shared" si="6"/>
        <v>0.500259902276744</v>
      </c>
      <c r="J431" s="292">
        <f t="shared" si="20"/>
        <v>96190000</v>
      </c>
      <c r="K431" s="299">
        <v>2010</v>
      </c>
      <c r="L431" s="300" t="s">
        <v>18</v>
      </c>
      <c r="M431" s="301"/>
      <c r="N431" s="301"/>
      <c r="O431" s="301"/>
      <c r="P431" s="301">
        <v>76</v>
      </c>
      <c r="Q431" s="299">
        <v>66</v>
      </c>
      <c r="R431" s="321">
        <f t="shared" si="7"/>
        <v>71</v>
      </c>
      <c r="S431" s="299">
        <v>83</v>
      </c>
      <c r="T431" s="299">
        <v>83</v>
      </c>
      <c r="U431" s="312">
        <f t="shared" si="8"/>
        <v>0</v>
      </c>
      <c r="V431" s="312">
        <f t="shared" si="9"/>
        <v>83</v>
      </c>
      <c r="W431" s="312">
        <f t="shared" si="10"/>
        <v>-12</v>
      </c>
      <c r="X431" s="304" t="s">
        <v>1609</v>
      </c>
      <c r="Y431" s="304" t="s">
        <v>1842</v>
      </c>
      <c r="Z431" s="304" t="s">
        <v>1541</v>
      </c>
      <c r="AA431" s="294">
        <v>19.8</v>
      </c>
      <c r="AB431" s="292">
        <f t="shared" si="14"/>
        <v>19800000</v>
      </c>
      <c r="AC431" s="292">
        <f t="shared" si="15"/>
        <v>48070000</v>
      </c>
      <c r="AD431" s="295">
        <v>48.12</v>
      </c>
      <c r="AE431" s="305">
        <f t="shared" si="21"/>
        <v>48120000</v>
      </c>
      <c r="AF431" s="306">
        <f t="shared" si="12"/>
        <v>0.66</v>
      </c>
      <c r="AG431" s="304"/>
      <c r="AH431" s="304"/>
      <c r="AI431" s="323" t="s">
        <v>2817</v>
      </c>
      <c r="AJ431" s="302"/>
    </row>
    <row r="432" spans="1:36">
      <c r="A432" s="308" t="s">
        <v>3141</v>
      </c>
      <c r="B432" s="292">
        <f t="shared" si="22"/>
        <v>79.180000000000007</v>
      </c>
      <c r="C432" s="293">
        <f t="shared" si="1"/>
        <v>2.6393333333333335</v>
      </c>
      <c r="D432" s="294">
        <f t="shared" si="2"/>
        <v>2.6393333333333335</v>
      </c>
      <c r="E432" s="295">
        <v>30</v>
      </c>
      <c r="F432" s="295">
        <v>53.03</v>
      </c>
      <c r="G432" s="297">
        <f t="shared" si="4"/>
        <v>0.6697398332912351</v>
      </c>
      <c r="H432" s="296">
        <f t="shared" si="5"/>
        <v>26.150000000000002</v>
      </c>
      <c r="I432" s="298">
        <f t="shared" si="6"/>
        <v>0.33026016670876485</v>
      </c>
      <c r="J432" s="292">
        <f t="shared" si="20"/>
        <v>79180000</v>
      </c>
      <c r="K432" s="299">
        <v>2010</v>
      </c>
      <c r="L432" s="300" t="s">
        <v>18</v>
      </c>
      <c r="M432" s="301"/>
      <c r="N432" s="301"/>
      <c r="O432" s="301"/>
      <c r="P432" s="301">
        <v>40</v>
      </c>
      <c r="Q432" s="299">
        <v>50</v>
      </c>
      <c r="R432" s="301">
        <f t="shared" si="7"/>
        <v>45</v>
      </c>
      <c r="S432" s="299">
        <v>62</v>
      </c>
      <c r="T432" s="299">
        <v>60</v>
      </c>
      <c r="U432" s="299">
        <f t="shared" si="8"/>
        <v>2</v>
      </c>
      <c r="V432" s="299">
        <f t="shared" si="9"/>
        <v>61</v>
      </c>
      <c r="W432" s="301">
        <f t="shared" si="10"/>
        <v>-16</v>
      </c>
      <c r="X432" s="304" t="s">
        <v>1550</v>
      </c>
      <c r="Y432" s="304" t="s">
        <v>1623</v>
      </c>
      <c r="Z432" s="304" t="s">
        <v>1541</v>
      </c>
      <c r="AA432" s="294">
        <v>13.5</v>
      </c>
      <c r="AB432" s="292">
        <f t="shared" si="14"/>
        <v>13500000</v>
      </c>
      <c r="AC432" s="292">
        <f t="shared" si="15"/>
        <v>53030000</v>
      </c>
      <c r="AD432" s="295">
        <v>26.15</v>
      </c>
      <c r="AE432" s="305">
        <f t="shared" si="21"/>
        <v>26150000</v>
      </c>
      <c r="AF432" s="306">
        <f t="shared" si="12"/>
        <v>0.45</v>
      </c>
      <c r="AG432" s="304"/>
      <c r="AH432" s="304"/>
      <c r="AI432" s="323" t="s">
        <v>3142</v>
      </c>
      <c r="AJ432" s="302"/>
    </row>
    <row r="433" spans="1:36">
      <c r="A433" s="308" t="s">
        <v>3383</v>
      </c>
      <c r="B433" s="292">
        <f t="shared" si="22"/>
        <v>67.449999999999989</v>
      </c>
      <c r="C433" s="293">
        <f t="shared" si="1"/>
        <v>2.2483333333333331</v>
      </c>
      <c r="D433" s="294">
        <f t="shared" si="2"/>
        <v>2.2483333333333331</v>
      </c>
      <c r="E433" s="295">
        <v>30</v>
      </c>
      <c r="F433" s="295">
        <v>21.15</v>
      </c>
      <c r="G433" s="297">
        <f t="shared" si="4"/>
        <v>0.31356560415122314</v>
      </c>
      <c r="H433" s="296">
        <f t="shared" si="5"/>
        <v>46.3</v>
      </c>
      <c r="I433" s="298">
        <f t="shared" si="6"/>
        <v>0.68643439584877697</v>
      </c>
      <c r="J433" s="292">
        <f t="shared" si="20"/>
        <v>67449999.999999985</v>
      </c>
      <c r="K433" s="299">
        <v>2010</v>
      </c>
      <c r="L433" s="300" t="s">
        <v>18</v>
      </c>
      <c r="M433" s="301"/>
      <c r="N433" s="301"/>
      <c r="O433" s="301"/>
      <c r="P433" s="301">
        <v>51</v>
      </c>
      <c r="Q433" s="299">
        <v>52</v>
      </c>
      <c r="R433" s="301">
        <f t="shared" si="7"/>
        <v>51.5</v>
      </c>
      <c r="S433" s="299">
        <v>66</v>
      </c>
      <c r="T433" s="299">
        <v>69</v>
      </c>
      <c r="U433" s="299">
        <f t="shared" si="8"/>
        <v>-3</v>
      </c>
      <c r="V433" s="299">
        <f t="shared" si="9"/>
        <v>67.5</v>
      </c>
      <c r="W433" s="301">
        <f t="shared" si="10"/>
        <v>-16</v>
      </c>
      <c r="X433" s="304" t="s">
        <v>1990</v>
      </c>
      <c r="Y433" s="304" t="s">
        <v>3384</v>
      </c>
      <c r="Z433" s="304" t="s">
        <v>1574</v>
      </c>
      <c r="AA433" s="294">
        <v>6.54</v>
      </c>
      <c r="AB433" s="292">
        <f t="shared" si="14"/>
        <v>6540000</v>
      </c>
      <c r="AC433" s="292">
        <f t="shared" si="15"/>
        <v>21150000</v>
      </c>
      <c r="AD433" s="295">
        <v>46.3</v>
      </c>
      <c r="AE433" s="305">
        <f t="shared" si="21"/>
        <v>46300000</v>
      </c>
      <c r="AF433" s="306">
        <f t="shared" si="12"/>
        <v>0.218</v>
      </c>
      <c r="AG433" s="304"/>
      <c r="AH433" s="304"/>
      <c r="AI433" s="323" t="s">
        <v>3385</v>
      </c>
      <c r="AJ433" s="302"/>
    </row>
    <row r="434" spans="1:36">
      <c r="A434" s="308" t="s">
        <v>3676</v>
      </c>
      <c r="B434" s="292">
        <f t="shared" si="22"/>
        <v>55.59</v>
      </c>
      <c r="C434" s="293">
        <f t="shared" si="1"/>
        <v>1.8530000000000002</v>
      </c>
      <c r="D434" s="294">
        <f t="shared" si="2"/>
        <v>1.8530000000000002</v>
      </c>
      <c r="E434" s="295">
        <v>30</v>
      </c>
      <c r="F434" s="295">
        <v>44.88</v>
      </c>
      <c r="G434" s="297">
        <f t="shared" si="4"/>
        <v>0.80733944954128445</v>
      </c>
      <c r="H434" s="296">
        <f t="shared" si="5"/>
        <v>10.71</v>
      </c>
      <c r="I434" s="298">
        <f t="shared" si="6"/>
        <v>0.19266055045871561</v>
      </c>
      <c r="J434" s="292">
        <f t="shared" si="20"/>
        <v>55590000</v>
      </c>
      <c r="K434" s="299">
        <v>2010</v>
      </c>
      <c r="L434" s="300" t="s">
        <v>18</v>
      </c>
      <c r="M434" s="301"/>
      <c r="N434" s="301"/>
      <c r="O434" s="301"/>
      <c r="P434" s="301">
        <v>19</v>
      </c>
      <c r="Q434" s="299">
        <v>31</v>
      </c>
      <c r="R434" s="301">
        <f t="shared" si="7"/>
        <v>25</v>
      </c>
      <c r="S434" s="299">
        <v>45</v>
      </c>
      <c r="T434" s="299">
        <v>51</v>
      </c>
      <c r="U434" s="299">
        <f t="shared" si="8"/>
        <v>-6</v>
      </c>
      <c r="V434" s="299">
        <f t="shared" si="9"/>
        <v>48</v>
      </c>
      <c r="W434" s="301">
        <f t="shared" si="10"/>
        <v>-23</v>
      </c>
      <c r="X434" s="304" t="s">
        <v>1609</v>
      </c>
      <c r="Y434" s="304" t="s">
        <v>1965</v>
      </c>
      <c r="Z434" s="304" t="s">
        <v>1547</v>
      </c>
      <c r="AA434" s="294">
        <v>18.21</v>
      </c>
      <c r="AB434" s="292">
        <f t="shared" si="14"/>
        <v>18210000</v>
      </c>
      <c r="AC434" s="292">
        <f t="shared" si="15"/>
        <v>44880000</v>
      </c>
      <c r="AD434" s="295">
        <v>10.71</v>
      </c>
      <c r="AE434" s="305">
        <f t="shared" si="21"/>
        <v>10710000</v>
      </c>
      <c r="AF434" s="306">
        <f t="shared" si="12"/>
        <v>0.60699999999999998</v>
      </c>
      <c r="AG434" s="304"/>
      <c r="AH434" s="304"/>
      <c r="AI434" s="323" t="s">
        <v>3677</v>
      </c>
      <c r="AJ434" s="302"/>
    </row>
    <row r="435" spans="1:36">
      <c r="A435" s="308" t="s">
        <v>4728</v>
      </c>
      <c r="B435" s="292">
        <f t="shared" si="22"/>
        <v>15.14</v>
      </c>
      <c r="C435" s="293">
        <f t="shared" si="1"/>
        <v>0.48838709677419356</v>
      </c>
      <c r="D435" s="294">
        <f t="shared" si="2"/>
        <v>0.48838709677419356</v>
      </c>
      <c r="E435" s="295">
        <v>31</v>
      </c>
      <c r="F435" s="295">
        <v>12.07</v>
      </c>
      <c r="G435" s="297">
        <f t="shared" si="4"/>
        <v>0.79722589167767499</v>
      </c>
      <c r="H435" s="296">
        <f t="shared" si="5"/>
        <v>3.0700000000000003</v>
      </c>
      <c r="I435" s="298">
        <f t="shared" si="6"/>
        <v>0.20277410832232498</v>
      </c>
      <c r="J435" s="292">
        <f t="shared" si="20"/>
        <v>15140000</v>
      </c>
      <c r="K435" s="299">
        <v>2010</v>
      </c>
      <c r="L435" s="300" t="s">
        <v>18</v>
      </c>
      <c r="M435" s="301"/>
      <c r="N435" s="301"/>
      <c r="O435" s="301"/>
      <c r="P435" s="301">
        <v>27</v>
      </c>
      <c r="Q435" s="299">
        <v>45</v>
      </c>
      <c r="R435" s="301">
        <f t="shared" si="7"/>
        <v>36</v>
      </c>
      <c r="S435" s="299">
        <v>55</v>
      </c>
      <c r="T435" s="299">
        <v>67</v>
      </c>
      <c r="U435" s="299">
        <f t="shared" si="8"/>
        <v>-12</v>
      </c>
      <c r="V435" s="299">
        <f t="shared" si="9"/>
        <v>61</v>
      </c>
      <c r="W435" s="301">
        <f t="shared" si="10"/>
        <v>-25</v>
      </c>
      <c r="X435" s="304" t="s">
        <v>1572</v>
      </c>
      <c r="Y435" s="304" t="s">
        <v>1572</v>
      </c>
      <c r="Z435" s="304" t="s">
        <v>1536</v>
      </c>
      <c r="AA435" s="294">
        <v>6</v>
      </c>
      <c r="AB435" s="292">
        <f t="shared" si="14"/>
        <v>6000000</v>
      </c>
      <c r="AC435" s="292">
        <f t="shared" si="15"/>
        <v>12070000</v>
      </c>
      <c r="AD435" s="295">
        <v>3.07</v>
      </c>
      <c r="AE435" s="305">
        <f t="shared" si="21"/>
        <v>3070000</v>
      </c>
      <c r="AF435" s="306">
        <f t="shared" si="12"/>
        <v>0.19354838709677419</v>
      </c>
      <c r="AG435" s="304"/>
      <c r="AH435" s="304"/>
      <c r="AI435" s="323" t="s">
        <v>4729</v>
      </c>
      <c r="AJ435" s="302"/>
    </row>
    <row r="436" spans="1:36">
      <c r="A436" s="308" t="s">
        <v>3452</v>
      </c>
      <c r="B436" s="292">
        <f t="shared" si="22"/>
        <v>69.05</v>
      </c>
      <c r="C436" s="293">
        <f t="shared" si="1"/>
        <v>2.1578124999999999</v>
      </c>
      <c r="D436" s="294">
        <f t="shared" si="2"/>
        <v>2.1578124999999999</v>
      </c>
      <c r="E436" s="295">
        <v>32</v>
      </c>
      <c r="F436" s="295">
        <v>57.74</v>
      </c>
      <c r="G436" s="297">
        <f t="shared" si="4"/>
        <v>0.83620564808110076</v>
      </c>
      <c r="H436" s="296">
        <f t="shared" si="5"/>
        <v>11.31</v>
      </c>
      <c r="I436" s="298">
        <f t="shared" si="6"/>
        <v>0.16379435191889935</v>
      </c>
      <c r="J436" s="292">
        <f t="shared" si="20"/>
        <v>69050000</v>
      </c>
      <c r="K436" s="299">
        <v>2010</v>
      </c>
      <c r="L436" s="300" t="s">
        <v>18</v>
      </c>
      <c r="M436" s="301"/>
      <c r="N436" s="301"/>
      <c r="O436" s="301"/>
      <c r="P436" s="301">
        <v>27</v>
      </c>
      <c r="Q436" s="299">
        <v>45</v>
      </c>
      <c r="R436" s="301">
        <f t="shared" si="7"/>
        <v>36</v>
      </c>
      <c r="S436" s="299">
        <v>57</v>
      </c>
      <c r="T436" s="299">
        <v>57</v>
      </c>
      <c r="U436" s="299">
        <f t="shared" si="8"/>
        <v>0</v>
      </c>
      <c r="V436" s="299">
        <f t="shared" si="9"/>
        <v>57</v>
      </c>
      <c r="W436" s="301">
        <f t="shared" si="10"/>
        <v>-21</v>
      </c>
      <c r="X436" s="304" t="s">
        <v>1609</v>
      </c>
      <c r="Y436" s="304" t="s">
        <v>1815</v>
      </c>
      <c r="Z436" s="304" t="s">
        <v>1547</v>
      </c>
      <c r="AA436" s="294">
        <v>20.5</v>
      </c>
      <c r="AB436" s="292">
        <f t="shared" si="14"/>
        <v>20500000</v>
      </c>
      <c r="AC436" s="292">
        <f t="shared" si="15"/>
        <v>57740000</v>
      </c>
      <c r="AD436" s="295">
        <v>11.31</v>
      </c>
      <c r="AE436" s="305">
        <f t="shared" si="21"/>
        <v>11310000</v>
      </c>
      <c r="AF436" s="306">
        <f t="shared" si="12"/>
        <v>0.640625</v>
      </c>
      <c r="AG436" s="304"/>
      <c r="AH436" s="304"/>
      <c r="AI436" s="323" t="s">
        <v>3453</v>
      </c>
      <c r="AJ436" s="302"/>
    </row>
    <row r="437" spans="1:36">
      <c r="A437" s="308" t="s">
        <v>4100</v>
      </c>
      <c r="B437" s="292">
        <f t="shared" si="22"/>
        <v>42.05</v>
      </c>
      <c r="C437" s="293">
        <f t="shared" si="1"/>
        <v>1.3140624999999999</v>
      </c>
      <c r="D437" s="294">
        <f t="shared" si="2"/>
        <v>1.3140624999999999</v>
      </c>
      <c r="E437" s="295">
        <v>32</v>
      </c>
      <c r="F437" s="295">
        <v>17.8</v>
      </c>
      <c r="G437" s="297">
        <f t="shared" si="4"/>
        <v>0.42330558858501788</v>
      </c>
      <c r="H437" s="296">
        <f t="shared" si="5"/>
        <v>24.249999999999996</v>
      </c>
      <c r="I437" s="298">
        <f t="shared" si="6"/>
        <v>0.57669441141498212</v>
      </c>
      <c r="J437" s="292">
        <f t="shared" si="20"/>
        <v>42050000</v>
      </c>
      <c r="K437" s="299">
        <v>2010</v>
      </c>
      <c r="L437" s="300" t="s">
        <v>18</v>
      </c>
      <c r="M437" s="301"/>
      <c r="N437" s="301"/>
      <c r="O437" s="301"/>
      <c r="P437" s="301">
        <v>53</v>
      </c>
      <c r="Q437" s="299">
        <v>51</v>
      </c>
      <c r="R437" s="301">
        <f t="shared" si="7"/>
        <v>52</v>
      </c>
      <c r="S437" s="299">
        <v>56</v>
      </c>
      <c r="T437" s="299">
        <v>55</v>
      </c>
      <c r="U437" s="299">
        <f t="shared" si="8"/>
        <v>1</v>
      </c>
      <c r="V437" s="299">
        <f t="shared" si="9"/>
        <v>55.5</v>
      </c>
      <c r="W437" s="301">
        <f t="shared" si="10"/>
        <v>-3.5</v>
      </c>
      <c r="X437" s="304" t="s">
        <v>1550</v>
      </c>
      <c r="Y437" s="304" t="s">
        <v>1623</v>
      </c>
      <c r="Z437" s="304" t="s">
        <v>1547</v>
      </c>
      <c r="AA437" s="294">
        <v>6.9</v>
      </c>
      <c r="AB437" s="292">
        <f t="shared" si="14"/>
        <v>6900000</v>
      </c>
      <c r="AC437" s="292">
        <f t="shared" si="15"/>
        <v>17800000</v>
      </c>
      <c r="AD437" s="295">
        <v>24.25</v>
      </c>
      <c r="AE437" s="305">
        <f t="shared" si="21"/>
        <v>24250000</v>
      </c>
      <c r="AF437" s="306">
        <f t="shared" si="12"/>
        <v>0.21562500000000001</v>
      </c>
      <c r="AG437" s="304"/>
      <c r="AH437" s="304"/>
      <c r="AI437" s="323" t="s">
        <v>4101</v>
      </c>
      <c r="AJ437" s="302"/>
    </row>
    <row r="438" spans="1:36">
      <c r="A438" s="308" t="s">
        <v>4682</v>
      </c>
      <c r="B438" s="292">
        <f t="shared" si="22"/>
        <v>18.41</v>
      </c>
      <c r="C438" s="293">
        <f t="shared" si="1"/>
        <v>0.5753125</v>
      </c>
      <c r="D438" s="294">
        <f t="shared" si="2"/>
        <v>0.5753125</v>
      </c>
      <c r="E438" s="295">
        <v>32</v>
      </c>
      <c r="F438" s="295">
        <v>13.79</v>
      </c>
      <c r="G438" s="297">
        <f t="shared" si="4"/>
        <v>0.74904942965779464</v>
      </c>
      <c r="H438" s="296">
        <f t="shared" si="5"/>
        <v>4.62</v>
      </c>
      <c r="I438" s="298">
        <f t="shared" si="6"/>
        <v>0.2509505703422053</v>
      </c>
      <c r="J438" s="292">
        <f t="shared" si="20"/>
        <v>18410000</v>
      </c>
      <c r="K438" s="299">
        <v>2010</v>
      </c>
      <c r="L438" s="300" t="s">
        <v>18</v>
      </c>
      <c r="M438" s="301"/>
      <c r="N438" s="301"/>
      <c r="O438" s="301"/>
      <c r="P438" s="301">
        <v>22</v>
      </c>
      <c r="Q438" s="299">
        <v>32</v>
      </c>
      <c r="R438" s="301">
        <f t="shared" si="7"/>
        <v>27</v>
      </c>
      <c r="S438" s="299">
        <v>43</v>
      </c>
      <c r="T438" s="299">
        <v>56</v>
      </c>
      <c r="U438" s="299">
        <f t="shared" si="8"/>
        <v>-13</v>
      </c>
      <c r="V438" s="299">
        <f t="shared" si="9"/>
        <v>49.5</v>
      </c>
      <c r="W438" s="301">
        <f t="shared" si="10"/>
        <v>-22.5</v>
      </c>
      <c r="X438" s="304" t="s">
        <v>1609</v>
      </c>
      <c r="Y438" s="304" t="s">
        <v>2108</v>
      </c>
      <c r="Z438" s="304" t="s">
        <v>1541</v>
      </c>
      <c r="AA438" s="294">
        <v>6.1</v>
      </c>
      <c r="AB438" s="292">
        <f t="shared" si="14"/>
        <v>6100000</v>
      </c>
      <c r="AC438" s="292">
        <f t="shared" si="15"/>
        <v>13790000</v>
      </c>
      <c r="AD438" s="295">
        <v>4.62</v>
      </c>
      <c r="AE438" s="305">
        <f t="shared" si="21"/>
        <v>4620000</v>
      </c>
      <c r="AF438" s="306">
        <f t="shared" si="12"/>
        <v>0.19062499999999999</v>
      </c>
      <c r="AG438" s="304"/>
      <c r="AH438" s="304"/>
      <c r="AI438" s="323" t="s">
        <v>4683</v>
      </c>
      <c r="AJ438" s="302"/>
    </row>
    <row r="439" spans="1:36">
      <c r="A439" s="308" t="s">
        <v>2769</v>
      </c>
      <c r="B439" s="292">
        <f t="shared" si="22"/>
        <v>115.67</v>
      </c>
      <c r="C439" s="293">
        <f t="shared" si="1"/>
        <v>3.3048571428571427</v>
      </c>
      <c r="D439" s="294">
        <f t="shared" si="2"/>
        <v>3.3048571428571427</v>
      </c>
      <c r="E439" s="295">
        <v>35</v>
      </c>
      <c r="F439" s="295">
        <v>63.08</v>
      </c>
      <c r="G439" s="297">
        <f t="shared" si="4"/>
        <v>0.54534451456730348</v>
      </c>
      <c r="H439" s="296">
        <f t="shared" si="5"/>
        <v>52.59</v>
      </c>
      <c r="I439" s="298">
        <f t="shared" si="6"/>
        <v>0.45465548543269646</v>
      </c>
      <c r="J439" s="292">
        <f t="shared" si="20"/>
        <v>115670000</v>
      </c>
      <c r="K439" s="299">
        <v>2010</v>
      </c>
      <c r="L439" s="300" t="s">
        <v>18</v>
      </c>
      <c r="M439" s="301"/>
      <c r="N439" s="301"/>
      <c r="O439" s="301"/>
      <c r="P439" s="301">
        <v>13</v>
      </c>
      <c r="Q439" s="299">
        <v>35</v>
      </c>
      <c r="R439" s="321">
        <f t="shared" si="7"/>
        <v>24</v>
      </c>
      <c r="S439" s="299">
        <v>40</v>
      </c>
      <c r="T439" s="299">
        <v>53</v>
      </c>
      <c r="U439" s="312">
        <f t="shared" si="8"/>
        <v>-13</v>
      </c>
      <c r="V439" s="312">
        <f t="shared" si="9"/>
        <v>46.5</v>
      </c>
      <c r="W439" s="312">
        <f t="shared" si="10"/>
        <v>-22.5</v>
      </c>
      <c r="X439" s="304" t="s">
        <v>1402</v>
      </c>
      <c r="Y439" s="304" t="s">
        <v>1646</v>
      </c>
      <c r="Z439" s="304" t="s">
        <v>1574</v>
      </c>
      <c r="AA439" s="294">
        <v>32.9</v>
      </c>
      <c r="AB439" s="292">
        <f t="shared" si="14"/>
        <v>32900000</v>
      </c>
      <c r="AC439" s="292">
        <f t="shared" si="15"/>
        <v>63080000</v>
      </c>
      <c r="AD439" s="295">
        <v>52.59</v>
      </c>
      <c r="AE439" s="305">
        <f t="shared" si="21"/>
        <v>52590000</v>
      </c>
      <c r="AF439" s="306">
        <f t="shared" si="12"/>
        <v>0.94</v>
      </c>
      <c r="AG439" s="304"/>
      <c r="AH439" s="304"/>
      <c r="AI439" s="323" t="s">
        <v>2770</v>
      </c>
      <c r="AJ439" s="302"/>
    </row>
    <row r="440" spans="1:36">
      <c r="A440" s="308" t="s">
        <v>3124</v>
      </c>
      <c r="B440" s="292">
        <f t="shared" si="22"/>
        <v>93.240000000000009</v>
      </c>
      <c r="C440" s="293">
        <f t="shared" si="1"/>
        <v>2.6640000000000001</v>
      </c>
      <c r="D440" s="294">
        <f t="shared" si="2"/>
        <v>2.6640000000000001</v>
      </c>
      <c r="E440" s="295">
        <v>35</v>
      </c>
      <c r="F440" s="295">
        <v>29.01</v>
      </c>
      <c r="G440" s="297">
        <f t="shared" si="4"/>
        <v>0.3111325611325611</v>
      </c>
      <c r="H440" s="296">
        <f t="shared" si="5"/>
        <v>64.23</v>
      </c>
      <c r="I440" s="298">
        <f t="shared" si="6"/>
        <v>0.68886743886743884</v>
      </c>
      <c r="J440" s="292">
        <f t="shared" si="20"/>
        <v>93240000.000000015</v>
      </c>
      <c r="K440" s="299">
        <v>2010</v>
      </c>
      <c r="L440" s="300" t="s">
        <v>18</v>
      </c>
      <c r="M440" s="301"/>
      <c r="N440" s="301"/>
      <c r="O440" s="301"/>
      <c r="P440" s="301">
        <v>77</v>
      </c>
      <c r="Q440" s="299">
        <v>52</v>
      </c>
      <c r="R440" s="321">
        <f t="shared" si="7"/>
        <v>64.5</v>
      </c>
      <c r="S440" s="299">
        <v>54</v>
      </c>
      <c r="T440" s="299">
        <v>51</v>
      </c>
      <c r="U440" s="312">
        <f t="shared" si="8"/>
        <v>3</v>
      </c>
      <c r="V440" s="312">
        <f t="shared" si="9"/>
        <v>52.5</v>
      </c>
      <c r="W440" s="312">
        <f t="shared" si="10"/>
        <v>12</v>
      </c>
      <c r="X440" s="304" t="s">
        <v>1550</v>
      </c>
      <c r="Y440" s="304" t="s">
        <v>3125</v>
      </c>
      <c r="Z440" s="304" t="s">
        <v>1557</v>
      </c>
      <c r="AA440" s="294">
        <v>8.4</v>
      </c>
      <c r="AB440" s="292">
        <f t="shared" si="14"/>
        <v>8400000</v>
      </c>
      <c r="AC440" s="292">
        <f t="shared" si="15"/>
        <v>29010000</v>
      </c>
      <c r="AD440" s="295">
        <v>64.23</v>
      </c>
      <c r="AE440" s="305">
        <f t="shared" si="21"/>
        <v>64230000.000000007</v>
      </c>
      <c r="AF440" s="306">
        <f t="shared" si="12"/>
        <v>0.24000000000000002</v>
      </c>
      <c r="AG440" s="304"/>
      <c r="AH440" s="304"/>
      <c r="AI440" s="323" t="s">
        <v>3126</v>
      </c>
      <c r="AJ440" s="302"/>
    </row>
    <row r="441" spans="1:36">
      <c r="A441" s="308" t="s">
        <v>3420</v>
      </c>
      <c r="B441" s="292">
        <f t="shared" si="22"/>
        <v>77.48</v>
      </c>
      <c r="C441" s="293">
        <f t="shared" si="1"/>
        <v>2.213714285714286</v>
      </c>
      <c r="D441" s="294">
        <f t="shared" si="2"/>
        <v>2.213714285714286</v>
      </c>
      <c r="E441" s="295">
        <v>35</v>
      </c>
      <c r="F441" s="295">
        <v>37.49</v>
      </c>
      <c r="G441" s="297">
        <f t="shared" si="4"/>
        <v>0.48386680433660301</v>
      </c>
      <c r="H441" s="296">
        <f t="shared" si="5"/>
        <v>39.99</v>
      </c>
      <c r="I441" s="298">
        <f t="shared" si="6"/>
        <v>0.51613319566339699</v>
      </c>
      <c r="J441" s="292">
        <f t="shared" si="20"/>
        <v>77480000</v>
      </c>
      <c r="K441" s="299">
        <v>2010</v>
      </c>
      <c r="L441" s="300" t="s">
        <v>18</v>
      </c>
      <c r="M441" s="301"/>
      <c r="N441" s="301"/>
      <c r="O441" s="301"/>
      <c r="P441" s="301">
        <v>20</v>
      </c>
      <c r="Q441" s="299">
        <v>34</v>
      </c>
      <c r="R441" s="301">
        <f t="shared" si="7"/>
        <v>27</v>
      </c>
      <c r="S441" s="299">
        <v>47</v>
      </c>
      <c r="T441" s="299">
        <v>54</v>
      </c>
      <c r="U441" s="299">
        <f t="shared" si="8"/>
        <v>-7</v>
      </c>
      <c r="V441" s="299">
        <f t="shared" si="9"/>
        <v>50.5</v>
      </c>
      <c r="W441" s="301">
        <f t="shared" si="10"/>
        <v>-23.5</v>
      </c>
      <c r="X441" s="304" t="s">
        <v>1550</v>
      </c>
      <c r="Y441" s="304" t="s">
        <v>1623</v>
      </c>
      <c r="Z441" s="304" t="s">
        <v>1547</v>
      </c>
      <c r="AA441" s="294">
        <v>12.2</v>
      </c>
      <c r="AB441" s="292">
        <f t="shared" si="14"/>
        <v>12200000</v>
      </c>
      <c r="AC441" s="292">
        <f t="shared" si="15"/>
        <v>37490000</v>
      </c>
      <c r="AD441" s="295">
        <v>39.99</v>
      </c>
      <c r="AE441" s="305">
        <f t="shared" si="21"/>
        <v>39990000</v>
      </c>
      <c r="AF441" s="306">
        <f t="shared" si="12"/>
        <v>0.34857142857142853</v>
      </c>
      <c r="AG441" s="304"/>
      <c r="AH441" s="304"/>
      <c r="AI441" s="323" t="s">
        <v>3421</v>
      </c>
      <c r="AJ441" s="302"/>
    </row>
    <row r="442" spans="1:36">
      <c r="A442" s="308" t="s">
        <v>4373</v>
      </c>
      <c r="B442" s="292">
        <f t="shared" si="22"/>
        <v>36.239999999999995</v>
      </c>
      <c r="C442" s="293">
        <f t="shared" si="1"/>
        <v>1.0354285714285714</v>
      </c>
      <c r="D442" s="294">
        <f t="shared" si="2"/>
        <v>1.0354285714285714</v>
      </c>
      <c r="E442" s="295">
        <v>35</v>
      </c>
      <c r="F442" s="295">
        <v>17.63</v>
      </c>
      <c r="G442" s="297">
        <f t="shared" si="4"/>
        <v>0.48647902869757176</v>
      </c>
      <c r="H442" s="296">
        <f t="shared" si="5"/>
        <v>18.61</v>
      </c>
      <c r="I442" s="298">
        <f t="shared" si="6"/>
        <v>0.51352097130242835</v>
      </c>
      <c r="J442" s="292">
        <f t="shared" si="20"/>
        <v>36239999.999999993</v>
      </c>
      <c r="K442" s="299">
        <v>2010</v>
      </c>
      <c r="L442" s="300" t="s">
        <v>18</v>
      </c>
      <c r="M442" s="301"/>
      <c r="N442" s="301"/>
      <c r="O442" s="301"/>
      <c r="P442" s="301">
        <v>8</v>
      </c>
      <c r="Q442" s="299">
        <v>23</v>
      </c>
      <c r="R442" s="301">
        <f t="shared" si="7"/>
        <v>15.5</v>
      </c>
      <c r="S442" s="299">
        <v>36</v>
      </c>
      <c r="T442" s="299">
        <v>30</v>
      </c>
      <c r="U442" s="299">
        <f t="shared" si="8"/>
        <v>6</v>
      </c>
      <c r="V442" s="299">
        <f t="shared" si="9"/>
        <v>33</v>
      </c>
      <c r="W442" s="301">
        <f t="shared" si="10"/>
        <v>-17.5</v>
      </c>
      <c r="X442" s="304" t="s">
        <v>1550</v>
      </c>
      <c r="Y442" s="304" t="s">
        <v>2222</v>
      </c>
      <c r="Z442" s="304" t="s">
        <v>1547</v>
      </c>
      <c r="AA442" s="294">
        <v>6.6</v>
      </c>
      <c r="AB442" s="292">
        <f t="shared" si="14"/>
        <v>6600000</v>
      </c>
      <c r="AC442" s="292">
        <f t="shared" si="15"/>
        <v>17630000</v>
      </c>
      <c r="AD442" s="295">
        <v>18.61</v>
      </c>
      <c r="AE442" s="305">
        <f t="shared" si="21"/>
        <v>18610000</v>
      </c>
      <c r="AF442" s="306">
        <f t="shared" si="12"/>
        <v>0.18857142857142856</v>
      </c>
      <c r="AG442" s="304"/>
      <c r="AH442" s="304"/>
      <c r="AI442" s="323" t="s">
        <v>4374</v>
      </c>
      <c r="AJ442" s="302"/>
    </row>
    <row r="443" spans="1:36">
      <c r="A443" s="308" t="s">
        <v>3707</v>
      </c>
      <c r="B443" s="292">
        <f t="shared" si="22"/>
        <v>64.569999999999993</v>
      </c>
      <c r="C443" s="293">
        <f t="shared" si="1"/>
        <v>1.7936111111111108</v>
      </c>
      <c r="D443" s="294">
        <f t="shared" si="2"/>
        <v>1.7936111111111108</v>
      </c>
      <c r="E443" s="295">
        <v>36</v>
      </c>
      <c r="F443" s="295">
        <v>50.29</v>
      </c>
      <c r="G443" s="297">
        <f t="shared" si="4"/>
        <v>0.77884466470497138</v>
      </c>
      <c r="H443" s="296">
        <f t="shared" si="5"/>
        <v>14.28</v>
      </c>
      <c r="I443" s="298">
        <f t="shared" si="6"/>
        <v>0.22115533529502868</v>
      </c>
      <c r="J443" s="292">
        <f t="shared" si="20"/>
        <v>64569999.999999993</v>
      </c>
      <c r="K443" s="299">
        <v>2010</v>
      </c>
      <c r="L443" s="300" t="s">
        <v>18</v>
      </c>
      <c r="M443" s="301"/>
      <c r="N443" s="301"/>
      <c r="O443" s="301"/>
      <c r="P443" s="301">
        <v>64</v>
      </c>
      <c r="Q443" s="299">
        <v>63</v>
      </c>
      <c r="R443" s="301">
        <f t="shared" si="7"/>
        <v>63.5</v>
      </c>
      <c r="S443" s="299">
        <v>57</v>
      </c>
      <c r="T443" s="299">
        <v>64</v>
      </c>
      <c r="U443" s="299">
        <f t="shared" si="8"/>
        <v>-7</v>
      </c>
      <c r="V443" s="299">
        <f t="shared" si="9"/>
        <v>60.5</v>
      </c>
      <c r="W443" s="301">
        <f t="shared" si="10"/>
        <v>3</v>
      </c>
      <c r="X443" s="304" t="s">
        <v>1701</v>
      </c>
      <c r="Y443" s="304" t="s">
        <v>3708</v>
      </c>
      <c r="Z443" s="304" t="s">
        <v>1547</v>
      </c>
      <c r="AA443" s="294">
        <v>14</v>
      </c>
      <c r="AB443" s="292">
        <f t="shared" si="14"/>
        <v>14000000</v>
      </c>
      <c r="AC443" s="292">
        <f t="shared" si="15"/>
        <v>50290000</v>
      </c>
      <c r="AD443" s="295">
        <v>14.28</v>
      </c>
      <c r="AE443" s="305">
        <f t="shared" si="21"/>
        <v>14280000</v>
      </c>
      <c r="AF443" s="306">
        <f t="shared" si="12"/>
        <v>0.3888888888888889</v>
      </c>
      <c r="AG443" s="304"/>
      <c r="AH443" s="304"/>
      <c r="AI443" s="323" t="s">
        <v>3709</v>
      </c>
      <c r="AJ443" s="302"/>
    </row>
    <row r="444" spans="1:36">
      <c r="A444" s="291" t="s">
        <v>2436</v>
      </c>
      <c r="B444" s="292">
        <f t="shared" si="22"/>
        <v>154.03</v>
      </c>
      <c r="C444" s="293">
        <f t="shared" si="1"/>
        <v>4.1629729729729732</v>
      </c>
      <c r="D444" s="294">
        <f t="shared" si="2"/>
        <v>4.1629729729729732</v>
      </c>
      <c r="E444" s="295">
        <v>37</v>
      </c>
      <c r="F444" s="295">
        <v>92.19</v>
      </c>
      <c r="G444" s="297">
        <f t="shared" si="4"/>
        <v>0.59851976887619296</v>
      </c>
      <c r="H444" s="296">
        <f t="shared" si="5"/>
        <v>61.839999999999996</v>
      </c>
      <c r="I444" s="298">
        <f t="shared" si="6"/>
        <v>0.40148023112380704</v>
      </c>
      <c r="J444" s="292">
        <f t="shared" si="20"/>
        <v>154030000</v>
      </c>
      <c r="K444" s="299">
        <v>2010</v>
      </c>
      <c r="L444" s="300" t="s">
        <v>18</v>
      </c>
      <c r="M444" s="301"/>
      <c r="N444" s="301"/>
      <c r="O444" s="301"/>
      <c r="P444" s="301">
        <v>94</v>
      </c>
      <c r="Q444" s="299">
        <v>74</v>
      </c>
      <c r="R444" s="321">
        <f t="shared" si="7"/>
        <v>84</v>
      </c>
      <c r="S444" s="299">
        <v>83</v>
      </c>
      <c r="T444" s="299">
        <v>77</v>
      </c>
      <c r="U444" s="312">
        <f t="shared" si="8"/>
        <v>6</v>
      </c>
      <c r="V444" s="312">
        <f t="shared" si="9"/>
        <v>80</v>
      </c>
      <c r="W444" s="312">
        <f t="shared" si="10"/>
        <v>4</v>
      </c>
      <c r="X444" s="304" t="s">
        <v>1990</v>
      </c>
      <c r="Y444" s="304" t="s">
        <v>1991</v>
      </c>
      <c r="Z444" s="304" t="s">
        <v>1541</v>
      </c>
      <c r="AA444" s="294">
        <v>23.8</v>
      </c>
      <c r="AB444" s="292">
        <f t="shared" si="14"/>
        <v>23800000</v>
      </c>
      <c r="AC444" s="292">
        <f t="shared" si="15"/>
        <v>92190000</v>
      </c>
      <c r="AD444" s="295">
        <v>61.84</v>
      </c>
      <c r="AE444" s="305">
        <f t="shared" si="21"/>
        <v>61840000</v>
      </c>
      <c r="AF444" s="306">
        <f t="shared" si="12"/>
        <v>0.64324324324324322</v>
      </c>
      <c r="AG444" s="304"/>
      <c r="AH444" s="304"/>
      <c r="AI444" s="323" t="s">
        <v>2437</v>
      </c>
      <c r="AJ444" s="302"/>
    </row>
    <row r="445" spans="1:36">
      <c r="A445" s="333" t="s">
        <v>2028</v>
      </c>
      <c r="B445" s="292">
        <f t="shared" si="22"/>
        <v>252.27</v>
      </c>
      <c r="C445" s="293">
        <f t="shared" si="1"/>
        <v>6.638684210526316</v>
      </c>
      <c r="D445" s="294">
        <f t="shared" si="2"/>
        <v>6.638684210526316</v>
      </c>
      <c r="E445" s="296">
        <v>38</v>
      </c>
      <c r="F445" s="296">
        <v>171.24</v>
      </c>
      <c r="G445" s="297">
        <f t="shared" si="4"/>
        <v>0.67879652753002739</v>
      </c>
      <c r="H445" s="296">
        <f t="shared" si="5"/>
        <v>81.03</v>
      </c>
      <c r="I445" s="298">
        <f t="shared" si="6"/>
        <v>0.32120347246997266</v>
      </c>
      <c r="J445" s="292">
        <f t="shared" si="20"/>
        <v>252270000</v>
      </c>
      <c r="K445" s="299">
        <v>2010</v>
      </c>
      <c r="L445" s="300" t="s">
        <v>18</v>
      </c>
      <c r="M445" s="334"/>
      <c r="N445" s="334"/>
      <c r="O445" s="334"/>
      <c r="P445" s="334">
        <v>96</v>
      </c>
      <c r="Q445" s="299">
        <v>80</v>
      </c>
      <c r="R445" s="321">
        <f t="shared" si="7"/>
        <v>88</v>
      </c>
      <c r="S445" s="317">
        <v>86</v>
      </c>
      <c r="T445" s="299">
        <v>78</v>
      </c>
      <c r="U445" s="312">
        <f t="shared" si="8"/>
        <v>8</v>
      </c>
      <c r="V445" s="312">
        <f t="shared" si="9"/>
        <v>82</v>
      </c>
      <c r="W445" s="312">
        <f t="shared" si="10"/>
        <v>6</v>
      </c>
      <c r="X445" s="304" t="s">
        <v>1701</v>
      </c>
      <c r="Y445" s="304" t="s">
        <v>2029</v>
      </c>
      <c r="Z445" s="318" t="s">
        <v>1541</v>
      </c>
      <c r="AA445" s="331">
        <v>24</v>
      </c>
      <c r="AB445" s="292">
        <f t="shared" si="14"/>
        <v>24000000</v>
      </c>
      <c r="AC445" s="292">
        <f t="shared" si="15"/>
        <v>171240000</v>
      </c>
      <c r="AD445" s="296">
        <v>81.03</v>
      </c>
      <c r="AE445" s="305">
        <f t="shared" si="21"/>
        <v>81030000</v>
      </c>
      <c r="AF445" s="306">
        <f t="shared" si="12"/>
        <v>0.63157894736842102</v>
      </c>
      <c r="AG445" s="304"/>
      <c r="AH445" s="304"/>
      <c r="AI445" s="323" t="s">
        <v>2030</v>
      </c>
      <c r="AJ445" s="302"/>
    </row>
    <row r="446" spans="1:36">
      <c r="A446" s="291" t="s">
        <v>1072</v>
      </c>
      <c r="B446" s="292">
        <f t="shared" si="22"/>
        <v>359.12</v>
      </c>
      <c r="C446" s="293">
        <f t="shared" si="1"/>
        <v>8.9779999999999998</v>
      </c>
      <c r="D446" s="294">
        <f t="shared" si="2"/>
        <v>8.9779999999999998</v>
      </c>
      <c r="E446" s="295">
        <v>40</v>
      </c>
      <c r="F446" s="295">
        <v>176.59</v>
      </c>
      <c r="G446" s="297">
        <f t="shared" si="4"/>
        <v>0.49172978391623973</v>
      </c>
      <c r="H446" s="296">
        <f t="shared" si="5"/>
        <v>182.53</v>
      </c>
      <c r="I446" s="298">
        <f t="shared" si="6"/>
        <v>0.50827021608376033</v>
      </c>
      <c r="J446" s="292">
        <f t="shared" si="20"/>
        <v>359120000</v>
      </c>
      <c r="K446" s="299">
        <v>2010</v>
      </c>
      <c r="L446" s="300" t="s">
        <v>18</v>
      </c>
      <c r="M446" s="301"/>
      <c r="N446" s="301"/>
      <c r="O446" s="301"/>
      <c r="P446" s="301">
        <v>66</v>
      </c>
      <c r="Q446" s="299">
        <v>61</v>
      </c>
      <c r="R446" s="301">
        <f t="shared" si="7"/>
        <v>63.5</v>
      </c>
      <c r="S446" s="299">
        <v>75</v>
      </c>
      <c r="T446" s="299">
        <v>68</v>
      </c>
      <c r="U446" s="299">
        <f t="shared" si="8"/>
        <v>7</v>
      </c>
      <c r="V446" s="299">
        <f t="shared" si="9"/>
        <v>71.5</v>
      </c>
      <c r="W446" s="301">
        <f t="shared" si="10"/>
        <v>-8</v>
      </c>
      <c r="X446" s="304" t="s">
        <v>1609</v>
      </c>
      <c r="Y446" s="304" t="s">
        <v>1821</v>
      </c>
      <c r="Z446" s="304" t="s">
        <v>1574</v>
      </c>
      <c r="AA446" s="294">
        <v>55.7</v>
      </c>
      <c r="AB446" s="292">
        <f t="shared" si="14"/>
        <v>55700000</v>
      </c>
      <c r="AC446" s="292">
        <f t="shared" si="15"/>
        <v>176590000</v>
      </c>
      <c r="AD446" s="295">
        <v>182.53</v>
      </c>
      <c r="AE446" s="305">
        <f t="shared" si="21"/>
        <v>182530000</v>
      </c>
      <c r="AF446" s="306">
        <f t="shared" si="12"/>
        <v>1.3925000000000001</v>
      </c>
      <c r="AG446" s="304"/>
      <c r="AH446" s="304"/>
      <c r="AI446" s="323" t="s">
        <v>1822</v>
      </c>
      <c r="AJ446" s="302"/>
    </row>
    <row r="447" spans="1:36">
      <c r="A447" s="308" t="s">
        <v>2705</v>
      </c>
      <c r="B447" s="292">
        <f t="shared" si="22"/>
        <v>136.32999999999998</v>
      </c>
      <c r="C447" s="293">
        <f t="shared" si="1"/>
        <v>3.4082499999999998</v>
      </c>
      <c r="D447" s="294">
        <f t="shared" si="2"/>
        <v>3.4082499999999998</v>
      </c>
      <c r="E447" s="295">
        <v>40</v>
      </c>
      <c r="F447" s="295">
        <v>67.06</v>
      </c>
      <c r="G447" s="297">
        <f t="shared" si="4"/>
        <v>0.49189466735128007</v>
      </c>
      <c r="H447" s="296">
        <f t="shared" si="5"/>
        <v>69.27000000000001</v>
      </c>
      <c r="I447" s="298">
        <f t="shared" si="6"/>
        <v>0.50810533264872015</v>
      </c>
      <c r="J447" s="292">
        <f t="shared" si="20"/>
        <v>136329999.99999997</v>
      </c>
      <c r="K447" s="299">
        <v>2010</v>
      </c>
      <c r="L447" s="300" t="s">
        <v>18</v>
      </c>
      <c r="M447" s="301"/>
      <c r="N447" s="301"/>
      <c r="O447" s="301"/>
      <c r="P447" s="301">
        <v>7</v>
      </c>
      <c r="Q447" s="299">
        <v>22</v>
      </c>
      <c r="R447" s="321">
        <f t="shared" si="7"/>
        <v>14.5</v>
      </c>
      <c r="S447" s="299">
        <v>41</v>
      </c>
      <c r="T447" s="299">
        <v>37</v>
      </c>
      <c r="U447" s="312">
        <f t="shared" si="8"/>
        <v>4</v>
      </c>
      <c r="V447" s="312">
        <f t="shared" si="9"/>
        <v>39</v>
      </c>
      <c r="W447" s="312">
        <f t="shared" si="10"/>
        <v>-24.5</v>
      </c>
      <c r="X447" s="304" t="s">
        <v>1609</v>
      </c>
      <c r="Y447" s="304" t="s">
        <v>2706</v>
      </c>
      <c r="Z447" s="304" t="s">
        <v>1547</v>
      </c>
      <c r="AA447" s="294">
        <v>20.7</v>
      </c>
      <c r="AB447" s="292">
        <f t="shared" si="14"/>
        <v>20700000</v>
      </c>
      <c r="AC447" s="292">
        <f t="shared" si="15"/>
        <v>67060000</v>
      </c>
      <c r="AD447" s="295">
        <v>69.27</v>
      </c>
      <c r="AE447" s="305">
        <f t="shared" si="21"/>
        <v>69270000</v>
      </c>
      <c r="AF447" s="306">
        <f t="shared" si="12"/>
        <v>0.51749999999999996</v>
      </c>
      <c r="AG447" s="304"/>
      <c r="AH447" s="304"/>
      <c r="AI447" s="323" t="s">
        <v>2707</v>
      </c>
      <c r="AJ447" s="302"/>
    </row>
    <row r="448" spans="1:36">
      <c r="A448" s="308" t="s">
        <v>2824</v>
      </c>
      <c r="B448" s="292">
        <f t="shared" si="22"/>
        <v>127.23</v>
      </c>
      <c r="C448" s="293">
        <f t="shared" si="1"/>
        <v>3.1807500000000002</v>
      </c>
      <c r="D448" s="294">
        <f t="shared" si="2"/>
        <v>3.1807500000000002</v>
      </c>
      <c r="E448" s="295">
        <v>40</v>
      </c>
      <c r="F448" s="295">
        <v>52</v>
      </c>
      <c r="G448" s="297">
        <f t="shared" si="4"/>
        <v>0.40870863789986639</v>
      </c>
      <c r="H448" s="296">
        <f t="shared" si="5"/>
        <v>75.23</v>
      </c>
      <c r="I448" s="298">
        <f t="shared" si="6"/>
        <v>0.59129136210013367</v>
      </c>
      <c r="J448" s="292">
        <f t="shared" si="20"/>
        <v>127230000</v>
      </c>
      <c r="K448" s="299">
        <v>2010</v>
      </c>
      <c r="L448" s="300" t="s">
        <v>18</v>
      </c>
      <c r="M448" s="301"/>
      <c r="N448" s="301"/>
      <c r="O448" s="301"/>
      <c r="P448" s="301">
        <v>64</v>
      </c>
      <c r="Q448" s="299">
        <v>51</v>
      </c>
      <c r="R448" s="321">
        <f t="shared" si="7"/>
        <v>57.5</v>
      </c>
      <c r="S448" s="299">
        <v>52</v>
      </c>
      <c r="T448" s="299">
        <v>63</v>
      </c>
      <c r="U448" s="312">
        <f t="shared" si="8"/>
        <v>-11</v>
      </c>
      <c r="V448" s="312">
        <f t="shared" si="9"/>
        <v>57.5</v>
      </c>
      <c r="W448" s="312">
        <f t="shared" si="10"/>
        <v>0</v>
      </c>
      <c r="X448" s="304" t="s">
        <v>1609</v>
      </c>
      <c r="Y448" s="304" t="s">
        <v>2194</v>
      </c>
      <c r="Z448" s="304" t="s">
        <v>1557</v>
      </c>
      <c r="AA448" s="294">
        <v>24.8</v>
      </c>
      <c r="AB448" s="292">
        <f t="shared" si="14"/>
        <v>24800000</v>
      </c>
      <c r="AC448" s="292">
        <f t="shared" si="15"/>
        <v>52000000</v>
      </c>
      <c r="AD448" s="295">
        <v>75.23</v>
      </c>
      <c r="AE448" s="305">
        <f t="shared" si="21"/>
        <v>75230000</v>
      </c>
      <c r="AF448" s="306">
        <f t="shared" si="12"/>
        <v>0.62</v>
      </c>
      <c r="AG448" s="304"/>
      <c r="AH448" s="304"/>
      <c r="AI448" s="323" t="s">
        <v>2825</v>
      </c>
      <c r="AJ448" s="302"/>
    </row>
    <row r="449" spans="1:36">
      <c r="A449" s="308" t="s">
        <v>3367</v>
      </c>
      <c r="B449" s="292">
        <f t="shared" si="22"/>
        <v>91.259999999999991</v>
      </c>
      <c r="C449" s="293">
        <f t="shared" si="1"/>
        <v>2.2814999999999999</v>
      </c>
      <c r="D449" s="294">
        <f t="shared" si="2"/>
        <v>2.2814999999999999</v>
      </c>
      <c r="E449" s="295">
        <v>40</v>
      </c>
      <c r="F449" s="295">
        <v>60.97</v>
      </c>
      <c r="G449" s="297">
        <f t="shared" si="4"/>
        <v>0.6680911680911682</v>
      </c>
      <c r="H449" s="296">
        <f t="shared" si="5"/>
        <v>30.290000000000003</v>
      </c>
      <c r="I449" s="298">
        <f t="shared" si="6"/>
        <v>0.33190883190883197</v>
      </c>
      <c r="J449" s="292">
        <f t="shared" si="20"/>
        <v>91259999.999999985</v>
      </c>
      <c r="K449" s="299">
        <v>2010</v>
      </c>
      <c r="L449" s="300" t="s">
        <v>18</v>
      </c>
      <c r="M449" s="301"/>
      <c r="N449" s="301"/>
      <c r="O449" s="301"/>
      <c r="P449" s="301">
        <v>73</v>
      </c>
      <c r="Q449" s="299">
        <v>65</v>
      </c>
      <c r="R449" s="301">
        <f t="shared" si="7"/>
        <v>69</v>
      </c>
      <c r="S449" s="299">
        <v>63</v>
      </c>
      <c r="T449" s="299">
        <v>69</v>
      </c>
      <c r="U449" s="299">
        <f t="shared" si="8"/>
        <v>-6</v>
      </c>
      <c r="V449" s="299">
        <f t="shared" si="9"/>
        <v>66</v>
      </c>
      <c r="W449" s="301">
        <f t="shared" si="10"/>
        <v>3</v>
      </c>
      <c r="X449" s="304" t="s">
        <v>1550</v>
      </c>
      <c r="Y449" s="304" t="s">
        <v>3368</v>
      </c>
      <c r="Z449" s="304" t="s">
        <v>1557</v>
      </c>
      <c r="AA449" s="294">
        <v>17.600000000000001</v>
      </c>
      <c r="AB449" s="292">
        <f t="shared" si="14"/>
        <v>17600000</v>
      </c>
      <c r="AC449" s="292">
        <f t="shared" si="15"/>
        <v>60970000</v>
      </c>
      <c r="AD449" s="295">
        <v>30.29</v>
      </c>
      <c r="AE449" s="305">
        <f t="shared" si="21"/>
        <v>30290000</v>
      </c>
      <c r="AF449" s="306">
        <f t="shared" si="12"/>
        <v>0.44000000000000006</v>
      </c>
      <c r="AG449" s="304"/>
      <c r="AH449" s="304"/>
      <c r="AI449" s="323" t="s">
        <v>3369</v>
      </c>
      <c r="AJ449" s="302"/>
    </row>
    <row r="450" spans="1:36">
      <c r="A450" s="308" t="s">
        <v>3967</v>
      </c>
      <c r="B450" s="292">
        <f t="shared" si="22"/>
        <v>60.040000000000006</v>
      </c>
      <c r="C450" s="293">
        <f t="shared" si="1"/>
        <v>1.5010000000000001</v>
      </c>
      <c r="D450" s="294">
        <f t="shared" si="2"/>
        <v>1.5010000000000001</v>
      </c>
      <c r="E450" s="295">
        <v>40</v>
      </c>
      <c r="F450" s="295">
        <v>31.01</v>
      </c>
      <c r="G450" s="297">
        <f t="shared" si="4"/>
        <v>0.51648900732844771</v>
      </c>
      <c r="H450" s="296">
        <f t="shared" si="5"/>
        <v>29.029999999999998</v>
      </c>
      <c r="I450" s="298">
        <f t="shared" si="6"/>
        <v>0.48351099267155223</v>
      </c>
      <c r="J450" s="292">
        <f t="shared" si="20"/>
        <v>60040000.000000007</v>
      </c>
      <c r="K450" s="299">
        <v>2010</v>
      </c>
      <c r="L450" s="300" t="s">
        <v>18</v>
      </c>
      <c r="M450" s="301"/>
      <c r="N450" s="301"/>
      <c r="O450" s="301"/>
      <c r="P450" s="301">
        <v>54</v>
      </c>
      <c r="Q450" s="299">
        <v>57</v>
      </c>
      <c r="R450" s="301">
        <f t="shared" si="7"/>
        <v>55.5</v>
      </c>
      <c r="S450" s="299">
        <v>54</v>
      </c>
      <c r="T450" s="299">
        <v>66</v>
      </c>
      <c r="U450" s="299">
        <f t="shared" si="8"/>
        <v>-12</v>
      </c>
      <c r="V450" s="299">
        <f t="shared" si="9"/>
        <v>60</v>
      </c>
      <c r="W450" s="301">
        <f t="shared" si="10"/>
        <v>-4.5</v>
      </c>
      <c r="X450" s="304" t="s">
        <v>1550</v>
      </c>
      <c r="Y450" s="304" t="s">
        <v>1623</v>
      </c>
      <c r="Z450" s="304" t="s">
        <v>1547</v>
      </c>
      <c r="AA450" s="294">
        <v>9.1999999999999993</v>
      </c>
      <c r="AB450" s="292">
        <f t="shared" si="14"/>
        <v>9200000</v>
      </c>
      <c r="AC450" s="292">
        <f t="shared" si="15"/>
        <v>31010000</v>
      </c>
      <c r="AD450" s="295">
        <v>29.03</v>
      </c>
      <c r="AE450" s="305">
        <f t="shared" si="21"/>
        <v>29030000</v>
      </c>
      <c r="AF450" s="306">
        <f t="shared" si="12"/>
        <v>0.22999999999999998</v>
      </c>
      <c r="AG450" s="304"/>
      <c r="AH450" s="304"/>
      <c r="AI450" s="323" t="s">
        <v>3968</v>
      </c>
      <c r="AJ450" s="302"/>
    </row>
    <row r="451" spans="1:36">
      <c r="A451" s="308" t="s">
        <v>4351</v>
      </c>
      <c r="B451" s="292">
        <f t="shared" si="22"/>
        <v>45.239999999999995</v>
      </c>
      <c r="C451" s="293">
        <f t="shared" si="1"/>
        <v>1.0520930232558139</v>
      </c>
      <c r="D451" s="294">
        <f t="shared" si="2"/>
        <v>1.0520930232558139</v>
      </c>
      <c r="E451" s="295">
        <v>43</v>
      </c>
      <c r="F451" s="295">
        <v>24.31</v>
      </c>
      <c r="G451" s="297">
        <f t="shared" si="4"/>
        <v>0.53735632183908044</v>
      </c>
      <c r="H451" s="296">
        <f t="shared" si="5"/>
        <v>20.93</v>
      </c>
      <c r="I451" s="298">
        <f t="shared" si="6"/>
        <v>0.46264367816091961</v>
      </c>
      <c r="J451" s="292">
        <f t="shared" si="20"/>
        <v>45239999.999999993</v>
      </c>
      <c r="K451" s="299">
        <v>2010</v>
      </c>
      <c r="L451" s="300" t="s">
        <v>18</v>
      </c>
      <c r="M451" s="301"/>
      <c r="N451" s="301"/>
      <c r="O451" s="301"/>
      <c r="P451" s="301">
        <v>13</v>
      </c>
      <c r="Q451" s="299">
        <v>27</v>
      </c>
      <c r="R451" s="301">
        <f t="shared" si="7"/>
        <v>20</v>
      </c>
      <c r="S451" s="299">
        <v>46</v>
      </c>
      <c r="T451" s="299">
        <v>47</v>
      </c>
      <c r="U451" s="299">
        <f t="shared" si="8"/>
        <v>-1</v>
      </c>
      <c r="V451" s="299">
        <f t="shared" si="9"/>
        <v>46.5</v>
      </c>
      <c r="W451" s="301">
        <f t="shared" si="10"/>
        <v>-26.5</v>
      </c>
      <c r="X451" s="304" t="s">
        <v>1609</v>
      </c>
      <c r="Y451" s="304" t="s">
        <v>4098</v>
      </c>
      <c r="Z451" s="304" t="s">
        <v>1547</v>
      </c>
      <c r="AA451" s="294">
        <v>9.6999999999999993</v>
      </c>
      <c r="AB451" s="292">
        <f t="shared" si="14"/>
        <v>9700000</v>
      </c>
      <c r="AC451" s="292">
        <f t="shared" si="15"/>
        <v>24310000</v>
      </c>
      <c r="AD451" s="295">
        <v>20.93</v>
      </c>
      <c r="AE451" s="305">
        <f t="shared" si="21"/>
        <v>20930000</v>
      </c>
      <c r="AF451" s="306">
        <f t="shared" si="12"/>
        <v>0.2255813953488372</v>
      </c>
      <c r="AG451" s="304"/>
      <c r="AH451" s="304"/>
      <c r="AI451" s="323" t="s">
        <v>4352</v>
      </c>
      <c r="AJ451" s="302"/>
    </row>
    <row r="452" spans="1:36">
      <c r="A452" s="308" t="s">
        <v>4308</v>
      </c>
      <c r="B452" s="292">
        <f t="shared" si="22"/>
        <v>48.19</v>
      </c>
      <c r="C452" s="293">
        <f t="shared" si="1"/>
        <v>1.0952272727272727</v>
      </c>
      <c r="D452" s="294">
        <f t="shared" si="2"/>
        <v>1.0952272727272727</v>
      </c>
      <c r="E452" s="295">
        <v>44</v>
      </c>
      <c r="F452" s="295">
        <v>31.16</v>
      </c>
      <c r="G452" s="297">
        <f t="shared" si="4"/>
        <v>0.646607179912845</v>
      </c>
      <c r="H452" s="296">
        <f t="shared" si="5"/>
        <v>17.029999999999998</v>
      </c>
      <c r="I452" s="298">
        <f t="shared" si="6"/>
        <v>0.353392820087155</v>
      </c>
      <c r="J452" s="292">
        <f t="shared" si="20"/>
        <v>48190000</v>
      </c>
      <c r="K452" s="299">
        <v>2010</v>
      </c>
      <c r="L452" s="300" t="s">
        <v>18</v>
      </c>
      <c r="M452" s="301"/>
      <c r="N452" s="301"/>
      <c r="O452" s="301"/>
      <c r="P452" s="301">
        <v>27</v>
      </c>
      <c r="Q452" s="299">
        <v>37</v>
      </c>
      <c r="R452" s="301">
        <f t="shared" si="7"/>
        <v>32</v>
      </c>
      <c r="S452" s="299">
        <v>62</v>
      </c>
      <c r="T452" s="299">
        <v>48</v>
      </c>
      <c r="U452" s="299">
        <f t="shared" si="8"/>
        <v>14</v>
      </c>
      <c r="V452" s="299">
        <f t="shared" si="9"/>
        <v>55</v>
      </c>
      <c r="W452" s="301">
        <f t="shared" si="10"/>
        <v>-23</v>
      </c>
      <c r="X452" s="304" t="s">
        <v>1757</v>
      </c>
      <c r="Y452" s="304" t="s">
        <v>1758</v>
      </c>
      <c r="Z452" s="304" t="s">
        <v>1541</v>
      </c>
      <c r="AA452" s="294">
        <v>12.4</v>
      </c>
      <c r="AB452" s="292">
        <f t="shared" si="14"/>
        <v>12400000</v>
      </c>
      <c r="AC452" s="292">
        <f t="shared" si="15"/>
        <v>31160000</v>
      </c>
      <c r="AD452" s="295">
        <v>17.03</v>
      </c>
      <c r="AE452" s="305">
        <f t="shared" si="21"/>
        <v>17030000</v>
      </c>
      <c r="AF452" s="306">
        <f t="shared" si="12"/>
        <v>0.2818181818181818</v>
      </c>
      <c r="AG452" s="304"/>
      <c r="AH452" s="304"/>
      <c r="AI452" s="323" t="s">
        <v>4309</v>
      </c>
      <c r="AJ452" s="302"/>
    </row>
    <row r="453" spans="1:36">
      <c r="A453" s="308" t="s">
        <v>4090</v>
      </c>
      <c r="B453" s="292">
        <f t="shared" si="22"/>
        <v>60.22</v>
      </c>
      <c r="C453" s="293">
        <f t="shared" si="1"/>
        <v>1.3382222222222222</v>
      </c>
      <c r="D453" s="294">
        <f t="shared" si="2"/>
        <v>1.3382222222222222</v>
      </c>
      <c r="E453" s="295">
        <v>45</v>
      </c>
      <c r="F453" s="295">
        <v>15.54</v>
      </c>
      <c r="G453" s="297">
        <f t="shared" si="4"/>
        <v>0.25805380272334771</v>
      </c>
      <c r="H453" s="296">
        <f t="shared" si="5"/>
        <v>44.68</v>
      </c>
      <c r="I453" s="298">
        <f t="shared" si="6"/>
        <v>0.74194619727665223</v>
      </c>
      <c r="J453" s="292">
        <f t="shared" si="20"/>
        <v>60220000</v>
      </c>
      <c r="K453" s="299">
        <v>2010</v>
      </c>
      <c r="L453" s="300" t="s">
        <v>18</v>
      </c>
      <c r="M453" s="301"/>
      <c r="N453" s="301"/>
      <c r="O453" s="301"/>
      <c r="P453" s="301">
        <v>83</v>
      </c>
      <c r="Q453" s="299">
        <v>77</v>
      </c>
      <c r="R453" s="301">
        <f t="shared" si="7"/>
        <v>80</v>
      </c>
      <c r="S453" s="299">
        <v>68</v>
      </c>
      <c r="T453" s="299">
        <v>73</v>
      </c>
      <c r="U453" s="299">
        <f t="shared" si="8"/>
        <v>-5</v>
      </c>
      <c r="V453" s="299">
        <f t="shared" si="9"/>
        <v>70.5</v>
      </c>
      <c r="W453" s="301">
        <f t="shared" si="10"/>
        <v>9.5</v>
      </c>
      <c r="X453" s="313" t="s">
        <v>1534</v>
      </c>
      <c r="Y453" s="304" t="s">
        <v>1653</v>
      </c>
      <c r="Z453" s="304" t="s">
        <v>1541</v>
      </c>
      <c r="AA453" s="294">
        <v>2</v>
      </c>
      <c r="AB453" s="292">
        <f t="shared" si="14"/>
        <v>2000000</v>
      </c>
      <c r="AC453" s="292">
        <f t="shared" si="15"/>
        <v>15540000</v>
      </c>
      <c r="AD453" s="295">
        <v>44.68</v>
      </c>
      <c r="AE453" s="305">
        <f t="shared" si="21"/>
        <v>44680000</v>
      </c>
      <c r="AF453" s="306">
        <f t="shared" si="12"/>
        <v>4.4444444444444446E-2</v>
      </c>
      <c r="AG453" s="304"/>
      <c r="AH453" s="304"/>
      <c r="AI453" s="323" t="s">
        <v>4091</v>
      </c>
      <c r="AJ453" s="302"/>
    </row>
    <row r="454" spans="1:36">
      <c r="A454" s="308" t="s">
        <v>4874</v>
      </c>
      <c r="B454" s="292">
        <f t="shared" si="22"/>
        <v>10.91</v>
      </c>
      <c r="C454" s="293">
        <f t="shared" si="1"/>
        <v>0.2321276595744681</v>
      </c>
      <c r="D454" s="294">
        <f t="shared" si="2"/>
        <v>0.2321276595744681</v>
      </c>
      <c r="E454" s="295">
        <v>47</v>
      </c>
      <c r="F454" s="295">
        <v>10.55</v>
      </c>
      <c r="G454" s="297">
        <f t="shared" si="4"/>
        <v>0.96700274977085243</v>
      </c>
      <c r="H454" s="296">
        <f t="shared" si="5"/>
        <v>0.36</v>
      </c>
      <c r="I454" s="298">
        <f t="shared" si="6"/>
        <v>3.2997250229147568E-2</v>
      </c>
      <c r="J454" s="292">
        <f t="shared" si="20"/>
        <v>10910000</v>
      </c>
      <c r="K454" s="299">
        <v>2010</v>
      </c>
      <c r="L454" s="300" t="s">
        <v>18</v>
      </c>
      <c r="M454" s="301"/>
      <c r="N454" s="301"/>
      <c r="O454" s="301"/>
      <c r="P454" s="301">
        <v>13</v>
      </c>
      <c r="Q454" s="299">
        <v>33</v>
      </c>
      <c r="R454" s="301">
        <f t="shared" si="7"/>
        <v>23</v>
      </c>
      <c r="S454" s="299">
        <v>24</v>
      </c>
      <c r="T454" s="299">
        <v>46</v>
      </c>
      <c r="U454" s="299">
        <f t="shared" si="8"/>
        <v>-22</v>
      </c>
      <c r="V454" s="299">
        <f t="shared" si="9"/>
        <v>35</v>
      </c>
      <c r="W454" s="301">
        <f t="shared" si="10"/>
        <v>-12</v>
      </c>
      <c r="X454" s="304" t="s">
        <v>1609</v>
      </c>
      <c r="Y454" s="304" t="s">
        <v>4875</v>
      </c>
      <c r="Z454" s="304" t="s">
        <v>1541</v>
      </c>
      <c r="AA454" s="294">
        <v>5.4</v>
      </c>
      <c r="AB454" s="292">
        <f t="shared" si="14"/>
        <v>5400000</v>
      </c>
      <c r="AC454" s="292">
        <f t="shared" si="15"/>
        <v>10550000</v>
      </c>
      <c r="AD454" s="295">
        <v>0.36</v>
      </c>
      <c r="AE454" s="305">
        <f t="shared" si="21"/>
        <v>360000</v>
      </c>
      <c r="AF454" s="306">
        <f t="shared" si="12"/>
        <v>0.11489361702127661</v>
      </c>
      <c r="AG454" s="304"/>
      <c r="AH454" s="304"/>
      <c r="AI454" s="323" t="s">
        <v>4876</v>
      </c>
      <c r="AJ454" s="302"/>
    </row>
    <row r="455" spans="1:36">
      <c r="A455" s="308" t="s">
        <v>3313</v>
      </c>
      <c r="B455" s="292">
        <f t="shared" si="22"/>
        <v>112.46000000000001</v>
      </c>
      <c r="C455" s="293">
        <f t="shared" si="1"/>
        <v>2.342916666666667</v>
      </c>
      <c r="D455" s="294">
        <f t="shared" si="2"/>
        <v>2.342916666666667</v>
      </c>
      <c r="E455" s="295">
        <v>48</v>
      </c>
      <c r="F455" s="295">
        <v>60.02</v>
      </c>
      <c r="G455" s="297">
        <f t="shared" si="4"/>
        <v>0.53370087142094969</v>
      </c>
      <c r="H455" s="296">
        <f t="shared" si="5"/>
        <v>52.44</v>
      </c>
      <c r="I455" s="298">
        <f t="shared" si="6"/>
        <v>0.46629912857905026</v>
      </c>
      <c r="J455" s="292">
        <f t="shared" si="20"/>
        <v>112460000.00000001</v>
      </c>
      <c r="K455" s="299">
        <v>2010</v>
      </c>
      <c r="L455" s="300" t="s">
        <v>18</v>
      </c>
      <c r="M455" s="301"/>
      <c r="N455" s="301"/>
      <c r="O455" s="301"/>
      <c r="P455" s="301">
        <v>16</v>
      </c>
      <c r="Q455" s="299">
        <v>36</v>
      </c>
      <c r="R455" s="321">
        <f t="shared" si="7"/>
        <v>26</v>
      </c>
      <c r="S455" s="299">
        <v>46</v>
      </c>
      <c r="T455" s="299">
        <v>50</v>
      </c>
      <c r="U455" s="312">
        <f t="shared" si="8"/>
        <v>-4</v>
      </c>
      <c r="V455" s="312">
        <f t="shared" si="9"/>
        <v>48</v>
      </c>
      <c r="W455" s="312">
        <f t="shared" si="10"/>
        <v>-22</v>
      </c>
      <c r="X455" s="304" t="s">
        <v>1550</v>
      </c>
      <c r="Y455" s="304" t="s">
        <v>3125</v>
      </c>
      <c r="Z455" s="304" t="s">
        <v>1547</v>
      </c>
      <c r="AA455" s="294">
        <v>14</v>
      </c>
      <c r="AB455" s="292">
        <f t="shared" si="14"/>
        <v>14000000</v>
      </c>
      <c r="AC455" s="292">
        <f t="shared" si="15"/>
        <v>60020000</v>
      </c>
      <c r="AD455" s="295">
        <v>52.44</v>
      </c>
      <c r="AE455" s="305">
        <f t="shared" si="21"/>
        <v>52440000</v>
      </c>
      <c r="AF455" s="306">
        <f t="shared" si="12"/>
        <v>0.29166666666666669</v>
      </c>
      <c r="AG455" s="304"/>
      <c r="AH455" s="304"/>
      <c r="AI455" s="323" t="s">
        <v>3314</v>
      </c>
      <c r="AJ455" s="302"/>
    </row>
    <row r="456" spans="1:36">
      <c r="A456" s="291" t="s">
        <v>2326</v>
      </c>
      <c r="B456" s="292">
        <f t="shared" si="22"/>
        <v>224.92</v>
      </c>
      <c r="C456" s="293">
        <f t="shared" si="1"/>
        <v>4.4984000000000002</v>
      </c>
      <c r="D456" s="294">
        <f t="shared" si="2"/>
        <v>4.4984000000000002</v>
      </c>
      <c r="E456" s="295">
        <v>50</v>
      </c>
      <c r="F456" s="295">
        <v>96.96</v>
      </c>
      <c r="G456" s="297">
        <f t="shared" si="4"/>
        <v>0.4310866085719367</v>
      </c>
      <c r="H456" s="296">
        <f t="shared" si="5"/>
        <v>127.96</v>
      </c>
      <c r="I456" s="298">
        <f t="shared" si="6"/>
        <v>0.5689133914280633</v>
      </c>
      <c r="J456" s="292">
        <f t="shared" si="20"/>
        <v>224920000</v>
      </c>
      <c r="K456" s="299">
        <v>2010</v>
      </c>
      <c r="L456" s="300" t="s">
        <v>18</v>
      </c>
      <c r="M456" s="301"/>
      <c r="N456" s="301"/>
      <c r="O456" s="301"/>
      <c r="P456" s="301">
        <v>96</v>
      </c>
      <c r="Q456" s="299">
        <v>95</v>
      </c>
      <c r="R456" s="321">
        <f t="shared" si="7"/>
        <v>95.5</v>
      </c>
      <c r="S456" s="299">
        <v>89</v>
      </c>
      <c r="T456" s="299">
        <v>82</v>
      </c>
      <c r="U456" s="312">
        <f t="shared" si="8"/>
        <v>7</v>
      </c>
      <c r="V456" s="312">
        <f t="shared" si="9"/>
        <v>85.5</v>
      </c>
      <c r="W456" s="312">
        <f t="shared" si="10"/>
        <v>10</v>
      </c>
      <c r="X456" s="304" t="s">
        <v>1641</v>
      </c>
      <c r="Y456" s="304" t="s">
        <v>2327</v>
      </c>
      <c r="Z456" s="304" t="s">
        <v>1536</v>
      </c>
      <c r="AA456" s="294">
        <v>22.4</v>
      </c>
      <c r="AB456" s="292">
        <f t="shared" si="14"/>
        <v>22400000</v>
      </c>
      <c r="AC456" s="292">
        <f t="shared" si="15"/>
        <v>96960000</v>
      </c>
      <c r="AD456" s="295">
        <v>127.96</v>
      </c>
      <c r="AE456" s="305">
        <f t="shared" si="21"/>
        <v>127960000</v>
      </c>
      <c r="AF456" s="306">
        <f t="shared" si="12"/>
        <v>0.44799999999999995</v>
      </c>
      <c r="AG456" s="304"/>
      <c r="AH456" s="304"/>
      <c r="AI456" s="323" t="s">
        <v>2328</v>
      </c>
      <c r="AJ456" s="302"/>
    </row>
    <row r="457" spans="1:36">
      <c r="A457" s="291" t="s">
        <v>2400</v>
      </c>
      <c r="B457" s="292">
        <f t="shared" si="22"/>
        <v>211.78</v>
      </c>
      <c r="C457" s="293">
        <f t="shared" si="1"/>
        <v>4.2355999999999998</v>
      </c>
      <c r="D457" s="294">
        <f t="shared" si="2"/>
        <v>4.2355999999999998</v>
      </c>
      <c r="E457" s="295">
        <v>50</v>
      </c>
      <c r="F457" s="295">
        <v>100.54</v>
      </c>
      <c r="G457" s="297">
        <f t="shared" si="4"/>
        <v>0.47473793559354049</v>
      </c>
      <c r="H457" s="296">
        <f t="shared" si="5"/>
        <v>111.24</v>
      </c>
      <c r="I457" s="298">
        <f t="shared" si="6"/>
        <v>0.52526206440645951</v>
      </c>
      <c r="J457" s="292">
        <f t="shared" si="20"/>
        <v>211780000</v>
      </c>
      <c r="K457" s="299">
        <v>2010</v>
      </c>
      <c r="L457" s="300" t="s">
        <v>18</v>
      </c>
      <c r="M457" s="301"/>
      <c r="N457" s="301"/>
      <c r="O457" s="301"/>
      <c r="P457" s="301">
        <v>40</v>
      </c>
      <c r="Q457" s="299">
        <v>51</v>
      </c>
      <c r="R457" s="321">
        <f t="shared" si="7"/>
        <v>45.5</v>
      </c>
      <c r="S457" s="299">
        <v>56</v>
      </c>
      <c r="T457" s="299">
        <v>63</v>
      </c>
      <c r="U457" s="312">
        <f t="shared" si="8"/>
        <v>-7</v>
      </c>
      <c r="V457" s="312">
        <f t="shared" si="9"/>
        <v>59.5</v>
      </c>
      <c r="W457" s="312">
        <f t="shared" si="10"/>
        <v>-14</v>
      </c>
      <c r="X457" s="304" t="s">
        <v>1550</v>
      </c>
      <c r="Y457" s="304" t="s">
        <v>1550</v>
      </c>
      <c r="Z457" s="304" t="s">
        <v>1547</v>
      </c>
      <c r="AA457" s="294">
        <v>32.69</v>
      </c>
      <c r="AB457" s="292">
        <f t="shared" si="14"/>
        <v>32689999.999999996</v>
      </c>
      <c r="AC457" s="292">
        <f t="shared" si="15"/>
        <v>100540000</v>
      </c>
      <c r="AD457" s="295">
        <v>111.24</v>
      </c>
      <c r="AE457" s="305">
        <f t="shared" si="21"/>
        <v>111240000</v>
      </c>
      <c r="AF457" s="306">
        <f t="shared" si="12"/>
        <v>0.65379999999999994</v>
      </c>
      <c r="AG457" s="304"/>
      <c r="AH457" s="304"/>
      <c r="AI457" s="323" t="s">
        <v>2401</v>
      </c>
      <c r="AJ457" s="302"/>
    </row>
    <row r="458" spans="1:36">
      <c r="A458" s="308" t="s">
        <v>3809</v>
      </c>
      <c r="B458" s="292">
        <f t="shared" si="22"/>
        <v>83.759999999999991</v>
      </c>
      <c r="C458" s="293">
        <f t="shared" si="1"/>
        <v>1.6751999999999998</v>
      </c>
      <c r="D458" s="294">
        <f t="shared" si="2"/>
        <v>1.6751999999999998</v>
      </c>
      <c r="E458" s="295">
        <v>50</v>
      </c>
      <c r="F458" s="295">
        <v>33.64</v>
      </c>
      <c r="G458" s="297">
        <f t="shared" si="4"/>
        <v>0.40162368672397331</v>
      </c>
      <c r="H458" s="296">
        <f t="shared" si="5"/>
        <v>50.12</v>
      </c>
      <c r="I458" s="298">
        <f t="shared" si="6"/>
        <v>0.59837631327602681</v>
      </c>
      <c r="J458" s="292">
        <f t="shared" si="20"/>
        <v>83759999.999999985</v>
      </c>
      <c r="K458" s="299">
        <v>2010</v>
      </c>
      <c r="L458" s="300" t="s">
        <v>18</v>
      </c>
      <c r="M458" s="301"/>
      <c r="N458" s="301"/>
      <c r="O458" s="301"/>
      <c r="P458" s="301">
        <v>9</v>
      </c>
      <c r="Q458" s="299">
        <v>30</v>
      </c>
      <c r="R458" s="321">
        <f t="shared" si="7"/>
        <v>19.5</v>
      </c>
      <c r="S458" s="299">
        <v>46</v>
      </c>
      <c r="T458" s="299">
        <v>49</v>
      </c>
      <c r="U458" s="312">
        <f t="shared" si="8"/>
        <v>-3</v>
      </c>
      <c r="V458" s="312">
        <f t="shared" si="9"/>
        <v>47.5</v>
      </c>
      <c r="W458" s="312">
        <f t="shared" si="10"/>
        <v>-28</v>
      </c>
      <c r="X458" s="304" t="s">
        <v>1550</v>
      </c>
      <c r="Y458" s="304" t="s">
        <v>2222</v>
      </c>
      <c r="Z458" s="304" t="s">
        <v>1541</v>
      </c>
      <c r="AA458" s="294">
        <v>11.6</v>
      </c>
      <c r="AB458" s="292">
        <f t="shared" si="14"/>
        <v>11600000</v>
      </c>
      <c r="AC458" s="292">
        <f t="shared" si="15"/>
        <v>33640000</v>
      </c>
      <c r="AD458" s="295">
        <v>50.12</v>
      </c>
      <c r="AE458" s="305">
        <f t="shared" si="21"/>
        <v>50120000</v>
      </c>
      <c r="AF458" s="306">
        <f t="shared" si="12"/>
        <v>0.23199999999999998</v>
      </c>
      <c r="AG458" s="304"/>
      <c r="AH458" s="304"/>
      <c r="AI458" s="323" t="s">
        <v>3810</v>
      </c>
      <c r="AJ458" s="302"/>
    </row>
    <row r="459" spans="1:36">
      <c r="A459" s="291" t="s">
        <v>2434</v>
      </c>
      <c r="B459" s="292">
        <f t="shared" si="22"/>
        <v>216.49</v>
      </c>
      <c r="C459" s="293">
        <f t="shared" si="1"/>
        <v>4.1632692307692309</v>
      </c>
      <c r="D459" s="294">
        <f t="shared" si="2"/>
        <v>4.1632692307692309</v>
      </c>
      <c r="E459" s="295">
        <v>52</v>
      </c>
      <c r="F459" s="295">
        <v>110.49</v>
      </c>
      <c r="G459" s="297">
        <f t="shared" si="4"/>
        <v>0.51036999399510363</v>
      </c>
      <c r="H459" s="296">
        <f t="shared" si="5"/>
        <v>106</v>
      </c>
      <c r="I459" s="298">
        <f t="shared" si="6"/>
        <v>0.48963000600489631</v>
      </c>
      <c r="J459" s="292">
        <f t="shared" si="20"/>
        <v>216490000</v>
      </c>
      <c r="K459" s="299">
        <v>2010</v>
      </c>
      <c r="L459" s="300" t="s">
        <v>18</v>
      </c>
      <c r="M459" s="301"/>
      <c r="N459" s="301"/>
      <c r="O459" s="301"/>
      <c r="P459" s="301">
        <v>17</v>
      </c>
      <c r="Q459" s="299">
        <v>34</v>
      </c>
      <c r="R459" s="321">
        <f t="shared" si="7"/>
        <v>25.5</v>
      </c>
      <c r="S459" s="299">
        <v>54</v>
      </c>
      <c r="T459" s="299">
        <v>50</v>
      </c>
      <c r="U459" s="312">
        <f t="shared" si="8"/>
        <v>4</v>
      </c>
      <c r="V459" s="312">
        <f t="shared" si="9"/>
        <v>52</v>
      </c>
      <c r="W459" s="312">
        <f t="shared" si="10"/>
        <v>-26.5</v>
      </c>
      <c r="X459" s="304" t="s">
        <v>1550</v>
      </c>
      <c r="Y459" s="304" t="s">
        <v>1623</v>
      </c>
      <c r="Z459" s="304" t="s">
        <v>1547</v>
      </c>
      <c r="AA459" s="294">
        <v>56.2</v>
      </c>
      <c r="AB459" s="292">
        <f t="shared" si="14"/>
        <v>56200000</v>
      </c>
      <c r="AC459" s="292">
        <f t="shared" si="15"/>
        <v>110490000</v>
      </c>
      <c r="AD459" s="295">
        <v>106</v>
      </c>
      <c r="AE459" s="305">
        <f t="shared" si="21"/>
        <v>106000000</v>
      </c>
      <c r="AF459" s="306">
        <f t="shared" si="12"/>
        <v>1.0807692307692309</v>
      </c>
      <c r="AG459" s="304"/>
      <c r="AH459" s="304"/>
      <c r="AI459" s="323" t="s">
        <v>2435</v>
      </c>
      <c r="AJ459" s="302"/>
    </row>
    <row r="460" spans="1:36">
      <c r="A460" s="308" t="s">
        <v>4385</v>
      </c>
      <c r="B460" s="292">
        <f t="shared" si="22"/>
        <v>52.83</v>
      </c>
      <c r="C460" s="293">
        <f t="shared" si="1"/>
        <v>1.0159615384615384</v>
      </c>
      <c r="D460" s="294">
        <f t="shared" si="2"/>
        <v>1.0159615384615384</v>
      </c>
      <c r="E460" s="295">
        <v>52</v>
      </c>
      <c r="F460" s="295">
        <v>24.08</v>
      </c>
      <c r="G460" s="297">
        <f t="shared" si="4"/>
        <v>0.45580162786295664</v>
      </c>
      <c r="H460" s="296">
        <f t="shared" si="5"/>
        <v>28.75</v>
      </c>
      <c r="I460" s="298">
        <f t="shared" si="6"/>
        <v>0.54419837213704336</v>
      </c>
      <c r="J460" s="292">
        <f t="shared" si="20"/>
        <v>52830000</v>
      </c>
      <c r="K460" s="299">
        <v>2010</v>
      </c>
      <c r="L460" s="300" t="s">
        <v>18</v>
      </c>
      <c r="M460" s="301"/>
      <c r="N460" s="301"/>
      <c r="O460" s="301"/>
      <c r="P460" s="301">
        <v>38</v>
      </c>
      <c r="Q460" s="299">
        <v>42</v>
      </c>
      <c r="R460" s="301">
        <f t="shared" si="7"/>
        <v>40</v>
      </c>
      <c r="S460" s="299">
        <v>57</v>
      </c>
      <c r="T460" s="299">
        <v>66</v>
      </c>
      <c r="U460" s="299">
        <f t="shared" si="8"/>
        <v>-9</v>
      </c>
      <c r="V460" s="299">
        <f t="shared" si="9"/>
        <v>61.5</v>
      </c>
      <c r="W460" s="301">
        <f t="shared" si="10"/>
        <v>-21.5</v>
      </c>
      <c r="X460" s="304" t="s">
        <v>1609</v>
      </c>
      <c r="Y460" s="304" t="s">
        <v>1815</v>
      </c>
      <c r="Z460" s="304" t="s">
        <v>1547</v>
      </c>
      <c r="AA460" s="294">
        <v>8.1999999999999993</v>
      </c>
      <c r="AB460" s="292">
        <f t="shared" si="14"/>
        <v>8199999.9999999991</v>
      </c>
      <c r="AC460" s="292">
        <f t="shared" si="15"/>
        <v>24080000</v>
      </c>
      <c r="AD460" s="295">
        <v>28.75</v>
      </c>
      <c r="AE460" s="305">
        <f t="shared" si="21"/>
        <v>28750000</v>
      </c>
      <c r="AF460" s="306">
        <f t="shared" si="12"/>
        <v>0.15769230769230769</v>
      </c>
      <c r="AG460" s="304"/>
      <c r="AH460" s="304"/>
      <c r="AI460" s="323" t="s">
        <v>4386</v>
      </c>
      <c r="AJ460" s="302"/>
    </row>
    <row r="461" spans="1:36">
      <c r="A461" s="308" t="s">
        <v>3683</v>
      </c>
      <c r="B461" s="292">
        <f t="shared" si="22"/>
        <v>96.16</v>
      </c>
      <c r="C461" s="293">
        <f t="shared" si="1"/>
        <v>1.8395378199487316</v>
      </c>
      <c r="D461" s="294">
        <f t="shared" si="2"/>
        <v>1.8395378199487316</v>
      </c>
      <c r="E461" s="295">
        <v>52.274000000000001</v>
      </c>
      <c r="F461" s="295">
        <v>53.13</v>
      </c>
      <c r="G461" s="297">
        <f t="shared" si="4"/>
        <v>0.55251663893510816</v>
      </c>
      <c r="H461" s="296">
        <f t="shared" si="5"/>
        <v>43.03</v>
      </c>
      <c r="I461" s="298">
        <f t="shared" si="6"/>
        <v>0.44748336106489184</v>
      </c>
      <c r="J461" s="292">
        <f t="shared" si="20"/>
        <v>96160000</v>
      </c>
      <c r="K461" s="299">
        <v>2010</v>
      </c>
      <c r="L461" s="300" t="s">
        <v>18</v>
      </c>
      <c r="M461" s="301"/>
      <c r="N461" s="301"/>
      <c r="O461" s="301"/>
      <c r="P461" s="301">
        <v>28</v>
      </c>
      <c r="Q461" s="299">
        <v>39</v>
      </c>
      <c r="R461" s="301">
        <f t="shared" si="7"/>
        <v>33.5</v>
      </c>
      <c r="S461" s="299">
        <v>62</v>
      </c>
      <c r="T461" s="299">
        <v>55</v>
      </c>
      <c r="U461" s="299">
        <f t="shared" si="8"/>
        <v>7</v>
      </c>
      <c r="V461" s="299">
        <f t="shared" si="9"/>
        <v>58.5</v>
      </c>
      <c r="W461" s="301">
        <f t="shared" si="10"/>
        <v>-25</v>
      </c>
      <c r="X461" s="304" t="s">
        <v>1550</v>
      </c>
      <c r="Y461" s="304" t="s">
        <v>1623</v>
      </c>
      <c r="Z461" s="304" t="s">
        <v>1547</v>
      </c>
      <c r="AA461" s="294">
        <v>14.5</v>
      </c>
      <c r="AB461" s="292">
        <f t="shared" si="14"/>
        <v>14500000</v>
      </c>
      <c r="AC461" s="292">
        <f t="shared" si="15"/>
        <v>53130000</v>
      </c>
      <c r="AD461" s="295">
        <v>43.03</v>
      </c>
      <c r="AE461" s="305">
        <f t="shared" si="21"/>
        <v>43030000</v>
      </c>
      <c r="AF461" s="306">
        <f t="shared" si="12"/>
        <v>0.27738455063702794</v>
      </c>
      <c r="AG461" s="304"/>
      <c r="AH461" s="304"/>
      <c r="AI461" s="323" t="s">
        <v>3684</v>
      </c>
      <c r="AJ461" s="302"/>
    </row>
    <row r="462" spans="1:36">
      <c r="A462" s="308" t="s">
        <v>3034</v>
      </c>
      <c r="B462" s="292">
        <f t="shared" si="22"/>
        <v>152.26</v>
      </c>
      <c r="C462" s="293">
        <f t="shared" si="1"/>
        <v>2.7683636363636364</v>
      </c>
      <c r="D462" s="294">
        <f t="shared" si="2"/>
        <v>2.7683636363636364</v>
      </c>
      <c r="E462" s="295">
        <v>55</v>
      </c>
      <c r="F462" s="295">
        <v>98.71</v>
      </c>
      <c r="G462" s="297">
        <f t="shared" si="4"/>
        <v>0.64829896230132666</v>
      </c>
      <c r="H462" s="296">
        <f t="shared" si="5"/>
        <v>53.55</v>
      </c>
      <c r="I462" s="298">
        <f t="shared" si="6"/>
        <v>0.35170103769867334</v>
      </c>
      <c r="J462" s="292">
        <f t="shared" si="20"/>
        <v>152260000</v>
      </c>
      <c r="K462" s="299">
        <v>2010</v>
      </c>
      <c r="L462" s="300" t="s">
        <v>18</v>
      </c>
      <c r="M462" s="301"/>
      <c r="N462" s="301"/>
      <c r="O462" s="301"/>
      <c r="P462" s="301">
        <v>66</v>
      </c>
      <c r="Q462" s="299">
        <v>56</v>
      </c>
      <c r="R462" s="321">
        <f t="shared" si="7"/>
        <v>61</v>
      </c>
      <c r="S462" s="299">
        <v>58</v>
      </c>
      <c r="T462" s="299">
        <v>58</v>
      </c>
      <c r="U462" s="312">
        <f t="shared" si="8"/>
        <v>0</v>
      </c>
      <c r="V462" s="312">
        <f t="shared" si="9"/>
        <v>58</v>
      </c>
      <c r="W462" s="312">
        <f t="shared" si="10"/>
        <v>3</v>
      </c>
      <c r="X462" s="304" t="s">
        <v>1550</v>
      </c>
      <c r="Y462" s="304" t="s">
        <v>3035</v>
      </c>
      <c r="Z462" s="304" t="s">
        <v>1547</v>
      </c>
      <c r="AA462" s="294">
        <v>25.2</v>
      </c>
      <c r="AB462" s="292">
        <f t="shared" si="14"/>
        <v>25200000</v>
      </c>
      <c r="AC462" s="292">
        <f t="shared" si="15"/>
        <v>98710000</v>
      </c>
      <c r="AD462" s="295">
        <v>53.55</v>
      </c>
      <c r="AE462" s="305">
        <f t="shared" si="21"/>
        <v>53550000</v>
      </c>
      <c r="AF462" s="306">
        <f t="shared" si="12"/>
        <v>0.45818181818181819</v>
      </c>
      <c r="AG462" s="304"/>
      <c r="AH462" s="304"/>
      <c r="AI462" s="323" t="s">
        <v>3036</v>
      </c>
      <c r="AJ462" s="302"/>
    </row>
    <row r="463" spans="1:36">
      <c r="A463" s="308" t="s">
        <v>3850</v>
      </c>
      <c r="B463" s="292">
        <f t="shared" si="22"/>
        <v>89.52</v>
      </c>
      <c r="C463" s="293">
        <f t="shared" si="1"/>
        <v>1.6276363636363635</v>
      </c>
      <c r="D463" s="294">
        <f t="shared" si="2"/>
        <v>1.6276363636363635</v>
      </c>
      <c r="E463" s="295">
        <v>55</v>
      </c>
      <c r="F463" s="295">
        <v>39.44</v>
      </c>
      <c r="G463" s="297">
        <f t="shared" si="4"/>
        <v>0.44057193923145666</v>
      </c>
      <c r="H463" s="296">
        <f t="shared" si="5"/>
        <v>50.08</v>
      </c>
      <c r="I463" s="298">
        <f t="shared" si="6"/>
        <v>0.55942806076854334</v>
      </c>
      <c r="J463" s="292">
        <f t="shared" si="20"/>
        <v>89520000</v>
      </c>
      <c r="K463" s="299">
        <v>2010</v>
      </c>
      <c r="L463" s="300" t="s">
        <v>18</v>
      </c>
      <c r="M463" s="301"/>
      <c r="N463" s="301"/>
      <c r="O463" s="301"/>
      <c r="P463" s="301">
        <v>36</v>
      </c>
      <c r="Q463" s="299">
        <v>47</v>
      </c>
      <c r="R463" s="321">
        <f t="shared" si="7"/>
        <v>41.5</v>
      </c>
      <c r="S463" s="299">
        <v>66</v>
      </c>
      <c r="T463" s="299">
        <v>66</v>
      </c>
      <c r="U463" s="312">
        <f t="shared" si="8"/>
        <v>0</v>
      </c>
      <c r="V463" s="312">
        <f t="shared" si="9"/>
        <v>66</v>
      </c>
      <c r="W463" s="312">
        <f t="shared" si="10"/>
        <v>-24.5</v>
      </c>
      <c r="X463" s="304" t="s">
        <v>1935</v>
      </c>
      <c r="Y463" s="304" t="s">
        <v>1936</v>
      </c>
      <c r="Z463" s="304" t="s">
        <v>1547</v>
      </c>
      <c r="AA463" s="294">
        <v>11.95</v>
      </c>
      <c r="AB463" s="292">
        <f t="shared" si="14"/>
        <v>11950000</v>
      </c>
      <c r="AC463" s="292">
        <f t="shared" si="15"/>
        <v>39440000</v>
      </c>
      <c r="AD463" s="295">
        <v>50.08</v>
      </c>
      <c r="AE463" s="305">
        <f t="shared" si="21"/>
        <v>50080000</v>
      </c>
      <c r="AF463" s="306">
        <f t="shared" si="12"/>
        <v>0.21727272727272726</v>
      </c>
      <c r="AG463" s="304"/>
      <c r="AH463" s="304"/>
      <c r="AI463" s="323" t="s">
        <v>3851</v>
      </c>
      <c r="AJ463" s="302"/>
    </row>
    <row r="464" spans="1:36">
      <c r="A464" s="308" t="s">
        <v>2699</v>
      </c>
      <c r="B464" s="292">
        <f t="shared" si="22"/>
        <v>199.01</v>
      </c>
      <c r="C464" s="293">
        <f t="shared" si="1"/>
        <v>3.431206896551724</v>
      </c>
      <c r="D464" s="294">
        <f t="shared" si="2"/>
        <v>3.431206896551724</v>
      </c>
      <c r="E464" s="295">
        <v>58</v>
      </c>
      <c r="F464" s="295">
        <v>90.38</v>
      </c>
      <c r="G464" s="297">
        <f t="shared" si="4"/>
        <v>0.45414803276217275</v>
      </c>
      <c r="H464" s="296">
        <f t="shared" si="5"/>
        <v>108.63</v>
      </c>
      <c r="I464" s="298">
        <f t="shared" si="6"/>
        <v>0.54585196723782725</v>
      </c>
      <c r="J464" s="292">
        <f t="shared" si="20"/>
        <v>199010000</v>
      </c>
      <c r="K464" s="299">
        <v>2010</v>
      </c>
      <c r="L464" s="300" t="s">
        <v>18</v>
      </c>
      <c r="M464" s="301"/>
      <c r="N464" s="301"/>
      <c r="O464" s="301"/>
      <c r="P464" s="301">
        <v>71</v>
      </c>
      <c r="Q464" s="299">
        <v>60</v>
      </c>
      <c r="R464" s="321">
        <f t="shared" si="7"/>
        <v>65.5</v>
      </c>
      <c r="S464" s="299">
        <v>72</v>
      </c>
      <c r="T464" s="299">
        <v>70</v>
      </c>
      <c r="U464" s="312">
        <f t="shared" si="8"/>
        <v>2</v>
      </c>
      <c r="V464" s="312">
        <f t="shared" si="9"/>
        <v>71</v>
      </c>
      <c r="W464" s="312">
        <f t="shared" si="10"/>
        <v>-5.5</v>
      </c>
      <c r="X464" s="304" t="s">
        <v>1609</v>
      </c>
      <c r="Y464" s="304" t="s">
        <v>1965</v>
      </c>
      <c r="Z464" s="304" t="s">
        <v>1541</v>
      </c>
      <c r="AA464" s="294">
        <v>21.8</v>
      </c>
      <c r="AB464" s="292">
        <f t="shared" si="14"/>
        <v>21800000</v>
      </c>
      <c r="AC464" s="292">
        <f t="shared" si="15"/>
        <v>90380000</v>
      </c>
      <c r="AD464" s="295">
        <v>108.63</v>
      </c>
      <c r="AE464" s="305">
        <f t="shared" si="21"/>
        <v>108630000</v>
      </c>
      <c r="AF464" s="306">
        <f t="shared" si="12"/>
        <v>0.37586206896551727</v>
      </c>
      <c r="AG464" s="304"/>
      <c r="AH464" s="304"/>
      <c r="AI464" s="323" t="s">
        <v>2700</v>
      </c>
      <c r="AJ464" s="302"/>
    </row>
    <row r="465" spans="1:36">
      <c r="A465" s="291" t="s">
        <v>2240</v>
      </c>
      <c r="B465" s="292">
        <f t="shared" si="22"/>
        <v>296.22000000000003</v>
      </c>
      <c r="C465" s="293">
        <f t="shared" si="1"/>
        <v>4.9370000000000003</v>
      </c>
      <c r="D465" s="294">
        <f t="shared" si="2"/>
        <v>4.9370000000000003</v>
      </c>
      <c r="E465" s="295">
        <v>60</v>
      </c>
      <c r="F465" s="295">
        <v>60.13</v>
      </c>
      <c r="G465" s="297">
        <f t="shared" si="4"/>
        <v>0.20299102018769832</v>
      </c>
      <c r="H465" s="296">
        <f t="shared" si="5"/>
        <v>236.09000000000003</v>
      </c>
      <c r="I465" s="298">
        <f t="shared" si="6"/>
        <v>0.79700897981230168</v>
      </c>
      <c r="J465" s="292">
        <f t="shared" si="20"/>
        <v>296220000</v>
      </c>
      <c r="K465" s="299">
        <v>2010</v>
      </c>
      <c r="L465" s="300" t="s">
        <v>18</v>
      </c>
      <c r="M465" s="301"/>
      <c r="N465" s="301"/>
      <c r="O465" s="301"/>
      <c r="P465" s="301">
        <v>24</v>
      </c>
      <c r="Q465" s="299">
        <v>37</v>
      </c>
      <c r="R465" s="301">
        <f t="shared" si="7"/>
        <v>30.5</v>
      </c>
      <c r="S465" s="299">
        <v>53</v>
      </c>
      <c r="T465" s="299">
        <v>54</v>
      </c>
      <c r="U465" s="299">
        <f t="shared" si="8"/>
        <v>-1</v>
      </c>
      <c r="V465" s="299">
        <f t="shared" si="9"/>
        <v>53.5</v>
      </c>
      <c r="W465" s="301">
        <f t="shared" si="10"/>
        <v>-23</v>
      </c>
      <c r="X465" s="304" t="s">
        <v>1609</v>
      </c>
      <c r="Y465" s="304" t="s">
        <v>2241</v>
      </c>
      <c r="Z465" s="304" t="s">
        <v>1557</v>
      </c>
      <c r="AA465" s="294">
        <v>26.7</v>
      </c>
      <c r="AB465" s="292">
        <f t="shared" si="14"/>
        <v>26700000</v>
      </c>
      <c r="AC465" s="292">
        <f t="shared" si="15"/>
        <v>60130000</v>
      </c>
      <c r="AD465" s="295">
        <v>236.09</v>
      </c>
      <c r="AE465" s="305">
        <f t="shared" si="21"/>
        <v>236090000</v>
      </c>
      <c r="AF465" s="306">
        <f t="shared" si="12"/>
        <v>0.44500000000000001</v>
      </c>
      <c r="AG465" s="304"/>
      <c r="AH465" s="304"/>
      <c r="AI465" s="323" t="s">
        <v>2242</v>
      </c>
      <c r="AJ465" s="302"/>
    </row>
    <row r="466" spans="1:36">
      <c r="A466" s="308" t="s">
        <v>2703</v>
      </c>
      <c r="B466" s="292">
        <f t="shared" si="22"/>
        <v>204.58999999999997</v>
      </c>
      <c r="C466" s="293">
        <f t="shared" si="1"/>
        <v>3.4098333333333328</v>
      </c>
      <c r="D466" s="294">
        <f t="shared" si="2"/>
        <v>3.4098333333333328</v>
      </c>
      <c r="E466" s="295">
        <v>60</v>
      </c>
      <c r="F466" s="295">
        <v>80.569999999999993</v>
      </c>
      <c r="G466" s="297">
        <f t="shared" si="4"/>
        <v>0.39381201427244733</v>
      </c>
      <c r="H466" s="296">
        <f t="shared" si="5"/>
        <v>124.02</v>
      </c>
      <c r="I466" s="298">
        <f t="shared" si="6"/>
        <v>0.60618798572755273</v>
      </c>
      <c r="J466" s="292">
        <f t="shared" si="20"/>
        <v>204589999.99999997</v>
      </c>
      <c r="K466" s="299">
        <v>2010</v>
      </c>
      <c r="L466" s="300" t="s">
        <v>18</v>
      </c>
      <c r="M466" s="301"/>
      <c r="N466" s="301"/>
      <c r="O466" s="301"/>
      <c r="P466" s="301">
        <v>36</v>
      </c>
      <c r="Q466" s="299">
        <v>50</v>
      </c>
      <c r="R466" s="321">
        <f t="shared" si="7"/>
        <v>43</v>
      </c>
      <c r="S466" s="299">
        <v>46</v>
      </c>
      <c r="T466" s="299">
        <v>48</v>
      </c>
      <c r="U466" s="312">
        <f t="shared" si="8"/>
        <v>-2</v>
      </c>
      <c r="V466" s="312">
        <f t="shared" si="9"/>
        <v>47</v>
      </c>
      <c r="W466" s="312">
        <f t="shared" si="10"/>
        <v>-4</v>
      </c>
      <c r="X466" s="304" t="s">
        <v>1612</v>
      </c>
      <c r="Y466" s="304" t="s">
        <v>1612</v>
      </c>
      <c r="Z466" s="304" t="s">
        <v>1541</v>
      </c>
      <c r="AA466" s="294">
        <v>23.1</v>
      </c>
      <c r="AB466" s="292">
        <f t="shared" si="14"/>
        <v>23100000</v>
      </c>
      <c r="AC466" s="292">
        <f t="shared" si="15"/>
        <v>80570000</v>
      </c>
      <c r="AD466" s="295">
        <v>124.02</v>
      </c>
      <c r="AE466" s="305">
        <f t="shared" si="21"/>
        <v>124020000</v>
      </c>
      <c r="AF466" s="306">
        <f t="shared" si="12"/>
        <v>0.38500000000000001</v>
      </c>
      <c r="AG466" s="304"/>
      <c r="AH466" s="304"/>
      <c r="AI466" s="323" t="s">
        <v>2704</v>
      </c>
      <c r="AJ466" s="302"/>
    </row>
    <row r="467" spans="1:36">
      <c r="A467" s="308" t="s">
        <v>4532</v>
      </c>
      <c r="B467" s="292">
        <f t="shared" si="22"/>
        <v>47.66</v>
      </c>
      <c r="C467" s="293">
        <f t="shared" si="1"/>
        <v>0.79433333333333322</v>
      </c>
      <c r="D467" s="294">
        <f t="shared" si="2"/>
        <v>0.79433333333333322</v>
      </c>
      <c r="E467" s="295">
        <v>60</v>
      </c>
      <c r="F467" s="295">
        <v>31.52</v>
      </c>
      <c r="G467" s="297">
        <f t="shared" si="4"/>
        <v>0.66135123793537565</v>
      </c>
      <c r="H467" s="296">
        <f t="shared" si="5"/>
        <v>16.139999999999997</v>
      </c>
      <c r="I467" s="298">
        <f t="shared" si="6"/>
        <v>0.33864876206462441</v>
      </c>
      <c r="J467" s="292">
        <f t="shared" si="20"/>
        <v>47660000</v>
      </c>
      <c r="K467" s="299">
        <v>2010</v>
      </c>
      <c r="L467" s="300" t="s">
        <v>18</v>
      </c>
      <c r="M467" s="301"/>
      <c r="N467" s="301"/>
      <c r="O467" s="301"/>
      <c r="P467" s="301">
        <v>81</v>
      </c>
      <c r="Q467" s="299">
        <v>69</v>
      </c>
      <c r="R467" s="301">
        <f t="shared" si="7"/>
        <v>75</v>
      </c>
      <c r="S467" s="299">
        <v>83</v>
      </c>
      <c r="T467" s="299">
        <v>80</v>
      </c>
      <c r="U467" s="299">
        <f t="shared" si="8"/>
        <v>3</v>
      </c>
      <c r="V467" s="299">
        <f t="shared" si="9"/>
        <v>81.5</v>
      </c>
      <c r="W467" s="301">
        <f t="shared" si="10"/>
        <v>-6.5</v>
      </c>
      <c r="X467" s="304" t="s">
        <v>1609</v>
      </c>
      <c r="Y467" s="304" t="s">
        <v>4533</v>
      </c>
      <c r="Z467" s="304" t="s">
        <v>1541</v>
      </c>
      <c r="AA467" s="294">
        <v>10.6</v>
      </c>
      <c r="AB467" s="292">
        <f t="shared" si="14"/>
        <v>10600000</v>
      </c>
      <c r="AC467" s="292">
        <f t="shared" si="15"/>
        <v>31520000</v>
      </c>
      <c r="AD467" s="295">
        <v>16.14</v>
      </c>
      <c r="AE467" s="305">
        <f t="shared" si="21"/>
        <v>16140000</v>
      </c>
      <c r="AF467" s="306">
        <f t="shared" si="12"/>
        <v>0.17666666666666667</v>
      </c>
      <c r="AG467" s="304"/>
      <c r="AH467" s="304"/>
      <c r="AI467" s="323" t="s">
        <v>4534</v>
      </c>
      <c r="AJ467" s="302"/>
    </row>
    <row r="468" spans="1:36">
      <c r="A468" s="291" t="s">
        <v>1770</v>
      </c>
      <c r="B468" s="292">
        <f t="shared" si="22"/>
        <v>698.49</v>
      </c>
      <c r="C468" s="293">
        <f t="shared" si="1"/>
        <v>10.271911764705882</v>
      </c>
      <c r="D468" s="294">
        <f t="shared" si="2"/>
        <v>10.271911764705882</v>
      </c>
      <c r="E468" s="295">
        <v>68</v>
      </c>
      <c r="F468" s="295">
        <v>300.52999999999997</v>
      </c>
      <c r="G468" s="297">
        <f t="shared" si="4"/>
        <v>0.43025669658835486</v>
      </c>
      <c r="H468" s="296">
        <f t="shared" si="5"/>
        <v>397.96000000000004</v>
      </c>
      <c r="I468" s="298">
        <f t="shared" si="6"/>
        <v>0.56974330341164514</v>
      </c>
      <c r="J468" s="292">
        <f t="shared" si="20"/>
        <v>698490000</v>
      </c>
      <c r="K468" s="299">
        <v>2010</v>
      </c>
      <c r="L468" s="300" t="s">
        <v>18</v>
      </c>
      <c r="M468" s="301"/>
      <c r="N468" s="301"/>
      <c r="O468" s="301"/>
      <c r="P468" s="301">
        <v>50</v>
      </c>
      <c r="Q468" s="299">
        <v>58</v>
      </c>
      <c r="R468" s="321">
        <f t="shared" si="7"/>
        <v>54</v>
      </c>
      <c r="S468" s="299">
        <v>74</v>
      </c>
      <c r="T468" s="299">
        <v>47</v>
      </c>
      <c r="U468" s="292">
        <f t="shared" si="8"/>
        <v>27</v>
      </c>
      <c r="V468" s="299">
        <f t="shared" si="9"/>
        <v>60.5</v>
      </c>
      <c r="W468" s="321">
        <f t="shared" si="10"/>
        <v>-6.5</v>
      </c>
      <c r="X468" s="304" t="s">
        <v>1701</v>
      </c>
      <c r="Y468" s="304" t="s">
        <v>1771</v>
      </c>
      <c r="Z468" s="304" t="s">
        <v>1557</v>
      </c>
      <c r="AA468" s="294">
        <v>64.8</v>
      </c>
      <c r="AB468" s="292">
        <f t="shared" si="14"/>
        <v>64800000</v>
      </c>
      <c r="AC468" s="292">
        <f t="shared" si="15"/>
        <v>300530000</v>
      </c>
      <c r="AD468" s="295">
        <v>397.96</v>
      </c>
      <c r="AE468" s="305">
        <f t="shared" si="21"/>
        <v>397960000</v>
      </c>
      <c r="AF468" s="306">
        <f t="shared" si="12"/>
        <v>0.95294117647058818</v>
      </c>
      <c r="AG468" s="304"/>
      <c r="AH468" s="304"/>
      <c r="AI468" s="323" t="s">
        <v>1772</v>
      </c>
      <c r="AJ468" s="302"/>
    </row>
    <row r="469" spans="1:36">
      <c r="A469" s="291" t="s">
        <v>212</v>
      </c>
      <c r="B469" s="292">
        <f t="shared" si="22"/>
        <v>543.11</v>
      </c>
      <c r="C469" s="293">
        <f t="shared" si="1"/>
        <v>7.8711594202898549</v>
      </c>
      <c r="D469" s="294">
        <f t="shared" si="2"/>
        <v>7.8711594202898549</v>
      </c>
      <c r="E469" s="295">
        <v>69</v>
      </c>
      <c r="F469" s="295">
        <v>251.51</v>
      </c>
      <c r="G469" s="297">
        <f t="shared" si="4"/>
        <v>0.46309219126880369</v>
      </c>
      <c r="H469" s="296">
        <f t="shared" si="5"/>
        <v>291.60000000000002</v>
      </c>
      <c r="I469" s="298">
        <f t="shared" si="6"/>
        <v>0.53690780873119626</v>
      </c>
      <c r="J469" s="292">
        <f t="shared" si="20"/>
        <v>543110000</v>
      </c>
      <c r="K469" s="299">
        <v>2010</v>
      </c>
      <c r="L469" s="300" t="s">
        <v>18</v>
      </c>
      <c r="M469" s="301"/>
      <c r="N469" s="301"/>
      <c r="O469" s="301"/>
      <c r="P469" s="301">
        <v>81</v>
      </c>
      <c r="Q469" s="299">
        <v>72</v>
      </c>
      <c r="R469" s="321">
        <f t="shared" si="7"/>
        <v>76.5</v>
      </c>
      <c r="S469" s="299">
        <v>81</v>
      </c>
      <c r="T469" s="299">
        <v>76</v>
      </c>
      <c r="U469" s="292">
        <f t="shared" si="8"/>
        <v>5</v>
      </c>
      <c r="V469" s="299">
        <f t="shared" si="9"/>
        <v>78.5</v>
      </c>
      <c r="W469" s="321">
        <f t="shared" si="10"/>
        <v>-2</v>
      </c>
      <c r="X469" s="304" t="s">
        <v>1601</v>
      </c>
      <c r="Y469" s="304" t="s">
        <v>1889</v>
      </c>
      <c r="Z469" s="304" t="s">
        <v>1547</v>
      </c>
      <c r="AA469" s="294">
        <v>56.4</v>
      </c>
      <c r="AB469" s="292">
        <f t="shared" si="14"/>
        <v>56400000</v>
      </c>
      <c r="AC469" s="292">
        <f t="shared" si="15"/>
        <v>251510000</v>
      </c>
      <c r="AD469" s="295">
        <v>291.60000000000002</v>
      </c>
      <c r="AE469" s="305">
        <f t="shared" si="21"/>
        <v>291600000</v>
      </c>
      <c r="AF469" s="306">
        <f t="shared" si="12"/>
        <v>0.81739130434782603</v>
      </c>
      <c r="AG469" s="304"/>
      <c r="AH469" s="304"/>
      <c r="AI469" s="323" t="s">
        <v>1890</v>
      </c>
      <c r="AJ469" s="302"/>
    </row>
    <row r="470" spans="1:36">
      <c r="A470" s="308" t="s">
        <v>4162</v>
      </c>
      <c r="B470" s="292">
        <f t="shared" si="22"/>
        <v>86.86</v>
      </c>
      <c r="C470" s="293">
        <f t="shared" si="1"/>
        <v>1.258840579710145</v>
      </c>
      <c r="D470" s="294">
        <f t="shared" si="2"/>
        <v>1.258840579710145</v>
      </c>
      <c r="E470" s="295">
        <v>69</v>
      </c>
      <c r="F470" s="295">
        <v>73.03</v>
      </c>
      <c r="G470" s="297">
        <f t="shared" si="4"/>
        <v>0.84077826387289889</v>
      </c>
      <c r="H470" s="296">
        <f t="shared" si="5"/>
        <v>13.83</v>
      </c>
      <c r="I470" s="298">
        <f t="shared" si="6"/>
        <v>0.15922173612710108</v>
      </c>
      <c r="J470" s="292">
        <f t="shared" si="20"/>
        <v>86860000</v>
      </c>
      <c r="K470" s="299">
        <v>2010</v>
      </c>
      <c r="L470" s="300" t="s">
        <v>18</v>
      </c>
      <c r="M470" s="301"/>
      <c r="N470" s="301"/>
      <c r="O470" s="301"/>
      <c r="P470" s="301">
        <v>43</v>
      </c>
      <c r="Q470" s="299">
        <v>56</v>
      </c>
      <c r="R470" s="301">
        <f t="shared" si="7"/>
        <v>49.5</v>
      </c>
      <c r="S470" s="299">
        <v>47</v>
      </c>
      <c r="T470" s="299">
        <v>59</v>
      </c>
      <c r="U470" s="299">
        <f t="shared" si="8"/>
        <v>-12</v>
      </c>
      <c r="V470" s="299">
        <f t="shared" si="9"/>
        <v>53</v>
      </c>
      <c r="W470" s="301">
        <f t="shared" si="10"/>
        <v>-3.5</v>
      </c>
      <c r="X470" s="304" t="s">
        <v>1550</v>
      </c>
      <c r="Y470" s="304" t="s">
        <v>1550</v>
      </c>
      <c r="Z470" s="304" t="s">
        <v>1541</v>
      </c>
      <c r="AA470" s="294">
        <v>23.5</v>
      </c>
      <c r="AB470" s="292">
        <f t="shared" si="14"/>
        <v>23500000</v>
      </c>
      <c r="AC470" s="292">
        <f t="shared" si="15"/>
        <v>73030000</v>
      </c>
      <c r="AD470" s="295">
        <v>13.83</v>
      </c>
      <c r="AE470" s="305">
        <f t="shared" si="21"/>
        <v>13830000</v>
      </c>
      <c r="AF470" s="306">
        <f t="shared" si="12"/>
        <v>0.34057971014492755</v>
      </c>
      <c r="AG470" s="304"/>
      <c r="AH470" s="304"/>
      <c r="AI470" s="323" t="s">
        <v>4163</v>
      </c>
      <c r="AJ470" s="302"/>
    </row>
    <row r="471" spans="1:36">
      <c r="A471" s="308" t="s">
        <v>3624</v>
      </c>
      <c r="B471" s="292">
        <f t="shared" si="22"/>
        <v>134.74</v>
      </c>
      <c r="C471" s="293">
        <f t="shared" si="1"/>
        <v>1.924857142857143</v>
      </c>
      <c r="D471" s="294">
        <f t="shared" si="2"/>
        <v>1.924857142857143</v>
      </c>
      <c r="E471" s="295">
        <v>70</v>
      </c>
      <c r="F471" s="295">
        <v>52.47</v>
      </c>
      <c r="G471" s="297">
        <f t="shared" si="4"/>
        <v>0.38941665429716488</v>
      </c>
      <c r="H471" s="296">
        <f t="shared" si="5"/>
        <v>82.27000000000001</v>
      </c>
      <c r="I471" s="298">
        <f t="shared" si="6"/>
        <v>0.61058334570283512</v>
      </c>
      <c r="J471" s="292">
        <f t="shared" si="20"/>
        <v>134740000</v>
      </c>
      <c r="K471" s="299">
        <v>2010</v>
      </c>
      <c r="L471" s="300" t="s">
        <v>18</v>
      </c>
      <c r="M471" s="301"/>
      <c r="N471" s="301"/>
      <c r="O471" s="301"/>
      <c r="P471" s="301">
        <v>54</v>
      </c>
      <c r="Q471" s="299">
        <v>59</v>
      </c>
      <c r="R471" s="321">
        <f t="shared" si="7"/>
        <v>56.5</v>
      </c>
      <c r="S471" s="299">
        <v>43</v>
      </c>
      <c r="T471" s="299">
        <v>58</v>
      </c>
      <c r="U471" s="312">
        <f t="shared" si="8"/>
        <v>-15</v>
      </c>
      <c r="V471" s="312">
        <f t="shared" si="9"/>
        <v>50.5</v>
      </c>
      <c r="W471" s="312">
        <f t="shared" si="10"/>
        <v>6</v>
      </c>
      <c r="X471" s="304" t="s">
        <v>1572</v>
      </c>
      <c r="Y471" s="304" t="s">
        <v>1572</v>
      </c>
      <c r="Z471" s="304" t="s">
        <v>1557</v>
      </c>
      <c r="AA471" s="294">
        <v>19</v>
      </c>
      <c r="AB471" s="292">
        <f t="shared" si="14"/>
        <v>19000000</v>
      </c>
      <c r="AC471" s="292">
        <f t="shared" si="15"/>
        <v>52470000</v>
      </c>
      <c r="AD471" s="295">
        <v>82.27</v>
      </c>
      <c r="AE471" s="305">
        <f t="shared" si="21"/>
        <v>82270000</v>
      </c>
      <c r="AF471" s="306">
        <f t="shared" si="12"/>
        <v>0.27142857142857141</v>
      </c>
      <c r="AG471" s="304"/>
      <c r="AH471" s="304"/>
      <c r="AI471" s="323" t="s">
        <v>3625</v>
      </c>
      <c r="AJ471" s="302"/>
    </row>
    <row r="472" spans="1:36">
      <c r="A472" s="308" t="s">
        <v>4108</v>
      </c>
      <c r="B472" s="292">
        <f t="shared" si="22"/>
        <v>98.16</v>
      </c>
      <c r="C472" s="293">
        <f t="shared" si="1"/>
        <v>1.3088</v>
      </c>
      <c r="D472" s="294">
        <f t="shared" si="2"/>
        <v>1.3088</v>
      </c>
      <c r="E472" s="295">
        <v>75</v>
      </c>
      <c r="F472" s="295">
        <v>47.06</v>
      </c>
      <c r="G472" s="297">
        <f t="shared" si="4"/>
        <v>0.47942135289323556</v>
      </c>
      <c r="H472" s="296">
        <f t="shared" si="5"/>
        <v>51.1</v>
      </c>
      <c r="I472" s="298">
        <f t="shared" si="6"/>
        <v>0.52057864710676449</v>
      </c>
      <c r="J472" s="292">
        <f t="shared" si="20"/>
        <v>98160000</v>
      </c>
      <c r="K472" s="299">
        <v>2010</v>
      </c>
      <c r="L472" s="300" t="s">
        <v>18</v>
      </c>
      <c r="M472" s="301"/>
      <c r="N472" s="301"/>
      <c r="O472" s="301"/>
      <c r="P472" s="301">
        <v>11</v>
      </c>
      <c r="Q472" s="299">
        <v>21</v>
      </c>
      <c r="R472" s="321">
        <f t="shared" si="7"/>
        <v>16</v>
      </c>
      <c r="S472" s="299">
        <v>45</v>
      </c>
      <c r="T472" s="299">
        <v>38</v>
      </c>
      <c r="U472" s="312">
        <f t="shared" si="8"/>
        <v>7</v>
      </c>
      <c r="V472" s="312">
        <f t="shared" si="9"/>
        <v>41.5</v>
      </c>
      <c r="W472" s="312">
        <f t="shared" si="10"/>
        <v>-25.5</v>
      </c>
      <c r="X472" s="304" t="s">
        <v>1609</v>
      </c>
      <c r="Y472" s="304" t="s">
        <v>2706</v>
      </c>
      <c r="Z472" s="304" t="s">
        <v>1547</v>
      </c>
      <c r="AA472" s="294">
        <v>15.8</v>
      </c>
      <c r="AB472" s="292">
        <f t="shared" si="14"/>
        <v>15800000</v>
      </c>
      <c r="AC472" s="292">
        <f t="shared" si="15"/>
        <v>47060000</v>
      </c>
      <c r="AD472" s="295">
        <v>51.1</v>
      </c>
      <c r="AE472" s="305">
        <f t="shared" si="21"/>
        <v>51100000</v>
      </c>
      <c r="AF472" s="306">
        <f t="shared" si="12"/>
        <v>0.21066666666666667</v>
      </c>
      <c r="AG472" s="304"/>
      <c r="AH472" s="304"/>
      <c r="AI472" s="323" t="s">
        <v>4109</v>
      </c>
      <c r="AJ472" s="302"/>
    </row>
    <row r="473" spans="1:36">
      <c r="A473" s="308" t="s">
        <v>2583</v>
      </c>
      <c r="B473" s="292">
        <f t="shared" si="22"/>
        <v>294.79999999999995</v>
      </c>
      <c r="C473" s="293">
        <f t="shared" si="1"/>
        <v>3.6849999999999996</v>
      </c>
      <c r="D473" s="294">
        <f t="shared" si="2"/>
        <v>3.6849999999999996</v>
      </c>
      <c r="E473" s="295">
        <v>80</v>
      </c>
      <c r="F473" s="295">
        <v>128.01</v>
      </c>
      <c r="G473" s="297">
        <f t="shared" si="4"/>
        <v>0.43422659430122118</v>
      </c>
      <c r="H473" s="296">
        <f t="shared" si="5"/>
        <v>166.79000000000002</v>
      </c>
      <c r="I473" s="298">
        <f t="shared" si="6"/>
        <v>0.56577340569877899</v>
      </c>
      <c r="J473" s="292">
        <f t="shared" si="20"/>
        <v>294799999.99999994</v>
      </c>
      <c r="K473" s="299">
        <v>2010</v>
      </c>
      <c r="L473" s="300" t="s">
        <v>18</v>
      </c>
      <c r="M473" s="301"/>
      <c r="N473" s="301"/>
      <c r="O473" s="301"/>
      <c r="P473" s="301">
        <v>68</v>
      </c>
      <c r="Q473" s="299">
        <v>63</v>
      </c>
      <c r="R473" s="301">
        <f t="shared" si="7"/>
        <v>65.5</v>
      </c>
      <c r="S473" s="299">
        <v>73</v>
      </c>
      <c r="T473" s="299">
        <v>77</v>
      </c>
      <c r="U473" s="299">
        <f t="shared" si="8"/>
        <v>-4</v>
      </c>
      <c r="V473" s="299">
        <f t="shared" si="9"/>
        <v>75</v>
      </c>
      <c r="W473" s="301">
        <f t="shared" si="10"/>
        <v>-9.5</v>
      </c>
      <c r="X473" s="313" t="s">
        <v>1534</v>
      </c>
      <c r="Y473" s="304" t="s">
        <v>1653</v>
      </c>
      <c r="Z473" s="304" t="s">
        <v>1541</v>
      </c>
      <c r="AA473" s="294">
        <v>41</v>
      </c>
      <c r="AB473" s="292">
        <f t="shared" si="14"/>
        <v>41000000</v>
      </c>
      <c r="AC473" s="292">
        <f t="shared" si="15"/>
        <v>128009999.99999999</v>
      </c>
      <c r="AD473" s="295">
        <v>166.79</v>
      </c>
      <c r="AE473" s="305">
        <f t="shared" si="21"/>
        <v>166790000</v>
      </c>
      <c r="AF473" s="306">
        <f t="shared" si="12"/>
        <v>0.51249999999999996</v>
      </c>
      <c r="AG473" s="304"/>
      <c r="AH473" s="304"/>
      <c r="AI473" s="323" t="s">
        <v>2584</v>
      </c>
      <c r="AJ473" s="302"/>
    </row>
    <row r="474" spans="1:36">
      <c r="A474" s="308" t="s">
        <v>2719</v>
      </c>
      <c r="B474" s="292">
        <f t="shared" si="22"/>
        <v>271.43</v>
      </c>
      <c r="C474" s="293">
        <f t="shared" si="1"/>
        <v>3.3928750000000001</v>
      </c>
      <c r="D474" s="294">
        <f t="shared" si="2"/>
        <v>3.3928750000000001</v>
      </c>
      <c r="E474" s="295">
        <v>80</v>
      </c>
      <c r="F474" s="295">
        <v>162</v>
      </c>
      <c r="G474" s="297">
        <f t="shared" si="4"/>
        <v>0.59683896400545255</v>
      </c>
      <c r="H474" s="296">
        <f t="shared" si="5"/>
        <v>109.43</v>
      </c>
      <c r="I474" s="298">
        <f t="shared" si="6"/>
        <v>0.40316103599454739</v>
      </c>
      <c r="J474" s="292">
        <f t="shared" si="20"/>
        <v>271430000</v>
      </c>
      <c r="K474" s="299">
        <v>2010</v>
      </c>
      <c r="L474" s="300" t="s">
        <v>18</v>
      </c>
      <c r="M474" s="301"/>
      <c r="N474" s="301"/>
      <c r="O474" s="301"/>
      <c r="P474" s="301">
        <v>10</v>
      </c>
      <c r="Q474" s="299">
        <v>30</v>
      </c>
      <c r="R474" s="321">
        <f t="shared" si="7"/>
        <v>20</v>
      </c>
      <c r="S474" s="299">
        <v>59</v>
      </c>
      <c r="T474" s="299">
        <v>50</v>
      </c>
      <c r="U474" s="312">
        <f t="shared" si="8"/>
        <v>9</v>
      </c>
      <c r="V474" s="312">
        <f t="shared" si="9"/>
        <v>54.5</v>
      </c>
      <c r="W474" s="312">
        <f t="shared" si="10"/>
        <v>-34.5</v>
      </c>
      <c r="X474" s="304" t="s">
        <v>1550</v>
      </c>
      <c r="Y474" s="304" t="s">
        <v>1550</v>
      </c>
      <c r="Z474" s="304" t="s">
        <v>1547</v>
      </c>
      <c r="AA474" s="294">
        <v>40.5</v>
      </c>
      <c r="AB474" s="292">
        <f t="shared" si="14"/>
        <v>40500000</v>
      </c>
      <c r="AC474" s="292">
        <f t="shared" si="15"/>
        <v>162000000</v>
      </c>
      <c r="AD474" s="295">
        <v>109.43</v>
      </c>
      <c r="AE474" s="305">
        <f t="shared" si="21"/>
        <v>109430000</v>
      </c>
      <c r="AF474" s="306">
        <f t="shared" si="12"/>
        <v>0.50624999999999998</v>
      </c>
      <c r="AG474" s="304"/>
      <c r="AH474" s="304"/>
      <c r="AI474" s="323" t="s">
        <v>2720</v>
      </c>
      <c r="AJ474" s="302"/>
    </row>
    <row r="475" spans="1:36">
      <c r="A475" s="308" t="s">
        <v>3201</v>
      </c>
      <c r="B475" s="292">
        <f t="shared" si="22"/>
        <v>201.59</v>
      </c>
      <c r="C475" s="293">
        <f t="shared" si="1"/>
        <v>2.5198749999999999</v>
      </c>
      <c r="D475" s="294">
        <f t="shared" si="2"/>
        <v>2.5198749999999999</v>
      </c>
      <c r="E475" s="295">
        <v>80</v>
      </c>
      <c r="F475" s="295">
        <v>100.25</v>
      </c>
      <c r="G475" s="297">
        <f t="shared" si="4"/>
        <v>0.49729649288159133</v>
      </c>
      <c r="H475" s="296">
        <f t="shared" si="5"/>
        <v>101.33999999999999</v>
      </c>
      <c r="I475" s="298">
        <f t="shared" si="6"/>
        <v>0.50270350711840861</v>
      </c>
      <c r="J475" s="292">
        <f t="shared" si="20"/>
        <v>201590000</v>
      </c>
      <c r="K475" s="299">
        <v>2010</v>
      </c>
      <c r="L475" s="300" t="s">
        <v>18</v>
      </c>
      <c r="M475" s="301"/>
      <c r="N475" s="301"/>
      <c r="O475" s="301"/>
      <c r="P475" s="301">
        <v>14</v>
      </c>
      <c r="Q475" s="299">
        <v>35</v>
      </c>
      <c r="R475" s="321">
        <f t="shared" si="7"/>
        <v>24.5</v>
      </c>
      <c r="S475" s="299">
        <v>36</v>
      </c>
      <c r="T475" s="299">
        <v>43</v>
      </c>
      <c r="U475" s="312">
        <f t="shared" si="8"/>
        <v>-7</v>
      </c>
      <c r="V475" s="312">
        <f t="shared" si="9"/>
        <v>39.5</v>
      </c>
      <c r="W475" s="312">
        <f t="shared" si="10"/>
        <v>-15</v>
      </c>
      <c r="X475" s="304" t="s">
        <v>1601</v>
      </c>
      <c r="Y475" s="304" t="s">
        <v>1806</v>
      </c>
      <c r="Z475" s="304" t="s">
        <v>1541</v>
      </c>
      <c r="AA475" s="294">
        <v>16.399999999999999</v>
      </c>
      <c r="AB475" s="292">
        <f t="shared" si="14"/>
        <v>16399999.999999998</v>
      </c>
      <c r="AC475" s="292">
        <f t="shared" si="15"/>
        <v>100250000</v>
      </c>
      <c r="AD475" s="295">
        <v>101.34</v>
      </c>
      <c r="AE475" s="305">
        <f t="shared" si="21"/>
        <v>101340000</v>
      </c>
      <c r="AF475" s="306">
        <f t="shared" si="12"/>
        <v>0.20499999999999999</v>
      </c>
      <c r="AG475" s="304"/>
      <c r="AH475" s="304"/>
      <c r="AI475" s="323" t="s">
        <v>3202</v>
      </c>
      <c r="AJ475" s="302"/>
    </row>
    <row r="476" spans="1:36">
      <c r="A476" s="308" t="s">
        <v>3603</v>
      </c>
      <c r="B476" s="292">
        <f t="shared" si="22"/>
        <v>157.11000000000001</v>
      </c>
      <c r="C476" s="293">
        <f t="shared" si="1"/>
        <v>1.9638750000000003</v>
      </c>
      <c r="D476" s="294">
        <f t="shared" si="2"/>
        <v>1.9638750000000003</v>
      </c>
      <c r="E476" s="295">
        <v>80</v>
      </c>
      <c r="F476" s="295">
        <v>94.84</v>
      </c>
      <c r="G476" s="297">
        <f t="shared" si="4"/>
        <v>0.60365349118452039</v>
      </c>
      <c r="H476" s="296">
        <f t="shared" si="5"/>
        <v>62.27000000000001</v>
      </c>
      <c r="I476" s="298">
        <f t="shared" si="6"/>
        <v>0.39634650881547961</v>
      </c>
      <c r="J476" s="292">
        <f t="shared" si="20"/>
        <v>157110000</v>
      </c>
      <c r="K476" s="299">
        <v>2010</v>
      </c>
      <c r="L476" s="300" t="s">
        <v>18</v>
      </c>
      <c r="M476" s="301"/>
      <c r="N476" s="301"/>
      <c r="O476" s="301"/>
      <c r="P476" s="301">
        <v>48</v>
      </c>
      <c r="Q476" s="299">
        <v>53</v>
      </c>
      <c r="R476" s="321">
        <f t="shared" si="7"/>
        <v>50.5</v>
      </c>
      <c r="S476" s="299">
        <v>68</v>
      </c>
      <c r="T476" s="299">
        <v>73</v>
      </c>
      <c r="U476" s="312">
        <f t="shared" si="8"/>
        <v>-5</v>
      </c>
      <c r="V476" s="312">
        <f t="shared" si="9"/>
        <v>70.5</v>
      </c>
      <c r="W476" s="312">
        <f t="shared" si="10"/>
        <v>-20</v>
      </c>
      <c r="X476" s="304" t="s">
        <v>1609</v>
      </c>
      <c r="Y476" s="304" t="s">
        <v>2737</v>
      </c>
      <c r="Z476" s="304" t="s">
        <v>1547</v>
      </c>
      <c r="AA476" s="294">
        <v>32.700000000000003</v>
      </c>
      <c r="AB476" s="292">
        <f t="shared" si="14"/>
        <v>32700000.000000004</v>
      </c>
      <c r="AC476" s="292">
        <f t="shared" si="15"/>
        <v>94840000</v>
      </c>
      <c r="AD476" s="295">
        <v>62.27</v>
      </c>
      <c r="AE476" s="305">
        <f t="shared" si="21"/>
        <v>62270000</v>
      </c>
      <c r="AF476" s="306">
        <f t="shared" si="12"/>
        <v>0.40875000000000006</v>
      </c>
      <c r="AG476" s="304"/>
      <c r="AH476" s="304"/>
      <c r="AI476" s="323" t="s">
        <v>3604</v>
      </c>
      <c r="AJ476" s="302"/>
    </row>
    <row r="477" spans="1:36">
      <c r="A477" s="308" t="s">
        <v>3759</v>
      </c>
      <c r="B477" s="292">
        <f t="shared" si="22"/>
        <v>140.08000000000001</v>
      </c>
      <c r="C477" s="293">
        <f t="shared" si="1"/>
        <v>1.7510000000000001</v>
      </c>
      <c r="D477" s="294">
        <f t="shared" si="2"/>
        <v>1.7510000000000001</v>
      </c>
      <c r="E477" s="295">
        <v>80</v>
      </c>
      <c r="F477" s="295">
        <v>55.68</v>
      </c>
      <c r="G477" s="297">
        <f t="shared" si="4"/>
        <v>0.39748715019988573</v>
      </c>
      <c r="H477" s="296">
        <f t="shared" si="5"/>
        <v>84.4</v>
      </c>
      <c r="I477" s="298">
        <f t="shared" si="6"/>
        <v>0.60251284980011421</v>
      </c>
      <c r="J477" s="292">
        <f t="shared" si="20"/>
        <v>140080000</v>
      </c>
      <c r="K477" s="299">
        <v>2010</v>
      </c>
      <c r="L477" s="300" t="s">
        <v>18</v>
      </c>
      <c r="M477" s="301"/>
      <c r="N477" s="301"/>
      <c r="O477" s="301"/>
      <c r="P477" s="301">
        <v>51</v>
      </c>
      <c r="Q477" s="299">
        <v>53</v>
      </c>
      <c r="R477" s="321">
        <f t="shared" si="7"/>
        <v>52</v>
      </c>
      <c r="S477" s="299">
        <v>65</v>
      </c>
      <c r="T477" s="299">
        <v>69</v>
      </c>
      <c r="U477" s="312">
        <f t="shared" si="8"/>
        <v>-4</v>
      </c>
      <c r="V477" s="312">
        <f t="shared" si="9"/>
        <v>67</v>
      </c>
      <c r="W477" s="312">
        <f t="shared" si="10"/>
        <v>-15</v>
      </c>
      <c r="X477" s="304" t="s">
        <v>1601</v>
      </c>
      <c r="Y477" s="304" t="s">
        <v>3760</v>
      </c>
      <c r="Z477" s="304" t="s">
        <v>1541</v>
      </c>
      <c r="AA477" s="294">
        <v>16.100000000000001</v>
      </c>
      <c r="AB477" s="292">
        <f t="shared" si="14"/>
        <v>16100000.000000002</v>
      </c>
      <c r="AC477" s="292">
        <f t="shared" si="15"/>
        <v>55680000</v>
      </c>
      <c r="AD477" s="295">
        <v>84.4</v>
      </c>
      <c r="AE477" s="305">
        <f t="shared" si="21"/>
        <v>84400000</v>
      </c>
      <c r="AF477" s="306">
        <f t="shared" si="12"/>
        <v>0.20125000000000001</v>
      </c>
      <c r="AG477" s="304"/>
      <c r="AH477" s="304"/>
      <c r="AI477" s="323" t="s">
        <v>3761</v>
      </c>
      <c r="AJ477" s="302"/>
    </row>
    <row r="478" spans="1:36">
      <c r="A478" s="308" t="s">
        <v>4389</v>
      </c>
      <c r="B478" s="292">
        <f t="shared" si="22"/>
        <v>81.12</v>
      </c>
      <c r="C478" s="293">
        <f t="shared" si="1"/>
        <v>1.014</v>
      </c>
      <c r="D478" s="294">
        <f t="shared" si="2"/>
        <v>1.014</v>
      </c>
      <c r="E478" s="295">
        <v>80</v>
      </c>
      <c r="F478" s="295">
        <v>43.31</v>
      </c>
      <c r="G478" s="297">
        <f t="shared" si="4"/>
        <v>0.53390039447731752</v>
      </c>
      <c r="H478" s="296">
        <f t="shared" si="5"/>
        <v>37.81</v>
      </c>
      <c r="I478" s="298">
        <f t="shared" si="6"/>
        <v>0.46609960552268243</v>
      </c>
      <c r="J478" s="292">
        <f t="shared" si="20"/>
        <v>81120000</v>
      </c>
      <c r="K478" s="299">
        <v>2010</v>
      </c>
      <c r="L478" s="300" t="s">
        <v>18</v>
      </c>
      <c r="M478" s="301"/>
      <c r="N478" s="301"/>
      <c r="O478" s="301"/>
      <c r="P478" s="301">
        <v>55</v>
      </c>
      <c r="Q478" s="299">
        <v>55</v>
      </c>
      <c r="R478" s="301">
        <f t="shared" si="7"/>
        <v>55</v>
      </c>
      <c r="S478" s="299">
        <v>56</v>
      </c>
      <c r="T478" s="299">
        <v>67</v>
      </c>
      <c r="U478" s="299">
        <f t="shared" si="8"/>
        <v>-11</v>
      </c>
      <c r="V478" s="299">
        <f t="shared" si="9"/>
        <v>61.5</v>
      </c>
      <c r="W478" s="301">
        <f t="shared" si="10"/>
        <v>-6.5</v>
      </c>
      <c r="X478" s="304" t="s">
        <v>1990</v>
      </c>
      <c r="Y478" s="304" t="s">
        <v>3903</v>
      </c>
      <c r="Z478" s="304" t="s">
        <v>1541</v>
      </c>
      <c r="AA478" s="294">
        <v>17.2</v>
      </c>
      <c r="AB478" s="292">
        <f t="shared" si="14"/>
        <v>17200000</v>
      </c>
      <c r="AC478" s="292">
        <f t="shared" si="15"/>
        <v>43310000</v>
      </c>
      <c r="AD478" s="295">
        <v>37.81</v>
      </c>
      <c r="AE478" s="305">
        <f t="shared" si="21"/>
        <v>37810000</v>
      </c>
      <c r="AF478" s="306">
        <f t="shared" si="12"/>
        <v>0.215</v>
      </c>
      <c r="AG478" s="304"/>
      <c r="AH478" s="304"/>
      <c r="AI478" s="323" t="s">
        <v>4390</v>
      </c>
      <c r="AJ478" s="302"/>
    </row>
    <row r="479" spans="1:36">
      <c r="A479" s="308" t="s">
        <v>2736</v>
      </c>
      <c r="B479" s="292">
        <f t="shared" si="22"/>
        <v>274.47000000000003</v>
      </c>
      <c r="C479" s="293">
        <f t="shared" si="1"/>
        <v>3.3471951219512199</v>
      </c>
      <c r="D479" s="294">
        <f t="shared" si="2"/>
        <v>3.3471951219512199</v>
      </c>
      <c r="E479" s="295">
        <v>82</v>
      </c>
      <c r="F479" s="295">
        <v>103.07</v>
      </c>
      <c r="G479" s="297">
        <f t="shared" si="4"/>
        <v>0.37552373665610078</v>
      </c>
      <c r="H479" s="296">
        <f t="shared" si="5"/>
        <v>171.40000000000003</v>
      </c>
      <c r="I479" s="298">
        <f t="shared" si="6"/>
        <v>0.62447626334389916</v>
      </c>
      <c r="J479" s="292">
        <f t="shared" si="20"/>
        <v>274470000</v>
      </c>
      <c r="K479" s="299">
        <v>2010</v>
      </c>
      <c r="L479" s="300" t="s">
        <v>18</v>
      </c>
      <c r="M479" s="301"/>
      <c r="N479" s="301"/>
      <c r="O479" s="301"/>
      <c r="P479" s="301">
        <v>40</v>
      </c>
      <c r="Q479" s="299">
        <v>45</v>
      </c>
      <c r="R479" s="301">
        <f t="shared" si="7"/>
        <v>42.5</v>
      </c>
      <c r="S479" s="299">
        <v>58</v>
      </c>
      <c r="T479" s="299">
        <v>63</v>
      </c>
      <c r="U479" s="299">
        <f t="shared" si="8"/>
        <v>-5</v>
      </c>
      <c r="V479" s="299">
        <f t="shared" si="9"/>
        <v>60.5</v>
      </c>
      <c r="W479" s="301">
        <f t="shared" si="10"/>
        <v>-18</v>
      </c>
      <c r="X479" s="304" t="s">
        <v>1609</v>
      </c>
      <c r="Y479" s="304" t="s">
        <v>2737</v>
      </c>
      <c r="Z479" s="304" t="s">
        <v>1547</v>
      </c>
      <c r="AA479" s="294">
        <v>34.799999999999997</v>
      </c>
      <c r="AB479" s="292">
        <f t="shared" si="14"/>
        <v>34800000</v>
      </c>
      <c r="AC479" s="292">
        <f t="shared" si="15"/>
        <v>103070000</v>
      </c>
      <c r="AD479" s="295">
        <v>171.4</v>
      </c>
      <c r="AE479" s="305">
        <f t="shared" si="21"/>
        <v>171400000</v>
      </c>
      <c r="AF479" s="306">
        <f t="shared" si="12"/>
        <v>0.42439024390243901</v>
      </c>
      <c r="AG479" s="304"/>
      <c r="AH479" s="304"/>
      <c r="AI479" s="323" t="s">
        <v>2738</v>
      </c>
      <c r="AJ479" s="302"/>
    </row>
    <row r="480" spans="1:36">
      <c r="A480" s="308" t="s">
        <v>4097</v>
      </c>
      <c r="B480" s="292">
        <f t="shared" si="22"/>
        <v>112.49000000000001</v>
      </c>
      <c r="C480" s="293">
        <f t="shared" si="1"/>
        <v>1.3234117647058825</v>
      </c>
      <c r="D480" s="294">
        <f t="shared" si="2"/>
        <v>1.3234117647058825</v>
      </c>
      <c r="E480" s="295">
        <v>85</v>
      </c>
      <c r="F480" s="295">
        <v>43.59</v>
      </c>
      <c r="G480" s="297">
        <f t="shared" si="4"/>
        <v>0.38750111120988534</v>
      </c>
      <c r="H480" s="296">
        <f t="shared" si="5"/>
        <v>68.899999999999991</v>
      </c>
      <c r="I480" s="298">
        <f t="shared" si="6"/>
        <v>0.6124988887901146</v>
      </c>
      <c r="J480" s="292">
        <f t="shared" si="20"/>
        <v>112490000.00000001</v>
      </c>
      <c r="K480" s="299">
        <v>2010</v>
      </c>
      <c r="L480" s="300" t="s">
        <v>18</v>
      </c>
      <c r="M480" s="301"/>
      <c r="N480" s="301"/>
      <c r="O480" s="301"/>
      <c r="P480" s="301">
        <v>13</v>
      </c>
      <c r="Q480" s="299">
        <v>30</v>
      </c>
      <c r="R480" s="321">
        <f t="shared" si="7"/>
        <v>21.5</v>
      </c>
      <c r="S480" s="299">
        <v>43</v>
      </c>
      <c r="T480" s="299">
        <v>52</v>
      </c>
      <c r="U480" s="312">
        <f t="shared" si="8"/>
        <v>-9</v>
      </c>
      <c r="V480" s="312">
        <f t="shared" si="9"/>
        <v>47.5</v>
      </c>
      <c r="W480" s="312">
        <f t="shared" si="10"/>
        <v>-26</v>
      </c>
      <c r="X480" s="304" t="s">
        <v>1609</v>
      </c>
      <c r="Y480" s="304" t="s">
        <v>4098</v>
      </c>
      <c r="Z480" s="304" t="s">
        <v>1557</v>
      </c>
      <c r="AA480" s="294">
        <v>12.3</v>
      </c>
      <c r="AB480" s="292">
        <f t="shared" si="14"/>
        <v>12300000</v>
      </c>
      <c r="AC480" s="292">
        <f t="shared" si="15"/>
        <v>43590000</v>
      </c>
      <c r="AD480" s="295">
        <v>68.900000000000006</v>
      </c>
      <c r="AE480" s="305">
        <f t="shared" si="21"/>
        <v>68900000</v>
      </c>
      <c r="AF480" s="306">
        <f t="shared" si="12"/>
        <v>0.14470588235294118</v>
      </c>
      <c r="AG480" s="304"/>
      <c r="AH480" s="304"/>
      <c r="AI480" s="323" t="s">
        <v>4099</v>
      </c>
      <c r="AJ480" s="302"/>
    </row>
    <row r="481" spans="1:36">
      <c r="A481" s="308" t="s">
        <v>3271</v>
      </c>
      <c r="B481" s="292">
        <f t="shared" si="22"/>
        <v>226.5</v>
      </c>
      <c r="C481" s="293">
        <f t="shared" si="1"/>
        <v>2.3842105263157896</v>
      </c>
      <c r="D481" s="294">
        <f t="shared" si="2"/>
        <v>2.3842105263157896</v>
      </c>
      <c r="E481" s="295">
        <v>95</v>
      </c>
      <c r="F481" s="295">
        <v>88.77</v>
      </c>
      <c r="G481" s="297">
        <f t="shared" si="4"/>
        <v>0.39192052980132447</v>
      </c>
      <c r="H481" s="296">
        <f t="shared" si="5"/>
        <v>137.72999999999999</v>
      </c>
      <c r="I481" s="298">
        <f t="shared" si="6"/>
        <v>0.60807947019867548</v>
      </c>
      <c r="J481" s="292">
        <f t="shared" si="20"/>
        <v>226500000</v>
      </c>
      <c r="K481" s="299">
        <v>2010</v>
      </c>
      <c r="L481" s="300" t="s">
        <v>18</v>
      </c>
      <c r="M481" s="301"/>
      <c r="N481" s="301"/>
      <c r="O481" s="301"/>
      <c r="P481" s="301">
        <v>50</v>
      </c>
      <c r="Q481" s="299">
        <v>47</v>
      </c>
      <c r="R481" s="301">
        <f t="shared" si="7"/>
        <v>48.5</v>
      </c>
      <c r="S481" s="299">
        <v>57</v>
      </c>
      <c r="T481" s="299">
        <v>52</v>
      </c>
      <c r="U481" s="299">
        <f t="shared" si="8"/>
        <v>5</v>
      </c>
      <c r="V481" s="299">
        <f t="shared" si="9"/>
        <v>54.5</v>
      </c>
      <c r="W481" s="301">
        <f t="shared" si="10"/>
        <v>-6</v>
      </c>
      <c r="X481" s="304" t="s">
        <v>1701</v>
      </c>
      <c r="Y481" s="304" t="s">
        <v>1904</v>
      </c>
      <c r="Z481" s="304" t="s">
        <v>1541</v>
      </c>
      <c r="AA481" s="294">
        <v>31.2</v>
      </c>
      <c r="AB481" s="292">
        <f t="shared" si="14"/>
        <v>31200000</v>
      </c>
      <c r="AC481" s="292">
        <f t="shared" si="15"/>
        <v>88770000</v>
      </c>
      <c r="AD481" s="295">
        <v>137.72999999999999</v>
      </c>
      <c r="AE481" s="305">
        <f t="shared" si="21"/>
        <v>137730000</v>
      </c>
      <c r="AF481" s="306">
        <f t="shared" si="12"/>
        <v>0.32842105263157895</v>
      </c>
      <c r="AG481" s="304"/>
      <c r="AH481" s="304"/>
      <c r="AI481" s="323" t="s">
        <v>3272</v>
      </c>
      <c r="AJ481" s="302"/>
    </row>
    <row r="482" spans="1:36">
      <c r="A482" s="308" t="s">
        <v>3723</v>
      </c>
      <c r="B482" s="292">
        <f t="shared" si="22"/>
        <v>167.8</v>
      </c>
      <c r="C482" s="293">
        <f t="shared" si="1"/>
        <v>1.7663157894736843</v>
      </c>
      <c r="D482" s="294">
        <f t="shared" si="2"/>
        <v>1.7663157894736843</v>
      </c>
      <c r="E482" s="295">
        <v>95</v>
      </c>
      <c r="F482" s="295">
        <v>81.56</v>
      </c>
      <c r="G482" s="297">
        <f t="shared" si="4"/>
        <v>0.48605482717520854</v>
      </c>
      <c r="H482" s="296">
        <f t="shared" si="5"/>
        <v>86.240000000000009</v>
      </c>
      <c r="I482" s="298">
        <f t="shared" si="6"/>
        <v>0.51394517282479146</v>
      </c>
      <c r="J482" s="292">
        <f t="shared" si="20"/>
        <v>167800000</v>
      </c>
      <c r="K482" s="299">
        <v>2010</v>
      </c>
      <c r="L482" s="300" t="s">
        <v>18</v>
      </c>
      <c r="M482" s="301"/>
      <c r="N482" s="301"/>
      <c r="O482" s="301"/>
      <c r="P482" s="301">
        <v>86</v>
      </c>
      <c r="Q482" s="299">
        <v>69</v>
      </c>
      <c r="R482" s="321">
        <f t="shared" si="7"/>
        <v>77.5</v>
      </c>
      <c r="S482" s="299">
        <v>73</v>
      </c>
      <c r="T482" s="299">
        <v>68</v>
      </c>
      <c r="U482" s="312">
        <f t="shared" si="8"/>
        <v>5</v>
      </c>
      <c r="V482" s="312">
        <f t="shared" si="9"/>
        <v>70.5</v>
      </c>
      <c r="W482" s="312">
        <f t="shared" si="10"/>
        <v>7</v>
      </c>
      <c r="X482" s="304" t="s">
        <v>1609</v>
      </c>
      <c r="Y482" s="304" t="s">
        <v>2189</v>
      </c>
      <c r="Z482" s="304" t="s">
        <v>1536</v>
      </c>
      <c r="AA482" s="294">
        <v>22.69</v>
      </c>
      <c r="AB482" s="292">
        <f t="shared" si="14"/>
        <v>22690000</v>
      </c>
      <c r="AC482" s="292">
        <f t="shared" si="15"/>
        <v>81560000</v>
      </c>
      <c r="AD482" s="295">
        <v>86.24</v>
      </c>
      <c r="AE482" s="305">
        <f t="shared" si="21"/>
        <v>86240000</v>
      </c>
      <c r="AF482" s="306">
        <f t="shared" si="12"/>
        <v>0.23884210526315791</v>
      </c>
      <c r="AG482" s="304"/>
      <c r="AH482" s="304"/>
      <c r="AI482" s="323" t="s">
        <v>3724</v>
      </c>
      <c r="AJ482" s="302"/>
    </row>
    <row r="483" spans="1:36">
      <c r="A483" s="308" t="s">
        <v>522</v>
      </c>
      <c r="B483" s="292">
        <f t="shared" si="22"/>
        <v>310.64999999999998</v>
      </c>
      <c r="C483" s="293">
        <f t="shared" si="1"/>
        <v>3.1064999999999996</v>
      </c>
      <c r="D483" s="294">
        <f t="shared" si="2"/>
        <v>3.1064999999999996</v>
      </c>
      <c r="E483" s="295">
        <v>100</v>
      </c>
      <c r="F483" s="295">
        <v>148.44</v>
      </c>
      <c r="G483" s="297">
        <f t="shared" si="4"/>
        <v>0.47783679381941097</v>
      </c>
      <c r="H483" s="296">
        <f t="shared" si="5"/>
        <v>162.20999999999998</v>
      </c>
      <c r="I483" s="298">
        <f t="shared" si="6"/>
        <v>0.52216320618058909</v>
      </c>
      <c r="J483" s="292">
        <f t="shared" si="20"/>
        <v>310650000</v>
      </c>
      <c r="K483" s="299">
        <v>2010</v>
      </c>
      <c r="L483" s="300" t="s">
        <v>18</v>
      </c>
      <c r="M483" s="301"/>
      <c r="N483" s="301"/>
      <c r="O483" s="301"/>
      <c r="P483" s="301">
        <v>9</v>
      </c>
      <c r="Q483" s="299">
        <v>27</v>
      </c>
      <c r="R483" s="301">
        <f t="shared" si="7"/>
        <v>18</v>
      </c>
      <c r="S483" s="299">
        <v>40</v>
      </c>
      <c r="T483" s="299">
        <v>42</v>
      </c>
      <c r="U483" s="299">
        <f t="shared" si="8"/>
        <v>-2</v>
      </c>
      <c r="V483" s="299">
        <f t="shared" si="9"/>
        <v>41</v>
      </c>
      <c r="W483" s="301">
        <f t="shared" si="10"/>
        <v>-23</v>
      </c>
      <c r="X483" s="304" t="s">
        <v>1550</v>
      </c>
      <c r="Y483" s="304" t="s">
        <v>1550</v>
      </c>
      <c r="Z483" s="304" t="s">
        <v>1557</v>
      </c>
      <c r="AA483" s="294">
        <v>30.83</v>
      </c>
      <c r="AB483" s="292">
        <f t="shared" si="14"/>
        <v>30830000</v>
      </c>
      <c r="AC483" s="292">
        <f t="shared" si="15"/>
        <v>148440000</v>
      </c>
      <c r="AD483" s="295">
        <v>162.21</v>
      </c>
      <c r="AE483" s="305">
        <f t="shared" si="21"/>
        <v>162210000</v>
      </c>
      <c r="AF483" s="306">
        <f t="shared" si="12"/>
        <v>0.30829999999999996</v>
      </c>
      <c r="AG483" s="304"/>
      <c r="AH483" s="304"/>
      <c r="AI483" s="323" t="s">
        <v>2868</v>
      </c>
      <c r="AJ483" s="302"/>
    </row>
    <row r="484" spans="1:36">
      <c r="A484" s="308" t="s">
        <v>2984</v>
      </c>
      <c r="B484" s="292">
        <f t="shared" si="22"/>
        <v>288.35000000000002</v>
      </c>
      <c r="C484" s="293">
        <f t="shared" si="1"/>
        <v>2.8835000000000002</v>
      </c>
      <c r="D484" s="294">
        <f t="shared" si="2"/>
        <v>2.8835000000000002</v>
      </c>
      <c r="E484" s="295">
        <v>100</v>
      </c>
      <c r="F484" s="295">
        <v>95.35</v>
      </c>
      <c r="G484" s="297">
        <f t="shared" si="4"/>
        <v>0.33067452748396042</v>
      </c>
      <c r="H484" s="296">
        <f t="shared" si="5"/>
        <v>193.00000000000003</v>
      </c>
      <c r="I484" s="298">
        <f t="shared" si="6"/>
        <v>0.66932547251603958</v>
      </c>
      <c r="J484" s="292">
        <f t="shared" si="20"/>
        <v>288350000</v>
      </c>
      <c r="K484" s="299">
        <v>2010</v>
      </c>
      <c r="L484" s="300" t="s">
        <v>18</v>
      </c>
      <c r="M484" s="301"/>
      <c r="N484" s="301"/>
      <c r="O484" s="301"/>
      <c r="P484" s="301">
        <v>15</v>
      </c>
      <c r="Q484" s="299">
        <v>27</v>
      </c>
      <c r="R484" s="301">
        <f t="shared" si="7"/>
        <v>21</v>
      </c>
      <c r="S484" s="299">
        <v>49</v>
      </c>
      <c r="T484" s="299">
        <v>41</v>
      </c>
      <c r="U484" s="299">
        <f t="shared" si="8"/>
        <v>8</v>
      </c>
      <c r="V484" s="299">
        <f t="shared" si="9"/>
        <v>45</v>
      </c>
      <c r="W484" s="301">
        <f t="shared" si="10"/>
        <v>-24</v>
      </c>
      <c r="X484" s="304" t="s">
        <v>1550</v>
      </c>
      <c r="Y484" s="304" t="s">
        <v>1623</v>
      </c>
      <c r="Z484" s="304" t="s">
        <v>1557</v>
      </c>
      <c r="AA484" s="294">
        <v>31</v>
      </c>
      <c r="AB484" s="292">
        <f t="shared" si="14"/>
        <v>31000000</v>
      </c>
      <c r="AC484" s="292">
        <f t="shared" si="15"/>
        <v>95350000</v>
      </c>
      <c r="AD484" s="295">
        <v>193</v>
      </c>
      <c r="AE484" s="305">
        <f t="shared" si="21"/>
        <v>193000000</v>
      </c>
      <c r="AF484" s="306">
        <f t="shared" si="12"/>
        <v>0.31</v>
      </c>
      <c r="AG484" s="304"/>
      <c r="AH484" s="304"/>
      <c r="AI484" s="323" t="s">
        <v>2985</v>
      </c>
      <c r="AJ484" s="302"/>
    </row>
    <row r="485" spans="1:36">
      <c r="A485" s="308" t="s">
        <v>3026</v>
      </c>
      <c r="B485" s="292">
        <f t="shared" si="22"/>
        <v>278.35000000000002</v>
      </c>
      <c r="C485" s="293">
        <f t="shared" si="1"/>
        <v>2.7835000000000001</v>
      </c>
      <c r="D485" s="294">
        <f t="shared" si="2"/>
        <v>2.7835000000000001</v>
      </c>
      <c r="E485" s="295">
        <v>100</v>
      </c>
      <c r="F485" s="295">
        <v>67.63</v>
      </c>
      <c r="G485" s="297">
        <f t="shared" si="4"/>
        <v>0.24296748697682771</v>
      </c>
      <c r="H485" s="296">
        <f t="shared" si="5"/>
        <v>210.72000000000003</v>
      </c>
      <c r="I485" s="298">
        <f t="shared" si="6"/>
        <v>0.75703251302317232</v>
      </c>
      <c r="J485" s="292">
        <f t="shared" si="20"/>
        <v>278350000</v>
      </c>
      <c r="K485" s="299">
        <v>2010</v>
      </c>
      <c r="L485" s="300" t="s">
        <v>18</v>
      </c>
      <c r="M485" s="301"/>
      <c r="N485" s="301"/>
      <c r="O485" s="301"/>
      <c r="P485" s="301">
        <v>20</v>
      </c>
      <c r="Q485" s="299">
        <v>37</v>
      </c>
      <c r="R485" s="301">
        <f t="shared" si="7"/>
        <v>28.5</v>
      </c>
      <c r="S485" s="299">
        <v>44</v>
      </c>
      <c r="T485" s="299">
        <v>51</v>
      </c>
      <c r="U485" s="299">
        <f t="shared" si="8"/>
        <v>-7</v>
      </c>
      <c r="V485" s="299">
        <f t="shared" si="9"/>
        <v>47.5</v>
      </c>
      <c r="W485" s="301">
        <f t="shared" si="10"/>
        <v>-19</v>
      </c>
      <c r="X485" s="304" t="s">
        <v>1609</v>
      </c>
      <c r="Y485" s="304" t="s">
        <v>3027</v>
      </c>
      <c r="Z485" s="304" t="s">
        <v>1547</v>
      </c>
      <c r="AA485" s="294">
        <v>16</v>
      </c>
      <c r="AB485" s="292">
        <f t="shared" si="14"/>
        <v>16000000</v>
      </c>
      <c r="AC485" s="292">
        <f t="shared" si="15"/>
        <v>67630000</v>
      </c>
      <c r="AD485" s="295">
        <v>210.72</v>
      </c>
      <c r="AE485" s="305">
        <f t="shared" si="21"/>
        <v>210720000</v>
      </c>
      <c r="AF485" s="306">
        <f t="shared" si="12"/>
        <v>0.16</v>
      </c>
      <c r="AG485" s="304"/>
      <c r="AH485" s="304"/>
      <c r="AI485" s="323" t="s">
        <v>3028</v>
      </c>
      <c r="AJ485" s="302"/>
    </row>
    <row r="486" spans="1:36">
      <c r="A486" s="308" t="s">
        <v>3717</v>
      </c>
      <c r="B486" s="292">
        <f t="shared" si="22"/>
        <v>177.24</v>
      </c>
      <c r="C486" s="293">
        <f t="shared" si="1"/>
        <v>1.7724000000000002</v>
      </c>
      <c r="D486" s="294">
        <f t="shared" si="2"/>
        <v>1.7724000000000002</v>
      </c>
      <c r="E486" s="295">
        <v>100</v>
      </c>
      <c r="F486" s="295">
        <v>77.22</v>
      </c>
      <c r="G486" s="297">
        <f t="shared" si="4"/>
        <v>0.43568043331076506</v>
      </c>
      <c r="H486" s="296">
        <f t="shared" si="5"/>
        <v>100.02</v>
      </c>
      <c r="I486" s="298">
        <f t="shared" si="6"/>
        <v>0.56431956668923489</v>
      </c>
      <c r="J486" s="292">
        <f t="shared" si="20"/>
        <v>177240000</v>
      </c>
      <c r="K486" s="299">
        <v>2010</v>
      </c>
      <c r="L486" s="300" t="s">
        <v>18</v>
      </c>
      <c r="M486" s="301"/>
      <c r="N486" s="301"/>
      <c r="O486" s="301"/>
      <c r="P486" s="301">
        <v>47</v>
      </c>
      <c r="Q486" s="299">
        <v>47</v>
      </c>
      <c r="R486" s="321">
        <f t="shared" si="7"/>
        <v>47</v>
      </c>
      <c r="S486" s="299">
        <v>71</v>
      </c>
      <c r="T486" s="299">
        <v>72</v>
      </c>
      <c r="U486" s="312">
        <f t="shared" si="8"/>
        <v>-1</v>
      </c>
      <c r="V486" s="312">
        <f t="shared" si="9"/>
        <v>71.5</v>
      </c>
      <c r="W486" s="312">
        <f t="shared" si="10"/>
        <v>-24.5</v>
      </c>
      <c r="X486" s="304" t="s">
        <v>1609</v>
      </c>
      <c r="Y486" s="304" t="s">
        <v>2737</v>
      </c>
      <c r="Z486" s="304" t="s">
        <v>1541</v>
      </c>
      <c r="AA486" s="294">
        <v>25.7</v>
      </c>
      <c r="AB486" s="292">
        <f t="shared" si="14"/>
        <v>25700000</v>
      </c>
      <c r="AC486" s="292">
        <f t="shared" si="15"/>
        <v>77220000</v>
      </c>
      <c r="AD486" s="295">
        <v>100.02</v>
      </c>
      <c r="AE486" s="305">
        <f t="shared" si="21"/>
        <v>100020000</v>
      </c>
      <c r="AF486" s="306">
        <f t="shared" si="12"/>
        <v>0.25700000000000001</v>
      </c>
      <c r="AG486" s="304"/>
      <c r="AH486" s="304"/>
      <c r="AI486" s="323" t="s">
        <v>3718</v>
      </c>
      <c r="AJ486" s="302"/>
    </row>
    <row r="487" spans="1:36">
      <c r="A487" s="308" t="s">
        <v>3785</v>
      </c>
      <c r="B487" s="292">
        <f t="shared" si="22"/>
        <v>170.43</v>
      </c>
      <c r="C487" s="293">
        <f t="shared" si="1"/>
        <v>1.7043000000000001</v>
      </c>
      <c r="D487" s="294">
        <f t="shared" si="2"/>
        <v>1.7043000000000001</v>
      </c>
      <c r="E487" s="295">
        <v>100</v>
      </c>
      <c r="F487" s="295">
        <v>119.22</v>
      </c>
      <c r="G487" s="297">
        <f t="shared" si="4"/>
        <v>0.69952473156134476</v>
      </c>
      <c r="H487" s="296">
        <f t="shared" si="5"/>
        <v>51.210000000000008</v>
      </c>
      <c r="I487" s="298">
        <f t="shared" si="6"/>
        <v>0.30047526843865519</v>
      </c>
      <c r="J487" s="292">
        <f t="shared" si="20"/>
        <v>170430000</v>
      </c>
      <c r="K487" s="299">
        <v>2010</v>
      </c>
      <c r="L487" s="300" t="s">
        <v>18</v>
      </c>
      <c r="M487" s="301"/>
      <c r="N487" s="301"/>
      <c r="O487" s="301"/>
      <c r="P487" s="301">
        <v>78</v>
      </c>
      <c r="Q487" s="299">
        <v>64</v>
      </c>
      <c r="R487" s="321">
        <f t="shared" si="7"/>
        <v>71</v>
      </c>
      <c r="S487" s="299">
        <v>57</v>
      </c>
      <c r="T487" s="299">
        <v>67</v>
      </c>
      <c r="U487" s="312">
        <f t="shared" si="8"/>
        <v>-10</v>
      </c>
      <c r="V487" s="312">
        <f t="shared" si="9"/>
        <v>62</v>
      </c>
      <c r="W487" s="312">
        <f t="shared" si="10"/>
        <v>9</v>
      </c>
      <c r="X487" s="304" t="s">
        <v>1609</v>
      </c>
      <c r="Y487" s="304" t="s">
        <v>1965</v>
      </c>
      <c r="Z487" s="304" t="s">
        <v>1547</v>
      </c>
      <c r="AA487" s="294">
        <v>35.5</v>
      </c>
      <c r="AB487" s="292">
        <f t="shared" si="14"/>
        <v>35500000</v>
      </c>
      <c r="AC487" s="292">
        <f t="shared" si="15"/>
        <v>119220000</v>
      </c>
      <c r="AD487" s="295">
        <v>51.21</v>
      </c>
      <c r="AE487" s="305">
        <f t="shared" si="21"/>
        <v>51210000</v>
      </c>
      <c r="AF487" s="306">
        <f t="shared" si="12"/>
        <v>0.35499999999999998</v>
      </c>
      <c r="AG487" s="304"/>
      <c r="AH487" s="304"/>
      <c r="AI487" s="323" t="s">
        <v>3786</v>
      </c>
      <c r="AJ487" s="302"/>
    </row>
    <row r="488" spans="1:36">
      <c r="A488" s="308" t="s">
        <v>4450</v>
      </c>
      <c r="B488" s="292">
        <f t="shared" si="22"/>
        <v>94.88</v>
      </c>
      <c r="C488" s="293">
        <f t="shared" si="1"/>
        <v>0.94879999999999998</v>
      </c>
      <c r="D488" s="294">
        <f t="shared" si="2"/>
        <v>0.94879999999999998</v>
      </c>
      <c r="E488" s="295">
        <v>100</v>
      </c>
      <c r="F488" s="295">
        <v>35.049999999999997</v>
      </c>
      <c r="G488" s="297">
        <f t="shared" si="4"/>
        <v>0.36941399662731872</v>
      </c>
      <c r="H488" s="296">
        <f t="shared" si="5"/>
        <v>59.830000000000005</v>
      </c>
      <c r="I488" s="298">
        <f t="shared" si="6"/>
        <v>0.63058600337268134</v>
      </c>
      <c r="J488" s="292">
        <f t="shared" si="20"/>
        <v>94880000</v>
      </c>
      <c r="K488" s="299">
        <v>2010</v>
      </c>
      <c r="L488" s="300" t="s">
        <v>18</v>
      </c>
      <c r="M488" s="301"/>
      <c r="N488" s="301"/>
      <c r="O488" s="301"/>
      <c r="P488" s="301">
        <v>53</v>
      </c>
      <c r="Q488" s="299">
        <v>63</v>
      </c>
      <c r="R488" s="321">
        <f t="shared" si="7"/>
        <v>58</v>
      </c>
      <c r="S488" s="299">
        <v>60</v>
      </c>
      <c r="T488" s="299">
        <v>66</v>
      </c>
      <c r="U488" s="312">
        <f t="shared" si="8"/>
        <v>-6</v>
      </c>
      <c r="V488" s="312">
        <f t="shared" si="9"/>
        <v>63</v>
      </c>
      <c r="W488" s="312">
        <f t="shared" si="10"/>
        <v>-5</v>
      </c>
      <c r="X488" s="304" t="s">
        <v>1609</v>
      </c>
      <c r="Y488" s="304" t="s">
        <v>2189</v>
      </c>
      <c r="Z488" s="304" t="s">
        <v>1541</v>
      </c>
      <c r="AA488" s="294">
        <v>14.3</v>
      </c>
      <c r="AB488" s="292">
        <f t="shared" si="14"/>
        <v>14300000</v>
      </c>
      <c r="AC488" s="292">
        <f t="shared" si="15"/>
        <v>35050000</v>
      </c>
      <c r="AD488" s="295">
        <v>59.83</v>
      </c>
      <c r="AE488" s="305">
        <f t="shared" si="21"/>
        <v>59830000</v>
      </c>
      <c r="AF488" s="306">
        <f t="shared" si="12"/>
        <v>0.14300000000000002</v>
      </c>
      <c r="AG488" s="304"/>
      <c r="AH488" s="304"/>
      <c r="AI488" s="323" t="s">
        <v>4451</v>
      </c>
      <c r="AJ488" s="302"/>
    </row>
    <row r="489" spans="1:36">
      <c r="A489" s="308" t="s">
        <v>3121</v>
      </c>
      <c r="B489" s="292">
        <f t="shared" si="22"/>
        <v>293.5</v>
      </c>
      <c r="C489" s="293">
        <f t="shared" si="1"/>
        <v>2.668181818181818</v>
      </c>
      <c r="D489" s="294">
        <f t="shared" si="2"/>
        <v>2.668181818181818</v>
      </c>
      <c r="E489" s="295">
        <v>110</v>
      </c>
      <c r="F489" s="295">
        <v>118.31</v>
      </c>
      <c r="G489" s="297">
        <f t="shared" si="4"/>
        <v>0.40310051107325384</v>
      </c>
      <c r="H489" s="296">
        <f t="shared" si="5"/>
        <v>175.19</v>
      </c>
      <c r="I489" s="298">
        <f t="shared" si="6"/>
        <v>0.59689948892674616</v>
      </c>
      <c r="J489" s="292">
        <f t="shared" si="20"/>
        <v>293500000</v>
      </c>
      <c r="K489" s="299">
        <v>2010</v>
      </c>
      <c r="L489" s="300" t="s">
        <v>18</v>
      </c>
      <c r="M489" s="301"/>
      <c r="N489" s="301"/>
      <c r="O489" s="301"/>
      <c r="P489" s="301">
        <v>62</v>
      </c>
      <c r="Q489" s="299">
        <v>65</v>
      </c>
      <c r="R489" s="301">
        <f t="shared" si="7"/>
        <v>63.5</v>
      </c>
      <c r="S489" s="299">
        <v>62</v>
      </c>
      <c r="T489" s="299">
        <v>65</v>
      </c>
      <c r="U489" s="299">
        <f t="shared" si="8"/>
        <v>-3</v>
      </c>
      <c r="V489" s="299">
        <f t="shared" si="9"/>
        <v>63.5</v>
      </c>
      <c r="W489" s="301">
        <f t="shared" si="10"/>
        <v>0</v>
      </c>
      <c r="X489" s="304" t="s">
        <v>1609</v>
      </c>
      <c r="Y489" s="304" t="s">
        <v>3122</v>
      </c>
      <c r="Z489" s="304" t="s">
        <v>1547</v>
      </c>
      <c r="AA489" s="294">
        <v>36</v>
      </c>
      <c r="AB489" s="292">
        <f t="shared" si="14"/>
        <v>36000000</v>
      </c>
      <c r="AC489" s="292">
        <f t="shared" si="15"/>
        <v>118310000</v>
      </c>
      <c r="AD489" s="295">
        <v>175.19</v>
      </c>
      <c r="AE489" s="305">
        <f t="shared" si="21"/>
        <v>175190000</v>
      </c>
      <c r="AF489" s="306">
        <f t="shared" si="12"/>
        <v>0.32727272727272727</v>
      </c>
      <c r="AG489" s="304"/>
      <c r="AH489" s="304"/>
      <c r="AI489" s="323" t="s">
        <v>3123</v>
      </c>
      <c r="AJ489" s="302"/>
    </row>
    <row r="490" spans="1:36">
      <c r="A490" s="308" t="s">
        <v>3480</v>
      </c>
      <c r="B490" s="292">
        <f t="shared" si="22"/>
        <v>237.38</v>
      </c>
      <c r="C490" s="293">
        <f t="shared" si="1"/>
        <v>2.1194642857142858</v>
      </c>
      <c r="D490" s="294">
        <f t="shared" si="2"/>
        <v>2.1194642857142858</v>
      </c>
      <c r="E490" s="295">
        <v>112</v>
      </c>
      <c r="F490" s="295">
        <v>42.78</v>
      </c>
      <c r="G490" s="297">
        <f t="shared" si="4"/>
        <v>0.18021737298845733</v>
      </c>
      <c r="H490" s="296">
        <f t="shared" si="5"/>
        <v>194.6</v>
      </c>
      <c r="I490" s="298">
        <f t="shared" si="6"/>
        <v>0.8197826270115427</v>
      </c>
      <c r="J490" s="292">
        <f t="shared" si="20"/>
        <v>237380000</v>
      </c>
      <c r="K490" s="299">
        <v>2010</v>
      </c>
      <c r="L490" s="300" t="s">
        <v>18</v>
      </c>
      <c r="M490" s="301"/>
      <c r="N490" s="301"/>
      <c r="O490" s="301"/>
      <c r="P490" s="301">
        <v>21</v>
      </c>
      <c r="Q490" s="299">
        <v>33</v>
      </c>
      <c r="R490" s="301">
        <f t="shared" si="7"/>
        <v>27</v>
      </c>
      <c r="S490" s="299">
        <v>31</v>
      </c>
      <c r="T490" s="299">
        <v>44</v>
      </c>
      <c r="U490" s="299">
        <f t="shared" si="8"/>
        <v>-13</v>
      </c>
      <c r="V490" s="299">
        <f t="shared" si="9"/>
        <v>37.5</v>
      </c>
      <c r="W490" s="301">
        <f t="shared" si="10"/>
        <v>-10.5</v>
      </c>
      <c r="X490" s="304" t="s">
        <v>1701</v>
      </c>
      <c r="Y490" s="304" t="s">
        <v>3088</v>
      </c>
      <c r="Z490" s="304" t="s">
        <v>1541</v>
      </c>
      <c r="AA490" s="294">
        <v>6.3</v>
      </c>
      <c r="AB490" s="292">
        <f t="shared" si="14"/>
        <v>6300000</v>
      </c>
      <c r="AC490" s="292">
        <f t="shared" si="15"/>
        <v>42780000</v>
      </c>
      <c r="AD490" s="295">
        <v>194.6</v>
      </c>
      <c r="AE490" s="305">
        <f t="shared" si="21"/>
        <v>194600000</v>
      </c>
      <c r="AF490" s="306">
        <f t="shared" si="12"/>
        <v>5.6250000000000001E-2</v>
      </c>
      <c r="AG490" s="304"/>
      <c r="AH490" s="304"/>
      <c r="AI490" s="323" t="s">
        <v>3481</v>
      </c>
      <c r="AJ490" s="302"/>
    </row>
    <row r="491" spans="1:36">
      <c r="A491" s="308" t="s">
        <v>3386</v>
      </c>
      <c r="B491" s="292">
        <f t="shared" si="22"/>
        <v>261.93</v>
      </c>
      <c r="C491" s="293">
        <f t="shared" si="1"/>
        <v>2.2387179487179489</v>
      </c>
      <c r="D491" s="294">
        <f t="shared" si="2"/>
        <v>2.2387179487179489</v>
      </c>
      <c r="E491" s="295">
        <v>117</v>
      </c>
      <c r="F491" s="295">
        <v>76.42</v>
      </c>
      <c r="G491" s="297">
        <f t="shared" si="4"/>
        <v>0.2917573397472607</v>
      </c>
      <c r="H491" s="296">
        <f t="shared" si="5"/>
        <v>185.51000000000002</v>
      </c>
      <c r="I491" s="298">
        <f t="shared" si="6"/>
        <v>0.7082426602527393</v>
      </c>
      <c r="J491" s="292">
        <f t="shared" si="20"/>
        <v>261930000</v>
      </c>
      <c r="K491" s="299">
        <v>2010</v>
      </c>
      <c r="L491" s="300" t="s">
        <v>18</v>
      </c>
      <c r="M491" s="301"/>
      <c r="N491" s="301"/>
      <c r="O491" s="301"/>
      <c r="P491" s="301">
        <v>53</v>
      </c>
      <c r="Q491" s="299">
        <v>46</v>
      </c>
      <c r="R491" s="301">
        <f t="shared" si="7"/>
        <v>49.5</v>
      </c>
      <c r="S491" s="299">
        <v>52</v>
      </c>
      <c r="T491" s="299">
        <v>64</v>
      </c>
      <c r="U491" s="299">
        <f t="shared" si="8"/>
        <v>-12</v>
      </c>
      <c r="V491" s="299">
        <f t="shared" si="9"/>
        <v>58</v>
      </c>
      <c r="W491" s="301">
        <f t="shared" si="10"/>
        <v>-8.5</v>
      </c>
      <c r="X491" s="304" t="s">
        <v>1609</v>
      </c>
      <c r="Y491" s="304" t="s">
        <v>2706</v>
      </c>
      <c r="Z491" s="304" t="s">
        <v>1547</v>
      </c>
      <c r="AA491" s="294">
        <v>20.2</v>
      </c>
      <c r="AB491" s="292">
        <f t="shared" si="14"/>
        <v>20200000</v>
      </c>
      <c r="AC491" s="292">
        <f t="shared" si="15"/>
        <v>76420000</v>
      </c>
      <c r="AD491" s="295">
        <v>185.51</v>
      </c>
      <c r="AE491" s="305">
        <f t="shared" si="21"/>
        <v>185510000</v>
      </c>
      <c r="AF491" s="306">
        <f t="shared" si="12"/>
        <v>0.17264957264957265</v>
      </c>
      <c r="AG491" s="304"/>
      <c r="AH491" s="304"/>
      <c r="AI491" s="323" t="s">
        <v>3387</v>
      </c>
      <c r="AJ491" s="302"/>
    </row>
    <row r="492" spans="1:36">
      <c r="A492" s="333" t="s">
        <v>1903</v>
      </c>
      <c r="B492" s="292">
        <f t="shared" si="22"/>
        <v>959.3</v>
      </c>
      <c r="C492" s="293">
        <f t="shared" si="1"/>
        <v>7.6743999999999994</v>
      </c>
      <c r="D492" s="294">
        <f t="shared" si="2"/>
        <v>7.6743999999999994</v>
      </c>
      <c r="E492" s="296">
        <v>125</v>
      </c>
      <c r="F492" s="296">
        <v>295</v>
      </c>
      <c r="G492" s="297">
        <f t="shared" si="4"/>
        <v>0.30751589700823517</v>
      </c>
      <c r="H492" s="296">
        <f t="shared" si="5"/>
        <v>664.30000000000007</v>
      </c>
      <c r="I492" s="298">
        <f t="shared" si="6"/>
        <v>0.69248410299176488</v>
      </c>
      <c r="J492" s="292">
        <f t="shared" si="20"/>
        <v>959300000</v>
      </c>
      <c r="K492" s="299">
        <v>2010</v>
      </c>
      <c r="L492" s="300" t="s">
        <v>18</v>
      </c>
      <c r="M492" s="334"/>
      <c r="N492" s="334"/>
      <c r="O492" s="334"/>
      <c r="P492" s="334">
        <v>79</v>
      </c>
      <c r="Q492" s="299">
        <v>65</v>
      </c>
      <c r="R492" s="321">
        <f t="shared" si="7"/>
        <v>72</v>
      </c>
      <c r="S492" s="317">
        <v>87</v>
      </c>
      <c r="T492" s="299">
        <v>75</v>
      </c>
      <c r="U492" s="292">
        <f t="shared" si="8"/>
        <v>12</v>
      </c>
      <c r="V492" s="299">
        <f t="shared" si="9"/>
        <v>81</v>
      </c>
      <c r="W492" s="321">
        <f t="shared" si="10"/>
        <v>-9</v>
      </c>
      <c r="X492" s="304" t="s">
        <v>1701</v>
      </c>
      <c r="Y492" s="304" t="s">
        <v>1904</v>
      </c>
      <c r="Z492" s="318" t="s">
        <v>1557</v>
      </c>
      <c r="AA492" s="331">
        <v>125</v>
      </c>
      <c r="AB492" s="292">
        <f t="shared" si="14"/>
        <v>125000000</v>
      </c>
      <c r="AC492" s="292">
        <f t="shared" si="15"/>
        <v>295000000</v>
      </c>
      <c r="AD492" s="296">
        <v>664.3</v>
      </c>
      <c r="AE492" s="305">
        <f t="shared" si="21"/>
        <v>664300000</v>
      </c>
      <c r="AF492" s="306">
        <f t="shared" si="12"/>
        <v>1</v>
      </c>
      <c r="AG492" s="304"/>
      <c r="AH492" s="304"/>
      <c r="AI492" s="323" t="s">
        <v>1905</v>
      </c>
      <c r="AJ492" s="302"/>
    </row>
    <row r="493" spans="1:36">
      <c r="A493" s="308" t="s">
        <v>192</v>
      </c>
      <c r="B493" s="292">
        <f t="shared" si="22"/>
        <v>493.21000000000004</v>
      </c>
      <c r="C493" s="293">
        <f t="shared" si="1"/>
        <v>3.9456800000000003</v>
      </c>
      <c r="D493" s="294">
        <f t="shared" si="2"/>
        <v>3.9456800000000003</v>
      </c>
      <c r="E493" s="295">
        <v>125</v>
      </c>
      <c r="F493" s="295">
        <v>163.21</v>
      </c>
      <c r="G493" s="297">
        <f t="shared" si="4"/>
        <v>0.33091380953346444</v>
      </c>
      <c r="H493" s="296">
        <f t="shared" si="5"/>
        <v>330</v>
      </c>
      <c r="I493" s="298">
        <f t="shared" si="6"/>
        <v>0.6690861904665355</v>
      </c>
      <c r="J493" s="292">
        <f t="shared" si="20"/>
        <v>493210000.00000006</v>
      </c>
      <c r="K493" s="299">
        <v>2010</v>
      </c>
      <c r="L493" s="300" t="s">
        <v>18</v>
      </c>
      <c r="M493" s="301"/>
      <c r="N493" s="301"/>
      <c r="O493" s="301"/>
      <c r="P493" s="301">
        <v>28</v>
      </c>
      <c r="Q493" s="299">
        <v>39</v>
      </c>
      <c r="R493" s="321">
        <f t="shared" si="7"/>
        <v>33.5</v>
      </c>
      <c r="S493" s="299">
        <v>48</v>
      </c>
      <c r="T493" s="299">
        <v>48</v>
      </c>
      <c r="U493" s="292">
        <f t="shared" si="8"/>
        <v>0</v>
      </c>
      <c r="V493" s="299">
        <f t="shared" si="9"/>
        <v>48</v>
      </c>
      <c r="W493" s="321">
        <f t="shared" si="10"/>
        <v>-14.5</v>
      </c>
      <c r="X493" s="304" t="s">
        <v>1609</v>
      </c>
      <c r="Y493" s="304" t="s">
        <v>1723</v>
      </c>
      <c r="Z493" s="304" t="s">
        <v>1574</v>
      </c>
      <c r="AA493" s="294">
        <v>61.2</v>
      </c>
      <c r="AB493" s="292">
        <f t="shared" si="14"/>
        <v>61200000</v>
      </c>
      <c r="AC493" s="292">
        <f t="shared" si="15"/>
        <v>163210000</v>
      </c>
      <c r="AD493" s="295">
        <v>330</v>
      </c>
      <c r="AE493" s="305">
        <f t="shared" si="21"/>
        <v>330000000</v>
      </c>
      <c r="AF493" s="306">
        <f t="shared" si="12"/>
        <v>0.48960000000000004</v>
      </c>
      <c r="AG493" s="304"/>
      <c r="AH493" s="304"/>
      <c r="AI493" s="323" t="s">
        <v>2499</v>
      </c>
      <c r="AJ493" s="302"/>
    </row>
    <row r="494" spans="1:36">
      <c r="A494" s="308" t="s">
        <v>581</v>
      </c>
      <c r="B494" s="292">
        <f t="shared" si="22"/>
        <v>321.89</v>
      </c>
      <c r="C494" s="293">
        <f t="shared" si="1"/>
        <v>2.4760769230769228</v>
      </c>
      <c r="D494" s="294">
        <f t="shared" si="2"/>
        <v>2.4760769230769228</v>
      </c>
      <c r="E494" s="295">
        <v>130</v>
      </c>
      <c r="F494" s="295">
        <v>148.41999999999999</v>
      </c>
      <c r="G494" s="297">
        <f t="shared" si="4"/>
        <v>0.46108919195998632</v>
      </c>
      <c r="H494" s="296">
        <f t="shared" si="5"/>
        <v>173.47</v>
      </c>
      <c r="I494" s="298">
        <f t="shared" si="6"/>
        <v>0.53891080804001368</v>
      </c>
      <c r="J494" s="292">
        <f t="shared" si="20"/>
        <v>321890000</v>
      </c>
      <c r="K494" s="299">
        <v>2010</v>
      </c>
      <c r="L494" s="300" t="s">
        <v>18</v>
      </c>
      <c r="M494" s="301"/>
      <c r="N494" s="301"/>
      <c r="O494" s="301"/>
      <c r="P494" s="301">
        <v>72</v>
      </c>
      <c r="Q494" s="299">
        <v>63</v>
      </c>
      <c r="R494" s="301">
        <f t="shared" si="7"/>
        <v>67.5</v>
      </c>
      <c r="S494" s="299">
        <v>73</v>
      </c>
      <c r="T494" s="299">
        <v>73</v>
      </c>
      <c r="U494" s="299">
        <f t="shared" si="8"/>
        <v>0</v>
      </c>
      <c r="V494" s="299">
        <f t="shared" si="9"/>
        <v>73</v>
      </c>
      <c r="W494" s="301">
        <f t="shared" si="10"/>
        <v>-5.5</v>
      </c>
      <c r="X494" s="304" t="s">
        <v>1601</v>
      </c>
      <c r="Y494" s="304" t="s">
        <v>3230</v>
      </c>
      <c r="Z494" s="304" t="s">
        <v>1547</v>
      </c>
      <c r="AA494" s="294">
        <v>46.02</v>
      </c>
      <c r="AB494" s="292">
        <f t="shared" si="14"/>
        <v>46020000</v>
      </c>
      <c r="AC494" s="292">
        <f t="shared" si="15"/>
        <v>148420000</v>
      </c>
      <c r="AD494" s="295">
        <v>173.47</v>
      </c>
      <c r="AE494" s="305">
        <f t="shared" si="21"/>
        <v>173470000</v>
      </c>
      <c r="AF494" s="306">
        <f t="shared" si="12"/>
        <v>0.35400000000000004</v>
      </c>
      <c r="AG494" s="304"/>
      <c r="AH494" s="304"/>
      <c r="AI494" s="323" t="s">
        <v>3231</v>
      </c>
      <c r="AJ494" s="302"/>
    </row>
    <row r="495" spans="1:36">
      <c r="A495" s="308" t="s">
        <v>1078</v>
      </c>
      <c r="B495" s="292">
        <f t="shared" si="22"/>
        <v>319.71000000000004</v>
      </c>
      <c r="C495" s="293">
        <f t="shared" si="1"/>
        <v>2.1314000000000002</v>
      </c>
      <c r="D495" s="294">
        <f t="shared" si="2"/>
        <v>2.1314000000000002</v>
      </c>
      <c r="E495" s="295">
        <v>150</v>
      </c>
      <c r="F495" s="295">
        <v>131.77000000000001</v>
      </c>
      <c r="G495" s="297">
        <f t="shared" si="4"/>
        <v>0.41215476525601324</v>
      </c>
      <c r="H495" s="296">
        <f t="shared" si="5"/>
        <v>187.94</v>
      </c>
      <c r="I495" s="298">
        <f t="shared" si="6"/>
        <v>0.58784523474398664</v>
      </c>
      <c r="J495" s="292">
        <f t="shared" si="20"/>
        <v>319710000.00000006</v>
      </c>
      <c r="K495" s="299">
        <v>2010</v>
      </c>
      <c r="L495" s="300" t="s">
        <v>18</v>
      </c>
      <c r="M495" s="301"/>
      <c r="N495" s="301"/>
      <c r="O495" s="301"/>
      <c r="P495" s="301">
        <v>6</v>
      </c>
      <c r="Q495" s="299">
        <v>20</v>
      </c>
      <c r="R495" s="301">
        <f t="shared" si="7"/>
        <v>13</v>
      </c>
      <c r="S495" s="299">
        <v>42</v>
      </c>
      <c r="T495" s="299">
        <v>27</v>
      </c>
      <c r="U495" s="299">
        <f t="shared" si="8"/>
        <v>15</v>
      </c>
      <c r="V495" s="299">
        <f t="shared" si="9"/>
        <v>34.5</v>
      </c>
      <c r="W495" s="301">
        <f t="shared" si="10"/>
        <v>-21.5</v>
      </c>
      <c r="X495" s="304" t="s">
        <v>1609</v>
      </c>
      <c r="Y495" s="304" t="s">
        <v>1723</v>
      </c>
      <c r="Z495" s="304" t="s">
        <v>1541</v>
      </c>
      <c r="AA495" s="294">
        <v>40.299999999999997</v>
      </c>
      <c r="AB495" s="292">
        <f t="shared" si="14"/>
        <v>40300000</v>
      </c>
      <c r="AC495" s="292">
        <f t="shared" si="15"/>
        <v>131770000.00000001</v>
      </c>
      <c r="AD495" s="295">
        <v>187.94</v>
      </c>
      <c r="AE495" s="305">
        <f t="shared" si="21"/>
        <v>187940000</v>
      </c>
      <c r="AF495" s="306">
        <f t="shared" si="12"/>
        <v>0.26866666666666666</v>
      </c>
      <c r="AG495" s="304"/>
      <c r="AH495" s="304"/>
      <c r="AI495" s="323" t="s">
        <v>3473</v>
      </c>
      <c r="AJ495" s="302"/>
    </row>
    <row r="496" spans="1:36">
      <c r="A496" s="308" t="s">
        <v>4019</v>
      </c>
      <c r="B496" s="292">
        <f t="shared" si="22"/>
        <v>215.28</v>
      </c>
      <c r="C496" s="293">
        <f t="shared" si="1"/>
        <v>1.4352</v>
      </c>
      <c r="D496" s="294">
        <f t="shared" si="2"/>
        <v>1.4352</v>
      </c>
      <c r="E496" s="295">
        <v>150</v>
      </c>
      <c r="F496" s="295">
        <v>63.15</v>
      </c>
      <c r="G496" s="297">
        <f t="shared" si="4"/>
        <v>0.29333890746934227</v>
      </c>
      <c r="H496" s="296">
        <f t="shared" si="5"/>
        <v>152.13</v>
      </c>
      <c r="I496" s="298">
        <f t="shared" si="6"/>
        <v>0.70666109253065779</v>
      </c>
      <c r="J496" s="292">
        <f t="shared" si="20"/>
        <v>215280000</v>
      </c>
      <c r="K496" s="299">
        <v>2010</v>
      </c>
      <c r="L496" s="300" t="s">
        <v>18</v>
      </c>
      <c r="M496" s="301"/>
      <c r="N496" s="301"/>
      <c r="O496" s="301"/>
      <c r="P496" s="301">
        <v>42</v>
      </c>
      <c r="Q496" s="299">
        <v>46</v>
      </c>
      <c r="R496" s="301">
        <f t="shared" si="7"/>
        <v>44</v>
      </c>
      <c r="S496" s="299">
        <v>57</v>
      </c>
      <c r="T496" s="299">
        <v>62</v>
      </c>
      <c r="U496" s="299">
        <f t="shared" si="8"/>
        <v>-5</v>
      </c>
      <c r="V496" s="299">
        <f t="shared" si="9"/>
        <v>59.5</v>
      </c>
      <c r="W496" s="301">
        <f t="shared" si="10"/>
        <v>-15.5</v>
      </c>
      <c r="X496" s="304" t="s">
        <v>1609</v>
      </c>
      <c r="Y496" s="304" t="s">
        <v>2395</v>
      </c>
      <c r="Z496" s="304" t="s">
        <v>1541</v>
      </c>
      <c r="AA496" s="294">
        <v>17.600000000000001</v>
      </c>
      <c r="AB496" s="292">
        <f t="shared" si="14"/>
        <v>17600000</v>
      </c>
      <c r="AC496" s="292">
        <f t="shared" si="15"/>
        <v>63150000</v>
      </c>
      <c r="AD496" s="295">
        <v>152.13</v>
      </c>
      <c r="AE496" s="305">
        <f t="shared" si="21"/>
        <v>152130000</v>
      </c>
      <c r="AF496" s="306">
        <f t="shared" si="12"/>
        <v>0.11733333333333335</v>
      </c>
      <c r="AG496" s="304"/>
      <c r="AH496" s="304"/>
      <c r="AI496" s="323" t="s">
        <v>4020</v>
      </c>
      <c r="AJ496" s="302"/>
    </row>
    <row r="497" spans="1:36">
      <c r="A497" s="308" t="s">
        <v>4467</v>
      </c>
      <c r="B497" s="292">
        <f t="shared" si="22"/>
        <v>139.79</v>
      </c>
      <c r="C497" s="293">
        <f t="shared" si="1"/>
        <v>0.93193333333333328</v>
      </c>
      <c r="D497" s="294">
        <f t="shared" si="2"/>
        <v>0.93193333333333328</v>
      </c>
      <c r="E497" s="295">
        <v>150</v>
      </c>
      <c r="F497" s="295">
        <v>61.98</v>
      </c>
      <c r="G497" s="297">
        <f t="shared" si="4"/>
        <v>0.44337935474640533</v>
      </c>
      <c r="H497" s="296">
        <f t="shared" si="5"/>
        <v>77.809999999999988</v>
      </c>
      <c r="I497" s="298">
        <f t="shared" si="6"/>
        <v>0.55662064525359467</v>
      </c>
      <c r="J497" s="292">
        <f t="shared" si="20"/>
        <v>139790000</v>
      </c>
      <c r="K497" s="299">
        <v>2010</v>
      </c>
      <c r="L497" s="300" t="s">
        <v>18</v>
      </c>
      <c r="M497" s="301"/>
      <c r="N497" s="301"/>
      <c r="O497" s="301"/>
      <c r="P497" s="301">
        <v>33</v>
      </c>
      <c r="Q497" s="299">
        <v>43</v>
      </c>
      <c r="R497" s="321">
        <f t="shared" si="7"/>
        <v>38</v>
      </c>
      <c r="S497" s="299">
        <v>38</v>
      </c>
      <c r="T497" s="299">
        <v>51</v>
      </c>
      <c r="U497" s="312">
        <f t="shared" si="8"/>
        <v>-13</v>
      </c>
      <c r="V497" s="312">
        <f t="shared" si="9"/>
        <v>44.5</v>
      </c>
      <c r="W497" s="312">
        <f t="shared" si="10"/>
        <v>-6.5</v>
      </c>
      <c r="X497" s="304" t="s">
        <v>1402</v>
      </c>
      <c r="Y497" s="304" t="s">
        <v>1618</v>
      </c>
      <c r="Z497" s="304" t="s">
        <v>1574</v>
      </c>
      <c r="AA497" s="294">
        <v>31.5</v>
      </c>
      <c r="AB497" s="292">
        <f t="shared" si="14"/>
        <v>31500000</v>
      </c>
      <c r="AC497" s="292">
        <f t="shared" si="15"/>
        <v>61980000</v>
      </c>
      <c r="AD497" s="295">
        <v>77.81</v>
      </c>
      <c r="AE497" s="305">
        <f t="shared" si="21"/>
        <v>77810000</v>
      </c>
      <c r="AF497" s="306">
        <f t="shared" si="12"/>
        <v>0.21</v>
      </c>
      <c r="AG497" s="304"/>
      <c r="AH497" s="304"/>
      <c r="AI497" s="323" t="s">
        <v>4468</v>
      </c>
      <c r="AJ497" s="302"/>
    </row>
    <row r="498" spans="1:36">
      <c r="A498" s="308" t="s">
        <v>3106</v>
      </c>
      <c r="B498" s="292">
        <f t="shared" si="22"/>
        <v>415.69</v>
      </c>
      <c r="C498" s="293">
        <f t="shared" si="1"/>
        <v>2.6818709677419355</v>
      </c>
      <c r="D498" s="294">
        <f t="shared" si="2"/>
        <v>2.6818709677419355</v>
      </c>
      <c r="E498" s="295">
        <v>155</v>
      </c>
      <c r="F498" s="295">
        <v>104.39</v>
      </c>
      <c r="G498" s="297">
        <f t="shared" si="4"/>
        <v>0.25112463614712888</v>
      </c>
      <c r="H498" s="296">
        <f t="shared" si="5"/>
        <v>311.3</v>
      </c>
      <c r="I498" s="298">
        <f t="shared" si="6"/>
        <v>0.74887536385287112</v>
      </c>
      <c r="J498" s="292">
        <f t="shared" si="20"/>
        <v>415690000</v>
      </c>
      <c r="K498" s="299">
        <v>2010</v>
      </c>
      <c r="L498" s="300" t="s">
        <v>18</v>
      </c>
      <c r="M498" s="301"/>
      <c r="N498" s="301"/>
      <c r="O498" s="301"/>
      <c r="P498" s="301">
        <v>49</v>
      </c>
      <c r="Q498" s="299">
        <v>53</v>
      </c>
      <c r="R498" s="321">
        <f t="shared" si="7"/>
        <v>51</v>
      </c>
      <c r="S498" s="299">
        <v>63</v>
      </c>
      <c r="T498" s="299">
        <v>60</v>
      </c>
      <c r="U498" s="292">
        <f t="shared" si="8"/>
        <v>3</v>
      </c>
      <c r="V498" s="299">
        <f t="shared" si="9"/>
        <v>61.5</v>
      </c>
      <c r="W498" s="321">
        <f t="shared" si="10"/>
        <v>-10.5</v>
      </c>
      <c r="X498" s="304" t="s">
        <v>1701</v>
      </c>
      <c r="Y498" s="304" t="s">
        <v>1904</v>
      </c>
      <c r="Z498" s="304" t="s">
        <v>3107</v>
      </c>
      <c r="AA498" s="294">
        <v>24</v>
      </c>
      <c r="AB498" s="292">
        <f t="shared" si="14"/>
        <v>24000000</v>
      </c>
      <c r="AC498" s="292">
        <f t="shared" si="15"/>
        <v>104390000</v>
      </c>
      <c r="AD498" s="295">
        <v>311.3</v>
      </c>
      <c r="AE498" s="305">
        <f t="shared" si="21"/>
        <v>311300000</v>
      </c>
      <c r="AF498" s="306">
        <f t="shared" si="12"/>
        <v>0.15483870967741936</v>
      </c>
      <c r="AG498" s="304"/>
      <c r="AH498" s="304"/>
      <c r="AI498" s="323" t="s">
        <v>3108</v>
      </c>
      <c r="AJ498" s="302"/>
    </row>
    <row r="499" spans="1:36">
      <c r="A499" s="291" t="s">
        <v>402</v>
      </c>
      <c r="B499" s="292">
        <f t="shared" si="22"/>
        <v>825.54</v>
      </c>
      <c r="C499" s="293">
        <f t="shared" si="1"/>
        <v>5.1596250000000001</v>
      </c>
      <c r="D499" s="294">
        <f t="shared" si="2"/>
        <v>5.1596250000000001</v>
      </c>
      <c r="E499" s="295">
        <v>160</v>
      </c>
      <c r="F499" s="295">
        <v>292.58</v>
      </c>
      <c r="G499" s="297">
        <f t="shared" si="4"/>
        <v>0.35441044649562709</v>
      </c>
      <c r="H499" s="296">
        <f t="shared" si="5"/>
        <v>532.96</v>
      </c>
      <c r="I499" s="298">
        <f t="shared" si="6"/>
        <v>0.64558955350437297</v>
      </c>
      <c r="J499" s="292">
        <f t="shared" si="20"/>
        <v>825540000</v>
      </c>
      <c r="K499" s="299">
        <v>2010</v>
      </c>
      <c r="L499" s="300" t="s">
        <v>18</v>
      </c>
      <c r="M499" s="301"/>
      <c r="N499" s="301"/>
      <c r="O499" s="301"/>
      <c r="P499" s="301">
        <v>86</v>
      </c>
      <c r="Q499" s="299">
        <v>74</v>
      </c>
      <c r="R499" s="321">
        <f t="shared" si="7"/>
        <v>80</v>
      </c>
      <c r="S499" s="299">
        <v>93</v>
      </c>
      <c r="T499" s="299">
        <v>86</v>
      </c>
      <c r="U499" s="292">
        <f t="shared" si="8"/>
        <v>7</v>
      </c>
      <c r="V499" s="299">
        <f t="shared" si="9"/>
        <v>89.5</v>
      </c>
      <c r="W499" s="321">
        <f t="shared" si="10"/>
        <v>-9.5</v>
      </c>
      <c r="X499" s="304" t="s">
        <v>1609</v>
      </c>
      <c r="Y499" s="304" t="s">
        <v>2204</v>
      </c>
      <c r="Z499" s="304" t="s">
        <v>1547</v>
      </c>
      <c r="AA499" s="294">
        <v>62.8</v>
      </c>
      <c r="AB499" s="292">
        <f t="shared" si="14"/>
        <v>62800000</v>
      </c>
      <c r="AC499" s="292">
        <f t="shared" si="15"/>
        <v>292580000</v>
      </c>
      <c r="AD499" s="295">
        <v>532.96</v>
      </c>
      <c r="AE499" s="305">
        <f t="shared" si="21"/>
        <v>532960000.00000006</v>
      </c>
      <c r="AF499" s="306">
        <f t="shared" si="12"/>
        <v>0.39249999999999996</v>
      </c>
      <c r="AG499" s="304"/>
      <c r="AH499" s="304"/>
      <c r="AI499" s="323" t="s">
        <v>2205</v>
      </c>
      <c r="AJ499" s="302"/>
    </row>
    <row r="500" spans="1:36">
      <c r="A500" s="291" t="s">
        <v>835</v>
      </c>
      <c r="B500" s="292">
        <f t="shared" si="22"/>
        <v>752.6</v>
      </c>
      <c r="C500" s="293">
        <f t="shared" si="1"/>
        <v>4.5612121212121215</v>
      </c>
      <c r="D500" s="294">
        <f t="shared" si="2"/>
        <v>4.5612121212121215</v>
      </c>
      <c r="E500" s="295">
        <v>165</v>
      </c>
      <c r="F500" s="295">
        <v>238.74</v>
      </c>
      <c r="G500" s="297">
        <f t="shared" si="4"/>
        <v>0.3172203029497741</v>
      </c>
      <c r="H500" s="296">
        <f t="shared" si="5"/>
        <v>513.86</v>
      </c>
      <c r="I500" s="298">
        <f t="shared" si="6"/>
        <v>0.6827796970502259</v>
      </c>
      <c r="J500" s="292">
        <f t="shared" si="20"/>
        <v>752600000</v>
      </c>
      <c r="K500" s="299">
        <v>2010</v>
      </c>
      <c r="L500" s="300" t="s">
        <v>18</v>
      </c>
      <c r="M500" s="301"/>
      <c r="N500" s="301"/>
      <c r="O500" s="301"/>
      <c r="P500" s="301">
        <v>57</v>
      </c>
      <c r="Q500" s="299">
        <v>58</v>
      </c>
      <c r="R500" s="321">
        <f t="shared" si="7"/>
        <v>57.5</v>
      </c>
      <c r="S500" s="299">
        <v>64</v>
      </c>
      <c r="T500" s="299">
        <v>64</v>
      </c>
      <c r="U500" s="292">
        <f t="shared" si="8"/>
        <v>0</v>
      </c>
      <c r="V500" s="299">
        <f t="shared" si="9"/>
        <v>64</v>
      </c>
      <c r="W500" s="321">
        <f t="shared" si="10"/>
        <v>-6.5</v>
      </c>
      <c r="X500" s="304" t="s">
        <v>1601</v>
      </c>
      <c r="Y500" s="304" t="s">
        <v>1806</v>
      </c>
      <c r="Z500" s="304" t="s">
        <v>1557</v>
      </c>
      <c r="AA500" s="294">
        <v>70.8</v>
      </c>
      <c r="AB500" s="292">
        <f t="shared" si="14"/>
        <v>70800000</v>
      </c>
      <c r="AC500" s="292">
        <f t="shared" si="15"/>
        <v>238740000</v>
      </c>
      <c r="AD500" s="295">
        <v>513.86</v>
      </c>
      <c r="AE500" s="305">
        <f t="shared" si="21"/>
        <v>513860000</v>
      </c>
      <c r="AF500" s="306">
        <f t="shared" si="12"/>
        <v>0.42909090909090908</v>
      </c>
      <c r="AG500" s="304"/>
      <c r="AH500" s="304"/>
      <c r="AI500" s="323" t="s">
        <v>2308</v>
      </c>
      <c r="AJ500" s="302"/>
    </row>
    <row r="501" spans="1:36">
      <c r="A501" s="308" t="s">
        <v>375</v>
      </c>
      <c r="B501" s="292">
        <f t="shared" si="22"/>
        <v>494.88</v>
      </c>
      <c r="C501" s="293">
        <f t="shared" si="1"/>
        <v>2.9992727272727273</v>
      </c>
      <c r="D501" s="294">
        <f t="shared" si="2"/>
        <v>2.9992727272727273</v>
      </c>
      <c r="E501" s="295">
        <v>165</v>
      </c>
      <c r="F501" s="295">
        <v>217.58</v>
      </c>
      <c r="G501" s="297">
        <f t="shared" si="4"/>
        <v>0.43966214031684453</v>
      </c>
      <c r="H501" s="296">
        <f t="shared" si="5"/>
        <v>277.3</v>
      </c>
      <c r="I501" s="298">
        <f t="shared" si="6"/>
        <v>0.56033785968315553</v>
      </c>
      <c r="J501" s="292">
        <f t="shared" si="20"/>
        <v>494880000</v>
      </c>
      <c r="K501" s="299">
        <v>2010</v>
      </c>
      <c r="L501" s="300" t="s">
        <v>18</v>
      </c>
      <c r="M501" s="301"/>
      <c r="N501" s="301"/>
      <c r="O501" s="301"/>
      <c r="P501" s="301">
        <v>98</v>
      </c>
      <c r="Q501" s="299">
        <v>74</v>
      </c>
      <c r="R501" s="321">
        <f t="shared" si="7"/>
        <v>86</v>
      </c>
      <c r="S501" s="299">
        <v>90</v>
      </c>
      <c r="T501" s="299">
        <v>88</v>
      </c>
      <c r="U501" s="292">
        <f t="shared" si="8"/>
        <v>2</v>
      </c>
      <c r="V501" s="299">
        <f t="shared" si="9"/>
        <v>89</v>
      </c>
      <c r="W501" s="321">
        <f t="shared" si="10"/>
        <v>-3</v>
      </c>
      <c r="X501" s="304" t="s">
        <v>1601</v>
      </c>
      <c r="Y501" s="304" t="s">
        <v>1806</v>
      </c>
      <c r="Z501" s="304" t="s">
        <v>1541</v>
      </c>
      <c r="AA501" s="294">
        <v>43.7</v>
      </c>
      <c r="AB501" s="292">
        <f t="shared" si="14"/>
        <v>43700000</v>
      </c>
      <c r="AC501" s="292">
        <f t="shared" si="15"/>
        <v>217580000</v>
      </c>
      <c r="AD501" s="295">
        <v>277.3</v>
      </c>
      <c r="AE501" s="305">
        <f t="shared" si="21"/>
        <v>277300000</v>
      </c>
      <c r="AF501" s="306">
        <f t="shared" si="12"/>
        <v>0.26484848484848489</v>
      </c>
      <c r="AG501" s="304"/>
      <c r="AH501" s="304"/>
      <c r="AI501" s="323" t="s">
        <v>2935</v>
      </c>
      <c r="AJ501" s="302"/>
    </row>
    <row r="502" spans="1:36">
      <c r="A502" s="308" t="s">
        <v>1261</v>
      </c>
      <c r="B502" s="292">
        <f t="shared" si="22"/>
        <v>400.06</v>
      </c>
      <c r="C502" s="293">
        <f t="shared" si="1"/>
        <v>2.3532941176470588</v>
      </c>
      <c r="D502" s="294">
        <f t="shared" si="2"/>
        <v>2.3532941176470588</v>
      </c>
      <c r="E502" s="295">
        <v>170</v>
      </c>
      <c r="F502" s="295">
        <v>172.06</v>
      </c>
      <c r="G502" s="297">
        <f t="shared" si="4"/>
        <v>0.43008548717692346</v>
      </c>
      <c r="H502" s="296">
        <f t="shared" si="5"/>
        <v>228.00000000000003</v>
      </c>
      <c r="I502" s="298">
        <f t="shared" si="6"/>
        <v>0.56991451282307659</v>
      </c>
      <c r="J502" s="292">
        <f t="shared" si="20"/>
        <v>400060000</v>
      </c>
      <c r="K502" s="299">
        <v>2010</v>
      </c>
      <c r="L502" s="300" t="s">
        <v>18</v>
      </c>
      <c r="M502" s="301"/>
      <c r="N502" s="301"/>
      <c r="O502" s="301"/>
      <c r="P502" s="301">
        <v>50</v>
      </c>
      <c r="Q502" s="299">
        <v>49</v>
      </c>
      <c r="R502" s="301">
        <f t="shared" si="7"/>
        <v>49.5</v>
      </c>
      <c r="S502" s="299">
        <v>67</v>
      </c>
      <c r="T502" s="299">
        <v>71</v>
      </c>
      <c r="U502" s="299">
        <f t="shared" si="8"/>
        <v>-4</v>
      </c>
      <c r="V502" s="299">
        <f t="shared" si="9"/>
        <v>69</v>
      </c>
      <c r="W502" s="301">
        <f t="shared" si="10"/>
        <v>-19.5</v>
      </c>
      <c r="X502" s="304" t="s">
        <v>1609</v>
      </c>
      <c r="Y502" s="304" t="s">
        <v>2194</v>
      </c>
      <c r="Z502" s="304" t="s">
        <v>1557</v>
      </c>
      <c r="AA502" s="294">
        <v>44.03</v>
      </c>
      <c r="AB502" s="292">
        <f t="shared" si="14"/>
        <v>44030000</v>
      </c>
      <c r="AC502" s="292">
        <f t="shared" si="15"/>
        <v>172060000</v>
      </c>
      <c r="AD502" s="295">
        <v>228</v>
      </c>
      <c r="AE502" s="305">
        <f t="shared" si="21"/>
        <v>228000000</v>
      </c>
      <c r="AF502" s="306">
        <f t="shared" si="12"/>
        <v>0.25900000000000001</v>
      </c>
      <c r="AG502" s="304"/>
      <c r="AH502" s="304"/>
      <c r="AI502" s="323" t="s">
        <v>3299</v>
      </c>
      <c r="AJ502" s="302"/>
    </row>
    <row r="503" spans="1:36">
      <c r="A503" s="291" t="s">
        <v>1237</v>
      </c>
      <c r="B503" s="292">
        <f t="shared" si="22"/>
        <v>1063.1599999999999</v>
      </c>
      <c r="C503" s="293">
        <f t="shared" si="1"/>
        <v>5.3157999999999994</v>
      </c>
      <c r="D503" s="294">
        <f t="shared" si="2"/>
        <v>5.3157999999999994</v>
      </c>
      <c r="E503" s="295">
        <v>200</v>
      </c>
      <c r="F503" s="295">
        <v>415</v>
      </c>
      <c r="G503" s="297">
        <f t="shared" si="4"/>
        <v>0.39034576169156104</v>
      </c>
      <c r="H503" s="296">
        <f t="shared" si="5"/>
        <v>648.16</v>
      </c>
      <c r="I503" s="298">
        <f t="shared" si="6"/>
        <v>0.60965423830843901</v>
      </c>
      <c r="J503" s="292">
        <f t="shared" si="20"/>
        <v>1063159999.9999999</v>
      </c>
      <c r="K503" s="299">
        <v>2010</v>
      </c>
      <c r="L503" s="300" t="s">
        <v>18</v>
      </c>
      <c r="M503" s="301"/>
      <c r="N503" s="301"/>
      <c r="O503" s="301"/>
      <c r="P503" s="301">
        <v>99</v>
      </c>
      <c r="Q503" s="299">
        <v>92</v>
      </c>
      <c r="R503" s="321">
        <f t="shared" si="7"/>
        <v>95.5</v>
      </c>
      <c r="S503" s="299">
        <v>91</v>
      </c>
      <c r="T503" s="299">
        <v>91</v>
      </c>
      <c r="U503" s="299">
        <f t="shared" si="8"/>
        <v>0</v>
      </c>
      <c r="V503" s="299">
        <f t="shared" si="9"/>
        <v>91</v>
      </c>
      <c r="W503" s="321">
        <f t="shared" si="10"/>
        <v>4.5</v>
      </c>
      <c r="X503" s="304" t="s">
        <v>1601</v>
      </c>
      <c r="Y503" s="304" t="s">
        <v>1806</v>
      </c>
      <c r="Z503" s="304" t="s">
        <v>1557</v>
      </c>
      <c r="AA503" s="294">
        <v>110.3</v>
      </c>
      <c r="AB503" s="292">
        <f t="shared" si="14"/>
        <v>110300000</v>
      </c>
      <c r="AC503" s="292">
        <f t="shared" si="15"/>
        <v>415000000</v>
      </c>
      <c r="AD503" s="295">
        <v>648.16</v>
      </c>
      <c r="AE503" s="305">
        <f t="shared" si="21"/>
        <v>648160000</v>
      </c>
      <c r="AF503" s="306">
        <f t="shared" si="12"/>
        <v>0.55149999999999999</v>
      </c>
      <c r="AG503" s="313" t="s">
        <v>1615</v>
      </c>
      <c r="AH503" s="313" t="s">
        <v>1846</v>
      </c>
      <c r="AI503" s="323" t="s">
        <v>2179</v>
      </c>
      <c r="AJ503" s="302"/>
    </row>
    <row r="504" spans="1:36">
      <c r="A504" s="291" t="s">
        <v>49</v>
      </c>
      <c r="B504" s="292">
        <f t="shared" si="22"/>
        <v>1025.47</v>
      </c>
      <c r="C504" s="293">
        <f t="shared" si="1"/>
        <v>5.1273499999999999</v>
      </c>
      <c r="D504" s="294">
        <f t="shared" si="2"/>
        <v>5.1273499999999999</v>
      </c>
      <c r="E504" s="295">
        <v>200</v>
      </c>
      <c r="F504" s="295">
        <v>334.19</v>
      </c>
      <c r="G504" s="297">
        <f t="shared" si="4"/>
        <v>0.32588959208948093</v>
      </c>
      <c r="H504" s="296">
        <f t="shared" si="5"/>
        <v>691.28000000000009</v>
      </c>
      <c r="I504" s="298">
        <f t="shared" si="6"/>
        <v>0.67411040791051913</v>
      </c>
      <c r="J504" s="292">
        <f t="shared" si="20"/>
        <v>1025470000</v>
      </c>
      <c r="K504" s="299">
        <v>2010</v>
      </c>
      <c r="L504" s="300" t="s">
        <v>18</v>
      </c>
      <c r="M504" s="301"/>
      <c r="N504" s="301"/>
      <c r="O504" s="301"/>
      <c r="P504" s="301">
        <v>52</v>
      </c>
      <c r="Q504" s="299">
        <v>53</v>
      </c>
      <c r="R504" s="321">
        <f t="shared" si="7"/>
        <v>52.5</v>
      </c>
      <c r="S504" s="299">
        <v>72</v>
      </c>
      <c r="T504" s="299">
        <v>55</v>
      </c>
      <c r="U504" s="292">
        <f t="shared" si="8"/>
        <v>17</v>
      </c>
      <c r="V504" s="299">
        <f t="shared" si="9"/>
        <v>63.5</v>
      </c>
      <c r="W504" s="321">
        <f t="shared" si="10"/>
        <v>-11</v>
      </c>
      <c r="X504" s="304" t="s">
        <v>1701</v>
      </c>
      <c r="Y504" s="304" t="s">
        <v>1904</v>
      </c>
      <c r="Z504" s="304" t="s">
        <v>1541</v>
      </c>
      <c r="AA504" s="294">
        <v>116.1</v>
      </c>
      <c r="AB504" s="292">
        <f t="shared" si="14"/>
        <v>116100000</v>
      </c>
      <c r="AC504" s="292">
        <f t="shared" si="15"/>
        <v>334190000</v>
      </c>
      <c r="AD504" s="295">
        <v>691.28</v>
      </c>
      <c r="AE504" s="305">
        <f t="shared" si="21"/>
        <v>691280000</v>
      </c>
      <c r="AF504" s="306">
        <f t="shared" si="12"/>
        <v>0.58050000000000002</v>
      </c>
      <c r="AG504" s="304"/>
      <c r="AH504" s="304"/>
      <c r="AI504" s="323" t="s">
        <v>2210</v>
      </c>
      <c r="AJ504" s="302"/>
    </row>
    <row r="505" spans="1:36">
      <c r="A505" s="308" t="s">
        <v>435</v>
      </c>
      <c r="B505" s="292">
        <f t="shared" si="22"/>
        <v>623.93000000000006</v>
      </c>
      <c r="C505" s="293">
        <f t="shared" si="1"/>
        <v>3.1196500000000005</v>
      </c>
      <c r="D505" s="294">
        <f t="shared" si="2"/>
        <v>3.1196500000000005</v>
      </c>
      <c r="E505" s="295">
        <v>200</v>
      </c>
      <c r="F505" s="295">
        <v>312.43</v>
      </c>
      <c r="G505" s="297">
        <f t="shared" si="4"/>
        <v>0.50074527591236195</v>
      </c>
      <c r="H505" s="296">
        <f t="shared" si="5"/>
        <v>311.49999999999994</v>
      </c>
      <c r="I505" s="298">
        <f t="shared" si="6"/>
        <v>0.49925472408763794</v>
      </c>
      <c r="J505" s="292">
        <f t="shared" si="20"/>
        <v>623930000.00000012</v>
      </c>
      <c r="K505" s="299">
        <v>2010</v>
      </c>
      <c r="L505" s="300" t="s">
        <v>18</v>
      </c>
      <c r="M505" s="301"/>
      <c r="N505" s="301"/>
      <c r="O505" s="301"/>
      <c r="P505" s="301">
        <v>74</v>
      </c>
      <c r="Q505" s="299">
        <v>57</v>
      </c>
      <c r="R505" s="321">
        <f t="shared" si="7"/>
        <v>65.5</v>
      </c>
      <c r="S505" s="299">
        <v>80</v>
      </c>
      <c r="T505" s="299">
        <v>66</v>
      </c>
      <c r="U505" s="292">
        <f t="shared" si="8"/>
        <v>14</v>
      </c>
      <c r="V505" s="299">
        <f t="shared" si="9"/>
        <v>73</v>
      </c>
      <c r="W505" s="321">
        <f t="shared" si="10"/>
        <v>-7.5</v>
      </c>
      <c r="X505" s="304" t="s">
        <v>1609</v>
      </c>
      <c r="Y505" s="304" t="s">
        <v>2194</v>
      </c>
      <c r="Z505" s="304" t="s">
        <v>1557</v>
      </c>
      <c r="AA505" s="294">
        <v>128.1</v>
      </c>
      <c r="AB505" s="292">
        <f t="shared" si="14"/>
        <v>128100000</v>
      </c>
      <c r="AC505" s="292">
        <f t="shared" si="15"/>
        <v>312430000</v>
      </c>
      <c r="AD505" s="295">
        <v>311.5</v>
      </c>
      <c r="AE505" s="305">
        <f t="shared" si="21"/>
        <v>311500000</v>
      </c>
      <c r="AF505" s="306">
        <f t="shared" si="12"/>
        <v>0.64049999999999996</v>
      </c>
      <c r="AG505" s="304"/>
      <c r="AH505" s="304"/>
      <c r="AI505" s="323" t="s">
        <v>2862</v>
      </c>
      <c r="AJ505" s="302"/>
    </row>
    <row r="506" spans="1:36">
      <c r="A506" s="308" t="s">
        <v>737</v>
      </c>
      <c r="B506" s="292">
        <f t="shared" si="22"/>
        <v>336.37</v>
      </c>
      <c r="C506" s="293">
        <f t="shared" si="1"/>
        <v>1.6818500000000001</v>
      </c>
      <c r="D506" s="294">
        <f t="shared" si="2"/>
        <v>1.6818500000000001</v>
      </c>
      <c r="E506" s="295">
        <v>200</v>
      </c>
      <c r="F506" s="295">
        <v>90.76</v>
      </c>
      <c r="G506" s="297">
        <f t="shared" si="4"/>
        <v>0.26982192228795671</v>
      </c>
      <c r="H506" s="296">
        <f t="shared" si="5"/>
        <v>245.60999999999999</v>
      </c>
      <c r="I506" s="298">
        <f t="shared" si="6"/>
        <v>0.73017807771204324</v>
      </c>
      <c r="J506" s="292">
        <f t="shared" si="20"/>
        <v>336370000</v>
      </c>
      <c r="K506" s="299">
        <v>2010</v>
      </c>
      <c r="L506" s="300" t="s">
        <v>18</v>
      </c>
      <c r="M506" s="301"/>
      <c r="N506" s="301"/>
      <c r="O506" s="301"/>
      <c r="P506" s="301">
        <v>36</v>
      </c>
      <c r="Q506" s="299">
        <v>50</v>
      </c>
      <c r="R506" s="321">
        <f t="shared" si="7"/>
        <v>43</v>
      </c>
      <c r="S506" s="299">
        <v>71</v>
      </c>
      <c r="T506" s="299">
        <v>74</v>
      </c>
      <c r="U506" s="292">
        <f t="shared" si="8"/>
        <v>-3</v>
      </c>
      <c r="V506" s="299">
        <f t="shared" si="9"/>
        <v>72.5</v>
      </c>
      <c r="W506" s="321">
        <f t="shared" si="10"/>
        <v>-29.5</v>
      </c>
      <c r="X506" s="304" t="s">
        <v>1609</v>
      </c>
      <c r="Y506" s="304" t="s">
        <v>1723</v>
      </c>
      <c r="Z506" s="304" t="s">
        <v>1541</v>
      </c>
      <c r="AA506" s="294">
        <v>30</v>
      </c>
      <c r="AB506" s="292">
        <f t="shared" si="14"/>
        <v>30000000</v>
      </c>
      <c r="AC506" s="292">
        <f t="shared" si="15"/>
        <v>90760000</v>
      </c>
      <c r="AD506" s="295">
        <v>245.61</v>
      </c>
      <c r="AE506" s="305">
        <f t="shared" si="21"/>
        <v>245610000</v>
      </c>
      <c r="AF506" s="306">
        <f t="shared" si="12"/>
        <v>0.15</v>
      </c>
      <c r="AG506" s="304"/>
      <c r="AH506" s="304"/>
      <c r="AI506" s="323" t="s">
        <v>3806</v>
      </c>
      <c r="AJ506" s="302"/>
    </row>
    <row r="507" spans="1:36">
      <c r="A507" s="308" t="s">
        <v>787</v>
      </c>
      <c r="B507" s="292">
        <f t="shared" si="22"/>
        <v>321.67</v>
      </c>
      <c r="C507" s="293">
        <f t="shared" si="1"/>
        <v>1.6083500000000002</v>
      </c>
      <c r="D507" s="294">
        <f t="shared" si="2"/>
        <v>1.6083500000000002</v>
      </c>
      <c r="E507" s="295">
        <v>200</v>
      </c>
      <c r="F507" s="295">
        <v>105.27</v>
      </c>
      <c r="G507" s="297">
        <f t="shared" si="4"/>
        <v>0.32726085740044142</v>
      </c>
      <c r="H507" s="296">
        <f t="shared" si="5"/>
        <v>216.4</v>
      </c>
      <c r="I507" s="298">
        <f t="shared" si="6"/>
        <v>0.67273914259955858</v>
      </c>
      <c r="J507" s="292">
        <f t="shared" si="20"/>
        <v>321670000</v>
      </c>
      <c r="K507" s="299">
        <v>2010</v>
      </c>
      <c r="L507" s="300" t="s">
        <v>18</v>
      </c>
      <c r="M507" s="301"/>
      <c r="N507" s="301"/>
      <c r="O507" s="301"/>
      <c r="P507" s="301">
        <v>42</v>
      </c>
      <c r="Q507" s="299">
        <v>53</v>
      </c>
      <c r="R507" s="301">
        <f t="shared" si="7"/>
        <v>47.5</v>
      </c>
      <c r="S507" s="299">
        <v>59</v>
      </c>
      <c r="T507" s="299">
        <v>62</v>
      </c>
      <c r="U507" s="299">
        <f t="shared" si="8"/>
        <v>-3</v>
      </c>
      <c r="V507" s="299">
        <f t="shared" si="9"/>
        <v>60.5</v>
      </c>
      <c r="W507" s="301">
        <f t="shared" si="10"/>
        <v>-13</v>
      </c>
      <c r="X507" s="304" t="s">
        <v>1609</v>
      </c>
      <c r="Y507" s="304" t="s">
        <v>2061</v>
      </c>
      <c r="Z507" s="304" t="s">
        <v>1541</v>
      </c>
      <c r="AA507" s="294">
        <v>36</v>
      </c>
      <c r="AB507" s="292">
        <f t="shared" si="14"/>
        <v>36000000</v>
      </c>
      <c r="AC507" s="292">
        <f t="shared" si="15"/>
        <v>105270000</v>
      </c>
      <c r="AD507" s="295">
        <v>216.4</v>
      </c>
      <c r="AE507" s="305">
        <f t="shared" si="21"/>
        <v>216400000</v>
      </c>
      <c r="AF507" s="306">
        <f t="shared" si="12"/>
        <v>0.18</v>
      </c>
      <c r="AG507" s="304"/>
      <c r="AH507" s="304"/>
      <c r="AI507" s="323" t="s">
        <v>3868</v>
      </c>
      <c r="AJ507" s="302"/>
    </row>
    <row r="508" spans="1:36">
      <c r="A508" s="308" t="s">
        <v>922</v>
      </c>
      <c r="B508" s="292">
        <f t="shared" si="22"/>
        <v>591.79</v>
      </c>
      <c r="C508" s="293">
        <f t="shared" si="1"/>
        <v>2.2761153846153843</v>
      </c>
      <c r="D508" s="294">
        <f t="shared" si="2"/>
        <v>2.2761153846153843</v>
      </c>
      <c r="E508" s="295">
        <v>260</v>
      </c>
      <c r="F508" s="295">
        <v>200.82</v>
      </c>
      <c r="G508" s="297">
        <f t="shared" si="4"/>
        <v>0.33934334814714678</v>
      </c>
      <c r="H508" s="296">
        <f t="shared" si="5"/>
        <v>390.96999999999997</v>
      </c>
      <c r="I508" s="298">
        <f t="shared" si="6"/>
        <v>0.66065665185285316</v>
      </c>
      <c r="J508" s="292">
        <f t="shared" si="20"/>
        <v>591790000</v>
      </c>
      <c r="K508" s="299">
        <v>2010</v>
      </c>
      <c r="L508" s="300" t="s">
        <v>18</v>
      </c>
      <c r="M508" s="301"/>
      <c r="N508" s="301"/>
      <c r="O508" s="301"/>
      <c r="P508" s="301">
        <v>89</v>
      </c>
      <c r="Q508" s="299">
        <v>71</v>
      </c>
      <c r="R508" s="321">
        <f t="shared" si="7"/>
        <v>80</v>
      </c>
      <c r="S508" s="299">
        <v>88</v>
      </c>
      <c r="T508" s="299">
        <v>82</v>
      </c>
      <c r="U508" s="292">
        <f t="shared" si="8"/>
        <v>6</v>
      </c>
      <c r="V508" s="299">
        <f t="shared" si="9"/>
        <v>85</v>
      </c>
      <c r="W508" s="321">
        <f t="shared" si="10"/>
        <v>-5</v>
      </c>
      <c r="X508" s="304" t="s">
        <v>1601</v>
      </c>
      <c r="Y508" s="304" t="s">
        <v>2113</v>
      </c>
      <c r="Z508" s="304" t="s">
        <v>1541</v>
      </c>
      <c r="AA508" s="294">
        <v>48.77</v>
      </c>
      <c r="AB508" s="292">
        <f t="shared" si="14"/>
        <v>48770000</v>
      </c>
      <c r="AC508" s="292">
        <f t="shared" si="15"/>
        <v>200820000</v>
      </c>
      <c r="AD508" s="295">
        <v>390.97</v>
      </c>
      <c r="AE508" s="305">
        <f t="shared" si="21"/>
        <v>390970000</v>
      </c>
      <c r="AF508" s="306">
        <f t="shared" si="12"/>
        <v>0.18757692307692309</v>
      </c>
      <c r="AG508" s="304"/>
      <c r="AH508" s="304"/>
      <c r="AI508" s="323" t="s">
        <v>3370</v>
      </c>
      <c r="AJ508" s="302"/>
    </row>
    <row r="509" spans="1:36">
      <c r="A509" s="291" t="s">
        <v>1977</v>
      </c>
      <c r="B509" s="305">
        <f t="shared" ref="B509:B627" si="23">J509/1000000</f>
        <v>1.4</v>
      </c>
      <c r="C509" s="293">
        <f t="shared" si="1"/>
        <v>6.9999999999999991</v>
      </c>
      <c r="D509" s="294">
        <f t="shared" si="2"/>
        <v>6.9999999999999991</v>
      </c>
      <c r="E509" s="322">
        <v>0.2</v>
      </c>
      <c r="F509" s="295">
        <v>1.32</v>
      </c>
      <c r="G509" s="297">
        <f t="shared" si="4"/>
        <v>0.94285714285714295</v>
      </c>
      <c r="H509" s="296">
        <f t="shared" si="5"/>
        <v>0.45</v>
      </c>
      <c r="I509" s="298">
        <f t="shared" si="6"/>
        <v>0.32142857142857145</v>
      </c>
      <c r="J509" s="315">
        <f t="shared" ref="J509:J512" si="24">SUM(AB509:AC509)</f>
        <v>1400000</v>
      </c>
      <c r="K509" s="299">
        <v>2011</v>
      </c>
      <c r="L509" s="300" t="s">
        <v>18</v>
      </c>
      <c r="M509" s="316"/>
      <c r="N509" s="316"/>
      <c r="O509" s="316"/>
      <c r="P509" s="316">
        <v>63</v>
      </c>
      <c r="Q509" s="302">
        <v>66</v>
      </c>
      <c r="R509" s="301">
        <f t="shared" si="7"/>
        <v>64.5</v>
      </c>
      <c r="S509" s="302">
        <v>74</v>
      </c>
      <c r="T509" s="299">
        <v>72</v>
      </c>
      <c r="U509" s="299">
        <f t="shared" si="8"/>
        <v>2</v>
      </c>
      <c r="V509" s="299">
        <f t="shared" si="9"/>
        <v>73</v>
      </c>
      <c r="W509" s="301">
        <f t="shared" si="10"/>
        <v>-8.5</v>
      </c>
      <c r="X509" s="304" t="s">
        <v>1636</v>
      </c>
      <c r="Y509" s="304" t="s">
        <v>1978</v>
      </c>
      <c r="Z509" s="304" t="s">
        <v>1547</v>
      </c>
      <c r="AA509" s="295">
        <v>0.08</v>
      </c>
      <c r="AB509" s="292">
        <f t="shared" si="14"/>
        <v>80000</v>
      </c>
      <c r="AC509" s="292">
        <f t="shared" si="15"/>
        <v>1320000</v>
      </c>
      <c r="AD509" s="295">
        <v>0.45</v>
      </c>
      <c r="AE509" s="305">
        <f t="shared" si="21"/>
        <v>450000</v>
      </c>
      <c r="AF509" s="306">
        <f t="shared" si="12"/>
        <v>0.39999999999999997</v>
      </c>
      <c r="AG509" s="304"/>
      <c r="AH509" s="304"/>
      <c r="AI509" s="323" t="s">
        <v>1979</v>
      </c>
      <c r="AJ509" s="302"/>
    </row>
    <row r="510" spans="1:36">
      <c r="A510" s="291" t="s">
        <v>1440</v>
      </c>
      <c r="B510" s="305">
        <f t="shared" si="23"/>
        <v>67.28</v>
      </c>
      <c r="C510" s="293">
        <f t="shared" si="1"/>
        <v>44.853333333333332</v>
      </c>
      <c r="D510" s="294">
        <f t="shared" si="2"/>
        <v>44.853333333333332</v>
      </c>
      <c r="E510" s="295">
        <v>1.5</v>
      </c>
      <c r="F510" s="295">
        <v>54.01</v>
      </c>
      <c r="G510" s="297">
        <f t="shared" si="4"/>
        <v>0.80276456599286561</v>
      </c>
      <c r="H510" s="296">
        <f t="shared" si="5"/>
        <v>43</v>
      </c>
      <c r="I510" s="298">
        <f t="shared" si="6"/>
        <v>0.63912009512485135</v>
      </c>
      <c r="J510" s="315">
        <f t="shared" si="24"/>
        <v>67280000</v>
      </c>
      <c r="K510" s="299">
        <v>2011</v>
      </c>
      <c r="L510" s="300" t="s">
        <v>18</v>
      </c>
      <c r="M510" s="316"/>
      <c r="N510" s="316"/>
      <c r="O510" s="316"/>
      <c r="P510" s="316">
        <v>67</v>
      </c>
      <c r="Q510" s="302">
        <v>52</v>
      </c>
      <c r="R510" s="301">
        <f t="shared" si="7"/>
        <v>59.5</v>
      </c>
      <c r="S510" s="302">
        <v>65</v>
      </c>
      <c r="T510" s="299">
        <v>70</v>
      </c>
      <c r="U510" s="299">
        <f t="shared" si="8"/>
        <v>-5</v>
      </c>
      <c r="V510" s="299">
        <f t="shared" si="9"/>
        <v>67.5</v>
      </c>
      <c r="W510" s="301">
        <f t="shared" si="10"/>
        <v>-8</v>
      </c>
      <c r="X510" s="304" t="s">
        <v>1402</v>
      </c>
      <c r="Y510" s="304" t="s">
        <v>1618</v>
      </c>
      <c r="Z510" s="304" t="s">
        <v>1547</v>
      </c>
      <c r="AA510" s="295">
        <v>13.27</v>
      </c>
      <c r="AB510" s="292">
        <f t="shared" si="14"/>
        <v>13270000</v>
      </c>
      <c r="AC510" s="292">
        <f t="shared" si="15"/>
        <v>54010000</v>
      </c>
      <c r="AD510" s="295">
        <v>43</v>
      </c>
      <c r="AE510" s="305">
        <f t="shared" si="21"/>
        <v>43000000</v>
      </c>
      <c r="AF510" s="306">
        <f t="shared" si="12"/>
        <v>8.8466666666666658</v>
      </c>
      <c r="AG510" s="304"/>
      <c r="AH510" s="304"/>
      <c r="AI510" s="323" t="s">
        <v>1619</v>
      </c>
      <c r="AJ510" s="302"/>
    </row>
    <row r="511" spans="1:36">
      <c r="A511" s="308" t="s">
        <v>3673</v>
      </c>
      <c r="B511" s="305">
        <f t="shared" si="23"/>
        <v>5.93</v>
      </c>
      <c r="C511" s="293">
        <f t="shared" si="1"/>
        <v>1.8531249999999999</v>
      </c>
      <c r="D511" s="294">
        <f t="shared" si="2"/>
        <v>1.8531249999999999</v>
      </c>
      <c r="E511" s="295">
        <v>3.2</v>
      </c>
      <c r="F511" s="295">
        <v>5.79</v>
      </c>
      <c r="G511" s="297">
        <f t="shared" si="4"/>
        <v>0.97639123102866787</v>
      </c>
      <c r="H511" s="296">
        <f t="shared" si="5"/>
        <v>8.52</v>
      </c>
      <c r="I511" s="298">
        <f t="shared" si="6"/>
        <v>1.436762225969646</v>
      </c>
      <c r="J511" s="315">
        <f t="shared" si="24"/>
        <v>5930000</v>
      </c>
      <c r="K511" s="299">
        <v>2011</v>
      </c>
      <c r="L511" s="300" t="s">
        <v>18</v>
      </c>
      <c r="M511" s="316"/>
      <c r="N511" s="316"/>
      <c r="O511" s="316"/>
      <c r="P511" s="316">
        <v>84</v>
      </c>
      <c r="Q511" s="302">
        <v>81</v>
      </c>
      <c r="R511" s="301">
        <f t="shared" si="7"/>
        <v>82.5</v>
      </c>
      <c r="S511" s="302">
        <v>80</v>
      </c>
      <c r="T511" s="299">
        <v>73</v>
      </c>
      <c r="U511" s="299">
        <f t="shared" si="8"/>
        <v>7</v>
      </c>
      <c r="V511" s="299">
        <f t="shared" si="9"/>
        <v>76.5</v>
      </c>
      <c r="W511" s="301">
        <f t="shared" si="10"/>
        <v>6</v>
      </c>
      <c r="X511" s="304" t="s">
        <v>1550</v>
      </c>
      <c r="Y511" s="304" t="s">
        <v>1623</v>
      </c>
      <c r="Z511" s="304" t="s">
        <v>1536</v>
      </c>
      <c r="AA511" s="295">
        <v>0.14000000000000001</v>
      </c>
      <c r="AB511" s="292">
        <f t="shared" si="14"/>
        <v>140000</v>
      </c>
      <c r="AC511" s="292">
        <f t="shared" si="15"/>
        <v>5790000</v>
      </c>
      <c r="AD511" s="295">
        <v>8.52</v>
      </c>
      <c r="AE511" s="305">
        <f t="shared" si="21"/>
        <v>8520000</v>
      </c>
      <c r="AF511" s="306">
        <f t="shared" si="12"/>
        <v>4.3750000000000004E-2</v>
      </c>
      <c r="AG511" s="304" t="s">
        <v>1615</v>
      </c>
      <c r="AH511" s="304" t="s">
        <v>3674</v>
      </c>
      <c r="AI511" s="323" t="s">
        <v>3675</v>
      </c>
      <c r="AJ511" s="302"/>
    </row>
    <row r="512" spans="1:36">
      <c r="A512" s="308" t="s">
        <v>3799</v>
      </c>
      <c r="B512" s="305">
        <f t="shared" si="23"/>
        <v>5.91</v>
      </c>
      <c r="C512" s="293">
        <f t="shared" si="1"/>
        <v>1.6885714285714286</v>
      </c>
      <c r="D512" s="294">
        <f t="shared" si="2"/>
        <v>1.6885714285714286</v>
      </c>
      <c r="E512" s="295">
        <v>3.5</v>
      </c>
      <c r="F512" s="295">
        <v>5.35</v>
      </c>
      <c r="G512" s="297">
        <f t="shared" si="4"/>
        <v>0.90524534686971225</v>
      </c>
      <c r="H512" s="296">
        <f t="shared" si="5"/>
        <v>14.15</v>
      </c>
      <c r="I512" s="298">
        <f t="shared" si="6"/>
        <v>2.3942470389170896</v>
      </c>
      <c r="J512" s="315">
        <f t="shared" si="24"/>
        <v>5910000</v>
      </c>
      <c r="K512" s="299">
        <v>2011</v>
      </c>
      <c r="L512" s="300" t="s">
        <v>18</v>
      </c>
      <c r="M512" s="316"/>
      <c r="N512" s="316"/>
      <c r="O512" s="316"/>
      <c r="P512" s="316">
        <v>86</v>
      </c>
      <c r="Q512" s="302">
        <v>76</v>
      </c>
      <c r="R512" s="301">
        <f t="shared" si="7"/>
        <v>81</v>
      </c>
      <c r="S512" s="302">
        <v>73</v>
      </c>
      <c r="T512" s="299">
        <v>71</v>
      </c>
      <c r="U512" s="299">
        <f t="shared" si="8"/>
        <v>2</v>
      </c>
      <c r="V512" s="299">
        <f t="shared" si="9"/>
        <v>72</v>
      </c>
      <c r="W512" s="301">
        <f t="shared" si="10"/>
        <v>9</v>
      </c>
      <c r="X512" s="319" t="s">
        <v>1534</v>
      </c>
      <c r="Y512" s="304" t="s">
        <v>1534</v>
      </c>
      <c r="Z512" s="304" t="s">
        <v>1547</v>
      </c>
      <c r="AA512" s="295">
        <v>0.56000000000000005</v>
      </c>
      <c r="AB512" s="292">
        <f t="shared" si="14"/>
        <v>560000</v>
      </c>
      <c r="AC512" s="292">
        <f t="shared" si="15"/>
        <v>5350000</v>
      </c>
      <c r="AD512" s="295">
        <v>14.15</v>
      </c>
      <c r="AE512" s="305">
        <f t="shared" si="21"/>
        <v>14150000</v>
      </c>
      <c r="AF512" s="306">
        <f t="shared" si="12"/>
        <v>0.16</v>
      </c>
      <c r="AG512" s="304"/>
      <c r="AH512" s="304"/>
      <c r="AI512" s="323" t="s">
        <v>3800</v>
      </c>
      <c r="AJ512" s="302"/>
    </row>
    <row r="513" spans="1:36">
      <c r="A513" s="308" t="s">
        <v>4847</v>
      </c>
      <c r="B513" s="315">
        <f t="shared" si="23"/>
        <v>1.1000007697779999</v>
      </c>
      <c r="C513" s="293">
        <f t="shared" si="1"/>
        <v>0.27500019244449997</v>
      </c>
      <c r="D513" s="294">
        <f t="shared" si="2"/>
        <v>0.27500019244449997</v>
      </c>
      <c r="E513" s="295">
        <v>4</v>
      </c>
      <c r="F513" s="295">
        <v>1.1000000000000001</v>
      </c>
      <c r="G513" s="297">
        <f t="shared" si="4"/>
        <v>0.99999930020230809</v>
      </c>
      <c r="H513" s="296">
        <f t="shared" si="5"/>
        <v>0.76977799999999996</v>
      </c>
      <c r="I513" s="298">
        <f t="shared" si="6"/>
        <v>0.69979769210102927</v>
      </c>
      <c r="J513" s="315">
        <f>SUM(AC513+AD513)</f>
        <v>1100000.769778</v>
      </c>
      <c r="K513" s="299">
        <v>2011</v>
      </c>
      <c r="L513" s="300" t="s">
        <v>18</v>
      </c>
      <c r="M513" s="316"/>
      <c r="N513" s="316"/>
      <c r="O513" s="316"/>
      <c r="P513" s="316">
        <v>57</v>
      </c>
      <c r="Q513" s="302">
        <v>50</v>
      </c>
      <c r="R513" s="301">
        <f t="shared" si="7"/>
        <v>53.5</v>
      </c>
      <c r="S513" s="302">
        <v>59</v>
      </c>
      <c r="T513" s="299">
        <v>64</v>
      </c>
      <c r="U513" s="299">
        <f t="shared" si="8"/>
        <v>-5</v>
      </c>
      <c r="V513" s="299">
        <f t="shared" si="9"/>
        <v>61.5</v>
      </c>
      <c r="W513" s="301">
        <f t="shared" si="10"/>
        <v>-8</v>
      </c>
      <c r="X513" s="304" t="s">
        <v>1609</v>
      </c>
      <c r="Y513" s="304" t="s">
        <v>4848</v>
      </c>
      <c r="Z513" s="304" t="s">
        <v>1547</v>
      </c>
      <c r="AA513" s="295">
        <f>AB513/1000000</f>
        <v>0.20422999999999999</v>
      </c>
      <c r="AB513" s="292">
        <v>204230</v>
      </c>
      <c r="AC513" s="292">
        <f t="shared" si="15"/>
        <v>1100000</v>
      </c>
      <c r="AD513" s="295">
        <f>AE513/1000000</f>
        <v>0.76977799999999996</v>
      </c>
      <c r="AE513" s="315">
        <v>769778</v>
      </c>
      <c r="AF513" s="306">
        <f t="shared" si="12"/>
        <v>5.1057499999999999E-2</v>
      </c>
      <c r="AG513" s="304"/>
      <c r="AH513" s="304"/>
      <c r="AI513" s="323" t="s">
        <v>4849</v>
      </c>
      <c r="AJ513" s="302"/>
    </row>
    <row r="514" spans="1:36">
      <c r="A514" s="291" t="s">
        <v>1459</v>
      </c>
      <c r="B514" s="305">
        <f t="shared" si="23"/>
        <v>156.6</v>
      </c>
      <c r="C514" s="293">
        <f t="shared" si="1"/>
        <v>31.32</v>
      </c>
      <c r="D514" s="294">
        <f t="shared" si="2"/>
        <v>31.32</v>
      </c>
      <c r="E514" s="295">
        <v>5</v>
      </c>
      <c r="F514" s="295">
        <v>104.03</v>
      </c>
      <c r="G514" s="297">
        <f t="shared" si="4"/>
        <v>0.66430395913154539</v>
      </c>
      <c r="H514" s="296">
        <f t="shared" si="5"/>
        <v>103.00999999999999</v>
      </c>
      <c r="I514" s="298">
        <f t="shared" si="6"/>
        <v>0.65779054916985946</v>
      </c>
      <c r="J514" s="315">
        <f t="shared" ref="J514:J518" si="25">SUM(AB514:AC514)</f>
        <v>156600000</v>
      </c>
      <c r="K514" s="299">
        <v>2011</v>
      </c>
      <c r="L514" s="300" t="s">
        <v>18</v>
      </c>
      <c r="M514" s="316"/>
      <c r="N514" s="316"/>
      <c r="O514" s="316"/>
      <c r="P514" s="316">
        <v>68</v>
      </c>
      <c r="Q514" s="302">
        <v>59</v>
      </c>
      <c r="R514" s="321">
        <f t="shared" si="7"/>
        <v>63.5</v>
      </c>
      <c r="S514" s="302">
        <v>58</v>
      </c>
      <c r="T514" s="299">
        <v>60</v>
      </c>
      <c r="U514" s="312">
        <f t="shared" si="8"/>
        <v>-2</v>
      </c>
      <c r="V514" s="312">
        <f t="shared" si="9"/>
        <v>59</v>
      </c>
      <c r="W514" s="312">
        <f t="shared" si="10"/>
        <v>4.5</v>
      </c>
      <c r="X514" s="304" t="s">
        <v>1402</v>
      </c>
      <c r="Y514" s="304" t="s">
        <v>1402</v>
      </c>
      <c r="Z514" s="304" t="s">
        <v>1557</v>
      </c>
      <c r="AA514" s="295">
        <v>52.57</v>
      </c>
      <c r="AB514" s="292">
        <f t="shared" ref="AB514:AB647" si="26">AA514*1000000</f>
        <v>52570000</v>
      </c>
      <c r="AC514" s="292">
        <f t="shared" si="15"/>
        <v>104030000</v>
      </c>
      <c r="AD514" s="295">
        <v>103.01</v>
      </c>
      <c r="AE514" s="305">
        <f t="shared" ref="AE514:AE521" si="27">SUM(AD514*1000000)</f>
        <v>103010000</v>
      </c>
      <c r="AF514" s="306">
        <f t="shared" si="12"/>
        <v>10.513999999999999</v>
      </c>
      <c r="AG514" s="304"/>
      <c r="AH514" s="304"/>
      <c r="AI514" s="323" t="s">
        <v>1628</v>
      </c>
      <c r="AJ514" s="302"/>
    </row>
    <row r="515" spans="1:36">
      <c r="A515" s="291" t="s">
        <v>2059</v>
      </c>
      <c r="B515" s="305">
        <f t="shared" si="23"/>
        <v>31.83</v>
      </c>
      <c r="C515" s="293">
        <f t="shared" si="1"/>
        <v>6.3659999999999997</v>
      </c>
      <c r="D515" s="294">
        <f t="shared" si="2"/>
        <v>6.3659999999999997</v>
      </c>
      <c r="E515" s="295">
        <v>5</v>
      </c>
      <c r="F515" s="295">
        <v>24.82</v>
      </c>
      <c r="G515" s="297">
        <f t="shared" si="4"/>
        <v>0.77976751492302865</v>
      </c>
      <c r="H515" s="296">
        <f t="shared" si="5"/>
        <v>0.99999999999999989</v>
      </c>
      <c r="I515" s="298">
        <f t="shared" si="6"/>
        <v>3.1416902293433864E-2</v>
      </c>
      <c r="J515" s="315">
        <f t="shared" si="25"/>
        <v>31830000</v>
      </c>
      <c r="K515" s="299">
        <v>2011</v>
      </c>
      <c r="L515" s="300" t="s">
        <v>18</v>
      </c>
      <c r="M515" s="316"/>
      <c r="N515" s="316"/>
      <c r="O515" s="316"/>
      <c r="P515" s="316">
        <v>68</v>
      </c>
      <c r="Q515" s="302">
        <v>60</v>
      </c>
      <c r="R515" s="301">
        <f t="shared" si="7"/>
        <v>64</v>
      </c>
      <c r="S515" s="302">
        <v>79</v>
      </c>
      <c r="T515" s="299">
        <v>65</v>
      </c>
      <c r="U515" s="299">
        <f t="shared" si="8"/>
        <v>14</v>
      </c>
      <c r="V515" s="299">
        <f t="shared" si="9"/>
        <v>72</v>
      </c>
      <c r="W515" s="301">
        <f t="shared" si="10"/>
        <v>-8</v>
      </c>
      <c r="X515" s="304" t="s">
        <v>1550</v>
      </c>
      <c r="Y515" s="304" t="s">
        <v>1550</v>
      </c>
      <c r="Z515" s="304" t="s">
        <v>1547</v>
      </c>
      <c r="AA515" s="295">
        <v>7.01</v>
      </c>
      <c r="AB515" s="292">
        <f t="shared" si="26"/>
        <v>7010000</v>
      </c>
      <c r="AC515" s="292">
        <f t="shared" si="15"/>
        <v>24820000</v>
      </c>
      <c r="AD515" s="295">
        <v>1</v>
      </c>
      <c r="AE515" s="305">
        <f t="shared" si="27"/>
        <v>1000000</v>
      </c>
      <c r="AF515" s="306">
        <f t="shared" si="12"/>
        <v>1.4019999999999999</v>
      </c>
      <c r="AG515" s="304"/>
      <c r="AH515" s="304"/>
      <c r="AI515" s="323" t="s">
        <v>2060</v>
      </c>
      <c r="AJ515" s="302"/>
    </row>
    <row r="516" spans="1:36">
      <c r="A516" s="291" t="s">
        <v>2182</v>
      </c>
      <c r="B516" s="305">
        <f t="shared" si="23"/>
        <v>26.39</v>
      </c>
      <c r="C516" s="293">
        <f t="shared" si="1"/>
        <v>5.2780000000000005</v>
      </c>
      <c r="D516" s="294">
        <f t="shared" si="2"/>
        <v>5.2780000000000005</v>
      </c>
      <c r="E516" s="295">
        <v>5</v>
      </c>
      <c r="F516" s="295">
        <v>17.690000000000001</v>
      </c>
      <c r="G516" s="297">
        <f t="shared" si="4"/>
        <v>0.67032967032967039</v>
      </c>
      <c r="H516" s="296">
        <f t="shared" si="5"/>
        <v>7.8800000000000008</v>
      </c>
      <c r="I516" s="298">
        <f t="shared" si="6"/>
        <v>0.29859795377036757</v>
      </c>
      <c r="J516" s="315">
        <f t="shared" si="25"/>
        <v>26390000</v>
      </c>
      <c r="K516" s="299">
        <v>2011</v>
      </c>
      <c r="L516" s="300" t="s">
        <v>18</v>
      </c>
      <c r="M516" s="316"/>
      <c r="N516" s="316"/>
      <c r="O516" s="316"/>
      <c r="P516" s="316">
        <v>23</v>
      </c>
      <c r="Q516" s="302">
        <v>24</v>
      </c>
      <c r="R516" s="301">
        <f t="shared" si="7"/>
        <v>23.5</v>
      </c>
      <c r="S516" s="302">
        <v>31</v>
      </c>
      <c r="T516" s="299">
        <v>47</v>
      </c>
      <c r="U516" s="299">
        <f t="shared" si="8"/>
        <v>-16</v>
      </c>
      <c r="V516" s="299">
        <f t="shared" si="9"/>
        <v>39</v>
      </c>
      <c r="W516" s="301">
        <f t="shared" si="10"/>
        <v>-15.5</v>
      </c>
      <c r="X516" s="304" t="s">
        <v>1402</v>
      </c>
      <c r="Y516" s="304" t="s">
        <v>2183</v>
      </c>
      <c r="Z516" s="304" t="s">
        <v>1547</v>
      </c>
      <c r="AA516" s="295">
        <v>8.6999999999999993</v>
      </c>
      <c r="AB516" s="292">
        <f t="shared" si="26"/>
        <v>8700000</v>
      </c>
      <c r="AC516" s="292">
        <f t="shared" si="15"/>
        <v>17690000</v>
      </c>
      <c r="AD516" s="295">
        <v>7.88</v>
      </c>
      <c r="AE516" s="305">
        <f t="shared" si="27"/>
        <v>7880000</v>
      </c>
      <c r="AF516" s="306">
        <f t="shared" si="12"/>
        <v>1.7399999999999998</v>
      </c>
      <c r="AG516" s="304"/>
      <c r="AH516" s="304"/>
      <c r="AI516" s="323" t="s">
        <v>2184</v>
      </c>
      <c r="AJ516" s="302"/>
    </row>
    <row r="517" spans="1:36">
      <c r="A517" s="308" t="s">
        <v>4602</v>
      </c>
      <c r="B517" s="305">
        <f t="shared" si="23"/>
        <v>3.5</v>
      </c>
      <c r="C517" s="293">
        <f t="shared" si="1"/>
        <v>0.7</v>
      </c>
      <c r="D517" s="294">
        <f t="shared" si="2"/>
        <v>0.7</v>
      </c>
      <c r="E517" s="295">
        <v>5</v>
      </c>
      <c r="F517" s="295">
        <v>2.71</v>
      </c>
      <c r="G517" s="297">
        <f t="shared" si="4"/>
        <v>0.77428571428571424</v>
      </c>
      <c r="H517" s="296">
        <f t="shared" si="5"/>
        <v>9.9999999999999992E-2</v>
      </c>
      <c r="I517" s="298">
        <f t="shared" si="6"/>
        <v>2.8571428571428571E-2</v>
      </c>
      <c r="J517" s="315">
        <f t="shared" si="25"/>
        <v>3500000</v>
      </c>
      <c r="K517" s="299">
        <v>2011</v>
      </c>
      <c r="L517" s="300" t="s">
        <v>18</v>
      </c>
      <c r="M517" s="316"/>
      <c r="N517" s="316"/>
      <c r="O517" s="316"/>
      <c r="P517" s="316">
        <v>74</v>
      </c>
      <c r="Q517" s="302">
        <v>65</v>
      </c>
      <c r="R517" s="301">
        <f t="shared" si="7"/>
        <v>69.5</v>
      </c>
      <c r="S517" s="302">
        <v>53</v>
      </c>
      <c r="T517" s="299">
        <v>65</v>
      </c>
      <c r="U517" s="299">
        <f t="shared" si="8"/>
        <v>-12</v>
      </c>
      <c r="V517" s="299">
        <f t="shared" si="9"/>
        <v>59</v>
      </c>
      <c r="W517" s="301">
        <f t="shared" si="10"/>
        <v>10.5</v>
      </c>
      <c r="X517" s="304" t="s">
        <v>1550</v>
      </c>
      <c r="Y517" s="304" t="s">
        <v>1550</v>
      </c>
      <c r="Z517" s="304" t="s">
        <v>1541</v>
      </c>
      <c r="AA517" s="295">
        <v>0.79</v>
      </c>
      <c r="AB517" s="292">
        <f t="shared" si="26"/>
        <v>790000</v>
      </c>
      <c r="AC517" s="292">
        <f t="shared" si="15"/>
        <v>2710000</v>
      </c>
      <c r="AD517" s="295">
        <v>0.1</v>
      </c>
      <c r="AE517" s="305">
        <f t="shared" si="27"/>
        <v>100000</v>
      </c>
      <c r="AF517" s="306">
        <f t="shared" si="12"/>
        <v>0.158</v>
      </c>
      <c r="AG517" s="304"/>
      <c r="AH517" s="304"/>
      <c r="AI517" s="323" t="s">
        <v>4603</v>
      </c>
      <c r="AJ517" s="302"/>
    </row>
    <row r="518" spans="1:36">
      <c r="A518" s="308" t="s">
        <v>4804</v>
      </c>
      <c r="B518" s="305">
        <f t="shared" si="23"/>
        <v>1.78</v>
      </c>
      <c r="C518" s="293">
        <f t="shared" si="1"/>
        <v>0.35599999999999998</v>
      </c>
      <c r="D518" s="294">
        <f t="shared" si="2"/>
        <v>0.35599999999999998</v>
      </c>
      <c r="E518" s="295">
        <v>5</v>
      </c>
      <c r="F518" s="295">
        <v>1.73</v>
      </c>
      <c r="G518" s="297">
        <f t="shared" si="4"/>
        <v>0.97191011235955049</v>
      </c>
      <c r="H518" s="296">
        <f t="shared" si="5"/>
        <v>1.4000000000000001</v>
      </c>
      <c r="I518" s="298">
        <f t="shared" si="6"/>
        <v>0.7865168539325843</v>
      </c>
      <c r="J518" s="315">
        <f t="shared" si="25"/>
        <v>1780000</v>
      </c>
      <c r="K518" s="299">
        <v>2011</v>
      </c>
      <c r="L518" s="300" t="s">
        <v>18</v>
      </c>
      <c r="M518" s="316"/>
      <c r="N518" s="316"/>
      <c r="O518" s="316"/>
      <c r="P518" s="316">
        <v>92</v>
      </c>
      <c r="Q518" s="302">
        <v>85</v>
      </c>
      <c r="R518" s="301">
        <f t="shared" si="7"/>
        <v>88.5</v>
      </c>
      <c r="S518" s="302">
        <v>85</v>
      </c>
      <c r="T518" s="299">
        <v>77</v>
      </c>
      <c r="U518" s="299">
        <f t="shared" si="8"/>
        <v>8</v>
      </c>
      <c r="V518" s="299">
        <f t="shared" si="9"/>
        <v>81</v>
      </c>
      <c r="W518" s="301">
        <f t="shared" si="10"/>
        <v>7.5</v>
      </c>
      <c r="X518" s="319" t="s">
        <v>1534</v>
      </c>
      <c r="Y518" s="304" t="s">
        <v>1534</v>
      </c>
      <c r="Z518" s="304" t="s">
        <v>1547</v>
      </c>
      <c r="AA518" s="295">
        <v>0.05</v>
      </c>
      <c r="AB518" s="292">
        <f t="shared" si="26"/>
        <v>50000</v>
      </c>
      <c r="AC518" s="292">
        <f t="shared" si="15"/>
        <v>1730000</v>
      </c>
      <c r="AD518" s="295">
        <v>1.4</v>
      </c>
      <c r="AE518" s="305">
        <f t="shared" si="27"/>
        <v>1400000</v>
      </c>
      <c r="AF518" s="306">
        <f t="shared" si="12"/>
        <v>0.01</v>
      </c>
      <c r="AG518" s="304"/>
      <c r="AH518" s="304"/>
      <c r="AI518" s="323" t="s">
        <v>4805</v>
      </c>
      <c r="AJ518" s="302"/>
    </row>
    <row r="519" spans="1:36">
      <c r="A519" s="308" t="s">
        <v>4695</v>
      </c>
      <c r="B519" s="305">
        <f t="shared" si="23"/>
        <v>3.43</v>
      </c>
      <c r="C519" s="293">
        <f t="shared" si="1"/>
        <v>0.52769230769230768</v>
      </c>
      <c r="D519" s="294">
        <f t="shared" si="2"/>
        <v>0.52769230769230768</v>
      </c>
      <c r="E519" s="295">
        <v>6.5</v>
      </c>
      <c r="F519" s="295">
        <v>3.09</v>
      </c>
      <c r="G519" s="297">
        <f t="shared" si="4"/>
        <v>0.90087463556851299</v>
      </c>
      <c r="H519" s="296">
        <f t="shared" si="5"/>
        <v>13.784000000000001</v>
      </c>
      <c r="I519" s="298">
        <f t="shared" si="6"/>
        <v>4.01865889212828</v>
      </c>
      <c r="J519" s="315">
        <f>SUM(AB519:AC519)</f>
        <v>3430000</v>
      </c>
      <c r="K519" s="299">
        <v>2011</v>
      </c>
      <c r="L519" s="300" t="s">
        <v>18</v>
      </c>
      <c r="M519" s="316"/>
      <c r="N519" s="316"/>
      <c r="O519" s="316"/>
      <c r="P519" s="316">
        <v>80</v>
      </c>
      <c r="Q519" s="302">
        <v>72</v>
      </c>
      <c r="R519" s="301">
        <f t="shared" si="7"/>
        <v>76</v>
      </c>
      <c r="S519" s="302">
        <v>80</v>
      </c>
      <c r="T519" s="299">
        <v>79</v>
      </c>
      <c r="U519" s="299">
        <f t="shared" si="8"/>
        <v>1</v>
      </c>
      <c r="V519" s="299">
        <f t="shared" si="9"/>
        <v>79.5</v>
      </c>
      <c r="W519" s="301">
        <f t="shared" si="10"/>
        <v>-3.5</v>
      </c>
      <c r="X519" s="304" t="s">
        <v>1572</v>
      </c>
      <c r="Y519" s="304" t="s">
        <v>1572</v>
      </c>
      <c r="Z519" s="304" t="s">
        <v>1547</v>
      </c>
      <c r="AA519" s="295">
        <v>0.34</v>
      </c>
      <c r="AB519" s="292">
        <f t="shared" si="26"/>
        <v>340000</v>
      </c>
      <c r="AC519" s="292">
        <f t="shared" si="15"/>
        <v>3090000</v>
      </c>
      <c r="AD519" s="295">
        <v>13.784000000000001</v>
      </c>
      <c r="AE519" s="305">
        <f t="shared" si="27"/>
        <v>13784000</v>
      </c>
      <c r="AF519" s="306">
        <f t="shared" si="12"/>
        <v>5.2307692307692312E-2</v>
      </c>
      <c r="AG519" s="304"/>
      <c r="AH519" s="304"/>
      <c r="AI519" s="323" t="s">
        <v>4696</v>
      </c>
      <c r="AJ519" s="302"/>
    </row>
    <row r="520" spans="1:36">
      <c r="A520" s="291" t="s">
        <v>2152</v>
      </c>
      <c r="B520" s="305">
        <f t="shared" si="23"/>
        <v>43.65</v>
      </c>
      <c r="C520" s="293">
        <f t="shared" si="1"/>
        <v>5.4562499999999998</v>
      </c>
      <c r="D520" s="294">
        <f t="shared" si="2"/>
        <v>5.4562499999999998</v>
      </c>
      <c r="E520" s="295">
        <v>8</v>
      </c>
      <c r="F520" s="295">
        <v>35.01</v>
      </c>
      <c r="G520" s="297">
        <f t="shared" si="4"/>
        <v>0.80206185567010302</v>
      </c>
      <c r="H520" s="296">
        <f t="shared" si="5"/>
        <v>4.17</v>
      </c>
      <c r="I520" s="298">
        <f t="shared" si="6"/>
        <v>9.5532646048109959E-2</v>
      </c>
      <c r="J520" s="315">
        <f t="shared" ref="J520:J523" si="28">SUM(AB520:AC520)</f>
        <v>43650000</v>
      </c>
      <c r="K520" s="299">
        <v>2011</v>
      </c>
      <c r="L520" s="300" t="s">
        <v>18</v>
      </c>
      <c r="M520" s="316"/>
      <c r="N520" s="316"/>
      <c r="O520" s="316"/>
      <c r="P520" s="316">
        <v>93</v>
      </c>
      <c r="Q520" s="302">
        <v>72</v>
      </c>
      <c r="R520" s="301">
        <f t="shared" si="7"/>
        <v>82.5</v>
      </c>
      <c r="S520" s="302">
        <v>93</v>
      </c>
      <c r="T520" s="299">
        <v>81</v>
      </c>
      <c r="U520" s="299">
        <f t="shared" si="8"/>
        <v>12</v>
      </c>
      <c r="V520" s="299">
        <f t="shared" si="9"/>
        <v>87</v>
      </c>
      <c r="W520" s="301">
        <f t="shared" si="10"/>
        <v>-4.5</v>
      </c>
      <c r="X520" s="304" t="s">
        <v>1550</v>
      </c>
      <c r="Y520" s="304" t="s">
        <v>1550</v>
      </c>
      <c r="Z520" s="304" t="s">
        <v>1536</v>
      </c>
      <c r="AA520" s="295">
        <v>8.64</v>
      </c>
      <c r="AB520" s="292">
        <f t="shared" si="26"/>
        <v>8640000</v>
      </c>
      <c r="AC520" s="292">
        <f t="shared" si="15"/>
        <v>35010000</v>
      </c>
      <c r="AD520" s="295">
        <v>4.17</v>
      </c>
      <c r="AE520" s="305">
        <f t="shared" si="27"/>
        <v>4170000</v>
      </c>
      <c r="AF520" s="306">
        <f t="shared" si="12"/>
        <v>1.08</v>
      </c>
      <c r="AG520" s="304"/>
      <c r="AH520" s="304"/>
      <c r="AI520" s="323" t="s">
        <v>2153</v>
      </c>
      <c r="AJ520" s="302"/>
    </row>
    <row r="521" spans="1:36">
      <c r="A521" s="308" t="s">
        <v>3834</v>
      </c>
      <c r="B521" s="305">
        <f t="shared" si="23"/>
        <v>16.350000000000001</v>
      </c>
      <c r="C521" s="293">
        <f t="shared" si="1"/>
        <v>1.6350000000000002</v>
      </c>
      <c r="D521" s="294">
        <f t="shared" si="2"/>
        <v>1.6350000000000002</v>
      </c>
      <c r="E521" s="295">
        <v>10</v>
      </c>
      <c r="F521" s="295">
        <v>14.6</v>
      </c>
      <c r="G521" s="297">
        <f t="shared" si="4"/>
        <v>0.89296636085626901</v>
      </c>
      <c r="H521" s="296">
        <f t="shared" si="5"/>
        <v>20.46</v>
      </c>
      <c r="I521" s="298">
        <f t="shared" si="6"/>
        <v>1.2513761467889908</v>
      </c>
      <c r="J521" s="315">
        <f t="shared" si="28"/>
        <v>16350000</v>
      </c>
      <c r="K521" s="299">
        <v>2011</v>
      </c>
      <c r="L521" s="300" t="s">
        <v>18</v>
      </c>
      <c r="M521" s="316"/>
      <c r="N521" s="316"/>
      <c r="O521" s="316"/>
      <c r="P521" s="316">
        <v>83</v>
      </c>
      <c r="Q521" s="302">
        <v>65</v>
      </c>
      <c r="R521" s="301">
        <f t="shared" si="7"/>
        <v>74</v>
      </c>
      <c r="S521" s="302">
        <v>84</v>
      </c>
      <c r="T521" s="299">
        <v>73</v>
      </c>
      <c r="U521" s="299">
        <f t="shared" si="8"/>
        <v>11</v>
      </c>
      <c r="V521" s="299">
        <f t="shared" si="9"/>
        <v>78.5</v>
      </c>
      <c r="W521" s="301">
        <f t="shared" si="10"/>
        <v>-4.5</v>
      </c>
      <c r="X521" s="304" t="s">
        <v>1641</v>
      </c>
      <c r="Y521" s="304" t="s">
        <v>3835</v>
      </c>
      <c r="Z521" s="304" t="s">
        <v>1536</v>
      </c>
      <c r="AA521" s="295">
        <v>1.75</v>
      </c>
      <c r="AB521" s="292">
        <f t="shared" si="26"/>
        <v>1750000</v>
      </c>
      <c r="AC521" s="292">
        <f t="shared" si="15"/>
        <v>14600000</v>
      </c>
      <c r="AD521" s="295">
        <v>20.46</v>
      </c>
      <c r="AE521" s="305">
        <f t="shared" si="27"/>
        <v>20460000</v>
      </c>
      <c r="AF521" s="306">
        <f t="shared" si="12"/>
        <v>0.17499999999999999</v>
      </c>
      <c r="AG521" s="304"/>
      <c r="AH521" s="304"/>
      <c r="AI521" s="323" t="s">
        <v>3836</v>
      </c>
      <c r="AJ521" s="302"/>
    </row>
    <row r="522" spans="1:36">
      <c r="A522" s="308" t="s">
        <v>4583</v>
      </c>
      <c r="B522" s="305">
        <f t="shared" si="23"/>
        <v>7.16</v>
      </c>
      <c r="C522" s="293">
        <f t="shared" si="1"/>
        <v>0.71599999999999997</v>
      </c>
      <c r="D522" s="294">
        <f t="shared" si="2"/>
        <v>0.71599999999999997</v>
      </c>
      <c r="E522" s="295">
        <v>10</v>
      </c>
      <c r="F522" s="295">
        <v>6.86</v>
      </c>
      <c r="G522" s="297">
        <f t="shared" si="4"/>
        <v>0.95810055865921795</v>
      </c>
      <c r="H522" s="296">
        <f t="shared" si="5"/>
        <v>1.0010290000000002</v>
      </c>
      <c r="I522" s="298">
        <f t="shared" si="6"/>
        <v>0.13980851955307264</v>
      </c>
      <c r="J522" s="315">
        <f t="shared" si="28"/>
        <v>7160000</v>
      </c>
      <c r="K522" s="299">
        <v>2011</v>
      </c>
      <c r="L522" s="300" t="s">
        <v>18</v>
      </c>
      <c r="M522" s="316"/>
      <c r="N522" s="316"/>
      <c r="O522" s="316"/>
      <c r="P522" s="316">
        <v>86</v>
      </c>
      <c r="Q522" s="302">
        <v>70</v>
      </c>
      <c r="R522" s="301">
        <f t="shared" si="7"/>
        <v>78</v>
      </c>
      <c r="S522" s="302">
        <v>61</v>
      </c>
      <c r="T522" s="299">
        <v>70</v>
      </c>
      <c r="U522" s="299">
        <f t="shared" si="8"/>
        <v>-9</v>
      </c>
      <c r="V522" s="299">
        <f t="shared" si="9"/>
        <v>65.5</v>
      </c>
      <c r="W522" s="301">
        <f t="shared" si="10"/>
        <v>12.5</v>
      </c>
      <c r="X522" s="304" t="s">
        <v>1550</v>
      </c>
      <c r="Y522" s="304" t="s">
        <v>1550</v>
      </c>
      <c r="Z522" s="304" t="s">
        <v>1547</v>
      </c>
      <c r="AA522" s="295">
        <v>0.3</v>
      </c>
      <c r="AB522" s="292">
        <f t="shared" si="26"/>
        <v>300000</v>
      </c>
      <c r="AC522" s="292">
        <f t="shared" si="15"/>
        <v>6860000</v>
      </c>
      <c r="AD522" s="295">
        <v>0</v>
      </c>
      <c r="AE522" s="305">
        <v>1001029</v>
      </c>
      <c r="AF522" s="306">
        <f t="shared" si="12"/>
        <v>0.03</v>
      </c>
      <c r="AG522" s="304"/>
      <c r="AH522" s="304"/>
      <c r="AI522" s="323" t="s">
        <v>4584</v>
      </c>
      <c r="AJ522" s="302"/>
    </row>
    <row r="523" spans="1:36">
      <c r="A523" s="291" t="s">
        <v>2453</v>
      </c>
      <c r="B523" s="305">
        <f t="shared" si="23"/>
        <v>51.43</v>
      </c>
      <c r="C523" s="293">
        <f t="shared" si="1"/>
        <v>4.1143999999999998</v>
      </c>
      <c r="D523" s="294">
        <f t="shared" si="2"/>
        <v>4.1143999999999998</v>
      </c>
      <c r="E523" s="295">
        <v>12.5</v>
      </c>
      <c r="F523" s="295">
        <v>40.96</v>
      </c>
      <c r="G523" s="297">
        <f t="shared" si="4"/>
        <v>0.79642232160217774</v>
      </c>
      <c r="H523" s="296">
        <f t="shared" si="5"/>
        <v>35.029999999999994</v>
      </c>
      <c r="I523" s="298">
        <f t="shared" si="6"/>
        <v>0.68111996888975301</v>
      </c>
      <c r="J523" s="315">
        <f t="shared" si="28"/>
        <v>51430000</v>
      </c>
      <c r="K523" s="299">
        <v>2011</v>
      </c>
      <c r="L523" s="300" t="s">
        <v>18</v>
      </c>
      <c r="M523" s="316"/>
      <c r="N523" s="316"/>
      <c r="O523" s="316"/>
      <c r="P523" s="316">
        <v>85</v>
      </c>
      <c r="Q523" s="302">
        <v>67</v>
      </c>
      <c r="R523" s="301">
        <f t="shared" si="7"/>
        <v>76</v>
      </c>
      <c r="S523" s="302">
        <v>76</v>
      </c>
      <c r="T523" s="299">
        <v>71</v>
      </c>
      <c r="U523" s="299">
        <f t="shared" si="8"/>
        <v>5</v>
      </c>
      <c r="V523" s="299">
        <f t="shared" si="9"/>
        <v>73.5</v>
      </c>
      <c r="W523" s="301">
        <f t="shared" si="10"/>
        <v>2.5</v>
      </c>
      <c r="X523" s="304" t="s">
        <v>1572</v>
      </c>
      <c r="Y523" s="304" t="s">
        <v>1572</v>
      </c>
      <c r="Z523" s="304" t="s">
        <v>1541</v>
      </c>
      <c r="AA523" s="295">
        <v>10.47</v>
      </c>
      <c r="AB523" s="292">
        <f t="shared" si="26"/>
        <v>10470000</v>
      </c>
      <c r="AC523" s="292">
        <f t="shared" si="15"/>
        <v>40960000</v>
      </c>
      <c r="AD523" s="295">
        <v>35.03</v>
      </c>
      <c r="AE523" s="305">
        <f t="shared" ref="AE523:AE647" si="29">SUM(AD523*1000000)</f>
        <v>35030000</v>
      </c>
      <c r="AF523" s="306">
        <f t="shared" si="12"/>
        <v>0.83760000000000001</v>
      </c>
      <c r="AG523" s="304"/>
      <c r="AH523" s="304"/>
      <c r="AI523" s="323" t="s">
        <v>2454</v>
      </c>
      <c r="AJ523" s="302"/>
    </row>
    <row r="524" spans="1:36">
      <c r="A524" s="308" t="s">
        <v>3074</v>
      </c>
      <c r="B524" s="305">
        <f t="shared" si="23"/>
        <v>35.427</v>
      </c>
      <c r="C524" s="293">
        <f t="shared" si="1"/>
        <v>2.7251538461538463</v>
      </c>
      <c r="D524" s="294">
        <f t="shared" si="2"/>
        <v>2.7251538461538463</v>
      </c>
      <c r="E524" s="295">
        <v>13</v>
      </c>
      <c r="F524" s="295">
        <v>30.016999999999999</v>
      </c>
      <c r="G524" s="297">
        <f t="shared" si="4"/>
        <v>0.84729161374093209</v>
      </c>
      <c r="H524" s="296">
        <f t="shared" si="5"/>
        <v>84.938000000000002</v>
      </c>
      <c r="I524" s="298">
        <f t="shared" si="6"/>
        <v>2.3975498913258249</v>
      </c>
      <c r="J524" s="315">
        <f>SUM(AB524:AC524)</f>
        <v>35427000</v>
      </c>
      <c r="K524" s="299">
        <v>2011</v>
      </c>
      <c r="L524" s="300" t="s">
        <v>18</v>
      </c>
      <c r="M524" s="316"/>
      <c r="N524" s="316"/>
      <c r="O524" s="316"/>
      <c r="P524" s="316">
        <v>53</v>
      </c>
      <c r="Q524" s="302">
        <v>54</v>
      </c>
      <c r="R524" s="321">
        <f t="shared" si="7"/>
        <v>53.5</v>
      </c>
      <c r="S524" s="302">
        <v>54</v>
      </c>
      <c r="T524" s="299">
        <v>61</v>
      </c>
      <c r="U524" s="312">
        <f t="shared" si="8"/>
        <v>-7</v>
      </c>
      <c r="V524" s="312">
        <f t="shared" si="9"/>
        <v>57.5</v>
      </c>
      <c r="W524" s="312">
        <f t="shared" si="10"/>
        <v>-4</v>
      </c>
      <c r="X524" s="304" t="s">
        <v>1641</v>
      </c>
      <c r="Y524" s="304" t="s">
        <v>1642</v>
      </c>
      <c r="Z524" s="304" t="s">
        <v>1536</v>
      </c>
      <c r="AA524" s="295">
        <v>5.41</v>
      </c>
      <c r="AB524" s="292">
        <f t="shared" si="26"/>
        <v>5410000</v>
      </c>
      <c r="AC524" s="292">
        <f t="shared" si="15"/>
        <v>30017000</v>
      </c>
      <c r="AD524" s="295">
        <v>84.938000000000002</v>
      </c>
      <c r="AE524" s="305">
        <f t="shared" si="29"/>
        <v>84938000</v>
      </c>
      <c r="AF524" s="306">
        <f t="shared" si="12"/>
        <v>0.41615384615384615</v>
      </c>
      <c r="AG524" s="304" t="s">
        <v>1615</v>
      </c>
      <c r="AH524" s="313" t="s">
        <v>1654</v>
      </c>
      <c r="AI524" s="323" t="s">
        <v>3075</v>
      </c>
      <c r="AJ524" s="302"/>
    </row>
    <row r="525" spans="1:36">
      <c r="A525" s="308" t="s">
        <v>2873</v>
      </c>
      <c r="B525" s="305">
        <f t="shared" si="23"/>
        <v>46.4</v>
      </c>
      <c r="C525" s="293">
        <f t="shared" si="1"/>
        <v>3.0933333333333333</v>
      </c>
      <c r="D525" s="294">
        <f t="shared" si="2"/>
        <v>3.0933333333333333</v>
      </c>
      <c r="E525" s="295">
        <v>15</v>
      </c>
      <c r="F525" s="295">
        <v>35.06</v>
      </c>
      <c r="G525" s="297">
        <f t="shared" si="4"/>
        <v>0.75560344827586212</v>
      </c>
      <c r="H525" s="296">
        <f t="shared" si="5"/>
        <v>41.11</v>
      </c>
      <c r="I525" s="298">
        <f t="shared" si="6"/>
        <v>0.88599137931034477</v>
      </c>
      <c r="J525" s="315">
        <f t="shared" ref="J525:J528" si="30">SUM(AB525:AC525)</f>
        <v>46400000</v>
      </c>
      <c r="K525" s="299">
        <v>2011</v>
      </c>
      <c r="L525" s="300" t="s">
        <v>18</v>
      </c>
      <c r="M525" s="316"/>
      <c r="N525" s="316"/>
      <c r="O525" s="316"/>
      <c r="P525" s="316">
        <v>93</v>
      </c>
      <c r="Q525" s="302">
        <v>78</v>
      </c>
      <c r="R525" s="301">
        <f t="shared" si="7"/>
        <v>85.5</v>
      </c>
      <c r="S525" s="302">
        <v>79</v>
      </c>
      <c r="T525" s="299">
        <v>77</v>
      </c>
      <c r="U525" s="299">
        <f t="shared" si="8"/>
        <v>2</v>
      </c>
      <c r="V525" s="299">
        <f t="shared" si="9"/>
        <v>78</v>
      </c>
      <c r="W525" s="301">
        <f t="shared" si="10"/>
        <v>7.5</v>
      </c>
      <c r="X525" s="304" t="s">
        <v>1990</v>
      </c>
      <c r="Y525" s="304" t="s">
        <v>1990</v>
      </c>
      <c r="Z525" s="304" t="s">
        <v>1541</v>
      </c>
      <c r="AA525" s="295">
        <v>11.34</v>
      </c>
      <c r="AB525" s="292">
        <f t="shared" si="26"/>
        <v>11340000</v>
      </c>
      <c r="AC525" s="292">
        <f t="shared" si="15"/>
        <v>35060000</v>
      </c>
      <c r="AD525" s="295">
        <v>41.11</v>
      </c>
      <c r="AE525" s="305">
        <f t="shared" si="29"/>
        <v>41110000</v>
      </c>
      <c r="AF525" s="306">
        <f t="shared" si="12"/>
        <v>0.75600000000000001</v>
      </c>
      <c r="AG525" s="304"/>
      <c r="AH525" s="304"/>
      <c r="AI525" s="323" t="s">
        <v>2874</v>
      </c>
      <c r="AJ525" s="302"/>
    </row>
    <row r="526" spans="1:36">
      <c r="A526" s="308" t="s">
        <v>4157</v>
      </c>
      <c r="B526" s="305">
        <f t="shared" si="23"/>
        <v>18.920000000000002</v>
      </c>
      <c r="C526" s="293">
        <f t="shared" si="1"/>
        <v>1.2613333333333334</v>
      </c>
      <c r="D526" s="294">
        <f t="shared" si="2"/>
        <v>1.2613333333333334</v>
      </c>
      <c r="E526" s="295">
        <v>15</v>
      </c>
      <c r="F526" s="295">
        <v>13.84</v>
      </c>
      <c r="G526" s="297">
        <f t="shared" si="4"/>
        <v>0.73150105708245239</v>
      </c>
      <c r="H526" s="296">
        <f t="shared" si="5"/>
        <v>45.550000000000004</v>
      </c>
      <c r="I526" s="298">
        <f t="shared" si="6"/>
        <v>2.4075052854122623</v>
      </c>
      <c r="J526" s="315">
        <f t="shared" si="30"/>
        <v>18920000</v>
      </c>
      <c r="K526" s="299">
        <v>2011</v>
      </c>
      <c r="L526" s="300" t="s">
        <v>18</v>
      </c>
      <c r="M526" s="316"/>
      <c r="N526" s="316"/>
      <c r="O526" s="316"/>
      <c r="P526" s="316">
        <v>37</v>
      </c>
      <c r="Q526" s="302">
        <v>48</v>
      </c>
      <c r="R526" s="301">
        <f t="shared" si="7"/>
        <v>42.5</v>
      </c>
      <c r="S526" s="302">
        <v>54</v>
      </c>
      <c r="T526" s="299">
        <v>55</v>
      </c>
      <c r="U526" s="299">
        <f t="shared" si="8"/>
        <v>-1</v>
      </c>
      <c r="V526" s="299">
        <f t="shared" si="9"/>
        <v>54.5</v>
      </c>
      <c r="W526" s="301">
        <f t="shared" si="10"/>
        <v>-12</v>
      </c>
      <c r="X526" s="304" t="s">
        <v>1612</v>
      </c>
      <c r="Y526" s="304" t="s">
        <v>1612</v>
      </c>
      <c r="Z526" s="304" t="s">
        <v>1541</v>
      </c>
      <c r="AA526" s="295">
        <v>5.08</v>
      </c>
      <c r="AB526" s="292">
        <f t="shared" si="26"/>
        <v>5080000</v>
      </c>
      <c r="AC526" s="292">
        <f t="shared" si="15"/>
        <v>13840000</v>
      </c>
      <c r="AD526" s="295">
        <v>45.55</v>
      </c>
      <c r="AE526" s="305">
        <f t="shared" si="29"/>
        <v>45550000</v>
      </c>
      <c r="AF526" s="306">
        <f t="shared" si="12"/>
        <v>0.33866666666666667</v>
      </c>
      <c r="AG526" s="304"/>
      <c r="AH526" s="304"/>
      <c r="AI526" s="323" t="s">
        <v>4158</v>
      </c>
      <c r="AJ526" s="302"/>
    </row>
    <row r="527" spans="1:36">
      <c r="A527" s="308" t="s">
        <v>4821</v>
      </c>
      <c r="B527" s="305">
        <f t="shared" si="23"/>
        <v>5.08</v>
      </c>
      <c r="C527" s="293">
        <f t="shared" si="1"/>
        <v>0.33866666666666667</v>
      </c>
      <c r="D527" s="294">
        <f t="shared" si="2"/>
        <v>0.33866666666666667</v>
      </c>
      <c r="E527" s="295">
        <v>15</v>
      </c>
      <c r="F527" s="295">
        <v>4.4400000000000004</v>
      </c>
      <c r="G527" s="297">
        <f t="shared" si="4"/>
        <v>0.87401574803149618</v>
      </c>
      <c r="H527" s="296">
        <f t="shared" si="5"/>
        <v>0.44</v>
      </c>
      <c r="I527" s="298">
        <f t="shared" si="6"/>
        <v>8.6614173228346455E-2</v>
      </c>
      <c r="J527" s="315">
        <f t="shared" si="30"/>
        <v>5080000</v>
      </c>
      <c r="K527" s="299">
        <v>2011</v>
      </c>
      <c r="L527" s="300" t="s">
        <v>18</v>
      </c>
      <c r="M527" s="316"/>
      <c r="N527" s="316"/>
      <c r="O527" s="316"/>
      <c r="P527" s="316">
        <v>66</v>
      </c>
      <c r="Q527" s="302">
        <v>69</v>
      </c>
      <c r="R527" s="301">
        <f t="shared" si="7"/>
        <v>67.5</v>
      </c>
      <c r="S527" s="302">
        <v>55</v>
      </c>
      <c r="T527" s="299">
        <v>64</v>
      </c>
      <c r="U527" s="299">
        <f t="shared" si="8"/>
        <v>-9</v>
      </c>
      <c r="V527" s="299">
        <f t="shared" si="9"/>
        <v>59.5</v>
      </c>
      <c r="W527" s="301">
        <f t="shared" si="10"/>
        <v>8</v>
      </c>
      <c r="X527" s="304" t="s">
        <v>1572</v>
      </c>
      <c r="Y527" s="304" t="s">
        <v>1572</v>
      </c>
      <c r="Z527" s="304" t="s">
        <v>1547</v>
      </c>
      <c r="AA527" s="295">
        <v>0.64</v>
      </c>
      <c r="AB527" s="292">
        <f t="shared" si="26"/>
        <v>640000</v>
      </c>
      <c r="AC527" s="292">
        <f t="shared" si="15"/>
        <v>4440000</v>
      </c>
      <c r="AD527" s="295">
        <v>0.44</v>
      </c>
      <c r="AE527" s="305">
        <f t="shared" si="29"/>
        <v>440000</v>
      </c>
      <c r="AF527" s="306">
        <f t="shared" si="12"/>
        <v>4.2666666666666665E-2</v>
      </c>
      <c r="AG527" s="304"/>
      <c r="AH527" s="304"/>
      <c r="AI527" s="323" t="s">
        <v>4822</v>
      </c>
      <c r="AJ527" s="302"/>
    </row>
    <row r="528" spans="1:36">
      <c r="A528" s="308" t="s">
        <v>2785</v>
      </c>
      <c r="B528" s="305">
        <f t="shared" si="23"/>
        <v>52.3</v>
      </c>
      <c r="C528" s="293">
        <f t="shared" si="1"/>
        <v>3.2687499999999998</v>
      </c>
      <c r="D528" s="294">
        <f t="shared" si="2"/>
        <v>3.2687499999999998</v>
      </c>
      <c r="E528" s="295">
        <v>16</v>
      </c>
      <c r="F528" s="295">
        <v>37.299999999999997</v>
      </c>
      <c r="G528" s="297">
        <f t="shared" si="4"/>
        <v>0.71319311663479923</v>
      </c>
      <c r="H528" s="296">
        <f t="shared" si="5"/>
        <v>3.19</v>
      </c>
      <c r="I528" s="298">
        <f t="shared" si="6"/>
        <v>6.0994263862332698E-2</v>
      </c>
      <c r="J528" s="315">
        <f t="shared" si="30"/>
        <v>52300000</v>
      </c>
      <c r="K528" s="299">
        <v>2011</v>
      </c>
      <c r="L528" s="300" t="s">
        <v>18</v>
      </c>
      <c r="M528" s="316"/>
      <c r="N528" s="316"/>
      <c r="O528" s="316"/>
      <c r="P528" s="316">
        <v>4</v>
      </c>
      <c r="Q528" s="302">
        <v>23</v>
      </c>
      <c r="R528" s="301">
        <f t="shared" si="7"/>
        <v>13.5</v>
      </c>
      <c r="S528" s="302">
        <v>29</v>
      </c>
      <c r="T528" s="299">
        <v>39</v>
      </c>
      <c r="U528" s="299">
        <f t="shared" si="8"/>
        <v>-10</v>
      </c>
      <c r="V528" s="299">
        <f t="shared" si="9"/>
        <v>34</v>
      </c>
      <c r="W528" s="301">
        <f t="shared" si="10"/>
        <v>-20.5</v>
      </c>
      <c r="X528" s="304" t="s">
        <v>1402</v>
      </c>
      <c r="Y528" s="304" t="s">
        <v>1618</v>
      </c>
      <c r="Z528" s="304" t="s">
        <v>1547</v>
      </c>
      <c r="AA528" s="295">
        <v>15</v>
      </c>
      <c r="AB528" s="292">
        <f t="shared" si="26"/>
        <v>15000000</v>
      </c>
      <c r="AC528" s="292">
        <f t="shared" si="15"/>
        <v>37300000</v>
      </c>
      <c r="AD528" s="295">
        <v>3.19</v>
      </c>
      <c r="AE528" s="305">
        <f t="shared" si="29"/>
        <v>3190000</v>
      </c>
      <c r="AF528" s="306">
        <f t="shared" si="12"/>
        <v>0.9375</v>
      </c>
      <c r="AG528" s="304"/>
      <c r="AH528" s="304"/>
      <c r="AI528" s="323" t="s">
        <v>2786</v>
      </c>
      <c r="AJ528" s="302"/>
    </row>
    <row r="529" spans="1:36">
      <c r="A529" s="308" t="s">
        <v>2957</v>
      </c>
      <c r="B529" s="305">
        <f t="shared" si="23"/>
        <v>47.040999999999997</v>
      </c>
      <c r="C529" s="293">
        <f t="shared" si="1"/>
        <v>2.9400624999999998</v>
      </c>
      <c r="D529" s="294">
        <f t="shared" si="2"/>
        <v>2.9400624999999998</v>
      </c>
      <c r="E529" s="295">
        <v>16</v>
      </c>
      <c r="F529" s="295">
        <v>44.670999999999999</v>
      </c>
      <c r="G529" s="297">
        <f t="shared" si="4"/>
        <v>0.94961841797580837</v>
      </c>
      <c r="H529" s="296">
        <f t="shared" si="5"/>
        <v>88.760999999999996</v>
      </c>
      <c r="I529" s="298">
        <f t="shared" si="6"/>
        <v>1.8868859080376692</v>
      </c>
      <c r="J529" s="315">
        <f>SUM(AB529:AC529)</f>
        <v>47041000</v>
      </c>
      <c r="K529" s="299">
        <v>2011</v>
      </c>
      <c r="L529" s="300" t="s">
        <v>18</v>
      </c>
      <c r="M529" s="316"/>
      <c r="N529" s="316"/>
      <c r="O529" s="316"/>
      <c r="P529" s="316">
        <v>97</v>
      </c>
      <c r="Q529" s="302">
        <v>89</v>
      </c>
      <c r="R529" s="321">
        <f t="shared" si="7"/>
        <v>93</v>
      </c>
      <c r="S529" s="302">
        <v>91</v>
      </c>
      <c r="T529" s="299">
        <v>79</v>
      </c>
      <c r="U529" s="312">
        <f t="shared" si="8"/>
        <v>12</v>
      </c>
      <c r="V529" s="312">
        <f t="shared" si="9"/>
        <v>85</v>
      </c>
      <c r="W529" s="312">
        <f t="shared" si="10"/>
        <v>8</v>
      </c>
      <c r="X529" s="304" t="s">
        <v>1550</v>
      </c>
      <c r="Y529" s="304" t="s">
        <v>1623</v>
      </c>
      <c r="Z529" s="304" t="s">
        <v>1547</v>
      </c>
      <c r="AA529" s="295">
        <v>2.37</v>
      </c>
      <c r="AB529" s="292">
        <f t="shared" si="26"/>
        <v>2370000</v>
      </c>
      <c r="AC529" s="292">
        <f t="shared" si="15"/>
        <v>44671000</v>
      </c>
      <c r="AD529" s="295">
        <v>88.760999999999996</v>
      </c>
      <c r="AE529" s="305">
        <f t="shared" si="29"/>
        <v>88761000</v>
      </c>
      <c r="AF529" s="306">
        <f t="shared" si="12"/>
        <v>0.14812500000000001</v>
      </c>
      <c r="AG529" s="304" t="s">
        <v>1615</v>
      </c>
      <c r="AH529" s="304" t="s">
        <v>2958</v>
      </c>
      <c r="AI529" s="323" t="s">
        <v>2959</v>
      </c>
      <c r="AJ529" s="302"/>
    </row>
    <row r="530" spans="1:36">
      <c r="A530" s="308" t="s">
        <v>2580</v>
      </c>
      <c r="B530" s="305">
        <f t="shared" si="23"/>
        <v>62.65</v>
      </c>
      <c r="C530" s="293">
        <f t="shared" si="1"/>
        <v>3.6852941176470586</v>
      </c>
      <c r="D530" s="294">
        <f t="shared" si="2"/>
        <v>3.6852941176470586</v>
      </c>
      <c r="E530" s="295">
        <v>17</v>
      </c>
      <c r="F530" s="295">
        <v>56.82</v>
      </c>
      <c r="G530" s="297">
        <f t="shared" si="4"/>
        <v>0.90694333599361532</v>
      </c>
      <c r="H530" s="296">
        <f t="shared" si="5"/>
        <v>94.3</v>
      </c>
      <c r="I530" s="298">
        <f t="shared" si="6"/>
        <v>1.5051875498802874</v>
      </c>
      <c r="J530" s="315">
        <f t="shared" ref="J530:J542" si="31">SUM(AB530:AC530)</f>
        <v>62650000</v>
      </c>
      <c r="K530" s="299">
        <v>2011</v>
      </c>
      <c r="L530" s="300" t="s">
        <v>18</v>
      </c>
      <c r="M530" s="316"/>
      <c r="N530" s="316"/>
      <c r="O530" s="316"/>
      <c r="P530" s="316">
        <v>93</v>
      </c>
      <c r="Q530" s="302">
        <v>81</v>
      </c>
      <c r="R530" s="321">
        <f t="shared" si="7"/>
        <v>87</v>
      </c>
      <c r="S530" s="302">
        <v>84</v>
      </c>
      <c r="T530" s="299">
        <v>78</v>
      </c>
      <c r="U530" s="312">
        <f t="shared" si="8"/>
        <v>6</v>
      </c>
      <c r="V530" s="312">
        <f t="shared" si="9"/>
        <v>81</v>
      </c>
      <c r="W530" s="312">
        <f t="shared" si="10"/>
        <v>6</v>
      </c>
      <c r="X530" s="304" t="s">
        <v>1550</v>
      </c>
      <c r="Y530" s="304" t="s">
        <v>2581</v>
      </c>
      <c r="Z530" s="304" t="s">
        <v>1547</v>
      </c>
      <c r="AA530" s="295">
        <v>5.83</v>
      </c>
      <c r="AB530" s="292">
        <f t="shared" si="26"/>
        <v>5830000</v>
      </c>
      <c r="AC530" s="292">
        <f t="shared" si="15"/>
        <v>56820000</v>
      </c>
      <c r="AD530" s="295">
        <v>94.3</v>
      </c>
      <c r="AE530" s="305">
        <f t="shared" si="29"/>
        <v>94300000</v>
      </c>
      <c r="AF530" s="306">
        <f t="shared" si="12"/>
        <v>0.34294117647058825</v>
      </c>
      <c r="AG530" s="304" t="s">
        <v>1615</v>
      </c>
      <c r="AH530" s="304" t="s">
        <v>1616</v>
      </c>
      <c r="AI530" s="323" t="s">
        <v>2582</v>
      </c>
      <c r="AJ530" s="302"/>
    </row>
    <row r="531" spans="1:36">
      <c r="A531" s="308" t="s">
        <v>3408</v>
      </c>
      <c r="B531" s="305">
        <f t="shared" si="23"/>
        <v>37.72</v>
      </c>
      <c r="C531" s="293">
        <f t="shared" si="1"/>
        <v>2.2188235294117646</v>
      </c>
      <c r="D531" s="294">
        <f t="shared" si="2"/>
        <v>2.2188235294117646</v>
      </c>
      <c r="E531" s="295">
        <v>17</v>
      </c>
      <c r="F531" s="295">
        <v>27.87</v>
      </c>
      <c r="G531" s="297">
        <f t="shared" si="4"/>
        <v>0.7388653234358431</v>
      </c>
      <c r="H531" s="296">
        <f t="shared" si="5"/>
        <v>15.299999999999999</v>
      </c>
      <c r="I531" s="298">
        <f t="shared" si="6"/>
        <v>0.40562036055143158</v>
      </c>
      <c r="J531" s="315">
        <f t="shared" si="31"/>
        <v>37720000</v>
      </c>
      <c r="K531" s="299">
        <v>2011</v>
      </c>
      <c r="L531" s="300" t="s">
        <v>18</v>
      </c>
      <c r="M531" s="316"/>
      <c r="N531" s="316"/>
      <c r="O531" s="316"/>
      <c r="P531" s="316">
        <v>19</v>
      </c>
      <c r="Q531" s="302">
        <v>40</v>
      </c>
      <c r="R531" s="301">
        <f t="shared" si="7"/>
        <v>29.5</v>
      </c>
      <c r="S531" s="302">
        <v>50</v>
      </c>
      <c r="T531" s="299">
        <v>54</v>
      </c>
      <c r="U531" s="299">
        <f t="shared" si="8"/>
        <v>-4</v>
      </c>
      <c r="V531" s="299">
        <f t="shared" si="9"/>
        <v>52</v>
      </c>
      <c r="W531" s="301">
        <f t="shared" si="10"/>
        <v>-22.5</v>
      </c>
      <c r="X531" s="304" t="s">
        <v>1757</v>
      </c>
      <c r="Y531" s="304" t="s">
        <v>1758</v>
      </c>
      <c r="Z531" s="304" t="s">
        <v>1541</v>
      </c>
      <c r="AA531" s="295">
        <v>9.85</v>
      </c>
      <c r="AB531" s="292">
        <f t="shared" si="26"/>
        <v>9850000</v>
      </c>
      <c r="AC531" s="292">
        <f t="shared" si="15"/>
        <v>27870000</v>
      </c>
      <c r="AD531" s="295">
        <v>15.3</v>
      </c>
      <c r="AE531" s="305">
        <f t="shared" si="29"/>
        <v>15300000</v>
      </c>
      <c r="AF531" s="306">
        <f t="shared" si="12"/>
        <v>0.57941176470588229</v>
      </c>
      <c r="AG531" s="304"/>
      <c r="AH531" s="304"/>
      <c r="AI531" s="323" t="s">
        <v>3409</v>
      </c>
      <c r="AJ531" s="302"/>
    </row>
    <row r="532" spans="1:36">
      <c r="A532" s="308" t="s">
        <v>2930</v>
      </c>
      <c r="B532" s="305">
        <f t="shared" si="23"/>
        <v>54.45</v>
      </c>
      <c r="C532" s="293">
        <f t="shared" si="1"/>
        <v>3.0250000000000004</v>
      </c>
      <c r="D532" s="294">
        <f t="shared" si="2"/>
        <v>3.0250000000000004</v>
      </c>
      <c r="E532" s="295">
        <v>18</v>
      </c>
      <c r="F532" s="295">
        <v>43.85</v>
      </c>
      <c r="G532" s="297">
        <f t="shared" si="4"/>
        <v>0.80532598714416892</v>
      </c>
      <c r="H532" s="296">
        <f t="shared" si="5"/>
        <v>3.24</v>
      </c>
      <c r="I532" s="298">
        <f t="shared" si="6"/>
        <v>5.9504132231404959E-2</v>
      </c>
      <c r="J532" s="315">
        <f t="shared" si="31"/>
        <v>54450000</v>
      </c>
      <c r="K532" s="299">
        <v>2011</v>
      </c>
      <c r="L532" s="300" t="s">
        <v>18</v>
      </c>
      <c r="M532" s="316"/>
      <c r="N532" s="316"/>
      <c r="O532" s="316"/>
      <c r="P532" s="316">
        <v>46</v>
      </c>
      <c r="Q532" s="302">
        <v>53</v>
      </c>
      <c r="R532" s="301">
        <f t="shared" si="7"/>
        <v>49.5</v>
      </c>
      <c r="S532" s="302">
        <v>79</v>
      </c>
      <c r="T532" s="299">
        <v>71</v>
      </c>
      <c r="U532" s="299">
        <f t="shared" si="8"/>
        <v>8</v>
      </c>
      <c r="V532" s="299">
        <f t="shared" si="9"/>
        <v>75</v>
      </c>
      <c r="W532" s="301">
        <f t="shared" si="10"/>
        <v>-25.5</v>
      </c>
      <c r="X532" s="304" t="s">
        <v>1641</v>
      </c>
      <c r="Y532" s="304" t="s">
        <v>1755</v>
      </c>
      <c r="Z532" s="304" t="s">
        <v>1541</v>
      </c>
      <c r="AA532" s="295">
        <v>10.6</v>
      </c>
      <c r="AB532" s="292">
        <f t="shared" si="26"/>
        <v>10600000</v>
      </c>
      <c r="AC532" s="292">
        <f t="shared" si="15"/>
        <v>43850000</v>
      </c>
      <c r="AD532" s="295">
        <v>3.24</v>
      </c>
      <c r="AE532" s="305">
        <f t="shared" si="29"/>
        <v>3240000</v>
      </c>
      <c r="AF532" s="306">
        <f t="shared" si="12"/>
        <v>0.58888888888888891</v>
      </c>
      <c r="AG532" s="304"/>
      <c r="AH532" s="304"/>
      <c r="AI532" s="323" t="s">
        <v>2931</v>
      </c>
      <c r="AJ532" s="302"/>
    </row>
    <row r="533" spans="1:36">
      <c r="A533" s="308" t="s">
        <v>3197</v>
      </c>
      <c r="B533" s="305">
        <f t="shared" si="23"/>
        <v>48.01</v>
      </c>
      <c r="C533" s="293">
        <f t="shared" si="1"/>
        <v>2.526842105263158</v>
      </c>
      <c r="D533" s="294">
        <f t="shared" si="2"/>
        <v>2.526842105263158</v>
      </c>
      <c r="E533" s="295">
        <v>19</v>
      </c>
      <c r="F533" s="295">
        <v>35.06</v>
      </c>
      <c r="G533" s="297">
        <f t="shared" si="4"/>
        <v>0.73026452822328691</v>
      </c>
      <c r="H533" s="296">
        <f t="shared" si="5"/>
        <v>0.32999999999999996</v>
      </c>
      <c r="I533" s="298">
        <f t="shared" si="6"/>
        <v>6.8735680066652777E-3</v>
      </c>
      <c r="J533" s="315">
        <f t="shared" si="31"/>
        <v>48010000</v>
      </c>
      <c r="K533" s="299">
        <v>2011</v>
      </c>
      <c r="L533" s="300" t="s">
        <v>18</v>
      </c>
      <c r="M533" s="316"/>
      <c r="N533" s="316"/>
      <c r="O533" s="316"/>
      <c r="P533" s="316">
        <v>72</v>
      </c>
      <c r="Q533" s="302">
        <v>61</v>
      </c>
      <c r="R533" s="301">
        <f t="shared" si="7"/>
        <v>66.5</v>
      </c>
      <c r="S533" s="302">
        <v>71</v>
      </c>
      <c r="T533" s="299">
        <v>66</v>
      </c>
      <c r="U533" s="299">
        <f t="shared" si="8"/>
        <v>5</v>
      </c>
      <c r="V533" s="299">
        <f t="shared" si="9"/>
        <v>68.5</v>
      </c>
      <c r="W533" s="301">
        <f t="shared" si="10"/>
        <v>-2</v>
      </c>
      <c r="X533" s="304" t="s">
        <v>1550</v>
      </c>
      <c r="Y533" s="304" t="s">
        <v>1550</v>
      </c>
      <c r="Z533" s="304" t="s">
        <v>1557</v>
      </c>
      <c r="AA533" s="295">
        <v>12.95</v>
      </c>
      <c r="AB533" s="292">
        <f t="shared" si="26"/>
        <v>12950000</v>
      </c>
      <c r="AC533" s="292">
        <f t="shared" si="15"/>
        <v>35060000</v>
      </c>
      <c r="AD533" s="295">
        <v>0.33</v>
      </c>
      <c r="AE533" s="305">
        <f t="shared" si="29"/>
        <v>330000</v>
      </c>
      <c r="AF533" s="306">
        <f t="shared" si="12"/>
        <v>0.68157894736842106</v>
      </c>
      <c r="AG533" s="304"/>
      <c r="AH533" s="304"/>
      <c r="AI533" s="323" t="s">
        <v>3198</v>
      </c>
      <c r="AJ533" s="302"/>
    </row>
    <row r="534" spans="1:36">
      <c r="A534" s="291" t="s">
        <v>2038</v>
      </c>
      <c r="B534" s="305">
        <f t="shared" si="23"/>
        <v>131.88999999999999</v>
      </c>
      <c r="C534" s="293">
        <f t="shared" si="1"/>
        <v>6.5944999999999991</v>
      </c>
      <c r="D534" s="294">
        <f t="shared" si="2"/>
        <v>6.5944999999999991</v>
      </c>
      <c r="E534" s="295">
        <v>20</v>
      </c>
      <c r="F534" s="295">
        <v>100.29</v>
      </c>
      <c r="G534" s="297">
        <f t="shared" si="4"/>
        <v>0.76040639927212084</v>
      </c>
      <c r="H534" s="296">
        <f t="shared" si="5"/>
        <v>115.89999999999999</v>
      </c>
      <c r="I534" s="298">
        <f t="shared" si="6"/>
        <v>0.87876260520130411</v>
      </c>
      <c r="J534" s="315">
        <f t="shared" si="31"/>
        <v>131890000</v>
      </c>
      <c r="K534" s="299">
        <v>2011</v>
      </c>
      <c r="L534" s="300" t="s">
        <v>18</v>
      </c>
      <c r="M534" s="316"/>
      <c r="N534" s="316"/>
      <c r="O534" s="316"/>
      <c r="P534" s="316">
        <v>44</v>
      </c>
      <c r="Q534" s="302">
        <v>47</v>
      </c>
      <c r="R534" s="321">
        <f t="shared" si="7"/>
        <v>45.5</v>
      </c>
      <c r="S534" s="302">
        <v>38</v>
      </c>
      <c r="T534" s="299">
        <v>51</v>
      </c>
      <c r="U534" s="312">
        <f t="shared" si="8"/>
        <v>-13</v>
      </c>
      <c r="V534" s="312">
        <f t="shared" si="9"/>
        <v>44.5</v>
      </c>
      <c r="W534" s="312">
        <f t="shared" si="10"/>
        <v>1</v>
      </c>
      <c r="X534" s="304" t="s">
        <v>1550</v>
      </c>
      <c r="Y534" s="304" t="s">
        <v>1550</v>
      </c>
      <c r="Z534" s="304" t="s">
        <v>1547</v>
      </c>
      <c r="AA534" s="295">
        <v>31.6</v>
      </c>
      <c r="AB534" s="292">
        <f t="shared" si="26"/>
        <v>31600000</v>
      </c>
      <c r="AC534" s="292">
        <f t="shared" si="15"/>
        <v>100290000</v>
      </c>
      <c r="AD534" s="295">
        <v>115.9</v>
      </c>
      <c r="AE534" s="305">
        <f t="shared" si="29"/>
        <v>115900000</v>
      </c>
      <c r="AF534" s="306">
        <f t="shared" si="12"/>
        <v>1.58</v>
      </c>
      <c r="AG534" s="304"/>
      <c r="AH534" s="304"/>
      <c r="AI534" s="323" t="s">
        <v>2039</v>
      </c>
      <c r="AJ534" s="302"/>
    </row>
    <row r="535" spans="1:36">
      <c r="A535" s="291" t="s">
        <v>2353</v>
      </c>
      <c r="B535" s="305">
        <f t="shared" si="23"/>
        <v>86.96</v>
      </c>
      <c r="C535" s="293">
        <f t="shared" si="1"/>
        <v>4.3479999999999999</v>
      </c>
      <c r="D535" s="294">
        <f t="shared" si="2"/>
        <v>4.3479999999999999</v>
      </c>
      <c r="E535" s="295">
        <v>20</v>
      </c>
      <c r="F535" s="295">
        <v>82.58</v>
      </c>
      <c r="G535" s="297">
        <f t="shared" si="4"/>
        <v>0.94963201471941128</v>
      </c>
      <c r="H535" s="296">
        <f t="shared" si="5"/>
        <v>94.66</v>
      </c>
      <c r="I535" s="298">
        <f t="shared" si="6"/>
        <v>1.0885464581416744</v>
      </c>
      <c r="J535" s="315">
        <f t="shared" si="31"/>
        <v>86960000</v>
      </c>
      <c r="K535" s="299">
        <v>2011</v>
      </c>
      <c r="L535" s="300" t="s">
        <v>18</v>
      </c>
      <c r="M535" s="316"/>
      <c r="N535" s="316"/>
      <c r="O535" s="316"/>
      <c r="P535" s="316">
        <v>89</v>
      </c>
      <c r="Q535" s="302">
        <v>84</v>
      </c>
      <c r="R535" s="321">
        <f t="shared" si="7"/>
        <v>86.5</v>
      </c>
      <c r="S535" s="302">
        <v>88</v>
      </c>
      <c r="T535" s="299">
        <v>76</v>
      </c>
      <c r="U535" s="312">
        <f t="shared" si="8"/>
        <v>12</v>
      </c>
      <c r="V535" s="312">
        <f t="shared" si="9"/>
        <v>82</v>
      </c>
      <c r="W535" s="312">
        <f t="shared" si="10"/>
        <v>4.5</v>
      </c>
      <c r="X535" s="304" t="s">
        <v>1550</v>
      </c>
      <c r="Y535" s="304" t="s">
        <v>1550</v>
      </c>
      <c r="Z535" s="304" t="s">
        <v>1541</v>
      </c>
      <c r="AA535" s="295">
        <v>4.38</v>
      </c>
      <c r="AB535" s="292">
        <f t="shared" si="26"/>
        <v>4380000</v>
      </c>
      <c r="AC535" s="292">
        <f t="shared" si="15"/>
        <v>82580000</v>
      </c>
      <c r="AD535" s="295">
        <v>94.66</v>
      </c>
      <c r="AE535" s="305">
        <f t="shared" si="29"/>
        <v>94660000</v>
      </c>
      <c r="AF535" s="306">
        <f t="shared" si="12"/>
        <v>0.219</v>
      </c>
      <c r="AG535" s="304" t="s">
        <v>1615</v>
      </c>
      <c r="AH535" s="313" t="s">
        <v>1869</v>
      </c>
      <c r="AI535" s="323" t="s">
        <v>2354</v>
      </c>
      <c r="AJ535" s="302"/>
    </row>
    <row r="536" spans="1:36">
      <c r="A536" s="308" t="s">
        <v>3549</v>
      </c>
      <c r="B536" s="305">
        <f t="shared" si="23"/>
        <v>41.09</v>
      </c>
      <c r="C536" s="293">
        <f t="shared" si="1"/>
        <v>2.0545</v>
      </c>
      <c r="D536" s="294">
        <f t="shared" si="2"/>
        <v>2.0545</v>
      </c>
      <c r="E536" s="295">
        <v>20</v>
      </c>
      <c r="F536" s="295">
        <v>31.18</v>
      </c>
      <c r="G536" s="297">
        <f t="shared" si="4"/>
        <v>0.75882209783402277</v>
      </c>
      <c r="H536" s="296">
        <f t="shared" si="5"/>
        <v>14.460000000000003</v>
      </c>
      <c r="I536" s="298">
        <f t="shared" si="6"/>
        <v>0.35191044049647119</v>
      </c>
      <c r="J536" s="315">
        <f t="shared" si="31"/>
        <v>41090000</v>
      </c>
      <c r="K536" s="299">
        <v>2011</v>
      </c>
      <c r="L536" s="300" t="s">
        <v>18</v>
      </c>
      <c r="M536" s="316"/>
      <c r="N536" s="316"/>
      <c r="O536" s="316"/>
      <c r="P536" s="316">
        <v>76</v>
      </c>
      <c r="Q536" s="302">
        <v>65</v>
      </c>
      <c r="R536" s="301">
        <f t="shared" si="7"/>
        <v>70.5</v>
      </c>
      <c r="S536" s="302">
        <v>70</v>
      </c>
      <c r="T536" s="299">
        <v>66</v>
      </c>
      <c r="U536" s="299">
        <f t="shared" si="8"/>
        <v>4</v>
      </c>
      <c r="V536" s="299">
        <f t="shared" si="9"/>
        <v>68</v>
      </c>
      <c r="W536" s="301">
        <f t="shared" si="10"/>
        <v>2.5</v>
      </c>
      <c r="X536" s="319" t="s">
        <v>1534</v>
      </c>
      <c r="Y536" s="304" t="s">
        <v>1534</v>
      </c>
      <c r="Z536" s="304" t="s">
        <v>1574</v>
      </c>
      <c r="AA536" s="295">
        <v>9.91</v>
      </c>
      <c r="AB536" s="292">
        <f t="shared" si="26"/>
        <v>9910000</v>
      </c>
      <c r="AC536" s="292">
        <f t="shared" si="15"/>
        <v>31180000</v>
      </c>
      <c r="AD536" s="295">
        <v>14.46</v>
      </c>
      <c r="AE536" s="305">
        <f t="shared" si="29"/>
        <v>14460000</v>
      </c>
      <c r="AF536" s="306">
        <f t="shared" si="12"/>
        <v>0.4955</v>
      </c>
      <c r="AG536" s="304"/>
      <c r="AH536" s="304"/>
      <c r="AI536" s="323" t="s">
        <v>3550</v>
      </c>
      <c r="AJ536" s="302"/>
    </row>
    <row r="537" spans="1:36">
      <c r="A537" s="308" t="s">
        <v>3929</v>
      </c>
      <c r="B537" s="305">
        <f t="shared" si="23"/>
        <v>30.64</v>
      </c>
      <c r="C537" s="293">
        <f t="shared" si="1"/>
        <v>1.532</v>
      </c>
      <c r="D537" s="294">
        <f t="shared" si="2"/>
        <v>1.532</v>
      </c>
      <c r="E537" s="295">
        <v>20</v>
      </c>
      <c r="F537" s="295">
        <v>23.19</v>
      </c>
      <c r="G537" s="297">
        <f t="shared" si="4"/>
        <v>0.75685378590078334</v>
      </c>
      <c r="H537" s="296">
        <f t="shared" si="5"/>
        <v>16.48</v>
      </c>
      <c r="I537" s="298">
        <f t="shared" si="6"/>
        <v>0.53785900783289819</v>
      </c>
      <c r="J537" s="315">
        <f t="shared" si="31"/>
        <v>30640000</v>
      </c>
      <c r="K537" s="299">
        <v>2011</v>
      </c>
      <c r="L537" s="300" t="s">
        <v>18</v>
      </c>
      <c r="M537" s="316"/>
      <c r="N537" s="316"/>
      <c r="O537" s="316"/>
      <c r="P537" s="316">
        <v>38</v>
      </c>
      <c r="Q537" s="302">
        <v>43</v>
      </c>
      <c r="R537" s="301">
        <f t="shared" si="7"/>
        <v>40.5</v>
      </c>
      <c r="S537" s="302">
        <v>50</v>
      </c>
      <c r="T537" s="299">
        <v>58</v>
      </c>
      <c r="U537" s="299">
        <f t="shared" si="8"/>
        <v>-8</v>
      </c>
      <c r="V537" s="299">
        <f t="shared" si="9"/>
        <v>54</v>
      </c>
      <c r="W537" s="301">
        <f t="shared" si="10"/>
        <v>-13.5</v>
      </c>
      <c r="X537" s="304" t="s">
        <v>1701</v>
      </c>
      <c r="Y537" s="304" t="s">
        <v>3922</v>
      </c>
      <c r="Z537" s="304" t="s">
        <v>1547</v>
      </c>
      <c r="AA537" s="295">
        <v>7.45</v>
      </c>
      <c r="AB537" s="292">
        <f t="shared" si="26"/>
        <v>7450000</v>
      </c>
      <c r="AC537" s="292">
        <f t="shared" si="15"/>
        <v>23190000</v>
      </c>
      <c r="AD537" s="295">
        <v>16.48</v>
      </c>
      <c r="AE537" s="305">
        <f t="shared" si="29"/>
        <v>16480000</v>
      </c>
      <c r="AF537" s="306">
        <f t="shared" si="12"/>
        <v>0.3725</v>
      </c>
      <c r="AG537" s="304"/>
      <c r="AH537" s="304"/>
      <c r="AI537" s="323" t="s">
        <v>3930</v>
      </c>
      <c r="AJ537" s="302"/>
    </row>
    <row r="538" spans="1:36">
      <c r="A538" s="308" t="s">
        <v>4440</v>
      </c>
      <c r="B538" s="305">
        <f t="shared" si="23"/>
        <v>19.43</v>
      </c>
      <c r="C538" s="293">
        <f t="shared" si="1"/>
        <v>0.97150000000000003</v>
      </c>
      <c r="D538" s="294">
        <f t="shared" si="2"/>
        <v>0.97150000000000003</v>
      </c>
      <c r="E538" s="295">
        <v>20</v>
      </c>
      <c r="F538" s="295">
        <v>14.01</v>
      </c>
      <c r="G538" s="297">
        <f t="shared" si="4"/>
        <v>0.72104992279979419</v>
      </c>
      <c r="H538" s="296">
        <f t="shared" si="5"/>
        <v>16.420000000000002</v>
      </c>
      <c r="I538" s="298">
        <f t="shared" si="6"/>
        <v>0.84508492022645398</v>
      </c>
      <c r="J538" s="315">
        <f t="shared" si="31"/>
        <v>19430000</v>
      </c>
      <c r="K538" s="299">
        <v>2011</v>
      </c>
      <c r="L538" s="300" t="s">
        <v>18</v>
      </c>
      <c r="M538" s="316"/>
      <c r="N538" s="316"/>
      <c r="O538" s="316"/>
      <c r="P538" s="316">
        <v>24</v>
      </c>
      <c r="Q538" s="302">
        <v>35</v>
      </c>
      <c r="R538" s="301">
        <f t="shared" si="7"/>
        <v>29.5</v>
      </c>
      <c r="S538" s="302">
        <v>50</v>
      </c>
      <c r="T538" s="299">
        <v>52</v>
      </c>
      <c r="U538" s="299">
        <f t="shared" si="8"/>
        <v>-2</v>
      </c>
      <c r="V538" s="299">
        <f t="shared" si="9"/>
        <v>51</v>
      </c>
      <c r="W538" s="301">
        <f t="shared" si="10"/>
        <v>-21.5</v>
      </c>
      <c r="X538" s="304" t="s">
        <v>1550</v>
      </c>
      <c r="Y538" s="304" t="s">
        <v>1623</v>
      </c>
      <c r="Z538" s="304" t="s">
        <v>1541</v>
      </c>
      <c r="AA538" s="295">
        <v>5.42</v>
      </c>
      <c r="AB538" s="292">
        <f t="shared" si="26"/>
        <v>5420000</v>
      </c>
      <c r="AC538" s="292">
        <f t="shared" si="15"/>
        <v>14010000</v>
      </c>
      <c r="AD538" s="295">
        <v>16.420000000000002</v>
      </c>
      <c r="AE538" s="305">
        <f t="shared" si="29"/>
        <v>16420000.000000002</v>
      </c>
      <c r="AF538" s="306">
        <f t="shared" si="12"/>
        <v>0.27100000000000002</v>
      </c>
      <c r="AG538" s="304"/>
      <c r="AH538" s="304"/>
      <c r="AI538" s="323" t="s">
        <v>4441</v>
      </c>
      <c r="AJ538" s="302"/>
    </row>
    <row r="539" spans="1:36">
      <c r="A539" s="308" t="s">
        <v>4685</v>
      </c>
      <c r="B539" s="305">
        <f t="shared" si="23"/>
        <v>11.42</v>
      </c>
      <c r="C539" s="293">
        <f t="shared" si="1"/>
        <v>0.57099999999999995</v>
      </c>
      <c r="D539" s="294">
        <f t="shared" si="2"/>
        <v>0.57099999999999995</v>
      </c>
      <c r="E539" s="295">
        <v>20</v>
      </c>
      <c r="F539" s="295">
        <v>11.24</v>
      </c>
      <c r="G539" s="297">
        <f t="shared" si="4"/>
        <v>0.98423817863397556</v>
      </c>
      <c r="H539" s="296">
        <f t="shared" si="5"/>
        <v>23.470000000000002</v>
      </c>
      <c r="I539" s="298">
        <f t="shared" si="6"/>
        <v>2.055166374781086</v>
      </c>
      <c r="J539" s="315">
        <f t="shared" si="31"/>
        <v>11420000</v>
      </c>
      <c r="K539" s="299">
        <v>2011</v>
      </c>
      <c r="L539" s="300" t="s">
        <v>18</v>
      </c>
      <c r="M539" s="316"/>
      <c r="N539" s="316"/>
      <c r="O539" s="316"/>
      <c r="P539" s="316">
        <v>85</v>
      </c>
      <c r="Q539" s="299">
        <v>76</v>
      </c>
      <c r="R539" s="301">
        <f t="shared" si="7"/>
        <v>80.5</v>
      </c>
      <c r="S539" s="299">
        <v>77</v>
      </c>
      <c r="T539" s="299">
        <v>71</v>
      </c>
      <c r="U539" s="299">
        <f t="shared" si="8"/>
        <v>6</v>
      </c>
      <c r="V539" s="299">
        <f t="shared" si="9"/>
        <v>74</v>
      </c>
      <c r="W539" s="301">
        <f t="shared" si="10"/>
        <v>6.5</v>
      </c>
      <c r="X539" s="304" t="s">
        <v>1612</v>
      </c>
      <c r="Y539" s="304" t="s">
        <v>1612</v>
      </c>
      <c r="Z539" s="304" t="s">
        <v>1541</v>
      </c>
      <c r="AA539" s="295">
        <v>0.18</v>
      </c>
      <c r="AB539" s="292">
        <f t="shared" si="26"/>
        <v>180000</v>
      </c>
      <c r="AC539" s="292">
        <f t="shared" si="15"/>
        <v>11240000</v>
      </c>
      <c r="AD539" s="295">
        <v>23.47</v>
      </c>
      <c r="AE539" s="305">
        <f t="shared" si="29"/>
        <v>23470000</v>
      </c>
      <c r="AF539" s="306">
        <f t="shared" si="12"/>
        <v>8.9999999999999993E-3</v>
      </c>
      <c r="AG539" s="304"/>
      <c r="AH539" s="304"/>
      <c r="AI539" s="323" t="s">
        <v>4686</v>
      </c>
      <c r="AJ539" s="302"/>
    </row>
    <row r="540" spans="1:36">
      <c r="A540" s="308" t="s">
        <v>4829</v>
      </c>
      <c r="B540" s="305">
        <f t="shared" si="23"/>
        <v>5.87</v>
      </c>
      <c r="C540" s="293">
        <f t="shared" si="1"/>
        <v>0.29349999999999998</v>
      </c>
      <c r="D540" s="294">
        <f t="shared" si="2"/>
        <v>0.29349999999999998</v>
      </c>
      <c r="E540" s="295">
        <v>20</v>
      </c>
      <c r="F540" s="295">
        <v>5.7</v>
      </c>
      <c r="G540" s="297">
        <f t="shared" si="4"/>
        <v>0.97103918228279384</v>
      </c>
      <c r="H540" s="296">
        <f t="shared" si="5"/>
        <v>21.76</v>
      </c>
      <c r="I540" s="298">
        <f t="shared" si="6"/>
        <v>3.7069846678023852</v>
      </c>
      <c r="J540" s="315">
        <f t="shared" si="31"/>
        <v>5870000</v>
      </c>
      <c r="K540" s="299">
        <v>2011</v>
      </c>
      <c r="L540" s="300" t="s">
        <v>18</v>
      </c>
      <c r="M540" s="316"/>
      <c r="N540" s="316"/>
      <c r="O540" s="316"/>
      <c r="P540" s="316">
        <v>79</v>
      </c>
      <c r="Q540" s="302">
        <v>76</v>
      </c>
      <c r="R540" s="301">
        <f t="shared" si="7"/>
        <v>77.5</v>
      </c>
      <c r="S540" s="302">
        <v>89</v>
      </c>
      <c r="T540" s="299">
        <v>62</v>
      </c>
      <c r="U540" s="299">
        <f t="shared" si="8"/>
        <v>27</v>
      </c>
      <c r="V540" s="299">
        <f t="shared" si="9"/>
        <v>75.5</v>
      </c>
      <c r="W540" s="301">
        <f t="shared" si="10"/>
        <v>2</v>
      </c>
      <c r="X540" s="304" t="s">
        <v>1641</v>
      </c>
      <c r="Y540" s="304" t="s">
        <v>4830</v>
      </c>
      <c r="Z540" s="304" t="s">
        <v>1541</v>
      </c>
      <c r="AA540" s="295">
        <v>0.17</v>
      </c>
      <c r="AB540" s="292">
        <f t="shared" si="26"/>
        <v>170000</v>
      </c>
      <c r="AC540" s="292">
        <f t="shared" si="15"/>
        <v>5700000</v>
      </c>
      <c r="AD540" s="295">
        <v>21.76</v>
      </c>
      <c r="AE540" s="305">
        <f t="shared" si="29"/>
        <v>21760000</v>
      </c>
      <c r="AF540" s="306">
        <f t="shared" si="12"/>
        <v>8.5000000000000006E-3</v>
      </c>
      <c r="AG540" s="304"/>
      <c r="AH540" s="304"/>
      <c r="AI540" s="323" t="s">
        <v>4831</v>
      </c>
      <c r="AJ540" s="302"/>
    </row>
    <row r="541" spans="1:36">
      <c r="A541" s="308" t="s">
        <v>4928</v>
      </c>
      <c r="B541" s="305">
        <f t="shared" si="23"/>
        <v>1.94</v>
      </c>
      <c r="C541" s="293">
        <f t="shared" si="1"/>
        <v>9.7000000000000003E-2</v>
      </c>
      <c r="D541" s="294">
        <f t="shared" si="2"/>
        <v>9.7000000000000003E-2</v>
      </c>
      <c r="E541" s="295">
        <v>20</v>
      </c>
      <c r="F541" s="295">
        <v>1.19</v>
      </c>
      <c r="G541" s="297">
        <f t="shared" si="4"/>
        <v>0.61340206185567014</v>
      </c>
      <c r="H541" s="296">
        <f t="shared" si="5"/>
        <v>3.4499999999999997</v>
      </c>
      <c r="I541" s="298">
        <f t="shared" si="6"/>
        <v>1.7783505154639174</v>
      </c>
      <c r="J541" s="315">
        <f t="shared" si="31"/>
        <v>1940000</v>
      </c>
      <c r="K541" s="299">
        <v>2011</v>
      </c>
      <c r="L541" s="300" t="s">
        <v>18</v>
      </c>
      <c r="M541" s="316"/>
      <c r="N541" s="316"/>
      <c r="O541" s="316"/>
      <c r="P541" s="316">
        <v>6</v>
      </c>
      <c r="Q541" s="302">
        <v>31</v>
      </c>
      <c r="R541" s="301">
        <f t="shared" si="7"/>
        <v>18.5</v>
      </c>
      <c r="S541" s="302">
        <v>28</v>
      </c>
      <c r="T541" s="299">
        <v>55</v>
      </c>
      <c r="U541" s="299">
        <f t="shared" si="8"/>
        <v>-27</v>
      </c>
      <c r="V541" s="299">
        <f t="shared" si="9"/>
        <v>41.5</v>
      </c>
      <c r="W541" s="301">
        <f t="shared" si="10"/>
        <v>-23</v>
      </c>
      <c r="X541" s="304" t="s">
        <v>1550</v>
      </c>
      <c r="Y541" s="304" t="s">
        <v>4929</v>
      </c>
      <c r="Z541" s="304" t="s">
        <v>1541</v>
      </c>
      <c r="AA541" s="295">
        <v>0.75</v>
      </c>
      <c r="AB541" s="292">
        <f t="shared" si="26"/>
        <v>750000</v>
      </c>
      <c r="AC541" s="292">
        <f t="shared" si="15"/>
        <v>1190000</v>
      </c>
      <c r="AD541" s="295">
        <v>3.45</v>
      </c>
      <c r="AE541" s="305">
        <f t="shared" si="29"/>
        <v>3450000</v>
      </c>
      <c r="AF541" s="306">
        <f t="shared" si="12"/>
        <v>3.7499999999999999E-2</v>
      </c>
      <c r="AG541" s="304"/>
      <c r="AH541" s="304"/>
      <c r="AI541" s="323" t="s">
        <v>4930</v>
      </c>
      <c r="AJ541" s="302"/>
    </row>
    <row r="542" spans="1:36">
      <c r="A542" s="308" t="s">
        <v>2601</v>
      </c>
      <c r="B542" s="305">
        <f t="shared" si="23"/>
        <v>76.45</v>
      </c>
      <c r="C542" s="293">
        <f t="shared" si="1"/>
        <v>3.6404761904761904</v>
      </c>
      <c r="D542" s="294">
        <f t="shared" si="2"/>
        <v>3.6404761904761904</v>
      </c>
      <c r="E542" s="295">
        <v>21</v>
      </c>
      <c r="F542" s="295">
        <v>52.7</v>
      </c>
      <c r="G542" s="297">
        <f t="shared" si="4"/>
        <v>0.68933943754087645</v>
      </c>
      <c r="H542" s="296">
        <f t="shared" si="5"/>
        <v>19.720000000000002</v>
      </c>
      <c r="I542" s="298">
        <f t="shared" si="6"/>
        <v>0.257946370176586</v>
      </c>
      <c r="J542" s="315">
        <f t="shared" si="31"/>
        <v>76450000</v>
      </c>
      <c r="K542" s="299">
        <v>2011</v>
      </c>
      <c r="L542" s="300" t="s">
        <v>18</v>
      </c>
      <c r="M542" s="316"/>
      <c r="N542" s="316"/>
      <c r="O542" s="316"/>
      <c r="P542" s="316">
        <v>47</v>
      </c>
      <c r="Q542" s="302">
        <v>51</v>
      </c>
      <c r="R542" s="301">
        <f t="shared" si="7"/>
        <v>49</v>
      </c>
      <c r="S542" s="302">
        <v>63</v>
      </c>
      <c r="T542" s="299">
        <v>72</v>
      </c>
      <c r="U542" s="299">
        <f t="shared" si="8"/>
        <v>-9</v>
      </c>
      <c r="V542" s="299">
        <f t="shared" si="9"/>
        <v>67.5</v>
      </c>
      <c r="W542" s="301">
        <f t="shared" si="10"/>
        <v>-18.5</v>
      </c>
      <c r="X542" s="304" t="s">
        <v>1550</v>
      </c>
      <c r="Y542" s="304" t="s">
        <v>2222</v>
      </c>
      <c r="Z542" s="304" t="s">
        <v>1557</v>
      </c>
      <c r="AA542" s="295">
        <v>23.75</v>
      </c>
      <c r="AB542" s="292">
        <f t="shared" si="26"/>
        <v>23750000</v>
      </c>
      <c r="AC542" s="292">
        <f t="shared" si="15"/>
        <v>52700000</v>
      </c>
      <c r="AD542" s="295">
        <v>19.72</v>
      </c>
      <c r="AE542" s="305">
        <f t="shared" si="29"/>
        <v>19720000</v>
      </c>
      <c r="AF542" s="306">
        <f t="shared" si="12"/>
        <v>1.1309523809523809</v>
      </c>
      <c r="AG542" s="304"/>
      <c r="AH542" s="304"/>
      <c r="AI542" s="323" t="s">
        <v>2602</v>
      </c>
      <c r="AJ542" s="302"/>
    </row>
    <row r="543" spans="1:36">
      <c r="A543" s="308" t="s">
        <v>4044</v>
      </c>
      <c r="B543" s="305">
        <f t="shared" si="23"/>
        <v>29.619</v>
      </c>
      <c r="C543" s="293">
        <f t="shared" si="1"/>
        <v>1.4104285714285714</v>
      </c>
      <c r="D543" s="294">
        <f t="shared" si="2"/>
        <v>1.4104285714285714</v>
      </c>
      <c r="E543" s="295">
        <v>21</v>
      </c>
      <c r="F543" s="295">
        <v>24.149000000000001</v>
      </c>
      <c r="G543" s="297">
        <f t="shared" si="4"/>
        <v>0.81532124649718085</v>
      </c>
      <c r="H543" s="296">
        <f t="shared" si="5"/>
        <v>56.481000000000002</v>
      </c>
      <c r="I543" s="298">
        <f t="shared" si="6"/>
        <v>1.9069178567811202</v>
      </c>
      <c r="J543" s="315">
        <f>SUM(AB543:AC543)</f>
        <v>29619000</v>
      </c>
      <c r="K543" s="299">
        <v>2011</v>
      </c>
      <c r="L543" s="300" t="s">
        <v>18</v>
      </c>
      <c r="M543" s="316"/>
      <c r="N543" s="316"/>
      <c r="O543" s="316"/>
      <c r="P543" s="316">
        <v>83</v>
      </c>
      <c r="Q543" s="302">
        <v>85</v>
      </c>
      <c r="R543" s="321">
        <f t="shared" si="7"/>
        <v>84</v>
      </c>
      <c r="S543" s="302">
        <v>68</v>
      </c>
      <c r="T543" s="299">
        <v>65</v>
      </c>
      <c r="U543" s="312">
        <f t="shared" si="8"/>
        <v>3</v>
      </c>
      <c r="V543" s="312">
        <f t="shared" si="9"/>
        <v>66.5</v>
      </c>
      <c r="W543" s="312">
        <f t="shared" si="10"/>
        <v>17.5</v>
      </c>
      <c r="X543" s="313" t="s">
        <v>1534</v>
      </c>
      <c r="Y543" s="304" t="s">
        <v>1653</v>
      </c>
      <c r="Z543" s="304" t="s">
        <v>1541</v>
      </c>
      <c r="AA543" s="295">
        <v>5.47</v>
      </c>
      <c r="AB543" s="292">
        <f t="shared" si="26"/>
        <v>5470000</v>
      </c>
      <c r="AC543" s="292">
        <f t="shared" si="15"/>
        <v>24149000</v>
      </c>
      <c r="AD543" s="295">
        <v>56.481000000000002</v>
      </c>
      <c r="AE543" s="305">
        <f t="shared" si="29"/>
        <v>56481000</v>
      </c>
      <c r="AF543" s="306">
        <f t="shared" si="12"/>
        <v>0.26047619047619047</v>
      </c>
      <c r="AG543" s="304"/>
      <c r="AH543" s="304"/>
      <c r="AI543" s="323" t="s">
        <v>4045</v>
      </c>
      <c r="AJ543" s="302"/>
    </row>
    <row r="544" spans="1:36">
      <c r="A544" s="308" t="s">
        <v>4939</v>
      </c>
      <c r="B544" s="305">
        <f t="shared" si="23"/>
        <v>1.08</v>
      </c>
      <c r="C544" s="293">
        <f t="shared" si="1"/>
        <v>5.1428571428571435E-2</v>
      </c>
      <c r="D544" s="294">
        <f t="shared" si="2"/>
        <v>5.1428571428571435E-2</v>
      </c>
      <c r="E544" s="295">
        <v>21</v>
      </c>
      <c r="F544" s="295">
        <v>0.97</v>
      </c>
      <c r="G544" s="297">
        <f t="shared" si="4"/>
        <v>0.89814814814814803</v>
      </c>
      <c r="H544" s="296">
        <f t="shared" si="5"/>
        <v>5.4</v>
      </c>
      <c r="I544" s="298">
        <f t="shared" si="6"/>
        <v>5</v>
      </c>
      <c r="J544" s="315">
        <f t="shared" ref="J544:J547" si="32">SUM(AB544:AC544)</f>
        <v>1080000</v>
      </c>
      <c r="K544" s="299">
        <v>2011</v>
      </c>
      <c r="L544" s="300" t="s">
        <v>18</v>
      </c>
      <c r="M544" s="316"/>
      <c r="N544" s="316"/>
      <c r="O544" s="316"/>
      <c r="P544" s="316">
        <v>62</v>
      </c>
      <c r="Q544" s="302">
        <v>60</v>
      </c>
      <c r="R544" s="301">
        <f t="shared" si="7"/>
        <v>61</v>
      </c>
      <c r="S544" s="302">
        <v>57</v>
      </c>
      <c r="T544" s="299">
        <v>64</v>
      </c>
      <c r="U544" s="299">
        <f t="shared" si="8"/>
        <v>-7</v>
      </c>
      <c r="V544" s="299">
        <f t="shared" si="9"/>
        <v>60.5</v>
      </c>
      <c r="W544" s="301">
        <f t="shared" si="10"/>
        <v>0.5</v>
      </c>
      <c r="X544" s="304" t="s">
        <v>1572</v>
      </c>
      <c r="Y544" s="304" t="s">
        <v>1572</v>
      </c>
      <c r="Z544" s="304" t="s">
        <v>1547</v>
      </c>
      <c r="AA544" s="295">
        <v>0.11</v>
      </c>
      <c r="AB544" s="292">
        <f t="shared" si="26"/>
        <v>110000</v>
      </c>
      <c r="AC544" s="292">
        <f t="shared" si="15"/>
        <v>970000</v>
      </c>
      <c r="AD544" s="295">
        <v>5.4</v>
      </c>
      <c r="AE544" s="305">
        <f t="shared" si="29"/>
        <v>5400000</v>
      </c>
      <c r="AF544" s="306">
        <f t="shared" si="12"/>
        <v>5.2380952380952379E-3</v>
      </c>
      <c r="AG544" s="304"/>
      <c r="AH544" s="304"/>
      <c r="AI544" s="323" t="s">
        <v>4940</v>
      </c>
      <c r="AJ544" s="302"/>
    </row>
    <row r="545" spans="1:36">
      <c r="A545" s="308" t="s">
        <v>3016</v>
      </c>
      <c r="B545" s="305">
        <f t="shared" si="23"/>
        <v>67.36</v>
      </c>
      <c r="C545" s="293">
        <f t="shared" si="1"/>
        <v>2.8066666666666666</v>
      </c>
      <c r="D545" s="294">
        <f t="shared" si="2"/>
        <v>2.8066666666666666</v>
      </c>
      <c r="E545" s="295">
        <v>24</v>
      </c>
      <c r="F545" s="295">
        <v>51.8</v>
      </c>
      <c r="G545" s="297">
        <f t="shared" si="4"/>
        <v>0.76900237529691207</v>
      </c>
      <c r="H545" s="296">
        <f t="shared" si="5"/>
        <v>11.74</v>
      </c>
      <c r="I545" s="298">
        <f t="shared" si="6"/>
        <v>0.17428741092636579</v>
      </c>
      <c r="J545" s="315">
        <f t="shared" si="32"/>
        <v>67360000</v>
      </c>
      <c r="K545" s="299">
        <v>2011</v>
      </c>
      <c r="L545" s="300" t="s">
        <v>18</v>
      </c>
      <c r="M545" s="316"/>
      <c r="N545" s="316"/>
      <c r="O545" s="316"/>
      <c r="P545" s="316">
        <v>71</v>
      </c>
      <c r="Q545" s="302">
        <v>58</v>
      </c>
      <c r="R545" s="301">
        <f t="shared" si="7"/>
        <v>64.5</v>
      </c>
      <c r="S545" s="302">
        <v>71</v>
      </c>
      <c r="T545" s="299">
        <v>58</v>
      </c>
      <c r="U545" s="299">
        <f t="shared" si="8"/>
        <v>13</v>
      </c>
      <c r="V545" s="299">
        <f t="shared" si="9"/>
        <v>64.5</v>
      </c>
      <c r="W545" s="301">
        <f t="shared" si="10"/>
        <v>0</v>
      </c>
      <c r="X545" s="304" t="s">
        <v>1550</v>
      </c>
      <c r="Y545" s="304" t="s">
        <v>2025</v>
      </c>
      <c r="Z545" s="304" t="s">
        <v>1574</v>
      </c>
      <c r="AA545" s="295">
        <v>15.56</v>
      </c>
      <c r="AB545" s="292">
        <f t="shared" si="26"/>
        <v>15560000</v>
      </c>
      <c r="AC545" s="292">
        <f t="shared" si="15"/>
        <v>51800000</v>
      </c>
      <c r="AD545" s="295">
        <v>11.74</v>
      </c>
      <c r="AE545" s="305">
        <f t="shared" si="29"/>
        <v>11740000</v>
      </c>
      <c r="AF545" s="306">
        <f t="shared" si="12"/>
        <v>0.64833333333333332</v>
      </c>
      <c r="AG545" s="304"/>
      <c r="AH545" s="304"/>
      <c r="AI545" s="323" t="s">
        <v>3017</v>
      </c>
      <c r="AJ545" s="302"/>
    </row>
    <row r="546" spans="1:36">
      <c r="A546" s="291" t="s">
        <v>1894</v>
      </c>
      <c r="B546" s="305">
        <f t="shared" si="23"/>
        <v>195.75</v>
      </c>
      <c r="C546" s="293">
        <f t="shared" si="1"/>
        <v>7.83</v>
      </c>
      <c r="D546" s="294">
        <f t="shared" si="2"/>
        <v>7.83</v>
      </c>
      <c r="E546" s="295">
        <v>25</v>
      </c>
      <c r="F546" s="295">
        <v>169.71</v>
      </c>
      <c r="G546" s="297">
        <f t="shared" si="4"/>
        <v>0.86697318007662838</v>
      </c>
      <c r="H546" s="296">
        <f t="shared" si="5"/>
        <v>46.93</v>
      </c>
      <c r="I546" s="298">
        <f t="shared" si="6"/>
        <v>0.23974457215836525</v>
      </c>
      <c r="J546" s="315">
        <f t="shared" si="32"/>
        <v>195750000</v>
      </c>
      <c r="K546" s="299">
        <v>2011</v>
      </c>
      <c r="L546" s="300" t="s">
        <v>18</v>
      </c>
      <c r="M546" s="316"/>
      <c r="N546" s="316"/>
      <c r="O546" s="316"/>
      <c r="P546" s="316">
        <v>75</v>
      </c>
      <c r="Q546" s="302">
        <v>62</v>
      </c>
      <c r="R546" s="301">
        <f t="shared" si="7"/>
        <v>68.5</v>
      </c>
      <c r="S546" s="302">
        <v>91</v>
      </c>
      <c r="T546" s="299">
        <v>78</v>
      </c>
      <c r="U546" s="299">
        <f t="shared" si="8"/>
        <v>13</v>
      </c>
      <c r="V546" s="299">
        <f t="shared" si="9"/>
        <v>84.5</v>
      </c>
      <c r="W546" s="301">
        <f t="shared" si="10"/>
        <v>-16</v>
      </c>
      <c r="X546" s="304" t="s">
        <v>1572</v>
      </c>
      <c r="Y546" s="304" t="s">
        <v>1572</v>
      </c>
      <c r="Z546" s="304" t="s">
        <v>1541</v>
      </c>
      <c r="AA546" s="295">
        <v>26.04</v>
      </c>
      <c r="AB546" s="292">
        <f t="shared" si="26"/>
        <v>26040000</v>
      </c>
      <c r="AC546" s="292">
        <f t="shared" si="15"/>
        <v>169710000</v>
      </c>
      <c r="AD546" s="295">
        <v>46.93</v>
      </c>
      <c r="AE546" s="305">
        <f t="shared" si="29"/>
        <v>46930000</v>
      </c>
      <c r="AF546" s="306">
        <f t="shared" si="12"/>
        <v>1.0415999999999999</v>
      </c>
      <c r="AG546" s="304" t="s">
        <v>1615</v>
      </c>
      <c r="AH546" s="304" t="s">
        <v>1895</v>
      </c>
      <c r="AI546" s="323" t="s">
        <v>1896</v>
      </c>
      <c r="AJ546" s="302"/>
    </row>
    <row r="547" spans="1:36">
      <c r="A547" s="308" t="s">
        <v>2617</v>
      </c>
      <c r="B547" s="305">
        <f t="shared" si="23"/>
        <v>90.36</v>
      </c>
      <c r="C547" s="293">
        <f t="shared" si="1"/>
        <v>3.6143999999999998</v>
      </c>
      <c r="D547" s="294">
        <f t="shared" si="2"/>
        <v>3.6143999999999998</v>
      </c>
      <c r="E547" s="295">
        <v>25</v>
      </c>
      <c r="F547" s="295">
        <v>70.66</v>
      </c>
      <c r="G547" s="297">
        <f t="shared" si="4"/>
        <v>0.78198317839752096</v>
      </c>
      <c r="H547" s="296">
        <f t="shared" si="5"/>
        <v>78.569999999999993</v>
      </c>
      <c r="I547" s="298">
        <f t="shared" si="6"/>
        <v>0.86952191235059761</v>
      </c>
      <c r="J547" s="315">
        <f t="shared" si="32"/>
        <v>90360000</v>
      </c>
      <c r="K547" s="299">
        <v>2011</v>
      </c>
      <c r="L547" s="300" t="s">
        <v>18</v>
      </c>
      <c r="M547" s="316"/>
      <c r="N547" s="316"/>
      <c r="O547" s="316"/>
      <c r="P547" s="316">
        <v>49</v>
      </c>
      <c r="Q547" s="302">
        <v>50</v>
      </c>
      <c r="R547" s="321">
        <f t="shared" si="7"/>
        <v>49.5</v>
      </c>
      <c r="S547" s="302">
        <v>57</v>
      </c>
      <c r="T547" s="299">
        <v>54</v>
      </c>
      <c r="U547" s="312">
        <f t="shared" si="8"/>
        <v>3</v>
      </c>
      <c r="V547" s="312">
        <f t="shared" si="9"/>
        <v>55.5</v>
      </c>
      <c r="W547" s="312">
        <f t="shared" si="10"/>
        <v>-6</v>
      </c>
      <c r="X547" s="304" t="s">
        <v>1550</v>
      </c>
      <c r="Y547" s="304" t="s">
        <v>1623</v>
      </c>
      <c r="Z547" s="304" t="s">
        <v>1547</v>
      </c>
      <c r="AA547" s="295">
        <v>19.7</v>
      </c>
      <c r="AB547" s="292">
        <f t="shared" si="26"/>
        <v>19700000</v>
      </c>
      <c r="AC547" s="292">
        <f t="shared" si="15"/>
        <v>70660000</v>
      </c>
      <c r="AD547" s="295">
        <v>78.569999999999993</v>
      </c>
      <c r="AE547" s="305">
        <f t="shared" si="29"/>
        <v>78570000</v>
      </c>
      <c r="AF547" s="306">
        <f t="shared" si="12"/>
        <v>0.78799999999999992</v>
      </c>
      <c r="AG547" s="304"/>
      <c r="AH547" s="304"/>
      <c r="AI547" s="323" t="s">
        <v>2618</v>
      </c>
      <c r="AJ547" s="302"/>
    </row>
    <row r="548" spans="1:36">
      <c r="A548" s="308" t="s">
        <v>3866</v>
      </c>
      <c r="B548" s="305">
        <f t="shared" si="23"/>
        <v>40.290999999999997</v>
      </c>
      <c r="C548" s="293">
        <f t="shared" si="1"/>
        <v>1.61164</v>
      </c>
      <c r="D548" s="294">
        <f t="shared" si="2"/>
        <v>1.61164</v>
      </c>
      <c r="E548" s="295">
        <v>25</v>
      </c>
      <c r="F548" s="295">
        <v>30.440999999999999</v>
      </c>
      <c r="G548" s="297">
        <f t="shared" si="4"/>
        <v>0.75552852994465269</v>
      </c>
      <c r="H548" s="296">
        <f t="shared" si="5"/>
        <v>4.4999999999999991</v>
      </c>
      <c r="I548" s="298">
        <f t="shared" si="6"/>
        <v>0.1116874736293465</v>
      </c>
      <c r="J548" s="315">
        <f>SUM(AB548:AC548)</f>
        <v>40291000</v>
      </c>
      <c r="K548" s="299">
        <v>2011</v>
      </c>
      <c r="L548" s="300" t="s">
        <v>18</v>
      </c>
      <c r="M548" s="316"/>
      <c r="N548" s="316"/>
      <c r="O548" s="316"/>
      <c r="P548" s="316">
        <v>22</v>
      </c>
      <c r="Q548" s="302">
        <v>39</v>
      </c>
      <c r="R548" s="301">
        <f t="shared" si="7"/>
        <v>30.5</v>
      </c>
      <c r="S548" s="302">
        <v>43</v>
      </c>
      <c r="T548" s="299">
        <v>52</v>
      </c>
      <c r="U548" s="299">
        <f t="shared" si="8"/>
        <v>-9</v>
      </c>
      <c r="V548" s="299">
        <f t="shared" si="9"/>
        <v>47.5</v>
      </c>
      <c r="W548" s="301">
        <f t="shared" si="10"/>
        <v>-17</v>
      </c>
      <c r="X548" s="304" t="s">
        <v>1550</v>
      </c>
      <c r="Y548" s="304" t="s">
        <v>1550</v>
      </c>
      <c r="Z548" s="304" t="s">
        <v>1547</v>
      </c>
      <c r="AA548" s="295">
        <v>9.85</v>
      </c>
      <c r="AB548" s="292">
        <f t="shared" si="26"/>
        <v>9850000</v>
      </c>
      <c r="AC548" s="292">
        <f t="shared" si="15"/>
        <v>30441000</v>
      </c>
      <c r="AD548" s="295">
        <v>4.5</v>
      </c>
      <c r="AE548" s="305">
        <f t="shared" si="29"/>
        <v>4500000</v>
      </c>
      <c r="AF548" s="306">
        <f t="shared" si="12"/>
        <v>0.39399999999999996</v>
      </c>
      <c r="AG548" s="304"/>
      <c r="AH548" s="304"/>
      <c r="AI548" s="323" t="s">
        <v>3867</v>
      </c>
      <c r="AJ548" s="302"/>
    </row>
    <row r="549" spans="1:36">
      <c r="A549" s="308" t="s">
        <v>4116</v>
      </c>
      <c r="B549" s="305">
        <f t="shared" si="23"/>
        <v>32.58</v>
      </c>
      <c r="C549" s="293">
        <f t="shared" si="1"/>
        <v>1.3031999999999999</v>
      </c>
      <c r="D549" s="294">
        <f t="shared" si="2"/>
        <v>1.3031999999999999</v>
      </c>
      <c r="E549" s="295">
        <v>25</v>
      </c>
      <c r="F549" s="295">
        <v>24.05</v>
      </c>
      <c r="G549" s="297">
        <f t="shared" si="4"/>
        <v>0.73818293431553106</v>
      </c>
      <c r="H549" s="296">
        <f t="shared" si="5"/>
        <v>12.95</v>
      </c>
      <c r="I549" s="298">
        <f t="shared" si="6"/>
        <v>0.3974831184775936</v>
      </c>
      <c r="J549" s="315">
        <f t="shared" ref="J549:J577" si="33">SUM(AB549:AC549)</f>
        <v>32580000</v>
      </c>
      <c r="K549" s="299">
        <v>2011</v>
      </c>
      <c r="L549" s="300" t="s">
        <v>18</v>
      </c>
      <c r="M549" s="316"/>
      <c r="N549" s="316"/>
      <c r="O549" s="316"/>
      <c r="P549" s="316">
        <v>59</v>
      </c>
      <c r="Q549" s="302">
        <v>56</v>
      </c>
      <c r="R549" s="301">
        <f t="shared" si="7"/>
        <v>57.5</v>
      </c>
      <c r="S549" s="302">
        <v>37</v>
      </c>
      <c r="T549" s="299">
        <v>54</v>
      </c>
      <c r="U549" s="299">
        <f t="shared" si="8"/>
        <v>-17</v>
      </c>
      <c r="V549" s="299">
        <f t="shared" si="9"/>
        <v>45.5</v>
      </c>
      <c r="W549" s="301">
        <f t="shared" si="10"/>
        <v>12</v>
      </c>
      <c r="X549" s="304" t="s">
        <v>1757</v>
      </c>
      <c r="Y549" s="304" t="s">
        <v>4117</v>
      </c>
      <c r="Z549" s="304" t="s">
        <v>1574</v>
      </c>
      <c r="AA549" s="295">
        <v>8.5299999999999994</v>
      </c>
      <c r="AB549" s="292">
        <f t="shared" si="26"/>
        <v>8530000</v>
      </c>
      <c r="AC549" s="292">
        <f t="shared" si="15"/>
        <v>24050000</v>
      </c>
      <c r="AD549" s="295">
        <v>12.95</v>
      </c>
      <c r="AE549" s="305">
        <f t="shared" si="29"/>
        <v>12950000</v>
      </c>
      <c r="AF549" s="306">
        <f t="shared" si="12"/>
        <v>0.34119999999999995</v>
      </c>
      <c r="AG549" s="304"/>
      <c r="AH549" s="304"/>
      <c r="AI549" s="323" t="s">
        <v>4118</v>
      </c>
      <c r="AJ549" s="302"/>
    </row>
    <row r="550" spans="1:36">
      <c r="A550" s="308" t="s">
        <v>4270</v>
      </c>
      <c r="B550" s="305">
        <f t="shared" si="23"/>
        <v>28.17</v>
      </c>
      <c r="C550" s="293">
        <f t="shared" si="1"/>
        <v>1.1268</v>
      </c>
      <c r="D550" s="294">
        <f t="shared" si="2"/>
        <v>1.1268</v>
      </c>
      <c r="E550" s="295">
        <v>25</v>
      </c>
      <c r="F550" s="295">
        <v>19.489999999999998</v>
      </c>
      <c r="G550" s="297">
        <f t="shared" si="4"/>
        <v>0.69187078452254158</v>
      </c>
      <c r="H550" s="296">
        <f t="shared" si="5"/>
        <v>7.6300000000000008</v>
      </c>
      <c r="I550" s="298">
        <f t="shared" si="6"/>
        <v>0.27085552005679803</v>
      </c>
      <c r="J550" s="315">
        <f t="shared" si="33"/>
        <v>28170000</v>
      </c>
      <c r="K550" s="299">
        <v>2011</v>
      </c>
      <c r="L550" s="300" t="s">
        <v>18</v>
      </c>
      <c r="M550" s="316"/>
      <c r="N550" s="316"/>
      <c r="O550" s="316"/>
      <c r="P550" s="316">
        <v>39</v>
      </c>
      <c r="Q550" s="302">
        <v>55</v>
      </c>
      <c r="R550" s="301">
        <f t="shared" si="7"/>
        <v>47</v>
      </c>
      <c r="S550" s="302">
        <v>43</v>
      </c>
      <c r="T550" s="299">
        <v>60</v>
      </c>
      <c r="U550" s="299">
        <f t="shared" si="8"/>
        <v>-17</v>
      </c>
      <c r="V550" s="299">
        <f t="shared" si="9"/>
        <v>51.5</v>
      </c>
      <c r="W550" s="301">
        <f t="shared" si="10"/>
        <v>-4.5</v>
      </c>
      <c r="X550" s="304" t="s">
        <v>1701</v>
      </c>
      <c r="Y550" s="304" t="s">
        <v>4271</v>
      </c>
      <c r="Z550" s="304" t="s">
        <v>1541</v>
      </c>
      <c r="AA550" s="295">
        <v>8.68</v>
      </c>
      <c r="AB550" s="292">
        <f t="shared" si="26"/>
        <v>8680000</v>
      </c>
      <c r="AC550" s="292">
        <f t="shared" si="15"/>
        <v>19490000</v>
      </c>
      <c r="AD550" s="295">
        <v>7.63</v>
      </c>
      <c r="AE550" s="305">
        <f t="shared" si="29"/>
        <v>7630000</v>
      </c>
      <c r="AF550" s="306">
        <f t="shared" si="12"/>
        <v>0.34720000000000001</v>
      </c>
      <c r="AG550" s="304"/>
      <c r="AH550" s="304"/>
      <c r="AI550" s="323" t="s">
        <v>4272</v>
      </c>
      <c r="AJ550" s="302"/>
    </row>
    <row r="551" spans="1:36">
      <c r="A551" s="308" t="s">
        <v>4314</v>
      </c>
      <c r="B551" s="305">
        <f t="shared" si="23"/>
        <v>27.28</v>
      </c>
      <c r="C551" s="293">
        <f t="shared" si="1"/>
        <v>1.0911999999999999</v>
      </c>
      <c r="D551" s="294">
        <f t="shared" si="2"/>
        <v>1.0911999999999999</v>
      </c>
      <c r="E551" s="295">
        <v>25</v>
      </c>
      <c r="F551" s="295">
        <v>18.88</v>
      </c>
      <c r="G551" s="297">
        <f t="shared" si="4"/>
        <v>0.69208211143695009</v>
      </c>
      <c r="H551" s="296">
        <f t="shared" si="5"/>
        <v>21.26</v>
      </c>
      <c r="I551" s="298">
        <f t="shared" si="6"/>
        <v>0.77932551319648091</v>
      </c>
      <c r="J551" s="315">
        <f t="shared" si="33"/>
        <v>27280000</v>
      </c>
      <c r="K551" s="299">
        <v>2011</v>
      </c>
      <c r="L551" s="300" t="s">
        <v>18</v>
      </c>
      <c r="M551" s="316"/>
      <c r="N551" s="316"/>
      <c r="O551" s="316"/>
      <c r="P551" s="316">
        <v>16</v>
      </c>
      <c r="Q551" s="302">
        <v>22</v>
      </c>
      <c r="R551" s="301">
        <f t="shared" si="7"/>
        <v>19</v>
      </c>
      <c r="S551" s="302">
        <v>25</v>
      </c>
      <c r="T551" s="299">
        <v>45</v>
      </c>
      <c r="U551" s="299">
        <f t="shared" si="8"/>
        <v>-20</v>
      </c>
      <c r="V551" s="299">
        <f t="shared" si="9"/>
        <v>35</v>
      </c>
      <c r="W551" s="301">
        <f t="shared" si="10"/>
        <v>-16</v>
      </c>
      <c r="X551" s="304" t="s">
        <v>1402</v>
      </c>
      <c r="Y551" s="304" t="s">
        <v>1618</v>
      </c>
      <c r="Z551" s="304" t="s">
        <v>1547</v>
      </c>
      <c r="AA551" s="295">
        <v>8.4</v>
      </c>
      <c r="AB551" s="292">
        <f t="shared" si="26"/>
        <v>8400000</v>
      </c>
      <c r="AC551" s="292">
        <f t="shared" si="15"/>
        <v>18880000</v>
      </c>
      <c r="AD551" s="295">
        <v>21.26</v>
      </c>
      <c r="AE551" s="305">
        <f t="shared" si="29"/>
        <v>21260000</v>
      </c>
      <c r="AF551" s="306">
        <f t="shared" si="12"/>
        <v>0.33600000000000002</v>
      </c>
      <c r="AG551" s="304"/>
      <c r="AH551" s="304"/>
      <c r="AI551" s="323" t="s">
        <v>4315</v>
      </c>
      <c r="AJ551" s="302"/>
    </row>
    <row r="552" spans="1:36">
      <c r="A552" s="308" t="s">
        <v>4556</v>
      </c>
      <c r="B552" s="305">
        <f t="shared" si="23"/>
        <v>18.899999999999999</v>
      </c>
      <c r="C552" s="293">
        <f t="shared" si="1"/>
        <v>0.75599999999999989</v>
      </c>
      <c r="D552" s="294">
        <f t="shared" si="2"/>
        <v>0.75599999999999989</v>
      </c>
      <c r="E552" s="295">
        <v>25</v>
      </c>
      <c r="F552" s="295">
        <v>13.66</v>
      </c>
      <c r="G552" s="297">
        <f t="shared" si="4"/>
        <v>0.72275132275132281</v>
      </c>
      <c r="H552" s="296">
        <f t="shared" si="5"/>
        <v>9.3999999999999986</v>
      </c>
      <c r="I552" s="298">
        <f t="shared" si="6"/>
        <v>0.49735449735449733</v>
      </c>
      <c r="J552" s="315">
        <f t="shared" si="33"/>
        <v>18900000</v>
      </c>
      <c r="K552" s="299">
        <v>2011</v>
      </c>
      <c r="L552" s="300" t="s">
        <v>18</v>
      </c>
      <c r="M552" s="316"/>
      <c r="N552" s="316"/>
      <c r="O552" s="316"/>
      <c r="P552" s="316">
        <v>83</v>
      </c>
      <c r="Q552" s="302">
        <v>71</v>
      </c>
      <c r="R552" s="301">
        <f t="shared" si="7"/>
        <v>77</v>
      </c>
      <c r="S552" s="302">
        <v>93</v>
      </c>
      <c r="T552" s="299">
        <v>84</v>
      </c>
      <c r="U552" s="299">
        <f t="shared" si="8"/>
        <v>9</v>
      </c>
      <c r="V552" s="299">
        <f t="shared" si="9"/>
        <v>88.5</v>
      </c>
      <c r="W552" s="301">
        <f t="shared" si="10"/>
        <v>-11.5</v>
      </c>
      <c r="X552" s="313" t="s">
        <v>1572</v>
      </c>
      <c r="Y552" s="304" t="s">
        <v>4338</v>
      </c>
      <c r="Z552" s="304" t="s">
        <v>1547</v>
      </c>
      <c r="AA552" s="295">
        <v>5.24</v>
      </c>
      <c r="AB552" s="292">
        <f t="shared" si="26"/>
        <v>5240000</v>
      </c>
      <c r="AC552" s="292">
        <f t="shared" si="15"/>
        <v>13660000</v>
      </c>
      <c r="AD552" s="295">
        <v>9.4</v>
      </c>
      <c r="AE552" s="305">
        <f t="shared" si="29"/>
        <v>9400000</v>
      </c>
      <c r="AF552" s="306">
        <f t="shared" si="12"/>
        <v>0.20960000000000001</v>
      </c>
      <c r="AG552" s="304"/>
      <c r="AH552" s="304"/>
      <c r="AI552" s="323" t="s">
        <v>4557</v>
      </c>
      <c r="AJ552" s="302"/>
    </row>
    <row r="553" spans="1:36">
      <c r="A553" s="308" t="s">
        <v>4663</v>
      </c>
      <c r="B553" s="305">
        <f t="shared" si="23"/>
        <v>15.05</v>
      </c>
      <c r="C553" s="293">
        <f t="shared" si="1"/>
        <v>0.60199999999999998</v>
      </c>
      <c r="D553" s="294">
        <f t="shared" si="2"/>
        <v>0.60199999999999998</v>
      </c>
      <c r="E553" s="295">
        <v>25</v>
      </c>
      <c r="F553" s="295">
        <v>11.54</v>
      </c>
      <c r="G553" s="297">
        <f t="shared" si="4"/>
        <v>0.76677740863787369</v>
      </c>
      <c r="H553" s="296">
        <f t="shared" si="5"/>
        <v>3.9400000000000004</v>
      </c>
      <c r="I553" s="298">
        <f t="shared" si="6"/>
        <v>0.26179401993355483</v>
      </c>
      <c r="J553" s="315">
        <f t="shared" si="33"/>
        <v>15050000</v>
      </c>
      <c r="K553" s="299">
        <v>2011</v>
      </c>
      <c r="L553" s="300" t="s">
        <v>18</v>
      </c>
      <c r="M553" s="316"/>
      <c r="N553" s="316"/>
      <c r="O553" s="316"/>
      <c r="P553" s="316">
        <v>56</v>
      </c>
      <c r="Q553" s="302">
        <v>55</v>
      </c>
      <c r="R553" s="301">
        <f t="shared" si="7"/>
        <v>55.5</v>
      </c>
      <c r="S553" s="302">
        <v>65</v>
      </c>
      <c r="T553" s="299">
        <v>68</v>
      </c>
      <c r="U553" s="299">
        <f t="shared" si="8"/>
        <v>-3</v>
      </c>
      <c r="V553" s="299">
        <f t="shared" si="9"/>
        <v>66.5</v>
      </c>
      <c r="W553" s="301">
        <f t="shared" si="10"/>
        <v>-11</v>
      </c>
      <c r="X553" s="304" t="s">
        <v>1990</v>
      </c>
      <c r="Y553" s="304" t="s">
        <v>4664</v>
      </c>
      <c r="Z553" s="304" t="s">
        <v>1547</v>
      </c>
      <c r="AA553" s="295">
        <v>3.51</v>
      </c>
      <c r="AB553" s="292">
        <f t="shared" si="26"/>
        <v>3510000</v>
      </c>
      <c r="AC553" s="292">
        <f t="shared" si="15"/>
        <v>11540000</v>
      </c>
      <c r="AD553" s="295">
        <v>3.94</v>
      </c>
      <c r="AE553" s="305">
        <f t="shared" si="29"/>
        <v>3940000</v>
      </c>
      <c r="AF553" s="306">
        <f t="shared" si="12"/>
        <v>0.1404</v>
      </c>
      <c r="AG553" s="304"/>
      <c r="AH553" s="304"/>
      <c r="AI553" s="323" t="s">
        <v>4665</v>
      </c>
      <c r="AJ553" s="302"/>
    </row>
    <row r="554" spans="1:36">
      <c r="A554" s="308" t="s">
        <v>4774</v>
      </c>
      <c r="B554" s="305">
        <f t="shared" si="23"/>
        <v>10.39</v>
      </c>
      <c r="C554" s="293">
        <f t="shared" si="1"/>
        <v>0.41560000000000002</v>
      </c>
      <c r="D554" s="294">
        <f t="shared" si="2"/>
        <v>0.41560000000000002</v>
      </c>
      <c r="E554" s="295">
        <v>25</v>
      </c>
      <c r="F554" s="295">
        <v>6.93</v>
      </c>
      <c r="G554" s="297">
        <f t="shared" si="4"/>
        <v>0.66698748796920104</v>
      </c>
      <c r="H554" s="296">
        <f t="shared" si="5"/>
        <v>0.6</v>
      </c>
      <c r="I554" s="298">
        <f t="shared" si="6"/>
        <v>5.7747834456207889E-2</v>
      </c>
      <c r="J554" s="315">
        <f t="shared" si="33"/>
        <v>10390000</v>
      </c>
      <c r="K554" s="299">
        <v>2011</v>
      </c>
      <c r="L554" s="300" t="s">
        <v>18</v>
      </c>
      <c r="M554" s="316"/>
      <c r="N554" s="316"/>
      <c r="O554" s="316"/>
      <c r="P554" s="316">
        <v>28</v>
      </c>
      <c r="Q554" s="302">
        <v>42</v>
      </c>
      <c r="R554" s="301">
        <f t="shared" si="7"/>
        <v>35</v>
      </c>
      <c r="S554" s="302">
        <v>46</v>
      </c>
      <c r="T554" s="299">
        <v>62</v>
      </c>
      <c r="U554" s="299">
        <f t="shared" si="8"/>
        <v>-16</v>
      </c>
      <c r="V554" s="299">
        <f t="shared" si="9"/>
        <v>54</v>
      </c>
      <c r="W554" s="301">
        <f t="shared" si="10"/>
        <v>-19</v>
      </c>
      <c r="X554" s="304" t="s">
        <v>1550</v>
      </c>
      <c r="Y554" s="304" t="s">
        <v>1623</v>
      </c>
      <c r="Z554" s="304" t="s">
        <v>1547</v>
      </c>
      <c r="AA554" s="295">
        <v>3.46</v>
      </c>
      <c r="AB554" s="292">
        <f t="shared" si="26"/>
        <v>3460000</v>
      </c>
      <c r="AC554" s="292">
        <f t="shared" si="15"/>
        <v>6930000</v>
      </c>
      <c r="AD554" s="295">
        <v>0.6</v>
      </c>
      <c r="AE554" s="305">
        <f t="shared" si="29"/>
        <v>600000</v>
      </c>
      <c r="AF554" s="306">
        <f t="shared" si="12"/>
        <v>0.1384</v>
      </c>
      <c r="AG554" s="304"/>
      <c r="AH554" s="304"/>
      <c r="AI554" s="323" t="s">
        <v>4775</v>
      </c>
      <c r="AJ554" s="302"/>
    </row>
    <row r="555" spans="1:36">
      <c r="A555" s="308" t="s">
        <v>2605</v>
      </c>
      <c r="B555" s="305">
        <f t="shared" si="23"/>
        <v>98.16</v>
      </c>
      <c r="C555" s="293">
        <f t="shared" si="1"/>
        <v>3.6355555555555554</v>
      </c>
      <c r="D555" s="294">
        <f t="shared" si="2"/>
        <v>3.6355555555555554</v>
      </c>
      <c r="E555" s="295">
        <v>27</v>
      </c>
      <c r="F555" s="295">
        <v>79.25</v>
      </c>
      <c r="G555" s="297">
        <f t="shared" si="4"/>
        <v>0.80735533822330896</v>
      </c>
      <c r="H555" s="296">
        <f t="shared" si="5"/>
        <v>82.6</v>
      </c>
      <c r="I555" s="298">
        <f t="shared" si="6"/>
        <v>0.84148329258353705</v>
      </c>
      <c r="J555" s="315">
        <f t="shared" si="33"/>
        <v>98160000</v>
      </c>
      <c r="K555" s="299">
        <v>2011</v>
      </c>
      <c r="L555" s="300" t="s">
        <v>18</v>
      </c>
      <c r="M555" s="316"/>
      <c r="N555" s="316"/>
      <c r="O555" s="316"/>
      <c r="P555" s="316">
        <v>69</v>
      </c>
      <c r="Q555" s="302">
        <v>59</v>
      </c>
      <c r="R555" s="321">
        <f t="shared" si="7"/>
        <v>64</v>
      </c>
      <c r="S555" s="302">
        <v>73</v>
      </c>
      <c r="T555" s="299">
        <v>72</v>
      </c>
      <c r="U555" s="312">
        <f t="shared" si="8"/>
        <v>1</v>
      </c>
      <c r="V555" s="312">
        <f t="shared" si="9"/>
        <v>72.5</v>
      </c>
      <c r="W555" s="312">
        <f t="shared" si="10"/>
        <v>-8.5</v>
      </c>
      <c r="X555" s="304" t="s">
        <v>1636</v>
      </c>
      <c r="Y555" s="304" t="s">
        <v>2278</v>
      </c>
      <c r="Z555" s="304" t="s">
        <v>1541</v>
      </c>
      <c r="AA555" s="295">
        <v>18.91</v>
      </c>
      <c r="AB555" s="292">
        <f t="shared" si="26"/>
        <v>18910000</v>
      </c>
      <c r="AC555" s="292">
        <f t="shared" si="15"/>
        <v>79250000</v>
      </c>
      <c r="AD555" s="295">
        <v>82.6</v>
      </c>
      <c r="AE555" s="305">
        <f t="shared" si="29"/>
        <v>82600000</v>
      </c>
      <c r="AF555" s="306">
        <f t="shared" si="12"/>
        <v>0.70037037037037042</v>
      </c>
      <c r="AG555" s="304"/>
      <c r="AH555" s="304"/>
      <c r="AI555" s="323" t="s">
        <v>2606</v>
      </c>
      <c r="AJ555" s="302"/>
    </row>
    <row r="556" spans="1:36">
      <c r="A556" s="308" t="s">
        <v>3668</v>
      </c>
      <c r="B556" s="305">
        <f t="shared" si="23"/>
        <v>50.18</v>
      </c>
      <c r="C556" s="293">
        <f t="shared" si="1"/>
        <v>1.8585185185185185</v>
      </c>
      <c r="D556" s="294">
        <f t="shared" si="2"/>
        <v>1.8585185185185185</v>
      </c>
      <c r="E556" s="295">
        <v>27</v>
      </c>
      <c r="F556" s="295">
        <v>38.54</v>
      </c>
      <c r="G556" s="297">
        <f t="shared" si="4"/>
        <v>0.7680350737345556</v>
      </c>
      <c r="H556" s="296">
        <f t="shared" si="5"/>
        <v>47.03</v>
      </c>
      <c r="I556" s="298">
        <f t="shared" si="6"/>
        <v>0.93722598644878441</v>
      </c>
      <c r="J556" s="315">
        <f t="shared" si="33"/>
        <v>50180000</v>
      </c>
      <c r="K556" s="299">
        <v>2011</v>
      </c>
      <c r="L556" s="300" t="s">
        <v>18</v>
      </c>
      <c r="M556" s="316"/>
      <c r="N556" s="316"/>
      <c r="O556" s="316"/>
      <c r="P556" s="316">
        <v>22</v>
      </c>
      <c r="Q556" s="302">
        <v>37</v>
      </c>
      <c r="R556" s="301">
        <f t="shared" si="7"/>
        <v>29.5</v>
      </c>
      <c r="S556" s="302">
        <v>40</v>
      </c>
      <c r="T556" s="299">
        <v>24</v>
      </c>
      <c r="U556" s="299">
        <f t="shared" si="8"/>
        <v>16</v>
      </c>
      <c r="V556" s="299">
        <f t="shared" si="9"/>
        <v>32</v>
      </c>
      <c r="W556" s="301">
        <f t="shared" si="10"/>
        <v>-2.5</v>
      </c>
      <c r="X556" s="304" t="s">
        <v>1609</v>
      </c>
      <c r="Y556" s="304" t="s">
        <v>2395</v>
      </c>
      <c r="Z556" s="304" t="s">
        <v>1557</v>
      </c>
      <c r="AA556" s="295">
        <v>11.64</v>
      </c>
      <c r="AB556" s="292">
        <f t="shared" si="26"/>
        <v>11640000</v>
      </c>
      <c r="AC556" s="292">
        <f t="shared" si="15"/>
        <v>38540000</v>
      </c>
      <c r="AD556" s="295">
        <v>47.03</v>
      </c>
      <c r="AE556" s="305">
        <f t="shared" si="29"/>
        <v>47030000</v>
      </c>
      <c r="AF556" s="306">
        <f t="shared" si="12"/>
        <v>0.43111111111111111</v>
      </c>
      <c r="AG556" s="304"/>
      <c r="AH556" s="304"/>
      <c r="AI556" s="323" t="s">
        <v>3669</v>
      </c>
      <c r="AJ556" s="302"/>
    </row>
    <row r="557" spans="1:36">
      <c r="A557" s="308" t="s">
        <v>3700</v>
      </c>
      <c r="B557" s="305">
        <f t="shared" si="23"/>
        <v>50.38</v>
      </c>
      <c r="C557" s="293">
        <f t="shared" si="1"/>
        <v>1.7992857142857144</v>
      </c>
      <c r="D557" s="294">
        <f t="shared" si="2"/>
        <v>1.7992857142857144</v>
      </c>
      <c r="E557" s="295">
        <v>28</v>
      </c>
      <c r="F557" s="295">
        <v>37.049999999999997</v>
      </c>
      <c r="G557" s="297">
        <f t="shared" si="4"/>
        <v>0.73541087733227462</v>
      </c>
      <c r="H557" s="296">
        <f t="shared" si="5"/>
        <v>3.49</v>
      </c>
      <c r="I557" s="298">
        <f t="shared" si="6"/>
        <v>6.9273521238586738E-2</v>
      </c>
      <c r="J557" s="315">
        <f t="shared" si="33"/>
        <v>50380000</v>
      </c>
      <c r="K557" s="299">
        <v>2011</v>
      </c>
      <c r="L557" s="300" t="s">
        <v>18</v>
      </c>
      <c r="M557" s="316"/>
      <c r="N557" s="316"/>
      <c r="O557" s="316"/>
      <c r="P557" s="316">
        <v>43</v>
      </c>
      <c r="Q557" s="302">
        <v>49</v>
      </c>
      <c r="R557" s="301">
        <f t="shared" si="7"/>
        <v>46</v>
      </c>
      <c r="S557" s="302">
        <v>48</v>
      </c>
      <c r="T557" s="299">
        <v>56</v>
      </c>
      <c r="U557" s="299">
        <f t="shared" si="8"/>
        <v>-8</v>
      </c>
      <c r="V557" s="299">
        <f t="shared" si="9"/>
        <v>52</v>
      </c>
      <c r="W557" s="301">
        <f t="shared" si="10"/>
        <v>-6</v>
      </c>
      <c r="X557" s="304" t="s">
        <v>1609</v>
      </c>
      <c r="Y557" s="304" t="s">
        <v>1965</v>
      </c>
      <c r="Z557" s="304" t="s">
        <v>1547</v>
      </c>
      <c r="AA557" s="295">
        <v>13.33</v>
      </c>
      <c r="AB557" s="292">
        <f t="shared" si="26"/>
        <v>13330000</v>
      </c>
      <c r="AC557" s="292">
        <f t="shared" si="15"/>
        <v>37050000</v>
      </c>
      <c r="AD557" s="295">
        <v>3.49</v>
      </c>
      <c r="AE557" s="305">
        <f t="shared" si="29"/>
        <v>3490000</v>
      </c>
      <c r="AF557" s="306">
        <f t="shared" si="12"/>
        <v>0.47607142857142859</v>
      </c>
      <c r="AG557" s="304"/>
      <c r="AH557" s="304"/>
      <c r="AI557" s="323" t="s">
        <v>3701</v>
      </c>
      <c r="AJ557" s="302"/>
    </row>
    <row r="558" spans="1:36">
      <c r="A558" s="308" t="s">
        <v>2994</v>
      </c>
      <c r="B558" s="305">
        <f t="shared" si="23"/>
        <v>85.55</v>
      </c>
      <c r="C558" s="293">
        <f t="shared" si="1"/>
        <v>2.8516666666666666</v>
      </c>
      <c r="D558" s="294">
        <f t="shared" si="2"/>
        <v>2.8516666666666666</v>
      </c>
      <c r="E558" s="295">
        <v>30</v>
      </c>
      <c r="F558" s="295">
        <v>63.69</v>
      </c>
      <c r="G558" s="297">
        <f t="shared" si="4"/>
        <v>0.74447691408533023</v>
      </c>
      <c r="H558" s="296">
        <f t="shared" si="5"/>
        <v>67.09999999999998</v>
      </c>
      <c r="I558" s="298">
        <f t="shared" si="6"/>
        <v>0.78433664523670354</v>
      </c>
      <c r="J558" s="315">
        <f t="shared" si="33"/>
        <v>85550000</v>
      </c>
      <c r="K558" s="299">
        <v>2011</v>
      </c>
      <c r="L558" s="300" t="s">
        <v>18</v>
      </c>
      <c r="M558" s="316"/>
      <c r="N558" s="316"/>
      <c r="O558" s="316"/>
      <c r="P558" s="316">
        <v>55</v>
      </c>
      <c r="Q558" s="302">
        <v>56</v>
      </c>
      <c r="R558" s="321">
        <f t="shared" si="7"/>
        <v>55.5</v>
      </c>
      <c r="S558" s="302">
        <v>57</v>
      </c>
      <c r="T558" s="299">
        <v>64</v>
      </c>
      <c r="U558" s="312">
        <f t="shared" si="8"/>
        <v>-7</v>
      </c>
      <c r="V558" s="312">
        <f t="shared" si="9"/>
        <v>60.5</v>
      </c>
      <c r="W558" s="312">
        <f t="shared" si="10"/>
        <v>-5</v>
      </c>
      <c r="X558" s="304" t="s">
        <v>1609</v>
      </c>
      <c r="Y558" s="304" t="s">
        <v>2336</v>
      </c>
      <c r="Z558" s="304" t="s">
        <v>1541</v>
      </c>
      <c r="AA558" s="295">
        <v>21.86</v>
      </c>
      <c r="AB558" s="292">
        <f t="shared" si="26"/>
        <v>21860000</v>
      </c>
      <c r="AC558" s="292">
        <f t="shared" si="15"/>
        <v>63690000</v>
      </c>
      <c r="AD558" s="295">
        <v>67.099999999999994</v>
      </c>
      <c r="AE558" s="305">
        <f t="shared" si="29"/>
        <v>67099999.999999993</v>
      </c>
      <c r="AF558" s="306">
        <f t="shared" si="12"/>
        <v>0.72866666666666668</v>
      </c>
      <c r="AG558" s="304"/>
      <c r="AH558" s="304"/>
      <c r="AI558" s="323" t="s">
        <v>2995</v>
      </c>
      <c r="AJ558" s="302"/>
    </row>
    <row r="559" spans="1:36">
      <c r="A559" s="308" t="s">
        <v>3742</v>
      </c>
      <c r="B559" s="305">
        <f t="shared" si="23"/>
        <v>52.63</v>
      </c>
      <c r="C559" s="293">
        <f t="shared" si="1"/>
        <v>1.7543333333333335</v>
      </c>
      <c r="D559" s="294">
        <f t="shared" si="2"/>
        <v>1.7543333333333335</v>
      </c>
      <c r="E559" s="295">
        <v>30</v>
      </c>
      <c r="F559" s="295">
        <v>40.26</v>
      </c>
      <c r="G559" s="297">
        <f t="shared" si="4"/>
        <v>0.76496294888846661</v>
      </c>
      <c r="H559" s="296">
        <f t="shared" si="5"/>
        <v>23.520000000000003</v>
      </c>
      <c r="I559" s="298">
        <f t="shared" si="6"/>
        <v>0.44689340680220407</v>
      </c>
      <c r="J559" s="315">
        <f t="shared" si="33"/>
        <v>52630000</v>
      </c>
      <c r="K559" s="299">
        <v>2011</v>
      </c>
      <c r="L559" s="300" t="s">
        <v>18</v>
      </c>
      <c r="M559" s="316"/>
      <c r="N559" s="316"/>
      <c r="O559" s="316"/>
      <c r="P559" s="316">
        <v>71</v>
      </c>
      <c r="Q559" s="302">
        <v>65</v>
      </c>
      <c r="R559" s="301">
        <f t="shared" si="7"/>
        <v>68</v>
      </c>
      <c r="S559" s="302">
        <v>67</v>
      </c>
      <c r="T559" s="299">
        <v>70</v>
      </c>
      <c r="U559" s="299">
        <f t="shared" si="8"/>
        <v>-3</v>
      </c>
      <c r="V559" s="299">
        <f t="shared" si="9"/>
        <v>68.5</v>
      </c>
      <c r="W559" s="301">
        <f t="shared" si="10"/>
        <v>-0.5</v>
      </c>
      <c r="X559" s="304" t="s">
        <v>1609</v>
      </c>
      <c r="Y559" s="304" t="s">
        <v>2737</v>
      </c>
      <c r="Z559" s="304" t="s">
        <v>1547</v>
      </c>
      <c r="AA559" s="295">
        <v>12.37</v>
      </c>
      <c r="AB559" s="292">
        <f t="shared" si="26"/>
        <v>12370000</v>
      </c>
      <c r="AC559" s="292">
        <f t="shared" si="15"/>
        <v>40260000</v>
      </c>
      <c r="AD559" s="295">
        <v>23.52</v>
      </c>
      <c r="AE559" s="305">
        <f t="shared" si="29"/>
        <v>23520000</v>
      </c>
      <c r="AF559" s="306">
        <f t="shared" si="12"/>
        <v>0.41233333333333333</v>
      </c>
      <c r="AG559" s="304"/>
      <c r="AH559" s="304"/>
      <c r="AI559" s="323" t="s">
        <v>3743</v>
      </c>
      <c r="AJ559" s="302"/>
    </row>
    <row r="560" spans="1:36">
      <c r="A560" s="308" t="s">
        <v>3853</v>
      </c>
      <c r="B560" s="305">
        <f t="shared" si="23"/>
        <v>48.71</v>
      </c>
      <c r="C560" s="293">
        <f t="shared" si="1"/>
        <v>1.6236666666666666</v>
      </c>
      <c r="D560" s="294">
        <f t="shared" si="2"/>
        <v>1.6236666666666666</v>
      </c>
      <c r="E560" s="295">
        <v>30</v>
      </c>
      <c r="F560" s="295">
        <v>35.61</v>
      </c>
      <c r="G560" s="297">
        <f t="shared" si="4"/>
        <v>0.73106138369944562</v>
      </c>
      <c r="H560" s="296">
        <f t="shared" si="5"/>
        <v>36.400000000000006</v>
      </c>
      <c r="I560" s="298">
        <f t="shared" si="6"/>
        <v>0.74727981933894483</v>
      </c>
      <c r="J560" s="315">
        <f t="shared" si="33"/>
        <v>48710000</v>
      </c>
      <c r="K560" s="299">
        <v>2011</v>
      </c>
      <c r="L560" s="300" t="s">
        <v>18</v>
      </c>
      <c r="M560" s="316"/>
      <c r="N560" s="316"/>
      <c r="O560" s="316"/>
      <c r="P560" s="316">
        <v>34</v>
      </c>
      <c r="Q560" s="302">
        <v>41</v>
      </c>
      <c r="R560" s="301">
        <f t="shared" si="7"/>
        <v>37.5</v>
      </c>
      <c r="S560" s="302">
        <v>46</v>
      </c>
      <c r="T560" s="299">
        <v>58</v>
      </c>
      <c r="U560" s="299">
        <f t="shared" si="8"/>
        <v>-12</v>
      </c>
      <c r="V560" s="299">
        <f t="shared" si="9"/>
        <v>52</v>
      </c>
      <c r="W560" s="301">
        <f t="shared" si="10"/>
        <v>-14.5</v>
      </c>
      <c r="X560" s="304" t="s">
        <v>1550</v>
      </c>
      <c r="Y560" s="304" t="s">
        <v>1623</v>
      </c>
      <c r="Z560" s="304" t="s">
        <v>1547</v>
      </c>
      <c r="AA560" s="295">
        <v>13.1</v>
      </c>
      <c r="AB560" s="292">
        <f t="shared" si="26"/>
        <v>13100000</v>
      </c>
      <c r="AC560" s="292">
        <f t="shared" si="15"/>
        <v>35610000</v>
      </c>
      <c r="AD560" s="295">
        <v>36.4</v>
      </c>
      <c r="AE560" s="305">
        <f t="shared" si="29"/>
        <v>36400000</v>
      </c>
      <c r="AF560" s="306">
        <f t="shared" si="12"/>
        <v>0.43666666666666665</v>
      </c>
      <c r="AG560" s="304"/>
      <c r="AH560" s="304"/>
      <c r="AI560" s="323" t="s">
        <v>3854</v>
      </c>
      <c r="AJ560" s="302"/>
    </row>
    <row r="561" spans="1:36">
      <c r="A561" s="308" t="s">
        <v>4250</v>
      </c>
      <c r="B561" s="305">
        <f t="shared" si="23"/>
        <v>34.549999999999997</v>
      </c>
      <c r="C561" s="293">
        <f t="shared" si="1"/>
        <v>1.1516666666666666</v>
      </c>
      <c r="D561" s="294">
        <f t="shared" si="2"/>
        <v>1.1516666666666666</v>
      </c>
      <c r="E561" s="295">
        <v>30</v>
      </c>
      <c r="F561" s="295">
        <v>26.69</v>
      </c>
      <c r="G561" s="297">
        <f t="shared" si="4"/>
        <v>0.77250361794500733</v>
      </c>
      <c r="H561" s="296">
        <f t="shared" si="5"/>
        <v>6.4599999999999991</v>
      </c>
      <c r="I561" s="298">
        <f t="shared" si="6"/>
        <v>0.1869753979739508</v>
      </c>
      <c r="J561" s="315">
        <f t="shared" si="33"/>
        <v>34550000</v>
      </c>
      <c r="K561" s="299">
        <v>2011</v>
      </c>
      <c r="L561" s="300" t="s">
        <v>18</v>
      </c>
      <c r="M561" s="316"/>
      <c r="N561" s="316"/>
      <c r="O561" s="316"/>
      <c r="P561" s="316">
        <v>91</v>
      </c>
      <c r="Q561" s="302">
        <v>74</v>
      </c>
      <c r="R561" s="301">
        <f t="shared" si="7"/>
        <v>82.5</v>
      </c>
      <c r="S561" s="302">
        <v>79</v>
      </c>
      <c r="T561" s="299">
        <v>78</v>
      </c>
      <c r="U561" s="299">
        <f t="shared" si="8"/>
        <v>1</v>
      </c>
      <c r="V561" s="299">
        <f t="shared" si="9"/>
        <v>78.5</v>
      </c>
      <c r="W561" s="301">
        <f t="shared" si="10"/>
        <v>4</v>
      </c>
      <c r="X561" s="304" t="s">
        <v>1601</v>
      </c>
      <c r="Y561" s="304" t="s">
        <v>1806</v>
      </c>
      <c r="Z561" s="304" t="s">
        <v>1541</v>
      </c>
      <c r="AA561" s="295">
        <v>7.86</v>
      </c>
      <c r="AB561" s="292">
        <f t="shared" si="26"/>
        <v>7860000</v>
      </c>
      <c r="AC561" s="292">
        <f t="shared" si="15"/>
        <v>26690000</v>
      </c>
      <c r="AD561" s="295">
        <v>6.46</v>
      </c>
      <c r="AE561" s="305">
        <f t="shared" si="29"/>
        <v>6460000</v>
      </c>
      <c r="AF561" s="306">
        <f t="shared" si="12"/>
        <v>0.26200000000000001</v>
      </c>
      <c r="AG561" s="304"/>
      <c r="AH561" s="304"/>
      <c r="AI561" s="323" t="s">
        <v>4251</v>
      </c>
      <c r="AJ561" s="302"/>
    </row>
    <row r="562" spans="1:36">
      <c r="A562" s="308" t="s">
        <v>4316</v>
      </c>
      <c r="B562" s="305">
        <f t="shared" si="23"/>
        <v>32.61</v>
      </c>
      <c r="C562" s="293">
        <f t="shared" si="1"/>
        <v>1.087</v>
      </c>
      <c r="D562" s="294">
        <f t="shared" si="2"/>
        <v>1.087</v>
      </c>
      <c r="E562" s="295">
        <v>30</v>
      </c>
      <c r="F562" s="295">
        <v>23.21</v>
      </c>
      <c r="G562" s="297">
        <f t="shared" si="4"/>
        <v>0.71174486353879185</v>
      </c>
      <c r="H562" s="296">
        <f t="shared" si="5"/>
        <v>85.4</v>
      </c>
      <c r="I562" s="298">
        <f t="shared" si="6"/>
        <v>2.6188285801901259</v>
      </c>
      <c r="J562" s="315">
        <f t="shared" si="33"/>
        <v>32610000</v>
      </c>
      <c r="K562" s="299">
        <v>2011</v>
      </c>
      <c r="L562" s="300" t="s">
        <v>18</v>
      </c>
      <c r="M562" s="316"/>
      <c r="N562" s="316"/>
      <c r="O562" s="316"/>
      <c r="P562" s="316">
        <v>30</v>
      </c>
      <c r="Q562" s="302">
        <v>42</v>
      </c>
      <c r="R562" s="321">
        <f t="shared" si="7"/>
        <v>36</v>
      </c>
      <c r="S562" s="302">
        <v>39</v>
      </c>
      <c r="T562" s="299">
        <v>50</v>
      </c>
      <c r="U562" s="312">
        <f t="shared" si="8"/>
        <v>-11</v>
      </c>
      <c r="V562" s="312">
        <f t="shared" si="9"/>
        <v>44.5</v>
      </c>
      <c r="W562" s="312">
        <f t="shared" si="10"/>
        <v>-8.5</v>
      </c>
      <c r="X562" s="304" t="s">
        <v>1701</v>
      </c>
      <c r="Y562" s="304" t="s">
        <v>4317</v>
      </c>
      <c r="Z562" s="304" t="s">
        <v>1547</v>
      </c>
      <c r="AA562" s="295">
        <v>9.4</v>
      </c>
      <c r="AB562" s="292">
        <f t="shared" si="26"/>
        <v>9400000</v>
      </c>
      <c r="AC562" s="292">
        <f t="shared" si="15"/>
        <v>23210000</v>
      </c>
      <c r="AD562" s="295">
        <v>85.4</v>
      </c>
      <c r="AE562" s="305">
        <f t="shared" si="29"/>
        <v>85400000</v>
      </c>
      <c r="AF562" s="306">
        <f t="shared" si="12"/>
        <v>0.31333333333333335</v>
      </c>
      <c r="AG562" s="304"/>
      <c r="AH562" s="304"/>
      <c r="AI562" s="323" t="s">
        <v>4318</v>
      </c>
      <c r="AJ562" s="302"/>
    </row>
    <row r="563" spans="1:36">
      <c r="A563" s="308" t="s">
        <v>4496</v>
      </c>
      <c r="B563" s="305">
        <f t="shared" si="23"/>
        <v>26.01</v>
      </c>
      <c r="C563" s="293">
        <f t="shared" si="1"/>
        <v>0.8670000000000001</v>
      </c>
      <c r="D563" s="294">
        <f t="shared" si="2"/>
        <v>0.8670000000000001</v>
      </c>
      <c r="E563" s="295">
        <v>30</v>
      </c>
      <c r="F563" s="295">
        <v>18.3</v>
      </c>
      <c r="G563" s="297">
        <f t="shared" si="4"/>
        <v>0.70357554786620524</v>
      </c>
      <c r="H563" s="296">
        <f t="shared" si="5"/>
        <v>22.7</v>
      </c>
      <c r="I563" s="298">
        <f t="shared" si="6"/>
        <v>0.8727412533640907</v>
      </c>
      <c r="J563" s="315">
        <f t="shared" si="33"/>
        <v>26010000</v>
      </c>
      <c r="K563" s="299">
        <v>2011</v>
      </c>
      <c r="L563" s="300" t="s">
        <v>18</v>
      </c>
      <c r="M563" s="316"/>
      <c r="N563" s="316"/>
      <c r="O563" s="316"/>
      <c r="P563" s="316">
        <v>75</v>
      </c>
      <c r="Q563" s="302">
        <v>64</v>
      </c>
      <c r="R563" s="301">
        <f t="shared" si="7"/>
        <v>69.5</v>
      </c>
      <c r="S563" s="302">
        <v>68</v>
      </c>
      <c r="T563" s="299">
        <v>68</v>
      </c>
      <c r="U563" s="299">
        <f t="shared" si="8"/>
        <v>0</v>
      </c>
      <c r="V563" s="299">
        <f t="shared" si="9"/>
        <v>68</v>
      </c>
      <c r="W563" s="301">
        <f t="shared" si="10"/>
        <v>1.5</v>
      </c>
      <c r="X563" s="304" t="s">
        <v>1550</v>
      </c>
      <c r="Y563" s="304" t="s">
        <v>2364</v>
      </c>
      <c r="Z563" s="304" t="s">
        <v>1574</v>
      </c>
      <c r="AA563" s="295">
        <v>7.71</v>
      </c>
      <c r="AB563" s="292">
        <f t="shared" si="26"/>
        <v>7710000</v>
      </c>
      <c r="AC563" s="292">
        <f t="shared" si="15"/>
        <v>18300000</v>
      </c>
      <c r="AD563" s="295">
        <v>22.7</v>
      </c>
      <c r="AE563" s="305">
        <f t="shared" si="29"/>
        <v>22700000</v>
      </c>
      <c r="AF563" s="306">
        <f t="shared" si="12"/>
        <v>0.25700000000000001</v>
      </c>
      <c r="AG563" s="304"/>
      <c r="AH563" s="304"/>
      <c r="AI563" s="323" t="s">
        <v>4497</v>
      </c>
      <c r="AJ563" s="302"/>
    </row>
    <row r="564" spans="1:36">
      <c r="A564" s="308" t="s">
        <v>4897</v>
      </c>
      <c r="B564" s="305">
        <f t="shared" si="23"/>
        <v>5.48</v>
      </c>
      <c r="C564" s="293">
        <f t="shared" si="1"/>
        <v>0.18266666666666667</v>
      </c>
      <c r="D564" s="294">
        <f t="shared" si="2"/>
        <v>0.18266666666666667</v>
      </c>
      <c r="E564" s="295">
        <v>30</v>
      </c>
      <c r="F564" s="295">
        <v>4.46</v>
      </c>
      <c r="G564" s="297">
        <f t="shared" si="4"/>
        <v>0.81386861313868608</v>
      </c>
      <c r="H564" s="296">
        <f t="shared" si="5"/>
        <v>10.930000000000001</v>
      </c>
      <c r="I564" s="298">
        <f t="shared" si="6"/>
        <v>1.9945255474452555</v>
      </c>
      <c r="J564" s="315">
        <f t="shared" si="33"/>
        <v>5480000</v>
      </c>
      <c r="K564" s="299">
        <v>2011</v>
      </c>
      <c r="L564" s="300" t="s">
        <v>18</v>
      </c>
      <c r="M564" s="316"/>
      <c r="N564" s="316"/>
      <c r="O564" s="316"/>
      <c r="P564" s="316">
        <v>46</v>
      </c>
      <c r="Q564" s="302">
        <v>50</v>
      </c>
      <c r="R564" s="301">
        <f t="shared" si="7"/>
        <v>48</v>
      </c>
      <c r="S564" s="302">
        <v>66</v>
      </c>
      <c r="T564" s="299">
        <v>62</v>
      </c>
      <c r="U564" s="299">
        <f t="shared" si="8"/>
        <v>4</v>
      </c>
      <c r="V564" s="299">
        <f t="shared" si="9"/>
        <v>64</v>
      </c>
      <c r="W564" s="301">
        <f t="shared" si="10"/>
        <v>-16</v>
      </c>
      <c r="X564" s="319" t="s">
        <v>1534</v>
      </c>
      <c r="Y564" s="304" t="s">
        <v>2094</v>
      </c>
      <c r="Z564" s="304" t="s">
        <v>1547</v>
      </c>
      <c r="AA564" s="295">
        <v>1.02</v>
      </c>
      <c r="AB564" s="292">
        <f t="shared" si="26"/>
        <v>1020000</v>
      </c>
      <c r="AC564" s="292">
        <f t="shared" si="15"/>
        <v>4460000</v>
      </c>
      <c r="AD564" s="295">
        <v>10.93</v>
      </c>
      <c r="AE564" s="305">
        <f t="shared" si="29"/>
        <v>10930000</v>
      </c>
      <c r="AF564" s="306">
        <f t="shared" si="12"/>
        <v>3.4000000000000002E-2</v>
      </c>
      <c r="AG564" s="304"/>
      <c r="AH564" s="304"/>
      <c r="AI564" s="323" t="s">
        <v>4898</v>
      </c>
      <c r="AJ564" s="302"/>
    </row>
    <row r="565" spans="1:36">
      <c r="A565" s="308" t="s">
        <v>3440</v>
      </c>
      <c r="B565" s="305">
        <f t="shared" si="23"/>
        <v>69.52</v>
      </c>
      <c r="C565" s="293">
        <f t="shared" si="1"/>
        <v>2.1724999999999999</v>
      </c>
      <c r="D565" s="294">
        <f t="shared" si="2"/>
        <v>2.1724999999999999</v>
      </c>
      <c r="E565" s="295">
        <v>32</v>
      </c>
      <c r="F565" s="295">
        <v>54.71</v>
      </c>
      <c r="G565" s="297">
        <f t="shared" si="4"/>
        <v>0.78696777905638671</v>
      </c>
      <c r="H565" s="296">
        <f t="shared" si="5"/>
        <v>92.61999999999999</v>
      </c>
      <c r="I565" s="298">
        <f t="shared" si="6"/>
        <v>1.3322784810126582</v>
      </c>
      <c r="J565" s="315">
        <f t="shared" si="33"/>
        <v>69520000</v>
      </c>
      <c r="K565" s="299">
        <v>2011</v>
      </c>
      <c r="L565" s="300" t="s">
        <v>18</v>
      </c>
      <c r="M565" s="316"/>
      <c r="N565" s="316"/>
      <c r="O565" s="316"/>
      <c r="P565" s="316">
        <v>92</v>
      </c>
      <c r="Q565" s="302">
        <v>74</v>
      </c>
      <c r="R565" s="321">
        <f t="shared" si="7"/>
        <v>83</v>
      </c>
      <c r="S565" s="302">
        <v>81</v>
      </c>
      <c r="T565" s="299">
        <v>76</v>
      </c>
      <c r="U565" s="312">
        <f t="shared" si="8"/>
        <v>5</v>
      </c>
      <c r="V565" s="312">
        <f t="shared" si="9"/>
        <v>78.5</v>
      </c>
      <c r="W565" s="312">
        <f t="shared" si="10"/>
        <v>4.5</v>
      </c>
      <c r="X565" s="304" t="s">
        <v>1636</v>
      </c>
      <c r="Y565" s="304" t="s">
        <v>2278</v>
      </c>
      <c r="Z565" s="304" t="s">
        <v>1547</v>
      </c>
      <c r="AA565" s="295">
        <v>14.81</v>
      </c>
      <c r="AB565" s="292">
        <f t="shared" si="26"/>
        <v>14810000</v>
      </c>
      <c r="AC565" s="292">
        <f t="shared" si="15"/>
        <v>54710000</v>
      </c>
      <c r="AD565" s="295">
        <v>92.62</v>
      </c>
      <c r="AE565" s="305">
        <f t="shared" si="29"/>
        <v>92620000</v>
      </c>
      <c r="AF565" s="306">
        <f t="shared" si="12"/>
        <v>0.46281250000000002</v>
      </c>
      <c r="AG565" s="304"/>
      <c r="AH565" s="304"/>
      <c r="AI565" s="323" t="s">
        <v>3441</v>
      </c>
      <c r="AJ565" s="302"/>
    </row>
    <row r="566" spans="1:36">
      <c r="A566" s="308" t="s">
        <v>4760</v>
      </c>
      <c r="B566" s="305">
        <f t="shared" si="23"/>
        <v>13.67</v>
      </c>
      <c r="C566" s="293">
        <f t="shared" si="1"/>
        <v>0.4271875</v>
      </c>
      <c r="D566" s="294">
        <f t="shared" si="2"/>
        <v>0.4271875</v>
      </c>
      <c r="E566" s="295">
        <v>32</v>
      </c>
      <c r="F566" s="295">
        <v>13.3</v>
      </c>
      <c r="G566" s="297">
        <f t="shared" si="4"/>
        <v>0.97293343087051942</v>
      </c>
      <c r="H566" s="296">
        <f t="shared" si="5"/>
        <v>41</v>
      </c>
      <c r="I566" s="298">
        <f t="shared" si="6"/>
        <v>2.9992684711046085</v>
      </c>
      <c r="J566" s="315">
        <f t="shared" si="33"/>
        <v>13670000</v>
      </c>
      <c r="K566" s="299">
        <v>2011</v>
      </c>
      <c r="L566" s="300" t="s">
        <v>18</v>
      </c>
      <c r="M566" s="316"/>
      <c r="N566" s="316"/>
      <c r="O566" s="316"/>
      <c r="P566" s="316">
        <v>84</v>
      </c>
      <c r="Q566" s="302">
        <v>85</v>
      </c>
      <c r="R566" s="301">
        <f t="shared" si="7"/>
        <v>84.5</v>
      </c>
      <c r="S566" s="302">
        <v>61</v>
      </c>
      <c r="T566" s="299">
        <v>66</v>
      </c>
      <c r="U566" s="299">
        <f t="shared" si="8"/>
        <v>-5</v>
      </c>
      <c r="V566" s="299">
        <f t="shared" si="9"/>
        <v>63.5</v>
      </c>
      <c r="W566" s="301">
        <f t="shared" si="10"/>
        <v>21</v>
      </c>
      <c r="X566" s="304" t="s">
        <v>1757</v>
      </c>
      <c r="Y566" s="304" t="s">
        <v>1757</v>
      </c>
      <c r="Z566" s="304" t="s">
        <v>1547</v>
      </c>
      <c r="AA566" s="295">
        <v>0.37</v>
      </c>
      <c r="AB566" s="292">
        <f t="shared" si="26"/>
        <v>370000</v>
      </c>
      <c r="AC566" s="292">
        <f t="shared" si="15"/>
        <v>13300000</v>
      </c>
      <c r="AD566" s="295">
        <v>41</v>
      </c>
      <c r="AE566" s="305">
        <f t="shared" si="29"/>
        <v>41000000</v>
      </c>
      <c r="AF566" s="306">
        <f t="shared" si="12"/>
        <v>1.15625E-2</v>
      </c>
      <c r="AG566" s="304"/>
      <c r="AH566" s="304"/>
      <c r="AI566" s="323" t="s">
        <v>4761</v>
      </c>
      <c r="AJ566" s="302"/>
    </row>
    <row r="567" spans="1:36">
      <c r="A567" s="291" t="s">
        <v>2091</v>
      </c>
      <c r="B567" s="305">
        <f t="shared" si="23"/>
        <v>195.36</v>
      </c>
      <c r="C567" s="293">
        <f t="shared" si="1"/>
        <v>6.0110769230769234</v>
      </c>
      <c r="D567" s="294">
        <f t="shared" si="2"/>
        <v>6.0110769230769234</v>
      </c>
      <c r="E567" s="295">
        <v>32.5</v>
      </c>
      <c r="F567" s="295">
        <v>169.11</v>
      </c>
      <c r="G567" s="297">
        <f t="shared" si="4"/>
        <v>0.86563267813267819</v>
      </c>
      <c r="H567" s="296">
        <f t="shared" si="5"/>
        <v>119.28</v>
      </c>
      <c r="I567" s="298">
        <f t="shared" si="6"/>
        <v>0.61056511056511054</v>
      </c>
      <c r="J567" s="315">
        <f t="shared" si="33"/>
        <v>195360000</v>
      </c>
      <c r="K567" s="299">
        <v>2011</v>
      </c>
      <c r="L567" s="300" t="s">
        <v>18</v>
      </c>
      <c r="M567" s="316"/>
      <c r="N567" s="316"/>
      <c r="O567" s="316"/>
      <c r="P567" s="316">
        <v>90</v>
      </c>
      <c r="Q567" s="302">
        <v>75</v>
      </c>
      <c r="R567" s="321">
        <f t="shared" si="7"/>
        <v>82.5</v>
      </c>
      <c r="S567" s="302">
        <v>77</v>
      </c>
      <c r="T567" s="299">
        <v>72</v>
      </c>
      <c r="U567" s="312">
        <f t="shared" si="8"/>
        <v>5</v>
      </c>
      <c r="V567" s="312">
        <f t="shared" si="9"/>
        <v>74.5</v>
      </c>
      <c r="W567" s="312">
        <f t="shared" si="10"/>
        <v>8</v>
      </c>
      <c r="X567" s="304" t="s">
        <v>1550</v>
      </c>
      <c r="Y567" s="304" t="s">
        <v>1623</v>
      </c>
      <c r="Z567" s="304" t="s">
        <v>1547</v>
      </c>
      <c r="AA567" s="295">
        <v>26.25</v>
      </c>
      <c r="AB567" s="292">
        <f t="shared" si="26"/>
        <v>26250000</v>
      </c>
      <c r="AC567" s="292">
        <f t="shared" si="15"/>
        <v>169110000</v>
      </c>
      <c r="AD567" s="295">
        <v>119.28</v>
      </c>
      <c r="AE567" s="305">
        <f t="shared" si="29"/>
        <v>119280000</v>
      </c>
      <c r="AF567" s="306">
        <f t="shared" si="12"/>
        <v>0.80769230769230771</v>
      </c>
      <c r="AG567" s="304"/>
      <c r="AH567" s="304"/>
      <c r="AI567" s="323" t="s">
        <v>2092</v>
      </c>
      <c r="AJ567" s="302"/>
    </row>
    <row r="568" spans="1:36">
      <c r="A568" s="291" t="s">
        <v>2430</v>
      </c>
      <c r="B568" s="305">
        <f t="shared" si="23"/>
        <v>145.84</v>
      </c>
      <c r="C568" s="293">
        <f t="shared" si="1"/>
        <v>4.1668571428571433</v>
      </c>
      <c r="D568" s="294">
        <f t="shared" si="2"/>
        <v>4.1668571428571433</v>
      </c>
      <c r="E568" s="295">
        <v>35</v>
      </c>
      <c r="F568" s="295">
        <v>117.54</v>
      </c>
      <c r="G568" s="297">
        <f t="shared" si="4"/>
        <v>0.80595172792100933</v>
      </c>
      <c r="H568" s="296">
        <f t="shared" si="5"/>
        <v>92.1</v>
      </c>
      <c r="I568" s="298">
        <f t="shared" si="6"/>
        <v>0.63151398793198021</v>
      </c>
      <c r="J568" s="315">
        <f t="shared" si="33"/>
        <v>145840000</v>
      </c>
      <c r="K568" s="299">
        <v>2011</v>
      </c>
      <c r="L568" s="300" t="s">
        <v>18</v>
      </c>
      <c r="M568" s="316"/>
      <c r="N568" s="316"/>
      <c r="O568" s="316"/>
      <c r="P568" s="316">
        <v>69</v>
      </c>
      <c r="Q568" s="302">
        <v>57</v>
      </c>
      <c r="R568" s="321">
        <f t="shared" si="7"/>
        <v>63</v>
      </c>
      <c r="S568" s="302">
        <v>72</v>
      </c>
      <c r="T568" s="299">
        <v>71</v>
      </c>
      <c r="U568" s="312">
        <f t="shared" si="8"/>
        <v>1</v>
      </c>
      <c r="V568" s="312">
        <f t="shared" si="9"/>
        <v>71.5</v>
      </c>
      <c r="W568" s="312">
        <f t="shared" si="10"/>
        <v>-8.5</v>
      </c>
      <c r="X568" s="304" t="s">
        <v>1550</v>
      </c>
      <c r="Y568" s="304" t="s">
        <v>2343</v>
      </c>
      <c r="Z568" s="304" t="s">
        <v>1547</v>
      </c>
      <c r="AA568" s="295">
        <v>28.3</v>
      </c>
      <c r="AB568" s="292">
        <f t="shared" si="26"/>
        <v>28300000</v>
      </c>
      <c r="AC568" s="292">
        <f t="shared" si="15"/>
        <v>117540000</v>
      </c>
      <c r="AD568" s="295">
        <v>92.1</v>
      </c>
      <c r="AE568" s="305">
        <f t="shared" si="29"/>
        <v>92100000</v>
      </c>
      <c r="AF568" s="306">
        <f t="shared" si="12"/>
        <v>0.80857142857142861</v>
      </c>
      <c r="AG568" s="304"/>
      <c r="AH568" s="304"/>
      <c r="AI568" s="323" t="s">
        <v>2431</v>
      </c>
      <c r="AJ568" s="302"/>
    </row>
    <row r="569" spans="1:36">
      <c r="A569" s="308" t="s">
        <v>3478</v>
      </c>
      <c r="B569" s="305">
        <f t="shared" si="23"/>
        <v>74.42</v>
      </c>
      <c r="C569" s="293">
        <f t="shared" si="1"/>
        <v>2.1262857142857143</v>
      </c>
      <c r="D569" s="294">
        <f t="shared" si="2"/>
        <v>2.1262857142857143</v>
      </c>
      <c r="E569" s="295">
        <v>35</v>
      </c>
      <c r="F569" s="295">
        <v>55.8</v>
      </c>
      <c r="G569" s="297">
        <f t="shared" si="4"/>
        <v>0.74979844127922601</v>
      </c>
      <c r="H569" s="296">
        <f t="shared" si="5"/>
        <v>93.74</v>
      </c>
      <c r="I569" s="298">
        <f t="shared" si="6"/>
        <v>1.2596076323568932</v>
      </c>
      <c r="J569" s="315">
        <f t="shared" si="33"/>
        <v>74420000</v>
      </c>
      <c r="K569" s="299">
        <v>2011</v>
      </c>
      <c r="L569" s="300" t="s">
        <v>18</v>
      </c>
      <c r="M569" s="316"/>
      <c r="N569" s="316"/>
      <c r="O569" s="316"/>
      <c r="P569" s="316">
        <v>71</v>
      </c>
      <c r="Q569" s="302">
        <v>63</v>
      </c>
      <c r="R569" s="321">
        <f t="shared" si="7"/>
        <v>67</v>
      </c>
      <c r="S569" s="302">
        <v>68</v>
      </c>
      <c r="T569" s="299">
        <v>66</v>
      </c>
      <c r="U569" s="312">
        <f t="shared" si="8"/>
        <v>2</v>
      </c>
      <c r="V569" s="312">
        <f t="shared" si="9"/>
        <v>67</v>
      </c>
      <c r="W569" s="312">
        <f t="shared" si="10"/>
        <v>0</v>
      </c>
      <c r="X569" s="304" t="s">
        <v>1550</v>
      </c>
      <c r="Y569" s="304" t="s">
        <v>1623</v>
      </c>
      <c r="Z569" s="304" t="s">
        <v>1547</v>
      </c>
      <c r="AA569" s="295">
        <v>18.62</v>
      </c>
      <c r="AB569" s="292">
        <f t="shared" si="26"/>
        <v>18620000</v>
      </c>
      <c r="AC569" s="292">
        <f t="shared" si="15"/>
        <v>55800000</v>
      </c>
      <c r="AD569" s="295">
        <v>93.74</v>
      </c>
      <c r="AE569" s="305">
        <f t="shared" si="29"/>
        <v>93740000</v>
      </c>
      <c r="AF569" s="306">
        <f t="shared" si="12"/>
        <v>0.53200000000000003</v>
      </c>
      <c r="AG569" s="304"/>
      <c r="AH569" s="304"/>
      <c r="AI569" s="323" t="s">
        <v>3479</v>
      </c>
      <c r="AJ569" s="302"/>
    </row>
    <row r="570" spans="1:36">
      <c r="A570" s="308" t="s">
        <v>3951</v>
      </c>
      <c r="B570" s="305">
        <f t="shared" si="23"/>
        <v>53</v>
      </c>
      <c r="C570" s="293">
        <f t="shared" si="1"/>
        <v>1.5142857142857142</v>
      </c>
      <c r="D570" s="294">
        <f t="shared" si="2"/>
        <v>1.5142857142857142</v>
      </c>
      <c r="E570" s="295">
        <v>35</v>
      </c>
      <c r="F570" s="295">
        <v>39.049999999999997</v>
      </c>
      <c r="G570" s="297">
        <f t="shared" si="4"/>
        <v>0.73679245283018857</v>
      </c>
      <c r="H570" s="296">
        <f t="shared" si="5"/>
        <v>21.14</v>
      </c>
      <c r="I570" s="298">
        <f t="shared" si="6"/>
        <v>0.39886792452830189</v>
      </c>
      <c r="J570" s="315">
        <f t="shared" si="33"/>
        <v>53000000</v>
      </c>
      <c r="K570" s="299">
        <v>2011</v>
      </c>
      <c r="L570" s="300" t="s">
        <v>18</v>
      </c>
      <c r="M570" s="316"/>
      <c r="N570" s="316"/>
      <c r="O570" s="316"/>
      <c r="P570" s="316">
        <v>15</v>
      </c>
      <c r="Q570" s="302">
        <v>36</v>
      </c>
      <c r="R570" s="301">
        <f t="shared" si="7"/>
        <v>25.5</v>
      </c>
      <c r="S570" s="302">
        <v>48</v>
      </c>
      <c r="T570" s="299">
        <v>50</v>
      </c>
      <c r="U570" s="299">
        <f t="shared" si="8"/>
        <v>-2</v>
      </c>
      <c r="V570" s="299">
        <f t="shared" si="9"/>
        <v>49</v>
      </c>
      <c r="W570" s="301">
        <f t="shared" si="10"/>
        <v>-23.5</v>
      </c>
      <c r="X570" s="304" t="s">
        <v>1550</v>
      </c>
      <c r="Y570" s="304" t="s">
        <v>1623</v>
      </c>
      <c r="Z570" s="304" t="s">
        <v>1541</v>
      </c>
      <c r="AA570" s="295">
        <v>13.95</v>
      </c>
      <c r="AB570" s="292">
        <f t="shared" si="26"/>
        <v>13950000</v>
      </c>
      <c r="AC570" s="292">
        <f t="shared" si="15"/>
        <v>39050000</v>
      </c>
      <c r="AD570" s="295">
        <v>21.14</v>
      </c>
      <c r="AE570" s="305">
        <f t="shared" si="29"/>
        <v>21140000</v>
      </c>
      <c r="AF570" s="306">
        <f t="shared" si="12"/>
        <v>0.39857142857142858</v>
      </c>
      <c r="AG570" s="304"/>
      <c r="AH570" s="304"/>
      <c r="AI570" s="323" t="s">
        <v>3952</v>
      </c>
      <c r="AJ570" s="302"/>
    </row>
    <row r="571" spans="1:36">
      <c r="A571" s="308" t="s">
        <v>4060</v>
      </c>
      <c r="B571" s="305">
        <f t="shared" si="23"/>
        <v>48.53</v>
      </c>
      <c r="C571" s="293">
        <f t="shared" si="1"/>
        <v>1.3865714285714286</v>
      </c>
      <c r="D571" s="294">
        <f t="shared" si="2"/>
        <v>1.3865714285714286</v>
      </c>
      <c r="E571" s="295">
        <v>35</v>
      </c>
      <c r="F571" s="295">
        <v>37.31</v>
      </c>
      <c r="G571" s="297">
        <f t="shared" si="4"/>
        <v>0.7688028023902741</v>
      </c>
      <c r="H571" s="296">
        <f t="shared" si="5"/>
        <v>47.300000000000004</v>
      </c>
      <c r="I571" s="298">
        <f t="shared" si="6"/>
        <v>0.97465485266845253</v>
      </c>
      <c r="J571" s="315">
        <f t="shared" si="33"/>
        <v>48530000</v>
      </c>
      <c r="K571" s="299">
        <v>2011</v>
      </c>
      <c r="L571" s="300" t="s">
        <v>18</v>
      </c>
      <c r="M571" s="316"/>
      <c r="N571" s="316"/>
      <c r="O571" s="316"/>
      <c r="P571" s="316">
        <v>42</v>
      </c>
      <c r="Q571" s="302">
        <v>59</v>
      </c>
      <c r="R571" s="301">
        <f t="shared" si="7"/>
        <v>50.5</v>
      </c>
      <c r="S571" s="302">
        <v>84</v>
      </c>
      <c r="T571" s="299">
        <v>65</v>
      </c>
      <c r="U571" s="299">
        <f t="shared" si="8"/>
        <v>19</v>
      </c>
      <c r="V571" s="299">
        <f t="shared" si="9"/>
        <v>74.5</v>
      </c>
      <c r="W571" s="301">
        <f t="shared" si="10"/>
        <v>-24</v>
      </c>
      <c r="X571" s="304" t="s">
        <v>1641</v>
      </c>
      <c r="Y571" s="304" t="s">
        <v>4061</v>
      </c>
      <c r="Z571" s="304" t="s">
        <v>1536</v>
      </c>
      <c r="AA571" s="295">
        <v>11.22</v>
      </c>
      <c r="AB571" s="292">
        <f t="shared" si="26"/>
        <v>11220000</v>
      </c>
      <c r="AC571" s="292">
        <f t="shared" si="15"/>
        <v>37310000</v>
      </c>
      <c r="AD571" s="295">
        <v>47.3</v>
      </c>
      <c r="AE571" s="305">
        <f t="shared" si="29"/>
        <v>47300000</v>
      </c>
      <c r="AF571" s="306">
        <f t="shared" si="12"/>
        <v>0.32057142857142856</v>
      </c>
      <c r="AG571" s="304"/>
      <c r="AH571" s="304"/>
      <c r="AI571" s="323" t="s">
        <v>4062</v>
      </c>
      <c r="AJ571" s="302"/>
    </row>
    <row r="572" spans="1:36">
      <c r="A572" s="308" t="s">
        <v>4285</v>
      </c>
      <c r="B572" s="305">
        <f t="shared" si="23"/>
        <v>39.020000000000003</v>
      </c>
      <c r="C572" s="293">
        <f t="shared" si="1"/>
        <v>1.114857142857143</v>
      </c>
      <c r="D572" s="294">
        <f t="shared" si="2"/>
        <v>1.114857142857143</v>
      </c>
      <c r="E572" s="295">
        <v>35</v>
      </c>
      <c r="F572" s="295">
        <v>28.09</v>
      </c>
      <c r="G572" s="297">
        <f t="shared" si="4"/>
        <v>0.71988723731419779</v>
      </c>
      <c r="H572" s="296">
        <f t="shared" si="5"/>
        <v>54</v>
      </c>
      <c r="I572" s="298">
        <f t="shared" si="6"/>
        <v>1.3839056893900563</v>
      </c>
      <c r="J572" s="315">
        <f t="shared" si="33"/>
        <v>39020000</v>
      </c>
      <c r="K572" s="299">
        <v>2011</v>
      </c>
      <c r="L572" s="300" t="s">
        <v>18</v>
      </c>
      <c r="M572" s="316"/>
      <c r="N572" s="316"/>
      <c r="O572" s="316"/>
      <c r="P572" s="316">
        <v>4</v>
      </c>
      <c r="Q572" s="302">
        <v>25</v>
      </c>
      <c r="R572" s="321">
        <f t="shared" si="7"/>
        <v>14.5</v>
      </c>
      <c r="S572" s="302">
        <v>46</v>
      </c>
      <c r="T572" s="299">
        <v>46</v>
      </c>
      <c r="U572" s="312">
        <f t="shared" si="8"/>
        <v>0</v>
      </c>
      <c r="V572" s="312">
        <f t="shared" si="9"/>
        <v>46</v>
      </c>
      <c r="W572" s="312">
        <f t="shared" si="10"/>
        <v>-31.5</v>
      </c>
      <c r="X572" s="304" t="s">
        <v>1609</v>
      </c>
      <c r="Y572" s="304" t="s">
        <v>2336</v>
      </c>
      <c r="Z572" s="304" t="s">
        <v>1547</v>
      </c>
      <c r="AA572" s="295">
        <v>10.93</v>
      </c>
      <c r="AB572" s="292">
        <f t="shared" si="26"/>
        <v>10930000</v>
      </c>
      <c r="AC572" s="292">
        <f t="shared" si="15"/>
        <v>28090000</v>
      </c>
      <c r="AD572" s="295">
        <v>54</v>
      </c>
      <c r="AE572" s="305">
        <f t="shared" si="29"/>
        <v>54000000</v>
      </c>
      <c r="AF572" s="306">
        <f t="shared" si="12"/>
        <v>0.31228571428571428</v>
      </c>
      <c r="AG572" s="304"/>
      <c r="AH572" s="304"/>
      <c r="AI572" s="323" t="s">
        <v>4286</v>
      </c>
      <c r="AJ572" s="302"/>
    </row>
    <row r="573" spans="1:36">
      <c r="A573" s="308" t="s">
        <v>2672</v>
      </c>
      <c r="B573" s="305">
        <f t="shared" si="23"/>
        <v>125.33</v>
      </c>
      <c r="C573" s="293">
        <f t="shared" si="1"/>
        <v>3.4813888888888886</v>
      </c>
      <c r="D573" s="294">
        <f t="shared" si="2"/>
        <v>3.4813888888888886</v>
      </c>
      <c r="E573" s="295">
        <v>36</v>
      </c>
      <c r="F573" s="295">
        <v>99.97</v>
      </c>
      <c r="G573" s="297">
        <f t="shared" si="4"/>
        <v>0.79765419293066309</v>
      </c>
      <c r="H573" s="296">
        <f t="shared" si="5"/>
        <v>94</v>
      </c>
      <c r="I573" s="298">
        <f t="shared" si="6"/>
        <v>0.75001994733902499</v>
      </c>
      <c r="J573" s="315">
        <f t="shared" si="33"/>
        <v>125330000</v>
      </c>
      <c r="K573" s="299">
        <v>2011</v>
      </c>
      <c r="L573" s="300" t="s">
        <v>18</v>
      </c>
      <c r="M573" s="316"/>
      <c r="N573" s="316"/>
      <c r="O573" s="316"/>
      <c r="P573" s="316">
        <v>56</v>
      </c>
      <c r="Q573" s="302">
        <v>53</v>
      </c>
      <c r="R573" s="321">
        <f t="shared" si="7"/>
        <v>54.5</v>
      </c>
      <c r="S573" s="302">
        <v>52</v>
      </c>
      <c r="T573" s="299">
        <v>59</v>
      </c>
      <c r="U573" s="312">
        <f t="shared" si="8"/>
        <v>-7</v>
      </c>
      <c r="V573" s="312">
        <f t="shared" si="9"/>
        <v>55.5</v>
      </c>
      <c r="W573" s="312">
        <f t="shared" si="10"/>
        <v>-1</v>
      </c>
      <c r="X573" s="304" t="s">
        <v>1601</v>
      </c>
      <c r="Y573" s="304" t="s">
        <v>2113</v>
      </c>
      <c r="Z573" s="304" t="s">
        <v>1547</v>
      </c>
      <c r="AA573" s="295">
        <v>25.36</v>
      </c>
      <c r="AB573" s="292">
        <f t="shared" si="26"/>
        <v>25360000</v>
      </c>
      <c r="AC573" s="292">
        <f t="shared" si="15"/>
        <v>99970000</v>
      </c>
      <c r="AD573" s="295">
        <v>94</v>
      </c>
      <c r="AE573" s="305">
        <f t="shared" si="29"/>
        <v>94000000</v>
      </c>
      <c r="AF573" s="306">
        <f t="shared" si="12"/>
        <v>0.70444444444444443</v>
      </c>
      <c r="AG573" s="304"/>
      <c r="AH573" s="304"/>
      <c r="AI573" s="323" t="s">
        <v>2673</v>
      </c>
      <c r="AJ573" s="302"/>
    </row>
    <row r="574" spans="1:36">
      <c r="A574" s="308" t="s">
        <v>3848</v>
      </c>
      <c r="B574" s="305">
        <f t="shared" si="23"/>
        <v>58.6</v>
      </c>
      <c r="C574" s="293">
        <f t="shared" si="1"/>
        <v>1.6277777777777778</v>
      </c>
      <c r="D574" s="294">
        <f t="shared" si="2"/>
        <v>1.6277777777777778</v>
      </c>
      <c r="E574" s="295">
        <v>36</v>
      </c>
      <c r="F574" s="295">
        <v>45.06</v>
      </c>
      <c r="G574" s="297">
        <f t="shared" si="4"/>
        <v>0.76894197952218435</v>
      </c>
      <c r="H574" s="296">
        <f t="shared" si="5"/>
        <v>38.1</v>
      </c>
      <c r="I574" s="298">
        <f t="shared" si="6"/>
        <v>0.65017064846416384</v>
      </c>
      <c r="J574" s="315">
        <f t="shared" si="33"/>
        <v>58600000</v>
      </c>
      <c r="K574" s="299">
        <v>2011</v>
      </c>
      <c r="L574" s="300" t="s">
        <v>18</v>
      </c>
      <c r="M574" s="316"/>
      <c r="N574" s="316"/>
      <c r="O574" s="316"/>
      <c r="P574" s="316">
        <v>35</v>
      </c>
      <c r="Q574" s="302">
        <v>45</v>
      </c>
      <c r="R574" s="301">
        <f t="shared" si="7"/>
        <v>40</v>
      </c>
      <c r="S574" s="302">
        <v>44</v>
      </c>
      <c r="T574" s="299">
        <v>55</v>
      </c>
      <c r="U574" s="299">
        <f t="shared" si="8"/>
        <v>-11</v>
      </c>
      <c r="V574" s="299">
        <f t="shared" si="9"/>
        <v>49.5</v>
      </c>
      <c r="W574" s="301">
        <f t="shared" si="10"/>
        <v>-9.5</v>
      </c>
      <c r="X574" s="304" t="s">
        <v>1550</v>
      </c>
      <c r="Y574" s="304" t="s">
        <v>1623</v>
      </c>
      <c r="Z574" s="304" t="s">
        <v>1547</v>
      </c>
      <c r="AA574" s="295">
        <v>13.54</v>
      </c>
      <c r="AB574" s="292">
        <f t="shared" si="26"/>
        <v>13540000</v>
      </c>
      <c r="AC574" s="292">
        <f t="shared" si="15"/>
        <v>45060000</v>
      </c>
      <c r="AD574" s="295">
        <v>38.1</v>
      </c>
      <c r="AE574" s="305">
        <f t="shared" si="29"/>
        <v>38100000</v>
      </c>
      <c r="AF574" s="306">
        <f t="shared" si="12"/>
        <v>0.37611111111111106</v>
      </c>
      <c r="AG574" s="304"/>
      <c r="AH574" s="304"/>
      <c r="AI574" s="323" t="s">
        <v>3849</v>
      </c>
      <c r="AJ574" s="302"/>
    </row>
    <row r="575" spans="1:36">
      <c r="A575" s="308" t="s">
        <v>3236</v>
      </c>
      <c r="B575" s="305">
        <f t="shared" si="23"/>
        <v>91.44</v>
      </c>
      <c r="C575" s="293">
        <f t="shared" si="1"/>
        <v>2.4713513513513514</v>
      </c>
      <c r="D575" s="294">
        <f t="shared" si="2"/>
        <v>2.4713513513513514</v>
      </c>
      <c r="E575" s="295">
        <v>37</v>
      </c>
      <c r="F575" s="295">
        <v>72.290000000000006</v>
      </c>
      <c r="G575" s="297">
        <f t="shared" si="4"/>
        <v>0.79057305336832906</v>
      </c>
      <c r="H575" s="296">
        <f t="shared" si="5"/>
        <v>23.12</v>
      </c>
      <c r="I575" s="298">
        <f t="shared" si="6"/>
        <v>0.25284339457567806</v>
      </c>
      <c r="J575" s="315">
        <f t="shared" si="33"/>
        <v>91440000</v>
      </c>
      <c r="K575" s="299">
        <v>2011</v>
      </c>
      <c r="L575" s="300" t="s">
        <v>18</v>
      </c>
      <c r="M575" s="316"/>
      <c r="N575" s="316"/>
      <c r="O575" s="316"/>
      <c r="P575" s="316">
        <v>84</v>
      </c>
      <c r="Q575" s="302">
        <v>64</v>
      </c>
      <c r="R575" s="301">
        <f t="shared" si="7"/>
        <v>74</v>
      </c>
      <c r="S575" s="302">
        <v>81</v>
      </c>
      <c r="T575" s="299">
        <v>64</v>
      </c>
      <c r="U575" s="299">
        <f t="shared" si="8"/>
        <v>17</v>
      </c>
      <c r="V575" s="299">
        <f t="shared" si="9"/>
        <v>72.5</v>
      </c>
      <c r="W575" s="301">
        <f t="shared" si="10"/>
        <v>1.5</v>
      </c>
      <c r="X575" s="304" t="s">
        <v>2011</v>
      </c>
      <c r="Y575" s="304" t="s">
        <v>2011</v>
      </c>
      <c r="Z575" s="304" t="s">
        <v>1541</v>
      </c>
      <c r="AA575" s="295">
        <v>19.149999999999999</v>
      </c>
      <c r="AB575" s="292">
        <f t="shared" si="26"/>
        <v>19150000</v>
      </c>
      <c r="AC575" s="292">
        <f t="shared" si="15"/>
        <v>72290000</v>
      </c>
      <c r="AD575" s="295">
        <v>23.12</v>
      </c>
      <c r="AE575" s="305">
        <f t="shared" si="29"/>
        <v>23120000</v>
      </c>
      <c r="AF575" s="306">
        <f t="shared" si="12"/>
        <v>0.5175675675675675</v>
      </c>
      <c r="AG575" s="304"/>
      <c r="AH575" s="304"/>
      <c r="AI575" s="323" t="s">
        <v>3237</v>
      </c>
      <c r="AJ575" s="302"/>
    </row>
    <row r="576" spans="1:36">
      <c r="A576" s="308" t="s">
        <v>4125</v>
      </c>
      <c r="B576" s="305">
        <f t="shared" si="23"/>
        <v>47.85</v>
      </c>
      <c r="C576" s="293">
        <f t="shared" si="1"/>
        <v>1.2932432432432432</v>
      </c>
      <c r="D576" s="294">
        <f t="shared" si="2"/>
        <v>1.2932432432432432</v>
      </c>
      <c r="E576" s="295">
        <v>37</v>
      </c>
      <c r="F576" s="295">
        <v>33.049999999999997</v>
      </c>
      <c r="G576" s="297">
        <f t="shared" si="4"/>
        <v>0.69070010449320784</v>
      </c>
      <c r="H576" s="296">
        <f t="shared" si="5"/>
        <v>63</v>
      </c>
      <c r="I576" s="298">
        <f t="shared" si="6"/>
        <v>1.3166144200626959</v>
      </c>
      <c r="J576" s="315">
        <f t="shared" si="33"/>
        <v>47850000</v>
      </c>
      <c r="K576" s="299">
        <v>2011</v>
      </c>
      <c r="L576" s="300" t="s">
        <v>18</v>
      </c>
      <c r="M576" s="316"/>
      <c r="N576" s="316"/>
      <c r="O576" s="316"/>
      <c r="P576" s="316">
        <v>20</v>
      </c>
      <c r="Q576" s="302">
        <v>38</v>
      </c>
      <c r="R576" s="321">
        <f t="shared" si="7"/>
        <v>29</v>
      </c>
      <c r="S576" s="302">
        <v>43</v>
      </c>
      <c r="T576" s="299">
        <v>53</v>
      </c>
      <c r="U576" s="312">
        <f t="shared" si="8"/>
        <v>-10</v>
      </c>
      <c r="V576" s="312">
        <f t="shared" si="9"/>
        <v>48</v>
      </c>
      <c r="W576" s="312">
        <f t="shared" si="10"/>
        <v>-19</v>
      </c>
      <c r="X576" s="304" t="s">
        <v>1402</v>
      </c>
      <c r="Y576" s="304" t="s">
        <v>1618</v>
      </c>
      <c r="Z576" s="304" t="s">
        <v>1541</v>
      </c>
      <c r="AA576" s="295">
        <v>14.8</v>
      </c>
      <c r="AB576" s="292">
        <f t="shared" si="26"/>
        <v>14800000</v>
      </c>
      <c r="AC576" s="292">
        <f t="shared" si="15"/>
        <v>33049999.999999996</v>
      </c>
      <c r="AD576" s="295">
        <v>63</v>
      </c>
      <c r="AE576" s="305">
        <f t="shared" si="29"/>
        <v>63000000</v>
      </c>
      <c r="AF576" s="306">
        <f t="shared" si="12"/>
        <v>0.4</v>
      </c>
      <c r="AG576" s="304"/>
      <c r="AH576" s="304"/>
      <c r="AI576" s="323" t="s">
        <v>4126</v>
      </c>
      <c r="AJ576" s="302"/>
    </row>
    <row r="577" spans="1:36">
      <c r="A577" s="308" t="s">
        <v>3587</v>
      </c>
      <c r="B577" s="305">
        <f t="shared" si="23"/>
        <v>75.55</v>
      </c>
      <c r="C577" s="293">
        <f t="shared" si="1"/>
        <v>1.9881578947368421</v>
      </c>
      <c r="D577" s="294">
        <f t="shared" si="2"/>
        <v>1.9881578947368421</v>
      </c>
      <c r="E577" s="295">
        <v>38</v>
      </c>
      <c r="F577" s="295">
        <v>58.71</v>
      </c>
      <c r="G577" s="297">
        <f t="shared" si="4"/>
        <v>0.77710125744540048</v>
      </c>
      <c r="H577" s="296">
        <f t="shared" si="5"/>
        <v>58.389999999999993</v>
      </c>
      <c r="I577" s="298">
        <f t="shared" si="6"/>
        <v>0.77286565188616807</v>
      </c>
      <c r="J577" s="315">
        <f t="shared" si="33"/>
        <v>75550000</v>
      </c>
      <c r="K577" s="299">
        <v>2011</v>
      </c>
      <c r="L577" s="300" t="s">
        <v>18</v>
      </c>
      <c r="M577" s="316"/>
      <c r="N577" s="316"/>
      <c r="O577" s="316"/>
      <c r="P577" s="316">
        <v>60</v>
      </c>
      <c r="Q577" s="302">
        <v>52</v>
      </c>
      <c r="R577" s="321">
        <f t="shared" si="7"/>
        <v>56</v>
      </c>
      <c r="S577" s="302">
        <v>72</v>
      </c>
      <c r="T577" s="299">
        <v>70</v>
      </c>
      <c r="U577" s="312">
        <f t="shared" si="8"/>
        <v>2</v>
      </c>
      <c r="V577" s="312">
        <f t="shared" si="9"/>
        <v>71</v>
      </c>
      <c r="W577" s="312">
        <f t="shared" si="10"/>
        <v>-15</v>
      </c>
      <c r="X577" s="304" t="s">
        <v>1612</v>
      </c>
      <c r="Y577" s="304" t="s">
        <v>1612</v>
      </c>
      <c r="Z577" s="304" t="s">
        <v>1541</v>
      </c>
      <c r="AA577" s="295">
        <v>16.84</v>
      </c>
      <c r="AB577" s="292">
        <f t="shared" si="26"/>
        <v>16840000</v>
      </c>
      <c r="AC577" s="292">
        <f t="shared" si="15"/>
        <v>58710000</v>
      </c>
      <c r="AD577" s="295">
        <v>58.39</v>
      </c>
      <c r="AE577" s="305">
        <f t="shared" si="29"/>
        <v>58390000</v>
      </c>
      <c r="AF577" s="306">
        <f t="shared" si="12"/>
        <v>0.44315789473684208</v>
      </c>
      <c r="AG577" s="304"/>
      <c r="AH577" s="304"/>
      <c r="AI577" s="323" t="s">
        <v>3588</v>
      </c>
      <c r="AJ577" s="302"/>
    </row>
    <row r="578" spans="1:36">
      <c r="A578" s="308" t="s">
        <v>4576</v>
      </c>
      <c r="B578" s="305">
        <f t="shared" si="23"/>
        <v>27.573077999999999</v>
      </c>
      <c r="C578" s="293">
        <f t="shared" si="1"/>
        <v>0.72560731578947368</v>
      </c>
      <c r="D578" s="294">
        <f t="shared" si="2"/>
        <v>0.72560731578947368</v>
      </c>
      <c r="E578" s="295">
        <v>38</v>
      </c>
      <c r="F578" s="295">
        <v>16.93</v>
      </c>
      <c r="G578" s="297">
        <f t="shared" si="4"/>
        <v>0.61400471866071682</v>
      </c>
      <c r="H578" s="296">
        <f t="shared" si="5"/>
        <v>10.5</v>
      </c>
      <c r="I578" s="298">
        <f t="shared" si="6"/>
        <v>0.38080623425502225</v>
      </c>
      <c r="J578" s="305">
        <v>27573078</v>
      </c>
      <c r="K578" s="299">
        <v>2011</v>
      </c>
      <c r="L578" s="300" t="s">
        <v>18</v>
      </c>
      <c r="M578" s="316"/>
      <c r="N578" s="316"/>
      <c r="O578" s="316"/>
      <c r="P578" s="316">
        <v>36</v>
      </c>
      <c r="Q578" s="302">
        <v>49</v>
      </c>
      <c r="R578" s="301">
        <f t="shared" si="7"/>
        <v>42.5</v>
      </c>
      <c r="S578" s="302">
        <v>52</v>
      </c>
      <c r="T578" s="299">
        <v>63</v>
      </c>
      <c r="U578" s="299">
        <f t="shared" si="8"/>
        <v>-11</v>
      </c>
      <c r="V578" s="299">
        <f t="shared" si="9"/>
        <v>57.5</v>
      </c>
      <c r="W578" s="301">
        <f t="shared" si="10"/>
        <v>-15</v>
      </c>
      <c r="X578" s="304" t="s">
        <v>1402</v>
      </c>
      <c r="Y578" s="304" t="s">
        <v>4577</v>
      </c>
      <c r="Z578" s="304" t="s">
        <v>1541</v>
      </c>
      <c r="AA578" s="295">
        <v>8.49</v>
      </c>
      <c r="AB578" s="292">
        <f t="shared" si="26"/>
        <v>8490000</v>
      </c>
      <c r="AC578" s="292">
        <f t="shared" si="15"/>
        <v>16930000</v>
      </c>
      <c r="AD578" s="295">
        <v>10.5</v>
      </c>
      <c r="AE578" s="305">
        <f t="shared" si="29"/>
        <v>10500000</v>
      </c>
      <c r="AF578" s="306">
        <f t="shared" si="12"/>
        <v>0.22342105263157896</v>
      </c>
      <c r="AG578" s="304"/>
      <c r="AH578" s="304"/>
      <c r="AI578" s="323" t="s">
        <v>4578</v>
      </c>
      <c r="AJ578" s="302"/>
    </row>
    <row r="579" spans="1:36">
      <c r="A579" s="308" t="s">
        <v>3715</v>
      </c>
      <c r="B579" s="305">
        <f t="shared" si="23"/>
        <v>71.22</v>
      </c>
      <c r="C579" s="293">
        <f t="shared" si="1"/>
        <v>1.7805</v>
      </c>
      <c r="D579" s="294">
        <f t="shared" si="2"/>
        <v>1.7805</v>
      </c>
      <c r="E579" s="295">
        <v>40</v>
      </c>
      <c r="F579" s="295">
        <v>58.01</v>
      </c>
      <c r="G579" s="297">
        <f t="shared" si="4"/>
        <v>0.81451839370963208</v>
      </c>
      <c r="H579" s="296">
        <f t="shared" si="5"/>
        <v>17</v>
      </c>
      <c r="I579" s="298">
        <f t="shared" si="6"/>
        <v>0.23869699522606008</v>
      </c>
      <c r="J579" s="315">
        <f t="shared" ref="J579:J585" si="34">SUM(AB579:AC579)</f>
        <v>71220000</v>
      </c>
      <c r="K579" s="299">
        <v>2011</v>
      </c>
      <c r="L579" s="300" t="s">
        <v>18</v>
      </c>
      <c r="M579" s="316"/>
      <c r="N579" s="316"/>
      <c r="O579" s="316"/>
      <c r="P579" s="316">
        <v>84</v>
      </c>
      <c r="Q579" s="302">
        <v>63</v>
      </c>
      <c r="R579" s="301">
        <f t="shared" si="7"/>
        <v>73.5</v>
      </c>
      <c r="S579" s="302">
        <v>82</v>
      </c>
      <c r="T579" s="299">
        <v>74</v>
      </c>
      <c r="U579" s="299">
        <f t="shared" si="8"/>
        <v>8</v>
      </c>
      <c r="V579" s="299">
        <f t="shared" si="9"/>
        <v>78</v>
      </c>
      <c r="W579" s="301">
        <f t="shared" si="10"/>
        <v>-4.5</v>
      </c>
      <c r="X579" s="304" t="s">
        <v>1990</v>
      </c>
      <c r="Y579" s="304" t="s">
        <v>1991</v>
      </c>
      <c r="Z579" s="304" t="s">
        <v>1541</v>
      </c>
      <c r="AA579" s="295">
        <v>13.21</v>
      </c>
      <c r="AB579" s="292">
        <f t="shared" si="26"/>
        <v>13210000</v>
      </c>
      <c r="AC579" s="292">
        <f t="shared" si="15"/>
        <v>58010000</v>
      </c>
      <c r="AD579" s="295">
        <v>17</v>
      </c>
      <c r="AE579" s="305">
        <f t="shared" si="29"/>
        <v>17000000</v>
      </c>
      <c r="AF579" s="306">
        <f t="shared" si="12"/>
        <v>0.33025000000000004</v>
      </c>
      <c r="AG579" s="304"/>
      <c r="AH579" s="304"/>
      <c r="AI579" s="323" t="s">
        <v>3716</v>
      </c>
      <c r="AJ579" s="302"/>
    </row>
    <row r="580" spans="1:36">
      <c r="A580" s="308" t="s">
        <v>3949</v>
      </c>
      <c r="B580" s="305">
        <f t="shared" si="23"/>
        <v>60.62</v>
      </c>
      <c r="C580" s="293">
        <f t="shared" si="1"/>
        <v>1.5154999999999998</v>
      </c>
      <c r="D580" s="294">
        <f t="shared" si="2"/>
        <v>1.5154999999999998</v>
      </c>
      <c r="E580" s="295">
        <v>40</v>
      </c>
      <c r="F580" s="295">
        <v>42.59</v>
      </c>
      <c r="G580" s="297">
        <f t="shared" si="4"/>
        <v>0.70257340811613334</v>
      </c>
      <c r="H580" s="296">
        <f t="shared" si="5"/>
        <v>115.29999999999998</v>
      </c>
      <c r="I580" s="298">
        <f t="shared" si="6"/>
        <v>1.9020125371164631</v>
      </c>
      <c r="J580" s="315">
        <f t="shared" si="34"/>
        <v>60620000</v>
      </c>
      <c r="K580" s="299">
        <v>2011</v>
      </c>
      <c r="L580" s="300" t="s">
        <v>18</v>
      </c>
      <c r="M580" s="316"/>
      <c r="N580" s="316"/>
      <c r="O580" s="316"/>
      <c r="P580" s="316">
        <v>61</v>
      </c>
      <c r="Q580" s="302">
        <v>50</v>
      </c>
      <c r="R580" s="321">
        <f t="shared" si="7"/>
        <v>55.5</v>
      </c>
      <c r="S580" s="302">
        <v>56</v>
      </c>
      <c r="T580" s="299">
        <v>64</v>
      </c>
      <c r="U580" s="312">
        <f t="shared" si="8"/>
        <v>-8</v>
      </c>
      <c r="V580" s="312">
        <f t="shared" si="9"/>
        <v>60</v>
      </c>
      <c r="W580" s="312">
        <f t="shared" si="10"/>
        <v>-4.5</v>
      </c>
      <c r="X580" s="304" t="s">
        <v>1402</v>
      </c>
      <c r="Y580" s="304" t="s">
        <v>1618</v>
      </c>
      <c r="Z580" s="304" t="s">
        <v>1557</v>
      </c>
      <c r="AA580" s="295">
        <v>18.03</v>
      </c>
      <c r="AB580" s="292">
        <f t="shared" si="26"/>
        <v>18030000</v>
      </c>
      <c r="AC580" s="292">
        <f t="shared" si="15"/>
        <v>42590000</v>
      </c>
      <c r="AD580" s="295">
        <v>115.3</v>
      </c>
      <c r="AE580" s="305">
        <f t="shared" si="29"/>
        <v>115300000</v>
      </c>
      <c r="AF580" s="306">
        <f t="shared" si="12"/>
        <v>0.45075000000000004</v>
      </c>
      <c r="AG580" s="304"/>
      <c r="AH580" s="304"/>
      <c r="AI580" s="323" t="s">
        <v>3950</v>
      </c>
      <c r="AJ580" s="302"/>
    </row>
    <row r="581" spans="1:36">
      <c r="A581" s="308" t="s">
        <v>4036</v>
      </c>
      <c r="B581" s="305">
        <f t="shared" si="23"/>
        <v>56.87</v>
      </c>
      <c r="C581" s="293">
        <f t="shared" si="1"/>
        <v>1.4217499999999998</v>
      </c>
      <c r="D581" s="294">
        <f t="shared" si="2"/>
        <v>1.4217499999999998</v>
      </c>
      <c r="E581" s="295">
        <v>40</v>
      </c>
      <c r="F581" s="295">
        <v>38.18</v>
      </c>
      <c r="G581" s="297">
        <f t="shared" si="4"/>
        <v>0.67135572358009499</v>
      </c>
      <c r="H581" s="296">
        <f t="shared" si="5"/>
        <v>58.96</v>
      </c>
      <c r="I581" s="298">
        <f t="shared" si="6"/>
        <v>1.0367504835589942</v>
      </c>
      <c r="J581" s="315">
        <f t="shared" si="34"/>
        <v>56870000</v>
      </c>
      <c r="K581" s="299">
        <v>2011</v>
      </c>
      <c r="L581" s="300" t="s">
        <v>18</v>
      </c>
      <c r="M581" s="316"/>
      <c r="N581" s="316"/>
      <c r="O581" s="316"/>
      <c r="P581" s="316">
        <v>58</v>
      </c>
      <c r="Q581" s="302">
        <v>52</v>
      </c>
      <c r="R581" s="321">
        <f t="shared" si="7"/>
        <v>55</v>
      </c>
      <c r="S581" s="302">
        <v>57</v>
      </c>
      <c r="T581" s="299">
        <v>69</v>
      </c>
      <c r="U581" s="312">
        <f t="shared" si="8"/>
        <v>-12</v>
      </c>
      <c r="V581" s="312">
        <f t="shared" si="9"/>
        <v>63</v>
      </c>
      <c r="W581" s="312">
        <f t="shared" si="10"/>
        <v>-8</v>
      </c>
      <c r="X581" s="304" t="s">
        <v>1402</v>
      </c>
      <c r="Y581" s="304" t="s">
        <v>1603</v>
      </c>
      <c r="Z581" s="304" t="s">
        <v>1557</v>
      </c>
      <c r="AA581" s="295">
        <v>18.690000000000001</v>
      </c>
      <c r="AB581" s="292">
        <f t="shared" si="26"/>
        <v>18690000</v>
      </c>
      <c r="AC581" s="292">
        <f t="shared" si="15"/>
        <v>38180000</v>
      </c>
      <c r="AD581" s="295">
        <v>58.96</v>
      </c>
      <c r="AE581" s="305">
        <f t="shared" si="29"/>
        <v>58960000</v>
      </c>
      <c r="AF581" s="306">
        <f t="shared" si="12"/>
        <v>0.46725000000000005</v>
      </c>
      <c r="AG581" s="304"/>
      <c r="AH581" s="304"/>
      <c r="AI581" s="323" t="s">
        <v>4037</v>
      </c>
      <c r="AJ581" s="302"/>
    </row>
    <row r="582" spans="1:36">
      <c r="A582" s="308" t="s">
        <v>4159</v>
      </c>
      <c r="B582" s="305">
        <f t="shared" si="23"/>
        <v>50.45</v>
      </c>
      <c r="C582" s="293">
        <f t="shared" si="1"/>
        <v>1.26125</v>
      </c>
      <c r="D582" s="294">
        <f t="shared" si="2"/>
        <v>1.26125</v>
      </c>
      <c r="E582" s="295">
        <v>40</v>
      </c>
      <c r="F582" s="295">
        <v>37.409999999999997</v>
      </c>
      <c r="G582" s="297">
        <f t="shared" si="4"/>
        <v>0.74152626362735374</v>
      </c>
      <c r="H582" s="296">
        <f t="shared" si="5"/>
        <v>60.570000000000007</v>
      </c>
      <c r="I582" s="298">
        <f t="shared" si="6"/>
        <v>1.2005946481665015</v>
      </c>
      <c r="J582" s="315">
        <f t="shared" si="34"/>
        <v>50450000</v>
      </c>
      <c r="K582" s="299">
        <v>2011</v>
      </c>
      <c r="L582" s="300" t="s">
        <v>18</v>
      </c>
      <c r="M582" s="316"/>
      <c r="N582" s="316"/>
      <c r="O582" s="316"/>
      <c r="P582" s="316">
        <v>72</v>
      </c>
      <c r="Q582" s="302">
        <v>57</v>
      </c>
      <c r="R582" s="321">
        <f t="shared" si="7"/>
        <v>64.5</v>
      </c>
      <c r="S582" s="302">
        <v>70</v>
      </c>
      <c r="T582" s="299">
        <v>70</v>
      </c>
      <c r="U582" s="312">
        <f t="shared" si="8"/>
        <v>0</v>
      </c>
      <c r="V582" s="312">
        <f t="shared" si="9"/>
        <v>70</v>
      </c>
      <c r="W582" s="312">
        <f t="shared" si="10"/>
        <v>-5.5</v>
      </c>
      <c r="X582" s="304" t="s">
        <v>1701</v>
      </c>
      <c r="Y582" s="304" t="s">
        <v>3708</v>
      </c>
      <c r="Z582" s="304" t="s">
        <v>1547</v>
      </c>
      <c r="AA582" s="295">
        <v>13.04</v>
      </c>
      <c r="AB582" s="292">
        <f t="shared" si="26"/>
        <v>13040000</v>
      </c>
      <c r="AC582" s="292">
        <f t="shared" si="15"/>
        <v>37410000</v>
      </c>
      <c r="AD582" s="295">
        <v>60.57</v>
      </c>
      <c r="AE582" s="305">
        <f t="shared" si="29"/>
        <v>60570000</v>
      </c>
      <c r="AF582" s="306">
        <f t="shared" si="12"/>
        <v>0.32599999999999996</v>
      </c>
      <c r="AG582" s="304"/>
      <c r="AH582" s="304"/>
      <c r="AI582" s="323" t="s">
        <v>4160</v>
      </c>
      <c r="AJ582" s="302"/>
    </row>
    <row r="583" spans="1:36">
      <c r="A583" s="308" t="s">
        <v>4185</v>
      </c>
      <c r="B583" s="305">
        <f t="shared" si="23"/>
        <v>49.57</v>
      </c>
      <c r="C583" s="293">
        <f t="shared" si="1"/>
        <v>1.23925</v>
      </c>
      <c r="D583" s="294">
        <f t="shared" si="2"/>
        <v>1.23925</v>
      </c>
      <c r="E583" s="295">
        <v>40</v>
      </c>
      <c r="F583" s="295">
        <v>37.520000000000003</v>
      </c>
      <c r="G583" s="297">
        <f t="shared" si="4"/>
        <v>0.75690942102077874</v>
      </c>
      <c r="H583" s="296">
        <f t="shared" si="5"/>
        <v>136.41</v>
      </c>
      <c r="I583" s="298">
        <f t="shared" si="6"/>
        <v>2.7518660480129111</v>
      </c>
      <c r="J583" s="315">
        <f t="shared" si="34"/>
        <v>49570000</v>
      </c>
      <c r="K583" s="299">
        <v>2011</v>
      </c>
      <c r="L583" s="300" t="s">
        <v>18</v>
      </c>
      <c r="M583" s="316"/>
      <c r="N583" s="316"/>
      <c r="O583" s="316"/>
      <c r="P583" s="316">
        <v>38</v>
      </c>
      <c r="Q583" s="302">
        <v>53</v>
      </c>
      <c r="R583" s="301">
        <f t="shared" si="7"/>
        <v>45.5</v>
      </c>
      <c r="S583" s="302">
        <v>55</v>
      </c>
      <c r="T583" s="299">
        <v>63</v>
      </c>
      <c r="U583" s="299">
        <f t="shared" si="8"/>
        <v>-8</v>
      </c>
      <c r="V583" s="299">
        <f t="shared" si="9"/>
        <v>59</v>
      </c>
      <c r="W583" s="301">
        <f t="shared" si="10"/>
        <v>-13.5</v>
      </c>
      <c r="X583" s="304" t="s">
        <v>1609</v>
      </c>
      <c r="Y583" s="304" t="s">
        <v>1733</v>
      </c>
      <c r="Z583" s="304" t="s">
        <v>1547</v>
      </c>
      <c r="AA583" s="295">
        <v>12.05</v>
      </c>
      <c r="AB583" s="292">
        <f t="shared" si="26"/>
        <v>12050000</v>
      </c>
      <c r="AC583" s="292">
        <f t="shared" si="15"/>
        <v>37520000</v>
      </c>
      <c r="AD583" s="295">
        <v>136.41</v>
      </c>
      <c r="AE583" s="305">
        <f t="shared" si="29"/>
        <v>136410000</v>
      </c>
      <c r="AF583" s="306">
        <f t="shared" si="12"/>
        <v>0.30125000000000002</v>
      </c>
      <c r="AG583" s="304"/>
      <c r="AH583" s="304"/>
      <c r="AI583" s="323" t="s">
        <v>4186</v>
      </c>
      <c r="AJ583" s="302"/>
    </row>
    <row r="584" spans="1:36">
      <c r="A584" s="308" t="s">
        <v>4225</v>
      </c>
      <c r="B584" s="305">
        <f t="shared" si="23"/>
        <v>47.08</v>
      </c>
      <c r="C584" s="293">
        <f t="shared" si="1"/>
        <v>1.177</v>
      </c>
      <c r="D584" s="294">
        <f t="shared" si="2"/>
        <v>1.177</v>
      </c>
      <c r="E584" s="295">
        <v>40</v>
      </c>
      <c r="F584" s="295">
        <v>36.67</v>
      </c>
      <c r="G584" s="297">
        <f t="shared" si="4"/>
        <v>0.77888700084961771</v>
      </c>
      <c r="H584" s="296">
        <f t="shared" si="5"/>
        <v>24.3</v>
      </c>
      <c r="I584" s="298">
        <f t="shared" si="6"/>
        <v>0.51614273576890402</v>
      </c>
      <c r="J584" s="315">
        <f t="shared" si="34"/>
        <v>47080000</v>
      </c>
      <c r="K584" s="299">
        <v>2011</v>
      </c>
      <c r="L584" s="300" t="s">
        <v>18</v>
      </c>
      <c r="M584" s="316"/>
      <c r="N584" s="316"/>
      <c r="O584" s="316"/>
      <c r="P584" s="316">
        <v>28</v>
      </c>
      <c r="Q584" s="302">
        <v>45</v>
      </c>
      <c r="R584" s="301">
        <f t="shared" si="7"/>
        <v>36.5</v>
      </c>
      <c r="S584" s="302">
        <v>55</v>
      </c>
      <c r="T584" s="299">
        <v>55</v>
      </c>
      <c r="U584" s="299">
        <f t="shared" si="8"/>
        <v>0</v>
      </c>
      <c r="V584" s="299">
        <f t="shared" si="9"/>
        <v>55</v>
      </c>
      <c r="W584" s="301">
        <f t="shared" si="10"/>
        <v>-18.5</v>
      </c>
      <c r="X584" s="304" t="s">
        <v>1609</v>
      </c>
      <c r="Y584" s="304" t="s">
        <v>1815</v>
      </c>
      <c r="Z584" s="304" t="s">
        <v>1547</v>
      </c>
      <c r="AA584" s="295">
        <v>10.41</v>
      </c>
      <c r="AB584" s="292">
        <f t="shared" si="26"/>
        <v>10410000</v>
      </c>
      <c r="AC584" s="292">
        <f t="shared" si="15"/>
        <v>36670000</v>
      </c>
      <c r="AD584" s="295">
        <v>24.3</v>
      </c>
      <c r="AE584" s="305">
        <f t="shared" si="29"/>
        <v>24300000</v>
      </c>
      <c r="AF584" s="306">
        <f t="shared" si="12"/>
        <v>0.26024999999999998</v>
      </c>
      <c r="AG584" s="304"/>
      <c r="AH584" s="304"/>
      <c r="AI584" s="323" t="s">
        <v>4226</v>
      </c>
      <c r="AJ584" s="302"/>
    </row>
    <row r="585" spans="1:36">
      <c r="A585" s="308" t="s">
        <v>4268</v>
      </c>
      <c r="B585" s="305">
        <f t="shared" si="23"/>
        <v>45.26</v>
      </c>
      <c r="C585" s="293">
        <f t="shared" si="1"/>
        <v>1.1315</v>
      </c>
      <c r="D585" s="294">
        <f t="shared" si="2"/>
        <v>1.1315</v>
      </c>
      <c r="E585" s="295">
        <v>40</v>
      </c>
      <c r="F585" s="295">
        <v>33.04</v>
      </c>
      <c r="G585" s="297">
        <f t="shared" si="4"/>
        <v>0.73000441891294743</v>
      </c>
      <c r="H585" s="296">
        <f t="shared" si="5"/>
        <v>12.700000000000001</v>
      </c>
      <c r="I585" s="298">
        <f t="shared" si="6"/>
        <v>0.28060097216084845</v>
      </c>
      <c r="J585" s="315">
        <f t="shared" si="34"/>
        <v>45260000</v>
      </c>
      <c r="K585" s="299">
        <v>2011</v>
      </c>
      <c r="L585" s="300" t="s">
        <v>18</v>
      </c>
      <c r="M585" s="316"/>
      <c r="N585" s="316"/>
      <c r="O585" s="316"/>
      <c r="P585" s="316">
        <v>26</v>
      </c>
      <c r="Q585" s="302">
        <v>36</v>
      </c>
      <c r="R585" s="301">
        <f t="shared" si="7"/>
        <v>31</v>
      </c>
      <c r="S585" s="302">
        <v>49</v>
      </c>
      <c r="T585" s="299">
        <v>50</v>
      </c>
      <c r="U585" s="299">
        <f t="shared" si="8"/>
        <v>-1</v>
      </c>
      <c r="V585" s="299">
        <f t="shared" si="9"/>
        <v>49.5</v>
      </c>
      <c r="W585" s="301">
        <f t="shared" si="10"/>
        <v>-18.5</v>
      </c>
      <c r="X585" s="304" t="s">
        <v>1550</v>
      </c>
      <c r="Y585" s="304" t="s">
        <v>1623</v>
      </c>
      <c r="Z585" s="304" t="s">
        <v>1574</v>
      </c>
      <c r="AA585" s="295">
        <v>12.22</v>
      </c>
      <c r="AB585" s="292">
        <f t="shared" si="26"/>
        <v>12220000</v>
      </c>
      <c r="AC585" s="292">
        <f t="shared" si="15"/>
        <v>33040000</v>
      </c>
      <c r="AD585" s="295">
        <v>12.7</v>
      </c>
      <c r="AE585" s="305">
        <f t="shared" si="29"/>
        <v>12700000</v>
      </c>
      <c r="AF585" s="306">
        <f t="shared" si="12"/>
        <v>0.30549999999999999</v>
      </c>
      <c r="AG585" s="304"/>
      <c r="AH585" s="304"/>
      <c r="AI585" s="323" t="s">
        <v>4269</v>
      </c>
      <c r="AJ585" s="302"/>
    </row>
    <row r="586" spans="1:36">
      <c r="A586" s="308" t="s">
        <v>4356</v>
      </c>
      <c r="B586" s="305">
        <f t="shared" si="23"/>
        <v>41.887</v>
      </c>
      <c r="C586" s="293">
        <f t="shared" si="1"/>
        <v>1.047175</v>
      </c>
      <c r="D586" s="294">
        <f t="shared" si="2"/>
        <v>1.047175</v>
      </c>
      <c r="E586" s="295">
        <v>40</v>
      </c>
      <c r="F586" s="295">
        <v>31.847000000000001</v>
      </c>
      <c r="G586" s="297">
        <f t="shared" si="4"/>
        <v>0.76030749397187669</v>
      </c>
      <c r="H586" s="296">
        <f t="shared" si="5"/>
        <v>23.400000000000002</v>
      </c>
      <c r="I586" s="298">
        <f t="shared" si="6"/>
        <v>0.55864588058347464</v>
      </c>
      <c r="J586" s="315">
        <f>SUM(AB586:AC586)</f>
        <v>41887000</v>
      </c>
      <c r="K586" s="299">
        <v>2011</v>
      </c>
      <c r="L586" s="300" t="s">
        <v>18</v>
      </c>
      <c r="M586" s="316"/>
      <c r="N586" s="316"/>
      <c r="O586" s="316"/>
      <c r="P586" s="316">
        <v>47</v>
      </c>
      <c r="Q586" s="302">
        <v>46</v>
      </c>
      <c r="R586" s="301">
        <f t="shared" si="7"/>
        <v>46.5</v>
      </c>
      <c r="S586" s="302">
        <v>62</v>
      </c>
      <c r="T586" s="299">
        <v>60</v>
      </c>
      <c r="U586" s="299">
        <f t="shared" si="8"/>
        <v>2</v>
      </c>
      <c r="V586" s="299">
        <f t="shared" si="9"/>
        <v>61</v>
      </c>
      <c r="W586" s="301">
        <f t="shared" si="10"/>
        <v>-14.5</v>
      </c>
      <c r="X586" s="304" t="s">
        <v>1701</v>
      </c>
      <c r="Y586" s="304" t="s">
        <v>4357</v>
      </c>
      <c r="Z586" s="304" t="s">
        <v>1541</v>
      </c>
      <c r="AA586" s="295">
        <v>10.039999999999999</v>
      </c>
      <c r="AB586" s="292">
        <f t="shared" si="26"/>
        <v>10040000</v>
      </c>
      <c r="AC586" s="292">
        <f t="shared" si="15"/>
        <v>31847000</v>
      </c>
      <c r="AD586" s="295">
        <v>23.4</v>
      </c>
      <c r="AE586" s="305">
        <f t="shared" si="29"/>
        <v>23400000</v>
      </c>
      <c r="AF586" s="306">
        <f t="shared" si="12"/>
        <v>0.251</v>
      </c>
      <c r="AG586" s="304"/>
      <c r="AH586" s="304"/>
      <c r="AI586" s="323" t="s">
        <v>4358</v>
      </c>
      <c r="AJ586" s="302"/>
    </row>
    <row r="587" spans="1:36">
      <c r="A587" s="308" t="s">
        <v>4396</v>
      </c>
      <c r="B587" s="305">
        <f t="shared" si="23"/>
        <v>40.520000000000003</v>
      </c>
      <c r="C587" s="293">
        <f t="shared" si="1"/>
        <v>1.0130000000000001</v>
      </c>
      <c r="D587" s="294">
        <f t="shared" si="2"/>
        <v>1.0130000000000001</v>
      </c>
      <c r="E587" s="295">
        <v>40</v>
      </c>
      <c r="F587" s="295">
        <v>29.12</v>
      </c>
      <c r="G587" s="297">
        <f t="shared" si="4"/>
        <v>0.71865745310957552</v>
      </c>
      <c r="H587" s="296">
        <f t="shared" si="5"/>
        <v>21.950000000000003</v>
      </c>
      <c r="I587" s="298">
        <f t="shared" si="6"/>
        <v>0.54170779861796647</v>
      </c>
      <c r="J587" s="315">
        <f t="shared" ref="J587:J597" si="35">SUM(AB587:AC587)</f>
        <v>40520000</v>
      </c>
      <c r="K587" s="299">
        <v>2011</v>
      </c>
      <c r="L587" s="300" t="s">
        <v>18</v>
      </c>
      <c r="M587" s="316"/>
      <c r="N587" s="316"/>
      <c r="O587" s="316"/>
      <c r="P587" s="316">
        <v>53</v>
      </c>
      <c r="Q587" s="302">
        <v>49</v>
      </c>
      <c r="R587" s="301">
        <f t="shared" si="7"/>
        <v>51</v>
      </c>
      <c r="S587" s="302">
        <v>52</v>
      </c>
      <c r="T587" s="299">
        <v>61</v>
      </c>
      <c r="U587" s="299">
        <f t="shared" si="8"/>
        <v>-9</v>
      </c>
      <c r="V587" s="299">
        <f t="shared" si="9"/>
        <v>56.5</v>
      </c>
      <c r="W587" s="301">
        <f t="shared" si="10"/>
        <v>-5.5</v>
      </c>
      <c r="X587" s="304" t="s">
        <v>1609</v>
      </c>
      <c r="Y587" s="304" t="s">
        <v>1815</v>
      </c>
      <c r="Z587" s="304" t="s">
        <v>1547</v>
      </c>
      <c r="AA587" s="295">
        <v>11.4</v>
      </c>
      <c r="AB587" s="292">
        <f t="shared" si="26"/>
        <v>11400000</v>
      </c>
      <c r="AC587" s="292">
        <f t="shared" si="15"/>
        <v>29120000</v>
      </c>
      <c r="AD587" s="295">
        <v>21.95</v>
      </c>
      <c r="AE587" s="305">
        <f t="shared" si="29"/>
        <v>21950000</v>
      </c>
      <c r="AF587" s="306">
        <f t="shared" si="12"/>
        <v>0.28500000000000003</v>
      </c>
      <c r="AG587" s="304"/>
      <c r="AH587" s="304"/>
      <c r="AI587" s="323" t="s">
        <v>4397</v>
      </c>
      <c r="AJ587" s="302"/>
    </row>
    <row r="588" spans="1:36">
      <c r="A588" s="308" t="s">
        <v>4483</v>
      </c>
      <c r="B588" s="305">
        <f t="shared" si="23"/>
        <v>35.43</v>
      </c>
      <c r="C588" s="293">
        <f t="shared" si="1"/>
        <v>0.88575000000000004</v>
      </c>
      <c r="D588" s="294">
        <f t="shared" si="2"/>
        <v>0.88575000000000004</v>
      </c>
      <c r="E588" s="295">
        <v>40</v>
      </c>
      <c r="F588" s="295">
        <v>24.83</v>
      </c>
      <c r="G588" s="297">
        <f t="shared" si="4"/>
        <v>0.70081851538244422</v>
      </c>
      <c r="H588" s="296">
        <f t="shared" si="5"/>
        <v>66.8</v>
      </c>
      <c r="I588" s="298">
        <f t="shared" si="6"/>
        <v>1.8854078464578041</v>
      </c>
      <c r="J588" s="315">
        <f t="shared" si="35"/>
        <v>35430000</v>
      </c>
      <c r="K588" s="299">
        <v>2011</v>
      </c>
      <c r="L588" s="300" t="s">
        <v>18</v>
      </c>
      <c r="M588" s="316"/>
      <c r="N588" s="316"/>
      <c r="O588" s="316"/>
      <c r="P588" s="316">
        <v>10</v>
      </c>
      <c r="Q588" s="302">
        <v>28</v>
      </c>
      <c r="R588" s="321">
        <f t="shared" si="7"/>
        <v>19</v>
      </c>
      <c r="S588" s="302">
        <v>32</v>
      </c>
      <c r="T588" s="299">
        <v>51</v>
      </c>
      <c r="U588" s="312">
        <f t="shared" si="8"/>
        <v>-19</v>
      </c>
      <c r="V588" s="312">
        <f t="shared" si="9"/>
        <v>41.5</v>
      </c>
      <c r="W588" s="312">
        <f t="shared" si="10"/>
        <v>-22.5</v>
      </c>
      <c r="X588" s="304" t="s">
        <v>1609</v>
      </c>
      <c r="Y588" s="304" t="s">
        <v>1723</v>
      </c>
      <c r="Z588" s="304" t="s">
        <v>1541</v>
      </c>
      <c r="AA588" s="295">
        <v>10.6</v>
      </c>
      <c r="AB588" s="292">
        <f t="shared" si="26"/>
        <v>10600000</v>
      </c>
      <c r="AC588" s="292">
        <f t="shared" si="15"/>
        <v>24830000</v>
      </c>
      <c r="AD588" s="295">
        <v>66.8</v>
      </c>
      <c r="AE588" s="305">
        <f t="shared" si="29"/>
        <v>66800000</v>
      </c>
      <c r="AF588" s="306">
        <f t="shared" si="12"/>
        <v>0.26500000000000001</v>
      </c>
      <c r="AG588" s="304"/>
      <c r="AH588" s="304"/>
      <c r="AI588" s="323" t="s">
        <v>4484</v>
      </c>
      <c r="AJ588" s="302"/>
    </row>
    <row r="589" spans="1:36">
      <c r="A589" s="308" t="s">
        <v>4189</v>
      </c>
      <c r="B589" s="305">
        <f t="shared" si="23"/>
        <v>51.67</v>
      </c>
      <c r="C589" s="293">
        <f t="shared" si="1"/>
        <v>1.2302380952380954</v>
      </c>
      <c r="D589" s="294">
        <f t="shared" si="2"/>
        <v>1.2302380952380954</v>
      </c>
      <c r="E589" s="295">
        <v>42</v>
      </c>
      <c r="F589" s="295">
        <v>37.659999999999997</v>
      </c>
      <c r="G589" s="297">
        <f t="shared" si="4"/>
        <v>0.72885620282562402</v>
      </c>
      <c r="H589" s="296">
        <f t="shared" si="5"/>
        <v>51.5</v>
      </c>
      <c r="I589" s="298">
        <f t="shared" si="6"/>
        <v>0.99670988968453644</v>
      </c>
      <c r="J589" s="315">
        <f t="shared" si="35"/>
        <v>51670000</v>
      </c>
      <c r="K589" s="299">
        <v>2011</v>
      </c>
      <c r="L589" s="300" t="s">
        <v>18</v>
      </c>
      <c r="M589" s="316"/>
      <c r="N589" s="316"/>
      <c r="O589" s="316"/>
      <c r="P589" s="316">
        <v>11</v>
      </c>
      <c r="Q589" s="302">
        <v>29</v>
      </c>
      <c r="R589" s="321">
        <f t="shared" si="7"/>
        <v>20</v>
      </c>
      <c r="S589" s="302">
        <v>41</v>
      </c>
      <c r="T589" s="299">
        <v>42</v>
      </c>
      <c r="U589" s="312">
        <f t="shared" si="8"/>
        <v>-1</v>
      </c>
      <c r="V589" s="312">
        <f t="shared" si="9"/>
        <v>41.5</v>
      </c>
      <c r="W589" s="312">
        <f t="shared" si="10"/>
        <v>-21.5</v>
      </c>
      <c r="X589" s="304" t="s">
        <v>1757</v>
      </c>
      <c r="Y589" s="304" t="s">
        <v>4190</v>
      </c>
      <c r="Z589" s="304" t="s">
        <v>1541</v>
      </c>
      <c r="AA589" s="295">
        <v>14.01</v>
      </c>
      <c r="AB589" s="292">
        <f t="shared" si="26"/>
        <v>14010000</v>
      </c>
      <c r="AC589" s="292">
        <f t="shared" si="15"/>
        <v>37660000</v>
      </c>
      <c r="AD589" s="295">
        <v>51.5</v>
      </c>
      <c r="AE589" s="305">
        <f t="shared" si="29"/>
        <v>51500000</v>
      </c>
      <c r="AF589" s="306">
        <f t="shared" si="12"/>
        <v>0.33357142857142857</v>
      </c>
      <c r="AG589" s="304"/>
      <c r="AH589" s="304"/>
      <c r="AI589" s="323" t="s">
        <v>4191</v>
      </c>
      <c r="AJ589" s="302"/>
    </row>
    <row r="590" spans="1:36">
      <c r="A590" s="308" t="s">
        <v>3149</v>
      </c>
      <c r="B590" s="305">
        <f t="shared" si="23"/>
        <v>117.87</v>
      </c>
      <c r="C590" s="293">
        <f t="shared" si="1"/>
        <v>2.6193333333333335</v>
      </c>
      <c r="D590" s="294">
        <f t="shared" si="2"/>
        <v>2.6193333333333335</v>
      </c>
      <c r="E590" s="295">
        <v>45</v>
      </c>
      <c r="F590" s="295">
        <v>88.63</v>
      </c>
      <c r="G590" s="297">
        <f t="shared" si="4"/>
        <v>0.75193009247476028</v>
      </c>
      <c r="H590" s="296">
        <f t="shared" si="5"/>
        <v>76.55</v>
      </c>
      <c r="I590" s="298">
        <f t="shared" si="6"/>
        <v>0.64944430304572831</v>
      </c>
      <c r="J590" s="315">
        <f t="shared" si="35"/>
        <v>117870000</v>
      </c>
      <c r="K590" s="299">
        <v>2011</v>
      </c>
      <c r="L590" s="300" t="s">
        <v>18</v>
      </c>
      <c r="M590" s="316"/>
      <c r="N590" s="316"/>
      <c r="O590" s="316"/>
      <c r="P590" s="316">
        <v>97</v>
      </c>
      <c r="Q590" s="302">
        <v>75</v>
      </c>
      <c r="R590" s="321">
        <f t="shared" si="7"/>
        <v>86</v>
      </c>
      <c r="S590" s="302">
        <v>87</v>
      </c>
      <c r="T590" s="299">
        <v>77</v>
      </c>
      <c r="U590" s="312">
        <f t="shared" si="8"/>
        <v>10</v>
      </c>
      <c r="V590" s="312">
        <f t="shared" si="9"/>
        <v>82</v>
      </c>
      <c r="W590" s="312">
        <f t="shared" si="10"/>
        <v>4</v>
      </c>
      <c r="X590" s="304" t="s">
        <v>1550</v>
      </c>
      <c r="Y590" s="304" t="s">
        <v>1665</v>
      </c>
      <c r="Z590" s="304" t="s">
        <v>1541</v>
      </c>
      <c r="AA590" s="295">
        <v>29.24</v>
      </c>
      <c r="AB590" s="292">
        <f t="shared" si="26"/>
        <v>29240000</v>
      </c>
      <c r="AC590" s="292">
        <f t="shared" si="15"/>
        <v>88630000</v>
      </c>
      <c r="AD590" s="295">
        <v>76.55</v>
      </c>
      <c r="AE590" s="305">
        <f t="shared" si="29"/>
        <v>76550000</v>
      </c>
      <c r="AF590" s="306">
        <f t="shared" si="12"/>
        <v>0.64977777777777779</v>
      </c>
      <c r="AG590" s="304"/>
      <c r="AH590" s="304"/>
      <c r="AI590" s="323" t="s">
        <v>3150</v>
      </c>
      <c r="AJ590" s="302"/>
    </row>
    <row r="591" spans="1:36">
      <c r="A591" s="308" t="s">
        <v>4780</v>
      </c>
      <c r="B591" s="305">
        <f t="shared" si="23"/>
        <v>18.25</v>
      </c>
      <c r="C591" s="293">
        <f t="shared" si="1"/>
        <v>0.40555555555555556</v>
      </c>
      <c r="D591" s="294">
        <f t="shared" si="2"/>
        <v>0.40555555555555556</v>
      </c>
      <c r="E591" s="295">
        <v>45</v>
      </c>
      <c r="F591" s="295">
        <v>13.11</v>
      </c>
      <c r="G591" s="297">
        <f t="shared" si="4"/>
        <v>0.71835616438356165</v>
      </c>
      <c r="H591" s="296">
        <f t="shared" si="5"/>
        <v>10.840000000000002</v>
      </c>
      <c r="I591" s="298">
        <f t="shared" si="6"/>
        <v>0.59397260273972607</v>
      </c>
      <c r="J591" s="315">
        <f t="shared" si="35"/>
        <v>18250000</v>
      </c>
      <c r="K591" s="299">
        <v>2011</v>
      </c>
      <c r="L591" s="300" t="s">
        <v>18</v>
      </c>
      <c r="M591" s="316"/>
      <c r="N591" s="316"/>
      <c r="O591" s="316"/>
      <c r="P591" s="316">
        <v>50</v>
      </c>
      <c r="Q591" s="302">
        <v>56</v>
      </c>
      <c r="R591" s="301">
        <f t="shared" si="7"/>
        <v>53</v>
      </c>
      <c r="S591" s="302">
        <v>48</v>
      </c>
      <c r="T591" s="299">
        <v>65</v>
      </c>
      <c r="U591" s="299">
        <f t="shared" si="8"/>
        <v>-17</v>
      </c>
      <c r="V591" s="299">
        <f t="shared" si="9"/>
        <v>56.5</v>
      </c>
      <c r="W591" s="301">
        <f t="shared" si="10"/>
        <v>-3.5</v>
      </c>
      <c r="X591" s="304" t="s">
        <v>1550</v>
      </c>
      <c r="Y591" s="304" t="s">
        <v>1550</v>
      </c>
      <c r="Z591" s="304" t="s">
        <v>1541</v>
      </c>
      <c r="AA591" s="295">
        <v>5.14</v>
      </c>
      <c r="AB591" s="292">
        <f t="shared" si="26"/>
        <v>5140000</v>
      </c>
      <c r="AC591" s="292">
        <f t="shared" si="15"/>
        <v>13110000</v>
      </c>
      <c r="AD591" s="295">
        <v>10.84</v>
      </c>
      <c r="AE591" s="305">
        <f t="shared" si="29"/>
        <v>10840000</v>
      </c>
      <c r="AF591" s="306">
        <f t="shared" si="12"/>
        <v>0.11422222222222221</v>
      </c>
      <c r="AG591" s="304"/>
      <c r="AH591" s="304"/>
      <c r="AI591" s="323" t="s">
        <v>4781</v>
      </c>
      <c r="AJ591" s="302"/>
    </row>
    <row r="592" spans="1:36">
      <c r="A592" s="308" t="s">
        <v>4806</v>
      </c>
      <c r="B592" s="305">
        <f t="shared" si="23"/>
        <v>15.91</v>
      </c>
      <c r="C592" s="293">
        <f t="shared" si="1"/>
        <v>0.35355555555555557</v>
      </c>
      <c r="D592" s="294">
        <f t="shared" si="2"/>
        <v>0.35355555555555557</v>
      </c>
      <c r="E592" s="295">
        <v>45</v>
      </c>
      <c r="F592" s="295">
        <v>10.72</v>
      </c>
      <c r="G592" s="297">
        <f t="shared" si="4"/>
        <v>0.67379006913890638</v>
      </c>
      <c r="H592" s="296">
        <f t="shared" si="5"/>
        <v>18.21</v>
      </c>
      <c r="I592" s="298">
        <f t="shared" si="6"/>
        <v>1.1445631678189818</v>
      </c>
      <c r="J592" s="315">
        <f t="shared" si="35"/>
        <v>15910000</v>
      </c>
      <c r="K592" s="299">
        <v>2011</v>
      </c>
      <c r="L592" s="300" t="s">
        <v>18</v>
      </c>
      <c r="M592" s="316"/>
      <c r="N592" s="316"/>
      <c r="O592" s="316"/>
      <c r="P592" s="316">
        <v>45</v>
      </c>
      <c r="Q592" s="302">
        <v>44</v>
      </c>
      <c r="R592" s="301">
        <f t="shared" si="7"/>
        <v>44.5</v>
      </c>
      <c r="S592" s="302">
        <v>38</v>
      </c>
      <c r="T592" s="299">
        <v>54</v>
      </c>
      <c r="U592" s="299">
        <f t="shared" si="8"/>
        <v>-16</v>
      </c>
      <c r="V592" s="299">
        <f t="shared" si="9"/>
        <v>46</v>
      </c>
      <c r="W592" s="301">
        <f t="shared" si="10"/>
        <v>-1.5</v>
      </c>
      <c r="X592" s="304" t="s">
        <v>1609</v>
      </c>
      <c r="Y592" s="304" t="s">
        <v>4807</v>
      </c>
      <c r="Z592" s="304" t="s">
        <v>1547</v>
      </c>
      <c r="AA592" s="295">
        <v>5.19</v>
      </c>
      <c r="AB592" s="292">
        <f t="shared" si="26"/>
        <v>5190000</v>
      </c>
      <c r="AC592" s="292">
        <f t="shared" si="15"/>
        <v>10720000</v>
      </c>
      <c r="AD592" s="295">
        <v>18.21</v>
      </c>
      <c r="AE592" s="305">
        <f t="shared" si="29"/>
        <v>18210000</v>
      </c>
      <c r="AF592" s="306">
        <f t="shared" si="12"/>
        <v>0.11533333333333334</v>
      </c>
      <c r="AG592" s="304"/>
      <c r="AH592" s="304"/>
      <c r="AI592" s="323" t="s">
        <v>4808</v>
      </c>
      <c r="AJ592" s="302"/>
    </row>
    <row r="593" spans="1:36">
      <c r="A593" s="308" t="s">
        <v>4850</v>
      </c>
      <c r="B593" s="305">
        <f t="shared" si="23"/>
        <v>12.14</v>
      </c>
      <c r="C593" s="293">
        <f t="shared" si="1"/>
        <v>0.26977777777777778</v>
      </c>
      <c r="D593" s="294">
        <f t="shared" si="2"/>
        <v>0.26977777777777778</v>
      </c>
      <c r="E593" s="295">
        <v>45</v>
      </c>
      <c r="F593" s="295">
        <v>8.31</v>
      </c>
      <c r="G593" s="297">
        <f t="shared" si="4"/>
        <v>0.68451400329489287</v>
      </c>
      <c r="H593" s="296">
        <f t="shared" si="5"/>
        <v>151.77000000000001</v>
      </c>
      <c r="I593" s="298">
        <f t="shared" si="6"/>
        <v>12.501647446457991</v>
      </c>
      <c r="J593" s="315">
        <f t="shared" si="35"/>
        <v>12140000</v>
      </c>
      <c r="K593" s="299">
        <v>2011</v>
      </c>
      <c r="L593" s="300" t="s">
        <v>18</v>
      </c>
      <c r="M593" s="316"/>
      <c r="N593" s="316"/>
      <c r="O593" s="316"/>
      <c r="P593" s="316">
        <v>38</v>
      </c>
      <c r="Q593" s="302">
        <v>46</v>
      </c>
      <c r="R593" s="301">
        <f t="shared" si="7"/>
        <v>42</v>
      </c>
      <c r="S593" s="302">
        <v>55</v>
      </c>
      <c r="T593" s="299">
        <v>63</v>
      </c>
      <c r="U593" s="299">
        <f t="shared" si="8"/>
        <v>-8</v>
      </c>
      <c r="V593" s="299">
        <f t="shared" si="9"/>
        <v>59</v>
      </c>
      <c r="W593" s="301">
        <f t="shared" si="10"/>
        <v>-17</v>
      </c>
      <c r="X593" s="304" t="s">
        <v>1701</v>
      </c>
      <c r="Y593" s="304" t="s">
        <v>4131</v>
      </c>
      <c r="Z593" s="304" t="s">
        <v>1557</v>
      </c>
      <c r="AA593" s="295">
        <v>3.83</v>
      </c>
      <c r="AB593" s="292">
        <f t="shared" si="26"/>
        <v>3830000</v>
      </c>
      <c r="AC593" s="292">
        <f t="shared" si="15"/>
        <v>8310000.0000000009</v>
      </c>
      <c r="AD593" s="295">
        <v>151.77000000000001</v>
      </c>
      <c r="AE593" s="305">
        <f t="shared" si="29"/>
        <v>151770000</v>
      </c>
      <c r="AF593" s="306">
        <f t="shared" si="12"/>
        <v>8.511111111111111E-2</v>
      </c>
      <c r="AG593" s="304"/>
      <c r="AH593" s="304"/>
      <c r="AI593" s="323" t="s">
        <v>4851</v>
      </c>
      <c r="AJ593" s="302"/>
    </row>
    <row r="594" spans="1:36">
      <c r="A594" s="308" t="s">
        <v>4647</v>
      </c>
      <c r="B594" s="305">
        <f t="shared" si="23"/>
        <v>30.96</v>
      </c>
      <c r="C594" s="293">
        <f t="shared" si="1"/>
        <v>0.62044088176352707</v>
      </c>
      <c r="D594" s="294">
        <f t="shared" si="2"/>
        <v>0.62044088176352707</v>
      </c>
      <c r="E594" s="295">
        <v>49.9</v>
      </c>
      <c r="F594" s="295">
        <v>21.6</v>
      </c>
      <c r="G594" s="297">
        <f t="shared" si="4"/>
        <v>0.69767441860465118</v>
      </c>
      <c r="H594" s="296">
        <f t="shared" si="5"/>
        <v>3.26</v>
      </c>
      <c r="I594" s="298">
        <f t="shared" si="6"/>
        <v>0.10529715762273902</v>
      </c>
      <c r="J594" s="315">
        <f t="shared" si="35"/>
        <v>30960000</v>
      </c>
      <c r="K594" s="299">
        <v>2011</v>
      </c>
      <c r="L594" s="300" t="s">
        <v>18</v>
      </c>
      <c r="M594" s="316"/>
      <c r="N594" s="316"/>
      <c r="O594" s="316"/>
      <c r="P594" s="316">
        <v>26</v>
      </c>
      <c r="Q594" s="302">
        <v>31</v>
      </c>
      <c r="R594" s="301">
        <f t="shared" si="7"/>
        <v>28.5</v>
      </c>
      <c r="S594" s="302">
        <v>36</v>
      </c>
      <c r="T594" s="299">
        <v>49</v>
      </c>
      <c r="U594" s="299">
        <f t="shared" si="8"/>
        <v>-13</v>
      </c>
      <c r="V594" s="299">
        <f t="shared" si="9"/>
        <v>42.5</v>
      </c>
      <c r="W594" s="301">
        <f t="shared" si="10"/>
        <v>-14</v>
      </c>
      <c r="X594" s="304" t="s">
        <v>1701</v>
      </c>
      <c r="Y594" s="304" t="s">
        <v>4648</v>
      </c>
      <c r="Z594" s="304" t="s">
        <v>1547</v>
      </c>
      <c r="AA594" s="295">
        <v>9.36</v>
      </c>
      <c r="AB594" s="292">
        <f t="shared" si="26"/>
        <v>9360000</v>
      </c>
      <c r="AC594" s="292">
        <f t="shared" si="15"/>
        <v>21600000</v>
      </c>
      <c r="AD594" s="295">
        <v>3.26</v>
      </c>
      <c r="AE594" s="305">
        <f t="shared" si="29"/>
        <v>3260000</v>
      </c>
      <c r="AF594" s="306">
        <f t="shared" si="12"/>
        <v>0.18757515030060121</v>
      </c>
      <c r="AG594" s="304"/>
      <c r="AH594" s="304"/>
      <c r="AI594" s="323" t="s">
        <v>4649</v>
      </c>
      <c r="AJ594" s="302"/>
    </row>
    <row r="595" spans="1:36">
      <c r="A595" s="308" t="s">
        <v>2793</v>
      </c>
      <c r="B595" s="305">
        <f t="shared" si="23"/>
        <v>162.44999999999999</v>
      </c>
      <c r="C595" s="293">
        <f t="shared" si="1"/>
        <v>3.2489999999999997</v>
      </c>
      <c r="D595" s="294">
        <f t="shared" si="2"/>
        <v>3.2489999999999997</v>
      </c>
      <c r="E595" s="295">
        <v>50</v>
      </c>
      <c r="F595" s="295">
        <v>127</v>
      </c>
      <c r="G595" s="297">
        <f t="shared" si="4"/>
        <v>0.78177900892582342</v>
      </c>
      <c r="H595" s="296">
        <f t="shared" si="5"/>
        <v>133.09</v>
      </c>
      <c r="I595" s="298">
        <f t="shared" si="6"/>
        <v>0.81926746691289631</v>
      </c>
      <c r="J595" s="315">
        <f t="shared" si="35"/>
        <v>162450000</v>
      </c>
      <c r="K595" s="299">
        <v>2011</v>
      </c>
      <c r="L595" s="300" t="s">
        <v>18</v>
      </c>
      <c r="M595" s="316"/>
      <c r="N595" s="316"/>
      <c r="O595" s="316"/>
      <c r="P595" s="316">
        <v>82</v>
      </c>
      <c r="Q595" s="302">
        <v>72</v>
      </c>
      <c r="R595" s="321">
        <f t="shared" si="7"/>
        <v>77</v>
      </c>
      <c r="S595" s="302">
        <v>78</v>
      </c>
      <c r="T595" s="299">
        <v>73</v>
      </c>
      <c r="U595" s="312">
        <f t="shared" si="8"/>
        <v>5</v>
      </c>
      <c r="V595" s="312">
        <f t="shared" si="9"/>
        <v>75.5</v>
      </c>
      <c r="W595" s="312">
        <f t="shared" si="10"/>
        <v>1.5</v>
      </c>
      <c r="X595" s="304" t="s">
        <v>1636</v>
      </c>
      <c r="Y595" s="304" t="s">
        <v>2278</v>
      </c>
      <c r="Z595" s="304" t="s">
        <v>1547</v>
      </c>
      <c r="AA595" s="295">
        <v>35.450000000000003</v>
      </c>
      <c r="AB595" s="292">
        <f t="shared" si="26"/>
        <v>35450000</v>
      </c>
      <c r="AC595" s="292">
        <f t="shared" si="15"/>
        <v>127000000</v>
      </c>
      <c r="AD595" s="295">
        <v>133.09</v>
      </c>
      <c r="AE595" s="305">
        <f t="shared" si="29"/>
        <v>133090000</v>
      </c>
      <c r="AF595" s="306">
        <f t="shared" si="12"/>
        <v>0.70900000000000007</v>
      </c>
      <c r="AG595" s="304"/>
      <c r="AH595" s="304"/>
      <c r="AI595" s="323" t="s">
        <v>2794</v>
      </c>
      <c r="AJ595" s="302"/>
    </row>
    <row r="596" spans="1:36">
      <c r="A596" s="308" t="s">
        <v>3528</v>
      </c>
      <c r="B596" s="305">
        <f t="shared" si="23"/>
        <v>103.45</v>
      </c>
      <c r="C596" s="293">
        <f t="shared" si="1"/>
        <v>2.069</v>
      </c>
      <c r="D596" s="294">
        <f t="shared" si="2"/>
        <v>2.069</v>
      </c>
      <c r="E596" s="295">
        <v>50</v>
      </c>
      <c r="F596" s="295">
        <v>84.35</v>
      </c>
      <c r="G596" s="297">
        <f t="shared" si="4"/>
        <v>0.81536974383760263</v>
      </c>
      <c r="H596" s="296">
        <f t="shared" si="5"/>
        <v>58.5</v>
      </c>
      <c r="I596" s="298">
        <f t="shared" si="6"/>
        <v>0.56549057515708068</v>
      </c>
      <c r="J596" s="315">
        <f t="shared" si="35"/>
        <v>103450000</v>
      </c>
      <c r="K596" s="299">
        <v>2011</v>
      </c>
      <c r="L596" s="300" t="s">
        <v>18</v>
      </c>
      <c r="M596" s="316"/>
      <c r="N596" s="316"/>
      <c r="O596" s="316"/>
      <c r="P596" s="316">
        <v>78</v>
      </c>
      <c r="Q596" s="302">
        <v>68</v>
      </c>
      <c r="R596" s="321">
        <f t="shared" si="7"/>
        <v>73</v>
      </c>
      <c r="S596" s="302">
        <v>81</v>
      </c>
      <c r="T596" s="299">
        <v>75</v>
      </c>
      <c r="U596" s="312">
        <f t="shared" si="8"/>
        <v>6</v>
      </c>
      <c r="V596" s="312">
        <f t="shared" si="9"/>
        <v>78</v>
      </c>
      <c r="W596" s="312">
        <f t="shared" si="10"/>
        <v>-5</v>
      </c>
      <c r="X596" s="304" t="s">
        <v>1550</v>
      </c>
      <c r="Y596" s="304" t="s">
        <v>1623</v>
      </c>
      <c r="Z596" s="304" t="s">
        <v>1547</v>
      </c>
      <c r="AA596" s="295">
        <v>19.100000000000001</v>
      </c>
      <c r="AB596" s="292">
        <f t="shared" si="26"/>
        <v>19100000</v>
      </c>
      <c r="AC596" s="292">
        <f t="shared" si="15"/>
        <v>84350000</v>
      </c>
      <c r="AD596" s="295">
        <v>58.5</v>
      </c>
      <c r="AE596" s="305">
        <f t="shared" si="29"/>
        <v>58500000</v>
      </c>
      <c r="AF596" s="306">
        <f t="shared" si="12"/>
        <v>0.38200000000000001</v>
      </c>
      <c r="AG596" s="304"/>
      <c r="AH596" s="304"/>
      <c r="AI596" s="323" t="s">
        <v>3529</v>
      </c>
      <c r="AJ596" s="302"/>
    </row>
    <row r="597" spans="1:36">
      <c r="A597" s="308" t="s">
        <v>3638</v>
      </c>
      <c r="B597" s="305">
        <f t="shared" si="23"/>
        <v>95.1</v>
      </c>
      <c r="C597" s="293">
        <f t="shared" si="1"/>
        <v>1.9019999999999999</v>
      </c>
      <c r="D597" s="294">
        <f t="shared" si="2"/>
        <v>1.9019999999999999</v>
      </c>
      <c r="E597" s="295">
        <v>50</v>
      </c>
      <c r="F597" s="295">
        <v>75.599999999999994</v>
      </c>
      <c r="G597" s="297">
        <f t="shared" si="4"/>
        <v>0.79495268138801256</v>
      </c>
      <c r="H597" s="296">
        <f t="shared" si="5"/>
        <v>34.6</v>
      </c>
      <c r="I597" s="298">
        <f t="shared" si="6"/>
        <v>0.36382754994742378</v>
      </c>
      <c r="J597" s="315">
        <f t="shared" si="35"/>
        <v>95100000</v>
      </c>
      <c r="K597" s="299">
        <v>2011</v>
      </c>
      <c r="L597" s="300" t="s">
        <v>18</v>
      </c>
      <c r="M597" s="316"/>
      <c r="N597" s="316"/>
      <c r="O597" s="316"/>
      <c r="P597" s="316">
        <v>95</v>
      </c>
      <c r="Q597" s="302">
        <v>87</v>
      </c>
      <c r="R597" s="301">
        <f t="shared" si="7"/>
        <v>91</v>
      </c>
      <c r="S597" s="302">
        <v>89</v>
      </c>
      <c r="T597" s="299">
        <v>79</v>
      </c>
      <c r="U597" s="299">
        <f t="shared" si="8"/>
        <v>10</v>
      </c>
      <c r="V597" s="299">
        <f t="shared" si="9"/>
        <v>84</v>
      </c>
      <c r="W597" s="301">
        <f t="shared" si="10"/>
        <v>7</v>
      </c>
      <c r="X597" s="304" t="s">
        <v>1641</v>
      </c>
      <c r="Y597" s="304" t="s">
        <v>1755</v>
      </c>
      <c r="Z597" s="304" t="s">
        <v>1536</v>
      </c>
      <c r="AA597" s="295">
        <v>19.5</v>
      </c>
      <c r="AB597" s="292">
        <f t="shared" si="26"/>
        <v>19500000</v>
      </c>
      <c r="AC597" s="292">
        <f t="shared" si="15"/>
        <v>75600000</v>
      </c>
      <c r="AD597" s="295">
        <v>34.6</v>
      </c>
      <c r="AE597" s="305">
        <f t="shared" si="29"/>
        <v>34600000</v>
      </c>
      <c r="AF597" s="306">
        <f t="shared" si="12"/>
        <v>0.39</v>
      </c>
      <c r="AG597" s="304"/>
      <c r="AH597" s="304"/>
      <c r="AI597" s="323" t="s">
        <v>3639</v>
      </c>
      <c r="AJ597" s="302"/>
    </row>
    <row r="598" spans="1:36">
      <c r="A598" s="308" t="s">
        <v>3791</v>
      </c>
      <c r="B598" s="305">
        <f t="shared" si="23"/>
        <v>84.983999999999995</v>
      </c>
      <c r="C598" s="293">
        <f t="shared" si="1"/>
        <v>1.6996799999999999</v>
      </c>
      <c r="D598" s="294">
        <f t="shared" si="2"/>
        <v>1.6996799999999999</v>
      </c>
      <c r="E598" s="295">
        <v>50</v>
      </c>
      <c r="F598" s="295">
        <v>75.623999999999995</v>
      </c>
      <c r="G598" s="297">
        <f t="shared" si="4"/>
        <v>0.88986162101101385</v>
      </c>
      <c r="H598" s="296">
        <f t="shared" si="5"/>
        <v>44.456999999999994</v>
      </c>
      <c r="I598" s="298">
        <f t="shared" si="6"/>
        <v>0.52312199943518778</v>
      </c>
      <c r="J598" s="315">
        <f>SUM(AB598:AC598)</f>
        <v>84984000</v>
      </c>
      <c r="K598" s="299">
        <v>2011</v>
      </c>
      <c r="L598" s="300" t="s">
        <v>18</v>
      </c>
      <c r="M598" s="316"/>
      <c r="N598" s="316"/>
      <c r="O598" s="316"/>
      <c r="P598" s="316">
        <v>63</v>
      </c>
      <c r="Q598" s="302">
        <v>58</v>
      </c>
      <c r="R598" s="301">
        <f t="shared" si="7"/>
        <v>60.5</v>
      </c>
      <c r="S598" s="302">
        <v>79</v>
      </c>
      <c r="T598" s="299">
        <v>69</v>
      </c>
      <c r="U598" s="299">
        <f t="shared" si="8"/>
        <v>10</v>
      </c>
      <c r="V598" s="299">
        <f t="shared" si="9"/>
        <v>74</v>
      </c>
      <c r="W598" s="301">
        <f t="shared" si="10"/>
        <v>-13.5</v>
      </c>
      <c r="X598" s="304" t="s">
        <v>2011</v>
      </c>
      <c r="Y598" s="304" t="s">
        <v>2011</v>
      </c>
      <c r="Z598" s="304" t="s">
        <v>1541</v>
      </c>
      <c r="AA598" s="295">
        <v>9.36</v>
      </c>
      <c r="AB598" s="292">
        <f t="shared" si="26"/>
        <v>9360000</v>
      </c>
      <c r="AC598" s="292">
        <f t="shared" si="15"/>
        <v>75624000</v>
      </c>
      <c r="AD598" s="295">
        <v>44.457000000000001</v>
      </c>
      <c r="AE598" s="305">
        <f t="shared" si="29"/>
        <v>44457000</v>
      </c>
      <c r="AF598" s="306">
        <f t="shared" si="12"/>
        <v>0.18719999999999998</v>
      </c>
      <c r="AG598" s="304"/>
      <c r="AH598" s="304"/>
      <c r="AI598" s="323" t="s">
        <v>3792</v>
      </c>
      <c r="AJ598" s="302"/>
    </row>
    <row r="599" spans="1:36">
      <c r="A599" s="308" t="s">
        <v>4672</v>
      </c>
      <c r="B599" s="305">
        <f t="shared" si="23"/>
        <v>29.43</v>
      </c>
      <c r="C599" s="293">
        <f t="shared" si="1"/>
        <v>0.58860000000000001</v>
      </c>
      <c r="D599" s="294">
        <f t="shared" si="2"/>
        <v>0.58860000000000001</v>
      </c>
      <c r="E599" s="295">
        <v>50</v>
      </c>
      <c r="F599" s="295">
        <v>21.3</v>
      </c>
      <c r="G599" s="297">
        <f t="shared" si="4"/>
        <v>0.72375127420998986</v>
      </c>
      <c r="H599" s="296">
        <f t="shared" si="5"/>
        <v>17.2</v>
      </c>
      <c r="I599" s="298">
        <f t="shared" si="6"/>
        <v>0.5844376486578321</v>
      </c>
      <c r="J599" s="315">
        <f t="shared" ref="J599:J602" si="36">SUM(AB599:AC599)</f>
        <v>29430000</v>
      </c>
      <c r="K599" s="299">
        <v>2011</v>
      </c>
      <c r="L599" s="300" t="s">
        <v>18</v>
      </c>
      <c r="M599" s="316"/>
      <c r="N599" s="316"/>
      <c r="O599" s="316"/>
      <c r="P599" s="316">
        <v>7</v>
      </c>
      <c r="Q599" s="302">
        <v>35</v>
      </c>
      <c r="R599" s="301">
        <f t="shared" si="7"/>
        <v>21</v>
      </c>
      <c r="S599" s="302">
        <v>38</v>
      </c>
      <c r="T599" s="299">
        <v>57</v>
      </c>
      <c r="U599" s="299">
        <f t="shared" si="8"/>
        <v>-19</v>
      </c>
      <c r="V599" s="299">
        <f t="shared" si="9"/>
        <v>47.5</v>
      </c>
      <c r="W599" s="301">
        <f t="shared" si="10"/>
        <v>-26.5</v>
      </c>
      <c r="X599" s="304" t="s">
        <v>1534</v>
      </c>
      <c r="Y599" s="304" t="s">
        <v>1653</v>
      </c>
      <c r="Z599" s="304" t="s">
        <v>1547</v>
      </c>
      <c r="AA599" s="295">
        <v>8.1300000000000008</v>
      </c>
      <c r="AB599" s="292">
        <f t="shared" si="26"/>
        <v>8130000.0000000009</v>
      </c>
      <c r="AC599" s="292">
        <f t="shared" si="15"/>
        <v>21300000</v>
      </c>
      <c r="AD599" s="295">
        <v>17.2</v>
      </c>
      <c r="AE599" s="305">
        <f t="shared" si="29"/>
        <v>17200000</v>
      </c>
      <c r="AF599" s="306">
        <f t="shared" si="12"/>
        <v>0.16260000000000002</v>
      </c>
      <c r="AG599" s="304"/>
      <c r="AH599" s="304"/>
      <c r="AI599" s="323" t="s">
        <v>4673</v>
      </c>
      <c r="AJ599" s="302"/>
    </row>
    <row r="600" spans="1:36">
      <c r="A600" s="308" t="s">
        <v>3815</v>
      </c>
      <c r="B600" s="305">
        <f t="shared" si="23"/>
        <v>83.66</v>
      </c>
      <c r="C600" s="293">
        <f t="shared" si="1"/>
        <v>1.6665338645418326</v>
      </c>
      <c r="D600" s="294">
        <f t="shared" si="2"/>
        <v>1.6665338645418326</v>
      </c>
      <c r="E600" s="295">
        <v>50.2</v>
      </c>
      <c r="F600" s="295">
        <v>62.5</v>
      </c>
      <c r="G600" s="297">
        <f t="shared" si="4"/>
        <v>0.7470714797991872</v>
      </c>
      <c r="H600" s="296">
        <f t="shared" si="5"/>
        <v>65.37</v>
      </c>
      <c r="I600" s="298">
        <f t="shared" si="6"/>
        <v>0.78137700215156591</v>
      </c>
      <c r="J600" s="315">
        <f t="shared" si="36"/>
        <v>83660000</v>
      </c>
      <c r="K600" s="299">
        <v>2011</v>
      </c>
      <c r="L600" s="300" t="s">
        <v>18</v>
      </c>
      <c r="M600" s="316"/>
      <c r="N600" s="316"/>
      <c r="O600" s="316"/>
      <c r="P600" s="316">
        <v>72</v>
      </c>
      <c r="Q600" s="302">
        <v>60</v>
      </c>
      <c r="R600" s="321">
        <f t="shared" si="7"/>
        <v>66</v>
      </c>
      <c r="S600" s="302">
        <v>67</v>
      </c>
      <c r="T600" s="299">
        <v>66</v>
      </c>
      <c r="U600" s="312">
        <f t="shared" si="8"/>
        <v>1</v>
      </c>
      <c r="V600" s="312">
        <f t="shared" si="9"/>
        <v>66.5</v>
      </c>
      <c r="W600" s="312">
        <f t="shared" si="10"/>
        <v>-0.5</v>
      </c>
      <c r="X600" s="304" t="s">
        <v>1757</v>
      </c>
      <c r="Y600" s="304" t="s">
        <v>3816</v>
      </c>
      <c r="Z600" s="304" t="s">
        <v>1541</v>
      </c>
      <c r="AA600" s="295">
        <v>21.16</v>
      </c>
      <c r="AB600" s="292">
        <f t="shared" si="26"/>
        <v>21160000</v>
      </c>
      <c r="AC600" s="292">
        <f t="shared" si="15"/>
        <v>62500000</v>
      </c>
      <c r="AD600" s="295">
        <v>65.37</v>
      </c>
      <c r="AE600" s="305">
        <f t="shared" si="29"/>
        <v>65370000.000000007</v>
      </c>
      <c r="AF600" s="306">
        <f t="shared" si="12"/>
        <v>0.42151394422310756</v>
      </c>
      <c r="AG600" s="304"/>
      <c r="AH600" s="304"/>
      <c r="AI600" s="323" t="s">
        <v>3817</v>
      </c>
      <c r="AJ600" s="302"/>
    </row>
    <row r="601" spans="1:36">
      <c r="A601" s="308" t="s">
        <v>4438</v>
      </c>
      <c r="B601" s="305">
        <f t="shared" si="23"/>
        <v>50.61</v>
      </c>
      <c r="C601" s="293">
        <f t="shared" si="1"/>
        <v>0.97326923076923078</v>
      </c>
      <c r="D601" s="294">
        <f t="shared" si="2"/>
        <v>0.97326923076923078</v>
      </c>
      <c r="E601" s="295">
        <v>52</v>
      </c>
      <c r="F601" s="295">
        <v>37.08</v>
      </c>
      <c r="G601" s="297">
        <f t="shared" si="4"/>
        <v>0.73266152934202722</v>
      </c>
      <c r="H601" s="296">
        <f t="shared" si="5"/>
        <v>38.369999999999997</v>
      </c>
      <c r="I601" s="298">
        <f t="shared" si="6"/>
        <v>0.75815056312981621</v>
      </c>
      <c r="J601" s="315">
        <f t="shared" si="36"/>
        <v>50610000</v>
      </c>
      <c r="K601" s="299">
        <v>2011</v>
      </c>
      <c r="L601" s="300" t="s">
        <v>18</v>
      </c>
      <c r="M601" s="316"/>
      <c r="N601" s="316"/>
      <c r="O601" s="316"/>
      <c r="P601" s="316">
        <v>24</v>
      </c>
      <c r="Q601" s="302">
        <v>39</v>
      </c>
      <c r="R601" s="301">
        <f t="shared" si="7"/>
        <v>31.5</v>
      </c>
      <c r="S601" s="302">
        <v>53</v>
      </c>
      <c r="T601" s="299">
        <v>58</v>
      </c>
      <c r="U601" s="299">
        <f t="shared" si="8"/>
        <v>-5</v>
      </c>
      <c r="V601" s="299">
        <f t="shared" si="9"/>
        <v>55.5</v>
      </c>
      <c r="W601" s="301">
        <f t="shared" si="10"/>
        <v>-24</v>
      </c>
      <c r="X601" s="304" t="s">
        <v>1550</v>
      </c>
      <c r="Y601" s="304" t="s">
        <v>1550</v>
      </c>
      <c r="Z601" s="304" t="s">
        <v>1547</v>
      </c>
      <c r="AA601" s="295">
        <v>13.53</v>
      </c>
      <c r="AB601" s="292">
        <f t="shared" si="26"/>
        <v>13530000</v>
      </c>
      <c r="AC601" s="292">
        <f t="shared" si="15"/>
        <v>37080000</v>
      </c>
      <c r="AD601" s="295">
        <v>38.369999999999997</v>
      </c>
      <c r="AE601" s="305">
        <f t="shared" si="29"/>
        <v>38370000</v>
      </c>
      <c r="AF601" s="306">
        <f t="shared" si="12"/>
        <v>0.26019230769230767</v>
      </c>
      <c r="AG601" s="304"/>
      <c r="AH601" s="304"/>
      <c r="AI601" s="323" t="s">
        <v>4439</v>
      </c>
      <c r="AJ601" s="302"/>
    </row>
    <row r="602" spans="1:36">
      <c r="A602" s="308" t="s">
        <v>3893</v>
      </c>
      <c r="B602" s="305">
        <f t="shared" si="23"/>
        <v>86.67</v>
      </c>
      <c r="C602" s="293">
        <f t="shared" si="1"/>
        <v>1.5758181818181818</v>
      </c>
      <c r="D602" s="294">
        <f t="shared" si="2"/>
        <v>1.5758181818181818</v>
      </c>
      <c r="E602" s="295">
        <v>55</v>
      </c>
      <c r="F602" s="295">
        <v>68.22</v>
      </c>
      <c r="G602" s="297">
        <f t="shared" si="4"/>
        <v>0.78712357217030116</v>
      </c>
      <c r="H602" s="296">
        <f t="shared" si="5"/>
        <v>119.13999999999999</v>
      </c>
      <c r="I602" s="298">
        <f t="shared" si="6"/>
        <v>1.3746394369447328</v>
      </c>
      <c r="J602" s="315">
        <f t="shared" si="36"/>
        <v>86670000</v>
      </c>
      <c r="K602" s="299">
        <v>2011</v>
      </c>
      <c r="L602" s="300" t="s">
        <v>18</v>
      </c>
      <c r="M602" s="316"/>
      <c r="N602" s="316"/>
      <c r="O602" s="316"/>
      <c r="P602" s="316">
        <v>47</v>
      </c>
      <c r="Q602" s="302">
        <v>53</v>
      </c>
      <c r="R602" s="321">
        <f t="shared" si="7"/>
        <v>50</v>
      </c>
      <c r="S602" s="302">
        <v>54</v>
      </c>
      <c r="T602" s="299">
        <v>61</v>
      </c>
      <c r="U602" s="312">
        <f t="shared" si="8"/>
        <v>-7</v>
      </c>
      <c r="V602" s="312">
        <f t="shared" si="9"/>
        <v>57.5</v>
      </c>
      <c r="W602" s="312">
        <f t="shared" si="10"/>
        <v>-7.5</v>
      </c>
      <c r="X602" s="304" t="s">
        <v>1550</v>
      </c>
      <c r="Y602" s="304" t="s">
        <v>1550</v>
      </c>
      <c r="Z602" s="304" t="s">
        <v>1541</v>
      </c>
      <c r="AA602" s="295">
        <v>18.45</v>
      </c>
      <c r="AB602" s="292">
        <f t="shared" si="26"/>
        <v>18450000</v>
      </c>
      <c r="AC602" s="292">
        <f t="shared" si="15"/>
        <v>68220000</v>
      </c>
      <c r="AD602" s="295">
        <v>119.14</v>
      </c>
      <c r="AE602" s="305">
        <f t="shared" si="29"/>
        <v>119140000</v>
      </c>
      <c r="AF602" s="306">
        <f t="shared" si="12"/>
        <v>0.33545454545454545</v>
      </c>
      <c r="AG602" s="304"/>
      <c r="AH602" s="304"/>
      <c r="AI602" s="323" t="s">
        <v>3894</v>
      </c>
      <c r="AJ602" s="302"/>
    </row>
    <row r="603" spans="1:36">
      <c r="A603" s="308" t="s">
        <v>4206</v>
      </c>
      <c r="B603" s="305">
        <f t="shared" si="23"/>
        <v>67.55</v>
      </c>
      <c r="C603" s="293">
        <f t="shared" si="1"/>
        <v>1.20625</v>
      </c>
      <c r="D603" s="294">
        <f t="shared" si="2"/>
        <v>1.20625</v>
      </c>
      <c r="E603" s="295">
        <v>56</v>
      </c>
      <c r="F603" s="295">
        <v>54.54</v>
      </c>
      <c r="G603" s="297">
        <f t="shared" si="4"/>
        <v>0.80740192450037007</v>
      </c>
      <c r="H603" s="296">
        <f t="shared" si="5"/>
        <v>87.499999999999986</v>
      </c>
      <c r="I603" s="298">
        <f t="shared" si="6"/>
        <v>1.2953367875647668</v>
      </c>
      <c r="J603" s="315">
        <f>SUM(AB603:AC603)</f>
        <v>67550000</v>
      </c>
      <c r="K603" s="299">
        <v>2011</v>
      </c>
      <c r="L603" s="300" t="s">
        <v>18</v>
      </c>
      <c r="M603" s="316"/>
      <c r="N603" s="316"/>
      <c r="O603" s="316"/>
      <c r="P603" s="316">
        <v>8</v>
      </c>
      <c r="Q603" s="302">
        <v>22</v>
      </c>
      <c r="R603" s="321">
        <f t="shared" si="7"/>
        <v>15</v>
      </c>
      <c r="S603" s="302">
        <v>48</v>
      </c>
      <c r="T603" s="299">
        <v>47</v>
      </c>
      <c r="U603" s="312">
        <f t="shared" si="8"/>
        <v>1</v>
      </c>
      <c r="V603" s="312">
        <f t="shared" si="9"/>
        <v>47.5</v>
      </c>
      <c r="W603" s="312">
        <f t="shared" si="10"/>
        <v>-32.5</v>
      </c>
      <c r="X603" s="304" t="s">
        <v>1550</v>
      </c>
      <c r="Y603" s="304" t="s">
        <v>1623</v>
      </c>
      <c r="Z603" s="304" t="s">
        <v>1547</v>
      </c>
      <c r="AA603" s="295">
        <v>13.01</v>
      </c>
      <c r="AB603" s="292">
        <f t="shared" si="26"/>
        <v>13010000</v>
      </c>
      <c r="AC603" s="292">
        <f t="shared" si="15"/>
        <v>54540000</v>
      </c>
      <c r="AD603" s="295">
        <v>87.5</v>
      </c>
      <c r="AE603" s="305">
        <f t="shared" si="29"/>
        <v>87500000</v>
      </c>
      <c r="AF603" s="306">
        <f t="shared" si="12"/>
        <v>0.23232142857142857</v>
      </c>
      <c r="AG603" s="304"/>
      <c r="AH603" s="304"/>
      <c r="AI603" s="323" t="s">
        <v>4207</v>
      </c>
      <c r="AJ603" s="302"/>
    </row>
    <row r="604" spans="1:36">
      <c r="A604" s="308" t="s">
        <v>3837</v>
      </c>
      <c r="B604" s="305">
        <f t="shared" si="23"/>
        <v>98.06</v>
      </c>
      <c r="C604" s="293">
        <f t="shared" si="1"/>
        <v>1.6343333333333334</v>
      </c>
      <c r="D604" s="294">
        <f t="shared" si="2"/>
        <v>1.6343333333333334</v>
      </c>
      <c r="E604" s="295">
        <v>60</v>
      </c>
      <c r="F604" s="295">
        <v>75.66</v>
      </c>
      <c r="G604" s="297">
        <f t="shared" si="4"/>
        <v>0.7715684274933714</v>
      </c>
      <c r="H604" s="296">
        <f t="shared" si="5"/>
        <v>59.8</v>
      </c>
      <c r="I604" s="298">
        <f t="shared" si="6"/>
        <v>0.60983071588823168</v>
      </c>
      <c r="J604" s="315">
        <f t="shared" ref="J604:J607" si="37">SUM(AB604:AC604)</f>
        <v>98060000</v>
      </c>
      <c r="K604" s="299">
        <v>2011</v>
      </c>
      <c r="L604" s="300" t="s">
        <v>18</v>
      </c>
      <c r="M604" s="316"/>
      <c r="N604" s="316"/>
      <c r="O604" s="316"/>
      <c r="P604" s="316">
        <v>84</v>
      </c>
      <c r="Q604" s="302">
        <v>70</v>
      </c>
      <c r="R604" s="321">
        <f t="shared" si="7"/>
        <v>77</v>
      </c>
      <c r="S604" s="302">
        <v>63</v>
      </c>
      <c r="T604" s="299">
        <v>64</v>
      </c>
      <c r="U604" s="312">
        <f t="shared" si="8"/>
        <v>-1</v>
      </c>
      <c r="V604" s="312">
        <f t="shared" si="9"/>
        <v>63.5</v>
      </c>
      <c r="W604" s="312">
        <f t="shared" si="10"/>
        <v>13.5</v>
      </c>
      <c r="X604" s="304" t="s">
        <v>1636</v>
      </c>
      <c r="Y604" s="304" t="s">
        <v>1761</v>
      </c>
      <c r="Z604" s="304" t="s">
        <v>1547</v>
      </c>
      <c r="AA604" s="295">
        <v>22.4</v>
      </c>
      <c r="AB604" s="292">
        <f t="shared" si="26"/>
        <v>22400000</v>
      </c>
      <c r="AC604" s="292">
        <f t="shared" si="15"/>
        <v>75660000</v>
      </c>
      <c r="AD604" s="295">
        <v>59.8</v>
      </c>
      <c r="AE604" s="305">
        <f t="shared" si="29"/>
        <v>59800000</v>
      </c>
      <c r="AF604" s="306">
        <f t="shared" si="12"/>
        <v>0.37333333333333329</v>
      </c>
      <c r="AG604" s="304"/>
      <c r="AH604" s="304"/>
      <c r="AI604" s="323" t="s">
        <v>3838</v>
      </c>
      <c r="AJ604" s="302"/>
    </row>
    <row r="605" spans="1:36">
      <c r="A605" s="308" t="s">
        <v>4180</v>
      </c>
      <c r="B605" s="305">
        <f t="shared" si="23"/>
        <v>74.55</v>
      </c>
      <c r="C605" s="293">
        <f t="shared" si="1"/>
        <v>1.2424999999999999</v>
      </c>
      <c r="D605" s="294">
        <f t="shared" si="2"/>
        <v>1.2424999999999999</v>
      </c>
      <c r="E605" s="295">
        <v>60</v>
      </c>
      <c r="F605" s="295">
        <v>55.1</v>
      </c>
      <c r="G605" s="297">
        <f t="shared" si="4"/>
        <v>0.73910127431254191</v>
      </c>
      <c r="H605" s="296">
        <f t="shared" si="5"/>
        <v>94.78</v>
      </c>
      <c r="I605" s="298">
        <f t="shared" si="6"/>
        <v>1.2713615023474178</v>
      </c>
      <c r="J605" s="315">
        <f t="shared" si="37"/>
        <v>74550000</v>
      </c>
      <c r="K605" s="299">
        <v>2011</v>
      </c>
      <c r="L605" s="300" t="s">
        <v>18</v>
      </c>
      <c r="M605" s="316"/>
      <c r="N605" s="316"/>
      <c r="O605" s="316"/>
      <c r="P605" s="316">
        <v>32</v>
      </c>
      <c r="Q605" s="302">
        <v>36</v>
      </c>
      <c r="R605" s="321">
        <f t="shared" si="7"/>
        <v>34</v>
      </c>
      <c r="S605" s="302">
        <v>57</v>
      </c>
      <c r="T605" s="299">
        <v>61</v>
      </c>
      <c r="U605" s="312">
        <f t="shared" si="8"/>
        <v>-4</v>
      </c>
      <c r="V605" s="312">
        <f t="shared" si="9"/>
        <v>59</v>
      </c>
      <c r="W605" s="312">
        <f t="shared" si="10"/>
        <v>-25</v>
      </c>
      <c r="X605" s="304" t="s">
        <v>1612</v>
      </c>
      <c r="Y605" s="304" t="s">
        <v>4181</v>
      </c>
      <c r="Z605" s="304" t="s">
        <v>1541</v>
      </c>
      <c r="AA605" s="295">
        <v>19.45</v>
      </c>
      <c r="AB605" s="292">
        <f t="shared" si="26"/>
        <v>19450000</v>
      </c>
      <c r="AC605" s="292">
        <f t="shared" si="15"/>
        <v>55100000</v>
      </c>
      <c r="AD605" s="295">
        <v>94.78</v>
      </c>
      <c r="AE605" s="305">
        <f t="shared" si="29"/>
        <v>94780000</v>
      </c>
      <c r="AF605" s="306">
        <f t="shared" si="12"/>
        <v>0.32416666666666666</v>
      </c>
      <c r="AG605" s="304"/>
      <c r="AH605" s="304"/>
      <c r="AI605" s="323" t="s">
        <v>4182</v>
      </c>
      <c r="AJ605" s="302"/>
    </row>
    <row r="606" spans="1:36">
      <c r="A606" s="308" t="s">
        <v>4568</v>
      </c>
      <c r="B606" s="305">
        <f t="shared" si="23"/>
        <v>44.09</v>
      </c>
      <c r="C606" s="293">
        <f t="shared" si="1"/>
        <v>0.73483333333333334</v>
      </c>
      <c r="D606" s="294">
        <f t="shared" si="2"/>
        <v>0.73483333333333334</v>
      </c>
      <c r="E606" s="295">
        <v>60</v>
      </c>
      <c r="F606" s="295">
        <v>29.14</v>
      </c>
      <c r="G606" s="297">
        <f t="shared" si="4"/>
        <v>0.66092084372873661</v>
      </c>
      <c r="H606" s="296">
        <f t="shared" si="5"/>
        <v>49.17</v>
      </c>
      <c r="I606" s="298">
        <f t="shared" si="6"/>
        <v>1.1152188704921751</v>
      </c>
      <c r="J606" s="315">
        <f t="shared" si="37"/>
        <v>44090000</v>
      </c>
      <c r="K606" s="299">
        <v>2011</v>
      </c>
      <c r="L606" s="300" t="s">
        <v>18</v>
      </c>
      <c r="M606" s="316"/>
      <c r="N606" s="316"/>
      <c r="O606" s="316"/>
      <c r="P606" s="316">
        <v>17</v>
      </c>
      <c r="Q606" s="302">
        <v>41</v>
      </c>
      <c r="R606" s="321">
        <f t="shared" si="7"/>
        <v>29</v>
      </c>
      <c r="S606" s="302">
        <v>37</v>
      </c>
      <c r="T606" s="299">
        <v>50</v>
      </c>
      <c r="U606" s="312">
        <f t="shared" si="8"/>
        <v>-13</v>
      </c>
      <c r="V606" s="312">
        <f t="shared" si="9"/>
        <v>43.5</v>
      </c>
      <c r="W606" s="312">
        <f t="shared" si="10"/>
        <v>-14.5</v>
      </c>
      <c r="X606" s="304" t="s">
        <v>1609</v>
      </c>
      <c r="Y606" s="304" t="s">
        <v>3154</v>
      </c>
      <c r="Z606" s="304" t="s">
        <v>1541</v>
      </c>
      <c r="AA606" s="295">
        <v>14.95</v>
      </c>
      <c r="AB606" s="292">
        <f t="shared" si="26"/>
        <v>14950000</v>
      </c>
      <c r="AC606" s="292">
        <f t="shared" si="15"/>
        <v>29140000</v>
      </c>
      <c r="AD606" s="295">
        <v>49.17</v>
      </c>
      <c r="AE606" s="305">
        <f t="shared" si="29"/>
        <v>49170000</v>
      </c>
      <c r="AF606" s="306">
        <f t="shared" si="12"/>
        <v>0.24916666666666665</v>
      </c>
      <c r="AG606" s="304"/>
      <c r="AH606" s="304"/>
      <c r="AI606" s="323" t="s">
        <v>4569</v>
      </c>
      <c r="AJ606" s="302"/>
    </row>
    <row r="607" spans="1:36">
      <c r="A607" s="308" t="s">
        <v>3336</v>
      </c>
      <c r="B607" s="305">
        <f t="shared" si="23"/>
        <v>145.63</v>
      </c>
      <c r="C607" s="293">
        <f t="shared" si="1"/>
        <v>2.3115873015873016</v>
      </c>
      <c r="D607" s="294">
        <f t="shared" si="2"/>
        <v>2.3115873015873016</v>
      </c>
      <c r="E607" s="295">
        <v>63</v>
      </c>
      <c r="F607" s="295">
        <v>108.09</v>
      </c>
      <c r="G607" s="297">
        <f t="shared" si="4"/>
        <v>0.74222344297191523</v>
      </c>
      <c r="H607" s="296">
        <f t="shared" si="5"/>
        <v>75.86999999999999</v>
      </c>
      <c r="I607" s="298">
        <f t="shared" si="6"/>
        <v>0.52097782050401698</v>
      </c>
      <c r="J607" s="315">
        <f t="shared" si="37"/>
        <v>145630000</v>
      </c>
      <c r="K607" s="299">
        <v>2011</v>
      </c>
      <c r="L607" s="300" t="s">
        <v>18</v>
      </c>
      <c r="M607" s="316"/>
      <c r="N607" s="316"/>
      <c r="O607" s="316"/>
      <c r="P607" s="316">
        <v>26</v>
      </c>
      <c r="Q607" s="302">
        <v>41</v>
      </c>
      <c r="R607" s="321">
        <f t="shared" si="7"/>
        <v>33.5</v>
      </c>
      <c r="S607" s="302">
        <v>50</v>
      </c>
      <c r="T607" s="299">
        <v>51</v>
      </c>
      <c r="U607" s="312">
        <f t="shared" si="8"/>
        <v>-1</v>
      </c>
      <c r="V607" s="312">
        <f t="shared" si="9"/>
        <v>50.5</v>
      </c>
      <c r="W607" s="312">
        <f t="shared" si="10"/>
        <v>-17</v>
      </c>
      <c r="X607" s="304" t="s">
        <v>1601</v>
      </c>
      <c r="Y607" s="304" t="s">
        <v>2113</v>
      </c>
      <c r="Z607" s="304" t="s">
        <v>1547</v>
      </c>
      <c r="AA607" s="295">
        <v>37.54</v>
      </c>
      <c r="AB607" s="292">
        <f t="shared" si="26"/>
        <v>37540000</v>
      </c>
      <c r="AC607" s="292">
        <f t="shared" si="15"/>
        <v>108090000</v>
      </c>
      <c r="AD607" s="295">
        <v>75.87</v>
      </c>
      <c r="AE607" s="305">
        <f t="shared" si="29"/>
        <v>75870000</v>
      </c>
      <c r="AF607" s="306">
        <f t="shared" si="12"/>
        <v>0.59587301587301589</v>
      </c>
      <c r="AG607" s="304"/>
      <c r="AH607" s="304"/>
      <c r="AI607" s="323" t="s">
        <v>3337</v>
      </c>
      <c r="AJ607" s="302"/>
    </row>
    <row r="608" spans="1:36">
      <c r="A608" s="308" t="s">
        <v>4025</v>
      </c>
      <c r="B608" s="305">
        <f t="shared" si="23"/>
        <v>94.403999999999996</v>
      </c>
      <c r="C608" s="293">
        <f t="shared" si="1"/>
        <v>1.4303636363636363</v>
      </c>
      <c r="D608" s="294">
        <f t="shared" si="2"/>
        <v>1.4303636363636363</v>
      </c>
      <c r="E608" s="295">
        <v>66</v>
      </c>
      <c r="F608" s="295">
        <v>79.884</v>
      </c>
      <c r="G608" s="297">
        <f t="shared" si="4"/>
        <v>0.84619295792551164</v>
      </c>
      <c r="H608" s="296">
        <f t="shared" si="5"/>
        <v>97.7</v>
      </c>
      <c r="I608" s="298">
        <f t="shared" si="6"/>
        <v>1.0349137748400492</v>
      </c>
      <c r="J608" s="315">
        <f>SUM(AB608:AC608)</f>
        <v>94404000</v>
      </c>
      <c r="K608" s="299">
        <v>2011</v>
      </c>
      <c r="L608" s="300" t="s">
        <v>18</v>
      </c>
      <c r="M608" s="316"/>
      <c r="N608" s="316"/>
      <c r="O608" s="316"/>
      <c r="P608" s="316">
        <v>77</v>
      </c>
      <c r="Q608" s="302">
        <v>72</v>
      </c>
      <c r="R608" s="321">
        <f t="shared" si="7"/>
        <v>74.5</v>
      </c>
      <c r="S608" s="302">
        <v>73</v>
      </c>
      <c r="T608" s="299">
        <v>66</v>
      </c>
      <c r="U608" s="312">
        <f t="shared" si="8"/>
        <v>7</v>
      </c>
      <c r="V608" s="312">
        <f t="shared" si="9"/>
        <v>69.5</v>
      </c>
      <c r="W608" s="312">
        <f t="shared" si="10"/>
        <v>5</v>
      </c>
      <c r="X608" s="304" t="s">
        <v>1572</v>
      </c>
      <c r="Y608" s="304" t="s">
        <v>4026</v>
      </c>
      <c r="Z608" s="304" t="s">
        <v>1541</v>
      </c>
      <c r="AA608" s="295">
        <v>14.52</v>
      </c>
      <c r="AB608" s="292">
        <f t="shared" si="26"/>
        <v>14520000</v>
      </c>
      <c r="AC608" s="292">
        <f t="shared" si="15"/>
        <v>79884000</v>
      </c>
      <c r="AD608" s="295">
        <v>97.7</v>
      </c>
      <c r="AE608" s="305">
        <f t="shared" si="29"/>
        <v>97700000</v>
      </c>
      <c r="AF608" s="306">
        <f t="shared" si="12"/>
        <v>0.22</v>
      </c>
      <c r="AG608" s="304"/>
      <c r="AH608" s="304"/>
      <c r="AI608" s="323" t="s">
        <v>4027</v>
      </c>
      <c r="AJ608" s="302"/>
    </row>
    <row r="609" spans="1:36">
      <c r="A609" s="308" t="s">
        <v>3789</v>
      </c>
      <c r="B609" s="305">
        <f t="shared" si="23"/>
        <v>119.12</v>
      </c>
      <c r="C609" s="293">
        <f t="shared" si="1"/>
        <v>1.7017142857142857</v>
      </c>
      <c r="D609" s="294">
        <f t="shared" si="2"/>
        <v>1.7017142857142857</v>
      </c>
      <c r="E609" s="295">
        <v>70</v>
      </c>
      <c r="F609" s="295">
        <v>83.55</v>
      </c>
      <c r="G609" s="297">
        <f t="shared" si="4"/>
        <v>0.70139355271994619</v>
      </c>
      <c r="H609" s="296">
        <f t="shared" si="5"/>
        <v>128.27000000000004</v>
      </c>
      <c r="I609" s="298">
        <f t="shared" si="6"/>
        <v>1.076813297515111</v>
      </c>
      <c r="J609" s="315">
        <f t="shared" ref="J609:J620" si="38">SUM(AB609:AC609)</f>
        <v>119120000</v>
      </c>
      <c r="K609" s="299">
        <v>2011</v>
      </c>
      <c r="L609" s="300" t="s">
        <v>18</v>
      </c>
      <c r="M609" s="316"/>
      <c r="N609" s="316"/>
      <c r="O609" s="316"/>
      <c r="P609" s="316">
        <v>35</v>
      </c>
      <c r="Q609" s="302">
        <v>37</v>
      </c>
      <c r="R609" s="321">
        <f t="shared" si="7"/>
        <v>36</v>
      </c>
      <c r="S609" s="302">
        <v>50</v>
      </c>
      <c r="T609" s="299">
        <v>58</v>
      </c>
      <c r="U609" s="312">
        <f t="shared" si="8"/>
        <v>-8</v>
      </c>
      <c r="V609" s="312">
        <f t="shared" si="9"/>
        <v>54</v>
      </c>
      <c r="W609" s="312">
        <f t="shared" si="10"/>
        <v>-18</v>
      </c>
      <c r="X609" s="304" t="s">
        <v>1609</v>
      </c>
      <c r="Y609" s="304" t="s">
        <v>2194</v>
      </c>
      <c r="Z609" s="304" t="s">
        <v>1536</v>
      </c>
      <c r="AA609" s="295">
        <v>35.57</v>
      </c>
      <c r="AB609" s="292">
        <f t="shared" si="26"/>
        <v>35570000</v>
      </c>
      <c r="AC609" s="292">
        <f t="shared" si="15"/>
        <v>83550000</v>
      </c>
      <c r="AD609" s="295">
        <v>128.27000000000001</v>
      </c>
      <c r="AE609" s="305">
        <f t="shared" si="29"/>
        <v>128270000.00000001</v>
      </c>
      <c r="AF609" s="306">
        <f t="shared" si="12"/>
        <v>0.50814285714285712</v>
      </c>
      <c r="AG609" s="304"/>
      <c r="AH609" s="304"/>
      <c r="AI609" s="323" t="s">
        <v>3790</v>
      </c>
      <c r="AJ609" s="302"/>
    </row>
    <row r="610" spans="1:36">
      <c r="A610" s="308" t="s">
        <v>4454</v>
      </c>
      <c r="B610" s="305">
        <f t="shared" si="23"/>
        <v>66.28</v>
      </c>
      <c r="C610" s="293">
        <f t="shared" si="1"/>
        <v>0.94685714285714284</v>
      </c>
      <c r="D610" s="294">
        <f t="shared" si="2"/>
        <v>0.94685714285714284</v>
      </c>
      <c r="E610" s="295">
        <v>70</v>
      </c>
      <c r="F610" s="295">
        <v>48.48</v>
      </c>
      <c r="G610" s="297">
        <f t="shared" si="4"/>
        <v>0.73144236572118282</v>
      </c>
      <c r="H610" s="296">
        <f t="shared" si="5"/>
        <v>21.25</v>
      </c>
      <c r="I610" s="298">
        <f t="shared" si="6"/>
        <v>0.32060953530476766</v>
      </c>
      <c r="J610" s="315">
        <f t="shared" si="38"/>
        <v>66280000</v>
      </c>
      <c r="K610" s="299">
        <v>2011</v>
      </c>
      <c r="L610" s="300" t="s">
        <v>18</v>
      </c>
      <c r="M610" s="316"/>
      <c r="N610" s="316"/>
      <c r="O610" s="316"/>
      <c r="P610" s="316">
        <v>23</v>
      </c>
      <c r="Q610" s="302">
        <v>46</v>
      </c>
      <c r="R610" s="301">
        <f t="shared" si="7"/>
        <v>34.5</v>
      </c>
      <c r="S610" s="302">
        <v>31</v>
      </c>
      <c r="T610" s="299">
        <v>44</v>
      </c>
      <c r="U610" s="299">
        <f t="shared" si="8"/>
        <v>-13</v>
      </c>
      <c r="V610" s="299">
        <f t="shared" si="9"/>
        <v>37.5</v>
      </c>
      <c r="W610" s="301">
        <f t="shared" si="10"/>
        <v>-3</v>
      </c>
      <c r="X610" s="304" t="s">
        <v>1550</v>
      </c>
      <c r="Y610" s="304" t="s">
        <v>1550</v>
      </c>
      <c r="Z610" s="304" t="s">
        <v>1547</v>
      </c>
      <c r="AA610" s="295">
        <v>17.8</v>
      </c>
      <c r="AB610" s="292">
        <f t="shared" si="26"/>
        <v>17800000</v>
      </c>
      <c r="AC610" s="292">
        <f t="shared" si="15"/>
        <v>48480000</v>
      </c>
      <c r="AD610" s="295">
        <v>21.25</v>
      </c>
      <c r="AE610" s="305">
        <f t="shared" si="29"/>
        <v>21250000</v>
      </c>
      <c r="AF610" s="306">
        <f t="shared" si="12"/>
        <v>0.25428571428571428</v>
      </c>
      <c r="AG610" s="304"/>
      <c r="AH610" s="304"/>
      <c r="AI610" s="323" t="s">
        <v>4455</v>
      </c>
      <c r="AJ610" s="302"/>
    </row>
    <row r="611" spans="1:36">
      <c r="A611" s="308" t="s">
        <v>4726</v>
      </c>
      <c r="B611" s="305">
        <f t="shared" si="23"/>
        <v>34.47</v>
      </c>
      <c r="C611" s="293">
        <f t="shared" si="1"/>
        <v>0.49242857142857144</v>
      </c>
      <c r="D611" s="294">
        <f t="shared" si="2"/>
        <v>0.49242857142857144</v>
      </c>
      <c r="E611" s="295">
        <v>70</v>
      </c>
      <c r="F611" s="295">
        <v>25.12</v>
      </c>
      <c r="G611" s="297">
        <f t="shared" si="4"/>
        <v>0.72874963736582543</v>
      </c>
      <c r="H611" s="296">
        <f t="shared" si="5"/>
        <v>31.26</v>
      </c>
      <c r="I611" s="298">
        <f t="shared" si="6"/>
        <v>0.90687554395126202</v>
      </c>
      <c r="J611" s="315">
        <f t="shared" si="38"/>
        <v>34470000</v>
      </c>
      <c r="K611" s="299">
        <v>2011</v>
      </c>
      <c r="L611" s="300" t="s">
        <v>18</v>
      </c>
      <c r="M611" s="316"/>
      <c r="N611" s="316"/>
      <c r="O611" s="316"/>
      <c r="P611" s="316">
        <v>25</v>
      </c>
      <c r="Q611" s="302">
        <v>44</v>
      </c>
      <c r="R611" s="301">
        <f t="shared" si="7"/>
        <v>34.5</v>
      </c>
      <c r="S611" s="302">
        <v>48</v>
      </c>
      <c r="T611" s="299">
        <v>57</v>
      </c>
      <c r="U611" s="299">
        <f t="shared" si="8"/>
        <v>-9</v>
      </c>
      <c r="V611" s="299">
        <f t="shared" si="9"/>
        <v>52.5</v>
      </c>
      <c r="W611" s="301">
        <f t="shared" si="10"/>
        <v>-18</v>
      </c>
      <c r="X611" s="304" t="s">
        <v>1609</v>
      </c>
      <c r="Y611" s="304" t="s">
        <v>1815</v>
      </c>
      <c r="Z611" s="304" t="s">
        <v>1541</v>
      </c>
      <c r="AA611" s="295">
        <v>9.35</v>
      </c>
      <c r="AB611" s="292">
        <f t="shared" si="26"/>
        <v>9350000</v>
      </c>
      <c r="AC611" s="292">
        <f t="shared" si="15"/>
        <v>25120000</v>
      </c>
      <c r="AD611" s="295">
        <v>31.26</v>
      </c>
      <c r="AE611" s="305">
        <f t="shared" si="29"/>
        <v>31260000</v>
      </c>
      <c r="AF611" s="306">
        <f t="shared" si="12"/>
        <v>0.13357142857142856</v>
      </c>
      <c r="AG611" s="304"/>
      <c r="AH611" s="304"/>
      <c r="AI611" s="323" t="s">
        <v>4727</v>
      </c>
      <c r="AJ611" s="302"/>
    </row>
    <row r="612" spans="1:36">
      <c r="A612" s="308" t="s">
        <v>3915</v>
      </c>
      <c r="B612" s="305">
        <f t="shared" si="23"/>
        <v>115.71</v>
      </c>
      <c r="C612" s="293">
        <f t="shared" si="1"/>
        <v>1.5427999999999999</v>
      </c>
      <c r="D612" s="294">
        <f t="shared" si="2"/>
        <v>1.5427999999999999</v>
      </c>
      <c r="E612" s="295">
        <v>75</v>
      </c>
      <c r="F612" s="295">
        <v>83.5</v>
      </c>
      <c r="G612" s="297">
        <f t="shared" si="4"/>
        <v>0.72163166537032242</v>
      </c>
      <c r="H612" s="296">
        <f t="shared" si="5"/>
        <v>143.39999999999998</v>
      </c>
      <c r="I612" s="298">
        <f t="shared" si="6"/>
        <v>1.2393051594503499</v>
      </c>
      <c r="J612" s="315">
        <f t="shared" si="38"/>
        <v>115710000</v>
      </c>
      <c r="K612" s="299">
        <v>2011</v>
      </c>
      <c r="L612" s="300" t="s">
        <v>18</v>
      </c>
      <c r="M612" s="316"/>
      <c r="N612" s="316"/>
      <c r="O612" s="316"/>
      <c r="P612" s="316">
        <v>36</v>
      </c>
      <c r="Q612" s="302">
        <v>46</v>
      </c>
      <c r="R612" s="301">
        <f t="shared" si="7"/>
        <v>41</v>
      </c>
      <c r="S612" s="302">
        <v>59</v>
      </c>
      <c r="T612" s="299">
        <v>60</v>
      </c>
      <c r="U612" s="299">
        <f t="shared" si="8"/>
        <v>-1</v>
      </c>
      <c r="V612" s="299">
        <f t="shared" si="9"/>
        <v>59.5</v>
      </c>
      <c r="W612" s="301">
        <f t="shared" si="10"/>
        <v>-18.5</v>
      </c>
      <c r="X612" s="304" t="s">
        <v>1609</v>
      </c>
      <c r="Y612" s="304" t="s">
        <v>1987</v>
      </c>
      <c r="Z612" s="304" t="s">
        <v>1541</v>
      </c>
      <c r="AA612" s="295">
        <v>32.21</v>
      </c>
      <c r="AB612" s="292">
        <f t="shared" si="26"/>
        <v>32210000</v>
      </c>
      <c r="AC612" s="292">
        <f t="shared" si="15"/>
        <v>83500000</v>
      </c>
      <c r="AD612" s="295">
        <v>143.4</v>
      </c>
      <c r="AE612" s="305">
        <f t="shared" si="29"/>
        <v>143400000</v>
      </c>
      <c r="AF612" s="306">
        <f t="shared" si="12"/>
        <v>0.42946666666666666</v>
      </c>
      <c r="AG612" s="304"/>
      <c r="AH612" s="304"/>
      <c r="AI612" s="323" t="s">
        <v>3916</v>
      </c>
      <c r="AJ612" s="302"/>
    </row>
    <row r="613" spans="1:36">
      <c r="A613" s="308" t="s">
        <v>4082</v>
      </c>
      <c r="B613" s="305">
        <f t="shared" si="23"/>
        <v>102.07</v>
      </c>
      <c r="C613" s="293">
        <f t="shared" si="1"/>
        <v>1.3609333333333333</v>
      </c>
      <c r="D613" s="294">
        <f t="shared" si="2"/>
        <v>1.3609333333333333</v>
      </c>
      <c r="E613" s="295">
        <v>75</v>
      </c>
      <c r="F613" s="295">
        <v>78.040000000000006</v>
      </c>
      <c r="G613" s="297">
        <f t="shared" si="4"/>
        <v>0.76457333202704036</v>
      </c>
      <c r="H613" s="296">
        <f t="shared" si="5"/>
        <v>74.88</v>
      </c>
      <c r="I613" s="298">
        <f t="shared" si="6"/>
        <v>0.73361418634270603</v>
      </c>
      <c r="J613" s="315">
        <f t="shared" si="38"/>
        <v>102070000</v>
      </c>
      <c r="K613" s="299">
        <v>2011</v>
      </c>
      <c r="L613" s="300" t="s">
        <v>18</v>
      </c>
      <c r="M613" s="316"/>
      <c r="N613" s="316"/>
      <c r="O613" s="316"/>
      <c r="P613" s="316">
        <v>68</v>
      </c>
      <c r="Q613" s="302">
        <v>59</v>
      </c>
      <c r="R613" s="321">
        <f t="shared" si="7"/>
        <v>63.5</v>
      </c>
      <c r="S613" s="302">
        <v>61</v>
      </c>
      <c r="T613" s="299">
        <v>61</v>
      </c>
      <c r="U613" s="312">
        <f t="shared" si="8"/>
        <v>0</v>
      </c>
      <c r="V613" s="312">
        <f t="shared" si="9"/>
        <v>61</v>
      </c>
      <c r="W613" s="312">
        <f t="shared" si="10"/>
        <v>2.5</v>
      </c>
      <c r="X613" s="304" t="s">
        <v>1609</v>
      </c>
      <c r="Y613" s="304" t="s">
        <v>1965</v>
      </c>
      <c r="Z613" s="304" t="s">
        <v>1547</v>
      </c>
      <c r="AA613" s="295">
        <v>24.03</v>
      </c>
      <c r="AB613" s="292">
        <f t="shared" si="26"/>
        <v>24030000</v>
      </c>
      <c r="AC613" s="292">
        <f t="shared" si="15"/>
        <v>78040000</v>
      </c>
      <c r="AD613" s="295">
        <v>74.88</v>
      </c>
      <c r="AE613" s="305">
        <f t="shared" si="29"/>
        <v>74880000</v>
      </c>
      <c r="AF613" s="306">
        <f t="shared" si="12"/>
        <v>0.32040000000000002</v>
      </c>
      <c r="AG613" s="304"/>
      <c r="AH613" s="304"/>
      <c r="AI613" s="323" t="s">
        <v>4083</v>
      </c>
      <c r="AJ613" s="302"/>
    </row>
    <row r="614" spans="1:36">
      <c r="A614" s="308" t="s">
        <v>4793</v>
      </c>
      <c r="B614" s="305">
        <f t="shared" si="23"/>
        <v>29.04</v>
      </c>
      <c r="C614" s="293">
        <f t="shared" si="1"/>
        <v>0.38719999999999999</v>
      </c>
      <c r="D614" s="294">
        <f t="shared" si="2"/>
        <v>0.38719999999999999</v>
      </c>
      <c r="E614" s="295">
        <v>75</v>
      </c>
      <c r="F614" s="295">
        <v>20.37</v>
      </c>
      <c r="G614" s="297">
        <f t="shared" si="4"/>
        <v>0.70144628099173556</v>
      </c>
      <c r="H614" s="296">
        <f t="shared" si="5"/>
        <v>111.89999999999999</v>
      </c>
      <c r="I614" s="298">
        <f t="shared" si="6"/>
        <v>3.8533057851239669</v>
      </c>
      <c r="J614" s="315">
        <f t="shared" si="38"/>
        <v>29040000</v>
      </c>
      <c r="K614" s="299">
        <v>2011</v>
      </c>
      <c r="L614" s="300" t="s">
        <v>18</v>
      </c>
      <c r="M614" s="316"/>
      <c r="N614" s="316"/>
      <c r="O614" s="316"/>
      <c r="P614" s="316">
        <v>24</v>
      </c>
      <c r="Q614" s="302">
        <v>35</v>
      </c>
      <c r="R614" s="321">
        <f t="shared" si="7"/>
        <v>29.5</v>
      </c>
      <c r="S614" s="302">
        <v>48</v>
      </c>
      <c r="T614" s="299">
        <v>51</v>
      </c>
      <c r="U614" s="312">
        <f t="shared" si="8"/>
        <v>-3</v>
      </c>
      <c r="V614" s="312">
        <f t="shared" si="9"/>
        <v>49.5</v>
      </c>
      <c r="W614" s="312">
        <f t="shared" si="10"/>
        <v>-20</v>
      </c>
      <c r="X614" s="304" t="s">
        <v>1609</v>
      </c>
      <c r="Y614" s="304" t="s">
        <v>4794</v>
      </c>
      <c r="Z614" s="304" t="s">
        <v>1541</v>
      </c>
      <c r="AA614" s="295">
        <v>8.67</v>
      </c>
      <c r="AB614" s="292">
        <f t="shared" si="26"/>
        <v>8670000</v>
      </c>
      <c r="AC614" s="292">
        <f t="shared" si="15"/>
        <v>20370000</v>
      </c>
      <c r="AD614" s="295">
        <v>111.9</v>
      </c>
      <c r="AE614" s="305">
        <f t="shared" si="29"/>
        <v>111900000</v>
      </c>
      <c r="AF614" s="306">
        <f t="shared" si="12"/>
        <v>0.11559999999999999</v>
      </c>
      <c r="AG614" s="304"/>
      <c r="AH614" s="304"/>
      <c r="AI614" s="323" t="s">
        <v>4795</v>
      </c>
      <c r="AJ614" s="302"/>
    </row>
    <row r="615" spans="1:36">
      <c r="A615" s="308" t="s">
        <v>4172</v>
      </c>
      <c r="B615" s="305">
        <f t="shared" si="23"/>
        <v>99.16</v>
      </c>
      <c r="C615" s="293">
        <f t="shared" si="1"/>
        <v>1.2551898734177214</v>
      </c>
      <c r="D615" s="294">
        <f t="shared" si="2"/>
        <v>1.2551898734177214</v>
      </c>
      <c r="E615" s="295">
        <v>79</v>
      </c>
      <c r="F615" s="295">
        <v>74.16</v>
      </c>
      <c r="G615" s="297">
        <f t="shared" si="4"/>
        <v>0.74788221056877768</v>
      </c>
      <c r="H615" s="296">
        <f t="shared" si="5"/>
        <v>75.52</v>
      </c>
      <c r="I615" s="298">
        <f t="shared" si="6"/>
        <v>0.76159741831383621</v>
      </c>
      <c r="J615" s="315">
        <f t="shared" si="38"/>
        <v>99160000</v>
      </c>
      <c r="K615" s="299">
        <v>2011</v>
      </c>
      <c r="L615" s="300" t="s">
        <v>18</v>
      </c>
      <c r="M615" s="316"/>
      <c r="N615" s="316"/>
      <c r="O615" s="316"/>
      <c r="P615" s="316">
        <v>4</v>
      </c>
      <c r="Q615" s="302">
        <v>23</v>
      </c>
      <c r="R615" s="321">
        <f t="shared" si="7"/>
        <v>13.5</v>
      </c>
      <c r="S615" s="302">
        <v>59</v>
      </c>
      <c r="T615" s="299">
        <v>27</v>
      </c>
      <c r="U615" s="312">
        <f t="shared" si="8"/>
        <v>32</v>
      </c>
      <c r="V615" s="312">
        <f t="shared" si="9"/>
        <v>43</v>
      </c>
      <c r="W615" s="312">
        <f t="shared" si="10"/>
        <v>-29.5</v>
      </c>
      <c r="X615" s="304" t="s">
        <v>1550</v>
      </c>
      <c r="Y615" s="304" t="s">
        <v>1550</v>
      </c>
      <c r="Z615" s="304" t="s">
        <v>1547</v>
      </c>
      <c r="AA615" s="295">
        <v>25</v>
      </c>
      <c r="AB615" s="292">
        <f t="shared" si="26"/>
        <v>25000000</v>
      </c>
      <c r="AC615" s="292">
        <f t="shared" si="15"/>
        <v>74160000</v>
      </c>
      <c r="AD615" s="295">
        <v>75.52</v>
      </c>
      <c r="AE615" s="305">
        <f t="shared" si="29"/>
        <v>75520000</v>
      </c>
      <c r="AF615" s="306">
        <f t="shared" si="12"/>
        <v>0.31645569620253167</v>
      </c>
      <c r="AG615" s="304"/>
      <c r="AH615" s="304"/>
      <c r="AI615" s="323" t="s">
        <v>4173</v>
      </c>
      <c r="AJ615" s="302"/>
    </row>
    <row r="616" spans="1:36">
      <c r="A616" s="291" t="s">
        <v>1043</v>
      </c>
      <c r="B616" s="305">
        <f t="shared" si="23"/>
        <v>340.41</v>
      </c>
      <c r="C616" s="293">
        <f t="shared" si="1"/>
        <v>4.2551250000000005</v>
      </c>
      <c r="D616" s="294">
        <f t="shared" si="2"/>
        <v>4.2551250000000005</v>
      </c>
      <c r="E616" s="295">
        <v>80</v>
      </c>
      <c r="F616" s="295">
        <v>254.46</v>
      </c>
      <c r="G616" s="297">
        <f t="shared" si="4"/>
        <v>0.74751035515995412</v>
      </c>
      <c r="H616" s="296">
        <f t="shared" si="5"/>
        <v>332.3</v>
      </c>
      <c r="I616" s="298">
        <f t="shared" si="6"/>
        <v>0.97617578802032845</v>
      </c>
      <c r="J616" s="315">
        <f t="shared" si="38"/>
        <v>340410000</v>
      </c>
      <c r="K616" s="299">
        <v>2011</v>
      </c>
      <c r="L616" s="300" t="s">
        <v>18</v>
      </c>
      <c r="M616" s="316"/>
      <c r="N616" s="316"/>
      <c r="O616" s="316"/>
      <c r="P616" s="316">
        <v>35</v>
      </c>
      <c r="Q616" s="302">
        <v>44</v>
      </c>
      <c r="R616" s="321">
        <f t="shared" si="7"/>
        <v>39.5</v>
      </c>
      <c r="S616" s="302">
        <v>58</v>
      </c>
      <c r="T616" s="299">
        <v>56</v>
      </c>
      <c r="U616" s="292">
        <f t="shared" si="8"/>
        <v>2</v>
      </c>
      <c r="V616" s="299">
        <f t="shared" si="9"/>
        <v>57</v>
      </c>
      <c r="W616" s="321">
        <f t="shared" si="10"/>
        <v>-17.5</v>
      </c>
      <c r="X616" s="304" t="s">
        <v>1550</v>
      </c>
      <c r="Y616" s="304" t="s">
        <v>1550</v>
      </c>
      <c r="Z616" s="304" t="s">
        <v>1557</v>
      </c>
      <c r="AA616" s="295">
        <v>85.95</v>
      </c>
      <c r="AB616" s="292">
        <f t="shared" si="26"/>
        <v>85950000</v>
      </c>
      <c r="AC616" s="292">
        <f t="shared" si="15"/>
        <v>254460000</v>
      </c>
      <c r="AD616" s="295">
        <v>332.3</v>
      </c>
      <c r="AE616" s="305">
        <f t="shared" si="29"/>
        <v>332300000</v>
      </c>
      <c r="AF616" s="306">
        <f t="shared" si="12"/>
        <v>1.0743750000000001</v>
      </c>
      <c r="AG616" s="304"/>
      <c r="AH616" s="304"/>
      <c r="AI616" s="323" t="s">
        <v>2384</v>
      </c>
      <c r="AJ616" s="302"/>
    </row>
    <row r="617" spans="1:36">
      <c r="A617" s="308" t="s">
        <v>3813</v>
      </c>
      <c r="B617" s="305">
        <f t="shared" si="23"/>
        <v>133.54</v>
      </c>
      <c r="C617" s="293">
        <f t="shared" si="1"/>
        <v>1.6692499999999999</v>
      </c>
      <c r="D617" s="294">
        <f t="shared" si="2"/>
        <v>1.6692499999999999</v>
      </c>
      <c r="E617" s="295">
        <v>80</v>
      </c>
      <c r="F617" s="295">
        <v>103.03</v>
      </c>
      <c r="G617" s="297">
        <f t="shared" si="4"/>
        <v>0.77152912984873456</v>
      </c>
      <c r="H617" s="296">
        <f t="shared" si="5"/>
        <v>111.91999999999999</v>
      </c>
      <c r="I617" s="298">
        <f t="shared" si="6"/>
        <v>0.83810094353751685</v>
      </c>
      <c r="J617" s="315">
        <f t="shared" si="38"/>
        <v>133540000</v>
      </c>
      <c r="K617" s="299">
        <v>2011</v>
      </c>
      <c r="L617" s="300" t="s">
        <v>18</v>
      </c>
      <c r="M617" s="316"/>
      <c r="N617" s="316"/>
      <c r="O617" s="316"/>
      <c r="P617" s="316">
        <v>19</v>
      </c>
      <c r="Q617" s="302">
        <v>33</v>
      </c>
      <c r="R617" s="321">
        <f t="shared" si="7"/>
        <v>26</v>
      </c>
      <c r="S617" s="302">
        <v>63</v>
      </c>
      <c r="T617" s="299">
        <v>64</v>
      </c>
      <c r="U617" s="312">
        <f t="shared" si="8"/>
        <v>-1</v>
      </c>
      <c r="V617" s="312">
        <f t="shared" si="9"/>
        <v>63.5</v>
      </c>
      <c r="W617" s="312">
        <f t="shared" si="10"/>
        <v>-37.5</v>
      </c>
      <c r="X617" s="304" t="s">
        <v>1550</v>
      </c>
      <c r="Y617" s="304" t="s">
        <v>1623</v>
      </c>
      <c r="Z617" s="304" t="s">
        <v>1541</v>
      </c>
      <c r="AA617" s="295">
        <v>30.51</v>
      </c>
      <c r="AB617" s="292">
        <f t="shared" si="26"/>
        <v>30510000</v>
      </c>
      <c r="AC617" s="292">
        <f t="shared" si="15"/>
        <v>103030000</v>
      </c>
      <c r="AD617" s="295">
        <v>111.92</v>
      </c>
      <c r="AE617" s="305">
        <f t="shared" si="29"/>
        <v>111920000</v>
      </c>
      <c r="AF617" s="306">
        <f t="shared" si="12"/>
        <v>0.38137500000000002</v>
      </c>
      <c r="AG617" s="304"/>
      <c r="AH617" s="304"/>
      <c r="AI617" s="323" t="s">
        <v>3814</v>
      </c>
      <c r="AJ617" s="302"/>
    </row>
    <row r="618" spans="1:36">
      <c r="A618" s="308" t="s">
        <v>4169</v>
      </c>
      <c r="B618" s="305">
        <f t="shared" si="23"/>
        <v>100.43</v>
      </c>
      <c r="C618" s="293">
        <f t="shared" si="1"/>
        <v>1.2553750000000001</v>
      </c>
      <c r="D618" s="294">
        <f t="shared" si="2"/>
        <v>1.2553750000000001</v>
      </c>
      <c r="E618" s="295">
        <v>80</v>
      </c>
      <c r="F618" s="295">
        <v>80.36</v>
      </c>
      <c r="G618" s="297">
        <f t="shared" si="4"/>
        <v>0.80015931494573334</v>
      </c>
      <c r="H618" s="296">
        <f t="shared" si="5"/>
        <v>89.490000000000009</v>
      </c>
      <c r="I618" s="298">
        <f t="shared" si="6"/>
        <v>0.89106840585482427</v>
      </c>
      <c r="J618" s="315">
        <f t="shared" si="38"/>
        <v>100430000</v>
      </c>
      <c r="K618" s="299">
        <v>2011</v>
      </c>
      <c r="L618" s="300" t="s">
        <v>18</v>
      </c>
      <c r="M618" s="316"/>
      <c r="N618" s="316"/>
      <c r="O618" s="316"/>
      <c r="P618" s="316">
        <v>14</v>
      </c>
      <c r="Q618" s="302">
        <v>30</v>
      </c>
      <c r="R618" s="321">
        <f t="shared" si="7"/>
        <v>22</v>
      </c>
      <c r="S618" s="302">
        <v>42</v>
      </c>
      <c r="T618" s="299">
        <v>42</v>
      </c>
      <c r="U618" s="312">
        <f t="shared" si="8"/>
        <v>0</v>
      </c>
      <c r="V618" s="312">
        <f t="shared" si="9"/>
        <v>42</v>
      </c>
      <c r="W618" s="312">
        <f t="shared" si="10"/>
        <v>-20</v>
      </c>
      <c r="X618" s="304" t="s">
        <v>1550</v>
      </c>
      <c r="Y618" s="304" t="s">
        <v>4170</v>
      </c>
      <c r="Z618" s="304" t="s">
        <v>1547</v>
      </c>
      <c r="AA618" s="295">
        <v>20.07</v>
      </c>
      <c r="AB618" s="292">
        <f t="shared" si="26"/>
        <v>20070000</v>
      </c>
      <c r="AC618" s="292">
        <f t="shared" si="15"/>
        <v>80360000</v>
      </c>
      <c r="AD618" s="295">
        <v>89.49</v>
      </c>
      <c r="AE618" s="305">
        <f t="shared" si="29"/>
        <v>89490000</v>
      </c>
      <c r="AF618" s="306">
        <f t="shared" si="12"/>
        <v>0.25087500000000001</v>
      </c>
      <c r="AG618" s="304"/>
      <c r="AH618" s="304"/>
      <c r="AI618" s="323" t="s">
        <v>4171</v>
      </c>
      <c r="AJ618" s="302"/>
    </row>
    <row r="619" spans="1:36">
      <c r="A619" s="308" t="s">
        <v>4610</v>
      </c>
      <c r="B619" s="305">
        <f t="shared" si="23"/>
        <v>55.45</v>
      </c>
      <c r="C619" s="293">
        <f t="shared" si="1"/>
        <v>0.676219512195122</v>
      </c>
      <c r="D619" s="294">
        <f t="shared" si="2"/>
        <v>0.676219512195122</v>
      </c>
      <c r="E619" s="295">
        <v>82</v>
      </c>
      <c r="F619" s="295">
        <v>36.39</v>
      </c>
      <c r="G619" s="297">
        <f t="shared" si="4"/>
        <v>0.65626690712353464</v>
      </c>
      <c r="H619" s="296">
        <f t="shared" si="5"/>
        <v>53.4</v>
      </c>
      <c r="I619" s="298">
        <f t="shared" si="6"/>
        <v>0.96302975653742107</v>
      </c>
      <c r="J619" s="315">
        <f t="shared" si="38"/>
        <v>55450000</v>
      </c>
      <c r="K619" s="299">
        <v>2011</v>
      </c>
      <c r="L619" s="300" t="s">
        <v>18</v>
      </c>
      <c r="M619" s="316"/>
      <c r="N619" s="316"/>
      <c r="O619" s="316"/>
      <c r="P619" s="316">
        <v>23</v>
      </c>
      <c r="Q619" s="302">
        <v>33</v>
      </c>
      <c r="R619" s="321">
        <f t="shared" si="7"/>
        <v>28</v>
      </c>
      <c r="S619" s="302">
        <v>48</v>
      </c>
      <c r="T619" s="299">
        <v>61</v>
      </c>
      <c r="U619" s="312">
        <f t="shared" si="8"/>
        <v>-13</v>
      </c>
      <c r="V619" s="312">
        <f t="shared" si="9"/>
        <v>54.5</v>
      </c>
      <c r="W619" s="312">
        <f t="shared" si="10"/>
        <v>-26.5</v>
      </c>
      <c r="X619" s="304" t="s">
        <v>1609</v>
      </c>
      <c r="Y619" s="304" t="s">
        <v>3329</v>
      </c>
      <c r="Z619" s="304" t="s">
        <v>1547</v>
      </c>
      <c r="AA619" s="295">
        <v>19.059999999999999</v>
      </c>
      <c r="AB619" s="292">
        <f t="shared" si="26"/>
        <v>19060000</v>
      </c>
      <c r="AC619" s="292">
        <f t="shared" si="15"/>
        <v>36390000</v>
      </c>
      <c r="AD619" s="295">
        <v>53.4</v>
      </c>
      <c r="AE619" s="305">
        <f t="shared" si="29"/>
        <v>53400000</v>
      </c>
      <c r="AF619" s="306">
        <f t="shared" si="12"/>
        <v>0.23243902439024389</v>
      </c>
      <c r="AG619" s="304"/>
      <c r="AH619" s="304"/>
      <c r="AI619" s="323" t="s">
        <v>4611</v>
      </c>
      <c r="AJ619" s="302"/>
    </row>
    <row r="620" spans="1:36">
      <c r="A620" s="308" t="s">
        <v>778</v>
      </c>
      <c r="B620" s="305">
        <f t="shared" si="23"/>
        <v>182.85</v>
      </c>
      <c r="C620" s="293">
        <f t="shared" si="1"/>
        <v>2.0316666666666667</v>
      </c>
      <c r="D620" s="294">
        <f t="shared" si="2"/>
        <v>2.0316666666666667</v>
      </c>
      <c r="E620" s="295">
        <v>90</v>
      </c>
      <c r="F620" s="295">
        <v>143.62</v>
      </c>
      <c r="G620" s="297">
        <f t="shared" si="4"/>
        <v>0.78545255674049774</v>
      </c>
      <c r="H620" s="296">
        <f t="shared" si="5"/>
        <v>341.02</v>
      </c>
      <c r="I620" s="298">
        <f t="shared" si="6"/>
        <v>1.8650259775772491</v>
      </c>
      <c r="J620" s="315">
        <f t="shared" si="38"/>
        <v>182850000</v>
      </c>
      <c r="K620" s="299">
        <v>2011</v>
      </c>
      <c r="L620" s="300" t="s">
        <v>18</v>
      </c>
      <c r="M620" s="316"/>
      <c r="N620" s="316"/>
      <c r="O620" s="316"/>
      <c r="P620" s="316">
        <v>71</v>
      </c>
      <c r="Q620" s="302">
        <v>63</v>
      </c>
      <c r="R620" s="321">
        <f t="shared" si="7"/>
        <v>67</v>
      </c>
      <c r="S620" s="302">
        <v>73</v>
      </c>
      <c r="T620" s="299">
        <v>72</v>
      </c>
      <c r="U620" s="292">
        <f t="shared" si="8"/>
        <v>1</v>
      </c>
      <c r="V620" s="299">
        <f t="shared" si="9"/>
        <v>72.5</v>
      </c>
      <c r="W620" s="321">
        <f t="shared" si="10"/>
        <v>-5.5</v>
      </c>
      <c r="X620" s="304" t="s">
        <v>1601</v>
      </c>
      <c r="Y620" s="304" t="s">
        <v>1806</v>
      </c>
      <c r="Z620" s="304" t="s">
        <v>1547</v>
      </c>
      <c r="AA620" s="295">
        <v>39.229999999999997</v>
      </c>
      <c r="AB620" s="292">
        <f t="shared" si="26"/>
        <v>39230000</v>
      </c>
      <c r="AC620" s="292">
        <f t="shared" si="15"/>
        <v>143620000</v>
      </c>
      <c r="AD620" s="295">
        <v>341.02</v>
      </c>
      <c r="AE620" s="305">
        <f t="shared" si="29"/>
        <v>341020000</v>
      </c>
      <c r="AF620" s="306">
        <f t="shared" si="12"/>
        <v>0.43588888888888888</v>
      </c>
      <c r="AG620" s="304"/>
      <c r="AH620" s="304"/>
      <c r="AI620" s="323" t="s">
        <v>3564</v>
      </c>
      <c r="AJ620" s="302"/>
    </row>
    <row r="621" spans="1:36">
      <c r="A621" s="308" t="s">
        <v>4142</v>
      </c>
      <c r="B621" s="305">
        <f t="shared" si="23"/>
        <v>114.82</v>
      </c>
      <c r="C621" s="293">
        <f t="shared" si="1"/>
        <v>1.2757777777777777</v>
      </c>
      <c r="D621" s="294">
        <f t="shared" si="2"/>
        <v>1.2757777777777777</v>
      </c>
      <c r="E621" s="295">
        <v>90</v>
      </c>
      <c r="F621" s="295">
        <v>102.06</v>
      </c>
      <c r="G621" s="297">
        <f t="shared" si="4"/>
        <v>0.88886953492422927</v>
      </c>
      <c r="H621" s="296">
        <f t="shared" si="5"/>
        <v>130.10099999999997</v>
      </c>
      <c r="I621" s="298">
        <f t="shared" si="6"/>
        <v>1.1330865702839226</v>
      </c>
      <c r="J621" s="315">
        <f>SUM(AB621:AC621)</f>
        <v>114820000</v>
      </c>
      <c r="K621" s="299">
        <v>2011</v>
      </c>
      <c r="L621" s="300" t="s">
        <v>18</v>
      </c>
      <c r="M621" s="316"/>
      <c r="N621" s="316"/>
      <c r="O621" s="316"/>
      <c r="P621" s="316">
        <v>87</v>
      </c>
      <c r="Q621" s="302">
        <v>71</v>
      </c>
      <c r="R621" s="321">
        <f t="shared" si="7"/>
        <v>79</v>
      </c>
      <c r="S621" s="302">
        <v>89</v>
      </c>
      <c r="T621" s="299">
        <v>80</v>
      </c>
      <c r="U621" s="312">
        <f t="shared" si="8"/>
        <v>9</v>
      </c>
      <c r="V621" s="312">
        <f t="shared" si="9"/>
        <v>84.5</v>
      </c>
      <c r="W621" s="312">
        <f t="shared" si="10"/>
        <v>-5.5</v>
      </c>
      <c r="X621" s="304" t="s">
        <v>1990</v>
      </c>
      <c r="Y621" s="304" t="s">
        <v>3903</v>
      </c>
      <c r="Z621" s="304" t="s">
        <v>1541</v>
      </c>
      <c r="AA621" s="295">
        <v>12.76</v>
      </c>
      <c r="AB621" s="292">
        <f t="shared" si="26"/>
        <v>12760000</v>
      </c>
      <c r="AC621" s="292">
        <f t="shared" si="15"/>
        <v>102060000</v>
      </c>
      <c r="AD621" s="295">
        <v>130.101</v>
      </c>
      <c r="AE621" s="305">
        <f t="shared" si="29"/>
        <v>130101000</v>
      </c>
      <c r="AF621" s="306">
        <f t="shared" si="12"/>
        <v>0.14177777777777778</v>
      </c>
      <c r="AG621" s="304"/>
      <c r="AH621" s="304"/>
      <c r="AI621" s="323" t="s">
        <v>4143</v>
      </c>
      <c r="AJ621" s="302"/>
    </row>
    <row r="622" spans="1:36">
      <c r="A622" s="308" t="s">
        <v>4811</v>
      </c>
      <c r="B622" s="305">
        <f t="shared" si="23"/>
        <v>31.32</v>
      </c>
      <c r="C622" s="293">
        <f t="shared" si="1"/>
        <v>0.34799999999999998</v>
      </c>
      <c r="D622" s="294">
        <f t="shared" si="2"/>
        <v>0.34799999999999998</v>
      </c>
      <c r="E622" s="295">
        <v>90</v>
      </c>
      <c r="F622" s="295">
        <v>21.3</v>
      </c>
      <c r="G622" s="297">
        <f t="shared" si="4"/>
        <v>0.68007662835249039</v>
      </c>
      <c r="H622" s="296">
        <f t="shared" si="5"/>
        <v>27.5</v>
      </c>
      <c r="I622" s="298">
        <f t="shared" si="6"/>
        <v>0.87803320561941256</v>
      </c>
      <c r="J622" s="315">
        <f t="shared" ref="J622:J627" si="39">SUM(AB622:AC622)</f>
        <v>31320000</v>
      </c>
      <c r="K622" s="299">
        <v>2011</v>
      </c>
      <c r="L622" s="300" t="s">
        <v>18</v>
      </c>
      <c r="M622" s="316"/>
      <c r="N622" s="316"/>
      <c r="O622" s="316"/>
      <c r="P622" s="316">
        <v>22</v>
      </c>
      <c r="Q622" s="302">
        <v>36</v>
      </c>
      <c r="R622" s="301">
        <f t="shared" si="7"/>
        <v>29</v>
      </c>
      <c r="S622" s="302">
        <v>34</v>
      </c>
      <c r="T622" s="299">
        <v>53</v>
      </c>
      <c r="U622" s="299">
        <f t="shared" si="8"/>
        <v>-19</v>
      </c>
      <c r="V622" s="299">
        <f t="shared" si="9"/>
        <v>43.5</v>
      </c>
      <c r="W622" s="301">
        <f t="shared" si="10"/>
        <v>-14.5</v>
      </c>
      <c r="X622" s="304" t="s">
        <v>1609</v>
      </c>
      <c r="Y622" s="304" t="s">
        <v>1723</v>
      </c>
      <c r="Z622" s="304" t="s">
        <v>1541</v>
      </c>
      <c r="AA622" s="295">
        <v>10.02</v>
      </c>
      <c r="AB622" s="292">
        <f t="shared" si="26"/>
        <v>10020000</v>
      </c>
      <c r="AC622" s="292">
        <f t="shared" si="15"/>
        <v>21300000</v>
      </c>
      <c r="AD622" s="295">
        <v>27.5</v>
      </c>
      <c r="AE622" s="305">
        <f t="shared" si="29"/>
        <v>27500000</v>
      </c>
      <c r="AF622" s="306">
        <f t="shared" si="12"/>
        <v>0.11133333333333333</v>
      </c>
      <c r="AG622" s="304"/>
      <c r="AH622" s="304"/>
      <c r="AI622" s="323" t="s">
        <v>4812</v>
      </c>
      <c r="AJ622" s="302"/>
    </row>
    <row r="623" spans="1:36">
      <c r="A623" s="308" t="s">
        <v>784</v>
      </c>
      <c r="B623" s="305">
        <f t="shared" si="23"/>
        <v>231.51</v>
      </c>
      <c r="C623" s="293">
        <f t="shared" si="1"/>
        <v>2.4893548387096773</v>
      </c>
      <c r="D623" s="294">
        <f t="shared" si="2"/>
        <v>2.4893548387096773</v>
      </c>
      <c r="E623" s="295">
        <v>93</v>
      </c>
      <c r="F623" s="295">
        <v>176.7</v>
      </c>
      <c r="G623" s="297">
        <f t="shared" si="4"/>
        <v>0.76324996760399122</v>
      </c>
      <c r="H623" s="296">
        <f t="shared" si="5"/>
        <v>305.04000000000002</v>
      </c>
      <c r="I623" s="298">
        <f t="shared" si="6"/>
        <v>1.317610470390048</v>
      </c>
      <c r="J623" s="315">
        <f t="shared" si="39"/>
        <v>231510000</v>
      </c>
      <c r="K623" s="299">
        <v>2011</v>
      </c>
      <c r="L623" s="300" t="s">
        <v>18</v>
      </c>
      <c r="M623" s="316"/>
      <c r="N623" s="316"/>
      <c r="O623" s="316"/>
      <c r="P623" s="316">
        <v>83</v>
      </c>
      <c r="Q623" s="302">
        <v>68</v>
      </c>
      <c r="R623" s="321">
        <f t="shared" si="7"/>
        <v>75.5</v>
      </c>
      <c r="S623" s="302">
        <v>87</v>
      </c>
      <c r="T623" s="299">
        <v>77</v>
      </c>
      <c r="U623" s="292">
        <f t="shared" si="8"/>
        <v>10</v>
      </c>
      <c r="V623" s="299">
        <f t="shared" si="9"/>
        <v>82</v>
      </c>
      <c r="W623" s="321">
        <f t="shared" si="10"/>
        <v>-6.5</v>
      </c>
      <c r="X623" s="304" t="s">
        <v>1609</v>
      </c>
      <c r="Y623" s="304" t="s">
        <v>3216</v>
      </c>
      <c r="Z623" s="304" t="s">
        <v>1574</v>
      </c>
      <c r="AA623" s="295">
        <v>54.81</v>
      </c>
      <c r="AB623" s="292">
        <f t="shared" si="26"/>
        <v>54810000</v>
      </c>
      <c r="AC623" s="292">
        <f t="shared" si="15"/>
        <v>176700000</v>
      </c>
      <c r="AD623" s="295">
        <v>305.04000000000002</v>
      </c>
      <c r="AE623" s="305">
        <f t="shared" si="29"/>
        <v>305040000</v>
      </c>
      <c r="AF623" s="306">
        <f t="shared" si="12"/>
        <v>0.58935483870967742</v>
      </c>
      <c r="AG623" s="304"/>
      <c r="AH623" s="304"/>
      <c r="AI623" s="323" t="s">
        <v>3217</v>
      </c>
      <c r="AJ623" s="302"/>
    </row>
    <row r="624" spans="1:36">
      <c r="A624" s="308" t="s">
        <v>2542</v>
      </c>
      <c r="B624" s="305">
        <f t="shared" si="23"/>
        <v>419.41</v>
      </c>
      <c r="C624" s="293">
        <f t="shared" si="1"/>
        <v>3.8128181818181819</v>
      </c>
      <c r="D624" s="294">
        <f t="shared" si="2"/>
        <v>3.8128181818181819</v>
      </c>
      <c r="E624" s="295">
        <v>110</v>
      </c>
      <c r="F624" s="295">
        <v>281.29000000000002</v>
      </c>
      <c r="G624" s="297">
        <f t="shared" si="4"/>
        <v>0.67068024129133785</v>
      </c>
      <c r="H624" s="296">
        <f t="shared" si="5"/>
        <v>430.88000000000005</v>
      </c>
      <c r="I624" s="298">
        <f t="shared" si="6"/>
        <v>1.0273479411554327</v>
      </c>
      <c r="J624" s="315">
        <f t="shared" si="39"/>
        <v>419410000</v>
      </c>
      <c r="K624" s="299">
        <v>2011</v>
      </c>
      <c r="L624" s="300" t="s">
        <v>18</v>
      </c>
      <c r="M624" s="316"/>
      <c r="N624" s="316"/>
      <c r="O624" s="316"/>
      <c r="P624" s="316">
        <v>26</v>
      </c>
      <c r="Q624" s="302">
        <v>45</v>
      </c>
      <c r="R624" s="321">
        <f t="shared" si="7"/>
        <v>35.5</v>
      </c>
      <c r="S624" s="302">
        <v>68</v>
      </c>
      <c r="T624" s="299">
        <v>43</v>
      </c>
      <c r="U624" s="292">
        <f t="shared" si="8"/>
        <v>25</v>
      </c>
      <c r="V624" s="299">
        <f t="shared" si="9"/>
        <v>55.5</v>
      </c>
      <c r="W624" s="321">
        <f t="shared" si="10"/>
        <v>-20</v>
      </c>
      <c r="X624" s="304" t="s">
        <v>1701</v>
      </c>
      <c r="Y624" s="304" t="s">
        <v>1984</v>
      </c>
      <c r="Z624" s="304" t="s">
        <v>1557</v>
      </c>
      <c r="AA624" s="295">
        <v>138.12</v>
      </c>
      <c r="AB624" s="292">
        <f t="shared" si="26"/>
        <v>138120000</v>
      </c>
      <c r="AC624" s="292">
        <f t="shared" si="15"/>
        <v>281290000</v>
      </c>
      <c r="AD624" s="295">
        <v>430.88</v>
      </c>
      <c r="AE624" s="305">
        <f t="shared" si="29"/>
        <v>430880000</v>
      </c>
      <c r="AF624" s="306">
        <f t="shared" si="12"/>
        <v>1.2556363636363637</v>
      </c>
      <c r="AG624" s="304"/>
      <c r="AH624" s="304"/>
      <c r="AI624" s="323" t="s">
        <v>1985</v>
      </c>
      <c r="AJ624" s="302"/>
    </row>
    <row r="625" spans="1:36">
      <c r="A625" s="308" t="s">
        <v>1183</v>
      </c>
      <c r="B625" s="305">
        <f t="shared" si="23"/>
        <v>178.22</v>
      </c>
      <c r="C625" s="293">
        <f t="shared" si="1"/>
        <v>1.6201818181818182</v>
      </c>
      <c r="D625" s="294">
        <f t="shared" si="2"/>
        <v>1.6201818181818182</v>
      </c>
      <c r="E625" s="295">
        <v>110</v>
      </c>
      <c r="F625" s="295">
        <v>142.61000000000001</v>
      </c>
      <c r="G625" s="297">
        <f t="shared" si="4"/>
        <v>0.80019077544607797</v>
      </c>
      <c r="H625" s="296">
        <f t="shared" si="5"/>
        <v>421.14000000000004</v>
      </c>
      <c r="I625" s="298">
        <f t="shared" si="6"/>
        <v>2.3630344518011448</v>
      </c>
      <c r="J625" s="315">
        <f t="shared" si="39"/>
        <v>178220000</v>
      </c>
      <c r="K625" s="299">
        <v>2011</v>
      </c>
      <c r="L625" s="300" t="s">
        <v>18</v>
      </c>
      <c r="M625" s="316"/>
      <c r="N625" s="316"/>
      <c r="O625" s="316"/>
      <c r="P625" s="316">
        <v>23</v>
      </c>
      <c r="Q625" s="302">
        <v>30</v>
      </c>
      <c r="R625" s="321">
        <f t="shared" si="7"/>
        <v>26.5</v>
      </c>
      <c r="S625" s="302">
        <v>50</v>
      </c>
      <c r="T625" s="299">
        <v>44</v>
      </c>
      <c r="U625" s="292">
        <f t="shared" si="8"/>
        <v>6</v>
      </c>
      <c r="V625" s="299">
        <f t="shared" si="9"/>
        <v>47</v>
      </c>
      <c r="W625" s="321">
        <f t="shared" si="10"/>
        <v>-20.5</v>
      </c>
      <c r="X625" s="304" t="s">
        <v>1601</v>
      </c>
      <c r="Y625" s="304" t="s">
        <v>1806</v>
      </c>
      <c r="Z625" s="304" t="s">
        <v>1541</v>
      </c>
      <c r="AA625" s="295">
        <v>35.61</v>
      </c>
      <c r="AB625" s="292">
        <f t="shared" si="26"/>
        <v>35610000</v>
      </c>
      <c r="AC625" s="292">
        <f t="shared" si="15"/>
        <v>142610000</v>
      </c>
      <c r="AD625" s="295">
        <v>421.14</v>
      </c>
      <c r="AE625" s="305">
        <f t="shared" si="29"/>
        <v>421140000</v>
      </c>
      <c r="AF625" s="306">
        <f t="shared" si="12"/>
        <v>0.3237272727272727</v>
      </c>
      <c r="AG625" s="304"/>
      <c r="AH625" s="304"/>
      <c r="AI625" s="323" t="s">
        <v>3860</v>
      </c>
      <c r="AJ625" s="302"/>
    </row>
    <row r="626" spans="1:36">
      <c r="A626" s="308" t="s">
        <v>4379</v>
      </c>
      <c r="B626" s="305">
        <f t="shared" si="23"/>
        <v>112.79</v>
      </c>
      <c r="C626" s="293">
        <f t="shared" si="1"/>
        <v>1.0253636363636365</v>
      </c>
      <c r="D626" s="294">
        <f t="shared" si="2"/>
        <v>1.0253636363636365</v>
      </c>
      <c r="E626" s="295">
        <v>110</v>
      </c>
      <c r="F626" s="295">
        <v>85.47</v>
      </c>
      <c r="G626" s="297">
        <f t="shared" si="4"/>
        <v>0.75777994503058776</v>
      </c>
      <c r="H626" s="296">
        <f t="shared" si="5"/>
        <v>213.8</v>
      </c>
      <c r="I626" s="298">
        <f t="shared" si="6"/>
        <v>1.895558116854331</v>
      </c>
      <c r="J626" s="315">
        <f t="shared" si="39"/>
        <v>112790000</v>
      </c>
      <c r="K626" s="299">
        <v>2011</v>
      </c>
      <c r="L626" s="300" t="s">
        <v>18</v>
      </c>
      <c r="M626" s="316"/>
      <c r="N626" s="316"/>
      <c r="O626" s="316"/>
      <c r="P626" s="316">
        <v>58</v>
      </c>
      <c r="Q626" s="302">
        <v>56</v>
      </c>
      <c r="R626" s="301">
        <f t="shared" si="7"/>
        <v>57</v>
      </c>
      <c r="S626" s="302">
        <v>81</v>
      </c>
      <c r="T626" s="299">
        <v>71</v>
      </c>
      <c r="U626" s="299">
        <f t="shared" si="8"/>
        <v>10</v>
      </c>
      <c r="V626" s="299">
        <f t="shared" si="9"/>
        <v>76</v>
      </c>
      <c r="W626" s="301">
        <f t="shared" si="10"/>
        <v>-19</v>
      </c>
      <c r="X626" s="304" t="s">
        <v>1609</v>
      </c>
      <c r="Y626" s="304" t="s">
        <v>3216</v>
      </c>
      <c r="Z626" s="304" t="s">
        <v>1541</v>
      </c>
      <c r="AA626" s="295">
        <v>27.32</v>
      </c>
      <c r="AB626" s="292">
        <f t="shared" si="26"/>
        <v>27320000</v>
      </c>
      <c r="AC626" s="292">
        <f t="shared" si="15"/>
        <v>85470000</v>
      </c>
      <c r="AD626" s="295">
        <v>213.8</v>
      </c>
      <c r="AE626" s="305">
        <f t="shared" si="29"/>
        <v>213800000</v>
      </c>
      <c r="AF626" s="306">
        <f t="shared" si="12"/>
        <v>0.24836363636363637</v>
      </c>
      <c r="AG626" s="304"/>
      <c r="AH626" s="304"/>
      <c r="AI626" s="323" t="s">
        <v>4380</v>
      </c>
      <c r="AJ626" s="302"/>
    </row>
    <row r="627" spans="1:36">
      <c r="A627" s="308" t="s">
        <v>4297</v>
      </c>
      <c r="B627" s="305">
        <f t="shared" si="23"/>
        <v>132.28</v>
      </c>
      <c r="C627" s="293">
        <f t="shared" si="1"/>
        <v>1.1023333333333334</v>
      </c>
      <c r="D627" s="294">
        <f t="shared" si="2"/>
        <v>1.1023333333333334</v>
      </c>
      <c r="E627" s="295">
        <v>120</v>
      </c>
      <c r="F627" s="295">
        <v>98.78</v>
      </c>
      <c r="G627" s="297">
        <f t="shared" si="4"/>
        <v>0.74674931962503777</v>
      </c>
      <c r="H627" s="296">
        <f t="shared" si="5"/>
        <v>129.04</v>
      </c>
      <c r="I627" s="298">
        <f t="shared" si="6"/>
        <v>0.97550650136074979</v>
      </c>
      <c r="J627" s="315">
        <f t="shared" si="39"/>
        <v>132280000</v>
      </c>
      <c r="K627" s="299">
        <v>2011</v>
      </c>
      <c r="L627" s="300" t="s">
        <v>18</v>
      </c>
      <c r="M627" s="316"/>
      <c r="N627" s="316"/>
      <c r="O627" s="316"/>
      <c r="P627" s="316">
        <v>44</v>
      </c>
      <c r="Q627" s="302">
        <v>39</v>
      </c>
      <c r="R627" s="321">
        <f t="shared" si="7"/>
        <v>41.5</v>
      </c>
      <c r="S627" s="302">
        <v>47</v>
      </c>
      <c r="T627" s="299">
        <v>57</v>
      </c>
      <c r="U627" s="312">
        <f t="shared" si="8"/>
        <v>-10</v>
      </c>
      <c r="V627" s="312">
        <f t="shared" si="9"/>
        <v>52</v>
      </c>
      <c r="W627" s="312">
        <f t="shared" si="10"/>
        <v>-10.5</v>
      </c>
      <c r="X627" s="304" t="s">
        <v>1609</v>
      </c>
      <c r="Y627" s="304" t="s">
        <v>1965</v>
      </c>
      <c r="Z627" s="304" t="s">
        <v>1541</v>
      </c>
      <c r="AA627" s="295">
        <v>33.5</v>
      </c>
      <c r="AB627" s="292">
        <f t="shared" si="26"/>
        <v>33500000</v>
      </c>
      <c r="AC627" s="292">
        <f t="shared" si="15"/>
        <v>98780000</v>
      </c>
      <c r="AD627" s="295">
        <v>129.04</v>
      </c>
      <c r="AE627" s="305">
        <f t="shared" si="29"/>
        <v>129039999.99999999</v>
      </c>
      <c r="AF627" s="306">
        <f t="shared" si="12"/>
        <v>0.27916666666666667</v>
      </c>
      <c r="AG627" s="304"/>
      <c r="AH627" s="304"/>
      <c r="AI627" s="323" t="s">
        <v>4298</v>
      </c>
      <c r="AJ627" s="302"/>
    </row>
    <row r="628" spans="1:36">
      <c r="A628" s="291" t="s">
        <v>268</v>
      </c>
      <c r="B628" s="315">
        <v>626.13</v>
      </c>
      <c r="C628" s="293">
        <f t="shared" si="1"/>
        <v>5.0090399999999997</v>
      </c>
      <c r="D628" s="294">
        <f t="shared" si="2"/>
        <v>5.0090399999999997</v>
      </c>
      <c r="E628" s="295">
        <v>125</v>
      </c>
      <c r="F628" s="295">
        <v>209.4</v>
      </c>
      <c r="G628" s="297">
        <f t="shared" si="4"/>
        <v>0.33443534090364624</v>
      </c>
      <c r="H628" s="296">
        <f t="shared" si="5"/>
        <v>416.3</v>
      </c>
      <c r="I628" s="298">
        <f t="shared" si="6"/>
        <v>0.66487790075543418</v>
      </c>
      <c r="J628" s="292">
        <f>B628*1000000</f>
        <v>626130000</v>
      </c>
      <c r="K628" s="299">
        <v>2011</v>
      </c>
      <c r="L628" s="300" t="s">
        <v>18</v>
      </c>
      <c r="M628" s="316"/>
      <c r="N628" s="316"/>
      <c r="O628" s="316"/>
      <c r="P628" s="316">
        <v>78</v>
      </c>
      <c r="Q628" s="302">
        <v>67</v>
      </c>
      <c r="R628" s="321">
        <f t="shared" si="7"/>
        <v>72.5</v>
      </c>
      <c r="S628" s="302">
        <v>83</v>
      </c>
      <c r="T628" s="299">
        <v>74</v>
      </c>
      <c r="U628" s="292">
        <f t="shared" si="8"/>
        <v>9</v>
      </c>
      <c r="V628" s="299">
        <f t="shared" si="9"/>
        <v>78.5</v>
      </c>
      <c r="W628" s="321">
        <f t="shared" si="10"/>
        <v>-6</v>
      </c>
      <c r="X628" s="304" t="s">
        <v>1609</v>
      </c>
      <c r="Y628" s="304" t="s">
        <v>1815</v>
      </c>
      <c r="Z628" s="304" t="s">
        <v>1557</v>
      </c>
      <c r="AA628" s="295">
        <v>86.19</v>
      </c>
      <c r="AB628" s="292">
        <f t="shared" si="26"/>
        <v>86190000</v>
      </c>
      <c r="AC628" s="292">
        <f t="shared" si="15"/>
        <v>209400000</v>
      </c>
      <c r="AD628" s="295">
        <v>416.3</v>
      </c>
      <c r="AE628" s="305">
        <f t="shared" si="29"/>
        <v>416300000</v>
      </c>
      <c r="AF628" s="306">
        <f t="shared" si="12"/>
        <v>0.68952000000000002</v>
      </c>
      <c r="AG628" s="304"/>
      <c r="AH628" s="304"/>
      <c r="AI628" s="323" t="s">
        <v>2227</v>
      </c>
      <c r="AJ628" s="302"/>
    </row>
    <row r="629" spans="1:36">
      <c r="A629" s="291" t="s">
        <v>2347</v>
      </c>
      <c r="B629" s="305">
        <f t="shared" ref="B629:B693" si="40">J629/1000000</f>
        <v>550.20000000000005</v>
      </c>
      <c r="C629" s="293">
        <f t="shared" si="1"/>
        <v>4.4016000000000002</v>
      </c>
      <c r="D629" s="294">
        <f t="shared" si="2"/>
        <v>4.4016000000000002</v>
      </c>
      <c r="E629" s="295">
        <v>125</v>
      </c>
      <c r="F629" s="295">
        <v>381.01</v>
      </c>
      <c r="G629" s="297">
        <f t="shared" si="4"/>
        <v>0.69249363867684466</v>
      </c>
      <c r="H629" s="296">
        <f t="shared" si="5"/>
        <v>960.5</v>
      </c>
      <c r="I629" s="298">
        <f t="shared" si="6"/>
        <v>1.7457288258814976</v>
      </c>
      <c r="J629" s="315">
        <f>SUM(AB629:AC629)</f>
        <v>550200000</v>
      </c>
      <c r="K629" s="299">
        <v>2011</v>
      </c>
      <c r="L629" s="300" t="s">
        <v>18</v>
      </c>
      <c r="M629" s="316"/>
      <c r="N629" s="316"/>
      <c r="O629" s="316"/>
      <c r="P629" s="316">
        <v>96</v>
      </c>
      <c r="Q629" s="302">
        <v>87</v>
      </c>
      <c r="R629" s="321">
        <f t="shared" si="7"/>
        <v>91.5</v>
      </c>
      <c r="S629" s="302">
        <v>92</v>
      </c>
      <c r="T629" s="299">
        <v>80</v>
      </c>
      <c r="U629" s="292">
        <f t="shared" si="8"/>
        <v>12</v>
      </c>
      <c r="V629" s="299">
        <f t="shared" si="9"/>
        <v>86</v>
      </c>
      <c r="W629" s="321">
        <f t="shared" si="10"/>
        <v>5.5</v>
      </c>
      <c r="X629" s="304" t="s">
        <v>1701</v>
      </c>
      <c r="Y629" s="304" t="s">
        <v>2348</v>
      </c>
      <c r="Z629" s="304" t="s">
        <v>1557</v>
      </c>
      <c r="AA629" s="295">
        <v>169.19</v>
      </c>
      <c r="AB629" s="292">
        <f t="shared" si="26"/>
        <v>169190000</v>
      </c>
      <c r="AC629" s="292">
        <f t="shared" si="15"/>
        <v>381010000</v>
      </c>
      <c r="AD629" s="295">
        <v>960.5</v>
      </c>
      <c r="AE629" s="305">
        <f t="shared" si="29"/>
        <v>960500000</v>
      </c>
      <c r="AF629" s="306">
        <f t="shared" si="12"/>
        <v>1.3535200000000001</v>
      </c>
      <c r="AG629" s="304"/>
      <c r="AH629" s="304"/>
      <c r="AI629" s="323" t="s">
        <v>2349</v>
      </c>
      <c r="AJ629" s="302"/>
    </row>
    <row r="630" spans="1:36">
      <c r="A630" s="308" t="s">
        <v>3693</v>
      </c>
      <c r="B630" s="305">
        <f t="shared" si="40"/>
        <v>226.48</v>
      </c>
      <c r="C630" s="293">
        <f t="shared" si="1"/>
        <v>1.8118399999999999</v>
      </c>
      <c r="D630" s="294">
        <f t="shared" si="2"/>
        <v>1.8118399999999999</v>
      </c>
      <c r="E630" s="295">
        <v>125</v>
      </c>
      <c r="F630" s="295">
        <v>186.85</v>
      </c>
      <c r="G630" s="297">
        <f t="shared" si="4"/>
        <v>0.82501766160367362</v>
      </c>
      <c r="H630" s="296">
        <f t="shared" si="5"/>
        <v>358.6</v>
      </c>
      <c r="I630" s="298">
        <f t="shared" si="6"/>
        <v>1.5833627693394561</v>
      </c>
      <c r="J630" s="315">
        <f>SUM(AB630:AC630)</f>
        <v>226480000</v>
      </c>
      <c r="K630" s="299">
        <v>2011</v>
      </c>
      <c r="L630" s="300" t="s">
        <v>18</v>
      </c>
      <c r="M630" s="316"/>
      <c r="N630" s="316"/>
      <c r="O630" s="316"/>
      <c r="P630" s="316">
        <v>60</v>
      </c>
      <c r="Q630" s="302">
        <v>48</v>
      </c>
      <c r="R630" s="321">
        <f t="shared" si="7"/>
        <v>54</v>
      </c>
      <c r="S630" s="302">
        <v>79</v>
      </c>
      <c r="T630" s="299">
        <v>74</v>
      </c>
      <c r="U630" s="292">
        <f t="shared" si="8"/>
        <v>5</v>
      </c>
      <c r="V630" s="299">
        <f t="shared" si="9"/>
        <v>76.5</v>
      </c>
      <c r="W630" s="321">
        <f t="shared" si="10"/>
        <v>-22.5</v>
      </c>
      <c r="X630" s="304" t="s">
        <v>1609</v>
      </c>
      <c r="Y630" s="304" t="s">
        <v>2118</v>
      </c>
      <c r="Z630" s="304" t="s">
        <v>1557</v>
      </c>
      <c r="AA630" s="295">
        <v>39.630000000000003</v>
      </c>
      <c r="AB630" s="292">
        <f t="shared" si="26"/>
        <v>39630000</v>
      </c>
      <c r="AC630" s="292">
        <f t="shared" si="15"/>
        <v>186850000</v>
      </c>
      <c r="AD630" s="295">
        <v>358.6</v>
      </c>
      <c r="AE630" s="305">
        <f t="shared" si="29"/>
        <v>358600000</v>
      </c>
      <c r="AF630" s="306">
        <f t="shared" si="12"/>
        <v>0.31704000000000004</v>
      </c>
      <c r="AG630" s="304"/>
      <c r="AH630" s="304"/>
      <c r="AI630" s="304"/>
      <c r="AJ630" s="302"/>
    </row>
    <row r="631" spans="1:36">
      <c r="A631" s="308" t="s">
        <v>4046</v>
      </c>
      <c r="B631" s="305">
        <f t="shared" si="40"/>
        <v>183.34</v>
      </c>
      <c r="C631" s="293">
        <f t="shared" si="1"/>
        <v>1.4103076923076923</v>
      </c>
      <c r="D631" s="294">
        <f t="shared" si="2"/>
        <v>1.4103076923076923</v>
      </c>
      <c r="E631" s="295">
        <v>130</v>
      </c>
      <c r="F631" s="295">
        <v>149.26</v>
      </c>
      <c r="G631" s="297">
        <f t="shared" si="4"/>
        <v>0.81411585033271516</v>
      </c>
      <c r="H631" s="296">
        <f t="shared" si="5"/>
        <v>405.72999999999996</v>
      </c>
      <c r="I631" s="298">
        <f t="shared" si="6"/>
        <v>2.212992254827097</v>
      </c>
      <c r="J631" s="315">
        <f>SUM(AB631:AC631)</f>
        <v>183340000</v>
      </c>
      <c r="K631" s="299">
        <v>2011</v>
      </c>
      <c r="L631" s="300" t="s">
        <v>18</v>
      </c>
      <c r="M631" s="316"/>
      <c r="N631" s="316"/>
      <c r="O631" s="316"/>
      <c r="P631" s="316">
        <v>83</v>
      </c>
      <c r="Q631" s="302">
        <v>65</v>
      </c>
      <c r="R631" s="321">
        <f t="shared" si="7"/>
        <v>74</v>
      </c>
      <c r="S631" s="302">
        <v>76</v>
      </c>
      <c r="T631" s="299">
        <v>73</v>
      </c>
      <c r="U631" s="292">
        <f t="shared" si="8"/>
        <v>3</v>
      </c>
      <c r="V631" s="299">
        <f t="shared" si="9"/>
        <v>74.5</v>
      </c>
      <c r="W631" s="321">
        <f t="shared" si="10"/>
        <v>-0.5</v>
      </c>
      <c r="X631" s="304" t="s">
        <v>1601</v>
      </c>
      <c r="Y631" s="304" t="s">
        <v>1806</v>
      </c>
      <c r="Z631" s="304" t="s">
        <v>1541</v>
      </c>
      <c r="AA631" s="295">
        <v>34.08</v>
      </c>
      <c r="AB631" s="292">
        <f t="shared" si="26"/>
        <v>34080000</v>
      </c>
      <c r="AC631" s="292">
        <f t="shared" si="15"/>
        <v>149260000</v>
      </c>
      <c r="AD631" s="295">
        <v>405.73</v>
      </c>
      <c r="AE631" s="305">
        <f t="shared" si="29"/>
        <v>405730000</v>
      </c>
      <c r="AF631" s="306">
        <f t="shared" si="12"/>
        <v>0.26215384615384613</v>
      </c>
      <c r="AG631" s="304"/>
      <c r="AH631" s="304"/>
      <c r="AI631" s="323" t="s">
        <v>4047</v>
      </c>
      <c r="AJ631" s="302"/>
    </row>
    <row r="632" spans="1:36">
      <c r="A632" s="308" t="s">
        <v>949</v>
      </c>
      <c r="B632" s="305">
        <f t="shared" si="40"/>
        <v>87.311000000000007</v>
      </c>
      <c r="C632" s="293">
        <f t="shared" si="1"/>
        <v>0.67162307692307699</v>
      </c>
      <c r="D632" s="294">
        <f t="shared" si="2"/>
        <v>0.67162307692307699</v>
      </c>
      <c r="E632" s="295">
        <v>130</v>
      </c>
      <c r="F632" s="295">
        <v>77.590999999999994</v>
      </c>
      <c r="G632" s="297">
        <f t="shared" si="4"/>
        <v>0.88867382116800853</v>
      </c>
      <c r="H632" s="296">
        <f t="shared" si="5"/>
        <v>296.40200000000004</v>
      </c>
      <c r="I632" s="298">
        <f t="shared" si="6"/>
        <v>3.3947841623621309</v>
      </c>
      <c r="J632" s="315">
        <f>SUM(AB632:AC632)</f>
        <v>87311000</v>
      </c>
      <c r="K632" s="299">
        <v>2011</v>
      </c>
      <c r="L632" s="300" t="s">
        <v>18</v>
      </c>
      <c r="M632" s="316"/>
      <c r="N632" s="316"/>
      <c r="O632" s="316"/>
      <c r="P632" s="316">
        <v>74</v>
      </c>
      <c r="Q632" s="302">
        <v>68</v>
      </c>
      <c r="R632" s="321">
        <f t="shared" si="7"/>
        <v>71</v>
      </c>
      <c r="S632" s="302">
        <v>78</v>
      </c>
      <c r="T632" s="299">
        <v>77</v>
      </c>
      <c r="U632" s="292">
        <f t="shared" si="8"/>
        <v>1</v>
      </c>
      <c r="V632" s="299">
        <f t="shared" si="9"/>
        <v>77.5</v>
      </c>
      <c r="W632" s="321">
        <f t="shared" si="10"/>
        <v>-6.5</v>
      </c>
      <c r="X632" s="304" t="s">
        <v>1601</v>
      </c>
      <c r="Y632" s="304" t="s">
        <v>1782</v>
      </c>
      <c r="Z632" s="304" t="s">
        <v>1541</v>
      </c>
      <c r="AA632" s="295">
        <v>9.7200000000000006</v>
      </c>
      <c r="AB632" s="292">
        <f t="shared" si="26"/>
        <v>9720000</v>
      </c>
      <c r="AC632" s="292">
        <f t="shared" si="15"/>
        <v>77591000</v>
      </c>
      <c r="AD632" s="295">
        <v>296.40199999999999</v>
      </c>
      <c r="AE632" s="305">
        <f t="shared" si="29"/>
        <v>296402000</v>
      </c>
      <c r="AF632" s="306">
        <f t="shared" si="12"/>
        <v>7.4769230769230768E-2</v>
      </c>
      <c r="AG632" s="304"/>
      <c r="AH632" s="304"/>
      <c r="AI632" s="323" t="s">
        <v>4617</v>
      </c>
      <c r="AJ632" s="302"/>
    </row>
    <row r="633" spans="1:36">
      <c r="A633" s="308" t="s">
        <v>4214</v>
      </c>
      <c r="B633" s="305">
        <f t="shared" si="40"/>
        <v>161.56</v>
      </c>
      <c r="C633" s="293">
        <f t="shared" si="1"/>
        <v>1.1967407407407407</v>
      </c>
      <c r="D633" s="294">
        <f t="shared" si="2"/>
        <v>1.1967407407407407</v>
      </c>
      <c r="E633" s="295">
        <v>135</v>
      </c>
      <c r="F633" s="295">
        <v>123.48</v>
      </c>
      <c r="G633" s="297">
        <f t="shared" si="4"/>
        <v>0.76429809358752165</v>
      </c>
      <c r="H633" s="296">
        <f t="shared" si="5"/>
        <v>122.25</v>
      </c>
      <c r="I633" s="298">
        <f t="shared" si="6"/>
        <v>0.75668482297598416</v>
      </c>
      <c r="J633" s="315">
        <f t="shared" ref="J633:J635" si="41">SUM(AB633:AC633)</f>
        <v>161560000</v>
      </c>
      <c r="K633" s="299">
        <v>2011</v>
      </c>
      <c r="L633" s="300" t="s">
        <v>18</v>
      </c>
      <c r="M633" s="316"/>
      <c r="N633" s="316"/>
      <c r="O633" s="316"/>
      <c r="P633" s="316">
        <v>88</v>
      </c>
      <c r="Q633" s="302">
        <v>75</v>
      </c>
      <c r="R633" s="321">
        <f t="shared" si="7"/>
        <v>81.5</v>
      </c>
      <c r="S633" s="302">
        <v>69</v>
      </c>
      <c r="T633" s="299">
        <v>74</v>
      </c>
      <c r="U633" s="312">
        <f t="shared" si="8"/>
        <v>-5</v>
      </c>
      <c r="V633" s="312">
        <f t="shared" si="9"/>
        <v>71.5</v>
      </c>
      <c r="W633" s="312">
        <f t="shared" si="10"/>
        <v>10</v>
      </c>
      <c r="X633" s="304" t="s">
        <v>1601</v>
      </c>
      <c r="Y633" s="304" t="s">
        <v>1806</v>
      </c>
      <c r="Z633" s="304" t="s">
        <v>1547</v>
      </c>
      <c r="AA633" s="295">
        <v>38.08</v>
      </c>
      <c r="AB633" s="292">
        <f t="shared" si="26"/>
        <v>38080000</v>
      </c>
      <c r="AC633" s="292">
        <f t="shared" si="15"/>
        <v>123480000</v>
      </c>
      <c r="AD633" s="295">
        <v>122.25</v>
      </c>
      <c r="AE633" s="305">
        <f t="shared" si="29"/>
        <v>122250000</v>
      </c>
      <c r="AF633" s="306">
        <f t="shared" si="12"/>
        <v>0.28207407407407409</v>
      </c>
      <c r="AG633" s="304" t="s">
        <v>1615</v>
      </c>
      <c r="AH633" s="313" t="s">
        <v>4215</v>
      </c>
      <c r="AI633" s="323" t="s">
        <v>4216</v>
      </c>
      <c r="AJ633" s="302"/>
    </row>
    <row r="634" spans="1:36">
      <c r="A634" s="308" t="s">
        <v>4643</v>
      </c>
      <c r="B634" s="305">
        <f t="shared" si="40"/>
        <v>85.25</v>
      </c>
      <c r="C634" s="293">
        <f t="shared" si="1"/>
        <v>0.63148148148148153</v>
      </c>
      <c r="D634" s="294">
        <f t="shared" si="2"/>
        <v>0.63148148148148153</v>
      </c>
      <c r="E634" s="295">
        <v>135</v>
      </c>
      <c r="F634" s="295">
        <v>64.010000000000005</v>
      </c>
      <c r="G634" s="297">
        <f t="shared" si="4"/>
        <v>0.75085043988269806</v>
      </c>
      <c r="H634" s="296">
        <f t="shared" si="5"/>
        <v>86.399999999999991</v>
      </c>
      <c r="I634" s="298">
        <f t="shared" si="6"/>
        <v>1.0134897360703812</v>
      </c>
      <c r="J634" s="315">
        <f t="shared" si="41"/>
        <v>85250000</v>
      </c>
      <c r="K634" s="299">
        <v>2011</v>
      </c>
      <c r="L634" s="300" t="s">
        <v>18</v>
      </c>
      <c r="M634" s="316"/>
      <c r="N634" s="316"/>
      <c r="O634" s="316"/>
      <c r="P634" s="316">
        <v>41</v>
      </c>
      <c r="Q634" s="302">
        <v>50</v>
      </c>
      <c r="R634" s="321">
        <f t="shared" si="7"/>
        <v>45.5</v>
      </c>
      <c r="S634" s="302">
        <v>59</v>
      </c>
      <c r="T634" s="299">
        <v>56</v>
      </c>
      <c r="U634" s="312">
        <f t="shared" si="8"/>
        <v>3</v>
      </c>
      <c r="V634" s="312">
        <f t="shared" si="9"/>
        <v>57.5</v>
      </c>
      <c r="W634" s="312">
        <f t="shared" si="10"/>
        <v>-12</v>
      </c>
      <c r="X634" s="304" t="s">
        <v>1601</v>
      </c>
      <c r="Y634" s="304" t="s">
        <v>2113</v>
      </c>
      <c r="Z634" s="304" t="s">
        <v>1557</v>
      </c>
      <c r="AA634" s="295">
        <v>21.24</v>
      </c>
      <c r="AB634" s="292">
        <f t="shared" si="26"/>
        <v>21240000</v>
      </c>
      <c r="AC634" s="292">
        <f t="shared" si="15"/>
        <v>64010000.000000007</v>
      </c>
      <c r="AD634" s="295">
        <v>86.4</v>
      </c>
      <c r="AE634" s="305">
        <f t="shared" si="29"/>
        <v>86400000</v>
      </c>
      <c r="AF634" s="306">
        <f t="shared" si="12"/>
        <v>0.15733333333333333</v>
      </c>
      <c r="AG634" s="304"/>
      <c r="AH634" s="304"/>
      <c r="AI634" s="323" t="s">
        <v>4644</v>
      </c>
      <c r="AJ634" s="302"/>
    </row>
    <row r="635" spans="1:36">
      <c r="A635" s="308" t="s">
        <v>161</v>
      </c>
      <c r="B635" s="305">
        <f t="shared" si="40"/>
        <v>241.71</v>
      </c>
      <c r="C635" s="293">
        <f t="shared" si="1"/>
        <v>1.7265000000000001</v>
      </c>
      <c r="D635" s="294">
        <f t="shared" si="2"/>
        <v>1.7265000000000001</v>
      </c>
      <c r="E635" s="295">
        <v>140</v>
      </c>
      <c r="F635" s="295">
        <v>176.65</v>
      </c>
      <c r="G635" s="297">
        <f t="shared" si="4"/>
        <v>0.73083447106036159</v>
      </c>
      <c r="H635" s="296">
        <f t="shared" si="5"/>
        <v>193.92000000000002</v>
      </c>
      <c r="I635" s="298">
        <f t="shared" si="6"/>
        <v>0.80228372843490137</v>
      </c>
      <c r="J635" s="315">
        <f t="shared" si="41"/>
        <v>241710000</v>
      </c>
      <c r="K635" s="299">
        <v>2011</v>
      </c>
      <c r="L635" s="300" t="s">
        <v>18</v>
      </c>
      <c r="M635" s="316"/>
      <c r="N635" s="316"/>
      <c r="O635" s="316"/>
      <c r="P635" s="316">
        <v>78</v>
      </c>
      <c r="Q635" s="302">
        <v>66</v>
      </c>
      <c r="R635" s="301">
        <f t="shared" si="7"/>
        <v>72</v>
      </c>
      <c r="S635" s="302">
        <v>75</v>
      </c>
      <c r="T635" s="299">
        <v>69</v>
      </c>
      <c r="U635" s="299">
        <f t="shared" si="8"/>
        <v>6</v>
      </c>
      <c r="V635" s="299">
        <f t="shared" si="9"/>
        <v>72</v>
      </c>
      <c r="W635" s="301">
        <f t="shared" si="10"/>
        <v>0</v>
      </c>
      <c r="X635" s="304" t="s">
        <v>1609</v>
      </c>
      <c r="Y635" s="304" t="s">
        <v>2194</v>
      </c>
      <c r="Z635" s="304" t="s">
        <v>1541</v>
      </c>
      <c r="AA635" s="295">
        <v>65.06</v>
      </c>
      <c r="AB635" s="292">
        <f t="shared" si="26"/>
        <v>65060000</v>
      </c>
      <c r="AC635" s="292">
        <f t="shared" si="15"/>
        <v>176650000</v>
      </c>
      <c r="AD635" s="295">
        <v>193.92</v>
      </c>
      <c r="AE635" s="305">
        <f t="shared" si="29"/>
        <v>193920000</v>
      </c>
      <c r="AF635" s="306">
        <f t="shared" si="12"/>
        <v>0.46471428571428575</v>
      </c>
      <c r="AG635" s="304"/>
      <c r="AH635" s="304"/>
      <c r="AI635" s="323" t="s">
        <v>3772</v>
      </c>
      <c r="AJ635" s="302"/>
    </row>
    <row r="636" spans="1:36">
      <c r="A636" s="308" t="s">
        <v>3821</v>
      </c>
      <c r="B636" s="305">
        <f t="shared" si="40"/>
        <v>238.94</v>
      </c>
      <c r="C636" s="293">
        <f t="shared" si="1"/>
        <v>1.6478620689655172</v>
      </c>
      <c r="D636" s="294">
        <f t="shared" si="2"/>
        <v>1.6478620689655172</v>
      </c>
      <c r="E636" s="295">
        <v>145</v>
      </c>
      <c r="F636" s="295">
        <v>209.39</v>
      </c>
      <c r="G636" s="297">
        <f t="shared" si="4"/>
        <v>0.87632878546915538</v>
      </c>
      <c r="H636" s="296">
        <f t="shared" si="5"/>
        <v>485.31999999999994</v>
      </c>
      <c r="I636" s="298">
        <f t="shared" si="6"/>
        <v>2.0311375240646186</v>
      </c>
      <c r="J636" s="315">
        <f>SUM(AB636:AC636)</f>
        <v>238940000</v>
      </c>
      <c r="K636" s="299">
        <v>2011</v>
      </c>
      <c r="L636" s="300" t="s">
        <v>18</v>
      </c>
      <c r="M636" s="316"/>
      <c r="N636" s="316"/>
      <c r="O636" s="316"/>
      <c r="P636" s="316">
        <v>93</v>
      </c>
      <c r="Q636" s="302">
        <v>73</v>
      </c>
      <c r="R636" s="321">
        <f t="shared" si="7"/>
        <v>83</v>
      </c>
      <c r="S636" s="302">
        <v>86</v>
      </c>
      <c r="T636" s="299">
        <v>76</v>
      </c>
      <c r="U636" s="292">
        <f t="shared" si="8"/>
        <v>10</v>
      </c>
      <c r="V636" s="299">
        <f t="shared" si="9"/>
        <v>81</v>
      </c>
      <c r="W636" s="321">
        <f t="shared" si="10"/>
        <v>2</v>
      </c>
      <c r="X636" s="304" t="s">
        <v>1609</v>
      </c>
      <c r="Y636" s="304" t="s">
        <v>2189</v>
      </c>
      <c r="Z636" s="304" t="s">
        <v>1557</v>
      </c>
      <c r="AA636" s="295">
        <v>29.55</v>
      </c>
      <c r="AB636" s="292">
        <f t="shared" si="26"/>
        <v>29550000</v>
      </c>
      <c r="AC636" s="292">
        <f t="shared" si="15"/>
        <v>209390000</v>
      </c>
      <c r="AD636" s="295">
        <v>485.32</v>
      </c>
      <c r="AE636" s="305">
        <f t="shared" si="29"/>
        <v>485320000</v>
      </c>
      <c r="AF636" s="306">
        <f t="shared" si="12"/>
        <v>0.20379310344827586</v>
      </c>
      <c r="AG636" s="304"/>
      <c r="AH636" s="304"/>
      <c r="AI636" s="323" t="s">
        <v>3822</v>
      </c>
      <c r="AJ636" s="302"/>
    </row>
    <row r="637" spans="1:36">
      <c r="A637" s="308" t="s">
        <v>1207</v>
      </c>
      <c r="B637" s="305">
        <f t="shared" si="40"/>
        <v>246.75</v>
      </c>
      <c r="C637" s="293">
        <f t="shared" si="1"/>
        <v>1.645</v>
      </c>
      <c r="D637" s="294">
        <f t="shared" si="2"/>
        <v>1.645</v>
      </c>
      <c r="E637" s="295">
        <v>150</v>
      </c>
      <c r="F637" s="295">
        <v>181.03</v>
      </c>
      <c r="G637" s="297">
        <f t="shared" si="4"/>
        <v>0.73365754812563322</v>
      </c>
      <c r="H637" s="296">
        <f t="shared" si="5"/>
        <v>268.29000000000002</v>
      </c>
      <c r="I637" s="298">
        <f t="shared" si="6"/>
        <v>1.0872948328267478</v>
      </c>
      <c r="J637" s="315">
        <f t="shared" ref="J637:J638" si="42">SUM(AB637:AC637)</f>
        <v>246750000</v>
      </c>
      <c r="K637" s="299">
        <v>2011</v>
      </c>
      <c r="L637" s="300" t="s">
        <v>18</v>
      </c>
      <c r="M637" s="316"/>
      <c r="N637" s="316"/>
      <c r="O637" s="316"/>
      <c r="P637" s="316">
        <v>77</v>
      </c>
      <c r="Q637" s="302">
        <v>57</v>
      </c>
      <c r="R637" s="321">
        <f t="shared" si="7"/>
        <v>67</v>
      </c>
      <c r="S637" s="302">
        <v>80</v>
      </c>
      <c r="T637" s="299">
        <v>69</v>
      </c>
      <c r="U637" s="292">
        <f t="shared" si="8"/>
        <v>11</v>
      </c>
      <c r="V637" s="299">
        <f t="shared" si="9"/>
        <v>74.5</v>
      </c>
      <c r="W637" s="321">
        <f t="shared" si="10"/>
        <v>-7.5</v>
      </c>
      <c r="X637" s="304" t="s">
        <v>1609</v>
      </c>
      <c r="Y637" s="304" t="s">
        <v>1723</v>
      </c>
      <c r="Z637" s="304" t="s">
        <v>1541</v>
      </c>
      <c r="AA637" s="295">
        <v>65.72</v>
      </c>
      <c r="AB637" s="292">
        <f t="shared" si="26"/>
        <v>65720000</v>
      </c>
      <c r="AC637" s="292">
        <f t="shared" si="15"/>
        <v>181030000</v>
      </c>
      <c r="AD637" s="295">
        <v>268.29000000000002</v>
      </c>
      <c r="AE637" s="305">
        <f t="shared" si="29"/>
        <v>268290000.00000003</v>
      </c>
      <c r="AF637" s="306">
        <f t="shared" si="12"/>
        <v>0.43813333333333332</v>
      </c>
      <c r="AG637" s="304"/>
      <c r="AH637" s="304"/>
      <c r="AI637" s="323" t="s">
        <v>3823</v>
      </c>
      <c r="AJ637" s="302"/>
    </row>
    <row r="638" spans="1:36">
      <c r="A638" s="308" t="s">
        <v>504</v>
      </c>
      <c r="B638" s="305">
        <f t="shared" si="40"/>
        <v>212.91</v>
      </c>
      <c r="C638" s="293">
        <f t="shared" si="1"/>
        <v>1.4194</v>
      </c>
      <c r="D638" s="294">
        <f t="shared" si="2"/>
        <v>1.4194</v>
      </c>
      <c r="E638" s="295">
        <v>150</v>
      </c>
      <c r="F638" s="295">
        <v>165.25</v>
      </c>
      <c r="G638" s="297">
        <f t="shared" si="4"/>
        <v>0.77614954675684567</v>
      </c>
      <c r="H638" s="296">
        <f t="shared" si="5"/>
        <v>500.43999999999994</v>
      </c>
      <c r="I638" s="298">
        <f t="shared" si="6"/>
        <v>2.3504767272556477</v>
      </c>
      <c r="J638" s="315">
        <f t="shared" si="42"/>
        <v>212910000</v>
      </c>
      <c r="K638" s="299">
        <v>2011</v>
      </c>
      <c r="L638" s="300" t="s">
        <v>18</v>
      </c>
      <c r="M638" s="316"/>
      <c r="N638" s="316"/>
      <c r="O638" s="316"/>
      <c r="P638" s="316">
        <v>82</v>
      </c>
      <c r="Q638" s="302">
        <v>67</v>
      </c>
      <c r="R638" s="321">
        <f t="shared" si="7"/>
        <v>74.5</v>
      </c>
      <c r="S638" s="302">
        <v>80</v>
      </c>
      <c r="T638" s="299">
        <v>76</v>
      </c>
      <c r="U638" s="292">
        <f t="shared" si="8"/>
        <v>4</v>
      </c>
      <c r="V638" s="299">
        <f t="shared" si="9"/>
        <v>78</v>
      </c>
      <c r="W638" s="321">
        <f t="shared" si="10"/>
        <v>-3.5</v>
      </c>
      <c r="X638" s="304" t="s">
        <v>1601</v>
      </c>
      <c r="Y638" s="304" t="s">
        <v>1782</v>
      </c>
      <c r="Z638" s="304" t="s">
        <v>1557</v>
      </c>
      <c r="AA638" s="295">
        <v>47.66</v>
      </c>
      <c r="AB638" s="292">
        <f t="shared" si="26"/>
        <v>47660000</v>
      </c>
      <c r="AC638" s="292">
        <f t="shared" si="15"/>
        <v>165250000</v>
      </c>
      <c r="AD638" s="295">
        <v>500.44</v>
      </c>
      <c r="AE638" s="305">
        <f t="shared" si="29"/>
        <v>500440000</v>
      </c>
      <c r="AF638" s="306">
        <f t="shared" si="12"/>
        <v>0.31773333333333331</v>
      </c>
      <c r="AG638" s="304"/>
      <c r="AH638" s="304"/>
      <c r="AI638" s="323" t="s">
        <v>4038</v>
      </c>
      <c r="AJ638" s="302"/>
    </row>
    <row r="639" spans="1:36">
      <c r="A639" s="308" t="s">
        <v>4687</v>
      </c>
      <c r="B639" s="305">
        <f t="shared" si="40"/>
        <v>85.224000000000004</v>
      </c>
      <c r="C639" s="293">
        <f t="shared" si="1"/>
        <v>0.56816</v>
      </c>
      <c r="D639" s="294">
        <f t="shared" si="2"/>
        <v>0.56816</v>
      </c>
      <c r="E639" s="295">
        <v>150</v>
      </c>
      <c r="F639" s="295">
        <v>73.864000000000004</v>
      </c>
      <c r="G639" s="297">
        <f t="shared" si="4"/>
        <v>0.86670421477518067</v>
      </c>
      <c r="H639" s="296">
        <f t="shared" si="5"/>
        <v>111.90500000000002</v>
      </c>
      <c r="I639" s="298">
        <f t="shared" si="6"/>
        <v>1.3130690885196659</v>
      </c>
      <c r="J639" s="315">
        <f>SUM(AB639:AC639)</f>
        <v>85224000</v>
      </c>
      <c r="K639" s="299">
        <v>2011</v>
      </c>
      <c r="L639" s="300" t="s">
        <v>18</v>
      </c>
      <c r="M639" s="316"/>
      <c r="N639" s="316"/>
      <c r="O639" s="316"/>
      <c r="P639" s="316">
        <v>93</v>
      </c>
      <c r="Q639" s="302">
        <v>83</v>
      </c>
      <c r="R639" s="321">
        <f t="shared" si="7"/>
        <v>88</v>
      </c>
      <c r="S639" s="302">
        <v>84</v>
      </c>
      <c r="T639" s="299">
        <v>75</v>
      </c>
      <c r="U639" s="312">
        <f t="shared" si="8"/>
        <v>9</v>
      </c>
      <c r="V639" s="312">
        <f t="shared" si="9"/>
        <v>79.5</v>
      </c>
      <c r="W639" s="312">
        <f t="shared" si="10"/>
        <v>8.5</v>
      </c>
      <c r="X639" s="304" t="s">
        <v>1701</v>
      </c>
      <c r="Y639" s="304" t="s">
        <v>4688</v>
      </c>
      <c r="Z639" s="304" t="s">
        <v>1541</v>
      </c>
      <c r="AA639" s="295">
        <v>11.36</v>
      </c>
      <c r="AB639" s="292">
        <f t="shared" si="26"/>
        <v>11360000</v>
      </c>
      <c r="AC639" s="292">
        <f t="shared" si="15"/>
        <v>73864000</v>
      </c>
      <c r="AD639" s="295">
        <v>111.905</v>
      </c>
      <c r="AE639" s="305">
        <f t="shared" si="29"/>
        <v>111905000</v>
      </c>
      <c r="AF639" s="306">
        <f t="shared" si="12"/>
        <v>7.5733333333333333E-2</v>
      </c>
      <c r="AG639" s="304"/>
      <c r="AH639" s="304"/>
      <c r="AI639" s="323" t="s">
        <v>4689</v>
      </c>
      <c r="AJ639" s="302"/>
    </row>
    <row r="640" spans="1:36">
      <c r="A640" s="308" t="s">
        <v>4787</v>
      </c>
      <c r="B640" s="305">
        <f t="shared" si="40"/>
        <v>58.53</v>
      </c>
      <c r="C640" s="293">
        <f t="shared" si="1"/>
        <v>0.39019999999999999</v>
      </c>
      <c r="D640" s="294">
        <f t="shared" si="2"/>
        <v>0.39019999999999999</v>
      </c>
      <c r="E640" s="295">
        <v>150</v>
      </c>
      <c r="F640" s="295">
        <v>46.46</v>
      </c>
      <c r="G640" s="297">
        <f t="shared" si="4"/>
        <v>0.79378096702545708</v>
      </c>
      <c r="H640" s="296">
        <f t="shared" si="5"/>
        <v>100.95</v>
      </c>
      <c r="I640" s="298">
        <f t="shared" si="6"/>
        <v>1.7247565351101999</v>
      </c>
      <c r="J640" s="315">
        <f t="shared" ref="J640:J647" si="43">SUM(AB640:AC640)</f>
        <v>58530000</v>
      </c>
      <c r="K640" s="299">
        <v>2011</v>
      </c>
      <c r="L640" s="300" t="s">
        <v>18</v>
      </c>
      <c r="M640" s="316"/>
      <c r="N640" s="316"/>
      <c r="O640" s="316"/>
      <c r="P640" s="316">
        <v>92</v>
      </c>
      <c r="Q640" s="302">
        <v>69</v>
      </c>
      <c r="R640" s="321">
        <f t="shared" si="7"/>
        <v>80.5</v>
      </c>
      <c r="S640" s="302">
        <v>82</v>
      </c>
      <c r="T640" s="299">
        <v>74</v>
      </c>
      <c r="U640" s="312">
        <f t="shared" si="8"/>
        <v>8</v>
      </c>
      <c r="V640" s="312">
        <f t="shared" si="9"/>
        <v>78</v>
      </c>
      <c r="W640" s="312">
        <f t="shared" si="10"/>
        <v>2.5</v>
      </c>
      <c r="X640" s="304" t="s">
        <v>1601</v>
      </c>
      <c r="Y640" s="304" t="s">
        <v>2113</v>
      </c>
      <c r="Z640" s="304" t="s">
        <v>1547</v>
      </c>
      <c r="AA640" s="295">
        <v>12.07</v>
      </c>
      <c r="AB640" s="292">
        <f t="shared" si="26"/>
        <v>12070000</v>
      </c>
      <c r="AC640" s="292">
        <f t="shared" si="15"/>
        <v>46460000</v>
      </c>
      <c r="AD640" s="295">
        <v>100.95</v>
      </c>
      <c r="AE640" s="305">
        <f t="shared" si="29"/>
        <v>100950000</v>
      </c>
      <c r="AF640" s="306">
        <f t="shared" si="12"/>
        <v>8.0466666666666672E-2</v>
      </c>
      <c r="AG640" s="304"/>
      <c r="AH640" s="304"/>
      <c r="AI640" s="323" t="s">
        <v>4788</v>
      </c>
      <c r="AJ640" s="302"/>
    </row>
    <row r="641" spans="1:36">
      <c r="A641" s="308" t="s">
        <v>4895</v>
      </c>
      <c r="B641" s="305">
        <f t="shared" si="40"/>
        <v>28.3</v>
      </c>
      <c r="C641" s="293">
        <f t="shared" si="1"/>
        <v>0.18866666666666668</v>
      </c>
      <c r="D641" s="294">
        <f t="shared" si="2"/>
        <v>0.18866666666666668</v>
      </c>
      <c r="E641" s="295">
        <v>150</v>
      </c>
      <c r="F641" s="295">
        <v>21.39</v>
      </c>
      <c r="G641" s="297">
        <f t="shared" si="4"/>
        <v>0.75583038869257946</v>
      </c>
      <c r="H641" s="296">
        <f t="shared" si="5"/>
        <v>17.600000000000001</v>
      </c>
      <c r="I641" s="298">
        <f t="shared" si="6"/>
        <v>0.62190812720848054</v>
      </c>
      <c r="J641" s="315">
        <f t="shared" si="43"/>
        <v>28300000</v>
      </c>
      <c r="K641" s="299">
        <v>2011</v>
      </c>
      <c r="L641" s="300" t="s">
        <v>18</v>
      </c>
      <c r="M641" s="316"/>
      <c r="N641" s="316"/>
      <c r="O641" s="316"/>
      <c r="P641" s="316">
        <v>36</v>
      </c>
      <c r="Q641" s="302">
        <v>49</v>
      </c>
      <c r="R641" s="301">
        <f t="shared" si="7"/>
        <v>42.5</v>
      </c>
      <c r="S641" s="302">
        <v>43</v>
      </c>
      <c r="T641" s="299">
        <v>56</v>
      </c>
      <c r="U641" s="299">
        <f t="shared" si="8"/>
        <v>-13</v>
      </c>
      <c r="V641" s="299">
        <f t="shared" si="9"/>
        <v>49.5</v>
      </c>
      <c r="W641" s="301">
        <f t="shared" si="10"/>
        <v>-7</v>
      </c>
      <c r="X641" s="304" t="s">
        <v>1601</v>
      </c>
      <c r="Y641" s="304" t="s">
        <v>1782</v>
      </c>
      <c r="Z641" s="304" t="s">
        <v>1541</v>
      </c>
      <c r="AA641" s="295">
        <v>6.91</v>
      </c>
      <c r="AB641" s="292">
        <f t="shared" si="26"/>
        <v>6910000</v>
      </c>
      <c r="AC641" s="292">
        <f t="shared" si="15"/>
        <v>21390000</v>
      </c>
      <c r="AD641" s="295">
        <v>17.600000000000001</v>
      </c>
      <c r="AE641" s="305">
        <f t="shared" si="29"/>
        <v>17600000</v>
      </c>
      <c r="AF641" s="306">
        <f t="shared" si="12"/>
        <v>4.6066666666666665E-2</v>
      </c>
      <c r="AG641" s="304"/>
      <c r="AH641" s="304"/>
      <c r="AI641" s="323" t="s">
        <v>4896</v>
      </c>
      <c r="AJ641" s="302"/>
    </row>
    <row r="642" spans="1:36">
      <c r="A642" s="308" t="s">
        <v>1339</v>
      </c>
      <c r="B642" s="305">
        <f t="shared" si="40"/>
        <v>201.51</v>
      </c>
      <c r="C642" s="293">
        <f t="shared" si="1"/>
        <v>1.2594375</v>
      </c>
      <c r="D642" s="294">
        <f t="shared" si="2"/>
        <v>1.2594375</v>
      </c>
      <c r="E642" s="295">
        <v>160</v>
      </c>
      <c r="F642" s="295">
        <v>146.41</v>
      </c>
      <c r="G642" s="297">
        <f t="shared" si="4"/>
        <v>0.726564438489405</v>
      </c>
      <c r="H642" s="296">
        <f t="shared" si="5"/>
        <v>207.22</v>
      </c>
      <c r="I642" s="298">
        <f t="shared" si="6"/>
        <v>1.0283360627264155</v>
      </c>
      <c r="J642" s="315">
        <f t="shared" si="43"/>
        <v>201510000</v>
      </c>
      <c r="K642" s="299">
        <v>2011</v>
      </c>
      <c r="L642" s="300" t="s">
        <v>18</v>
      </c>
      <c r="M642" s="316"/>
      <c r="N642" s="316"/>
      <c r="O642" s="316"/>
      <c r="P642" s="316">
        <v>87</v>
      </c>
      <c r="Q642" s="302">
        <v>65</v>
      </c>
      <c r="R642" s="301">
        <f t="shared" si="7"/>
        <v>76</v>
      </c>
      <c r="S642" s="302">
        <v>88</v>
      </c>
      <c r="T642" s="299">
        <v>78</v>
      </c>
      <c r="U642" s="299">
        <f t="shared" si="8"/>
        <v>10</v>
      </c>
      <c r="V642" s="299">
        <f t="shared" si="9"/>
        <v>83</v>
      </c>
      <c r="W642" s="301">
        <f t="shared" si="10"/>
        <v>-7</v>
      </c>
      <c r="X642" s="304" t="s">
        <v>1609</v>
      </c>
      <c r="Y642" s="304" t="s">
        <v>2194</v>
      </c>
      <c r="Z642" s="304" t="s">
        <v>1557</v>
      </c>
      <c r="AA642" s="295">
        <v>55.1</v>
      </c>
      <c r="AB642" s="292">
        <f t="shared" si="26"/>
        <v>55100000</v>
      </c>
      <c r="AC642" s="292">
        <f t="shared" si="15"/>
        <v>146410000</v>
      </c>
      <c r="AD642" s="295">
        <v>207.22</v>
      </c>
      <c r="AE642" s="305">
        <f t="shared" si="29"/>
        <v>207220000</v>
      </c>
      <c r="AF642" s="306">
        <f t="shared" si="12"/>
        <v>0.34437499999999999</v>
      </c>
      <c r="AG642" s="304"/>
      <c r="AH642" s="304"/>
      <c r="AI642" s="323" t="s">
        <v>4161</v>
      </c>
      <c r="AJ642" s="302"/>
    </row>
    <row r="643" spans="1:36">
      <c r="A643" s="308" t="s">
        <v>4517</v>
      </c>
      <c r="B643" s="305">
        <f t="shared" si="40"/>
        <v>136.66999999999999</v>
      </c>
      <c r="C643" s="293">
        <f t="shared" si="1"/>
        <v>0.83846625766871163</v>
      </c>
      <c r="D643" s="294">
        <f t="shared" si="2"/>
        <v>0.83846625766871163</v>
      </c>
      <c r="E643" s="295">
        <v>163</v>
      </c>
      <c r="F643" s="295">
        <v>100.24</v>
      </c>
      <c r="G643" s="297">
        <f t="shared" si="4"/>
        <v>0.73344552571888488</v>
      </c>
      <c r="H643" s="296">
        <f t="shared" si="5"/>
        <v>74.58</v>
      </c>
      <c r="I643" s="298">
        <f t="shared" si="6"/>
        <v>0.5456940074632326</v>
      </c>
      <c r="J643" s="315">
        <f t="shared" si="43"/>
        <v>136670000</v>
      </c>
      <c r="K643" s="299">
        <v>2011</v>
      </c>
      <c r="L643" s="300" t="s">
        <v>18</v>
      </c>
      <c r="M643" s="316"/>
      <c r="N643" s="316"/>
      <c r="O643" s="316"/>
      <c r="P643" s="316">
        <v>44</v>
      </c>
      <c r="Q643" s="302">
        <v>50</v>
      </c>
      <c r="R643" s="321">
        <f t="shared" si="7"/>
        <v>47</v>
      </c>
      <c r="S643" s="302">
        <v>50</v>
      </c>
      <c r="T643" s="299">
        <v>60</v>
      </c>
      <c r="U643" s="312">
        <f t="shared" si="8"/>
        <v>-10</v>
      </c>
      <c r="V643" s="312">
        <f t="shared" si="9"/>
        <v>55</v>
      </c>
      <c r="W643" s="312">
        <f t="shared" si="10"/>
        <v>-8</v>
      </c>
      <c r="X643" s="304" t="s">
        <v>1609</v>
      </c>
      <c r="Y643" s="304" t="s">
        <v>1733</v>
      </c>
      <c r="Z643" s="304" t="s">
        <v>1541</v>
      </c>
      <c r="AA643" s="295">
        <v>36.43</v>
      </c>
      <c r="AB643" s="292">
        <f t="shared" si="26"/>
        <v>36430000</v>
      </c>
      <c r="AC643" s="292">
        <f t="shared" si="15"/>
        <v>100240000</v>
      </c>
      <c r="AD643" s="295">
        <v>74.58</v>
      </c>
      <c r="AE643" s="305">
        <f t="shared" si="29"/>
        <v>74580000</v>
      </c>
      <c r="AF643" s="306">
        <f t="shared" si="12"/>
        <v>0.22349693251533742</v>
      </c>
      <c r="AG643" s="304"/>
      <c r="AH643" s="304"/>
      <c r="AI643" s="323" t="s">
        <v>4518</v>
      </c>
      <c r="AJ643" s="302"/>
    </row>
    <row r="644" spans="1:36">
      <c r="A644" s="308" t="s">
        <v>1249</v>
      </c>
      <c r="B644" s="305">
        <f t="shared" si="40"/>
        <v>450.24</v>
      </c>
      <c r="C644" s="293">
        <f t="shared" si="1"/>
        <v>2.3089230769230769</v>
      </c>
      <c r="D644" s="294">
        <f t="shared" si="2"/>
        <v>2.3089230769230769</v>
      </c>
      <c r="E644" s="295">
        <v>195</v>
      </c>
      <c r="F644" s="295">
        <v>352.39</v>
      </c>
      <c r="G644" s="297">
        <f t="shared" si="4"/>
        <v>0.78267146410803123</v>
      </c>
      <c r="H644" s="296">
        <f t="shared" si="5"/>
        <v>771.4</v>
      </c>
      <c r="I644" s="298">
        <f t="shared" si="6"/>
        <v>1.7133084577114428</v>
      </c>
      <c r="J644" s="315">
        <f t="shared" si="43"/>
        <v>450240000</v>
      </c>
      <c r="K644" s="299">
        <v>2011</v>
      </c>
      <c r="L644" s="300" t="s">
        <v>18</v>
      </c>
      <c r="M644" s="316"/>
      <c r="N644" s="316"/>
      <c r="O644" s="316"/>
      <c r="P644" s="316">
        <v>35</v>
      </c>
      <c r="Q644" s="302">
        <v>42</v>
      </c>
      <c r="R644" s="321">
        <f t="shared" si="7"/>
        <v>38.5</v>
      </c>
      <c r="S644" s="302">
        <v>67</v>
      </c>
      <c r="T644" s="299">
        <v>57</v>
      </c>
      <c r="U644" s="292">
        <f t="shared" si="8"/>
        <v>10</v>
      </c>
      <c r="V644" s="299">
        <f t="shared" si="9"/>
        <v>62</v>
      </c>
      <c r="W644" s="321">
        <f t="shared" si="10"/>
        <v>-23.5</v>
      </c>
      <c r="X644" s="304" t="s">
        <v>1609</v>
      </c>
      <c r="Y644" s="304" t="s">
        <v>2194</v>
      </c>
      <c r="Z644" s="304" t="s">
        <v>1557</v>
      </c>
      <c r="AA644" s="295">
        <v>97.85</v>
      </c>
      <c r="AB644" s="292">
        <f t="shared" si="26"/>
        <v>97850000</v>
      </c>
      <c r="AC644" s="292">
        <f t="shared" si="15"/>
        <v>352390000</v>
      </c>
      <c r="AD644" s="295">
        <v>771.4</v>
      </c>
      <c r="AE644" s="305">
        <f t="shared" si="29"/>
        <v>771400000</v>
      </c>
      <c r="AF644" s="306">
        <f t="shared" si="12"/>
        <v>0.50179487179487181</v>
      </c>
      <c r="AG644" s="304"/>
      <c r="AH644" s="304"/>
      <c r="AI644" s="323" t="s">
        <v>3340</v>
      </c>
      <c r="AJ644" s="302"/>
    </row>
    <row r="645" spans="1:36">
      <c r="A645" s="308" t="s">
        <v>170</v>
      </c>
      <c r="B645" s="305">
        <f t="shared" si="40"/>
        <v>257.58999999999997</v>
      </c>
      <c r="C645" s="293">
        <f t="shared" si="1"/>
        <v>1.2879499999999999</v>
      </c>
      <c r="D645" s="294">
        <f t="shared" si="2"/>
        <v>1.2879499999999999</v>
      </c>
      <c r="E645" s="295">
        <v>200</v>
      </c>
      <c r="F645" s="295">
        <v>191.45</v>
      </c>
      <c r="G645" s="297">
        <f t="shared" si="4"/>
        <v>0.74323537404402351</v>
      </c>
      <c r="H645" s="296">
        <f t="shared" si="5"/>
        <v>368.39999999999992</v>
      </c>
      <c r="I645" s="298">
        <f t="shared" si="6"/>
        <v>1.4301797430024457</v>
      </c>
      <c r="J645" s="315">
        <f t="shared" si="43"/>
        <v>257590000</v>
      </c>
      <c r="K645" s="299">
        <v>2011</v>
      </c>
      <c r="L645" s="300" t="s">
        <v>18</v>
      </c>
      <c r="M645" s="316"/>
      <c r="N645" s="316"/>
      <c r="O645" s="316"/>
      <c r="P645" s="316">
        <v>38</v>
      </c>
      <c r="Q645" s="302">
        <v>57</v>
      </c>
      <c r="R645" s="321">
        <f t="shared" si="7"/>
        <v>47.5</v>
      </c>
      <c r="S645" s="302">
        <v>56</v>
      </c>
      <c r="T645" s="299">
        <v>59</v>
      </c>
      <c r="U645" s="292">
        <f t="shared" si="8"/>
        <v>-3</v>
      </c>
      <c r="V645" s="299">
        <f t="shared" si="9"/>
        <v>57.5</v>
      </c>
      <c r="W645" s="321">
        <f t="shared" si="10"/>
        <v>-10</v>
      </c>
      <c r="X645" s="304" t="s">
        <v>1601</v>
      </c>
      <c r="Y645" s="304" t="s">
        <v>1806</v>
      </c>
      <c r="Z645" s="304" t="s">
        <v>1557</v>
      </c>
      <c r="AA645" s="295">
        <v>66.14</v>
      </c>
      <c r="AB645" s="292">
        <f t="shared" si="26"/>
        <v>66140000</v>
      </c>
      <c r="AC645" s="292">
        <f t="shared" si="15"/>
        <v>191450000</v>
      </c>
      <c r="AD645" s="295">
        <v>368.4</v>
      </c>
      <c r="AE645" s="305">
        <f t="shared" si="29"/>
        <v>368400000</v>
      </c>
      <c r="AF645" s="306">
        <f t="shared" si="12"/>
        <v>0.33069999999999999</v>
      </c>
      <c r="AG645" s="304"/>
      <c r="AH645" s="304"/>
      <c r="AI645" s="323" t="s">
        <v>4129</v>
      </c>
      <c r="AJ645" s="302"/>
    </row>
    <row r="646" spans="1:36">
      <c r="A646" s="308" t="s">
        <v>4507</v>
      </c>
      <c r="B646" s="305">
        <f t="shared" si="40"/>
        <v>169.77</v>
      </c>
      <c r="C646" s="293">
        <f t="shared" si="1"/>
        <v>0.8488500000000001</v>
      </c>
      <c r="D646" s="294">
        <f t="shared" si="2"/>
        <v>0.8488500000000001</v>
      </c>
      <c r="E646" s="295">
        <v>200</v>
      </c>
      <c r="F646" s="295">
        <v>116.6</v>
      </c>
      <c r="G646" s="297">
        <f t="shared" si="4"/>
        <v>0.6868115685928019</v>
      </c>
      <c r="H646" s="296">
        <f t="shared" si="5"/>
        <v>103.25000000000001</v>
      </c>
      <c r="I646" s="298">
        <f t="shared" si="6"/>
        <v>0.60817576721446664</v>
      </c>
      <c r="J646" s="315">
        <f t="shared" si="43"/>
        <v>169770000</v>
      </c>
      <c r="K646" s="299">
        <v>2011</v>
      </c>
      <c r="L646" s="300" t="s">
        <v>18</v>
      </c>
      <c r="M646" s="316"/>
      <c r="N646" s="316"/>
      <c r="O646" s="316"/>
      <c r="P646" s="316">
        <v>27</v>
      </c>
      <c r="Q646" s="302">
        <v>39</v>
      </c>
      <c r="R646" s="321">
        <f t="shared" si="7"/>
        <v>33</v>
      </c>
      <c r="S646" s="302">
        <v>48</v>
      </c>
      <c r="T646" s="299">
        <v>56</v>
      </c>
      <c r="U646" s="312">
        <f t="shared" si="8"/>
        <v>-8</v>
      </c>
      <c r="V646" s="312">
        <f t="shared" si="9"/>
        <v>52</v>
      </c>
      <c r="W646" s="312">
        <f t="shared" si="10"/>
        <v>-19</v>
      </c>
      <c r="X646" s="304" t="s">
        <v>1609</v>
      </c>
      <c r="Y646" s="304" t="s">
        <v>2194</v>
      </c>
      <c r="Z646" s="304" t="s">
        <v>1541</v>
      </c>
      <c r="AA646" s="295">
        <v>53.17</v>
      </c>
      <c r="AB646" s="292">
        <f t="shared" si="26"/>
        <v>53170000</v>
      </c>
      <c r="AC646" s="292">
        <f t="shared" si="15"/>
        <v>116600000</v>
      </c>
      <c r="AD646" s="295">
        <v>103.25</v>
      </c>
      <c r="AE646" s="305">
        <f t="shared" si="29"/>
        <v>103250000</v>
      </c>
      <c r="AF646" s="306">
        <f t="shared" si="12"/>
        <v>0.26585000000000003</v>
      </c>
      <c r="AG646" s="304"/>
      <c r="AH646" s="304"/>
      <c r="AI646" s="323" t="s">
        <v>4508</v>
      </c>
      <c r="AJ646" s="302"/>
    </row>
    <row r="647" spans="1:36">
      <c r="A647" s="308" t="s">
        <v>4095</v>
      </c>
      <c r="B647" s="305">
        <f t="shared" si="40"/>
        <v>331.22</v>
      </c>
      <c r="C647" s="293">
        <f t="shared" si="1"/>
        <v>1.3248800000000001</v>
      </c>
      <c r="D647" s="294">
        <f t="shared" si="2"/>
        <v>1.3248800000000001</v>
      </c>
      <c r="E647" s="295">
        <v>250</v>
      </c>
      <c r="F647" s="295">
        <v>241.07</v>
      </c>
      <c r="G647" s="297">
        <f t="shared" si="4"/>
        <v>0.7278244067387234</v>
      </c>
      <c r="H647" s="296">
        <f t="shared" si="5"/>
        <v>804.64</v>
      </c>
      <c r="I647" s="298">
        <f t="shared" si="6"/>
        <v>2.4293219008513978</v>
      </c>
      <c r="J647" s="315">
        <f t="shared" si="43"/>
        <v>331220000</v>
      </c>
      <c r="K647" s="299">
        <v>2011</v>
      </c>
      <c r="L647" s="300" t="s">
        <v>18</v>
      </c>
      <c r="M647" s="316"/>
      <c r="N647" s="316"/>
      <c r="O647" s="316"/>
      <c r="P647" s="316">
        <v>34</v>
      </c>
      <c r="Q647" s="302">
        <v>45</v>
      </c>
      <c r="R647" s="321">
        <f t="shared" si="7"/>
        <v>39.5</v>
      </c>
      <c r="S647" s="302">
        <v>61</v>
      </c>
      <c r="T647" s="299">
        <v>64</v>
      </c>
      <c r="U647" s="292">
        <f t="shared" si="8"/>
        <v>-3</v>
      </c>
      <c r="V647" s="299">
        <f t="shared" si="9"/>
        <v>62.5</v>
      </c>
      <c r="W647" s="321">
        <f t="shared" si="10"/>
        <v>-23</v>
      </c>
      <c r="X647" s="304" t="s">
        <v>1609</v>
      </c>
      <c r="Y647" s="304" t="s">
        <v>1723</v>
      </c>
      <c r="Z647" s="304" t="s">
        <v>1557</v>
      </c>
      <c r="AA647" s="295">
        <v>90.15</v>
      </c>
      <c r="AB647" s="292">
        <f t="shared" si="26"/>
        <v>90150000</v>
      </c>
      <c r="AC647" s="292">
        <f t="shared" si="15"/>
        <v>241070000</v>
      </c>
      <c r="AD647" s="295">
        <v>804.64</v>
      </c>
      <c r="AE647" s="305">
        <f t="shared" si="29"/>
        <v>804640000</v>
      </c>
      <c r="AF647" s="306">
        <f t="shared" si="12"/>
        <v>0.36060000000000003</v>
      </c>
      <c r="AG647" s="304"/>
      <c r="AH647" s="304"/>
      <c r="AI647" s="323" t="s">
        <v>4096</v>
      </c>
      <c r="AJ647" s="302"/>
    </row>
    <row r="648" spans="1:36">
      <c r="A648" s="291" t="s">
        <v>1481</v>
      </c>
      <c r="B648" s="292">
        <f t="shared" si="40"/>
        <v>101.75848999999999</v>
      </c>
      <c r="C648" s="293">
        <f t="shared" ref="C648:C693" si="44">SUM((J648/1000000)/E648)</f>
        <v>101.75848999999999</v>
      </c>
      <c r="D648" s="294">
        <f t="shared" si="2"/>
        <v>101.75848999999999</v>
      </c>
      <c r="E648" s="295">
        <v>1</v>
      </c>
      <c r="F648" s="295">
        <f t="shared" ref="F648:F693" si="45">AC648/1000000</f>
        <v>53.261944</v>
      </c>
      <c r="G648" s="297">
        <f t="shared" si="4"/>
        <v>0.52341523542654778</v>
      </c>
      <c r="H648" s="296">
        <f t="shared" si="5"/>
        <v>48.496545999999995</v>
      </c>
      <c r="I648" s="298">
        <f t="shared" si="6"/>
        <v>0.47658476457345228</v>
      </c>
      <c r="J648" s="292">
        <v>101758490</v>
      </c>
      <c r="K648" s="317">
        <v>2012</v>
      </c>
      <c r="L648" s="300" t="s">
        <v>18</v>
      </c>
      <c r="M648" s="301"/>
      <c r="N648" s="301"/>
      <c r="O648" s="301"/>
      <c r="P648" s="301">
        <v>6</v>
      </c>
      <c r="Q648" s="299">
        <v>18</v>
      </c>
      <c r="R648" s="321">
        <f t="shared" si="7"/>
        <v>12</v>
      </c>
      <c r="S648" s="299">
        <v>22</v>
      </c>
      <c r="T648" s="299">
        <v>26</v>
      </c>
      <c r="U648" s="312">
        <f t="shared" si="8"/>
        <v>-4</v>
      </c>
      <c r="V648" s="312">
        <f t="shared" si="9"/>
        <v>24</v>
      </c>
      <c r="W648" s="312">
        <f t="shared" si="10"/>
        <v>-12</v>
      </c>
      <c r="X648" s="304" t="s">
        <v>1402</v>
      </c>
      <c r="Y648" s="304" t="s">
        <v>1402</v>
      </c>
      <c r="Z648" s="318" t="s">
        <v>1547</v>
      </c>
      <c r="AA648" s="294">
        <f t="shared" ref="AA648:AA693" si="46">AB648/1000000</f>
        <v>33.732514999999999</v>
      </c>
      <c r="AB648" s="292">
        <v>33732515</v>
      </c>
      <c r="AC648" s="292">
        <v>53261944</v>
      </c>
      <c r="AD648" s="295">
        <f t="shared" ref="AD648:AD851" si="47">AE648/1000000</f>
        <v>48.496546000000002</v>
      </c>
      <c r="AE648" s="315">
        <v>48496546</v>
      </c>
      <c r="AF648" s="306">
        <f t="shared" si="12"/>
        <v>33.732514999999999</v>
      </c>
      <c r="AG648" s="304"/>
      <c r="AH648" s="304"/>
      <c r="AI648" s="323" t="s">
        <v>1611</v>
      </c>
      <c r="AJ648" s="302"/>
    </row>
    <row r="649" spans="1:36">
      <c r="A649" s="291" t="s">
        <v>1413</v>
      </c>
      <c r="B649" s="292">
        <f t="shared" si="40"/>
        <v>37.157648000000002</v>
      </c>
      <c r="C649" s="293">
        <f t="shared" si="44"/>
        <v>37.157648000000002</v>
      </c>
      <c r="D649" s="294">
        <f t="shared" si="2"/>
        <v>37.157648000000002</v>
      </c>
      <c r="E649" s="295">
        <v>1</v>
      </c>
      <c r="F649" s="295">
        <f t="shared" si="45"/>
        <v>18.11964</v>
      </c>
      <c r="G649" s="297">
        <f t="shared" si="4"/>
        <v>0.48764227488241452</v>
      </c>
      <c r="H649" s="296">
        <f t="shared" si="5"/>
        <v>19.038008000000001</v>
      </c>
      <c r="I649" s="298">
        <f t="shared" si="6"/>
        <v>0.51235772511758548</v>
      </c>
      <c r="J649" s="292">
        <v>37157648</v>
      </c>
      <c r="K649" s="317">
        <v>2012</v>
      </c>
      <c r="L649" s="300" t="s">
        <v>18</v>
      </c>
      <c r="M649" s="301"/>
      <c r="N649" s="301"/>
      <c r="O649" s="301"/>
      <c r="P649" s="301">
        <v>19</v>
      </c>
      <c r="Q649" s="299">
        <v>32</v>
      </c>
      <c r="R649" s="321">
        <f t="shared" si="7"/>
        <v>25.5</v>
      </c>
      <c r="S649" s="299">
        <v>29</v>
      </c>
      <c r="T649" s="299">
        <v>47</v>
      </c>
      <c r="U649" s="312">
        <f t="shared" si="8"/>
        <v>-18</v>
      </c>
      <c r="V649" s="312">
        <f t="shared" si="9"/>
        <v>38</v>
      </c>
      <c r="W649" s="312">
        <f t="shared" si="10"/>
        <v>-12.5</v>
      </c>
      <c r="X649" s="304" t="s">
        <v>1402</v>
      </c>
      <c r="Y649" s="304" t="s">
        <v>1618</v>
      </c>
      <c r="Z649" s="318" t="s">
        <v>1547</v>
      </c>
      <c r="AA649" s="294">
        <f t="shared" si="46"/>
        <v>7.9553070000000004</v>
      </c>
      <c r="AB649" s="292">
        <v>7955307</v>
      </c>
      <c r="AC649" s="292">
        <v>18119640</v>
      </c>
      <c r="AD649" s="295">
        <f t="shared" si="47"/>
        <v>19.038008000000001</v>
      </c>
      <c r="AE649" s="315">
        <v>19038008</v>
      </c>
      <c r="AF649" s="306">
        <f t="shared" si="12"/>
        <v>7.9553070000000004</v>
      </c>
      <c r="AG649" s="304"/>
      <c r="AH649" s="304"/>
      <c r="AI649" s="323" t="s">
        <v>1622</v>
      </c>
      <c r="AJ649" s="302"/>
    </row>
    <row r="650" spans="1:36">
      <c r="A650" s="291" t="s">
        <v>2055</v>
      </c>
      <c r="B650" s="292">
        <f t="shared" si="40"/>
        <v>12.795755</v>
      </c>
      <c r="C650" s="293">
        <f t="shared" si="44"/>
        <v>6.3978774999999999</v>
      </c>
      <c r="D650" s="294">
        <f t="shared" si="2"/>
        <v>6.3978774999999999</v>
      </c>
      <c r="E650" s="295">
        <v>2</v>
      </c>
      <c r="F650" s="295">
        <f t="shared" si="45"/>
        <v>12.795745999999999</v>
      </c>
      <c r="G650" s="297">
        <f t="shared" si="4"/>
        <v>0.99999929664173781</v>
      </c>
      <c r="H650" s="296">
        <f t="shared" si="5"/>
        <v>9</v>
      </c>
      <c r="I650" s="298">
        <f t="shared" si="6"/>
        <v>0.70335826217366615</v>
      </c>
      <c r="J650" s="315">
        <f>SUM(AC650+AD650)</f>
        <v>12795755</v>
      </c>
      <c r="K650" s="317">
        <v>2012</v>
      </c>
      <c r="L650" s="300" t="s">
        <v>18</v>
      </c>
      <c r="M650" s="301"/>
      <c r="N650" s="301"/>
      <c r="O650" s="301"/>
      <c r="P650" s="301">
        <v>86</v>
      </c>
      <c r="Q650" s="299">
        <v>86</v>
      </c>
      <c r="R650" s="321">
        <f t="shared" si="7"/>
        <v>86</v>
      </c>
      <c r="S650" s="299">
        <v>76</v>
      </c>
      <c r="T650" s="299">
        <v>74</v>
      </c>
      <c r="U650" s="312">
        <f t="shared" si="8"/>
        <v>2</v>
      </c>
      <c r="V650" s="312">
        <f t="shared" si="9"/>
        <v>75</v>
      </c>
      <c r="W650" s="312">
        <f t="shared" si="10"/>
        <v>11</v>
      </c>
      <c r="X650" s="304" t="s">
        <v>1757</v>
      </c>
      <c r="Y650" s="304" t="s">
        <v>1757</v>
      </c>
      <c r="Z650" s="318" t="s">
        <v>1541</v>
      </c>
      <c r="AA650" s="294">
        <f t="shared" si="46"/>
        <v>0.16970199999999999</v>
      </c>
      <c r="AB650" s="292">
        <v>169702</v>
      </c>
      <c r="AC650" s="292">
        <v>12795746</v>
      </c>
      <c r="AD650" s="295">
        <f t="shared" si="47"/>
        <v>9</v>
      </c>
      <c r="AE650" s="315">
        <v>9000000</v>
      </c>
      <c r="AF650" s="306">
        <f t="shared" si="12"/>
        <v>8.4850999999999996E-2</v>
      </c>
      <c r="AG650" s="304"/>
      <c r="AH650" s="304"/>
      <c r="AI650" s="323" t="s">
        <v>2056</v>
      </c>
      <c r="AJ650" s="302"/>
    </row>
    <row r="651" spans="1:36">
      <c r="A651" s="291" t="s">
        <v>1471</v>
      </c>
      <c r="B651" s="292">
        <f t="shared" si="40"/>
        <v>77.712439000000003</v>
      </c>
      <c r="C651" s="293">
        <f t="shared" si="44"/>
        <v>25.904146333333333</v>
      </c>
      <c r="D651" s="294">
        <f t="shared" si="2"/>
        <v>25.904146333333333</v>
      </c>
      <c r="E651" s="295">
        <v>3</v>
      </c>
      <c r="F651" s="295">
        <f t="shared" si="45"/>
        <v>48.086903</v>
      </c>
      <c r="G651" s="297">
        <f t="shared" si="4"/>
        <v>0.6187799999431236</v>
      </c>
      <c r="H651" s="296">
        <f t="shared" si="5"/>
        <v>29.625536</v>
      </c>
      <c r="I651" s="298">
        <f t="shared" si="6"/>
        <v>0.38122000005687634</v>
      </c>
      <c r="J651" s="292">
        <v>77712439</v>
      </c>
      <c r="K651" s="317">
        <v>2012</v>
      </c>
      <c r="L651" s="300" t="s">
        <v>18</v>
      </c>
      <c r="M651" s="301"/>
      <c r="N651" s="301"/>
      <c r="O651" s="301"/>
      <c r="P651" s="301">
        <v>63</v>
      </c>
      <c r="Q651" s="299">
        <v>53</v>
      </c>
      <c r="R651" s="321">
        <f t="shared" si="7"/>
        <v>58</v>
      </c>
      <c r="S651" s="299">
        <v>61</v>
      </c>
      <c r="T651" s="299">
        <v>71</v>
      </c>
      <c r="U651" s="312">
        <f t="shared" si="8"/>
        <v>-10</v>
      </c>
      <c r="V651" s="312">
        <f t="shared" si="9"/>
        <v>66</v>
      </c>
      <c r="W651" s="312">
        <f t="shared" si="10"/>
        <v>-8</v>
      </c>
      <c r="X651" s="304" t="s">
        <v>1402</v>
      </c>
      <c r="Y651" s="304" t="s">
        <v>1646</v>
      </c>
      <c r="Z651" s="318" t="s">
        <v>1547</v>
      </c>
      <c r="AA651" s="294">
        <f t="shared" si="46"/>
        <v>18.007633999999999</v>
      </c>
      <c r="AB651" s="292">
        <v>18007634</v>
      </c>
      <c r="AC651" s="292">
        <v>48086903</v>
      </c>
      <c r="AD651" s="295">
        <f t="shared" si="47"/>
        <v>29.625536</v>
      </c>
      <c r="AE651" s="315">
        <v>29625536</v>
      </c>
      <c r="AF651" s="306">
        <f t="shared" si="12"/>
        <v>6.0025446666666662</v>
      </c>
      <c r="AG651" s="304"/>
      <c r="AH651" s="304"/>
      <c r="AI651" s="323" t="s">
        <v>1647</v>
      </c>
      <c r="AJ651" s="302"/>
    </row>
    <row r="652" spans="1:36">
      <c r="A652" s="291" t="s">
        <v>1460</v>
      </c>
      <c r="B652" s="292">
        <f t="shared" si="40"/>
        <v>142.83895699999999</v>
      </c>
      <c r="C652" s="293">
        <f t="shared" si="44"/>
        <v>28.567791399999997</v>
      </c>
      <c r="D652" s="294">
        <f t="shared" si="2"/>
        <v>28.567791399999997</v>
      </c>
      <c r="E652" s="295">
        <v>5</v>
      </c>
      <c r="F652" s="295">
        <f t="shared" si="45"/>
        <v>53.921300000000002</v>
      </c>
      <c r="G652" s="297">
        <f t="shared" si="4"/>
        <v>0.37749715576542614</v>
      </c>
      <c r="H652" s="296">
        <f t="shared" si="5"/>
        <v>88.917656999999991</v>
      </c>
      <c r="I652" s="298">
        <f t="shared" si="6"/>
        <v>0.62250284423457392</v>
      </c>
      <c r="J652" s="292">
        <v>142838957</v>
      </c>
      <c r="K652" s="317">
        <v>2012</v>
      </c>
      <c r="L652" s="300" t="s">
        <v>18</v>
      </c>
      <c r="M652" s="301"/>
      <c r="N652" s="301"/>
      <c r="O652" s="301"/>
      <c r="P652" s="301">
        <v>24</v>
      </c>
      <c r="Q652" s="299">
        <v>40</v>
      </c>
      <c r="R652" s="321">
        <f t="shared" si="7"/>
        <v>32</v>
      </c>
      <c r="S652" s="299">
        <v>36</v>
      </c>
      <c r="T652" s="299">
        <v>45</v>
      </c>
      <c r="U652" s="312">
        <f t="shared" si="8"/>
        <v>-9</v>
      </c>
      <c r="V652" s="312">
        <f t="shared" si="9"/>
        <v>40.5</v>
      </c>
      <c r="W652" s="312">
        <f t="shared" si="10"/>
        <v>-8.5</v>
      </c>
      <c r="X652" s="304" t="s">
        <v>1402</v>
      </c>
      <c r="Y652" s="304" t="s">
        <v>1402</v>
      </c>
      <c r="Z652" s="318" t="s">
        <v>1557</v>
      </c>
      <c r="AA652" s="294">
        <f t="shared" si="46"/>
        <v>29.003865999999999</v>
      </c>
      <c r="AB652" s="292">
        <v>29003866</v>
      </c>
      <c r="AC652" s="292">
        <v>53921300</v>
      </c>
      <c r="AD652" s="295">
        <f t="shared" si="47"/>
        <v>88.917657000000005</v>
      </c>
      <c r="AE652" s="315">
        <v>88917657</v>
      </c>
      <c r="AF652" s="306">
        <f t="shared" si="12"/>
        <v>5.8007732000000001</v>
      </c>
      <c r="AG652" s="304"/>
      <c r="AH652" s="304"/>
      <c r="AI652" s="323" t="s">
        <v>1640</v>
      </c>
      <c r="AJ652" s="302"/>
    </row>
    <row r="653" spans="1:36">
      <c r="A653" s="291" t="s">
        <v>1449</v>
      </c>
      <c r="B653" s="292">
        <f t="shared" si="40"/>
        <v>167.22157100000001</v>
      </c>
      <c r="C653" s="293">
        <f t="shared" si="44"/>
        <v>23.88879585714286</v>
      </c>
      <c r="D653" s="294">
        <f t="shared" si="2"/>
        <v>23.88879585714286</v>
      </c>
      <c r="E653" s="295">
        <v>7</v>
      </c>
      <c r="F653" s="295">
        <f t="shared" si="45"/>
        <v>113.721571</v>
      </c>
      <c r="G653" s="297">
        <f t="shared" si="4"/>
        <v>0.68006519924394193</v>
      </c>
      <c r="H653" s="296">
        <f t="shared" si="5"/>
        <v>53.5</v>
      </c>
      <c r="I653" s="298">
        <f t="shared" si="6"/>
        <v>0.31993480075605796</v>
      </c>
      <c r="J653" s="292">
        <v>167221571</v>
      </c>
      <c r="K653" s="317">
        <v>2012</v>
      </c>
      <c r="L653" s="300" t="s">
        <v>18</v>
      </c>
      <c r="M653" s="301"/>
      <c r="N653" s="301"/>
      <c r="O653" s="301"/>
      <c r="P653" s="301">
        <v>80</v>
      </c>
      <c r="Q653" s="299">
        <v>72</v>
      </c>
      <c r="R653" s="321">
        <f t="shared" si="7"/>
        <v>76</v>
      </c>
      <c r="S653" s="299">
        <v>61</v>
      </c>
      <c r="T653" s="299">
        <v>59</v>
      </c>
      <c r="U653" s="312">
        <f t="shared" si="8"/>
        <v>2</v>
      </c>
      <c r="V653" s="312">
        <f t="shared" si="9"/>
        <v>60</v>
      </c>
      <c r="W653" s="312">
        <f t="shared" si="10"/>
        <v>16</v>
      </c>
      <c r="X653" s="304" t="s">
        <v>1550</v>
      </c>
      <c r="Y653" s="304" t="s">
        <v>1550</v>
      </c>
      <c r="Z653" s="318" t="s">
        <v>1661</v>
      </c>
      <c r="AA653" s="294">
        <f t="shared" si="46"/>
        <v>39.12717</v>
      </c>
      <c r="AB653" s="292">
        <v>39127170</v>
      </c>
      <c r="AC653" s="292">
        <v>113721571</v>
      </c>
      <c r="AD653" s="295">
        <f t="shared" si="47"/>
        <v>53.5</v>
      </c>
      <c r="AE653" s="315">
        <v>53500000</v>
      </c>
      <c r="AF653" s="306">
        <f t="shared" si="12"/>
        <v>5.5895957142857142</v>
      </c>
      <c r="AG653" s="304"/>
      <c r="AH653" s="304"/>
      <c r="AI653" s="323" t="s">
        <v>1662</v>
      </c>
      <c r="AJ653" s="302"/>
    </row>
    <row r="654" spans="1:36">
      <c r="A654" s="291" t="s">
        <v>1989</v>
      </c>
      <c r="B654" s="292">
        <f t="shared" si="40"/>
        <v>48.126384000000002</v>
      </c>
      <c r="C654" s="293">
        <f t="shared" si="44"/>
        <v>6.8751977142857141</v>
      </c>
      <c r="D654" s="294">
        <f t="shared" si="2"/>
        <v>6.8751977142857141</v>
      </c>
      <c r="E654" s="295">
        <v>7</v>
      </c>
      <c r="F654" s="295">
        <f t="shared" si="45"/>
        <v>41.003371000000001</v>
      </c>
      <c r="G654" s="297">
        <f t="shared" si="4"/>
        <v>0.85199359669324004</v>
      </c>
      <c r="H654" s="296">
        <f t="shared" si="5"/>
        <v>7.1230130000000003</v>
      </c>
      <c r="I654" s="298">
        <f t="shared" si="6"/>
        <v>0.14800640330675996</v>
      </c>
      <c r="J654" s="292">
        <v>48126384</v>
      </c>
      <c r="K654" s="317">
        <v>2012</v>
      </c>
      <c r="L654" s="300" t="s">
        <v>18</v>
      </c>
      <c r="M654" s="301"/>
      <c r="N654" s="301"/>
      <c r="O654" s="301"/>
      <c r="P654" s="301">
        <v>85</v>
      </c>
      <c r="Q654" s="299">
        <v>68</v>
      </c>
      <c r="R654" s="321">
        <f t="shared" si="7"/>
        <v>76.5</v>
      </c>
      <c r="S654" s="299">
        <v>86</v>
      </c>
      <c r="T654" s="299">
        <v>77</v>
      </c>
      <c r="U654" s="312">
        <f t="shared" si="8"/>
        <v>9</v>
      </c>
      <c r="V654" s="312">
        <f t="shared" si="9"/>
        <v>81.5</v>
      </c>
      <c r="W654" s="312">
        <f t="shared" si="10"/>
        <v>-5</v>
      </c>
      <c r="X654" s="304" t="s">
        <v>1990</v>
      </c>
      <c r="Y654" s="304" t="s">
        <v>1991</v>
      </c>
      <c r="Z654" s="318" t="s">
        <v>1547</v>
      </c>
      <c r="AA654" s="294">
        <f t="shared" si="46"/>
        <v>13.152683</v>
      </c>
      <c r="AB654" s="292">
        <v>13152683</v>
      </c>
      <c r="AC654" s="292">
        <v>41003371</v>
      </c>
      <c r="AD654" s="295">
        <f t="shared" si="47"/>
        <v>7.1230130000000003</v>
      </c>
      <c r="AE654" s="315">
        <v>7123013</v>
      </c>
      <c r="AF654" s="306">
        <f t="shared" si="12"/>
        <v>1.8789547142857141</v>
      </c>
      <c r="AG654" s="304"/>
      <c r="AH654" s="304"/>
      <c r="AI654" s="323" t="s">
        <v>1992</v>
      </c>
      <c r="AJ654" s="302"/>
    </row>
    <row r="655" spans="1:36">
      <c r="A655" s="291" t="s">
        <v>1474</v>
      </c>
      <c r="B655" s="292">
        <f t="shared" si="40"/>
        <v>136.83615599999999</v>
      </c>
      <c r="C655" s="293">
        <f t="shared" si="44"/>
        <v>13.6836156</v>
      </c>
      <c r="D655" s="294">
        <f t="shared" si="2"/>
        <v>13.6836156</v>
      </c>
      <c r="E655" s="295">
        <v>10</v>
      </c>
      <c r="F655" s="295">
        <f t="shared" si="45"/>
        <v>46.412041000000002</v>
      </c>
      <c r="G655" s="297">
        <f t="shared" si="4"/>
        <v>0.33917966096621427</v>
      </c>
      <c r="H655" s="296">
        <f t="shared" si="5"/>
        <v>90.424115</v>
      </c>
      <c r="I655" s="298">
        <f t="shared" si="6"/>
        <v>0.66082033903378579</v>
      </c>
      <c r="J655" s="292">
        <v>136836156</v>
      </c>
      <c r="K655" s="317">
        <v>2012</v>
      </c>
      <c r="L655" s="300" t="s">
        <v>18</v>
      </c>
      <c r="M655" s="301"/>
      <c r="N655" s="301"/>
      <c r="O655" s="301"/>
      <c r="P655" s="301">
        <v>78</v>
      </c>
      <c r="Q655" s="299">
        <v>62</v>
      </c>
      <c r="R655" s="321">
        <f t="shared" si="7"/>
        <v>70</v>
      </c>
      <c r="S655" s="299">
        <v>79</v>
      </c>
      <c r="T655" s="299">
        <v>77</v>
      </c>
      <c r="U655" s="312">
        <f t="shared" si="8"/>
        <v>2</v>
      </c>
      <c r="V655" s="312">
        <f t="shared" si="9"/>
        <v>78</v>
      </c>
      <c r="W655" s="312">
        <f t="shared" si="10"/>
        <v>-8</v>
      </c>
      <c r="X655" s="304" t="s">
        <v>1550</v>
      </c>
      <c r="Y655" s="304" t="s">
        <v>1550</v>
      </c>
      <c r="Z655" s="318" t="s">
        <v>1541</v>
      </c>
      <c r="AA655" s="294">
        <f t="shared" si="46"/>
        <v>0.73705100000000001</v>
      </c>
      <c r="AB655" s="292">
        <v>737051</v>
      </c>
      <c r="AC655" s="292">
        <v>46412041</v>
      </c>
      <c r="AD655" s="295">
        <f t="shared" si="47"/>
        <v>90.424115</v>
      </c>
      <c r="AE655" s="315">
        <v>90424115</v>
      </c>
      <c r="AF655" s="306">
        <f t="shared" si="12"/>
        <v>7.3705099999999996E-2</v>
      </c>
      <c r="AG655" s="304"/>
      <c r="AH655" s="304"/>
      <c r="AI655" s="323" t="s">
        <v>1708</v>
      </c>
      <c r="AJ655" s="302"/>
    </row>
    <row r="656" spans="1:36">
      <c r="A656" s="291" t="s">
        <v>1478</v>
      </c>
      <c r="B656" s="292">
        <f t="shared" si="40"/>
        <v>104.907746</v>
      </c>
      <c r="C656" s="293">
        <f t="shared" si="44"/>
        <v>10.4907746</v>
      </c>
      <c r="D656" s="294">
        <f t="shared" si="2"/>
        <v>10.4907746</v>
      </c>
      <c r="E656" s="295">
        <v>10</v>
      </c>
      <c r="F656" s="295">
        <f t="shared" si="45"/>
        <v>86.907746000000003</v>
      </c>
      <c r="G656" s="297">
        <f t="shared" si="4"/>
        <v>0.82842067734445468</v>
      </c>
      <c r="H656" s="296">
        <f t="shared" si="5"/>
        <v>18</v>
      </c>
      <c r="I656" s="298">
        <f t="shared" si="6"/>
        <v>0.17157932265554537</v>
      </c>
      <c r="J656" s="292">
        <v>104907746</v>
      </c>
      <c r="K656" s="317">
        <v>2012</v>
      </c>
      <c r="L656" s="300" t="s">
        <v>18</v>
      </c>
      <c r="M656" s="301"/>
      <c r="N656" s="301"/>
      <c r="O656" s="301"/>
      <c r="P656" s="301">
        <v>65</v>
      </c>
      <c r="Q656" s="299">
        <v>50</v>
      </c>
      <c r="R656" s="321">
        <f t="shared" si="7"/>
        <v>57.5</v>
      </c>
      <c r="S656" s="299">
        <v>51</v>
      </c>
      <c r="T656" s="299">
        <v>60</v>
      </c>
      <c r="U656" s="312">
        <f t="shared" si="8"/>
        <v>-9</v>
      </c>
      <c r="V656" s="312">
        <f t="shared" si="9"/>
        <v>55.5</v>
      </c>
      <c r="W656" s="312">
        <f t="shared" si="10"/>
        <v>2</v>
      </c>
      <c r="X656" s="304" t="s">
        <v>1550</v>
      </c>
      <c r="Y656" s="304" t="s">
        <v>1550</v>
      </c>
      <c r="Z656" s="318" t="s">
        <v>1547</v>
      </c>
      <c r="AA656" s="294">
        <f t="shared" si="46"/>
        <v>26.588460000000001</v>
      </c>
      <c r="AB656" s="292">
        <v>26588460</v>
      </c>
      <c r="AC656" s="292">
        <v>86907746</v>
      </c>
      <c r="AD656" s="295">
        <f t="shared" si="47"/>
        <v>18</v>
      </c>
      <c r="AE656" s="315">
        <v>18000000</v>
      </c>
      <c r="AF656" s="306">
        <f t="shared" si="12"/>
        <v>2.658846</v>
      </c>
      <c r="AG656" s="304"/>
      <c r="AH656" s="304"/>
      <c r="AI656" s="323" t="s">
        <v>1765</v>
      </c>
      <c r="AJ656" s="302"/>
    </row>
    <row r="657" spans="1:36">
      <c r="A657" s="308" t="s">
        <v>2497</v>
      </c>
      <c r="B657" s="292">
        <f t="shared" si="40"/>
        <v>39.462138000000003</v>
      </c>
      <c r="C657" s="293">
        <f t="shared" si="44"/>
        <v>3.9462138000000002</v>
      </c>
      <c r="D657" s="294">
        <f t="shared" si="2"/>
        <v>3.9462138000000002</v>
      </c>
      <c r="E657" s="295">
        <v>10</v>
      </c>
      <c r="F657" s="295">
        <f t="shared" si="45"/>
        <v>31.611916000000001</v>
      </c>
      <c r="G657" s="297">
        <f t="shared" si="4"/>
        <v>0.80106952137261289</v>
      </c>
      <c r="H657" s="296">
        <f t="shared" si="5"/>
        <v>7.8502220000000005</v>
      </c>
      <c r="I657" s="298">
        <f t="shared" si="6"/>
        <v>0.19893047862738708</v>
      </c>
      <c r="J657" s="292">
        <v>39462138</v>
      </c>
      <c r="K657" s="317">
        <v>2012</v>
      </c>
      <c r="L657" s="300" t="s">
        <v>18</v>
      </c>
      <c r="M657" s="301"/>
      <c r="N657" s="301"/>
      <c r="O657" s="301"/>
      <c r="P657" s="301">
        <v>10</v>
      </c>
      <c r="Q657" s="299">
        <v>31</v>
      </c>
      <c r="R657" s="321">
        <f t="shared" si="7"/>
        <v>20.5</v>
      </c>
      <c r="S657" s="299">
        <v>42</v>
      </c>
      <c r="T657" s="299">
        <v>52</v>
      </c>
      <c r="U657" s="312">
        <f t="shared" si="8"/>
        <v>-10</v>
      </c>
      <c r="V657" s="312">
        <f t="shared" si="9"/>
        <v>47</v>
      </c>
      <c r="W657" s="312">
        <f t="shared" si="10"/>
        <v>-26.5</v>
      </c>
      <c r="X657" s="304" t="s">
        <v>1402</v>
      </c>
      <c r="Y657" s="304" t="s">
        <v>1646</v>
      </c>
      <c r="Z657" s="318" t="s">
        <v>1547</v>
      </c>
      <c r="AA657" s="294">
        <f t="shared" si="46"/>
        <v>12.287234</v>
      </c>
      <c r="AB657" s="292">
        <v>12287234</v>
      </c>
      <c r="AC657" s="292">
        <v>31611916</v>
      </c>
      <c r="AD657" s="295">
        <f t="shared" si="47"/>
        <v>7.8502219999999996</v>
      </c>
      <c r="AE657" s="315">
        <v>7850222</v>
      </c>
      <c r="AF657" s="306">
        <f t="shared" si="12"/>
        <v>1.2287234</v>
      </c>
      <c r="AG657" s="304"/>
      <c r="AH657" s="304"/>
      <c r="AI657" s="323" t="s">
        <v>2498</v>
      </c>
      <c r="AJ657" s="302"/>
    </row>
    <row r="658" spans="1:36">
      <c r="A658" s="291" t="s">
        <v>1760</v>
      </c>
      <c r="B658" s="292">
        <f t="shared" si="40"/>
        <v>126.63609700000001</v>
      </c>
      <c r="C658" s="293">
        <f t="shared" si="44"/>
        <v>10.553008083333333</v>
      </c>
      <c r="D658" s="294">
        <f t="shared" si="2"/>
        <v>10.553008083333333</v>
      </c>
      <c r="E658" s="295">
        <v>12</v>
      </c>
      <c r="F658" s="295">
        <f t="shared" si="45"/>
        <v>64.575175000000002</v>
      </c>
      <c r="G658" s="297">
        <f t="shared" si="4"/>
        <v>0.50992707869068321</v>
      </c>
      <c r="H658" s="296">
        <f t="shared" si="5"/>
        <v>62.060922000000005</v>
      </c>
      <c r="I658" s="298">
        <f t="shared" si="6"/>
        <v>0.49007292130931673</v>
      </c>
      <c r="J658" s="292">
        <v>126636097</v>
      </c>
      <c r="K658" s="317">
        <v>2012</v>
      </c>
      <c r="L658" s="300" t="s">
        <v>18</v>
      </c>
      <c r="M658" s="301"/>
      <c r="N658" s="301"/>
      <c r="O658" s="301"/>
      <c r="P658" s="301">
        <v>85</v>
      </c>
      <c r="Q658" s="299">
        <v>69</v>
      </c>
      <c r="R658" s="321">
        <f t="shared" si="7"/>
        <v>77</v>
      </c>
      <c r="S658" s="299">
        <v>71</v>
      </c>
      <c r="T658" s="299">
        <v>73</v>
      </c>
      <c r="U658" s="312">
        <f t="shared" si="8"/>
        <v>-2</v>
      </c>
      <c r="V658" s="312">
        <f t="shared" si="9"/>
        <v>72</v>
      </c>
      <c r="W658" s="312">
        <f t="shared" si="10"/>
        <v>5</v>
      </c>
      <c r="X658" s="304" t="s">
        <v>1636</v>
      </c>
      <c r="Y658" s="304" t="s">
        <v>1761</v>
      </c>
      <c r="Z658" s="318" t="s">
        <v>1547</v>
      </c>
      <c r="AA658" s="294">
        <f t="shared" si="46"/>
        <v>22.004097999999999</v>
      </c>
      <c r="AB658" s="292">
        <v>22004098</v>
      </c>
      <c r="AC658" s="292">
        <v>64575175</v>
      </c>
      <c r="AD658" s="295">
        <f t="shared" si="47"/>
        <v>62.060921999999998</v>
      </c>
      <c r="AE658" s="315">
        <v>62060922</v>
      </c>
      <c r="AF658" s="306">
        <f t="shared" si="12"/>
        <v>1.8336748333333333</v>
      </c>
      <c r="AG658" s="304"/>
      <c r="AH658" s="304"/>
      <c r="AI658" s="323" t="s">
        <v>1762</v>
      </c>
      <c r="AJ658" s="302"/>
    </row>
    <row r="659" spans="1:36">
      <c r="A659" s="308" t="s">
        <v>2951</v>
      </c>
      <c r="B659" s="292">
        <f t="shared" si="40"/>
        <v>35.485056</v>
      </c>
      <c r="C659" s="293">
        <f t="shared" si="44"/>
        <v>2.9570880000000002</v>
      </c>
      <c r="D659" s="294">
        <f t="shared" si="2"/>
        <v>2.9570880000000002</v>
      </c>
      <c r="E659" s="295">
        <v>12</v>
      </c>
      <c r="F659" s="295">
        <f t="shared" si="45"/>
        <v>7.9195739999999999</v>
      </c>
      <c r="G659" s="297">
        <f t="shared" si="4"/>
        <v>0.22318054112694652</v>
      </c>
      <c r="H659" s="296">
        <f t="shared" si="5"/>
        <v>27.565481999999999</v>
      </c>
      <c r="I659" s="298">
        <f t="shared" si="6"/>
        <v>0.77681945887305348</v>
      </c>
      <c r="J659" s="292">
        <v>35485056</v>
      </c>
      <c r="K659" s="317">
        <v>2012</v>
      </c>
      <c r="L659" s="300" t="s">
        <v>18</v>
      </c>
      <c r="M659" s="301"/>
      <c r="N659" s="301"/>
      <c r="O659" s="301"/>
      <c r="P659" s="301">
        <v>87</v>
      </c>
      <c r="Q659" s="299">
        <v>73</v>
      </c>
      <c r="R659" s="321">
        <f t="shared" si="7"/>
        <v>80</v>
      </c>
      <c r="S659" s="299">
        <v>63</v>
      </c>
      <c r="T659" s="299">
        <v>70</v>
      </c>
      <c r="U659" s="312">
        <f t="shared" si="8"/>
        <v>-7</v>
      </c>
      <c r="V659" s="312">
        <f t="shared" si="9"/>
        <v>66.5</v>
      </c>
      <c r="W659" s="312">
        <f t="shared" si="10"/>
        <v>13.5</v>
      </c>
      <c r="X659" s="319" t="s">
        <v>1534</v>
      </c>
      <c r="Y659" s="304" t="s">
        <v>1534</v>
      </c>
      <c r="Z659" s="318" t="s">
        <v>1547</v>
      </c>
      <c r="AA659" s="294">
        <f t="shared" si="46"/>
        <v>2.0021650000000002</v>
      </c>
      <c r="AB659" s="292">
        <v>2002165</v>
      </c>
      <c r="AC659" s="292">
        <v>7919574</v>
      </c>
      <c r="AD659" s="295">
        <f t="shared" si="47"/>
        <v>27.565481999999999</v>
      </c>
      <c r="AE659" s="315">
        <v>27565482</v>
      </c>
      <c r="AF659" s="306">
        <f t="shared" si="12"/>
        <v>0.16684708333333334</v>
      </c>
      <c r="AG659" s="304"/>
      <c r="AH659" s="304"/>
      <c r="AI659" s="323" t="s">
        <v>2952</v>
      </c>
      <c r="AJ659" s="302"/>
    </row>
    <row r="660" spans="1:36">
      <c r="A660" s="308" t="s">
        <v>3181</v>
      </c>
      <c r="B660" s="292">
        <f t="shared" si="40"/>
        <v>33.384126999999999</v>
      </c>
      <c r="C660" s="293">
        <f t="shared" si="44"/>
        <v>2.5680097692307693</v>
      </c>
      <c r="D660" s="294">
        <f t="shared" si="2"/>
        <v>2.5680097692307693</v>
      </c>
      <c r="E660" s="295">
        <v>13</v>
      </c>
      <c r="F660" s="295">
        <f t="shared" si="45"/>
        <v>17.742947999999998</v>
      </c>
      <c r="G660" s="297">
        <f t="shared" si="4"/>
        <v>0.53147856764383861</v>
      </c>
      <c r="H660" s="296">
        <f t="shared" si="5"/>
        <v>15.641178999999999</v>
      </c>
      <c r="I660" s="298">
        <f t="shared" si="6"/>
        <v>0.46852143235616134</v>
      </c>
      <c r="J660" s="292">
        <v>33384127</v>
      </c>
      <c r="K660" s="317">
        <v>2012</v>
      </c>
      <c r="L660" s="300" t="s">
        <v>18</v>
      </c>
      <c r="M660" s="301"/>
      <c r="N660" s="301"/>
      <c r="O660" s="301"/>
      <c r="P660" s="301">
        <v>85</v>
      </c>
      <c r="Q660" s="299">
        <v>67</v>
      </c>
      <c r="R660" s="321">
        <f t="shared" si="7"/>
        <v>76</v>
      </c>
      <c r="S660" s="299">
        <v>89</v>
      </c>
      <c r="T660" s="299">
        <v>84</v>
      </c>
      <c r="U660" s="312">
        <f t="shared" si="8"/>
        <v>5</v>
      </c>
      <c r="V660" s="312">
        <f t="shared" si="9"/>
        <v>86.5</v>
      </c>
      <c r="W660" s="312">
        <f t="shared" si="10"/>
        <v>-10.5</v>
      </c>
      <c r="X660" s="304" t="s">
        <v>1612</v>
      </c>
      <c r="Y660" s="304" t="s">
        <v>1612</v>
      </c>
      <c r="Z660" s="318" t="s">
        <v>1541</v>
      </c>
      <c r="AA660" s="294">
        <f t="shared" si="46"/>
        <v>0.22835900000000001</v>
      </c>
      <c r="AB660" s="292">
        <v>228359</v>
      </c>
      <c r="AC660" s="292">
        <v>17742948</v>
      </c>
      <c r="AD660" s="295">
        <f t="shared" si="47"/>
        <v>15.641178999999999</v>
      </c>
      <c r="AE660" s="315">
        <v>15641179</v>
      </c>
      <c r="AF660" s="306">
        <f t="shared" si="12"/>
        <v>1.7566076923076924E-2</v>
      </c>
      <c r="AG660" s="304"/>
      <c r="AH660" s="304"/>
      <c r="AI660" s="323" t="s">
        <v>3182</v>
      </c>
      <c r="AJ660" s="302"/>
    </row>
    <row r="661" spans="1:36">
      <c r="A661" s="291" t="s">
        <v>2078</v>
      </c>
      <c r="B661" s="292">
        <f t="shared" si="40"/>
        <v>85.446074999999993</v>
      </c>
      <c r="C661" s="293">
        <f t="shared" si="44"/>
        <v>6.1032910714285711</v>
      </c>
      <c r="D661" s="294">
        <f t="shared" si="2"/>
        <v>6.1032910714285711</v>
      </c>
      <c r="E661" s="295">
        <v>14</v>
      </c>
      <c r="F661" s="295">
        <f t="shared" si="45"/>
        <v>49.130153999999997</v>
      </c>
      <c r="G661" s="297">
        <f t="shared" si="4"/>
        <v>0.57498432783483622</v>
      </c>
      <c r="H661" s="296">
        <f t="shared" si="5"/>
        <v>36.315920999999996</v>
      </c>
      <c r="I661" s="298">
        <f t="shared" si="6"/>
        <v>0.42501567216516384</v>
      </c>
      <c r="J661" s="292">
        <v>85446075</v>
      </c>
      <c r="K661" s="317">
        <v>2012</v>
      </c>
      <c r="L661" s="300" t="s">
        <v>18</v>
      </c>
      <c r="M661" s="301"/>
      <c r="N661" s="301"/>
      <c r="O661" s="301"/>
      <c r="P661" s="301">
        <v>40</v>
      </c>
      <c r="Q661" s="299">
        <v>45</v>
      </c>
      <c r="R661" s="321">
        <f t="shared" si="7"/>
        <v>42.5</v>
      </c>
      <c r="S661" s="299">
        <v>49</v>
      </c>
      <c r="T661" s="299">
        <v>54</v>
      </c>
      <c r="U661" s="312">
        <f t="shared" si="8"/>
        <v>-5</v>
      </c>
      <c r="V661" s="312">
        <f t="shared" si="9"/>
        <v>51.5</v>
      </c>
      <c r="W661" s="312">
        <f t="shared" si="10"/>
        <v>-9</v>
      </c>
      <c r="X661" s="304" t="s">
        <v>1402</v>
      </c>
      <c r="Y661" s="304" t="s">
        <v>1618</v>
      </c>
      <c r="Z661" s="318" t="s">
        <v>1547</v>
      </c>
      <c r="AA661" s="294">
        <f t="shared" si="46"/>
        <v>17.732479999999999</v>
      </c>
      <c r="AB661" s="292">
        <v>17732480</v>
      </c>
      <c r="AC661" s="292">
        <v>49130154</v>
      </c>
      <c r="AD661" s="295">
        <f t="shared" si="47"/>
        <v>36.315921000000003</v>
      </c>
      <c r="AE661" s="315">
        <v>36315921</v>
      </c>
      <c r="AF661" s="306">
        <f t="shared" si="12"/>
        <v>1.2666057142857141</v>
      </c>
      <c r="AG661" s="304"/>
      <c r="AH661" s="304"/>
      <c r="AI661" s="323" t="s">
        <v>2079</v>
      </c>
      <c r="AJ661" s="302"/>
    </row>
    <row r="662" spans="1:36">
      <c r="A662" s="308" t="s">
        <v>3735</v>
      </c>
      <c r="B662" s="292">
        <f t="shared" si="40"/>
        <v>24.637468999999999</v>
      </c>
      <c r="C662" s="293">
        <f t="shared" si="44"/>
        <v>1.7598192142857143</v>
      </c>
      <c r="D662" s="294">
        <f t="shared" si="2"/>
        <v>1.7598192142857143</v>
      </c>
      <c r="E662" s="295">
        <v>14</v>
      </c>
      <c r="F662" s="295">
        <f t="shared" si="45"/>
        <v>24.397469000000001</v>
      </c>
      <c r="G662" s="297">
        <f t="shared" si="4"/>
        <v>0.99025873964569988</v>
      </c>
      <c r="H662" s="296">
        <f t="shared" si="5"/>
        <v>0.24</v>
      </c>
      <c r="I662" s="298">
        <f t="shared" si="6"/>
        <v>9.7412603543001915E-3</v>
      </c>
      <c r="J662" s="292">
        <v>24637469</v>
      </c>
      <c r="K662" s="317">
        <v>2012</v>
      </c>
      <c r="L662" s="300" t="s">
        <v>18</v>
      </c>
      <c r="M662" s="301"/>
      <c r="N662" s="301"/>
      <c r="O662" s="301"/>
      <c r="P662" s="301">
        <v>57</v>
      </c>
      <c r="Q662" s="299">
        <v>54</v>
      </c>
      <c r="R662" s="321">
        <f t="shared" si="7"/>
        <v>55.5</v>
      </c>
      <c r="S662" s="299">
        <v>65</v>
      </c>
      <c r="T662" s="299">
        <v>63</v>
      </c>
      <c r="U662" s="312">
        <f t="shared" si="8"/>
        <v>2</v>
      </c>
      <c r="V662" s="312">
        <f t="shared" si="9"/>
        <v>64</v>
      </c>
      <c r="W662" s="312">
        <f t="shared" si="10"/>
        <v>-8.5</v>
      </c>
      <c r="X662" s="304" t="s">
        <v>1612</v>
      </c>
      <c r="Y662" s="304" t="s">
        <v>3736</v>
      </c>
      <c r="Z662" s="304" t="s">
        <v>1574</v>
      </c>
      <c r="AA662" s="294">
        <f t="shared" si="46"/>
        <v>11.643342000000001</v>
      </c>
      <c r="AB662" s="292">
        <v>11643342</v>
      </c>
      <c r="AC662" s="292">
        <v>24397469</v>
      </c>
      <c r="AD662" s="295">
        <f t="shared" si="47"/>
        <v>0.24</v>
      </c>
      <c r="AE662" s="315">
        <v>240000</v>
      </c>
      <c r="AF662" s="306">
        <f t="shared" si="12"/>
        <v>0.83166728571428572</v>
      </c>
      <c r="AG662" s="304"/>
      <c r="AH662" s="304"/>
      <c r="AI662" s="323" t="s">
        <v>3737</v>
      </c>
      <c r="AJ662" s="302"/>
    </row>
    <row r="663" spans="1:36">
      <c r="A663" s="308" t="s">
        <v>3195</v>
      </c>
      <c r="B663" s="292">
        <f t="shared" si="40"/>
        <v>37.930464999999998</v>
      </c>
      <c r="C663" s="293">
        <f t="shared" si="44"/>
        <v>2.5286976666666665</v>
      </c>
      <c r="D663" s="294">
        <f t="shared" si="2"/>
        <v>2.5286976666666665</v>
      </c>
      <c r="E663" s="295">
        <v>15</v>
      </c>
      <c r="F663" s="295">
        <f t="shared" si="45"/>
        <v>15.026056000000001</v>
      </c>
      <c r="G663" s="297">
        <f t="shared" si="4"/>
        <v>0.39614742397700636</v>
      </c>
      <c r="H663" s="296">
        <f t="shared" si="5"/>
        <v>22.904409000000001</v>
      </c>
      <c r="I663" s="298">
        <f t="shared" si="6"/>
        <v>0.60385257602299369</v>
      </c>
      <c r="J663" s="292">
        <v>37930465</v>
      </c>
      <c r="K663" s="317">
        <v>2012</v>
      </c>
      <c r="L663" s="300" t="s">
        <v>18</v>
      </c>
      <c r="M663" s="301"/>
      <c r="N663" s="301"/>
      <c r="O663" s="301"/>
      <c r="P663" s="301">
        <v>75</v>
      </c>
      <c r="Q663" s="299">
        <v>64</v>
      </c>
      <c r="R663" s="321">
        <f t="shared" si="7"/>
        <v>69.5</v>
      </c>
      <c r="S663" s="299">
        <v>44</v>
      </c>
      <c r="T663" s="299">
        <v>59</v>
      </c>
      <c r="U663" s="312">
        <f t="shared" si="8"/>
        <v>-15</v>
      </c>
      <c r="V663" s="312">
        <f t="shared" si="9"/>
        <v>51.5</v>
      </c>
      <c r="W663" s="312">
        <f t="shared" si="10"/>
        <v>18</v>
      </c>
      <c r="X663" s="304" t="s">
        <v>1990</v>
      </c>
      <c r="Y663" s="304" t="s">
        <v>1991</v>
      </c>
      <c r="Z663" s="318" t="s">
        <v>1541</v>
      </c>
      <c r="AA663" s="294">
        <f t="shared" si="46"/>
        <v>6.8129</v>
      </c>
      <c r="AB663" s="292">
        <v>6812900</v>
      </c>
      <c r="AC663" s="292">
        <v>15026056</v>
      </c>
      <c r="AD663" s="295">
        <f t="shared" si="47"/>
        <v>22.904409000000001</v>
      </c>
      <c r="AE663" s="315">
        <v>22904409</v>
      </c>
      <c r="AF663" s="306">
        <f t="shared" si="12"/>
        <v>0.45419333333333334</v>
      </c>
      <c r="AG663" s="304"/>
      <c r="AH663" s="304"/>
      <c r="AI663" s="323" t="s">
        <v>3196</v>
      </c>
      <c r="AJ663" s="302"/>
    </row>
    <row r="664" spans="1:36">
      <c r="A664" s="308" t="s">
        <v>3346</v>
      </c>
      <c r="B664" s="292">
        <f t="shared" si="40"/>
        <v>34.564650999999998</v>
      </c>
      <c r="C664" s="293">
        <f t="shared" si="44"/>
        <v>2.3043100666666665</v>
      </c>
      <c r="D664" s="294">
        <f t="shared" si="2"/>
        <v>2.3043100666666665</v>
      </c>
      <c r="E664" s="295">
        <v>15</v>
      </c>
      <c r="F664" s="295">
        <f t="shared" si="45"/>
        <v>9.0479810000000001</v>
      </c>
      <c r="G664" s="297">
        <f t="shared" si="4"/>
        <v>0.26176977745269292</v>
      </c>
      <c r="H664" s="296">
        <f t="shared" si="5"/>
        <v>25.516669999999998</v>
      </c>
      <c r="I664" s="298">
        <f t="shared" si="6"/>
        <v>0.73823022254730708</v>
      </c>
      <c r="J664" s="292">
        <v>34564651</v>
      </c>
      <c r="K664" s="317">
        <v>2012</v>
      </c>
      <c r="L664" s="300" t="s">
        <v>18</v>
      </c>
      <c r="M664" s="301"/>
      <c r="N664" s="301"/>
      <c r="O664" s="301"/>
      <c r="P664" s="301">
        <v>67</v>
      </c>
      <c r="Q664" s="299">
        <v>58</v>
      </c>
      <c r="R664" s="321">
        <f t="shared" si="7"/>
        <v>62.5</v>
      </c>
      <c r="S664" s="299">
        <v>64</v>
      </c>
      <c r="T664" s="299">
        <v>65</v>
      </c>
      <c r="U664" s="312">
        <f t="shared" si="8"/>
        <v>-1</v>
      </c>
      <c r="V664" s="312">
        <f t="shared" si="9"/>
        <v>64.5</v>
      </c>
      <c r="W664" s="312">
        <f t="shared" si="10"/>
        <v>-2</v>
      </c>
      <c r="X664" s="304" t="s">
        <v>1550</v>
      </c>
      <c r="Y664" s="304" t="s">
        <v>1623</v>
      </c>
      <c r="Z664" s="318" t="s">
        <v>1541</v>
      </c>
      <c r="AA664" s="294">
        <f t="shared" si="46"/>
        <v>0.22589400000000001</v>
      </c>
      <c r="AB664" s="292">
        <v>225894</v>
      </c>
      <c r="AC664" s="292">
        <v>9047981</v>
      </c>
      <c r="AD664" s="295">
        <f t="shared" si="47"/>
        <v>25.516670000000001</v>
      </c>
      <c r="AE664" s="315">
        <v>25516670</v>
      </c>
      <c r="AF664" s="306">
        <f t="shared" si="12"/>
        <v>1.5059600000000001E-2</v>
      </c>
      <c r="AG664" s="304"/>
      <c r="AH664" s="304"/>
      <c r="AI664" s="323" t="s">
        <v>3347</v>
      </c>
      <c r="AJ664" s="302"/>
    </row>
    <row r="665" spans="1:36">
      <c r="A665" s="308" t="s">
        <v>4122</v>
      </c>
      <c r="B665" s="292">
        <f t="shared" si="40"/>
        <v>19.422260999999999</v>
      </c>
      <c r="C665" s="293">
        <f t="shared" si="44"/>
        <v>1.2948173999999999</v>
      </c>
      <c r="D665" s="294">
        <f t="shared" si="2"/>
        <v>1.2948173999999999</v>
      </c>
      <c r="E665" s="295">
        <v>15</v>
      </c>
      <c r="F665" s="295">
        <f t="shared" si="45"/>
        <v>15.024049</v>
      </c>
      <c r="G665" s="297">
        <f t="shared" si="4"/>
        <v>0.77354788919786432</v>
      </c>
      <c r="H665" s="296">
        <f t="shared" si="5"/>
        <v>4.398212</v>
      </c>
      <c r="I665" s="298">
        <f t="shared" si="6"/>
        <v>0.22645211080213576</v>
      </c>
      <c r="J665" s="292">
        <v>19422261</v>
      </c>
      <c r="K665" s="317">
        <v>2012</v>
      </c>
      <c r="L665" s="300" t="s">
        <v>18</v>
      </c>
      <c r="M665" s="301"/>
      <c r="N665" s="301"/>
      <c r="O665" s="301"/>
      <c r="P665" s="301">
        <v>83</v>
      </c>
      <c r="Q665" s="299">
        <v>66</v>
      </c>
      <c r="R665" s="321">
        <f t="shared" si="7"/>
        <v>74.5</v>
      </c>
      <c r="S665" s="299">
        <v>71</v>
      </c>
      <c r="T665" s="299">
        <v>74</v>
      </c>
      <c r="U665" s="312">
        <f t="shared" si="8"/>
        <v>-3</v>
      </c>
      <c r="V665" s="312">
        <f t="shared" si="9"/>
        <v>72.5</v>
      </c>
      <c r="W665" s="312">
        <f t="shared" si="10"/>
        <v>2</v>
      </c>
      <c r="X665" s="304" t="s">
        <v>1550</v>
      </c>
      <c r="Y665" s="304" t="s">
        <v>4123</v>
      </c>
      <c r="Z665" s="318" t="s">
        <v>1547</v>
      </c>
      <c r="AA665" s="294">
        <f t="shared" si="46"/>
        <v>4.1749150000000004</v>
      </c>
      <c r="AB665" s="292">
        <v>4174915</v>
      </c>
      <c r="AC665" s="292">
        <v>15024049</v>
      </c>
      <c r="AD665" s="295">
        <f t="shared" si="47"/>
        <v>4.398212</v>
      </c>
      <c r="AE665" s="315">
        <v>4398212</v>
      </c>
      <c r="AF665" s="306">
        <f t="shared" si="12"/>
        <v>0.2783276666666667</v>
      </c>
      <c r="AG665" s="304"/>
      <c r="AH665" s="304"/>
      <c r="AI665" s="323" t="s">
        <v>4124</v>
      </c>
      <c r="AJ665" s="302"/>
    </row>
    <row r="666" spans="1:36">
      <c r="A666" s="308" t="s">
        <v>4035</v>
      </c>
      <c r="B666" s="292">
        <f t="shared" si="40"/>
        <v>22.750699999999998</v>
      </c>
      <c r="C666" s="293">
        <f t="shared" si="44"/>
        <v>1.4219187499999999</v>
      </c>
      <c r="D666" s="294">
        <f t="shared" si="2"/>
        <v>1.4219187499999999</v>
      </c>
      <c r="E666" s="295">
        <v>16</v>
      </c>
      <c r="F666" s="295">
        <f t="shared" si="45"/>
        <v>45.512466000000003</v>
      </c>
      <c r="G666" s="297">
        <f t="shared" si="4"/>
        <v>2.0004864026161835</v>
      </c>
      <c r="H666" s="296">
        <f t="shared" si="5"/>
        <v>22.750699999999998</v>
      </c>
      <c r="I666" s="298">
        <f t="shared" si="6"/>
        <v>1</v>
      </c>
      <c r="J666" s="292">
        <v>22750700</v>
      </c>
      <c r="K666" s="317">
        <v>2012</v>
      </c>
      <c r="L666" s="300" t="s">
        <v>18</v>
      </c>
      <c r="M666" s="301"/>
      <c r="N666" s="301"/>
      <c r="O666" s="301"/>
      <c r="P666" s="301">
        <v>94</v>
      </c>
      <c r="Q666" s="299">
        <v>84</v>
      </c>
      <c r="R666" s="321">
        <f t="shared" si="7"/>
        <v>89</v>
      </c>
      <c r="S666" s="299">
        <v>86</v>
      </c>
      <c r="T666" s="299">
        <v>80</v>
      </c>
      <c r="U666" s="312">
        <f t="shared" si="8"/>
        <v>6</v>
      </c>
      <c r="V666" s="312">
        <f t="shared" si="9"/>
        <v>83</v>
      </c>
      <c r="W666" s="312">
        <f t="shared" si="10"/>
        <v>6</v>
      </c>
      <c r="X666" s="304" t="s">
        <v>1550</v>
      </c>
      <c r="Y666" s="304" t="s">
        <v>1623</v>
      </c>
      <c r="Z666" s="318" t="s">
        <v>1547</v>
      </c>
      <c r="AA666" s="294">
        <f t="shared" si="46"/>
        <v>0.52299600000000002</v>
      </c>
      <c r="AB666" s="292">
        <v>522996</v>
      </c>
      <c r="AC666" s="292">
        <v>45512466</v>
      </c>
      <c r="AD666" s="295">
        <f t="shared" si="47"/>
        <v>22.750699999999998</v>
      </c>
      <c r="AE666" s="315">
        <v>22750700</v>
      </c>
      <c r="AF666" s="306">
        <f t="shared" si="12"/>
        <v>3.2687250000000001E-2</v>
      </c>
      <c r="AG666" s="304"/>
      <c r="AH666" s="304"/>
      <c r="AI666" s="323" t="str">
        <f>HYPERLINK("http://www.amazon.com/gp/product/B009RI4FRU/?tag=titb-20","http://www.amazon.com/gp/product/B009RI4FRU/?tag=titb-20")</f>
        <v>http://www.amazon.com/gp/product/B009RI4FRU/?tag=titb-20</v>
      </c>
      <c r="AJ666" s="302"/>
    </row>
    <row r="667" spans="1:36">
      <c r="A667" s="291" t="s">
        <v>1915</v>
      </c>
      <c r="B667" s="292">
        <f t="shared" si="40"/>
        <v>127.73073599999999</v>
      </c>
      <c r="C667" s="293">
        <f t="shared" si="44"/>
        <v>7.5135727058823525</v>
      </c>
      <c r="D667" s="294">
        <f t="shared" si="2"/>
        <v>7.5135727058823525</v>
      </c>
      <c r="E667" s="295">
        <v>17</v>
      </c>
      <c r="F667" s="295">
        <f t="shared" si="45"/>
        <v>54.333289999999998</v>
      </c>
      <c r="G667" s="297">
        <f t="shared" si="4"/>
        <v>0.42537365477953559</v>
      </c>
      <c r="H667" s="296">
        <f t="shared" si="5"/>
        <v>73.397446000000002</v>
      </c>
      <c r="I667" s="298">
        <f t="shared" si="6"/>
        <v>0.57462634522046441</v>
      </c>
      <c r="J667" s="292">
        <v>127730736</v>
      </c>
      <c r="K667" s="317">
        <v>2012</v>
      </c>
      <c r="L667" s="300" t="s">
        <v>18</v>
      </c>
      <c r="M667" s="301"/>
      <c r="N667" s="301"/>
      <c r="O667" s="301"/>
      <c r="P667" s="301">
        <v>66</v>
      </c>
      <c r="Q667" s="299">
        <v>62</v>
      </c>
      <c r="R667" s="321">
        <f t="shared" si="7"/>
        <v>64</v>
      </c>
      <c r="S667" s="299">
        <v>55</v>
      </c>
      <c r="T667" s="299">
        <v>66</v>
      </c>
      <c r="U667" s="312">
        <f t="shared" si="8"/>
        <v>-11</v>
      </c>
      <c r="V667" s="312">
        <f t="shared" si="9"/>
        <v>60.5</v>
      </c>
      <c r="W667" s="312">
        <f t="shared" si="10"/>
        <v>3.5</v>
      </c>
      <c r="X667" s="304" t="s">
        <v>1402</v>
      </c>
      <c r="Y667" s="304" t="s">
        <v>1618</v>
      </c>
      <c r="Z667" s="318" t="s">
        <v>1541</v>
      </c>
      <c r="AA667" s="294">
        <f t="shared" si="46"/>
        <v>20.874072000000002</v>
      </c>
      <c r="AB667" s="292">
        <v>20874072</v>
      </c>
      <c r="AC667" s="292">
        <v>54333290</v>
      </c>
      <c r="AD667" s="295">
        <f t="shared" si="47"/>
        <v>73.397446000000002</v>
      </c>
      <c r="AE667" s="315">
        <v>73397446</v>
      </c>
      <c r="AF667" s="306">
        <f t="shared" si="12"/>
        <v>1.2278865882352943</v>
      </c>
      <c r="AG667" s="304"/>
      <c r="AH667" s="304"/>
      <c r="AI667" s="323" t="s">
        <v>1916</v>
      </c>
      <c r="AJ667" s="302"/>
    </row>
    <row r="668" spans="1:36">
      <c r="A668" s="291" t="s">
        <v>2024</v>
      </c>
      <c r="B668" s="292">
        <f t="shared" si="40"/>
        <v>113.042075</v>
      </c>
      <c r="C668" s="293">
        <f t="shared" si="44"/>
        <v>6.6495338235294117</v>
      </c>
      <c r="D668" s="294">
        <f t="shared" si="2"/>
        <v>6.6495338235294117</v>
      </c>
      <c r="E668" s="295">
        <v>17</v>
      </c>
      <c r="F668" s="295">
        <f t="shared" si="45"/>
        <v>65.001092999999997</v>
      </c>
      <c r="G668" s="297">
        <f t="shared" si="4"/>
        <v>0.57501680679516898</v>
      </c>
      <c r="H668" s="296">
        <f t="shared" si="5"/>
        <v>48.040982</v>
      </c>
      <c r="I668" s="298">
        <f t="shared" si="6"/>
        <v>0.42498319320483102</v>
      </c>
      <c r="J668" s="292">
        <v>113042075</v>
      </c>
      <c r="K668" s="317">
        <v>2012</v>
      </c>
      <c r="L668" s="300" t="s">
        <v>18</v>
      </c>
      <c r="M668" s="301"/>
      <c r="N668" s="301"/>
      <c r="O668" s="301"/>
      <c r="P668" s="301">
        <v>81</v>
      </c>
      <c r="Q668" s="299">
        <v>66</v>
      </c>
      <c r="R668" s="321">
        <f t="shared" si="7"/>
        <v>73.5</v>
      </c>
      <c r="S668" s="299">
        <v>83</v>
      </c>
      <c r="T668" s="299">
        <v>78</v>
      </c>
      <c r="U668" s="312">
        <f t="shared" si="8"/>
        <v>5</v>
      </c>
      <c r="V668" s="312">
        <f t="shared" si="9"/>
        <v>80.5</v>
      </c>
      <c r="W668" s="312">
        <f t="shared" si="10"/>
        <v>-7</v>
      </c>
      <c r="X668" s="304" t="s">
        <v>1550</v>
      </c>
      <c r="Y668" s="304" t="s">
        <v>2025</v>
      </c>
      <c r="Z668" s="318" t="s">
        <v>1541</v>
      </c>
      <c r="AA668" s="294">
        <f t="shared" si="46"/>
        <v>5.1494330000000001</v>
      </c>
      <c r="AB668" s="292">
        <v>5149433</v>
      </c>
      <c r="AC668" s="292">
        <v>65001093</v>
      </c>
      <c r="AD668" s="295">
        <f t="shared" si="47"/>
        <v>48.040982</v>
      </c>
      <c r="AE668" s="315">
        <v>48040982</v>
      </c>
      <c r="AF668" s="306">
        <f t="shared" si="12"/>
        <v>0.30290782352941176</v>
      </c>
      <c r="AG668" s="304"/>
      <c r="AH668" s="304"/>
      <c r="AI668" s="323" t="s">
        <v>1785</v>
      </c>
      <c r="AJ668" s="302"/>
    </row>
    <row r="669" spans="1:36">
      <c r="A669" s="291" t="s">
        <v>1470</v>
      </c>
      <c r="B669" s="292">
        <f t="shared" si="40"/>
        <v>236.412453</v>
      </c>
      <c r="C669" s="293">
        <f t="shared" si="44"/>
        <v>11.257735857142857</v>
      </c>
      <c r="D669" s="294">
        <f t="shared" si="2"/>
        <v>11.257735857142857</v>
      </c>
      <c r="E669" s="295">
        <v>21</v>
      </c>
      <c r="F669" s="295">
        <f t="shared" si="45"/>
        <v>132.09295800000001</v>
      </c>
      <c r="G669" s="297">
        <f t="shared" si="4"/>
        <v>0.55873942477979366</v>
      </c>
      <c r="H669" s="296">
        <f t="shared" si="5"/>
        <v>104.31949499999999</v>
      </c>
      <c r="I669" s="298">
        <f t="shared" si="6"/>
        <v>0.44126057522020634</v>
      </c>
      <c r="J669" s="292">
        <v>236412453</v>
      </c>
      <c r="K669" s="317">
        <v>2012</v>
      </c>
      <c r="L669" s="300" t="s">
        <v>18</v>
      </c>
      <c r="M669" s="301"/>
      <c r="N669" s="301"/>
      <c r="O669" s="301"/>
      <c r="P669" s="301">
        <v>92</v>
      </c>
      <c r="Q669" s="299">
        <v>81</v>
      </c>
      <c r="R669" s="321">
        <f t="shared" si="7"/>
        <v>86.5</v>
      </c>
      <c r="S669" s="299">
        <v>86</v>
      </c>
      <c r="T669" s="299">
        <v>83</v>
      </c>
      <c r="U669" s="312">
        <f t="shared" si="8"/>
        <v>3</v>
      </c>
      <c r="V669" s="312">
        <f t="shared" si="9"/>
        <v>84.5</v>
      </c>
      <c r="W669" s="312">
        <f t="shared" si="10"/>
        <v>2</v>
      </c>
      <c r="X669" s="304" t="s">
        <v>1550</v>
      </c>
      <c r="Y669" s="304" t="s">
        <v>1623</v>
      </c>
      <c r="Z669" s="318" t="s">
        <v>1541</v>
      </c>
      <c r="AA669" s="294">
        <f t="shared" si="46"/>
        <v>0.44300299999999998</v>
      </c>
      <c r="AB669" s="292">
        <v>443003</v>
      </c>
      <c r="AC669" s="292">
        <v>132092958</v>
      </c>
      <c r="AD669" s="295">
        <f t="shared" si="47"/>
        <v>104.319495</v>
      </c>
      <c r="AE669" s="315">
        <v>104319495</v>
      </c>
      <c r="AF669" s="306">
        <f t="shared" si="12"/>
        <v>2.1095380952380952E-2</v>
      </c>
      <c r="AG669" s="304" t="s">
        <v>1615</v>
      </c>
      <c r="AH669" s="304" t="s">
        <v>1654</v>
      </c>
      <c r="AI669" s="323" t="s">
        <v>1736</v>
      </c>
      <c r="AJ669" s="302"/>
    </row>
    <row r="670" spans="1:36">
      <c r="A670" s="308" t="s">
        <v>2655</v>
      </c>
      <c r="B670" s="292">
        <f t="shared" si="40"/>
        <v>77.112176000000005</v>
      </c>
      <c r="C670" s="293">
        <f t="shared" si="44"/>
        <v>3.5050989090909095</v>
      </c>
      <c r="D670" s="294">
        <f t="shared" si="2"/>
        <v>3.5050989090909095</v>
      </c>
      <c r="E670" s="295">
        <v>22</v>
      </c>
      <c r="F670" s="295">
        <f t="shared" si="45"/>
        <v>49.008662000000001</v>
      </c>
      <c r="G670" s="297">
        <f t="shared" si="4"/>
        <v>0.63555024047045439</v>
      </c>
      <c r="H670" s="296">
        <f t="shared" si="5"/>
        <v>28.103514000000001</v>
      </c>
      <c r="I670" s="298">
        <f t="shared" si="6"/>
        <v>0.36444975952954561</v>
      </c>
      <c r="J670" s="292">
        <v>77112176</v>
      </c>
      <c r="K670" s="317">
        <v>2012</v>
      </c>
      <c r="L670" s="300" t="s">
        <v>18</v>
      </c>
      <c r="M670" s="301"/>
      <c r="N670" s="301"/>
      <c r="O670" s="301"/>
      <c r="P670" s="301">
        <v>51</v>
      </c>
      <c r="Q670" s="299">
        <v>54</v>
      </c>
      <c r="R670" s="321">
        <f t="shared" si="7"/>
        <v>52.5</v>
      </c>
      <c r="S670" s="299">
        <v>64</v>
      </c>
      <c r="T670" s="299">
        <v>71</v>
      </c>
      <c r="U670" s="312">
        <f t="shared" si="8"/>
        <v>-7</v>
      </c>
      <c r="V670" s="312">
        <f t="shared" si="9"/>
        <v>67.5</v>
      </c>
      <c r="W670" s="312">
        <f t="shared" si="10"/>
        <v>-15</v>
      </c>
      <c r="X670" s="304" t="s">
        <v>1550</v>
      </c>
      <c r="Y670" s="304" t="s">
        <v>2222</v>
      </c>
      <c r="Z670" s="318" t="s">
        <v>1541</v>
      </c>
      <c r="AA670" s="294">
        <f t="shared" si="46"/>
        <v>14.623599</v>
      </c>
      <c r="AB670" s="292">
        <v>14623599</v>
      </c>
      <c r="AC670" s="292">
        <v>49008662</v>
      </c>
      <c r="AD670" s="295">
        <f t="shared" si="47"/>
        <v>28.103514000000001</v>
      </c>
      <c r="AE670" s="315">
        <v>28103514</v>
      </c>
      <c r="AF670" s="306">
        <f t="shared" si="12"/>
        <v>0.66470904545454546</v>
      </c>
      <c r="AG670" s="304"/>
      <c r="AH670" s="304"/>
      <c r="AI670" s="323" t="s">
        <v>2656</v>
      </c>
      <c r="AJ670" s="302"/>
    </row>
    <row r="671" spans="1:36">
      <c r="A671" s="308" t="s">
        <v>4002</v>
      </c>
      <c r="B671" s="292">
        <f t="shared" si="40"/>
        <v>33.372605999999998</v>
      </c>
      <c r="C671" s="293">
        <f t="shared" si="44"/>
        <v>1.4509828695652174</v>
      </c>
      <c r="D671" s="294">
        <f t="shared" si="2"/>
        <v>1.4509828695652174</v>
      </c>
      <c r="E671" s="295">
        <v>23</v>
      </c>
      <c r="F671" s="295">
        <f t="shared" si="45"/>
        <v>18.942395999999999</v>
      </c>
      <c r="G671" s="297">
        <f t="shared" si="4"/>
        <v>0.56760314133094669</v>
      </c>
      <c r="H671" s="296">
        <f t="shared" si="5"/>
        <v>14.430209999999999</v>
      </c>
      <c r="I671" s="298">
        <f t="shared" si="6"/>
        <v>0.43239685866905331</v>
      </c>
      <c r="J671" s="292">
        <v>33372606</v>
      </c>
      <c r="K671" s="317">
        <v>2012</v>
      </c>
      <c r="L671" s="300" t="s">
        <v>18</v>
      </c>
      <c r="M671" s="301"/>
      <c r="N671" s="301"/>
      <c r="O671" s="301"/>
      <c r="P671" s="301">
        <v>80</v>
      </c>
      <c r="Q671" s="299">
        <v>67</v>
      </c>
      <c r="R671" s="321">
        <f t="shared" si="7"/>
        <v>73.5</v>
      </c>
      <c r="S671" s="299">
        <v>40</v>
      </c>
      <c r="T671" s="299">
        <v>55</v>
      </c>
      <c r="U671" s="312">
        <f t="shared" si="8"/>
        <v>-15</v>
      </c>
      <c r="V671" s="312">
        <f t="shared" si="9"/>
        <v>47.5</v>
      </c>
      <c r="W671" s="312">
        <f t="shared" si="10"/>
        <v>26</v>
      </c>
      <c r="X671" s="304" t="s">
        <v>1609</v>
      </c>
      <c r="Y671" s="304" t="s">
        <v>2189</v>
      </c>
      <c r="Z671" s="318" t="s">
        <v>1547</v>
      </c>
      <c r="AA671" s="294">
        <f t="shared" si="46"/>
        <v>8.4253699999999991</v>
      </c>
      <c r="AB671" s="292">
        <v>8425370</v>
      </c>
      <c r="AC671" s="292">
        <v>18942396</v>
      </c>
      <c r="AD671" s="295">
        <f t="shared" si="47"/>
        <v>14.430210000000001</v>
      </c>
      <c r="AE671" s="315">
        <v>14430210</v>
      </c>
      <c r="AF671" s="306">
        <f t="shared" si="12"/>
        <v>0.36632043478260867</v>
      </c>
      <c r="AG671" s="304"/>
      <c r="AH671" s="304"/>
      <c r="AI671" s="323" t="s">
        <v>4003</v>
      </c>
      <c r="AJ671" s="302"/>
    </row>
    <row r="672" spans="1:36">
      <c r="A672" s="291" t="s">
        <v>2269</v>
      </c>
      <c r="B672" s="292">
        <f t="shared" si="40"/>
        <v>119.772232</v>
      </c>
      <c r="C672" s="293">
        <f t="shared" si="44"/>
        <v>4.79088928</v>
      </c>
      <c r="D672" s="294">
        <f t="shared" si="2"/>
        <v>4.79088928</v>
      </c>
      <c r="E672" s="295">
        <v>25</v>
      </c>
      <c r="F672" s="295">
        <f t="shared" si="45"/>
        <v>77.267296000000002</v>
      </c>
      <c r="G672" s="297">
        <f t="shared" si="4"/>
        <v>0.64511861146580285</v>
      </c>
      <c r="H672" s="296">
        <f t="shared" si="5"/>
        <v>42.504936000000001</v>
      </c>
      <c r="I672" s="298">
        <f t="shared" si="6"/>
        <v>0.35488138853419715</v>
      </c>
      <c r="J672" s="292">
        <v>119772232</v>
      </c>
      <c r="K672" s="317">
        <v>2012</v>
      </c>
      <c r="L672" s="300" t="s">
        <v>18</v>
      </c>
      <c r="M672" s="301"/>
      <c r="N672" s="301"/>
      <c r="O672" s="301"/>
      <c r="P672" s="301">
        <v>18</v>
      </c>
      <c r="Q672" s="299">
        <v>36</v>
      </c>
      <c r="R672" s="321">
        <f t="shared" si="7"/>
        <v>27</v>
      </c>
      <c r="S672" s="299">
        <v>61</v>
      </c>
      <c r="T672" s="299">
        <v>49</v>
      </c>
      <c r="U672" s="312">
        <f t="shared" si="8"/>
        <v>12</v>
      </c>
      <c r="V672" s="312">
        <f t="shared" si="9"/>
        <v>55</v>
      </c>
      <c r="W672" s="312">
        <f t="shared" si="10"/>
        <v>-28</v>
      </c>
      <c r="X672" s="304" t="s">
        <v>1550</v>
      </c>
      <c r="Y672" s="304" t="s">
        <v>1550</v>
      </c>
      <c r="Z672" s="318" t="s">
        <v>1547</v>
      </c>
      <c r="AA672" s="294">
        <f t="shared" si="46"/>
        <v>14.554053</v>
      </c>
      <c r="AB672" s="292">
        <v>14554053</v>
      </c>
      <c r="AC672" s="292">
        <v>77267296</v>
      </c>
      <c r="AD672" s="295">
        <f t="shared" si="47"/>
        <v>42.504936000000001</v>
      </c>
      <c r="AE672" s="315">
        <v>42504936</v>
      </c>
      <c r="AF672" s="306">
        <f t="shared" si="12"/>
        <v>0.58216212000000001</v>
      </c>
      <c r="AG672" s="304"/>
      <c r="AH672" s="304"/>
      <c r="AI672" s="323" t="s">
        <v>2270</v>
      </c>
      <c r="AJ672" s="302"/>
    </row>
    <row r="673" spans="1:36">
      <c r="A673" s="308" t="s">
        <v>2488</v>
      </c>
      <c r="B673" s="292">
        <f t="shared" si="40"/>
        <v>99.357138000000006</v>
      </c>
      <c r="C673" s="293">
        <f t="shared" si="44"/>
        <v>3.9742855200000005</v>
      </c>
      <c r="D673" s="294">
        <f t="shared" si="2"/>
        <v>3.9742855200000005</v>
      </c>
      <c r="E673" s="295">
        <v>25</v>
      </c>
      <c r="F673" s="295">
        <f t="shared" si="45"/>
        <v>60.457138</v>
      </c>
      <c r="G673" s="297">
        <f t="shared" si="4"/>
        <v>0.60848308653979144</v>
      </c>
      <c r="H673" s="296">
        <f t="shared" si="5"/>
        <v>38.9</v>
      </c>
      <c r="I673" s="298">
        <f t="shared" si="6"/>
        <v>0.39151691346020856</v>
      </c>
      <c r="J673" s="292">
        <v>99357138</v>
      </c>
      <c r="K673" s="317">
        <v>2012</v>
      </c>
      <c r="L673" s="300" t="s">
        <v>18</v>
      </c>
      <c r="M673" s="301"/>
      <c r="N673" s="301"/>
      <c r="O673" s="301"/>
      <c r="P673" s="301">
        <v>20</v>
      </c>
      <c r="Q673" s="299">
        <v>39</v>
      </c>
      <c r="R673" s="321">
        <f t="shared" si="7"/>
        <v>29.5</v>
      </c>
      <c r="S673" s="299">
        <v>68</v>
      </c>
      <c r="T673" s="299">
        <v>55</v>
      </c>
      <c r="U673" s="312">
        <f t="shared" si="8"/>
        <v>13</v>
      </c>
      <c r="V673" s="312">
        <f t="shared" si="9"/>
        <v>61.5</v>
      </c>
      <c r="W673" s="312">
        <f t="shared" si="10"/>
        <v>-32</v>
      </c>
      <c r="X673" s="304" t="s">
        <v>1612</v>
      </c>
      <c r="Y673" s="304" t="s">
        <v>1612</v>
      </c>
      <c r="Z673" s="318" t="s">
        <v>1541</v>
      </c>
      <c r="AA673" s="294">
        <f t="shared" si="46"/>
        <v>22.518357999999999</v>
      </c>
      <c r="AB673" s="292">
        <v>22518358</v>
      </c>
      <c r="AC673" s="292">
        <v>60457138</v>
      </c>
      <c r="AD673" s="295">
        <f t="shared" si="47"/>
        <v>38.9</v>
      </c>
      <c r="AE673" s="315">
        <v>38900000</v>
      </c>
      <c r="AF673" s="306">
        <f t="shared" si="12"/>
        <v>0.90073431999999998</v>
      </c>
      <c r="AG673" s="304"/>
      <c r="AH673" s="304"/>
      <c r="AI673" s="323" t="s">
        <v>2489</v>
      </c>
      <c r="AJ673" s="302"/>
    </row>
    <row r="674" spans="1:36">
      <c r="A674" s="308" t="s">
        <v>2535</v>
      </c>
      <c r="B674" s="292">
        <f t="shared" si="40"/>
        <v>96.262212000000005</v>
      </c>
      <c r="C674" s="293">
        <f t="shared" si="44"/>
        <v>3.8504884800000001</v>
      </c>
      <c r="D674" s="294">
        <f t="shared" si="2"/>
        <v>3.8504884800000001</v>
      </c>
      <c r="E674" s="295">
        <v>25</v>
      </c>
      <c r="F674" s="295">
        <f t="shared" si="45"/>
        <v>66.528000000000006</v>
      </c>
      <c r="G674" s="297">
        <f t="shared" si="4"/>
        <v>0.69111231310579069</v>
      </c>
      <c r="H674" s="296">
        <f t="shared" si="5"/>
        <v>29.734211999999999</v>
      </c>
      <c r="I674" s="298">
        <f t="shared" si="6"/>
        <v>0.30888768689420931</v>
      </c>
      <c r="J674" s="292">
        <v>96262212</v>
      </c>
      <c r="K674" s="317">
        <v>2012</v>
      </c>
      <c r="L674" s="300" t="s">
        <v>18</v>
      </c>
      <c r="M674" s="301"/>
      <c r="N674" s="301"/>
      <c r="O674" s="301"/>
      <c r="P674" s="301">
        <v>51</v>
      </c>
      <c r="Q674" s="299">
        <v>51</v>
      </c>
      <c r="R674" s="321">
        <f t="shared" si="7"/>
        <v>51</v>
      </c>
      <c r="S674" s="299">
        <v>58</v>
      </c>
      <c r="T674" s="299">
        <v>60</v>
      </c>
      <c r="U674" s="312">
        <f t="shared" si="8"/>
        <v>-2</v>
      </c>
      <c r="V674" s="312">
        <f t="shared" si="9"/>
        <v>59</v>
      </c>
      <c r="W674" s="312">
        <f t="shared" si="10"/>
        <v>-8</v>
      </c>
      <c r="X674" s="304" t="s">
        <v>1609</v>
      </c>
      <c r="Y674" s="304" t="s">
        <v>2536</v>
      </c>
      <c r="Z674" s="304" t="s">
        <v>1574</v>
      </c>
      <c r="AA674" s="294">
        <f t="shared" si="46"/>
        <v>24.349815</v>
      </c>
      <c r="AB674" s="292">
        <v>24349815</v>
      </c>
      <c r="AC674" s="292">
        <v>66528000</v>
      </c>
      <c r="AD674" s="295">
        <f t="shared" si="47"/>
        <v>29.734211999999999</v>
      </c>
      <c r="AE674" s="315">
        <v>29734212</v>
      </c>
      <c r="AF674" s="306">
        <f t="shared" si="12"/>
        <v>0.97399259999999999</v>
      </c>
      <c r="AG674" s="304"/>
      <c r="AH674" s="304"/>
      <c r="AI674" s="323" t="s">
        <v>2537</v>
      </c>
      <c r="AJ674" s="302"/>
    </row>
    <row r="675" spans="1:36">
      <c r="A675" s="308" t="s">
        <v>2875</v>
      </c>
      <c r="B675" s="292">
        <f t="shared" si="40"/>
        <v>77.278330999999994</v>
      </c>
      <c r="C675" s="293">
        <f t="shared" si="44"/>
        <v>3.0911332399999996</v>
      </c>
      <c r="D675" s="294">
        <f t="shared" si="2"/>
        <v>3.0911332399999996</v>
      </c>
      <c r="E675" s="295">
        <v>25</v>
      </c>
      <c r="F675" s="295">
        <f t="shared" si="45"/>
        <v>51.580235999999999</v>
      </c>
      <c r="G675" s="297">
        <f t="shared" si="4"/>
        <v>0.66746053301798147</v>
      </c>
      <c r="H675" s="296">
        <f t="shared" si="5"/>
        <v>25.698094999999999</v>
      </c>
      <c r="I675" s="298">
        <f t="shared" si="6"/>
        <v>0.33253946698201853</v>
      </c>
      <c r="J675" s="292">
        <v>77278331</v>
      </c>
      <c r="K675" s="317">
        <v>2012</v>
      </c>
      <c r="L675" s="300" t="s">
        <v>18</v>
      </c>
      <c r="M675" s="301"/>
      <c r="N675" s="301"/>
      <c r="O675" s="301"/>
      <c r="P675" s="301">
        <v>79</v>
      </c>
      <c r="Q675" s="299">
        <v>64</v>
      </c>
      <c r="R675" s="321">
        <f t="shared" si="7"/>
        <v>71.5</v>
      </c>
      <c r="S675" s="299">
        <v>61</v>
      </c>
      <c r="T675" s="299">
        <v>69</v>
      </c>
      <c r="U675" s="312">
        <f t="shared" si="8"/>
        <v>-8</v>
      </c>
      <c r="V675" s="312">
        <f t="shared" si="9"/>
        <v>65</v>
      </c>
      <c r="W675" s="312">
        <f t="shared" si="10"/>
        <v>6.5</v>
      </c>
      <c r="X675" s="304" t="s">
        <v>1609</v>
      </c>
      <c r="Y675" s="304" t="s">
        <v>2876</v>
      </c>
      <c r="Z675" s="318" t="s">
        <v>1547</v>
      </c>
      <c r="AA675" s="294">
        <f t="shared" si="46"/>
        <v>19.665101</v>
      </c>
      <c r="AB675" s="292">
        <v>19665101</v>
      </c>
      <c r="AC675" s="292">
        <v>51580236</v>
      </c>
      <c r="AD675" s="295">
        <f t="shared" si="47"/>
        <v>25.698094999999999</v>
      </c>
      <c r="AE675" s="315">
        <v>25698095</v>
      </c>
      <c r="AF675" s="306">
        <f t="shared" si="12"/>
        <v>0.78660403999999995</v>
      </c>
      <c r="AG675" s="304"/>
      <c r="AH675" s="304"/>
      <c r="AI675" s="323" t="s">
        <v>2877</v>
      </c>
      <c r="AJ675" s="302"/>
    </row>
    <row r="676" spans="1:36">
      <c r="A676" s="308" t="s">
        <v>3535</v>
      </c>
      <c r="B676" s="292">
        <f t="shared" si="40"/>
        <v>53.676580000000001</v>
      </c>
      <c r="C676" s="293">
        <f t="shared" si="44"/>
        <v>2.0644838461538462</v>
      </c>
      <c r="D676" s="294">
        <f t="shared" si="2"/>
        <v>2.0644838461538462</v>
      </c>
      <c r="E676" s="295">
        <v>26</v>
      </c>
      <c r="F676" s="295">
        <f t="shared" si="45"/>
        <v>37.400126999999998</v>
      </c>
      <c r="G676" s="297">
        <f t="shared" si="4"/>
        <v>0.69676806905357969</v>
      </c>
      <c r="H676" s="296">
        <f t="shared" si="5"/>
        <v>16.276453</v>
      </c>
      <c r="I676" s="298">
        <f t="shared" si="6"/>
        <v>0.3032319309464202</v>
      </c>
      <c r="J676" s="292">
        <v>53676580</v>
      </c>
      <c r="K676" s="317">
        <v>2012</v>
      </c>
      <c r="L676" s="300" t="s">
        <v>18</v>
      </c>
      <c r="M676" s="301"/>
      <c r="N676" s="301"/>
      <c r="O676" s="301"/>
      <c r="P676" s="301">
        <v>67</v>
      </c>
      <c r="Q676" s="299">
        <v>58</v>
      </c>
      <c r="R676" s="321">
        <f t="shared" si="7"/>
        <v>62.5</v>
      </c>
      <c r="S676" s="299">
        <v>75</v>
      </c>
      <c r="T676" s="299">
        <v>70</v>
      </c>
      <c r="U676" s="312">
        <f t="shared" si="8"/>
        <v>5</v>
      </c>
      <c r="V676" s="312">
        <f t="shared" si="9"/>
        <v>72.5</v>
      </c>
      <c r="W676" s="312">
        <f t="shared" si="10"/>
        <v>-10</v>
      </c>
      <c r="X676" s="304" t="s">
        <v>1990</v>
      </c>
      <c r="Y676" s="304" t="s">
        <v>3536</v>
      </c>
      <c r="Z676" s="318" t="s">
        <v>1541</v>
      </c>
      <c r="AA676" s="294">
        <f t="shared" si="46"/>
        <v>10.001982</v>
      </c>
      <c r="AB676" s="292">
        <v>10001982</v>
      </c>
      <c r="AC676" s="292">
        <v>37400127</v>
      </c>
      <c r="AD676" s="295">
        <f t="shared" si="47"/>
        <v>16.276453</v>
      </c>
      <c r="AE676" s="315">
        <v>16276453</v>
      </c>
      <c r="AF676" s="306">
        <f t="shared" si="12"/>
        <v>0.38469161538461538</v>
      </c>
      <c r="AG676" s="304"/>
      <c r="AH676" s="304"/>
      <c r="AI676" s="323" t="s">
        <v>3537</v>
      </c>
      <c r="AJ676" s="302"/>
    </row>
    <row r="677" spans="1:36">
      <c r="A677" s="291" t="s">
        <v>2043</v>
      </c>
      <c r="B677" s="292">
        <f t="shared" si="40"/>
        <v>196.11456999999999</v>
      </c>
      <c r="C677" s="293">
        <f t="shared" si="44"/>
        <v>6.5371523333333332</v>
      </c>
      <c r="D677" s="294">
        <f t="shared" si="2"/>
        <v>6.5371523333333332</v>
      </c>
      <c r="E677" s="295">
        <v>30</v>
      </c>
      <c r="F677" s="295">
        <f t="shared" si="45"/>
        <v>125.01403000000001</v>
      </c>
      <c r="G677" s="297">
        <f t="shared" si="4"/>
        <v>0.63745406575350327</v>
      </c>
      <c r="H677" s="296">
        <f t="shared" si="5"/>
        <v>71.100539999999995</v>
      </c>
      <c r="I677" s="298">
        <f t="shared" si="6"/>
        <v>0.36254593424649684</v>
      </c>
      <c r="J677" s="292">
        <v>196114570</v>
      </c>
      <c r="K677" s="317">
        <v>2012</v>
      </c>
      <c r="L677" s="300" t="s">
        <v>18</v>
      </c>
      <c r="M677" s="301"/>
      <c r="N677" s="301"/>
      <c r="O677" s="301"/>
      <c r="P677" s="301">
        <v>29</v>
      </c>
      <c r="Q677" s="299">
        <v>43</v>
      </c>
      <c r="R677" s="321">
        <f t="shared" si="7"/>
        <v>36</v>
      </c>
      <c r="S677" s="299">
        <v>63</v>
      </c>
      <c r="T677" s="299">
        <v>60</v>
      </c>
      <c r="U677" s="312">
        <f t="shared" si="8"/>
        <v>3</v>
      </c>
      <c r="V677" s="312">
        <f t="shared" si="9"/>
        <v>61.5</v>
      </c>
      <c r="W677" s="312">
        <f t="shared" si="10"/>
        <v>-25.5</v>
      </c>
      <c r="X677" s="304" t="s">
        <v>1612</v>
      </c>
      <c r="Y677" s="304" t="s">
        <v>1612</v>
      </c>
      <c r="Z677" s="318" t="s">
        <v>1661</v>
      </c>
      <c r="AA677" s="294">
        <f t="shared" si="46"/>
        <v>41.202458</v>
      </c>
      <c r="AB677" s="292">
        <v>41202458</v>
      </c>
      <c r="AC677" s="292">
        <v>125014030</v>
      </c>
      <c r="AD677" s="295">
        <f t="shared" si="47"/>
        <v>71.100539999999995</v>
      </c>
      <c r="AE677" s="315">
        <v>71100540</v>
      </c>
      <c r="AF677" s="306">
        <f t="shared" si="12"/>
        <v>1.3734152666666666</v>
      </c>
      <c r="AG677" s="304"/>
      <c r="AH677" s="304"/>
      <c r="AI677" s="323" t="s">
        <v>2044</v>
      </c>
      <c r="AJ677" s="302"/>
    </row>
    <row r="678" spans="1:36">
      <c r="A678" s="291" t="s">
        <v>2093</v>
      </c>
      <c r="B678" s="292">
        <f t="shared" si="40"/>
        <v>180.274123</v>
      </c>
      <c r="C678" s="293">
        <f t="shared" si="44"/>
        <v>6.0091374333333336</v>
      </c>
      <c r="D678" s="294">
        <f t="shared" si="2"/>
        <v>6.0091374333333336</v>
      </c>
      <c r="E678" s="295">
        <v>30</v>
      </c>
      <c r="F678" s="295">
        <f t="shared" si="45"/>
        <v>19.019881999999999</v>
      </c>
      <c r="G678" s="297">
        <f t="shared" si="4"/>
        <v>0.10550533644809354</v>
      </c>
      <c r="H678" s="296">
        <f t="shared" si="5"/>
        <v>161.25424100000001</v>
      </c>
      <c r="I678" s="298">
        <f t="shared" si="6"/>
        <v>0.89449466355190643</v>
      </c>
      <c r="J678" s="292">
        <v>180274123</v>
      </c>
      <c r="K678" s="317">
        <v>2012</v>
      </c>
      <c r="L678" s="300" t="s">
        <v>18</v>
      </c>
      <c r="M678" s="301"/>
      <c r="N678" s="301"/>
      <c r="O678" s="301"/>
      <c r="P678" s="301">
        <v>81</v>
      </c>
      <c r="Q678" s="299">
        <v>73</v>
      </c>
      <c r="R678" s="321">
        <f t="shared" si="7"/>
        <v>77</v>
      </c>
      <c r="S678" s="299">
        <v>85</v>
      </c>
      <c r="T678" s="299">
        <v>80</v>
      </c>
      <c r="U678" s="312">
        <f t="shared" si="8"/>
        <v>5</v>
      </c>
      <c r="V678" s="312">
        <f t="shared" si="9"/>
        <v>82.5</v>
      </c>
      <c r="W678" s="312">
        <f t="shared" si="10"/>
        <v>-5.5</v>
      </c>
      <c r="X678" s="319" t="s">
        <v>1534</v>
      </c>
      <c r="Y678" s="304" t="s">
        <v>2094</v>
      </c>
      <c r="Z678" s="318" t="s">
        <v>1661</v>
      </c>
      <c r="AA678" s="294">
        <f t="shared" si="46"/>
        <v>0.143818</v>
      </c>
      <c r="AB678" s="292">
        <v>143818</v>
      </c>
      <c r="AC678" s="292">
        <v>19019882</v>
      </c>
      <c r="AD678" s="295">
        <f t="shared" si="47"/>
        <v>161.25424100000001</v>
      </c>
      <c r="AE678" s="315">
        <v>161254241</v>
      </c>
      <c r="AF678" s="306">
        <f t="shared" si="12"/>
        <v>4.7939333333333334E-3</v>
      </c>
      <c r="AG678" s="304"/>
      <c r="AH678" s="304"/>
      <c r="AI678" s="323" t="s">
        <v>2095</v>
      </c>
      <c r="AJ678" s="302"/>
    </row>
    <row r="679" spans="1:36">
      <c r="A679" s="291" t="s">
        <v>2107</v>
      </c>
      <c r="B679" s="292">
        <f t="shared" si="40"/>
        <v>176.50681900000001</v>
      </c>
      <c r="C679" s="293">
        <f t="shared" si="44"/>
        <v>5.8835606333333335</v>
      </c>
      <c r="D679" s="294">
        <f t="shared" si="2"/>
        <v>5.8835606333333335</v>
      </c>
      <c r="E679" s="295">
        <v>30</v>
      </c>
      <c r="F679" s="295">
        <f t="shared" si="45"/>
        <v>66.486204999999998</v>
      </c>
      <c r="G679" s="297">
        <f t="shared" si="4"/>
        <v>0.37667782682095696</v>
      </c>
      <c r="H679" s="296">
        <f t="shared" si="5"/>
        <v>110.02061400000001</v>
      </c>
      <c r="I679" s="298">
        <f t="shared" si="6"/>
        <v>0.62332217317904304</v>
      </c>
      <c r="J679" s="292">
        <v>176506819</v>
      </c>
      <c r="K679" s="317">
        <v>2012</v>
      </c>
      <c r="L679" s="300" t="s">
        <v>18</v>
      </c>
      <c r="M679" s="301"/>
      <c r="N679" s="301"/>
      <c r="O679" s="301"/>
      <c r="P679" s="301">
        <v>93</v>
      </c>
      <c r="Q679" s="299">
        <v>84</v>
      </c>
      <c r="R679" s="321">
        <f t="shared" si="7"/>
        <v>88.5</v>
      </c>
      <c r="S679" s="299">
        <v>82</v>
      </c>
      <c r="T679" s="299">
        <v>77</v>
      </c>
      <c r="U679" s="312">
        <f t="shared" si="8"/>
        <v>5</v>
      </c>
      <c r="V679" s="312">
        <f t="shared" si="9"/>
        <v>79.5</v>
      </c>
      <c r="W679" s="312">
        <f t="shared" si="10"/>
        <v>9</v>
      </c>
      <c r="X679" s="304" t="s">
        <v>1609</v>
      </c>
      <c r="Y679" s="304" t="s">
        <v>2108</v>
      </c>
      <c r="Z679" s="318" t="s">
        <v>1547</v>
      </c>
      <c r="AA679" s="294">
        <f t="shared" si="46"/>
        <v>20.801521999999999</v>
      </c>
      <c r="AB679" s="292">
        <v>20801522</v>
      </c>
      <c r="AC679" s="292">
        <v>66486205</v>
      </c>
      <c r="AD679" s="295">
        <f t="shared" si="47"/>
        <v>110.02061399999999</v>
      </c>
      <c r="AE679" s="315">
        <v>110020614</v>
      </c>
      <c r="AF679" s="306">
        <f t="shared" si="12"/>
        <v>0.69338406666666663</v>
      </c>
      <c r="AG679" s="304"/>
      <c r="AH679" s="304"/>
      <c r="AI679" s="323" t="s">
        <v>2109</v>
      </c>
      <c r="AJ679" s="302"/>
    </row>
    <row r="680" spans="1:36">
      <c r="A680" s="308" t="s">
        <v>2543</v>
      </c>
      <c r="B680" s="292">
        <f t="shared" si="40"/>
        <v>114.28105100000001</v>
      </c>
      <c r="C680" s="293">
        <f t="shared" si="44"/>
        <v>3.8093683666666669</v>
      </c>
      <c r="D680" s="294">
        <f t="shared" si="2"/>
        <v>3.8093683666666669</v>
      </c>
      <c r="E680" s="295">
        <v>30</v>
      </c>
      <c r="F680" s="295">
        <f t="shared" si="45"/>
        <v>63.536011000000002</v>
      </c>
      <c r="G680" s="297">
        <f t="shared" si="4"/>
        <v>0.55596278161635038</v>
      </c>
      <c r="H680" s="296">
        <f t="shared" si="5"/>
        <v>50.745040000000003</v>
      </c>
      <c r="I680" s="298">
        <f t="shared" si="6"/>
        <v>0.44403721838364962</v>
      </c>
      <c r="J680" s="292">
        <v>114281051</v>
      </c>
      <c r="K680" s="317">
        <v>2012</v>
      </c>
      <c r="L680" s="300" t="s">
        <v>18</v>
      </c>
      <c r="M680" s="301"/>
      <c r="N680" s="301"/>
      <c r="O680" s="301"/>
      <c r="P680" s="301">
        <v>74</v>
      </c>
      <c r="Q680" s="299">
        <v>65</v>
      </c>
      <c r="R680" s="321">
        <f t="shared" si="7"/>
        <v>69.5</v>
      </c>
      <c r="S680" s="299">
        <v>56</v>
      </c>
      <c r="T680" s="299">
        <v>67</v>
      </c>
      <c r="U680" s="312">
        <f t="shared" si="8"/>
        <v>-11</v>
      </c>
      <c r="V680" s="312">
        <f t="shared" si="9"/>
        <v>61.5</v>
      </c>
      <c r="W680" s="312">
        <f t="shared" si="10"/>
        <v>8</v>
      </c>
      <c r="X680" s="304" t="s">
        <v>1550</v>
      </c>
      <c r="Y680" s="304" t="s">
        <v>1623</v>
      </c>
      <c r="Z680" s="318" t="s">
        <v>1547</v>
      </c>
      <c r="AA680" s="294">
        <f t="shared" si="46"/>
        <v>14.650121</v>
      </c>
      <c r="AB680" s="292">
        <v>14650121</v>
      </c>
      <c r="AC680" s="292">
        <v>63536011</v>
      </c>
      <c r="AD680" s="295">
        <f t="shared" si="47"/>
        <v>50.745040000000003</v>
      </c>
      <c r="AE680" s="315">
        <v>50745040</v>
      </c>
      <c r="AF680" s="306">
        <f t="shared" si="12"/>
        <v>0.48833736666666666</v>
      </c>
      <c r="AG680" s="304"/>
      <c r="AH680" s="304"/>
      <c r="AI680" s="323" t="s">
        <v>2544</v>
      </c>
      <c r="AJ680" s="302"/>
    </row>
    <row r="681" spans="1:36">
      <c r="A681" s="308" t="s">
        <v>3413</v>
      </c>
      <c r="B681" s="292">
        <f t="shared" si="40"/>
        <v>66.486080000000001</v>
      </c>
      <c r="C681" s="293">
        <f t="shared" si="44"/>
        <v>2.2162026666666668</v>
      </c>
      <c r="D681" s="294">
        <f t="shared" si="2"/>
        <v>2.2162026666666668</v>
      </c>
      <c r="E681" s="295">
        <v>30</v>
      </c>
      <c r="F681" s="295">
        <f t="shared" si="45"/>
        <v>42.073276999999997</v>
      </c>
      <c r="G681" s="297">
        <f t="shared" si="4"/>
        <v>0.63281331972045873</v>
      </c>
      <c r="H681" s="296">
        <f t="shared" si="5"/>
        <v>24.412803</v>
      </c>
      <c r="I681" s="298">
        <f t="shared" si="6"/>
        <v>0.36718668027954121</v>
      </c>
      <c r="J681" s="292">
        <v>66486080</v>
      </c>
      <c r="K681" s="317">
        <v>2012</v>
      </c>
      <c r="L681" s="300" t="s">
        <v>18</v>
      </c>
      <c r="M681" s="301"/>
      <c r="N681" s="301"/>
      <c r="O681" s="301"/>
      <c r="P681" s="301">
        <v>92</v>
      </c>
      <c r="Q681" s="299">
        <v>72</v>
      </c>
      <c r="R681" s="321">
        <f t="shared" si="7"/>
        <v>82</v>
      </c>
      <c r="S681" s="299">
        <v>73</v>
      </c>
      <c r="T681" s="299">
        <v>74</v>
      </c>
      <c r="U681" s="312">
        <f t="shared" si="8"/>
        <v>-1</v>
      </c>
      <c r="V681" s="312">
        <f t="shared" si="9"/>
        <v>73.5</v>
      </c>
      <c r="W681" s="312">
        <f t="shared" si="10"/>
        <v>8.5</v>
      </c>
      <c r="X681" s="304" t="s">
        <v>1402</v>
      </c>
      <c r="Y681" s="304" t="s">
        <v>1646</v>
      </c>
      <c r="Z681" s="318" t="s">
        <v>1547</v>
      </c>
      <c r="AA681" s="294">
        <f t="shared" si="46"/>
        <v>14.743614000000001</v>
      </c>
      <c r="AB681" s="292">
        <v>14743614</v>
      </c>
      <c r="AC681" s="292">
        <v>42073277</v>
      </c>
      <c r="AD681" s="295">
        <f t="shared" si="47"/>
        <v>24.412803</v>
      </c>
      <c r="AE681" s="315">
        <v>24412803</v>
      </c>
      <c r="AF681" s="306">
        <f t="shared" si="12"/>
        <v>0.49145380000000005</v>
      </c>
      <c r="AG681" s="304"/>
      <c r="AH681" s="304"/>
      <c r="AI681" s="323" t="s">
        <v>3414</v>
      </c>
      <c r="AJ681" s="302"/>
    </row>
    <row r="682" spans="1:36">
      <c r="A682" s="308" t="s">
        <v>3685</v>
      </c>
      <c r="B682" s="292">
        <f t="shared" si="40"/>
        <v>54.819301000000003</v>
      </c>
      <c r="C682" s="293">
        <f t="shared" si="44"/>
        <v>1.8273100333333334</v>
      </c>
      <c r="D682" s="294">
        <f t="shared" si="2"/>
        <v>1.8273100333333334</v>
      </c>
      <c r="E682" s="295">
        <v>30</v>
      </c>
      <c r="F682" s="295">
        <f t="shared" si="45"/>
        <v>44.338223999999997</v>
      </c>
      <c r="G682" s="297">
        <f t="shared" si="4"/>
        <v>0.80880681057936132</v>
      </c>
      <c r="H682" s="296">
        <f t="shared" si="5"/>
        <v>10.481077000000001</v>
      </c>
      <c r="I682" s="298">
        <f t="shared" si="6"/>
        <v>0.19119318942063854</v>
      </c>
      <c r="J682" s="292">
        <v>54819301</v>
      </c>
      <c r="K682" s="317">
        <v>2012</v>
      </c>
      <c r="L682" s="300" t="s">
        <v>18</v>
      </c>
      <c r="M682" s="301"/>
      <c r="N682" s="301"/>
      <c r="O682" s="301"/>
      <c r="P682" s="301">
        <v>52</v>
      </c>
      <c r="Q682" s="299">
        <v>56</v>
      </c>
      <c r="R682" s="321">
        <f t="shared" si="7"/>
        <v>54</v>
      </c>
      <c r="S682" s="299">
        <v>49</v>
      </c>
      <c r="T682" s="299">
        <v>59</v>
      </c>
      <c r="U682" s="312">
        <f t="shared" si="8"/>
        <v>-10</v>
      </c>
      <c r="V682" s="312">
        <f t="shared" si="9"/>
        <v>54</v>
      </c>
      <c r="W682" s="312">
        <f t="shared" si="10"/>
        <v>0</v>
      </c>
      <c r="X682" s="304" t="s">
        <v>1550</v>
      </c>
      <c r="Y682" s="304" t="s">
        <v>1550</v>
      </c>
      <c r="Z682" s="318" t="s">
        <v>1541</v>
      </c>
      <c r="AA682" s="294">
        <f t="shared" si="46"/>
        <v>17.010124999999999</v>
      </c>
      <c r="AB682" s="292">
        <v>17010125</v>
      </c>
      <c r="AC682" s="292">
        <v>44338224</v>
      </c>
      <c r="AD682" s="295">
        <f t="shared" si="47"/>
        <v>10.481077000000001</v>
      </c>
      <c r="AE682" s="315">
        <v>10481077</v>
      </c>
      <c r="AF682" s="306">
        <f t="shared" si="12"/>
        <v>0.56700416666666664</v>
      </c>
      <c r="AG682" s="304"/>
      <c r="AH682" s="304"/>
      <c r="AI682" s="323" t="s">
        <v>3686</v>
      </c>
      <c r="AJ682" s="302"/>
    </row>
    <row r="683" spans="1:36">
      <c r="A683" s="308" t="s">
        <v>3705</v>
      </c>
      <c r="B683" s="292">
        <f t="shared" si="40"/>
        <v>53.909751</v>
      </c>
      <c r="C683" s="293">
        <f t="shared" si="44"/>
        <v>1.7969917</v>
      </c>
      <c r="D683" s="294">
        <f t="shared" si="2"/>
        <v>1.7969917</v>
      </c>
      <c r="E683" s="295">
        <v>30</v>
      </c>
      <c r="F683" s="295">
        <f t="shared" si="45"/>
        <v>28.835528</v>
      </c>
      <c r="G683" s="297">
        <f t="shared" si="4"/>
        <v>0.53488520100936843</v>
      </c>
      <c r="H683" s="296">
        <f t="shared" si="5"/>
        <v>25.074223</v>
      </c>
      <c r="I683" s="298">
        <f t="shared" si="6"/>
        <v>0.46511479899063157</v>
      </c>
      <c r="J683" s="292">
        <v>53909751</v>
      </c>
      <c r="K683" s="317">
        <v>2012</v>
      </c>
      <c r="L683" s="300" t="s">
        <v>18</v>
      </c>
      <c r="M683" s="301"/>
      <c r="N683" s="301"/>
      <c r="O683" s="301"/>
      <c r="P683" s="301">
        <v>63</v>
      </c>
      <c r="Q683" s="299">
        <v>62</v>
      </c>
      <c r="R683" s="321">
        <f t="shared" si="7"/>
        <v>62.5</v>
      </c>
      <c r="S683" s="299">
        <v>52</v>
      </c>
      <c r="T683" s="299">
        <v>63</v>
      </c>
      <c r="U683" s="312">
        <f t="shared" si="8"/>
        <v>-11</v>
      </c>
      <c r="V683" s="312">
        <f t="shared" si="9"/>
        <v>57.5</v>
      </c>
      <c r="W683" s="312">
        <f t="shared" si="10"/>
        <v>5</v>
      </c>
      <c r="X683" s="304" t="s">
        <v>1550</v>
      </c>
      <c r="Y683" s="304" t="s">
        <v>1623</v>
      </c>
      <c r="Z683" s="318" t="s">
        <v>1547</v>
      </c>
      <c r="AA683" s="294">
        <f t="shared" si="46"/>
        <v>10.610060000000001</v>
      </c>
      <c r="AB683" s="292">
        <v>10610060</v>
      </c>
      <c r="AC683" s="292">
        <v>28835528</v>
      </c>
      <c r="AD683" s="295">
        <f t="shared" si="47"/>
        <v>25.074223</v>
      </c>
      <c r="AE683" s="315">
        <v>25074223</v>
      </c>
      <c r="AF683" s="306">
        <f t="shared" si="12"/>
        <v>0.35366866666666669</v>
      </c>
      <c r="AG683" s="304"/>
      <c r="AH683" s="304"/>
      <c r="AI683" s="323" t="s">
        <v>3706</v>
      </c>
      <c r="AJ683" s="302"/>
    </row>
    <row r="684" spans="1:36">
      <c r="A684" s="308" t="s">
        <v>4086</v>
      </c>
      <c r="B684" s="292">
        <f t="shared" si="40"/>
        <v>40.346186000000003</v>
      </c>
      <c r="C684" s="293">
        <f t="shared" si="44"/>
        <v>1.3448728666666667</v>
      </c>
      <c r="D684" s="294">
        <f t="shared" si="2"/>
        <v>1.3448728666666667</v>
      </c>
      <c r="E684" s="295">
        <v>30</v>
      </c>
      <c r="F684" s="295">
        <f t="shared" si="45"/>
        <v>17.14208</v>
      </c>
      <c r="G684" s="297">
        <f t="shared" si="4"/>
        <v>0.42487485682041914</v>
      </c>
      <c r="H684" s="296">
        <f t="shared" si="5"/>
        <v>23.204106000000003</v>
      </c>
      <c r="I684" s="298">
        <f t="shared" si="6"/>
        <v>0.57512514317958086</v>
      </c>
      <c r="J684" s="292">
        <v>40346186</v>
      </c>
      <c r="K684" s="317">
        <v>2012</v>
      </c>
      <c r="L684" s="300" t="s">
        <v>18</v>
      </c>
      <c r="M684" s="301"/>
      <c r="N684" s="301"/>
      <c r="O684" s="301"/>
      <c r="P684" s="301">
        <v>57</v>
      </c>
      <c r="Q684" s="299">
        <v>55</v>
      </c>
      <c r="R684" s="321">
        <f t="shared" si="7"/>
        <v>56</v>
      </c>
      <c r="S684" s="299">
        <v>60</v>
      </c>
      <c r="T684" s="299">
        <v>63</v>
      </c>
      <c r="U684" s="312">
        <f t="shared" si="8"/>
        <v>-3</v>
      </c>
      <c r="V684" s="312">
        <f t="shared" si="9"/>
        <v>61.5</v>
      </c>
      <c r="W684" s="312">
        <f t="shared" si="10"/>
        <v>-5.5</v>
      </c>
      <c r="X684" s="304" t="s">
        <v>1609</v>
      </c>
      <c r="Y684" s="304" t="s">
        <v>1815</v>
      </c>
      <c r="Z684" s="318" t="s">
        <v>1547</v>
      </c>
      <c r="AA684" s="294">
        <f t="shared" si="46"/>
        <v>7.8925390000000002</v>
      </c>
      <c r="AB684" s="292">
        <v>7892539</v>
      </c>
      <c r="AC684" s="292">
        <v>17142080</v>
      </c>
      <c r="AD684" s="295">
        <f t="shared" si="47"/>
        <v>23.204105999999999</v>
      </c>
      <c r="AE684" s="315">
        <v>23204106</v>
      </c>
      <c r="AF684" s="306">
        <f t="shared" si="12"/>
        <v>0.26308463333333332</v>
      </c>
      <c r="AG684" s="304"/>
      <c r="AH684" s="304"/>
      <c r="AI684" s="323" t="s">
        <v>4087</v>
      </c>
      <c r="AJ684" s="302"/>
    </row>
    <row r="685" spans="1:36">
      <c r="A685" s="291" t="s">
        <v>2192</v>
      </c>
      <c r="B685" s="292">
        <f t="shared" si="40"/>
        <v>161.77237500000001</v>
      </c>
      <c r="C685" s="293">
        <f t="shared" si="44"/>
        <v>5.2184637096774198</v>
      </c>
      <c r="D685" s="294">
        <f t="shared" si="2"/>
        <v>5.2184637096774198</v>
      </c>
      <c r="E685" s="295">
        <v>31</v>
      </c>
      <c r="F685" s="295">
        <f t="shared" si="45"/>
        <v>93.772374999999997</v>
      </c>
      <c r="G685" s="297">
        <f t="shared" si="4"/>
        <v>0.57965629174944111</v>
      </c>
      <c r="H685" s="296">
        <f t="shared" si="5"/>
        <v>68</v>
      </c>
      <c r="I685" s="298">
        <f t="shared" si="6"/>
        <v>0.42034370825055883</v>
      </c>
      <c r="J685" s="292">
        <v>161772375</v>
      </c>
      <c r="K685" s="317">
        <v>2012</v>
      </c>
      <c r="L685" s="300" t="s">
        <v>18</v>
      </c>
      <c r="M685" s="301"/>
      <c r="N685" s="301"/>
      <c r="O685" s="301"/>
      <c r="P685" s="301">
        <v>78</v>
      </c>
      <c r="Q685" s="299">
        <v>76</v>
      </c>
      <c r="R685" s="321">
        <f t="shared" si="7"/>
        <v>77</v>
      </c>
      <c r="S685" s="299">
        <v>75</v>
      </c>
      <c r="T685" s="299">
        <v>72</v>
      </c>
      <c r="U685" s="312">
        <f t="shared" si="8"/>
        <v>3</v>
      </c>
      <c r="V685" s="312">
        <f t="shared" si="9"/>
        <v>73.5</v>
      </c>
      <c r="W685" s="312">
        <f t="shared" si="10"/>
        <v>3.5</v>
      </c>
      <c r="X685" s="319" t="s">
        <v>1534</v>
      </c>
      <c r="Y685" s="304" t="s">
        <v>1534</v>
      </c>
      <c r="Z685" s="318" t="s">
        <v>1547</v>
      </c>
      <c r="AA685" s="294">
        <f t="shared" si="46"/>
        <v>24.900566000000001</v>
      </c>
      <c r="AB685" s="292">
        <v>24900566</v>
      </c>
      <c r="AC685" s="292">
        <v>93772375</v>
      </c>
      <c r="AD685" s="295">
        <f t="shared" si="47"/>
        <v>68</v>
      </c>
      <c r="AE685" s="315">
        <v>68000000</v>
      </c>
      <c r="AF685" s="306">
        <f t="shared" si="12"/>
        <v>0.80324406451612906</v>
      </c>
      <c r="AG685" s="304"/>
      <c r="AH685" s="304"/>
      <c r="AI685" s="323" t="s">
        <v>2193</v>
      </c>
      <c r="AJ685" s="302"/>
    </row>
    <row r="686" spans="1:36">
      <c r="A686" s="308" t="s">
        <v>3401</v>
      </c>
      <c r="B686" s="292">
        <f t="shared" si="40"/>
        <v>68.929150000000007</v>
      </c>
      <c r="C686" s="293">
        <f t="shared" si="44"/>
        <v>2.2235209677419356</v>
      </c>
      <c r="D686" s="294">
        <f t="shared" si="2"/>
        <v>2.2235209677419356</v>
      </c>
      <c r="E686" s="295">
        <v>31</v>
      </c>
      <c r="F686" s="295">
        <f t="shared" si="45"/>
        <v>12.816367</v>
      </c>
      <c r="G686" s="297">
        <f t="shared" si="4"/>
        <v>0.18593536986891609</v>
      </c>
      <c r="H686" s="296">
        <f t="shared" si="5"/>
        <v>56.112783000000007</v>
      </c>
      <c r="I686" s="298">
        <f t="shared" si="6"/>
        <v>0.81406463013108388</v>
      </c>
      <c r="J686" s="292">
        <v>68929150</v>
      </c>
      <c r="K686" s="317">
        <v>2012</v>
      </c>
      <c r="L686" s="300" t="s">
        <v>18</v>
      </c>
      <c r="M686" s="301"/>
      <c r="N686" s="301"/>
      <c r="O686" s="301"/>
      <c r="P686" s="301">
        <v>63</v>
      </c>
      <c r="Q686" s="299">
        <v>63</v>
      </c>
      <c r="R686" s="321">
        <f t="shared" si="7"/>
        <v>63</v>
      </c>
      <c r="S686" s="299">
        <v>51</v>
      </c>
      <c r="T686" s="299">
        <v>65</v>
      </c>
      <c r="U686" s="312">
        <f t="shared" si="8"/>
        <v>-14</v>
      </c>
      <c r="V686" s="312">
        <f t="shared" si="9"/>
        <v>58</v>
      </c>
      <c r="W686" s="312">
        <f t="shared" si="10"/>
        <v>5</v>
      </c>
      <c r="X686" s="304" t="s">
        <v>1572</v>
      </c>
      <c r="Y686" s="304" t="s">
        <v>1572</v>
      </c>
      <c r="Z686" s="318" t="s">
        <v>1541</v>
      </c>
      <c r="AA686" s="294">
        <f t="shared" si="46"/>
        <v>0.32068999999999998</v>
      </c>
      <c r="AB686" s="292">
        <v>320690</v>
      </c>
      <c r="AC686" s="292">
        <v>12816367</v>
      </c>
      <c r="AD686" s="295">
        <f t="shared" si="47"/>
        <v>56.112783</v>
      </c>
      <c r="AE686" s="315">
        <v>56112783</v>
      </c>
      <c r="AF686" s="306">
        <f t="shared" si="12"/>
        <v>1.0344838709677418E-2</v>
      </c>
      <c r="AG686" s="304"/>
      <c r="AH686" s="304"/>
      <c r="AI686" s="323" t="s">
        <v>3402</v>
      </c>
      <c r="AJ686" s="302"/>
    </row>
    <row r="687" spans="1:36">
      <c r="A687" s="308" t="s">
        <v>4485</v>
      </c>
      <c r="B687" s="292">
        <f t="shared" si="40"/>
        <v>28.25806</v>
      </c>
      <c r="C687" s="293">
        <f t="shared" si="44"/>
        <v>0.88306437500000001</v>
      </c>
      <c r="D687" s="294">
        <f t="shared" si="2"/>
        <v>0.88306437500000001</v>
      </c>
      <c r="E687" s="295">
        <v>32</v>
      </c>
      <c r="F687" s="295">
        <f t="shared" si="45"/>
        <v>16.377274</v>
      </c>
      <c r="G687" s="297">
        <f t="shared" si="4"/>
        <v>0.57956115883397519</v>
      </c>
      <c r="H687" s="296">
        <f t="shared" si="5"/>
        <v>11.880786000000001</v>
      </c>
      <c r="I687" s="298">
        <f t="shared" si="6"/>
        <v>0.42043884116602487</v>
      </c>
      <c r="J687" s="292">
        <v>28258060</v>
      </c>
      <c r="K687" s="317">
        <v>2012</v>
      </c>
      <c r="L687" s="300" t="s">
        <v>18</v>
      </c>
      <c r="M687" s="301"/>
      <c r="N687" s="301"/>
      <c r="O687" s="301"/>
      <c r="P687" s="301">
        <v>85</v>
      </c>
      <c r="Q687" s="299">
        <v>86</v>
      </c>
      <c r="R687" s="321">
        <f t="shared" si="7"/>
        <v>85.5</v>
      </c>
      <c r="S687" s="299">
        <v>59</v>
      </c>
      <c r="T687" s="299">
        <v>69</v>
      </c>
      <c r="U687" s="312">
        <f t="shared" si="8"/>
        <v>-10</v>
      </c>
      <c r="V687" s="312">
        <f t="shared" si="9"/>
        <v>64</v>
      </c>
      <c r="W687" s="312">
        <f t="shared" si="10"/>
        <v>21.5</v>
      </c>
      <c r="X687" s="304" t="s">
        <v>1572</v>
      </c>
      <c r="Y687" s="304" t="s">
        <v>1572</v>
      </c>
      <c r="Z687" s="304" t="s">
        <v>1547</v>
      </c>
      <c r="AA687" s="294">
        <f t="shared" si="46"/>
        <v>0.73631100000000005</v>
      </c>
      <c r="AB687" s="292">
        <v>736311</v>
      </c>
      <c r="AC687" s="292">
        <v>16377274</v>
      </c>
      <c r="AD687" s="295">
        <f t="shared" si="47"/>
        <v>11.880786000000001</v>
      </c>
      <c r="AE687" s="315">
        <v>11880786</v>
      </c>
      <c r="AF687" s="306">
        <f t="shared" si="12"/>
        <v>2.3009718750000002E-2</v>
      </c>
      <c r="AG687" s="304"/>
      <c r="AH687" s="304"/>
      <c r="AI687" s="323" t="s">
        <v>4486</v>
      </c>
      <c r="AJ687" s="302"/>
    </row>
    <row r="688" spans="1:36">
      <c r="A688" s="291" t="s">
        <v>2382</v>
      </c>
      <c r="B688" s="292">
        <f t="shared" si="40"/>
        <v>140.47074599999999</v>
      </c>
      <c r="C688" s="293">
        <f t="shared" si="44"/>
        <v>4.2566892727272725</v>
      </c>
      <c r="D688" s="294">
        <f t="shared" si="2"/>
        <v>4.2566892727272725</v>
      </c>
      <c r="E688" s="295">
        <v>33</v>
      </c>
      <c r="F688" s="295">
        <f t="shared" si="45"/>
        <v>35.074677000000001</v>
      </c>
      <c r="G688" s="297">
        <f t="shared" si="4"/>
        <v>0.24969381881121358</v>
      </c>
      <c r="H688" s="296">
        <f t="shared" si="5"/>
        <v>105.396069</v>
      </c>
      <c r="I688" s="298">
        <f t="shared" si="6"/>
        <v>0.75030618118878645</v>
      </c>
      <c r="J688" s="292">
        <v>140470746</v>
      </c>
      <c r="K688" s="317">
        <v>2012</v>
      </c>
      <c r="L688" s="300" t="s">
        <v>18</v>
      </c>
      <c r="M688" s="301"/>
      <c r="N688" s="301"/>
      <c r="O688" s="301"/>
      <c r="P688" s="301">
        <v>42</v>
      </c>
      <c r="Q688" s="299">
        <v>43</v>
      </c>
      <c r="R688" s="321">
        <f t="shared" si="7"/>
        <v>42.5</v>
      </c>
      <c r="S688" s="299">
        <v>69</v>
      </c>
      <c r="T688" s="299">
        <v>46</v>
      </c>
      <c r="U688" s="312">
        <f t="shared" si="8"/>
        <v>23</v>
      </c>
      <c r="V688" s="312">
        <f t="shared" si="9"/>
        <v>57.5</v>
      </c>
      <c r="W688" s="312">
        <f t="shared" si="10"/>
        <v>-15</v>
      </c>
      <c r="X688" s="304" t="s">
        <v>1612</v>
      </c>
      <c r="Y688" s="304" t="s">
        <v>1837</v>
      </c>
      <c r="Z688" s="318" t="s">
        <v>1557</v>
      </c>
      <c r="AA688" s="294">
        <f t="shared" si="46"/>
        <v>11.731707999999999</v>
      </c>
      <c r="AB688" s="292">
        <v>11731708</v>
      </c>
      <c r="AC688" s="292">
        <v>35074677</v>
      </c>
      <c r="AD688" s="295">
        <f t="shared" si="47"/>
        <v>105.396069</v>
      </c>
      <c r="AE688" s="315">
        <v>105396069</v>
      </c>
      <c r="AF688" s="306">
        <f t="shared" si="12"/>
        <v>0.35550630303030301</v>
      </c>
      <c r="AG688" s="304"/>
      <c r="AH688" s="304"/>
      <c r="AI688" s="323" t="s">
        <v>2383</v>
      </c>
      <c r="AJ688" s="302"/>
    </row>
    <row r="689" spans="1:36">
      <c r="A689" s="308" t="s">
        <v>3203</v>
      </c>
      <c r="B689" s="292">
        <f t="shared" si="40"/>
        <v>88.058785999999998</v>
      </c>
      <c r="C689" s="293">
        <f t="shared" si="44"/>
        <v>2.5159653142857143</v>
      </c>
      <c r="D689" s="294">
        <f t="shared" si="2"/>
        <v>2.5159653142857143</v>
      </c>
      <c r="E689" s="295">
        <v>35</v>
      </c>
      <c r="F689" s="295">
        <f t="shared" si="45"/>
        <v>67.544505000000001</v>
      </c>
      <c r="G689" s="297">
        <f t="shared" si="4"/>
        <v>0.76703879383483664</v>
      </c>
      <c r="H689" s="296">
        <f t="shared" si="5"/>
        <v>20.514281</v>
      </c>
      <c r="I689" s="298">
        <f t="shared" si="6"/>
        <v>0.23296120616516336</v>
      </c>
      <c r="J689" s="292">
        <v>88058786</v>
      </c>
      <c r="K689" s="317">
        <v>2012</v>
      </c>
      <c r="L689" s="300" t="s">
        <v>18</v>
      </c>
      <c r="M689" s="301"/>
      <c r="N689" s="301"/>
      <c r="O689" s="301"/>
      <c r="P689" s="301">
        <v>51</v>
      </c>
      <c r="Q689" s="299">
        <v>59</v>
      </c>
      <c r="R689" s="321">
        <f t="shared" si="7"/>
        <v>55</v>
      </c>
      <c r="S689" s="299">
        <v>51</v>
      </c>
      <c r="T689" s="299">
        <v>59</v>
      </c>
      <c r="U689" s="312">
        <f t="shared" si="8"/>
        <v>-8</v>
      </c>
      <c r="V689" s="312">
        <f t="shared" si="9"/>
        <v>55</v>
      </c>
      <c r="W689" s="312">
        <f t="shared" si="10"/>
        <v>0</v>
      </c>
      <c r="X689" s="304" t="s">
        <v>1550</v>
      </c>
      <c r="Y689" s="304" t="s">
        <v>1550</v>
      </c>
      <c r="Z689" s="318" t="s">
        <v>1557</v>
      </c>
      <c r="AA689" s="294">
        <f t="shared" si="46"/>
        <v>11.579174999999999</v>
      </c>
      <c r="AB689" s="292">
        <v>11579175</v>
      </c>
      <c r="AC689" s="292">
        <v>67544505</v>
      </c>
      <c r="AD689" s="295">
        <f t="shared" si="47"/>
        <v>20.514281</v>
      </c>
      <c r="AE689" s="315">
        <v>20514281</v>
      </c>
      <c r="AF689" s="306">
        <f t="shared" si="12"/>
        <v>0.33083357142857139</v>
      </c>
      <c r="AG689" s="304"/>
      <c r="AH689" s="304"/>
      <c r="AI689" s="323" t="s">
        <v>3204</v>
      </c>
      <c r="AJ689" s="302"/>
    </row>
    <row r="690" spans="1:36">
      <c r="A690" s="308" t="s">
        <v>4481</v>
      </c>
      <c r="B690" s="292">
        <f t="shared" si="40"/>
        <v>31.083599</v>
      </c>
      <c r="C690" s="293">
        <f t="shared" si="44"/>
        <v>0.88810282857142853</v>
      </c>
      <c r="D690" s="294">
        <f t="shared" si="2"/>
        <v>0.88810282857142853</v>
      </c>
      <c r="E690" s="295">
        <v>35</v>
      </c>
      <c r="F690" s="295">
        <f t="shared" si="45"/>
        <v>20.275445999999999</v>
      </c>
      <c r="G690" s="297">
        <f t="shared" si="4"/>
        <v>0.65228759385295121</v>
      </c>
      <c r="H690" s="296">
        <f t="shared" si="5"/>
        <v>10.808152999999999</v>
      </c>
      <c r="I690" s="298">
        <f t="shared" si="6"/>
        <v>0.34771240614704879</v>
      </c>
      <c r="J690" s="292">
        <v>31083599</v>
      </c>
      <c r="K690" s="317">
        <v>2012</v>
      </c>
      <c r="L690" s="300" t="s">
        <v>18</v>
      </c>
      <c r="M690" s="301"/>
      <c r="N690" s="301"/>
      <c r="O690" s="301"/>
      <c r="P690" s="301">
        <v>76</v>
      </c>
      <c r="Q690" s="299">
        <v>66</v>
      </c>
      <c r="R690" s="321">
        <f t="shared" si="7"/>
        <v>71</v>
      </c>
      <c r="S690" s="299">
        <v>60</v>
      </c>
      <c r="T690" s="299">
        <v>68</v>
      </c>
      <c r="U690" s="312">
        <f t="shared" si="8"/>
        <v>-8</v>
      </c>
      <c r="V690" s="312">
        <f t="shared" si="9"/>
        <v>64</v>
      </c>
      <c r="W690" s="312">
        <f t="shared" si="10"/>
        <v>7</v>
      </c>
      <c r="X690" s="304" t="s">
        <v>1609</v>
      </c>
      <c r="Y690" s="304" t="s">
        <v>1815</v>
      </c>
      <c r="Z690" s="304" t="s">
        <v>1547</v>
      </c>
      <c r="AA690" s="294">
        <f t="shared" si="46"/>
        <v>6.0301640000000001</v>
      </c>
      <c r="AB690" s="292">
        <v>6030164</v>
      </c>
      <c r="AC690" s="292">
        <v>20275446</v>
      </c>
      <c r="AD690" s="295">
        <f t="shared" si="47"/>
        <v>10.808153000000001</v>
      </c>
      <c r="AE690" s="315">
        <v>10808153</v>
      </c>
      <c r="AF690" s="306">
        <f t="shared" si="12"/>
        <v>0.17229040000000001</v>
      </c>
      <c r="AG690" s="304"/>
      <c r="AH690" s="304"/>
      <c r="AI690" s="323" t="s">
        <v>4482</v>
      </c>
      <c r="AJ690" s="302"/>
    </row>
    <row r="691" spans="1:36">
      <c r="A691" s="308" t="s">
        <v>3507</v>
      </c>
      <c r="B691" s="292">
        <f t="shared" si="40"/>
        <v>81.491067999999999</v>
      </c>
      <c r="C691" s="293">
        <f t="shared" si="44"/>
        <v>2.0895145641025641</v>
      </c>
      <c r="D691" s="294">
        <f t="shared" si="2"/>
        <v>2.0895145641025641</v>
      </c>
      <c r="E691" s="295">
        <v>39</v>
      </c>
      <c r="F691" s="295">
        <f t="shared" si="45"/>
        <v>35.291068000000003</v>
      </c>
      <c r="G691" s="297">
        <f t="shared" si="4"/>
        <v>0.43306670124877983</v>
      </c>
      <c r="H691" s="296">
        <f t="shared" si="5"/>
        <v>46.2</v>
      </c>
      <c r="I691" s="298">
        <f t="shared" si="6"/>
        <v>0.56693329875122023</v>
      </c>
      <c r="J691" s="292">
        <v>81491068</v>
      </c>
      <c r="K691" s="317">
        <v>2012</v>
      </c>
      <c r="L691" s="300" t="s">
        <v>18</v>
      </c>
      <c r="M691" s="301"/>
      <c r="N691" s="301"/>
      <c r="O691" s="301"/>
      <c r="P691" s="301">
        <v>87</v>
      </c>
      <c r="Q691" s="299">
        <v>74</v>
      </c>
      <c r="R691" s="321">
        <f t="shared" si="7"/>
        <v>80.5</v>
      </c>
      <c r="S691" s="299">
        <v>70</v>
      </c>
      <c r="T691" s="299">
        <v>73</v>
      </c>
      <c r="U691" s="312">
        <f t="shared" si="8"/>
        <v>-3</v>
      </c>
      <c r="V691" s="312">
        <f t="shared" si="9"/>
        <v>71.5</v>
      </c>
      <c r="W691" s="312">
        <f t="shared" si="10"/>
        <v>9</v>
      </c>
      <c r="X691" s="304" t="s">
        <v>1601</v>
      </c>
      <c r="Y691" s="304" t="s">
        <v>2113</v>
      </c>
      <c r="Z691" s="304" t="s">
        <v>1574</v>
      </c>
      <c r="AA691" s="294">
        <f t="shared" si="46"/>
        <v>11.412212999999999</v>
      </c>
      <c r="AB691" s="292">
        <v>11412213</v>
      </c>
      <c r="AC691" s="292">
        <v>35291068</v>
      </c>
      <c r="AD691" s="295">
        <f t="shared" si="47"/>
        <v>46.2</v>
      </c>
      <c r="AE691" s="315">
        <v>46200000</v>
      </c>
      <c r="AF691" s="306">
        <f t="shared" si="12"/>
        <v>0.29262084615384615</v>
      </c>
      <c r="AG691" s="304"/>
      <c r="AH691" s="304"/>
      <c r="AI691" s="323" t="s">
        <v>3508</v>
      </c>
      <c r="AJ691" s="302"/>
    </row>
    <row r="692" spans="1:36">
      <c r="A692" s="308" t="s">
        <v>2756</v>
      </c>
      <c r="B692" s="292">
        <f t="shared" si="40"/>
        <v>132.820716</v>
      </c>
      <c r="C692" s="293">
        <f t="shared" si="44"/>
        <v>3.3205179</v>
      </c>
      <c r="D692" s="294">
        <f t="shared" si="2"/>
        <v>3.3205179</v>
      </c>
      <c r="E692" s="295">
        <v>40</v>
      </c>
      <c r="F692" s="295">
        <f t="shared" si="45"/>
        <v>95.720715999999996</v>
      </c>
      <c r="G692" s="297">
        <f t="shared" si="4"/>
        <v>0.72067610296574514</v>
      </c>
      <c r="H692" s="296">
        <f t="shared" si="5"/>
        <v>37.1</v>
      </c>
      <c r="I692" s="298">
        <f t="shared" si="6"/>
        <v>0.27932389703425481</v>
      </c>
      <c r="J692" s="292">
        <v>132820716</v>
      </c>
      <c r="K692" s="317">
        <v>2012</v>
      </c>
      <c r="L692" s="300" t="s">
        <v>18</v>
      </c>
      <c r="M692" s="301"/>
      <c r="N692" s="301"/>
      <c r="O692" s="301"/>
      <c r="P692" s="301">
        <v>93</v>
      </c>
      <c r="Q692" s="299">
        <v>95</v>
      </c>
      <c r="R692" s="321">
        <f t="shared" si="7"/>
        <v>94</v>
      </c>
      <c r="S692" s="299">
        <v>80</v>
      </c>
      <c r="T692" s="299">
        <v>66</v>
      </c>
      <c r="U692" s="312">
        <f t="shared" si="8"/>
        <v>14</v>
      </c>
      <c r="V692" s="312">
        <f t="shared" si="9"/>
        <v>73</v>
      </c>
      <c r="W692" s="312">
        <f t="shared" si="10"/>
        <v>21</v>
      </c>
      <c r="X692" s="319" t="s">
        <v>1534</v>
      </c>
      <c r="Y692" s="304" t="s">
        <v>2094</v>
      </c>
      <c r="Z692" s="318" t="s">
        <v>1536</v>
      </c>
      <c r="AA692" s="294">
        <f t="shared" si="46"/>
        <v>0.41715000000000002</v>
      </c>
      <c r="AB692" s="292">
        <v>417150</v>
      </c>
      <c r="AC692" s="292">
        <v>95720716</v>
      </c>
      <c r="AD692" s="295">
        <f t="shared" si="47"/>
        <v>37.1</v>
      </c>
      <c r="AE692" s="315">
        <v>37100000</v>
      </c>
      <c r="AF692" s="306">
        <f t="shared" si="12"/>
        <v>1.0428750000000001E-2</v>
      </c>
      <c r="AG692" s="304"/>
      <c r="AH692" s="304"/>
      <c r="AI692" s="323" t="s">
        <v>2757</v>
      </c>
      <c r="AJ692" s="302"/>
    </row>
    <row r="693" spans="1:36">
      <c r="A693" s="308" t="s">
        <v>3490</v>
      </c>
      <c r="B693" s="292">
        <f t="shared" si="40"/>
        <v>84.384001999999995</v>
      </c>
      <c r="C693" s="293">
        <f t="shared" si="44"/>
        <v>2.1096000500000001</v>
      </c>
      <c r="D693" s="294">
        <f t="shared" si="2"/>
        <v>2.1096000500000001</v>
      </c>
      <c r="E693" s="295">
        <v>40</v>
      </c>
      <c r="F693" s="295">
        <f t="shared" si="45"/>
        <v>41.152203</v>
      </c>
      <c r="G693" s="297">
        <f t="shared" si="4"/>
        <v>0.48767778281006396</v>
      </c>
      <c r="H693" s="296">
        <f t="shared" si="5"/>
        <v>43.231799000000002</v>
      </c>
      <c r="I693" s="298">
        <f t="shared" si="6"/>
        <v>0.51232221718993609</v>
      </c>
      <c r="J693" s="292">
        <v>84384002</v>
      </c>
      <c r="K693" s="317">
        <v>2012</v>
      </c>
      <c r="L693" s="300" t="s">
        <v>18</v>
      </c>
      <c r="M693" s="301"/>
      <c r="N693" s="301"/>
      <c r="O693" s="301"/>
      <c r="P693" s="301">
        <v>22</v>
      </c>
      <c r="Q693" s="299">
        <v>41</v>
      </c>
      <c r="R693" s="321">
        <f t="shared" si="7"/>
        <v>31.5</v>
      </c>
      <c r="S693" s="299">
        <v>48</v>
      </c>
      <c r="T693" s="299">
        <v>49</v>
      </c>
      <c r="U693" s="312">
        <f t="shared" si="8"/>
        <v>-1</v>
      </c>
      <c r="V693" s="312">
        <f t="shared" si="9"/>
        <v>48.5</v>
      </c>
      <c r="W693" s="312">
        <f t="shared" si="10"/>
        <v>-17</v>
      </c>
      <c r="X693" s="304" t="s">
        <v>1550</v>
      </c>
      <c r="Y693" s="304" t="s">
        <v>1623</v>
      </c>
      <c r="Z693" s="318" t="s">
        <v>1541</v>
      </c>
      <c r="AA693" s="294">
        <f t="shared" si="46"/>
        <v>10.547067999999999</v>
      </c>
      <c r="AB693" s="292">
        <v>10547068</v>
      </c>
      <c r="AC693" s="292">
        <v>41152203</v>
      </c>
      <c r="AD693" s="295">
        <f t="shared" si="47"/>
        <v>43.231799000000002</v>
      </c>
      <c r="AE693" s="315">
        <v>43231799</v>
      </c>
      <c r="AF693" s="306">
        <f t="shared" si="12"/>
        <v>0.26367669999999999</v>
      </c>
      <c r="AG693" s="304"/>
      <c r="AH693" s="304"/>
      <c r="AI693" s="323" t="s">
        <v>3491</v>
      </c>
      <c r="AJ693" s="302"/>
    </row>
    <row r="694" spans="1:36">
      <c r="A694" s="308" t="s">
        <v>4359</v>
      </c>
      <c r="B694" s="292">
        <v>42</v>
      </c>
      <c r="C694" s="293">
        <v>1.0465</v>
      </c>
      <c r="D694" s="294">
        <f t="shared" si="2"/>
        <v>1.0465</v>
      </c>
      <c r="E694" s="295">
        <v>40</v>
      </c>
      <c r="F694" s="295">
        <v>37</v>
      </c>
      <c r="G694" s="297">
        <f t="shared" si="4"/>
        <v>0.88095238095238093</v>
      </c>
      <c r="H694" s="296">
        <f t="shared" si="5"/>
        <v>4.7452591593615896</v>
      </c>
      <c r="I694" s="298">
        <f t="shared" si="6"/>
        <v>0.11298236093718071</v>
      </c>
      <c r="J694" s="324">
        <v>41860614</v>
      </c>
      <c r="K694" s="317">
        <v>2012</v>
      </c>
      <c r="L694" s="300" t="s">
        <v>18</v>
      </c>
      <c r="M694" s="301"/>
      <c r="N694" s="301"/>
      <c r="O694" s="301"/>
      <c r="P694" s="301">
        <v>38</v>
      </c>
      <c r="Q694" s="299">
        <v>50</v>
      </c>
      <c r="R694" s="299">
        <v>44</v>
      </c>
      <c r="S694" s="299">
        <v>40</v>
      </c>
      <c r="T694" s="299">
        <v>66</v>
      </c>
      <c r="U694" s="299">
        <v>-26</v>
      </c>
      <c r="V694" s="299">
        <v>53</v>
      </c>
      <c r="W694" s="299">
        <v>-9</v>
      </c>
      <c r="X694" s="304" t="s">
        <v>1550</v>
      </c>
      <c r="Y694" s="304" t="s">
        <v>1550</v>
      </c>
      <c r="Z694" s="304" t="s">
        <v>1547</v>
      </c>
      <c r="AA694" s="294">
        <v>5</v>
      </c>
      <c r="AB694" s="324">
        <v>5290629</v>
      </c>
      <c r="AC694" s="324">
        <v>37134215</v>
      </c>
      <c r="AD694" s="295">
        <f t="shared" si="47"/>
        <v>4.7295109999999996</v>
      </c>
      <c r="AE694" s="315">
        <v>4729511</v>
      </c>
      <c r="AF694" s="306">
        <f t="shared" si="12"/>
        <v>0.125</v>
      </c>
      <c r="AG694" s="304"/>
      <c r="AH694" s="304"/>
      <c r="AI694" s="323" t="s">
        <v>4360</v>
      </c>
      <c r="AJ694" s="302"/>
    </row>
    <row r="695" spans="1:36">
      <c r="A695" s="308" t="s">
        <v>4650</v>
      </c>
      <c r="B695" s="292">
        <f t="shared" ref="B695:B702" si="48">J695/1000000</f>
        <v>24.719214999999998</v>
      </c>
      <c r="C695" s="293">
        <f t="shared" ref="C695:C702" si="49">SUM((J695/1000000)/E695)</f>
        <v>0.61798037499999992</v>
      </c>
      <c r="D695" s="294">
        <f t="shared" si="2"/>
        <v>0.61798037499999992</v>
      </c>
      <c r="E695" s="295">
        <v>40</v>
      </c>
      <c r="F695" s="295">
        <f t="shared" ref="F695:F702" si="50">AC695/1000000</f>
        <v>20.157299999999999</v>
      </c>
      <c r="G695" s="297">
        <f t="shared" si="4"/>
        <v>0.81545065245801696</v>
      </c>
      <c r="H695" s="296">
        <f t="shared" si="5"/>
        <v>4.5619149999999991</v>
      </c>
      <c r="I695" s="298">
        <f t="shared" si="6"/>
        <v>0.18454934754198302</v>
      </c>
      <c r="J695" s="292">
        <v>24719215</v>
      </c>
      <c r="K695" s="317">
        <v>2012</v>
      </c>
      <c r="L695" s="300" t="s">
        <v>18</v>
      </c>
      <c r="M695" s="301"/>
      <c r="N695" s="301"/>
      <c r="O695" s="301"/>
      <c r="P695" s="301">
        <v>74</v>
      </c>
      <c r="Q695" s="299">
        <v>61</v>
      </c>
      <c r="R695" s="321">
        <f t="shared" ref="R695:R702" si="51">AVERAGE(P695:Q695)</f>
        <v>67.5</v>
      </c>
      <c r="S695" s="299">
        <v>64</v>
      </c>
      <c r="T695" s="299">
        <v>59</v>
      </c>
      <c r="U695" s="312">
        <f t="shared" ref="U695:U702" si="52">SUM(S695-T695)</f>
        <v>5</v>
      </c>
      <c r="V695" s="312">
        <f t="shared" ref="V695:V702" si="53">AVERAGE(S695:T695)</f>
        <v>61.5</v>
      </c>
      <c r="W695" s="312">
        <f t="shared" ref="W695:W702" si="54">SUM(R695-V695)</f>
        <v>6</v>
      </c>
      <c r="X695" s="304" t="s">
        <v>1612</v>
      </c>
      <c r="Y695" s="304" t="s">
        <v>1612</v>
      </c>
      <c r="Z695" s="304" t="s">
        <v>1541</v>
      </c>
      <c r="AA695" s="294">
        <f t="shared" ref="AA695:AA702" si="55">AB695/1000000</f>
        <v>7.760205</v>
      </c>
      <c r="AB695" s="292">
        <v>7760205</v>
      </c>
      <c r="AC695" s="292">
        <v>20157300</v>
      </c>
      <c r="AD695" s="295">
        <f t="shared" si="47"/>
        <v>4.5619149999999999</v>
      </c>
      <c r="AE695" s="315">
        <v>4561915</v>
      </c>
      <c r="AF695" s="306">
        <f t="shared" si="12"/>
        <v>0.194005125</v>
      </c>
      <c r="AG695" s="304"/>
      <c r="AH695" s="304"/>
      <c r="AI695" s="323" t="s">
        <v>4651</v>
      </c>
      <c r="AJ695" s="302"/>
    </row>
    <row r="696" spans="1:36">
      <c r="A696" s="291" t="s">
        <v>2267</v>
      </c>
      <c r="B696" s="292">
        <f t="shared" si="48"/>
        <v>201.585328</v>
      </c>
      <c r="C696" s="293">
        <f t="shared" si="49"/>
        <v>4.7996506666666665</v>
      </c>
      <c r="D696" s="294">
        <f t="shared" si="2"/>
        <v>4.7996506666666665</v>
      </c>
      <c r="E696" s="295">
        <v>42</v>
      </c>
      <c r="F696" s="295">
        <f t="shared" si="50"/>
        <v>138.447667</v>
      </c>
      <c r="G696" s="297">
        <f t="shared" si="4"/>
        <v>0.68679436332787069</v>
      </c>
      <c r="H696" s="296">
        <f t="shared" si="5"/>
        <v>63.137661000000001</v>
      </c>
      <c r="I696" s="298">
        <f t="shared" si="6"/>
        <v>0.31320563667212925</v>
      </c>
      <c r="J696" s="292">
        <v>201585328</v>
      </c>
      <c r="K696" s="317">
        <v>2012</v>
      </c>
      <c r="L696" s="300" t="s">
        <v>18</v>
      </c>
      <c r="M696" s="301"/>
      <c r="N696" s="301"/>
      <c r="O696" s="301"/>
      <c r="P696" s="301">
        <v>85</v>
      </c>
      <c r="Q696" s="299">
        <v>69</v>
      </c>
      <c r="R696" s="321">
        <f t="shared" si="51"/>
        <v>77</v>
      </c>
      <c r="S696" s="299">
        <v>82</v>
      </c>
      <c r="T696" s="299">
        <v>75</v>
      </c>
      <c r="U696" s="312">
        <f t="shared" si="52"/>
        <v>7</v>
      </c>
      <c r="V696" s="312">
        <f t="shared" si="53"/>
        <v>78.5</v>
      </c>
      <c r="W696" s="312">
        <f t="shared" si="54"/>
        <v>-1.5</v>
      </c>
      <c r="X696" s="304" t="s">
        <v>1609</v>
      </c>
      <c r="Y696" s="304" t="s">
        <v>1965</v>
      </c>
      <c r="Z696" s="318" t="s">
        <v>1541</v>
      </c>
      <c r="AA696" s="294">
        <f t="shared" si="55"/>
        <v>36.302612000000003</v>
      </c>
      <c r="AB696" s="292">
        <v>36302612</v>
      </c>
      <c r="AC696" s="292">
        <v>138447667</v>
      </c>
      <c r="AD696" s="295">
        <f t="shared" si="47"/>
        <v>63.137661000000001</v>
      </c>
      <c r="AE696" s="315">
        <v>63137661</v>
      </c>
      <c r="AF696" s="306">
        <f t="shared" si="12"/>
        <v>0.86434790476190482</v>
      </c>
      <c r="AG696" s="304"/>
      <c r="AH696" s="304"/>
      <c r="AI696" s="323" t="s">
        <v>2268</v>
      </c>
      <c r="AJ696" s="302"/>
    </row>
    <row r="697" spans="1:36">
      <c r="A697" s="308" t="s">
        <v>4301</v>
      </c>
      <c r="B697" s="292">
        <f t="shared" si="48"/>
        <v>46.221189000000003</v>
      </c>
      <c r="C697" s="293">
        <f t="shared" si="49"/>
        <v>1.1005045</v>
      </c>
      <c r="D697" s="294">
        <f t="shared" si="2"/>
        <v>1.1005045</v>
      </c>
      <c r="E697" s="295">
        <v>42</v>
      </c>
      <c r="F697" s="295">
        <f t="shared" si="50"/>
        <v>18.62</v>
      </c>
      <c r="G697" s="297">
        <f t="shared" si="4"/>
        <v>0.40284554341516399</v>
      </c>
      <c r="H697" s="296">
        <f t="shared" si="5"/>
        <v>27.601189000000002</v>
      </c>
      <c r="I697" s="298">
        <f t="shared" si="6"/>
        <v>0.59715445658483601</v>
      </c>
      <c r="J697" s="292">
        <v>46221189</v>
      </c>
      <c r="K697" s="317">
        <v>2012</v>
      </c>
      <c r="L697" s="300" t="s">
        <v>18</v>
      </c>
      <c r="M697" s="301"/>
      <c r="N697" s="301"/>
      <c r="O697" s="301"/>
      <c r="P697" s="301">
        <v>32</v>
      </c>
      <c r="Q697" s="299">
        <v>40</v>
      </c>
      <c r="R697" s="321">
        <f t="shared" si="51"/>
        <v>36</v>
      </c>
      <c r="S697" s="299">
        <v>52</v>
      </c>
      <c r="T697" s="299">
        <v>62</v>
      </c>
      <c r="U697" s="312">
        <f t="shared" si="52"/>
        <v>-10</v>
      </c>
      <c r="V697" s="312">
        <f t="shared" si="53"/>
        <v>57</v>
      </c>
      <c r="W697" s="312">
        <f t="shared" si="54"/>
        <v>-21</v>
      </c>
      <c r="X697" s="304" t="s">
        <v>1609</v>
      </c>
      <c r="Y697" s="304" t="s">
        <v>1815</v>
      </c>
      <c r="Z697" s="304" t="s">
        <v>1547</v>
      </c>
      <c r="AA697" s="294">
        <f t="shared" si="55"/>
        <v>8.001932</v>
      </c>
      <c r="AB697" s="292">
        <v>8001932</v>
      </c>
      <c r="AC697" s="292">
        <v>18620000</v>
      </c>
      <c r="AD697" s="295">
        <f t="shared" si="47"/>
        <v>27.601189000000002</v>
      </c>
      <c r="AE697" s="315">
        <v>27601189</v>
      </c>
      <c r="AF697" s="306">
        <f t="shared" si="12"/>
        <v>0.19052219047619048</v>
      </c>
      <c r="AG697" s="304"/>
      <c r="AH697" s="304"/>
      <c r="AI697" s="323" t="s">
        <v>4302</v>
      </c>
      <c r="AJ697" s="302"/>
    </row>
    <row r="698" spans="1:36">
      <c r="A698" s="291" t="s">
        <v>916</v>
      </c>
      <c r="B698" s="292">
        <f t="shared" si="48"/>
        <v>376.14130599999999</v>
      </c>
      <c r="C698" s="293">
        <f t="shared" si="49"/>
        <v>8.3586956888888881</v>
      </c>
      <c r="D698" s="294">
        <f t="shared" si="2"/>
        <v>8.3586956888888881</v>
      </c>
      <c r="E698" s="295">
        <v>45</v>
      </c>
      <c r="F698" s="295">
        <f t="shared" si="50"/>
        <v>139.854287</v>
      </c>
      <c r="G698" s="297">
        <f t="shared" si="4"/>
        <v>0.37181315843041179</v>
      </c>
      <c r="H698" s="296">
        <f t="shared" si="5"/>
        <v>236.28701900000002</v>
      </c>
      <c r="I698" s="298">
        <f t="shared" si="6"/>
        <v>0.62818684156958826</v>
      </c>
      <c r="J698" s="292">
        <v>376141306</v>
      </c>
      <c r="K698" s="317">
        <v>2012</v>
      </c>
      <c r="L698" s="300" t="s">
        <v>18</v>
      </c>
      <c r="M698" s="301"/>
      <c r="N698" s="301"/>
      <c r="O698" s="301"/>
      <c r="P698" s="301">
        <v>21</v>
      </c>
      <c r="Q698" s="299">
        <v>45</v>
      </c>
      <c r="R698" s="321">
        <f t="shared" si="51"/>
        <v>33</v>
      </c>
      <c r="S698" s="299">
        <v>54</v>
      </c>
      <c r="T698" s="299">
        <v>56</v>
      </c>
      <c r="U698" s="312">
        <f t="shared" si="52"/>
        <v>-2</v>
      </c>
      <c r="V698" s="312">
        <f t="shared" si="53"/>
        <v>55</v>
      </c>
      <c r="W698" s="312">
        <f t="shared" si="54"/>
        <v>-22</v>
      </c>
      <c r="X698" s="304" t="s">
        <v>1609</v>
      </c>
      <c r="Y698" s="304" t="s">
        <v>1815</v>
      </c>
      <c r="Z698" s="318" t="s">
        <v>1557</v>
      </c>
      <c r="AA698" s="294">
        <f t="shared" si="55"/>
        <v>49.514769000000001</v>
      </c>
      <c r="AB698" s="292">
        <v>49514769</v>
      </c>
      <c r="AC698" s="292">
        <v>139854287</v>
      </c>
      <c r="AD698" s="295">
        <f t="shared" si="47"/>
        <v>236.28701899999999</v>
      </c>
      <c r="AE698" s="315">
        <v>236287019</v>
      </c>
      <c r="AF698" s="306">
        <f t="shared" si="12"/>
        <v>1.1003282000000001</v>
      </c>
      <c r="AG698" s="304"/>
      <c r="AH698" s="304"/>
      <c r="AI698" s="323" t="s">
        <v>1854</v>
      </c>
      <c r="AJ698" s="302"/>
    </row>
    <row r="699" spans="1:36">
      <c r="A699" s="291" t="s">
        <v>2200</v>
      </c>
      <c r="B699" s="292">
        <f t="shared" si="48"/>
        <v>232.325503</v>
      </c>
      <c r="C699" s="293">
        <f t="shared" si="49"/>
        <v>5.1627889555555555</v>
      </c>
      <c r="D699" s="294">
        <f t="shared" si="2"/>
        <v>5.1627889555555555</v>
      </c>
      <c r="E699" s="295">
        <v>45</v>
      </c>
      <c r="F699" s="295">
        <f t="shared" si="50"/>
        <v>136.02550299999999</v>
      </c>
      <c r="G699" s="297">
        <f t="shared" si="4"/>
        <v>0.58549535562611044</v>
      </c>
      <c r="H699" s="296">
        <f t="shared" si="5"/>
        <v>96.3</v>
      </c>
      <c r="I699" s="298">
        <f t="shared" si="6"/>
        <v>0.41450464437388951</v>
      </c>
      <c r="J699" s="292">
        <v>232325503</v>
      </c>
      <c r="K699" s="317">
        <v>2012</v>
      </c>
      <c r="L699" s="300" t="s">
        <v>18</v>
      </c>
      <c r="M699" s="301"/>
      <c r="N699" s="301"/>
      <c r="O699" s="301"/>
      <c r="P699" s="301">
        <v>96</v>
      </c>
      <c r="Q699" s="299">
        <v>86</v>
      </c>
      <c r="R699" s="321">
        <f t="shared" si="51"/>
        <v>91</v>
      </c>
      <c r="S699" s="299">
        <v>90</v>
      </c>
      <c r="T699" s="299">
        <v>79</v>
      </c>
      <c r="U699" s="312">
        <f t="shared" si="52"/>
        <v>11</v>
      </c>
      <c r="V699" s="312">
        <f t="shared" si="53"/>
        <v>84.5</v>
      </c>
      <c r="W699" s="312">
        <f t="shared" si="54"/>
        <v>6.5</v>
      </c>
      <c r="X699" s="304" t="s">
        <v>1641</v>
      </c>
      <c r="Y699" s="304" t="s">
        <v>1642</v>
      </c>
      <c r="Z699" s="318" t="s">
        <v>1536</v>
      </c>
      <c r="AA699" s="294">
        <f t="shared" si="55"/>
        <v>19.458109</v>
      </c>
      <c r="AB699" s="292">
        <v>19458109</v>
      </c>
      <c r="AC699" s="292">
        <v>136025503</v>
      </c>
      <c r="AD699" s="295">
        <f t="shared" si="47"/>
        <v>96.3</v>
      </c>
      <c r="AE699" s="315">
        <v>96300000</v>
      </c>
      <c r="AF699" s="306">
        <f t="shared" si="12"/>
        <v>0.43240242222222225</v>
      </c>
      <c r="AG699" s="304" t="s">
        <v>1615</v>
      </c>
      <c r="AH699" s="304" t="s">
        <v>1800</v>
      </c>
      <c r="AI699" s="323" t="s">
        <v>2201</v>
      </c>
      <c r="AJ699" s="302"/>
    </row>
    <row r="700" spans="1:36">
      <c r="A700" s="308" t="s">
        <v>3680</v>
      </c>
      <c r="B700" s="292">
        <f t="shared" si="48"/>
        <v>82.966151999999994</v>
      </c>
      <c r="C700" s="293">
        <f t="shared" si="49"/>
        <v>1.8436922666666666</v>
      </c>
      <c r="D700" s="294">
        <f t="shared" si="2"/>
        <v>1.8436922666666666</v>
      </c>
      <c r="E700" s="295">
        <v>45</v>
      </c>
      <c r="F700" s="295">
        <f t="shared" si="50"/>
        <v>47.382067999999997</v>
      </c>
      <c r="G700" s="297">
        <f t="shared" si="4"/>
        <v>0.57110118834967782</v>
      </c>
      <c r="H700" s="296">
        <f t="shared" si="5"/>
        <v>35.584083999999997</v>
      </c>
      <c r="I700" s="298">
        <f t="shared" si="6"/>
        <v>0.42889881165032218</v>
      </c>
      <c r="J700" s="292">
        <v>82966152</v>
      </c>
      <c r="K700" s="317">
        <v>2012</v>
      </c>
      <c r="L700" s="300" t="s">
        <v>18</v>
      </c>
      <c r="M700" s="301"/>
      <c r="N700" s="301"/>
      <c r="O700" s="301"/>
      <c r="P700" s="301">
        <v>51</v>
      </c>
      <c r="Q700" s="299">
        <v>59</v>
      </c>
      <c r="R700" s="321">
        <f t="shared" si="51"/>
        <v>55</v>
      </c>
      <c r="S700" s="299">
        <v>55</v>
      </c>
      <c r="T700" s="299">
        <v>64</v>
      </c>
      <c r="U700" s="312">
        <f t="shared" si="52"/>
        <v>-9</v>
      </c>
      <c r="V700" s="312">
        <f t="shared" si="53"/>
        <v>59.5</v>
      </c>
      <c r="W700" s="312">
        <f t="shared" si="54"/>
        <v>-4.5</v>
      </c>
      <c r="X700" s="304" t="s">
        <v>1990</v>
      </c>
      <c r="Y700" s="304" t="s">
        <v>1991</v>
      </c>
      <c r="Z700" s="318" t="s">
        <v>1541</v>
      </c>
      <c r="AA700" s="294">
        <f t="shared" si="55"/>
        <v>16.016909999999999</v>
      </c>
      <c r="AB700" s="292">
        <v>16016910</v>
      </c>
      <c r="AC700" s="292">
        <v>47382068</v>
      </c>
      <c r="AD700" s="295">
        <f t="shared" si="47"/>
        <v>35.584083999999997</v>
      </c>
      <c r="AE700" s="315">
        <v>35584084</v>
      </c>
      <c r="AF700" s="306">
        <f t="shared" si="12"/>
        <v>0.35593133333333332</v>
      </c>
      <c r="AG700" s="304"/>
      <c r="AH700" s="304"/>
      <c r="AI700" s="323" t="s">
        <v>3681</v>
      </c>
      <c r="AJ700" s="302"/>
    </row>
    <row r="701" spans="1:36">
      <c r="A701" s="291" t="s">
        <v>928</v>
      </c>
      <c r="B701" s="292">
        <f t="shared" si="48"/>
        <v>549.36831500000005</v>
      </c>
      <c r="C701" s="293">
        <f t="shared" si="49"/>
        <v>10.987366300000001</v>
      </c>
      <c r="D701" s="294">
        <f t="shared" si="2"/>
        <v>10.987366300000001</v>
      </c>
      <c r="E701" s="295">
        <v>50</v>
      </c>
      <c r="F701" s="295">
        <f t="shared" si="50"/>
        <v>218.81548699999999</v>
      </c>
      <c r="G701" s="297">
        <f t="shared" si="4"/>
        <v>0.39830379915521696</v>
      </c>
      <c r="H701" s="296">
        <f t="shared" si="5"/>
        <v>330.55282799999998</v>
      </c>
      <c r="I701" s="298">
        <f t="shared" si="6"/>
        <v>0.60169620084478292</v>
      </c>
      <c r="J701" s="292">
        <v>549368315</v>
      </c>
      <c r="K701" s="317">
        <v>2012</v>
      </c>
      <c r="L701" s="300" t="s">
        <v>18</v>
      </c>
      <c r="M701" s="301"/>
      <c r="N701" s="301"/>
      <c r="O701" s="301"/>
      <c r="P701" s="301">
        <v>68</v>
      </c>
      <c r="Q701" s="299">
        <v>62</v>
      </c>
      <c r="R701" s="321">
        <f t="shared" si="51"/>
        <v>65</v>
      </c>
      <c r="S701" s="299">
        <v>74</v>
      </c>
      <c r="T701" s="299">
        <v>70</v>
      </c>
      <c r="U701" s="312">
        <f t="shared" si="52"/>
        <v>4</v>
      </c>
      <c r="V701" s="312">
        <f t="shared" si="53"/>
        <v>72</v>
      </c>
      <c r="W701" s="312">
        <f t="shared" si="54"/>
        <v>-7</v>
      </c>
      <c r="X701" s="304" t="s">
        <v>1550</v>
      </c>
      <c r="Y701" s="304" t="s">
        <v>1748</v>
      </c>
      <c r="Z701" s="318" t="s">
        <v>1547</v>
      </c>
      <c r="AA701" s="294">
        <f t="shared" si="55"/>
        <v>54.415205</v>
      </c>
      <c r="AB701" s="292">
        <v>54415205</v>
      </c>
      <c r="AC701" s="292">
        <v>218815487</v>
      </c>
      <c r="AD701" s="295">
        <f t="shared" si="47"/>
        <v>330.55282799999998</v>
      </c>
      <c r="AE701" s="315">
        <v>330552828</v>
      </c>
      <c r="AF701" s="306">
        <f t="shared" si="12"/>
        <v>1.0883041</v>
      </c>
      <c r="AG701" s="304"/>
      <c r="AH701" s="304"/>
      <c r="AI701" s="323" t="s">
        <v>1749</v>
      </c>
      <c r="AJ701" s="302"/>
    </row>
    <row r="702" spans="1:36">
      <c r="A702" s="291" t="s">
        <v>2284</v>
      </c>
      <c r="B702" s="292">
        <f t="shared" si="48"/>
        <v>234.98958400000001</v>
      </c>
      <c r="C702" s="293">
        <f t="shared" si="49"/>
        <v>4.6997916800000006</v>
      </c>
      <c r="D702" s="294">
        <f t="shared" si="2"/>
        <v>4.6997916800000006</v>
      </c>
      <c r="E702" s="295">
        <v>50</v>
      </c>
      <c r="F702" s="295">
        <f t="shared" si="50"/>
        <v>57.011521000000002</v>
      </c>
      <c r="G702" s="297">
        <f t="shared" si="4"/>
        <v>0.24261297045404362</v>
      </c>
      <c r="H702" s="296">
        <f t="shared" si="5"/>
        <v>177.97806299999999</v>
      </c>
      <c r="I702" s="298">
        <f t="shared" si="6"/>
        <v>0.75738702954595638</v>
      </c>
      <c r="J702" s="292">
        <v>234989584</v>
      </c>
      <c r="K702" s="317">
        <v>2012</v>
      </c>
      <c r="L702" s="300" t="s">
        <v>18</v>
      </c>
      <c r="M702" s="301"/>
      <c r="N702" s="301"/>
      <c r="O702" s="301"/>
      <c r="P702" s="301">
        <v>44</v>
      </c>
      <c r="Q702" s="299">
        <v>49</v>
      </c>
      <c r="R702" s="321">
        <f t="shared" si="51"/>
        <v>46.5</v>
      </c>
      <c r="S702" s="299">
        <v>63</v>
      </c>
      <c r="T702" s="299">
        <v>69</v>
      </c>
      <c r="U702" s="312">
        <f t="shared" si="52"/>
        <v>-6</v>
      </c>
      <c r="V702" s="312">
        <f t="shared" si="53"/>
        <v>66</v>
      </c>
      <c r="W702" s="312">
        <f t="shared" si="54"/>
        <v>-19.5</v>
      </c>
      <c r="X702" s="304" t="s">
        <v>1550</v>
      </c>
      <c r="Y702" s="304" t="s">
        <v>1550</v>
      </c>
      <c r="Z702" s="318" t="s">
        <v>1557</v>
      </c>
      <c r="AA702" s="294">
        <f t="shared" si="55"/>
        <v>21.51408</v>
      </c>
      <c r="AB702" s="292">
        <v>21514080</v>
      </c>
      <c r="AC702" s="292">
        <v>57011521</v>
      </c>
      <c r="AD702" s="295">
        <f t="shared" si="47"/>
        <v>177.97806299999999</v>
      </c>
      <c r="AE702" s="315">
        <v>177978063</v>
      </c>
      <c r="AF702" s="306">
        <f t="shared" si="12"/>
        <v>0.43028159999999999</v>
      </c>
      <c r="AG702" s="304"/>
      <c r="AH702" s="304"/>
      <c r="AI702" s="323" t="s">
        <v>2285</v>
      </c>
      <c r="AJ702" s="302"/>
    </row>
    <row r="703" spans="1:36">
      <c r="A703" s="308" t="s">
        <v>4585</v>
      </c>
      <c r="B703" s="292">
        <v>36</v>
      </c>
      <c r="C703" s="293">
        <v>0.71250000000000002</v>
      </c>
      <c r="D703" s="294">
        <f t="shared" si="2"/>
        <v>0.71250000000000002</v>
      </c>
      <c r="E703" s="295">
        <v>50</v>
      </c>
      <c r="F703" s="295">
        <v>13</v>
      </c>
      <c r="G703" s="297">
        <f t="shared" si="4"/>
        <v>0.3611111111111111</v>
      </c>
      <c r="H703" s="296">
        <f t="shared" si="5"/>
        <v>22.444658747941318</v>
      </c>
      <c r="I703" s="298">
        <f t="shared" si="6"/>
        <v>0.6234627429983699</v>
      </c>
      <c r="J703" s="324">
        <v>35626525</v>
      </c>
      <c r="K703" s="317">
        <v>2012</v>
      </c>
      <c r="L703" s="300" t="s">
        <v>18</v>
      </c>
      <c r="M703" s="301"/>
      <c r="N703" s="301"/>
      <c r="O703" s="301"/>
      <c r="P703" s="301">
        <v>78</v>
      </c>
      <c r="Q703" s="299">
        <v>59</v>
      </c>
      <c r="R703" s="299">
        <v>68.5</v>
      </c>
      <c r="S703" s="299">
        <v>72</v>
      </c>
      <c r="T703" s="299">
        <v>82</v>
      </c>
      <c r="U703" s="299">
        <v>-10</v>
      </c>
      <c r="V703" s="299">
        <v>77</v>
      </c>
      <c r="W703" s="299">
        <v>-8.5</v>
      </c>
      <c r="X703" s="304" t="s">
        <v>1609</v>
      </c>
      <c r="Y703" s="304" t="s">
        <v>2108</v>
      </c>
      <c r="Z703" s="304" t="s">
        <v>1541</v>
      </c>
      <c r="AA703" s="294">
        <v>6</v>
      </c>
      <c r="AB703" s="324">
        <v>6278491</v>
      </c>
      <c r="AC703" s="324">
        <v>13414714</v>
      </c>
      <c r="AD703" s="295">
        <f t="shared" si="47"/>
        <v>22.211811000000001</v>
      </c>
      <c r="AE703" s="315">
        <v>22211811</v>
      </c>
      <c r="AF703" s="306">
        <f t="shared" si="12"/>
        <v>0.12</v>
      </c>
      <c r="AG703" s="304"/>
      <c r="AH703" s="304"/>
      <c r="AI703" s="323" t="s">
        <v>4586</v>
      </c>
      <c r="AJ703" s="302"/>
    </row>
    <row r="704" spans="1:36">
      <c r="A704" s="308" t="s">
        <v>3388</v>
      </c>
      <c r="B704" s="292">
        <f t="shared" ref="B704:B713" si="56">J704/1000000</f>
        <v>123.054041</v>
      </c>
      <c r="C704" s="293">
        <f t="shared" ref="C704:C713" si="57">SUM((J704/1000000)/E704)</f>
        <v>2.2373462000000002</v>
      </c>
      <c r="D704" s="294">
        <f t="shared" si="2"/>
        <v>2.2373462000000002</v>
      </c>
      <c r="E704" s="295">
        <v>55</v>
      </c>
      <c r="F704" s="295">
        <f t="shared" ref="F704:F713" si="58">AC704/1000000</f>
        <v>31.051126</v>
      </c>
      <c r="G704" s="297">
        <f t="shared" si="4"/>
        <v>0.25233731251458863</v>
      </c>
      <c r="H704" s="296">
        <f t="shared" si="5"/>
        <v>92.002915000000002</v>
      </c>
      <c r="I704" s="298">
        <f t="shared" si="6"/>
        <v>0.74766268748541143</v>
      </c>
      <c r="J704" s="292">
        <v>123054041</v>
      </c>
      <c r="K704" s="317">
        <v>2012</v>
      </c>
      <c r="L704" s="300" t="s">
        <v>18</v>
      </c>
      <c r="M704" s="301"/>
      <c r="N704" s="301"/>
      <c r="O704" s="301"/>
      <c r="P704" s="301">
        <v>86</v>
      </c>
      <c r="Q704" s="299">
        <v>73</v>
      </c>
      <c r="R704" s="321">
        <f t="shared" ref="R704:R713" si="59">AVERAGE(P704:Q704)</f>
        <v>79.5</v>
      </c>
      <c r="S704" s="299">
        <v>60</v>
      </c>
      <c r="T704" s="299">
        <v>68</v>
      </c>
      <c r="U704" s="312">
        <f t="shared" ref="U704:U713" si="60">SUM(S704-T704)</f>
        <v>-8</v>
      </c>
      <c r="V704" s="312">
        <f t="shared" ref="V704:V713" si="61">AVERAGE(S704:T704)</f>
        <v>64</v>
      </c>
      <c r="W704" s="312">
        <f t="shared" ref="W704:W713" si="62">SUM(R704-V704)</f>
        <v>15.5</v>
      </c>
      <c r="X704" s="304" t="s">
        <v>1601</v>
      </c>
      <c r="Y704" s="304" t="s">
        <v>1806</v>
      </c>
      <c r="Z704" s="318" t="s">
        <v>1541</v>
      </c>
      <c r="AA704" s="294">
        <f t="shared" ref="AA704:AA713" si="63">AB704/1000000</f>
        <v>11.137734</v>
      </c>
      <c r="AB704" s="292">
        <v>11137734</v>
      </c>
      <c r="AC704" s="292">
        <v>31051126</v>
      </c>
      <c r="AD704" s="295">
        <f t="shared" si="47"/>
        <v>92.002915000000002</v>
      </c>
      <c r="AE704" s="315">
        <v>92002915</v>
      </c>
      <c r="AF704" s="306">
        <f t="shared" si="12"/>
        <v>0.20250425454545454</v>
      </c>
      <c r="AG704" s="304"/>
      <c r="AH704" s="304"/>
      <c r="AI704" s="323" t="s">
        <v>3389</v>
      </c>
      <c r="AJ704" s="302"/>
    </row>
    <row r="705" spans="1:36">
      <c r="A705" s="308" t="s">
        <v>3328</v>
      </c>
      <c r="B705" s="292">
        <f t="shared" si="56"/>
        <v>132.56393</v>
      </c>
      <c r="C705" s="293">
        <f t="shared" si="57"/>
        <v>2.3256829824561405</v>
      </c>
      <c r="D705" s="294">
        <f t="shared" si="2"/>
        <v>2.3256829824561405</v>
      </c>
      <c r="E705" s="295">
        <v>57</v>
      </c>
      <c r="F705" s="295">
        <f t="shared" si="58"/>
        <v>51.774002000000003</v>
      </c>
      <c r="G705" s="297">
        <f t="shared" si="4"/>
        <v>0.39055874399619867</v>
      </c>
      <c r="H705" s="296">
        <f t="shared" si="5"/>
        <v>80.789928000000003</v>
      </c>
      <c r="I705" s="298">
        <f t="shared" si="6"/>
        <v>0.60944125600380139</v>
      </c>
      <c r="J705" s="292">
        <v>132563930</v>
      </c>
      <c r="K705" s="317">
        <v>2012</v>
      </c>
      <c r="L705" s="300" t="s">
        <v>18</v>
      </c>
      <c r="M705" s="301"/>
      <c r="N705" s="301"/>
      <c r="O705" s="301"/>
      <c r="P705" s="301">
        <v>17</v>
      </c>
      <c r="Q705" s="299">
        <v>32</v>
      </c>
      <c r="R705" s="321">
        <f t="shared" si="59"/>
        <v>24.5</v>
      </c>
      <c r="S705" s="299">
        <v>32</v>
      </c>
      <c r="T705" s="299">
        <v>45</v>
      </c>
      <c r="U705" s="312">
        <f t="shared" si="60"/>
        <v>-13</v>
      </c>
      <c r="V705" s="312">
        <f t="shared" si="61"/>
        <v>38.5</v>
      </c>
      <c r="W705" s="312">
        <f t="shared" si="62"/>
        <v>-14</v>
      </c>
      <c r="X705" s="304" t="s">
        <v>1609</v>
      </c>
      <c r="Y705" s="304" t="s">
        <v>3329</v>
      </c>
      <c r="Z705" s="318" t="s">
        <v>1541</v>
      </c>
      <c r="AA705" s="294">
        <f t="shared" si="63"/>
        <v>22.115334000000001</v>
      </c>
      <c r="AB705" s="292">
        <v>22115334</v>
      </c>
      <c r="AC705" s="292">
        <v>51774002</v>
      </c>
      <c r="AD705" s="295">
        <f t="shared" si="47"/>
        <v>80.789928000000003</v>
      </c>
      <c r="AE705" s="315">
        <v>80789928</v>
      </c>
      <c r="AF705" s="306">
        <f t="shared" si="12"/>
        <v>0.38798831578947368</v>
      </c>
      <c r="AG705" s="304"/>
      <c r="AH705" s="304"/>
      <c r="AI705" s="323" t="s">
        <v>3330</v>
      </c>
      <c r="AJ705" s="302"/>
    </row>
    <row r="706" spans="1:36">
      <c r="A706" s="308" t="s">
        <v>4494</v>
      </c>
      <c r="B706" s="292">
        <f t="shared" si="56"/>
        <v>50.365377000000002</v>
      </c>
      <c r="C706" s="293">
        <f t="shared" si="57"/>
        <v>0.86836856896551728</v>
      </c>
      <c r="D706" s="294">
        <f t="shared" si="2"/>
        <v>0.86836856896551728</v>
      </c>
      <c r="E706" s="295">
        <v>58</v>
      </c>
      <c r="F706" s="295">
        <f t="shared" si="58"/>
        <v>49.876376999999998</v>
      </c>
      <c r="G706" s="297">
        <f t="shared" si="4"/>
        <v>0.99029094927652372</v>
      </c>
      <c r="H706" s="296">
        <f t="shared" si="5"/>
        <v>0.48899999999999999</v>
      </c>
      <c r="I706" s="298">
        <f t="shared" si="6"/>
        <v>9.7090507234761682E-3</v>
      </c>
      <c r="J706" s="292">
        <v>50365377</v>
      </c>
      <c r="K706" s="317">
        <v>2012</v>
      </c>
      <c r="L706" s="300" t="s">
        <v>18</v>
      </c>
      <c r="M706" s="301"/>
      <c r="N706" s="301"/>
      <c r="O706" s="301"/>
      <c r="P706" s="301">
        <v>40</v>
      </c>
      <c r="Q706" s="299">
        <v>46</v>
      </c>
      <c r="R706" s="321">
        <f t="shared" si="59"/>
        <v>43</v>
      </c>
      <c r="S706" s="299">
        <v>58</v>
      </c>
      <c r="T706" s="299">
        <v>59</v>
      </c>
      <c r="U706" s="312">
        <f t="shared" si="60"/>
        <v>-1</v>
      </c>
      <c r="V706" s="312">
        <f t="shared" si="61"/>
        <v>58.5</v>
      </c>
      <c r="W706" s="312">
        <f t="shared" si="62"/>
        <v>-15.5</v>
      </c>
      <c r="X706" s="304" t="s">
        <v>1609</v>
      </c>
      <c r="Y706" s="304" t="s">
        <v>2061</v>
      </c>
      <c r="Z706" s="304" t="s">
        <v>1536</v>
      </c>
      <c r="AA706" s="294">
        <f t="shared" si="63"/>
        <v>18.782153999999998</v>
      </c>
      <c r="AB706" s="292">
        <v>18782154</v>
      </c>
      <c r="AC706" s="292">
        <v>49876377</v>
      </c>
      <c r="AD706" s="295">
        <f t="shared" si="47"/>
        <v>0.48899999999999999</v>
      </c>
      <c r="AE706" s="315">
        <v>489000</v>
      </c>
      <c r="AF706" s="306">
        <f t="shared" si="12"/>
        <v>0.32383024137931032</v>
      </c>
      <c r="AG706" s="304"/>
      <c r="AH706" s="304"/>
      <c r="AI706" s="323" t="s">
        <v>4495</v>
      </c>
      <c r="AJ706" s="302"/>
    </row>
    <row r="707" spans="1:36">
      <c r="A707" s="308" t="s">
        <v>2603</v>
      </c>
      <c r="B707" s="292">
        <f t="shared" si="56"/>
        <v>218.34059500000001</v>
      </c>
      <c r="C707" s="293">
        <f t="shared" si="57"/>
        <v>3.6390099166666667</v>
      </c>
      <c r="D707" s="294">
        <f t="shared" si="2"/>
        <v>3.6390099166666667</v>
      </c>
      <c r="E707" s="295">
        <v>60</v>
      </c>
      <c r="F707" s="295">
        <f t="shared" si="58"/>
        <v>80.070735999999997</v>
      </c>
      <c r="G707" s="297">
        <f t="shared" si="4"/>
        <v>0.36672399834762742</v>
      </c>
      <c r="H707" s="296">
        <f t="shared" si="5"/>
        <v>138.269859</v>
      </c>
      <c r="I707" s="298">
        <f t="shared" si="6"/>
        <v>0.63327600165237252</v>
      </c>
      <c r="J707" s="292">
        <v>218340595</v>
      </c>
      <c r="K707" s="317">
        <v>2012</v>
      </c>
      <c r="L707" s="300" t="s">
        <v>18</v>
      </c>
      <c r="M707" s="301"/>
      <c r="N707" s="301"/>
      <c r="O707" s="301"/>
      <c r="P707" s="301">
        <v>61</v>
      </c>
      <c r="Q707" s="299">
        <v>50</v>
      </c>
      <c r="R707" s="321">
        <f t="shared" si="59"/>
        <v>55.5</v>
      </c>
      <c r="S707" s="299">
        <v>67</v>
      </c>
      <c r="T707" s="299">
        <v>62</v>
      </c>
      <c r="U707" s="312">
        <f t="shared" si="60"/>
        <v>5</v>
      </c>
      <c r="V707" s="312">
        <f t="shared" si="61"/>
        <v>64.5</v>
      </c>
      <c r="W707" s="312">
        <f t="shared" si="62"/>
        <v>-9</v>
      </c>
      <c r="X707" s="304" t="s">
        <v>1609</v>
      </c>
      <c r="Y707" s="304" t="s">
        <v>1815</v>
      </c>
      <c r="Z707" s="318" t="s">
        <v>1541</v>
      </c>
      <c r="AA707" s="294">
        <f t="shared" si="63"/>
        <v>15.210156</v>
      </c>
      <c r="AB707" s="292">
        <v>15210156</v>
      </c>
      <c r="AC707" s="292">
        <v>80070736</v>
      </c>
      <c r="AD707" s="295">
        <f t="shared" si="47"/>
        <v>138.269859</v>
      </c>
      <c r="AE707" s="315">
        <v>138269859</v>
      </c>
      <c r="AF707" s="306">
        <f t="shared" si="12"/>
        <v>0.25350259999999997</v>
      </c>
      <c r="AG707" s="304"/>
      <c r="AH707" s="304"/>
      <c r="AI707" s="323" t="s">
        <v>2604</v>
      </c>
      <c r="AJ707" s="302"/>
    </row>
    <row r="708" spans="1:36">
      <c r="A708" s="308" t="s">
        <v>3710</v>
      </c>
      <c r="B708" s="292">
        <f t="shared" si="56"/>
        <v>107.139399</v>
      </c>
      <c r="C708" s="293">
        <f t="shared" si="57"/>
        <v>1.78565665</v>
      </c>
      <c r="D708" s="294">
        <f t="shared" si="2"/>
        <v>1.78565665</v>
      </c>
      <c r="E708" s="295">
        <v>60</v>
      </c>
      <c r="F708" s="295">
        <f t="shared" si="58"/>
        <v>56.003050999999999</v>
      </c>
      <c r="G708" s="297">
        <f t="shared" si="4"/>
        <v>0.5227120137196215</v>
      </c>
      <c r="H708" s="296">
        <f t="shared" si="5"/>
        <v>51.136347999999998</v>
      </c>
      <c r="I708" s="298">
        <f t="shared" si="6"/>
        <v>0.4772879862803785</v>
      </c>
      <c r="J708" s="292">
        <v>107139399</v>
      </c>
      <c r="K708" s="317">
        <v>2012</v>
      </c>
      <c r="L708" s="300" t="s">
        <v>18</v>
      </c>
      <c r="M708" s="301"/>
      <c r="N708" s="301"/>
      <c r="O708" s="301"/>
      <c r="P708" s="301">
        <v>87</v>
      </c>
      <c r="Q708" s="299">
        <v>72</v>
      </c>
      <c r="R708" s="321">
        <f t="shared" si="59"/>
        <v>79.5</v>
      </c>
      <c r="S708" s="299">
        <v>72</v>
      </c>
      <c r="T708" s="299">
        <v>71</v>
      </c>
      <c r="U708" s="312">
        <f t="shared" si="60"/>
        <v>1</v>
      </c>
      <c r="V708" s="312">
        <f t="shared" si="61"/>
        <v>71.5</v>
      </c>
      <c r="W708" s="312">
        <f t="shared" si="62"/>
        <v>8</v>
      </c>
      <c r="X708" s="304" t="s">
        <v>1601</v>
      </c>
      <c r="Y708" s="304" t="s">
        <v>1806</v>
      </c>
      <c r="Z708" s="318" t="s">
        <v>1547</v>
      </c>
      <c r="AA708" s="294">
        <f t="shared" si="63"/>
        <v>14.08705</v>
      </c>
      <c r="AB708" s="292">
        <v>14087050</v>
      </c>
      <c r="AC708" s="292">
        <v>56003051</v>
      </c>
      <c r="AD708" s="295">
        <f t="shared" si="47"/>
        <v>51.136347999999998</v>
      </c>
      <c r="AE708" s="315">
        <v>51136348</v>
      </c>
      <c r="AF708" s="306">
        <f t="shared" si="12"/>
        <v>0.23478416666666665</v>
      </c>
      <c r="AG708" s="304"/>
      <c r="AH708" s="304"/>
      <c r="AI708" s="323" t="s">
        <v>3711</v>
      </c>
      <c r="AJ708" s="302"/>
    </row>
    <row r="709" spans="1:36">
      <c r="A709" s="291" t="s">
        <v>1934</v>
      </c>
      <c r="B709" s="292">
        <f t="shared" si="56"/>
        <v>441.80977000000001</v>
      </c>
      <c r="C709" s="293">
        <f t="shared" si="57"/>
        <v>7.2427831147540989</v>
      </c>
      <c r="D709" s="294">
        <f t="shared" si="2"/>
        <v>7.2427831147540989</v>
      </c>
      <c r="E709" s="295">
        <v>61</v>
      </c>
      <c r="F709" s="295">
        <f t="shared" si="58"/>
        <v>148.80976999999999</v>
      </c>
      <c r="G709" s="297">
        <f t="shared" si="4"/>
        <v>0.33681864934765926</v>
      </c>
      <c r="H709" s="296">
        <f t="shared" si="5"/>
        <v>293</v>
      </c>
      <c r="I709" s="298">
        <f t="shared" si="6"/>
        <v>0.66318135065234074</v>
      </c>
      <c r="J709" s="292">
        <v>441809770</v>
      </c>
      <c r="K709" s="317">
        <v>2012</v>
      </c>
      <c r="L709" s="300" t="s">
        <v>18</v>
      </c>
      <c r="M709" s="301"/>
      <c r="N709" s="301"/>
      <c r="O709" s="301"/>
      <c r="P709" s="301">
        <v>70</v>
      </c>
      <c r="Q709" s="299">
        <v>63</v>
      </c>
      <c r="R709" s="321">
        <f t="shared" si="59"/>
        <v>66.5</v>
      </c>
      <c r="S709" s="299">
        <v>79</v>
      </c>
      <c r="T709" s="299">
        <v>73</v>
      </c>
      <c r="U709" s="312">
        <f t="shared" si="60"/>
        <v>6</v>
      </c>
      <c r="V709" s="312">
        <f t="shared" si="61"/>
        <v>76</v>
      </c>
      <c r="W709" s="312">
        <f t="shared" si="62"/>
        <v>-9.5</v>
      </c>
      <c r="X709" s="304" t="s">
        <v>1935</v>
      </c>
      <c r="Y709" s="304" t="s">
        <v>1936</v>
      </c>
      <c r="Z709" s="318" t="s">
        <v>1541</v>
      </c>
      <c r="AA709" s="294">
        <f t="shared" si="63"/>
        <v>27.281735000000001</v>
      </c>
      <c r="AB709" s="292">
        <v>27281735</v>
      </c>
      <c r="AC709" s="292">
        <v>148809770</v>
      </c>
      <c r="AD709" s="295">
        <f t="shared" si="47"/>
        <v>293</v>
      </c>
      <c r="AE709" s="315">
        <v>293000000</v>
      </c>
      <c r="AF709" s="306">
        <f t="shared" si="12"/>
        <v>0.44724155737704918</v>
      </c>
      <c r="AG709" s="304"/>
      <c r="AH709" s="304"/>
      <c r="AI709" s="323" t="s">
        <v>1937</v>
      </c>
      <c r="AJ709" s="302"/>
    </row>
    <row r="710" spans="1:36">
      <c r="A710" s="291" t="s">
        <v>2402</v>
      </c>
      <c r="B710" s="292">
        <f t="shared" si="56"/>
        <v>275.29345000000001</v>
      </c>
      <c r="C710" s="293">
        <f t="shared" si="57"/>
        <v>4.2352838461538465</v>
      </c>
      <c r="D710" s="294">
        <f t="shared" si="2"/>
        <v>4.2352838461538465</v>
      </c>
      <c r="E710" s="295">
        <v>65</v>
      </c>
      <c r="F710" s="295">
        <f t="shared" si="58"/>
        <v>182.20797300000001</v>
      </c>
      <c r="G710" s="297">
        <f t="shared" si="4"/>
        <v>0.66186817376148976</v>
      </c>
      <c r="H710" s="296">
        <f t="shared" si="5"/>
        <v>93.085477000000012</v>
      </c>
      <c r="I710" s="298">
        <f t="shared" si="6"/>
        <v>0.33813182623851024</v>
      </c>
      <c r="J710" s="292">
        <v>275293450</v>
      </c>
      <c r="K710" s="317">
        <v>2012</v>
      </c>
      <c r="L710" s="300" t="s">
        <v>18</v>
      </c>
      <c r="M710" s="301"/>
      <c r="N710" s="301"/>
      <c r="O710" s="301"/>
      <c r="P710" s="301">
        <v>90</v>
      </c>
      <c r="Q710" s="299">
        <v>86</v>
      </c>
      <c r="R710" s="321">
        <f t="shared" si="59"/>
        <v>88</v>
      </c>
      <c r="S710" s="299">
        <v>81</v>
      </c>
      <c r="T710" s="299">
        <v>75</v>
      </c>
      <c r="U710" s="312">
        <f t="shared" si="60"/>
        <v>6</v>
      </c>
      <c r="V710" s="312">
        <f t="shared" si="61"/>
        <v>78</v>
      </c>
      <c r="W710" s="312">
        <f t="shared" si="62"/>
        <v>10</v>
      </c>
      <c r="X710" s="304" t="s">
        <v>1641</v>
      </c>
      <c r="Y710" s="304" t="s">
        <v>1642</v>
      </c>
      <c r="Z710" s="318" t="s">
        <v>1541</v>
      </c>
      <c r="AA710" s="294">
        <f t="shared" si="63"/>
        <v>0.94430800000000004</v>
      </c>
      <c r="AB710" s="292">
        <v>944308</v>
      </c>
      <c r="AC710" s="292">
        <v>182207973</v>
      </c>
      <c r="AD710" s="295">
        <f t="shared" si="47"/>
        <v>93.085476999999997</v>
      </c>
      <c r="AE710" s="315">
        <v>93085477</v>
      </c>
      <c r="AF710" s="306">
        <f t="shared" si="12"/>
        <v>1.4527815384615386E-2</v>
      </c>
      <c r="AG710" s="304"/>
      <c r="AH710" s="304"/>
      <c r="AI710" s="323" t="s">
        <v>2403</v>
      </c>
      <c r="AJ710" s="302"/>
    </row>
    <row r="711" spans="1:36">
      <c r="A711" s="308" t="s">
        <v>2573</v>
      </c>
      <c r="B711" s="292">
        <f t="shared" si="56"/>
        <v>240.159255</v>
      </c>
      <c r="C711" s="293">
        <f t="shared" si="57"/>
        <v>3.6947577692307694</v>
      </c>
      <c r="D711" s="294">
        <f t="shared" si="2"/>
        <v>3.6947577692307694</v>
      </c>
      <c r="E711" s="295">
        <v>65</v>
      </c>
      <c r="F711" s="295">
        <f t="shared" si="58"/>
        <v>42.345531000000001</v>
      </c>
      <c r="G711" s="297">
        <f t="shared" si="4"/>
        <v>0.17632271136084263</v>
      </c>
      <c r="H711" s="296">
        <f t="shared" si="5"/>
        <v>197.81372399999998</v>
      </c>
      <c r="I711" s="298">
        <f t="shared" si="6"/>
        <v>0.82367728863915735</v>
      </c>
      <c r="J711" s="292">
        <v>240159255</v>
      </c>
      <c r="K711" s="317">
        <v>2012</v>
      </c>
      <c r="L711" s="300" t="s">
        <v>18</v>
      </c>
      <c r="M711" s="301"/>
      <c r="N711" s="301"/>
      <c r="O711" s="301"/>
      <c r="P711" s="301">
        <v>31</v>
      </c>
      <c r="Q711" s="299">
        <v>39</v>
      </c>
      <c r="R711" s="321">
        <f t="shared" si="59"/>
        <v>35</v>
      </c>
      <c r="S711" s="299">
        <v>51</v>
      </c>
      <c r="T711" s="299">
        <v>50</v>
      </c>
      <c r="U711" s="312">
        <f t="shared" si="60"/>
        <v>1</v>
      </c>
      <c r="V711" s="312">
        <f t="shared" si="61"/>
        <v>50.5</v>
      </c>
      <c r="W711" s="312">
        <f t="shared" si="62"/>
        <v>-15.5</v>
      </c>
      <c r="X711" s="304" t="s">
        <v>1609</v>
      </c>
      <c r="Y711" s="304" t="s">
        <v>2574</v>
      </c>
      <c r="Z711" s="318" t="s">
        <v>1557</v>
      </c>
      <c r="AA711" s="294">
        <f t="shared" si="63"/>
        <v>21.052226999999998</v>
      </c>
      <c r="AB711" s="292">
        <v>21052227</v>
      </c>
      <c r="AC711" s="292">
        <v>42345531</v>
      </c>
      <c r="AD711" s="295">
        <f t="shared" si="47"/>
        <v>197.81372400000001</v>
      </c>
      <c r="AE711" s="315">
        <v>197813724</v>
      </c>
      <c r="AF711" s="306">
        <f t="shared" si="12"/>
        <v>0.32388041538461537</v>
      </c>
      <c r="AG711" s="304"/>
      <c r="AH711" s="304"/>
      <c r="AI711" s="323" t="s">
        <v>2575</v>
      </c>
      <c r="AJ711" s="302"/>
    </row>
    <row r="712" spans="1:36">
      <c r="A712" s="308" t="s">
        <v>3044</v>
      </c>
      <c r="B712" s="292">
        <f t="shared" si="56"/>
        <v>179.37953300000001</v>
      </c>
      <c r="C712" s="293">
        <f t="shared" si="57"/>
        <v>2.759685123076923</v>
      </c>
      <c r="D712" s="294">
        <f t="shared" si="2"/>
        <v>2.759685123076923</v>
      </c>
      <c r="E712" s="295">
        <v>65</v>
      </c>
      <c r="F712" s="295">
        <f t="shared" si="58"/>
        <v>59.650221999999999</v>
      </c>
      <c r="G712" s="297">
        <f t="shared" si="4"/>
        <v>0.33253638808391811</v>
      </c>
      <c r="H712" s="296">
        <f t="shared" si="5"/>
        <v>119.729311</v>
      </c>
      <c r="I712" s="298">
        <f t="shared" si="6"/>
        <v>0.66746361191608183</v>
      </c>
      <c r="J712" s="292">
        <v>179379533</v>
      </c>
      <c r="K712" s="317">
        <v>2012</v>
      </c>
      <c r="L712" s="300" t="s">
        <v>18</v>
      </c>
      <c r="M712" s="301"/>
      <c r="N712" s="301"/>
      <c r="O712" s="301"/>
      <c r="P712" s="301">
        <v>57</v>
      </c>
      <c r="Q712" s="299">
        <v>58</v>
      </c>
      <c r="R712" s="321">
        <f t="shared" si="59"/>
        <v>57.5</v>
      </c>
      <c r="S712" s="299">
        <v>45</v>
      </c>
      <c r="T712" s="299">
        <v>62</v>
      </c>
      <c r="U712" s="312">
        <f t="shared" si="60"/>
        <v>-17</v>
      </c>
      <c r="V712" s="312">
        <f t="shared" si="61"/>
        <v>53.5</v>
      </c>
      <c r="W712" s="312">
        <f t="shared" si="62"/>
        <v>4</v>
      </c>
      <c r="X712" s="304" t="s">
        <v>1550</v>
      </c>
      <c r="Y712" s="304" t="s">
        <v>1550</v>
      </c>
      <c r="Z712" s="318" t="s">
        <v>1547</v>
      </c>
      <c r="AA712" s="294">
        <f t="shared" si="63"/>
        <v>17.435092000000001</v>
      </c>
      <c r="AB712" s="292">
        <v>17435092</v>
      </c>
      <c r="AC712" s="292">
        <v>59650222</v>
      </c>
      <c r="AD712" s="295">
        <f t="shared" si="47"/>
        <v>119.729311</v>
      </c>
      <c r="AE712" s="315">
        <v>119729311</v>
      </c>
      <c r="AF712" s="306">
        <f t="shared" si="12"/>
        <v>0.26823218461538462</v>
      </c>
      <c r="AG712" s="304"/>
      <c r="AH712" s="304"/>
      <c r="AI712" s="323" t="s">
        <v>3045</v>
      </c>
      <c r="AJ712" s="302"/>
    </row>
    <row r="713" spans="1:36">
      <c r="A713" s="308" t="s">
        <v>4606</v>
      </c>
      <c r="B713" s="292">
        <f t="shared" si="56"/>
        <v>44.806787</v>
      </c>
      <c r="C713" s="293">
        <f t="shared" si="57"/>
        <v>0.68933518461538457</v>
      </c>
      <c r="D713" s="294">
        <f t="shared" si="2"/>
        <v>0.68933518461538457</v>
      </c>
      <c r="E713" s="295">
        <v>65</v>
      </c>
      <c r="F713" s="295">
        <f t="shared" si="58"/>
        <v>44.806783000000003</v>
      </c>
      <c r="G713" s="297">
        <f t="shared" si="4"/>
        <v>0.99999991072781014</v>
      </c>
      <c r="H713" s="296">
        <f t="shared" si="5"/>
        <v>4</v>
      </c>
      <c r="I713" s="298">
        <f t="shared" si="6"/>
        <v>8.927218994747381E-2</v>
      </c>
      <c r="J713" s="315">
        <f>SUM(AC713+AD713)</f>
        <v>44806787</v>
      </c>
      <c r="K713" s="317">
        <v>2012</v>
      </c>
      <c r="L713" s="300" t="s">
        <v>18</v>
      </c>
      <c r="M713" s="301"/>
      <c r="N713" s="301"/>
      <c r="O713" s="301"/>
      <c r="P713" s="301">
        <v>12</v>
      </c>
      <c r="Q713" s="299">
        <v>31</v>
      </c>
      <c r="R713" s="321">
        <f t="shared" si="59"/>
        <v>21.5</v>
      </c>
      <c r="S713" s="299">
        <v>52</v>
      </c>
      <c r="T713" s="299">
        <v>45</v>
      </c>
      <c r="U713" s="312">
        <f t="shared" si="60"/>
        <v>7</v>
      </c>
      <c r="V713" s="312">
        <f t="shared" si="61"/>
        <v>48.5</v>
      </c>
      <c r="W713" s="312">
        <f t="shared" si="62"/>
        <v>-27</v>
      </c>
      <c r="X713" s="304" t="s">
        <v>1609</v>
      </c>
      <c r="Y713" s="304" t="s">
        <v>3274</v>
      </c>
      <c r="Z713" s="304" t="s">
        <v>1574</v>
      </c>
      <c r="AA713" s="294">
        <f t="shared" si="63"/>
        <v>14.276668000000001</v>
      </c>
      <c r="AB713" s="292">
        <v>14276668</v>
      </c>
      <c r="AC713" s="292">
        <v>44806783</v>
      </c>
      <c r="AD713" s="295">
        <f t="shared" si="47"/>
        <v>4</v>
      </c>
      <c r="AE713" s="315">
        <v>4000000</v>
      </c>
      <c r="AF713" s="306">
        <f t="shared" si="12"/>
        <v>0.21964104615384616</v>
      </c>
      <c r="AG713" s="304"/>
      <c r="AH713" s="304"/>
      <c r="AI713" s="323" t="s">
        <v>4607</v>
      </c>
      <c r="AJ713" s="302"/>
    </row>
    <row r="714" spans="1:36">
      <c r="A714" s="308" t="s">
        <v>4404</v>
      </c>
      <c r="B714" s="292">
        <v>68</v>
      </c>
      <c r="C714" s="293">
        <v>1.0039</v>
      </c>
      <c r="D714" s="294">
        <f t="shared" si="2"/>
        <v>1.0039</v>
      </c>
      <c r="E714" s="295">
        <v>68</v>
      </c>
      <c r="F714" s="295">
        <v>35</v>
      </c>
      <c r="G714" s="297">
        <f t="shared" si="4"/>
        <v>0.51470588235294112</v>
      </c>
      <c r="H714" s="296">
        <f t="shared" si="5"/>
        <v>32.785714250140131</v>
      </c>
      <c r="I714" s="298">
        <f t="shared" si="6"/>
        <v>0.48214285661970779</v>
      </c>
      <c r="J714" s="324">
        <v>68267862</v>
      </c>
      <c r="K714" s="317">
        <v>2012</v>
      </c>
      <c r="L714" s="300" t="s">
        <v>18</v>
      </c>
      <c r="M714" s="301"/>
      <c r="N714" s="301"/>
      <c r="O714" s="301"/>
      <c r="P714" s="301">
        <v>17</v>
      </c>
      <c r="Q714" s="299">
        <v>36</v>
      </c>
      <c r="R714" s="299">
        <v>26.5</v>
      </c>
      <c r="S714" s="299">
        <v>40</v>
      </c>
      <c r="T714" s="299">
        <v>55</v>
      </c>
      <c r="U714" s="299">
        <v>-15</v>
      </c>
      <c r="V714" s="299">
        <v>47.5</v>
      </c>
      <c r="W714" s="299">
        <v>-21</v>
      </c>
      <c r="X714" s="304" t="s">
        <v>1550</v>
      </c>
      <c r="Y714" s="304" t="s">
        <v>4405</v>
      </c>
      <c r="Z714" s="304" t="s">
        <v>1547</v>
      </c>
      <c r="AA714" s="294">
        <v>13</v>
      </c>
      <c r="AB714" s="324">
        <v>12750297</v>
      </c>
      <c r="AC714" s="324">
        <v>35353000</v>
      </c>
      <c r="AD714" s="295">
        <f t="shared" si="47"/>
        <v>32.914861999999999</v>
      </c>
      <c r="AE714" s="315">
        <v>32914862</v>
      </c>
      <c r="AF714" s="306">
        <f t="shared" si="12"/>
        <v>0.19117647058823528</v>
      </c>
      <c r="AG714" s="304"/>
      <c r="AH714" s="304"/>
      <c r="AI714" s="323" t="s">
        <v>4406</v>
      </c>
      <c r="AJ714" s="302"/>
    </row>
    <row r="715" spans="1:36">
      <c r="A715" s="308" t="s">
        <v>3801</v>
      </c>
      <c r="B715" s="292">
        <f t="shared" ref="B715:B718" si="64">J715/1000000</f>
        <v>116.47158</v>
      </c>
      <c r="C715" s="293">
        <f t="shared" ref="C715:C718" si="65">SUM((J715/1000000)/E715)</f>
        <v>1.6879939130434782</v>
      </c>
      <c r="D715" s="294">
        <f t="shared" si="2"/>
        <v>1.6879939130434782</v>
      </c>
      <c r="E715" s="295">
        <v>69</v>
      </c>
      <c r="F715" s="295">
        <f t="shared" ref="F715:F718" si="66">AC715/1000000</f>
        <v>37.519139000000003</v>
      </c>
      <c r="G715" s="297">
        <f t="shared" si="4"/>
        <v>0.32213127872052566</v>
      </c>
      <c r="H715" s="296">
        <f t="shared" si="5"/>
        <v>78.952441000000007</v>
      </c>
      <c r="I715" s="298">
        <f t="shared" si="6"/>
        <v>0.6778687212794744</v>
      </c>
      <c r="J715" s="292">
        <v>116471580</v>
      </c>
      <c r="K715" s="317">
        <v>2012</v>
      </c>
      <c r="L715" s="300" t="s">
        <v>18</v>
      </c>
      <c r="M715" s="301"/>
      <c r="N715" s="301"/>
      <c r="O715" s="301"/>
      <c r="P715" s="301">
        <v>35</v>
      </c>
      <c r="Q715" s="299">
        <v>42</v>
      </c>
      <c r="R715" s="321">
        <f t="shared" ref="R715:R718" si="67">AVERAGE(P715:Q715)</f>
        <v>38.5</v>
      </c>
      <c r="S715" s="299">
        <v>51</v>
      </c>
      <c r="T715" s="299">
        <v>59</v>
      </c>
      <c r="U715" s="312">
        <f t="shared" ref="U715:U718" si="68">SUM(S715-T715)</f>
        <v>-8</v>
      </c>
      <c r="V715" s="312">
        <f t="shared" ref="V715:V718" si="69">AVERAGE(S715:T715)</f>
        <v>55</v>
      </c>
      <c r="W715" s="312">
        <f t="shared" ref="W715:W718" si="70">SUM(R715-V715)</f>
        <v>-16.5</v>
      </c>
      <c r="X715" s="304" t="s">
        <v>1609</v>
      </c>
      <c r="Y715" s="304" t="s">
        <v>3154</v>
      </c>
      <c r="Z715" s="318" t="s">
        <v>1541</v>
      </c>
      <c r="AA715" s="294">
        <f t="shared" ref="AA715:AA718" si="71">AB715/1000000</f>
        <v>16.306974</v>
      </c>
      <c r="AB715" s="292">
        <v>16306974</v>
      </c>
      <c r="AC715" s="292">
        <v>37519139</v>
      </c>
      <c r="AD715" s="295">
        <f t="shared" si="47"/>
        <v>78.952440999999993</v>
      </c>
      <c r="AE715" s="315">
        <v>78952441</v>
      </c>
      <c r="AF715" s="306">
        <f t="shared" si="12"/>
        <v>0.23633295652173913</v>
      </c>
      <c r="AG715" s="304"/>
      <c r="AH715" s="304"/>
      <c r="AI715" s="323" t="s">
        <v>3802</v>
      </c>
      <c r="AJ715" s="302"/>
    </row>
    <row r="716" spans="1:36">
      <c r="A716" s="291" t="s">
        <v>2231</v>
      </c>
      <c r="B716" s="292">
        <f t="shared" si="64"/>
        <v>348.84031599999997</v>
      </c>
      <c r="C716" s="293">
        <f t="shared" si="65"/>
        <v>4.9834330857142852</v>
      </c>
      <c r="D716" s="294">
        <f t="shared" si="2"/>
        <v>4.9834330857142852</v>
      </c>
      <c r="E716" s="295">
        <v>70</v>
      </c>
      <c r="F716" s="295">
        <f t="shared" si="66"/>
        <v>214.03049999999999</v>
      </c>
      <c r="G716" s="297">
        <f t="shared" si="4"/>
        <v>0.61354863581765595</v>
      </c>
      <c r="H716" s="296">
        <f t="shared" si="5"/>
        <v>134.80981599999998</v>
      </c>
      <c r="I716" s="298">
        <f t="shared" si="6"/>
        <v>0.3864513641823441</v>
      </c>
      <c r="J716" s="292">
        <v>348840316</v>
      </c>
      <c r="K716" s="317">
        <v>2012</v>
      </c>
      <c r="L716" s="300" t="s">
        <v>18</v>
      </c>
      <c r="M716" s="301"/>
      <c r="N716" s="301"/>
      <c r="O716" s="301"/>
      <c r="P716" s="301">
        <v>54</v>
      </c>
      <c r="Q716" s="299">
        <v>46</v>
      </c>
      <c r="R716" s="321">
        <f t="shared" si="67"/>
        <v>50</v>
      </c>
      <c r="S716" s="299">
        <v>64</v>
      </c>
      <c r="T716" s="299">
        <v>65</v>
      </c>
      <c r="U716" s="312">
        <f t="shared" si="68"/>
        <v>-1</v>
      </c>
      <c r="V716" s="312">
        <f t="shared" si="69"/>
        <v>64.5</v>
      </c>
      <c r="W716" s="312">
        <f t="shared" si="70"/>
        <v>-14.5</v>
      </c>
      <c r="X716" s="304" t="s">
        <v>1601</v>
      </c>
      <c r="Y716" s="304" t="s">
        <v>2113</v>
      </c>
      <c r="Z716" s="318" t="s">
        <v>1541</v>
      </c>
      <c r="AA716" s="294">
        <f t="shared" si="71"/>
        <v>70.217070000000007</v>
      </c>
      <c r="AB716" s="292">
        <v>70217070</v>
      </c>
      <c r="AC716" s="292">
        <v>214030500</v>
      </c>
      <c r="AD716" s="295">
        <f t="shared" si="47"/>
        <v>134.80981600000001</v>
      </c>
      <c r="AE716" s="315">
        <v>134809816</v>
      </c>
      <c r="AF716" s="306">
        <f t="shared" si="12"/>
        <v>1.003101</v>
      </c>
      <c r="AG716" s="304"/>
      <c r="AH716" s="304"/>
      <c r="AI716" s="323" t="s">
        <v>2232</v>
      </c>
      <c r="AJ716" s="302"/>
    </row>
    <row r="717" spans="1:36">
      <c r="A717" s="308" t="s">
        <v>3363</v>
      </c>
      <c r="B717" s="292">
        <f t="shared" si="64"/>
        <v>160.11267100000001</v>
      </c>
      <c r="C717" s="293">
        <f t="shared" si="65"/>
        <v>2.2873238714285713</v>
      </c>
      <c r="D717" s="294">
        <f t="shared" si="2"/>
        <v>2.2873238714285713</v>
      </c>
      <c r="E717" s="295">
        <v>70</v>
      </c>
      <c r="F717" s="295">
        <f t="shared" si="66"/>
        <v>62.321038999999999</v>
      </c>
      <c r="G717" s="297">
        <f t="shared" si="4"/>
        <v>0.38923239872751852</v>
      </c>
      <c r="H717" s="296">
        <f t="shared" si="5"/>
        <v>97.791632000000007</v>
      </c>
      <c r="I717" s="298">
        <f t="shared" si="6"/>
        <v>0.61076760127248142</v>
      </c>
      <c r="J717" s="292">
        <v>160112671</v>
      </c>
      <c r="K717" s="317">
        <v>2012</v>
      </c>
      <c r="L717" s="300" t="s">
        <v>18</v>
      </c>
      <c r="M717" s="301"/>
      <c r="N717" s="301"/>
      <c r="O717" s="301"/>
      <c r="P717" s="301">
        <v>26</v>
      </c>
      <c r="Q717" s="299">
        <v>39</v>
      </c>
      <c r="R717" s="321">
        <f t="shared" si="67"/>
        <v>32.5</v>
      </c>
      <c r="S717" s="299">
        <v>62</v>
      </c>
      <c r="T717" s="299">
        <v>63</v>
      </c>
      <c r="U717" s="312">
        <f t="shared" si="68"/>
        <v>-1</v>
      </c>
      <c r="V717" s="312">
        <f t="shared" si="69"/>
        <v>62.5</v>
      </c>
      <c r="W717" s="312">
        <f t="shared" si="70"/>
        <v>-30</v>
      </c>
      <c r="X717" s="304" t="s">
        <v>1609</v>
      </c>
      <c r="Y717" s="304" t="s">
        <v>3154</v>
      </c>
      <c r="Z717" s="318" t="s">
        <v>1557</v>
      </c>
      <c r="AA717" s="294">
        <f t="shared" si="71"/>
        <v>25.306725</v>
      </c>
      <c r="AB717" s="292">
        <v>25306725</v>
      </c>
      <c r="AC717" s="292">
        <v>62321039</v>
      </c>
      <c r="AD717" s="295">
        <f t="shared" si="47"/>
        <v>97.791632000000007</v>
      </c>
      <c r="AE717" s="315">
        <v>97791632</v>
      </c>
      <c r="AF717" s="306">
        <f t="shared" si="12"/>
        <v>0.36152464285714286</v>
      </c>
      <c r="AG717" s="304"/>
      <c r="AH717" s="304"/>
      <c r="AI717" s="323" t="s">
        <v>3364</v>
      </c>
      <c r="AJ717" s="302"/>
    </row>
    <row r="718" spans="1:36">
      <c r="A718" s="308" t="s">
        <v>4524</v>
      </c>
      <c r="B718" s="292">
        <f t="shared" si="64"/>
        <v>57.719093000000001</v>
      </c>
      <c r="C718" s="293">
        <f t="shared" si="65"/>
        <v>0.82455847142857142</v>
      </c>
      <c r="D718" s="294">
        <f t="shared" si="2"/>
        <v>0.82455847142857142</v>
      </c>
      <c r="E718" s="295">
        <v>70</v>
      </c>
      <c r="F718" s="295">
        <f t="shared" si="66"/>
        <v>36.931089</v>
      </c>
      <c r="G718" s="297">
        <f t="shared" si="4"/>
        <v>0.63984181109706628</v>
      </c>
      <c r="H718" s="296">
        <f t="shared" si="5"/>
        <v>20.788004000000001</v>
      </c>
      <c r="I718" s="298">
        <f t="shared" si="6"/>
        <v>0.36015818890293372</v>
      </c>
      <c r="J718" s="292">
        <v>57719093</v>
      </c>
      <c r="K718" s="317">
        <v>2012</v>
      </c>
      <c r="L718" s="300" t="s">
        <v>18</v>
      </c>
      <c r="M718" s="301"/>
      <c r="N718" s="301"/>
      <c r="O718" s="301"/>
      <c r="P718" s="301">
        <v>20</v>
      </c>
      <c r="Q718" s="299">
        <v>31</v>
      </c>
      <c r="R718" s="321">
        <f t="shared" si="67"/>
        <v>25.5</v>
      </c>
      <c r="S718" s="299">
        <v>53</v>
      </c>
      <c r="T718" s="299">
        <v>54</v>
      </c>
      <c r="U718" s="312">
        <f t="shared" si="68"/>
        <v>-1</v>
      </c>
      <c r="V718" s="312">
        <f t="shared" si="69"/>
        <v>53.5</v>
      </c>
      <c r="W718" s="312">
        <f t="shared" si="70"/>
        <v>-28</v>
      </c>
      <c r="X718" s="304" t="s">
        <v>1550</v>
      </c>
      <c r="Y718" s="304" t="s">
        <v>1550</v>
      </c>
      <c r="Z718" s="304" t="s">
        <v>1547</v>
      </c>
      <c r="AA718" s="294">
        <f t="shared" si="71"/>
        <v>13.453714</v>
      </c>
      <c r="AB718" s="292">
        <v>13453714</v>
      </c>
      <c r="AC718" s="292">
        <v>36931089</v>
      </c>
      <c r="AD718" s="295">
        <f t="shared" si="47"/>
        <v>20.788004000000001</v>
      </c>
      <c r="AE718" s="315">
        <v>20788004</v>
      </c>
      <c r="AF718" s="306">
        <f t="shared" si="12"/>
        <v>0.19219591428571428</v>
      </c>
      <c r="AG718" s="304"/>
      <c r="AH718" s="304"/>
      <c r="AI718" s="323" t="s">
        <v>4525</v>
      </c>
      <c r="AJ718" s="302"/>
    </row>
    <row r="719" spans="1:36">
      <c r="A719" s="308" t="s">
        <v>4537</v>
      </c>
      <c r="B719" s="292">
        <v>59</v>
      </c>
      <c r="C719" s="293">
        <v>0.79220000000000002</v>
      </c>
      <c r="D719" s="294">
        <f t="shared" si="2"/>
        <v>0.79220000000000002</v>
      </c>
      <c r="E719" s="295">
        <v>75</v>
      </c>
      <c r="F719" s="295">
        <v>39</v>
      </c>
      <c r="G719" s="297">
        <f t="shared" si="4"/>
        <v>0.66101694915254239</v>
      </c>
      <c r="H719" s="296">
        <f t="shared" si="5"/>
        <v>20.752756379553997</v>
      </c>
      <c r="I719" s="298">
        <f t="shared" si="6"/>
        <v>0.35174163355176263</v>
      </c>
      <c r="J719" s="324">
        <v>59418613</v>
      </c>
      <c r="K719" s="317">
        <v>2012</v>
      </c>
      <c r="L719" s="300" t="s">
        <v>18</v>
      </c>
      <c r="M719" s="301"/>
      <c r="N719" s="301"/>
      <c r="O719" s="301"/>
      <c r="P719" s="301">
        <v>41</v>
      </c>
      <c r="Q719" s="299">
        <v>47</v>
      </c>
      <c r="R719" s="299">
        <v>44</v>
      </c>
      <c r="S719" s="299">
        <v>55</v>
      </c>
      <c r="T719" s="299">
        <v>59</v>
      </c>
      <c r="U719" s="299">
        <v>-4</v>
      </c>
      <c r="V719" s="299">
        <v>57</v>
      </c>
      <c r="W719" s="299">
        <v>-13</v>
      </c>
      <c r="X719" s="304" t="s">
        <v>1550</v>
      </c>
      <c r="Y719" s="304" t="s">
        <v>2369</v>
      </c>
      <c r="Z719" s="304" t="s">
        <v>1541</v>
      </c>
      <c r="AA719" s="294">
        <v>14</v>
      </c>
      <c r="AB719" s="324">
        <v>14437269</v>
      </c>
      <c r="AC719" s="324">
        <v>38518613</v>
      </c>
      <c r="AD719" s="295">
        <f t="shared" si="47"/>
        <v>20.9</v>
      </c>
      <c r="AE719" s="315">
        <v>20900000</v>
      </c>
      <c r="AF719" s="306">
        <f t="shared" si="12"/>
        <v>0.18666666666666668</v>
      </c>
      <c r="AG719" s="304"/>
      <c r="AH719" s="304"/>
      <c r="AI719" s="323" t="s">
        <v>4538</v>
      </c>
      <c r="AJ719" s="302"/>
    </row>
    <row r="720" spans="1:36">
      <c r="A720" s="291" t="s">
        <v>1061</v>
      </c>
      <c r="B720" s="292">
        <f t="shared" ref="B720:B1126" si="72">J720/1000000</f>
        <v>691.24776799999995</v>
      </c>
      <c r="C720" s="293">
        <f t="shared" ref="C720:C748" si="73">SUM((J720/1000000)/E720)</f>
        <v>8.8621508717948707</v>
      </c>
      <c r="D720" s="294">
        <f t="shared" si="2"/>
        <v>8.8621508717948707</v>
      </c>
      <c r="E720" s="295">
        <v>78</v>
      </c>
      <c r="F720" s="295">
        <f t="shared" ref="F720:F1487" si="74">AC720/1000000</f>
        <v>408.01069200000001</v>
      </c>
      <c r="G720" s="297">
        <f t="shared" si="4"/>
        <v>0.59025245489110933</v>
      </c>
      <c r="H720" s="296">
        <f t="shared" si="5"/>
        <v>283.23707599999994</v>
      </c>
      <c r="I720" s="298">
        <f t="shared" si="6"/>
        <v>0.40974754510889067</v>
      </c>
      <c r="J720" s="292">
        <v>691247768</v>
      </c>
      <c r="K720" s="317">
        <v>2012</v>
      </c>
      <c r="L720" s="300" t="s">
        <v>18</v>
      </c>
      <c r="M720" s="301"/>
      <c r="N720" s="301"/>
      <c r="O720" s="301"/>
      <c r="P720" s="301">
        <v>84</v>
      </c>
      <c r="Q720" s="299">
        <v>67</v>
      </c>
      <c r="R720" s="321">
        <f t="shared" ref="R720:R969" si="75">AVERAGE(P720:Q720)</f>
        <v>75.5</v>
      </c>
      <c r="S720" s="299">
        <v>81</v>
      </c>
      <c r="T720" s="299">
        <v>70</v>
      </c>
      <c r="U720" s="312">
        <f t="shared" ref="U720:U996" si="76">SUM(S720-T720)</f>
        <v>11</v>
      </c>
      <c r="V720" s="312">
        <f t="shared" ref="V720:V969" si="77">AVERAGE(S720:T720)</f>
        <v>75.5</v>
      </c>
      <c r="W720" s="312">
        <f t="shared" ref="W720:W996" si="78">SUM(R720-V720)</f>
        <v>0</v>
      </c>
      <c r="X720" s="304" t="s">
        <v>1701</v>
      </c>
      <c r="Y720" s="304" t="s">
        <v>1830</v>
      </c>
      <c r="Z720" s="318" t="s">
        <v>1541</v>
      </c>
      <c r="AA720" s="294">
        <f t="shared" ref="AA720:AA1686" si="79">AB720/1000000</f>
        <v>152.53574699999999</v>
      </c>
      <c r="AB720" s="292">
        <v>152535747</v>
      </c>
      <c r="AC720" s="292">
        <v>408010692</v>
      </c>
      <c r="AD720" s="295">
        <f t="shared" si="47"/>
        <v>283.237076</v>
      </c>
      <c r="AE720" s="315">
        <v>283237076</v>
      </c>
      <c r="AF720" s="306">
        <f t="shared" si="12"/>
        <v>1.9555864999999999</v>
      </c>
      <c r="AG720" s="304"/>
      <c r="AH720" s="304"/>
      <c r="AI720" s="323" t="s">
        <v>1831</v>
      </c>
      <c r="AJ720" s="302"/>
    </row>
    <row r="721" spans="1:36">
      <c r="A721" s="291" t="s">
        <v>459</v>
      </c>
      <c r="B721" s="292">
        <f t="shared" si="72"/>
        <v>335.26029</v>
      </c>
      <c r="C721" s="293">
        <f t="shared" si="73"/>
        <v>4.2438011392405066</v>
      </c>
      <c r="D721" s="294">
        <f t="shared" si="2"/>
        <v>4.2438011392405066</v>
      </c>
      <c r="E721" s="295">
        <v>79</v>
      </c>
      <c r="F721" s="295">
        <f t="shared" si="74"/>
        <v>103.86029000000001</v>
      </c>
      <c r="G721" s="297">
        <f t="shared" si="4"/>
        <v>0.30979001420060814</v>
      </c>
      <c r="H721" s="296">
        <f t="shared" si="5"/>
        <v>231.4</v>
      </c>
      <c r="I721" s="298">
        <f t="shared" si="6"/>
        <v>0.69020998579939186</v>
      </c>
      <c r="J721" s="292">
        <v>335260290</v>
      </c>
      <c r="K721" s="317">
        <v>2012</v>
      </c>
      <c r="L721" s="300" t="s">
        <v>18</v>
      </c>
      <c r="M721" s="301"/>
      <c r="N721" s="301"/>
      <c r="O721" s="301"/>
      <c r="P721" s="301">
        <v>52</v>
      </c>
      <c r="Q721" s="299">
        <v>41</v>
      </c>
      <c r="R721" s="321">
        <f t="shared" si="75"/>
        <v>46.5</v>
      </c>
      <c r="S721" s="299">
        <v>60</v>
      </c>
      <c r="T721" s="299">
        <v>58</v>
      </c>
      <c r="U721" s="312">
        <f t="shared" si="76"/>
        <v>2</v>
      </c>
      <c r="V721" s="312">
        <f t="shared" si="77"/>
        <v>59</v>
      </c>
      <c r="W721" s="312">
        <f t="shared" si="78"/>
        <v>-12.5</v>
      </c>
      <c r="X721" s="304" t="s">
        <v>1609</v>
      </c>
      <c r="Y721" s="304" t="s">
        <v>2395</v>
      </c>
      <c r="Z721" s="318" t="s">
        <v>1557</v>
      </c>
      <c r="AA721" s="294">
        <f t="shared" si="79"/>
        <v>27.335363000000001</v>
      </c>
      <c r="AB721" s="292">
        <v>27335363</v>
      </c>
      <c r="AC721" s="292">
        <v>103860290</v>
      </c>
      <c r="AD721" s="295">
        <f t="shared" si="47"/>
        <v>231.4</v>
      </c>
      <c r="AE721" s="315">
        <v>231400000</v>
      </c>
      <c r="AF721" s="306">
        <f t="shared" si="12"/>
        <v>0.34601725316455695</v>
      </c>
      <c r="AG721" s="304"/>
      <c r="AH721" s="304"/>
      <c r="AI721" s="323" t="s">
        <v>2396</v>
      </c>
      <c r="AJ721" s="302"/>
    </row>
    <row r="722" spans="1:36">
      <c r="A722" s="291" t="s">
        <v>366</v>
      </c>
      <c r="B722" s="292">
        <f t="shared" si="72"/>
        <v>358.37560300000001</v>
      </c>
      <c r="C722" s="293">
        <f t="shared" si="73"/>
        <v>4.2161835647058821</v>
      </c>
      <c r="D722" s="294">
        <f t="shared" si="2"/>
        <v>4.2161835647058821</v>
      </c>
      <c r="E722" s="295">
        <v>85</v>
      </c>
      <c r="F722" s="295">
        <f t="shared" si="74"/>
        <v>148.31304800000001</v>
      </c>
      <c r="G722" s="297">
        <f t="shared" si="4"/>
        <v>0.41384805985244483</v>
      </c>
      <c r="H722" s="296">
        <f t="shared" si="5"/>
        <v>210.06255500000003</v>
      </c>
      <c r="I722" s="298">
        <f t="shared" si="6"/>
        <v>0.58615194014755523</v>
      </c>
      <c r="J722" s="292">
        <v>358375603</v>
      </c>
      <c r="K722" s="317">
        <v>2012</v>
      </c>
      <c r="L722" s="300" t="s">
        <v>18</v>
      </c>
      <c r="M722" s="301"/>
      <c r="N722" s="301"/>
      <c r="O722" s="301"/>
      <c r="P722" s="301">
        <v>45</v>
      </c>
      <c r="Q722" s="299">
        <v>47</v>
      </c>
      <c r="R722" s="321">
        <f t="shared" si="75"/>
        <v>46</v>
      </c>
      <c r="S722" s="299">
        <v>72</v>
      </c>
      <c r="T722" s="299">
        <v>67</v>
      </c>
      <c r="U722" s="312">
        <f t="shared" si="76"/>
        <v>5</v>
      </c>
      <c r="V722" s="312">
        <f t="shared" si="77"/>
        <v>69.5</v>
      </c>
      <c r="W722" s="312">
        <f t="shared" si="78"/>
        <v>-23.5</v>
      </c>
      <c r="X722" s="304" t="s">
        <v>1601</v>
      </c>
      <c r="Y722" s="304" t="s">
        <v>2113</v>
      </c>
      <c r="Z722" s="318" t="s">
        <v>1547</v>
      </c>
      <c r="AA722" s="294">
        <f t="shared" si="79"/>
        <v>42.522193999999999</v>
      </c>
      <c r="AB722" s="292">
        <v>42522194</v>
      </c>
      <c r="AC722" s="292">
        <v>148313048</v>
      </c>
      <c r="AD722" s="295">
        <f t="shared" si="47"/>
        <v>210.062555</v>
      </c>
      <c r="AE722" s="315">
        <v>210062555</v>
      </c>
      <c r="AF722" s="306">
        <f t="shared" si="12"/>
        <v>0.50026110588235295</v>
      </c>
      <c r="AG722" s="304"/>
      <c r="AH722" s="304"/>
      <c r="AI722" s="323" t="s">
        <v>2408</v>
      </c>
      <c r="AJ722" s="302"/>
    </row>
    <row r="723" spans="1:36">
      <c r="A723" s="308" t="s">
        <v>3248</v>
      </c>
      <c r="B723" s="292">
        <f t="shared" si="72"/>
        <v>208.07620499999999</v>
      </c>
      <c r="C723" s="293">
        <f t="shared" si="73"/>
        <v>2.4479553529411762</v>
      </c>
      <c r="D723" s="294">
        <f t="shared" si="2"/>
        <v>2.4479553529411762</v>
      </c>
      <c r="E723" s="295">
        <v>85</v>
      </c>
      <c r="F723" s="295">
        <f t="shared" si="74"/>
        <v>126.373434</v>
      </c>
      <c r="G723" s="297">
        <f t="shared" si="4"/>
        <v>0.60734207450582833</v>
      </c>
      <c r="H723" s="296">
        <f t="shared" si="5"/>
        <v>81.702770999999998</v>
      </c>
      <c r="I723" s="298">
        <f t="shared" si="6"/>
        <v>0.39265792549417172</v>
      </c>
      <c r="J723" s="292">
        <v>208076205</v>
      </c>
      <c r="K723" s="317">
        <v>2012</v>
      </c>
      <c r="L723" s="300" t="s">
        <v>18</v>
      </c>
      <c r="M723" s="301"/>
      <c r="N723" s="301"/>
      <c r="O723" s="301"/>
      <c r="P723" s="301">
        <v>53</v>
      </c>
      <c r="Q723" s="299">
        <v>52</v>
      </c>
      <c r="R723" s="321">
        <f t="shared" si="75"/>
        <v>52.5</v>
      </c>
      <c r="S723" s="299">
        <v>64</v>
      </c>
      <c r="T723" s="299">
        <v>65</v>
      </c>
      <c r="U723" s="312">
        <f t="shared" si="76"/>
        <v>-1</v>
      </c>
      <c r="V723" s="312">
        <f t="shared" si="77"/>
        <v>64.5</v>
      </c>
      <c r="W723" s="312">
        <f t="shared" si="78"/>
        <v>-12</v>
      </c>
      <c r="X723" s="304" t="s">
        <v>1609</v>
      </c>
      <c r="Y723" s="304" t="s">
        <v>3122</v>
      </c>
      <c r="Z723" s="318" t="s">
        <v>1547</v>
      </c>
      <c r="AA723" s="294">
        <f t="shared" si="79"/>
        <v>40.172719999999998</v>
      </c>
      <c r="AB723" s="292">
        <v>40172720</v>
      </c>
      <c r="AC723" s="292">
        <v>126373434</v>
      </c>
      <c r="AD723" s="295">
        <f t="shared" si="47"/>
        <v>81.702770999999998</v>
      </c>
      <c r="AE723" s="315">
        <v>81702771</v>
      </c>
      <c r="AF723" s="306">
        <f t="shared" si="12"/>
        <v>0.47262023529411762</v>
      </c>
      <c r="AG723" s="304"/>
      <c r="AH723" s="304"/>
      <c r="AI723" s="323" t="s">
        <v>3249</v>
      </c>
      <c r="AJ723" s="302"/>
    </row>
    <row r="724" spans="1:36">
      <c r="A724" s="308" t="s">
        <v>3605</v>
      </c>
      <c r="B724" s="292">
        <f t="shared" si="72"/>
        <v>166.17092199999999</v>
      </c>
      <c r="C724" s="293">
        <f t="shared" si="73"/>
        <v>1.9549520235294116</v>
      </c>
      <c r="D724" s="294">
        <f t="shared" si="2"/>
        <v>1.9549520235294116</v>
      </c>
      <c r="E724" s="295">
        <v>85</v>
      </c>
      <c r="F724" s="295">
        <f t="shared" si="74"/>
        <v>64.935167000000007</v>
      </c>
      <c r="G724" s="297">
        <f t="shared" si="4"/>
        <v>0.39077334480938858</v>
      </c>
      <c r="H724" s="296">
        <f t="shared" si="5"/>
        <v>101.23575499999998</v>
      </c>
      <c r="I724" s="298">
        <f t="shared" si="6"/>
        <v>0.60922665519061148</v>
      </c>
      <c r="J724" s="292">
        <v>166170922</v>
      </c>
      <c r="K724" s="317">
        <v>2012</v>
      </c>
      <c r="L724" s="300" t="s">
        <v>18</v>
      </c>
      <c r="M724" s="301"/>
      <c r="N724" s="301"/>
      <c r="O724" s="301"/>
      <c r="P724" s="301">
        <v>49</v>
      </c>
      <c r="Q724" s="299">
        <v>46</v>
      </c>
      <c r="R724" s="321">
        <f t="shared" si="75"/>
        <v>47.5</v>
      </c>
      <c r="S724" s="299">
        <v>45</v>
      </c>
      <c r="T724" s="299">
        <v>53</v>
      </c>
      <c r="U724" s="312">
        <f t="shared" si="76"/>
        <v>-8</v>
      </c>
      <c r="V724" s="312">
        <f t="shared" si="77"/>
        <v>49</v>
      </c>
      <c r="W724" s="312">
        <f t="shared" si="78"/>
        <v>-1.5</v>
      </c>
      <c r="X724" s="304" t="s">
        <v>1701</v>
      </c>
      <c r="Y724" s="304" t="s">
        <v>1920</v>
      </c>
      <c r="Z724" s="318" t="s">
        <v>1541</v>
      </c>
      <c r="AA724" s="294">
        <f t="shared" si="79"/>
        <v>18.132085</v>
      </c>
      <c r="AB724" s="292">
        <v>18132085</v>
      </c>
      <c r="AC724" s="292">
        <v>64935167</v>
      </c>
      <c r="AD724" s="295">
        <f t="shared" si="47"/>
        <v>101.235755</v>
      </c>
      <c r="AE724" s="315">
        <v>101235755</v>
      </c>
      <c r="AF724" s="306">
        <f t="shared" si="12"/>
        <v>0.21331864705882353</v>
      </c>
      <c r="AG724" s="304"/>
      <c r="AH724" s="304"/>
      <c r="AI724" s="323" t="s">
        <v>3606</v>
      </c>
      <c r="AJ724" s="302"/>
    </row>
    <row r="725" spans="1:36">
      <c r="A725" s="291" t="s">
        <v>393</v>
      </c>
      <c r="B725" s="292">
        <f t="shared" si="72"/>
        <v>877.24478199999999</v>
      </c>
      <c r="C725" s="293">
        <f t="shared" si="73"/>
        <v>9.2341555999999994</v>
      </c>
      <c r="D725" s="294">
        <f t="shared" si="2"/>
        <v>9.2341555999999994</v>
      </c>
      <c r="E725" s="295">
        <v>95</v>
      </c>
      <c r="F725" s="295">
        <f t="shared" si="74"/>
        <v>161.321843</v>
      </c>
      <c r="G725" s="297">
        <f t="shared" si="4"/>
        <v>0.18389604168657228</v>
      </c>
      <c r="H725" s="296">
        <f t="shared" si="5"/>
        <v>715.92293900000004</v>
      </c>
      <c r="I725" s="298">
        <f t="shared" si="6"/>
        <v>0.81610395831342775</v>
      </c>
      <c r="J725" s="292">
        <v>877244782</v>
      </c>
      <c r="K725" s="317">
        <v>2012</v>
      </c>
      <c r="L725" s="300" t="s">
        <v>18</v>
      </c>
      <c r="M725" s="301"/>
      <c r="N725" s="301"/>
      <c r="O725" s="301"/>
      <c r="P725" s="301">
        <v>37</v>
      </c>
      <c r="Q725" s="299">
        <v>49</v>
      </c>
      <c r="R725" s="321">
        <f t="shared" si="75"/>
        <v>43</v>
      </c>
      <c r="S725" s="299">
        <v>63</v>
      </c>
      <c r="T725" s="299">
        <v>60</v>
      </c>
      <c r="U725" s="312">
        <f t="shared" si="76"/>
        <v>3</v>
      </c>
      <c r="V725" s="312">
        <f t="shared" si="77"/>
        <v>61.5</v>
      </c>
      <c r="W725" s="312">
        <f t="shared" si="78"/>
        <v>-18.5</v>
      </c>
      <c r="X725" s="304" t="s">
        <v>1601</v>
      </c>
      <c r="Y725" s="304" t="s">
        <v>1806</v>
      </c>
      <c r="Z725" s="318" t="s">
        <v>1557</v>
      </c>
      <c r="AA725" s="294">
        <f t="shared" si="79"/>
        <v>46.629258999999998</v>
      </c>
      <c r="AB725" s="292">
        <v>46629259</v>
      </c>
      <c r="AC725" s="292">
        <v>161321843</v>
      </c>
      <c r="AD725" s="295">
        <f t="shared" si="47"/>
        <v>715.92293900000004</v>
      </c>
      <c r="AE725" s="315">
        <v>715922939</v>
      </c>
      <c r="AF725" s="306">
        <f t="shared" si="12"/>
        <v>0.49083430526315786</v>
      </c>
      <c r="AG725" s="304"/>
      <c r="AH725" s="304"/>
      <c r="AI725" s="323" t="s">
        <v>1807</v>
      </c>
      <c r="AJ725" s="302"/>
    </row>
    <row r="726" spans="1:36">
      <c r="A726" s="291" t="s">
        <v>227</v>
      </c>
      <c r="B726" s="292">
        <f t="shared" si="72"/>
        <v>425.36823800000002</v>
      </c>
      <c r="C726" s="293">
        <f t="shared" si="73"/>
        <v>4.2536823799999999</v>
      </c>
      <c r="D726" s="294">
        <f t="shared" si="2"/>
        <v>4.2536823799999999</v>
      </c>
      <c r="E726" s="295">
        <v>100</v>
      </c>
      <c r="F726" s="295">
        <f t="shared" si="74"/>
        <v>162.80543399999999</v>
      </c>
      <c r="G726" s="297">
        <f t="shared" si="4"/>
        <v>0.38273998727662406</v>
      </c>
      <c r="H726" s="296">
        <f t="shared" si="5"/>
        <v>262.56280400000003</v>
      </c>
      <c r="I726" s="298">
        <f t="shared" si="6"/>
        <v>0.61726001272337594</v>
      </c>
      <c r="J726" s="292">
        <v>425368238</v>
      </c>
      <c r="K726" s="317">
        <v>2012</v>
      </c>
      <c r="L726" s="300" t="s">
        <v>18</v>
      </c>
      <c r="M726" s="301"/>
      <c r="N726" s="301"/>
      <c r="O726" s="301"/>
      <c r="P726" s="301">
        <v>88</v>
      </c>
      <c r="Q726" s="299">
        <v>81</v>
      </c>
      <c r="R726" s="321">
        <f t="shared" si="75"/>
        <v>84.5</v>
      </c>
      <c r="S726" s="299">
        <v>92</v>
      </c>
      <c r="T726" s="299">
        <v>85</v>
      </c>
      <c r="U726" s="312">
        <f t="shared" si="76"/>
        <v>7</v>
      </c>
      <c r="V726" s="312">
        <f t="shared" si="77"/>
        <v>88.5</v>
      </c>
      <c r="W726" s="312">
        <f t="shared" si="78"/>
        <v>-4</v>
      </c>
      <c r="X726" s="304" t="s">
        <v>1701</v>
      </c>
      <c r="Y726" s="304" t="s">
        <v>2029</v>
      </c>
      <c r="Z726" s="318" t="s">
        <v>1547</v>
      </c>
      <c r="AA726" s="294">
        <f t="shared" si="79"/>
        <v>30.122888</v>
      </c>
      <c r="AB726" s="292">
        <v>30122888</v>
      </c>
      <c r="AC726" s="292">
        <v>162805434</v>
      </c>
      <c r="AD726" s="295">
        <f t="shared" si="47"/>
        <v>262.56280400000003</v>
      </c>
      <c r="AE726" s="315">
        <v>262562804</v>
      </c>
      <c r="AF726" s="306">
        <f t="shared" si="12"/>
        <v>0.30122887999999998</v>
      </c>
      <c r="AG726" s="304" t="s">
        <v>1615</v>
      </c>
      <c r="AH726" s="304" t="s">
        <v>1616</v>
      </c>
      <c r="AI726" s="323" t="s">
        <v>2385</v>
      </c>
      <c r="AJ726" s="302"/>
    </row>
    <row r="727" spans="1:36">
      <c r="A727" s="308" t="s">
        <v>1010</v>
      </c>
      <c r="B727" s="292">
        <f t="shared" si="72"/>
        <v>305.42819200000002</v>
      </c>
      <c r="C727" s="293">
        <f t="shared" si="73"/>
        <v>3.0542819200000002</v>
      </c>
      <c r="D727" s="294">
        <f t="shared" si="2"/>
        <v>3.0542819200000002</v>
      </c>
      <c r="E727" s="295">
        <v>100</v>
      </c>
      <c r="F727" s="295">
        <f t="shared" si="74"/>
        <v>85.028192000000004</v>
      </c>
      <c r="G727" s="297">
        <f t="shared" si="4"/>
        <v>0.27839012320120077</v>
      </c>
      <c r="H727" s="296">
        <f t="shared" si="5"/>
        <v>220.40000000000003</v>
      </c>
      <c r="I727" s="298">
        <f t="shared" si="6"/>
        <v>0.72160987679879929</v>
      </c>
      <c r="J727" s="292">
        <v>305428192</v>
      </c>
      <c r="K727" s="317">
        <v>2012</v>
      </c>
      <c r="L727" s="300" t="s">
        <v>18</v>
      </c>
      <c r="M727" s="301"/>
      <c r="N727" s="301"/>
      <c r="O727" s="301"/>
      <c r="P727" s="301">
        <v>65</v>
      </c>
      <c r="Q727" s="299">
        <v>51</v>
      </c>
      <c r="R727" s="321">
        <f t="shared" si="75"/>
        <v>58</v>
      </c>
      <c r="S727" s="299">
        <v>68</v>
      </c>
      <c r="T727" s="299">
        <v>70</v>
      </c>
      <c r="U727" s="312">
        <f t="shared" si="76"/>
        <v>-2</v>
      </c>
      <c r="V727" s="312">
        <f t="shared" si="77"/>
        <v>69</v>
      </c>
      <c r="W727" s="312">
        <f t="shared" si="78"/>
        <v>-11</v>
      </c>
      <c r="X727" s="304" t="s">
        <v>1609</v>
      </c>
      <c r="Y727" s="304" t="s">
        <v>2737</v>
      </c>
      <c r="Z727" s="318" t="s">
        <v>1557</v>
      </c>
      <c r="AA727" s="294">
        <f t="shared" si="79"/>
        <v>28.591370000000001</v>
      </c>
      <c r="AB727" s="292">
        <v>28591370</v>
      </c>
      <c r="AC727" s="292">
        <v>85028192</v>
      </c>
      <c r="AD727" s="295">
        <f t="shared" si="47"/>
        <v>220.4</v>
      </c>
      <c r="AE727" s="315">
        <v>220400000</v>
      </c>
      <c r="AF727" s="306">
        <f t="shared" si="12"/>
        <v>0.28591369999999999</v>
      </c>
      <c r="AG727" s="304"/>
      <c r="AH727" s="304"/>
      <c r="AI727" s="323" t="s">
        <v>2910</v>
      </c>
      <c r="AJ727" s="302"/>
    </row>
    <row r="728" spans="1:36">
      <c r="A728" s="308" t="s">
        <v>4139</v>
      </c>
      <c r="B728" s="292">
        <f t="shared" si="72"/>
        <v>130.482868</v>
      </c>
      <c r="C728" s="293">
        <f t="shared" si="73"/>
        <v>1.2792438039215686</v>
      </c>
      <c r="D728" s="294">
        <f t="shared" si="2"/>
        <v>1.2792438039215686</v>
      </c>
      <c r="E728" s="295">
        <v>102</v>
      </c>
      <c r="F728" s="295">
        <f t="shared" si="74"/>
        <v>27.108271999999999</v>
      </c>
      <c r="G728" s="297">
        <f t="shared" si="4"/>
        <v>0.20775349603750279</v>
      </c>
      <c r="H728" s="296">
        <f t="shared" si="5"/>
        <v>103.374596</v>
      </c>
      <c r="I728" s="298">
        <f t="shared" si="6"/>
        <v>0.79224650396249718</v>
      </c>
      <c r="J728" s="292">
        <v>130482868</v>
      </c>
      <c r="K728" s="317">
        <v>2012</v>
      </c>
      <c r="L728" s="300" t="s">
        <v>18</v>
      </c>
      <c r="M728" s="301"/>
      <c r="N728" s="301"/>
      <c r="O728" s="301"/>
      <c r="P728" s="301">
        <v>66</v>
      </c>
      <c r="Q728" s="299">
        <v>55</v>
      </c>
      <c r="R728" s="321">
        <f t="shared" si="75"/>
        <v>60.5</v>
      </c>
      <c r="S728" s="299">
        <v>67</v>
      </c>
      <c r="T728" s="299">
        <v>81</v>
      </c>
      <c r="U728" s="312">
        <f t="shared" si="76"/>
        <v>-14</v>
      </c>
      <c r="V728" s="312">
        <f t="shared" si="77"/>
        <v>74</v>
      </c>
      <c r="W728" s="312">
        <f t="shared" si="78"/>
        <v>-13.5</v>
      </c>
      <c r="X728" s="304" t="s">
        <v>1701</v>
      </c>
      <c r="Y728" s="304" t="s">
        <v>4140</v>
      </c>
      <c r="Z728" s="318" t="s">
        <v>1541</v>
      </c>
      <c r="AA728" s="294">
        <f t="shared" si="79"/>
        <v>9.612247</v>
      </c>
      <c r="AB728" s="292">
        <v>9612247</v>
      </c>
      <c r="AC728" s="292">
        <v>27108272</v>
      </c>
      <c r="AD728" s="295">
        <f t="shared" si="47"/>
        <v>103.374596</v>
      </c>
      <c r="AE728" s="315">
        <v>103374596</v>
      </c>
      <c r="AF728" s="306">
        <f t="shared" si="12"/>
        <v>9.4237715686274509E-2</v>
      </c>
      <c r="AG728" s="304"/>
      <c r="AH728" s="304"/>
      <c r="AI728" s="323" t="s">
        <v>4141</v>
      </c>
      <c r="AJ728" s="302"/>
    </row>
    <row r="729" spans="1:36">
      <c r="A729" s="291" t="s">
        <v>1983</v>
      </c>
      <c r="B729" s="292">
        <f t="shared" si="72"/>
        <v>829.68537700000002</v>
      </c>
      <c r="C729" s="293">
        <f t="shared" si="73"/>
        <v>6.9140448083333332</v>
      </c>
      <c r="D729" s="294">
        <f t="shared" si="2"/>
        <v>6.9140448083333332</v>
      </c>
      <c r="E729" s="295">
        <v>120</v>
      </c>
      <c r="F729" s="295">
        <f t="shared" si="74"/>
        <v>292.32473700000003</v>
      </c>
      <c r="G729" s="297">
        <f t="shared" si="4"/>
        <v>0.35233203465269708</v>
      </c>
      <c r="H729" s="296">
        <f t="shared" si="5"/>
        <v>537.36063999999999</v>
      </c>
      <c r="I729" s="298">
        <f t="shared" si="6"/>
        <v>0.64766796534730298</v>
      </c>
      <c r="J729" s="292">
        <v>829685377</v>
      </c>
      <c r="K729" s="317">
        <v>2012</v>
      </c>
      <c r="L729" s="300" t="s">
        <v>18</v>
      </c>
      <c r="M729" s="301"/>
      <c r="N729" s="301"/>
      <c r="O729" s="301"/>
      <c r="P729" s="301">
        <v>48</v>
      </c>
      <c r="Q729" s="299">
        <v>52</v>
      </c>
      <c r="R729" s="321">
        <f t="shared" si="75"/>
        <v>50</v>
      </c>
      <c r="S729" s="299">
        <v>71</v>
      </c>
      <c r="T729" s="299">
        <v>42</v>
      </c>
      <c r="U729" s="312">
        <f t="shared" si="76"/>
        <v>29</v>
      </c>
      <c r="V729" s="312">
        <f t="shared" si="77"/>
        <v>56.5</v>
      </c>
      <c r="W729" s="312">
        <f t="shared" si="78"/>
        <v>-6.5</v>
      </c>
      <c r="X729" s="304" t="s">
        <v>1701</v>
      </c>
      <c r="Y729" s="304" t="s">
        <v>1984</v>
      </c>
      <c r="Z729" s="318" t="s">
        <v>1557</v>
      </c>
      <c r="AA729" s="294">
        <f t="shared" si="79"/>
        <v>141.067634</v>
      </c>
      <c r="AB729" s="292">
        <v>141067634</v>
      </c>
      <c r="AC729" s="292">
        <v>292324737</v>
      </c>
      <c r="AD729" s="295">
        <f t="shared" si="47"/>
        <v>537.36063999999999</v>
      </c>
      <c r="AE729" s="315">
        <v>537360640</v>
      </c>
      <c r="AF729" s="306">
        <f t="shared" si="12"/>
        <v>1.1755636166666668</v>
      </c>
      <c r="AG729" s="304"/>
      <c r="AH729" s="304"/>
      <c r="AI729" s="323" t="s">
        <v>1985</v>
      </c>
      <c r="AJ729" s="302"/>
    </row>
    <row r="730" spans="1:36">
      <c r="A730" s="291" t="s">
        <v>519</v>
      </c>
      <c r="B730" s="292">
        <f t="shared" si="72"/>
        <v>609.01656500000001</v>
      </c>
      <c r="C730" s="293">
        <f t="shared" si="73"/>
        <v>5.0751380416666665</v>
      </c>
      <c r="D730" s="294">
        <f t="shared" si="2"/>
        <v>5.0751380416666665</v>
      </c>
      <c r="E730" s="295">
        <v>120</v>
      </c>
      <c r="F730" s="295">
        <f t="shared" si="74"/>
        <v>124.98702299999999</v>
      </c>
      <c r="G730" s="297">
        <f t="shared" si="4"/>
        <v>0.20522762463776334</v>
      </c>
      <c r="H730" s="296">
        <f t="shared" si="5"/>
        <v>484.02954199999999</v>
      </c>
      <c r="I730" s="298">
        <f t="shared" si="6"/>
        <v>0.79477237536223666</v>
      </c>
      <c r="J730" s="292">
        <v>609016565</v>
      </c>
      <c r="K730" s="317">
        <v>2012</v>
      </c>
      <c r="L730" s="300" t="s">
        <v>18</v>
      </c>
      <c r="M730" s="301"/>
      <c r="N730" s="301"/>
      <c r="O730" s="301"/>
      <c r="P730" s="301">
        <v>87</v>
      </c>
      <c r="Q730" s="299">
        <v>79</v>
      </c>
      <c r="R730" s="321">
        <f t="shared" si="75"/>
        <v>83</v>
      </c>
      <c r="S730" s="299">
        <v>85</v>
      </c>
      <c r="T730" s="299">
        <v>78</v>
      </c>
      <c r="U730" s="312">
        <f t="shared" si="76"/>
        <v>7</v>
      </c>
      <c r="V730" s="312">
        <f t="shared" si="77"/>
        <v>81.5</v>
      </c>
      <c r="W730" s="312">
        <f t="shared" si="78"/>
        <v>1.5</v>
      </c>
      <c r="X730" s="304" t="s">
        <v>1701</v>
      </c>
      <c r="Y730" s="304" t="s">
        <v>1984</v>
      </c>
      <c r="Z730" s="318" t="s">
        <v>1541</v>
      </c>
      <c r="AA730" s="294">
        <f t="shared" si="79"/>
        <v>22.451514</v>
      </c>
      <c r="AB730" s="292">
        <v>22451514</v>
      </c>
      <c r="AC730" s="292">
        <v>124987023</v>
      </c>
      <c r="AD730" s="295">
        <f t="shared" si="47"/>
        <v>484.02954199999999</v>
      </c>
      <c r="AE730" s="315">
        <v>484029542</v>
      </c>
      <c r="AF730" s="306">
        <f t="shared" si="12"/>
        <v>0.18709594999999998</v>
      </c>
      <c r="AG730" s="304" t="s">
        <v>1615</v>
      </c>
      <c r="AH730" s="304" t="s">
        <v>1948</v>
      </c>
      <c r="AI730" s="323" t="s">
        <v>2218</v>
      </c>
      <c r="AJ730" s="302"/>
    </row>
    <row r="731" spans="1:36">
      <c r="A731" s="308" t="s">
        <v>3422</v>
      </c>
      <c r="B731" s="292">
        <f t="shared" si="72"/>
        <v>276.14474999999999</v>
      </c>
      <c r="C731" s="293">
        <f t="shared" si="73"/>
        <v>2.209158</v>
      </c>
      <c r="D731" s="294">
        <f t="shared" si="2"/>
        <v>2.209158</v>
      </c>
      <c r="E731" s="295">
        <v>125</v>
      </c>
      <c r="F731" s="295">
        <f t="shared" si="74"/>
        <v>113.20386999999999</v>
      </c>
      <c r="G731" s="297">
        <f t="shared" si="4"/>
        <v>0.40994395149645252</v>
      </c>
      <c r="H731" s="296">
        <f t="shared" si="5"/>
        <v>162.94087999999999</v>
      </c>
      <c r="I731" s="298">
        <f t="shared" si="6"/>
        <v>0.59005604850354754</v>
      </c>
      <c r="J731" s="292">
        <v>276144750</v>
      </c>
      <c r="K731" s="317">
        <v>2012</v>
      </c>
      <c r="L731" s="300" t="s">
        <v>18</v>
      </c>
      <c r="M731" s="301"/>
      <c r="N731" s="301"/>
      <c r="O731" s="301"/>
      <c r="P731" s="301">
        <v>56</v>
      </c>
      <c r="Q731" s="299">
        <v>61</v>
      </c>
      <c r="R731" s="321">
        <f t="shared" si="75"/>
        <v>58.5</v>
      </c>
      <c r="S731" s="299">
        <v>58</v>
      </c>
      <c r="T731" s="299">
        <v>61</v>
      </c>
      <c r="U731" s="312">
        <f t="shared" si="76"/>
        <v>-3</v>
      </c>
      <c r="V731" s="312">
        <f t="shared" si="77"/>
        <v>59.5</v>
      </c>
      <c r="W731" s="312">
        <f t="shared" si="78"/>
        <v>-1</v>
      </c>
      <c r="X731" s="304" t="s">
        <v>1609</v>
      </c>
      <c r="Y731" s="304" t="s">
        <v>2204</v>
      </c>
      <c r="Z731" s="318" t="s">
        <v>1557</v>
      </c>
      <c r="AA731" s="294">
        <f t="shared" si="79"/>
        <v>38.142825000000002</v>
      </c>
      <c r="AB731" s="292">
        <v>38142825</v>
      </c>
      <c r="AC731" s="292">
        <v>113203870</v>
      </c>
      <c r="AD731" s="295">
        <f t="shared" si="47"/>
        <v>162.94087999999999</v>
      </c>
      <c r="AE731" s="315">
        <v>162940880</v>
      </c>
      <c r="AF731" s="306">
        <f t="shared" si="12"/>
        <v>0.30514260000000004</v>
      </c>
      <c r="AG731" s="304"/>
      <c r="AH731" s="304"/>
      <c r="AI731" s="323" t="s">
        <v>3423</v>
      </c>
      <c r="AJ731" s="302"/>
    </row>
    <row r="732" spans="1:36">
      <c r="A732" s="308" t="s">
        <v>3881</v>
      </c>
      <c r="B732" s="292">
        <f t="shared" si="72"/>
        <v>198.46716799999999</v>
      </c>
      <c r="C732" s="293">
        <f t="shared" si="73"/>
        <v>1.587737344</v>
      </c>
      <c r="D732" s="294">
        <f t="shared" si="2"/>
        <v>1.587737344</v>
      </c>
      <c r="E732" s="295">
        <v>125</v>
      </c>
      <c r="F732" s="295">
        <f t="shared" si="74"/>
        <v>58.877969</v>
      </c>
      <c r="G732" s="297">
        <f t="shared" si="4"/>
        <v>0.29666352169644505</v>
      </c>
      <c r="H732" s="296">
        <f t="shared" si="5"/>
        <v>139.58919899999998</v>
      </c>
      <c r="I732" s="298">
        <f t="shared" si="6"/>
        <v>0.70333647830355495</v>
      </c>
      <c r="J732" s="292">
        <v>198467168</v>
      </c>
      <c r="K732" s="317">
        <v>2012</v>
      </c>
      <c r="L732" s="300" t="s">
        <v>18</v>
      </c>
      <c r="M732" s="301"/>
      <c r="N732" s="301"/>
      <c r="O732" s="301"/>
      <c r="P732" s="301">
        <v>30</v>
      </c>
      <c r="Q732" s="299">
        <v>43</v>
      </c>
      <c r="R732" s="321">
        <f t="shared" si="75"/>
        <v>36.5</v>
      </c>
      <c r="S732" s="299">
        <v>47</v>
      </c>
      <c r="T732" s="299">
        <v>59</v>
      </c>
      <c r="U732" s="312">
        <f t="shared" si="76"/>
        <v>-12</v>
      </c>
      <c r="V732" s="312">
        <f t="shared" si="77"/>
        <v>53</v>
      </c>
      <c r="W732" s="312">
        <f t="shared" si="78"/>
        <v>-16.5</v>
      </c>
      <c r="X732" s="304" t="s">
        <v>1609</v>
      </c>
      <c r="Y732" s="304" t="s">
        <v>2194</v>
      </c>
      <c r="Z732" s="318" t="s">
        <v>1541</v>
      </c>
      <c r="AA732" s="294">
        <f t="shared" si="79"/>
        <v>25.577757999999999</v>
      </c>
      <c r="AB732" s="292">
        <v>25577758</v>
      </c>
      <c r="AC732" s="292">
        <v>58877969</v>
      </c>
      <c r="AD732" s="295">
        <f t="shared" si="47"/>
        <v>139.58919900000001</v>
      </c>
      <c r="AE732" s="315">
        <v>139589199</v>
      </c>
      <c r="AF732" s="306">
        <f t="shared" si="12"/>
        <v>0.20462206399999999</v>
      </c>
      <c r="AG732" s="304"/>
      <c r="AH732" s="304"/>
      <c r="AI732" s="323" t="s">
        <v>3882</v>
      </c>
      <c r="AJ732" s="302"/>
    </row>
    <row r="733" spans="1:36">
      <c r="A733" s="308" t="s">
        <v>740</v>
      </c>
      <c r="B733" s="292">
        <f t="shared" si="72"/>
        <v>403.35446899999999</v>
      </c>
      <c r="C733" s="293">
        <f t="shared" si="73"/>
        <v>3.1027266846153845</v>
      </c>
      <c r="D733" s="294">
        <f t="shared" si="2"/>
        <v>3.1027266846153845</v>
      </c>
      <c r="E733" s="295">
        <v>130</v>
      </c>
      <c r="F733" s="295">
        <f t="shared" si="74"/>
        <v>126.477084</v>
      </c>
      <c r="G733" s="297">
        <f t="shared" si="4"/>
        <v>0.31356311562275019</v>
      </c>
      <c r="H733" s="296">
        <f t="shared" si="5"/>
        <v>276.877385</v>
      </c>
      <c r="I733" s="298">
        <f t="shared" si="6"/>
        <v>0.68643688437724981</v>
      </c>
      <c r="J733" s="292">
        <v>403354469</v>
      </c>
      <c r="K733" s="317">
        <v>2012</v>
      </c>
      <c r="L733" s="300" t="s">
        <v>18</v>
      </c>
      <c r="M733" s="301"/>
      <c r="N733" s="301"/>
      <c r="O733" s="301"/>
      <c r="P733" s="301">
        <v>74</v>
      </c>
      <c r="Q733" s="299">
        <v>65</v>
      </c>
      <c r="R733" s="321">
        <f t="shared" si="75"/>
        <v>69.5</v>
      </c>
      <c r="S733" s="299">
        <v>69</v>
      </c>
      <c r="T733" s="299">
        <v>65</v>
      </c>
      <c r="U733" s="312">
        <f t="shared" si="76"/>
        <v>4</v>
      </c>
      <c r="V733" s="312">
        <f t="shared" si="77"/>
        <v>67</v>
      </c>
      <c r="W733" s="312">
        <f t="shared" si="78"/>
        <v>2.5</v>
      </c>
      <c r="X733" s="304" t="s">
        <v>1701</v>
      </c>
      <c r="Y733" s="304" t="s">
        <v>2871</v>
      </c>
      <c r="Z733" s="318" t="s">
        <v>1547</v>
      </c>
      <c r="AA733" s="294">
        <f t="shared" si="79"/>
        <v>51.050100999999998</v>
      </c>
      <c r="AB733" s="292">
        <v>51050101</v>
      </c>
      <c r="AC733" s="292">
        <v>126477084</v>
      </c>
      <c r="AD733" s="295">
        <f t="shared" si="47"/>
        <v>276.877385</v>
      </c>
      <c r="AE733" s="315">
        <v>276877385</v>
      </c>
      <c r="AF733" s="306">
        <f t="shared" si="12"/>
        <v>0.3926930846153846</v>
      </c>
      <c r="AG733" s="304"/>
      <c r="AH733" s="304"/>
      <c r="AI733" s="323" t="s">
        <v>2872</v>
      </c>
      <c r="AJ733" s="302"/>
    </row>
    <row r="734" spans="1:36">
      <c r="A734" s="291" t="s">
        <v>549</v>
      </c>
      <c r="B734" s="292">
        <f t="shared" si="72"/>
        <v>746.92127400000004</v>
      </c>
      <c r="C734" s="293">
        <f t="shared" si="73"/>
        <v>5.1511811999999999</v>
      </c>
      <c r="D734" s="294">
        <f t="shared" si="2"/>
        <v>5.1511811999999999</v>
      </c>
      <c r="E734" s="295">
        <v>145</v>
      </c>
      <c r="F734" s="295">
        <f t="shared" si="74"/>
        <v>216.391482</v>
      </c>
      <c r="G734" s="297">
        <f t="shared" si="4"/>
        <v>0.28971123133386611</v>
      </c>
      <c r="H734" s="296">
        <f t="shared" si="5"/>
        <v>530.52979200000004</v>
      </c>
      <c r="I734" s="298">
        <f t="shared" si="6"/>
        <v>0.71028876866613389</v>
      </c>
      <c r="J734" s="292">
        <v>746921274</v>
      </c>
      <c r="K734" s="317">
        <v>2012</v>
      </c>
      <c r="L734" s="300" t="s">
        <v>18</v>
      </c>
      <c r="M734" s="301"/>
      <c r="N734" s="301"/>
      <c r="O734" s="301"/>
      <c r="P734" s="301">
        <v>79</v>
      </c>
      <c r="Q734" s="299">
        <v>60</v>
      </c>
      <c r="R734" s="321">
        <f t="shared" si="75"/>
        <v>69.5</v>
      </c>
      <c r="S734" s="299">
        <v>73</v>
      </c>
      <c r="T734" s="299">
        <v>66</v>
      </c>
      <c r="U734" s="312">
        <f t="shared" si="76"/>
        <v>7</v>
      </c>
      <c r="V734" s="312">
        <f t="shared" si="77"/>
        <v>69.5</v>
      </c>
      <c r="W734" s="312">
        <f t="shared" si="78"/>
        <v>0</v>
      </c>
      <c r="X734" s="304" t="s">
        <v>1601</v>
      </c>
      <c r="Y734" s="304" t="s">
        <v>1806</v>
      </c>
      <c r="Z734" s="318" t="s">
        <v>1557</v>
      </c>
      <c r="AA734" s="294">
        <f t="shared" si="79"/>
        <v>60.316738000000001</v>
      </c>
      <c r="AB734" s="292">
        <v>60316738</v>
      </c>
      <c r="AC734" s="292">
        <v>216391482</v>
      </c>
      <c r="AD734" s="295">
        <f t="shared" si="47"/>
        <v>530.52979200000004</v>
      </c>
      <c r="AE734" s="315">
        <v>530529792</v>
      </c>
      <c r="AF734" s="306">
        <f t="shared" si="12"/>
        <v>0.41597750344827589</v>
      </c>
      <c r="AG734" s="304"/>
      <c r="AH734" s="304"/>
      <c r="AI734" s="323" t="s">
        <v>2206</v>
      </c>
      <c r="AJ734" s="302"/>
    </row>
    <row r="735" spans="1:36">
      <c r="A735" s="308" t="s">
        <v>3482</v>
      </c>
      <c r="B735" s="292">
        <f t="shared" si="72"/>
        <v>306.94166999999999</v>
      </c>
      <c r="C735" s="293">
        <f t="shared" si="73"/>
        <v>2.1168391034482759</v>
      </c>
      <c r="D735" s="294">
        <f t="shared" si="2"/>
        <v>2.1168391034482759</v>
      </c>
      <c r="E735" s="295">
        <v>145</v>
      </c>
      <c r="F735" s="295">
        <f t="shared" si="74"/>
        <v>103.412758</v>
      </c>
      <c r="G735" s="297">
        <f t="shared" si="4"/>
        <v>0.33691338813657984</v>
      </c>
      <c r="H735" s="296">
        <f t="shared" si="5"/>
        <v>203.52891199999999</v>
      </c>
      <c r="I735" s="298">
        <f t="shared" si="6"/>
        <v>0.66308661186342022</v>
      </c>
      <c r="J735" s="292">
        <v>306941670</v>
      </c>
      <c r="K735" s="317">
        <v>2012</v>
      </c>
      <c r="L735" s="300" t="s">
        <v>18</v>
      </c>
      <c r="M735" s="301"/>
      <c r="N735" s="301"/>
      <c r="O735" s="301"/>
      <c r="P735" s="301">
        <v>74</v>
      </c>
      <c r="Q735" s="299">
        <v>57</v>
      </c>
      <c r="R735" s="321">
        <f t="shared" si="75"/>
        <v>65.5</v>
      </c>
      <c r="S735" s="299">
        <v>81</v>
      </c>
      <c r="T735" s="299">
        <v>75</v>
      </c>
      <c r="U735" s="312">
        <f t="shared" si="76"/>
        <v>6</v>
      </c>
      <c r="V735" s="312">
        <f t="shared" si="77"/>
        <v>78</v>
      </c>
      <c r="W735" s="312">
        <f t="shared" si="78"/>
        <v>-12.5</v>
      </c>
      <c r="X735" s="304" t="s">
        <v>1601</v>
      </c>
      <c r="Y735" s="304" t="s">
        <v>2421</v>
      </c>
      <c r="Z735" s="318" t="s">
        <v>1541</v>
      </c>
      <c r="AA735" s="294">
        <f t="shared" si="79"/>
        <v>23.773465000000002</v>
      </c>
      <c r="AB735" s="292">
        <v>23773465</v>
      </c>
      <c r="AC735" s="292">
        <v>103412758</v>
      </c>
      <c r="AD735" s="295">
        <f t="shared" si="47"/>
        <v>203.52891199999999</v>
      </c>
      <c r="AE735" s="315">
        <v>203528912</v>
      </c>
      <c r="AF735" s="306">
        <f t="shared" si="12"/>
        <v>0.16395493103448278</v>
      </c>
      <c r="AG735" s="304"/>
      <c r="AH735" s="304"/>
      <c r="AI735" s="323" t="s">
        <v>3483</v>
      </c>
      <c r="AJ735" s="302"/>
    </row>
    <row r="736" spans="1:36">
      <c r="A736" s="308" t="s">
        <v>3560</v>
      </c>
      <c r="B736" s="292">
        <f t="shared" si="72"/>
        <v>305.270083</v>
      </c>
      <c r="C736" s="293">
        <f t="shared" si="73"/>
        <v>2.0351338866666668</v>
      </c>
      <c r="D736" s="294">
        <f t="shared" si="2"/>
        <v>2.0351338866666668</v>
      </c>
      <c r="E736" s="295">
        <v>150</v>
      </c>
      <c r="F736" s="295">
        <f t="shared" si="74"/>
        <v>83.670083000000005</v>
      </c>
      <c r="G736" s="297">
        <f t="shared" si="4"/>
        <v>0.27408543338981567</v>
      </c>
      <c r="H736" s="296">
        <f t="shared" si="5"/>
        <v>221.60000000000002</v>
      </c>
      <c r="I736" s="298">
        <f t="shared" si="6"/>
        <v>0.72591456661018439</v>
      </c>
      <c r="J736" s="292">
        <v>305270083</v>
      </c>
      <c r="K736" s="317">
        <v>2012</v>
      </c>
      <c r="L736" s="300" t="s">
        <v>18</v>
      </c>
      <c r="M736" s="301"/>
      <c r="N736" s="301"/>
      <c r="O736" s="301"/>
      <c r="P736" s="301">
        <v>25</v>
      </c>
      <c r="Q736" s="299">
        <v>37</v>
      </c>
      <c r="R736" s="321">
        <f t="shared" si="75"/>
        <v>31</v>
      </c>
      <c r="S736" s="299">
        <v>49</v>
      </c>
      <c r="T736" s="299">
        <v>52</v>
      </c>
      <c r="U736" s="312">
        <f t="shared" si="76"/>
        <v>-3</v>
      </c>
      <c r="V736" s="312">
        <f t="shared" si="77"/>
        <v>50.5</v>
      </c>
      <c r="W736" s="312">
        <f t="shared" si="78"/>
        <v>-19.5</v>
      </c>
      <c r="X736" s="304" t="s">
        <v>1609</v>
      </c>
      <c r="Y736" s="304" t="s">
        <v>1723</v>
      </c>
      <c r="Z736" s="318" t="s">
        <v>1557</v>
      </c>
      <c r="AA736" s="294">
        <f t="shared" si="79"/>
        <v>33.457188000000002</v>
      </c>
      <c r="AB736" s="292">
        <v>33457188</v>
      </c>
      <c r="AC736" s="292">
        <v>83670083</v>
      </c>
      <c r="AD736" s="295">
        <f t="shared" si="47"/>
        <v>221.6</v>
      </c>
      <c r="AE736" s="315">
        <v>221600000</v>
      </c>
      <c r="AF736" s="306">
        <f t="shared" si="12"/>
        <v>0.22304792000000001</v>
      </c>
      <c r="AG736" s="304"/>
      <c r="AH736" s="304"/>
      <c r="AI736" s="323" t="s">
        <v>3561</v>
      </c>
      <c r="AJ736" s="302"/>
    </row>
    <row r="737" spans="1:36">
      <c r="A737" s="308" t="s">
        <v>3832</v>
      </c>
      <c r="B737" s="292">
        <f t="shared" si="72"/>
        <v>245.52714900000001</v>
      </c>
      <c r="C737" s="293">
        <f t="shared" si="73"/>
        <v>1.6368476600000001</v>
      </c>
      <c r="D737" s="294">
        <f t="shared" si="2"/>
        <v>1.6368476600000001</v>
      </c>
      <c r="E737" s="295">
        <v>150</v>
      </c>
      <c r="F737" s="295">
        <f t="shared" si="74"/>
        <v>79.727148999999997</v>
      </c>
      <c r="G737" s="297">
        <f t="shared" si="4"/>
        <v>0.32471826160454459</v>
      </c>
      <c r="H737" s="296">
        <f t="shared" si="5"/>
        <v>165.79999999999998</v>
      </c>
      <c r="I737" s="298">
        <f t="shared" si="6"/>
        <v>0.67528173839545536</v>
      </c>
      <c r="J737" s="292">
        <v>245527149</v>
      </c>
      <c r="K737" s="317">
        <v>2012</v>
      </c>
      <c r="L737" s="300" t="s">
        <v>18</v>
      </c>
      <c r="M737" s="301"/>
      <c r="N737" s="301"/>
      <c r="O737" s="301"/>
      <c r="P737" s="301">
        <v>38</v>
      </c>
      <c r="Q737" s="299">
        <v>55</v>
      </c>
      <c r="R737" s="321">
        <f t="shared" si="75"/>
        <v>46.5</v>
      </c>
      <c r="S737" s="299">
        <v>46</v>
      </c>
      <c r="T737" s="299">
        <v>56</v>
      </c>
      <c r="U737" s="312">
        <f t="shared" si="76"/>
        <v>-10</v>
      </c>
      <c r="V737" s="312">
        <f t="shared" si="77"/>
        <v>51</v>
      </c>
      <c r="W737" s="312">
        <f t="shared" si="78"/>
        <v>-4.5</v>
      </c>
      <c r="X737" s="304" t="s">
        <v>1550</v>
      </c>
      <c r="Y737" s="304" t="s">
        <v>2364</v>
      </c>
      <c r="Z737" s="318" t="s">
        <v>1541</v>
      </c>
      <c r="AA737" s="294">
        <f t="shared" si="79"/>
        <v>29.685274</v>
      </c>
      <c r="AB737" s="292">
        <v>29685274</v>
      </c>
      <c r="AC737" s="292">
        <v>79727149</v>
      </c>
      <c r="AD737" s="295">
        <f t="shared" si="47"/>
        <v>165.8</v>
      </c>
      <c r="AE737" s="315">
        <v>165800000</v>
      </c>
      <c r="AF737" s="306">
        <f t="shared" si="12"/>
        <v>0.19790182666666667</v>
      </c>
      <c r="AG737" s="304"/>
      <c r="AH737" s="304"/>
      <c r="AI737" s="323" t="s">
        <v>3833</v>
      </c>
      <c r="AJ737" s="302"/>
    </row>
    <row r="738" spans="1:36">
      <c r="A738" s="308" t="s">
        <v>1327</v>
      </c>
      <c r="B738" s="292">
        <f t="shared" si="72"/>
        <v>471.22288900000001</v>
      </c>
      <c r="C738" s="293">
        <f t="shared" si="73"/>
        <v>2.8558962969696968</v>
      </c>
      <c r="D738" s="294">
        <f t="shared" si="2"/>
        <v>2.8558962969696968</v>
      </c>
      <c r="E738" s="295">
        <v>165</v>
      </c>
      <c r="F738" s="295">
        <f t="shared" si="74"/>
        <v>189.422889</v>
      </c>
      <c r="G738" s="297">
        <f t="shared" si="4"/>
        <v>0.40198151113156133</v>
      </c>
      <c r="H738" s="296">
        <f t="shared" si="5"/>
        <v>281.8</v>
      </c>
      <c r="I738" s="298">
        <f t="shared" si="6"/>
        <v>0.59801848886843867</v>
      </c>
      <c r="J738" s="292">
        <v>471222889</v>
      </c>
      <c r="K738" s="317">
        <v>2012</v>
      </c>
      <c r="L738" s="300" t="s">
        <v>18</v>
      </c>
      <c r="M738" s="301"/>
      <c r="N738" s="301"/>
      <c r="O738" s="301"/>
      <c r="P738" s="301">
        <v>86</v>
      </c>
      <c r="Q738" s="299">
        <v>72</v>
      </c>
      <c r="R738" s="321">
        <f t="shared" si="75"/>
        <v>79</v>
      </c>
      <c r="S738" s="299">
        <v>87</v>
      </c>
      <c r="T738" s="299">
        <v>85</v>
      </c>
      <c r="U738" s="312">
        <f t="shared" si="76"/>
        <v>2</v>
      </c>
      <c r="V738" s="312">
        <f t="shared" si="77"/>
        <v>86</v>
      </c>
      <c r="W738" s="312">
        <f t="shared" si="78"/>
        <v>-7</v>
      </c>
      <c r="X738" s="304" t="s">
        <v>1601</v>
      </c>
      <c r="Y738" s="304" t="s">
        <v>1806</v>
      </c>
      <c r="Z738" s="318" t="s">
        <v>1547</v>
      </c>
      <c r="AA738" s="294">
        <f t="shared" si="79"/>
        <v>49.038711999999997</v>
      </c>
      <c r="AB738" s="292">
        <v>49038712</v>
      </c>
      <c r="AC738" s="292">
        <v>189422889</v>
      </c>
      <c r="AD738" s="295">
        <f t="shared" si="47"/>
        <v>281.8</v>
      </c>
      <c r="AE738" s="315">
        <v>281800000</v>
      </c>
      <c r="AF738" s="306">
        <f t="shared" si="12"/>
        <v>0.29720431515151513</v>
      </c>
      <c r="AG738" s="304"/>
      <c r="AH738" s="304"/>
      <c r="AI738" s="323" t="s">
        <v>2993</v>
      </c>
      <c r="AJ738" s="302"/>
    </row>
    <row r="739" spans="1:36">
      <c r="A739" s="308" t="s">
        <v>856</v>
      </c>
      <c r="B739" s="292">
        <f t="shared" si="72"/>
        <v>396.59282899999999</v>
      </c>
      <c r="C739" s="293">
        <f t="shared" si="73"/>
        <v>2.332898994117647</v>
      </c>
      <c r="D739" s="294">
        <f t="shared" si="2"/>
        <v>2.332898994117647</v>
      </c>
      <c r="E739" s="295">
        <v>170</v>
      </c>
      <c r="F739" s="295">
        <f t="shared" si="74"/>
        <v>155.332381</v>
      </c>
      <c r="G739" s="297">
        <f t="shared" si="4"/>
        <v>0.39166714484391246</v>
      </c>
      <c r="H739" s="296">
        <f t="shared" si="5"/>
        <v>241.26044800000003</v>
      </c>
      <c r="I739" s="298">
        <f t="shared" si="6"/>
        <v>0.60833285515608759</v>
      </c>
      <c r="J739" s="292">
        <v>396592829</v>
      </c>
      <c r="K739" s="317">
        <v>2012</v>
      </c>
      <c r="L739" s="300" t="s">
        <v>18</v>
      </c>
      <c r="M739" s="301"/>
      <c r="N739" s="301"/>
      <c r="O739" s="301"/>
      <c r="P739" s="301">
        <v>48</v>
      </c>
      <c r="Q739" s="299">
        <v>57</v>
      </c>
      <c r="R739" s="321">
        <f t="shared" si="75"/>
        <v>52.5</v>
      </c>
      <c r="S739" s="299">
        <v>52</v>
      </c>
      <c r="T739" s="299">
        <v>62</v>
      </c>
      <c r="U739" s="312">
        <f t="shared" si="76"/>
        <v>-10</v>
      </c>
      <c r="V739" s="312">
        <f t="shared" si="77"/>
        <v>57</v>
      </c>
      <c r="W739" s="312">
        <f t="shared" si="78"/>
        <v>-4.5</v>
      </c>
      <c r="X739" s="304" t="s">
        <v>1701</v>
      </c>
      <c r="Y739" s="304" t="s">
        <v>1984</v>
      </c>
      <c r="Z739" s="318" t="s">
        <v>1541</v>
      </c>
      <c r="AA739" s="294">
        <f t="shared" si="79"/>
        <v>56.217700000000001</v>
      </c>
      <c r="AB739" s="292">
        <v>56217700</v>
      </c>
      <c r="AC739" s="292">
        <v>155332381</v>
      </c>
      <c r="AD739" s="295">
        <f t="shared" si="47"/>
        <v>241.260448</v>
      </c>
      <c r="AE739" s="315">
        <v>241260448</v>
      </c>
      <c r="AF739" s="306">
        <f t="shared" si="12"/>
        <v>0.33069235294117649</v>
      </c>
      <c r="AG739" s="304"/>
      <c r="AH739" s="304"/>
      <c r="AI739" s="323" t="s">
        <v>3323</v>
      </c>
      <c r="AJ739" s="302"/>
    </row>
    <row r="740" spans="1:36">
      <c r="A740" s="308" t="s">
        <v>151</v>
      </c>
      <c r="B740" s="292">
        <f t="shared" si="72"/>
        <v>538.98320699999999</v>
      </c>
      <c r="C740" s="293">
        <f t="shared" si="73"/>
        <v>2.9134227405405406</v>
      </c>
      <c r="D740" s="294">
        <f t="shared" si="2"/>
        <v>2.9134227405405406</v>
      </c>
      <c r="E740" s="295">
        <v>185</v>
      </c>
      <c r="F740" s="295">
        <f t="shared" si="74"/>
        <v>237.283207</v>
      </c>
      <c r="G740" s="297">
        <f t="shared" si="4"/>
        <v>0.44024230053609076</v>
      </c>
      <c r="H740" s="296">
        <f t="shared" si="5"/>
        <v>301.7</v>
      </c>
      <c r="I740" s="298">
        <f t="shared" si="6"/>
        <v>0.5597576994639093</v>
      </c>
      <c r="J740" s="292">
        <v>538983207</v>
      </c>
      <c r="K740" s="317">
        <v>2012</v>
      </c>
      <c r="L740" s="300" t="s">
        <v>18</v>
      </c>
      <c r="M740" s="301"/>
      <c r="N740" s="301"/>
      <c r="O740" s="301"/>
      <c r="P740" s="301">
        <v>78</v>
      </c>
      <c r="Q740" s="299">
        <v>69</v>
      </c>
      <c r="R740" s="321">
        <f t="shared" si="75"/>
        <v>73.5</v>
      </c>
      <c r="S740" s="299">
        <v>76</v>
      </c>
      <c r="T740" s="299">
        <v>72</v>
      </c>
      <c r="U740" s="312">
        <f t="shared" si="76"/>
        <v>4</v>
      </c>
      <c r="V740" s="312">
        <f t="shared" si="77"/>
        <v>74</v>
      </c>
      <c r="W740" s="312">
        <f t="shared" si="78"/>
        <v>-0.5</v>
      </c>
      <c r="X740" s="304" t="s">
        <v>1601</v>
      </c>
      <c r="Y740" s="304" t="s">
        <v>1782</v>
      </c>
      <c r="Z740" s="318" t="s">
        <v>1547</v>
      </c>
      <c r="AA740" s="294">
        <f t="shared" si="79"/>
        <v>66.323594</v>
      </c>
      <c r="AB740" s="292">
        <v>66323594</v>
      </c>
      <c r="AC740" s="292">
        <v>237283207</v>
      </c>
      <c r="AD740" s="295">
        <f t="shared" si="47"/>
        <v>301.7</v>
      </c>
      <c r="AE740" s="315">
        <v>301700000</v>
      </c>
      <c r="AF740" s="306">
        <f t="shared" si="12"/>
        <v>0.35850591351351352</v>
      </c>
      <c r="AG740" s="304" t="s">
        <v>1615</v>
      </c>
      <c r="AH740" s="318" t="s">
        <v>1846</v>
      </c>
      <c r="AI740" s="323" t="s">
        <v>2966</v>
      </c>
      <c r="AJ740" s="302"/>
    </row>
    <row r="741" spans="1:36">
      <c r="A741" s="291" t="s">
        <v>850</v>
      </c>
      <c r="B741" s="292">
        <f t="shared" si="72"/>
        <v>1108.561013</v>
      </c>
      <c r="C741" s="293">
        <f t="shared" si="73"/>
        <v>5.5428050649999996</v>
      </c>
      <c r="D741" s="294">
        <f t="shared" si="2"/>
        <v>5.5428050649999996</v>
      </c>
      <c r="E741" s="295">
        <v>200</v>
      </c>
      <c r="F741" s="295">
        <f t="shared" si="74"/>
        <v>304.360277</v>
      </c>
      <c r="G741" s="297">
        <f t="shared" si="4"/>
        <v>0.27455437583569431</v>
      </c>
      <c r="H741" s="296">
        <f t="shared" si="5"/>
        <v>804.20073600000001</v>
      </c>
      <c r="I741" s="298">
        <f t="shared" si="6"/>
        <v>0.72544562416430569</v>
      </c>
      <c r="J741" s="292">
        <v>1108561013</v>
      </c>
      <c r="K741" s="317">
        <v>2012</v>
      </c>
      <c r="L741" s="300" t="s">
        <v>18</v>
      </c>
      <c r="M741" s="301"/>
      <c r="N741" s="301"/>
      <c r="O741" s="301"/>
      <c r="P741" s="301">
        <v>92</v>
      </c>
      <c r="Q741" s="299">
        <v>81</v>
      </c>
      <c r="R741" s="321">
        <f t="shared" si="75"/>
        <v>86.5</v>
      </c>
      <c r="S741" s="299">
        <v>86</v>
      </c>
      <c r="T741" s="299">
        <v>75</v>
      </c>
      <c r="U741" s="312">
        <f t="shared" si="76"/>
        <v>11</v>
      </c>
      <c r="V741" s="312">
        <f t="shared" si="77"/>
        <v>80.5</v>
      </c>
      <c r="W741" s="312">
        <f t="shared" si="78"/>
        <v>6</v>
      </c>
      <c r="X741" s="304" t="s">
        <v>1609</v>
      </c>
      <c r="Y741" s="304" t="s">
        <v>2145</v>
      </c>
      <c r="Z741" s="318" t="s">
        <v>1547</v>
      </c>
      <c r="AA741" s="294">
        <f t="shared" si="79"/>
        <v>88.364714000000006</v>
      </c>
      <c r="AB741" s="292">
        <v>88364714</v>
      </c>
      <c r="AC741" s="292">
        <v>304360277</v>
      </c>
      <c r="AD741" s="295">
        <f t="shared" si="47"/>
        <v>804.20073600000001</v>
      </c>
      <c r="AE741" s="315">
        <v>804200736</v>
      </c>
      <c r="AF741" s="306">
        <f t="shared" si="12"/>
        <v>0.44182357000000005</v>
      </c>
      <c r="AG741" s="304"/>
      <c r="AH741" s="304"/>
      <c r="AI741" s="323" t="s">
        <v>2146</v>
      </c>
      <c r="AJ741" s="302"/>
    </row>
    <row r="742" spans="1:36">
      <c r="A742" s="291" t="s">
        <v>1049</v>
      </c>
      <c r="B742" s="292">
        <f t="shared" si="72"/>
        <v>1017.003568</v>
      </c>
      <c r="C742" s="293">
        <f t="shared" si="73"/>
        <v>5.0850178399999999</v>
      </c>
      <c r="D742" s="294">
        <f t="shared" si="2"/>
        <v>5.0850178399999999</v>
      </c>
      <c r="E742" s="295">
        <v>200</v>
      </c>
      <c r="F742" s="295">
        <f t="shared" si="74"/>
        <v>303.00356799999997</v>
      </c>
      <c r="G742" s="297">
        <f t="shared" si="4"/>
        <v>0.29793756633113405</v>
      </c>
      <c r="H742" s="296">
        <f t="shared" si="5"/>
        <v>713.99999999999989</v>
      </c>
      <c r="I742" s="298">
        <f t="shared" si="6"/>
        <v>0.70206243366886589</v>
      </c>
      <c r="J742" s="292">
        <v>1017003568</v>
      </c>
      <c r="K742" s="317">
        <v>2012</v>
      </c>
      <c r="L742" s="300" t="s">
        <v>18</v>
      </c>
      <c r="M742" s="301"/>
      <c r="N742" s="301"/>
      <c r="O742" s="301"/>
      <c r="P742" s="301">
        <v>65</v>
      </c>
      <c r="Q742" s="299">
        <v>58</v>
      </c>
      <c r="R742" s="321">
        <f t="shared" si="75"/>
        <v>61.5</v>
      </c>
      <c r="S742" s="299">
        <v>83</v>
      </c>
      <c r="T742" s="299">
        <v>81</v>
      </c>
      <c r="U742" s="312">
        <f t="shared" si="76"/>
        <v>2</v>
      </c>
      <c r="V742" s="312">
        <f t="shared" si="77"/>
        <v>82</v>
      </c>
      <c r="W742" s="312">
        <f t="shared" si="78"/>
        <v>-20.5</v>
      </c>
      <c r="X742" s="304" t="s">
        <v>1701</v>
      </c>
      <c r="Y742" s="304" t="s">
        <v>1984</v>
      </c>
      <c r="Z742" s="318" t="s">
        <v>1541</v>
      </c>
      <c r="AA742" s="294">
        <f t="shared" si="79"/>
        <v>84.617303000000007</v>
      </c>
      <c r="AB742" s="292">
        <v>84617303</v>
      </c>
      <c r="AC742" s="292">
        <v>303003568</v>
      </c>
      <c r="AD742" s="295">
        <f t="shared" si="47"/>
        <v>714</v>
      </c>
      <c r="AE742" s="315">
        <v>714000000</v>
      </c>
      <c r="AF742" s="306">
        <f t="shared" si="12"/>
        <v>0.42308651500000005</v>
      </c>
      <c r="AG742" s="304"/>
      <c r="AH742" s="304"/>
      <c r="AI742" s="323" t="s">
        <v>2217</v>
      </c>
      <c r="AJ742" s="302"/>
    </row>
    <row r="743" spans="1:36">
      <c r="A743" s="308" t="s">
        <v>4004</v>
      </c>
      <c r="B743" s="292">
        <f t="shared" si="72"/>
        <v>303.025485</v>
      </c>
      <c r="C743" s="293">
        <f t="shared" si="73"/>
        <v>1.4498827033492823</v>
      </c>
      <c r="D743" s="294">
        <f t="shared" si="2"/>
        <v>1.4498827033492823</v>
      </c>
      <c r="E743" s="295">
        <v>209</v>
      </c>
      <c r="F743" s="295">
        <f t="shared" si="74"/>
        <v>65.422624999999996</v>
      </c>
      <c r="G743" s="297">
        <f t="shared" si="4"/>
        <v>0.21589809517176417</v>
      </c>
      <c r="H743" s="296">
        <f t="shared" si="5"/>
        <v>237.60285999999999</v>
      </c>
      <c r="I743" s="298">
        <f t="shared" si="6"/>
        <v>0.78410190482823583</v>
      </c>
      <c r="J743" s="292">
        <v>303025485</v>
      </c>
      <c r="K743" s="317">
        <v>2012</v>
      </c>
      <c r="L743" s="300" t="s">
        <v>18</v>
      </c>
      <c r="M743" s="301"/>
      <c r="N743" s="301"/>
      <c r="O743" s="301"/>
      <c r="P743" s="301">
        <v>34</v>
      </c>
      <c r="Q743" s="299">
        <v>41</v>
      </c>
      <c r="R743" s="321">
        <f t="shared" si="75"/>
        <v>37.5</v>
      </c>
      <c r="S743" s="299">
        <v>55</v>
      </c>
      <c r="T743" s="299">
        <v>56</v>
      </c>
      <c r="U743" s="312">
        <f t="shared" si="76"/>
        <v>-1</v>
      </c>
      <c r="V743" s="312">
        <f t="shared" si="77"/>
        <v>55.5</v>
      </c>
      <c r="W743" s="312">
        <f t="shared" si="78"/>
        <v>-18</v>
      </c>
      <c r="X743" s="304" t="s">
        <v>1609</v>
      </c>
      <c r="Y743" s="304" t="s">
        <v>2194</v>
      </c>
      <c r="Z743" s="318" t="s">
        <v>1547</v>
      </c>
      <c r="AA743" s="294">
        <f t="shared" si="79"/>
        <v>25.534825000000001</v>
      </c>
      <c r="AB743" s="292">
        <v>25534825</v>
      </c>
      <c r="AC743" s="292">
        <v>65422625</v>
      </c>
      <c r="AD743" s="295">
        <f t="shared" si="47"/>
        <v>237.60285999999999</v>
      </c>
      <c r="AE743" s="315">
        <v>237602860</v>
      </c>
      <c r="AF743" s="306">
        <f t="shared" si="12"/>
        <v>0.12217619617224881</v>
      </c>
      <c r="AG743" s="304"/>
      <c r="AH743" s="304"/>
      <c r="AI743" s="323" t="s">
        <v>4005</v>
      </c>
      <c r="AJ743" s="302"/>
    </row>
    <row r="744" spans="1:36">
      <c r="A744" s="291" t="s">
        <v>1986</v>
      </c>
      <c r="B744" s="315">
        <f t="shared" si="72"/>
        <v>1518.59491</v>
      </c>
      <c r="C744" s="293">
        <f t="shared" si="73"/>
        <v>6.9027041363636368</v>
      </c>
      <c r="D744" s="294">
        <f t="shared" si="2"/>
        <v>6.9027041363636368</v>
      </c>
      <c r="E744" s="295">
        <v>220</v>
      </c>
      <c r="F744" s="295">
        <f t="shared" si="74"/>
        <v>623.35790999999995</v>
      </c>
      <c r="G744" s="297">
        <f t="shared" si="4"/>
        <v>0.41048333949703542</v>
      </c>
      <c r="H744" s="296">
        <f t="shared" si="5"/>
        <v>895.23700000000008</v>
      </c>
      <c r="I744" s="298">
        <f t="shared" si="6"/>
        <v>0.58951666050296458</v>
      </c>
      <c r="J744" s="292">
        <v>1518594910</v>
      </c>
      <c r="K744" s="317">
        <v>2012</v>
      </c>
      <c r="L744" s="300" t="s">
        <v>18</v>
      </c>
      <c r="M744" s="301"/>
      <c r="N744" s="301"/>
      <c r="O744" s="301"/>
      <c r="P744" s="301">
        <v>92</v>
      </c>
      <c r="Q744" s="299">
        <v>69</v>
      </c>
      <c r="R744" s="321">
        <f t="shared" si="75"/>
        <v>80.5</v>
      </c>
      <c r="S744" s="299">
        <v>91</v>
      </c>
      <c r="T744" s="299">
        <v>79</v>
      </c>
      <c r="U744" s="312">
        <f t="shared" si="76"/>
        <v>12</v>
      </c>
      <c r="V744" s="312">
        <f t="shared" si="77"/>
        <v>85</v>
      </c>
      <c r="W744" s="312">
        <f t="shared" si="78"/>
        <v>-4.5</v>
      </c>
      <c r="X744" s="304" t="s">
        <v>1609</v>
      </c>
      <c r="Y744" s="304" t="s">
        <v>1987</v>
      </c>
      <c r="Z744" s="318" t="s">
        <v>1541</v>
      </c>
      <c r="AA744" s="294">
        <f t="shared" si="79"/>
        <v>207.43870799999999</v>
      </c>
      <c r="AB744" s="292">
        <v>207438708</v>
      </c>
      <c r="AC744" s="292">
        <v>623357910</v>
      </c>
      <c r="AD744" s="295">
        <f t="shared" si="47"/>
        <v>895.23699999999997</v>
      </c>
      <c r="AE744" s="315">
        <v>895237000</v>
      </c>
      <c r="AF744" s="306">
        <f t="shared" si="12"/>
        <v>0.9429032181818181</v>
      </c>
      <c r="AG744" s="304"/>
      <c r="AH744" s="304"/>
      <c r="AI744" s="323" t="s">
        <v>1988</v>
      </c>
      <c r="AJ744" s="302"/>
    </row>
    <row r="745" spans="1:36">
      <c r="A745" s="308" t="s">
        <v>3031</v>
      </c>
      <c r="B745" s="292">
        <f t="shared" si="72"/>
        <v>624.02677600000004</v>
      </c>
      <c r="C745" s="293">
        <f t="shared" si="73"/>
        <v>2.773452337777778</v>
      </c>
      <c r="D745" s="294">
        <f t="shared" si="2"/>
        <v>2.773452337777778</v>
      </c>
      <c r="E745" s="295">
        <v>225</v>
      </c>
      <c r="F745" s="295">
        <f t="shared" si="74"/>
        <v>179.02085400000001</v>
      </c>
      <c r="G745" s="297">
        <f t="shared" si="4"/>
        <v>0.28688008413280008</v>
      </c>
      <c r="H745" s="296">
        <f t="shared" si="5"/>
        <v>445.00592200000006</v>
      </c>
      <c r="I745" s="298">
        <f t="shared" si="6"/>
        <v>0.71311991586719992</v>
      </c>
      <c r="J745" s="292">
        <v>624026776</v>
      </c>
      <c r="K745" s="317">
        <v>2012</v>
      </c>
      <c r="L745" s="300" t="s">
        <v>18</v>
      </c>
      <c r="M745" s="301"/>
      <c r="N745" s="301"/>
      <c r="O745" s="301"/>
      <c r="P745" s="301">
        <v>70</v>
      </c>
      <c r="Q745" s="299">
        <v>58</v>
      </c>
      <c r="R745" s="321">
        <f t="shared" si="75"/>
        <v>64</v>
      </c>
      <c r="S745" s="299">
        <v>71</v>
      </c>
      <c r="T745" s="299">
        <v>69</v>
      </c>
      <c r="U745" s="312">
        <f t="shared" si="76"/>
        <v>2</v>
      </c>
      <c r="V745" s="312">
        <f t="shared" si="77"/>
        <v>70</v>
      </c>
      <c r="W745" s="312">
        <f t="shared" si="78"/>
        <v>-6</v>
      </c>
      <c r="X745" s="304" t="s">
        <v>1609</v>
      </c>
      <c r="Y745" s="304" t="s">
        <v>3032</v>
      </c>
      <c r="Z745" s="318" t="s">
        <v>1557</v>
      </c>
      <c r="AA745" s="294">
        <f t="shared" si="79"/>
        <v>54.592779</v>
      </c>
      <c r="AB745" s="292">
        <v>54592779</v>
      </c>
      <c r="AC745" s="292">
        <v>179020854</v>
      </c>
      <c r="AD745" s="295">
        <f t="shared" si="47"/>
        <v>445.005922</v>
      </c>
      <c r="AE745" s="315">
        <v>445005922</v>
      </c>
      <c r="AF745" s="306">
        <f t="shared" si="12"/>
        <v>0.24263457333333333</v>
      </c>
      <c r="AG745" s="304"/>
      <c r="AH745" s="304"/>
      <c r="AI745" s="323" t="s">
        <v>3033</v>
      </c>
      <c r="AJ745" s="302"/>
    </row>
    <row r="746" spans="1:36">
      <c r="A746" s="308" t="s">
        <v>952</v>
      </c>
      <c r="B746" s="292">
        <f t="shared" si="72"/>
        <v>752.21655699999997</v>
      </c>
      <c r="C746" s="293">
        <f t="shared" si="73"/>
        <v>3.2705067695652175</v>
      </c>
      <c r="D746" s="294">
        <f t="shared" si="2"/>
        <v>3.2705067695652175</v>
      </c>
      <c r="E746" s="295">
        <v>230</v>
      </c>
      <c r="F746" s="295">
        <f t="shared" si="74"/>
        <v>262.030663</v>
      </c>
      <c r="G746" s="297">
        <f t="shared" si="4"/>
        <v>0.34834471610813006</v>
      </c>
      <c r="H746" s="296">
        <f t="shared" si="5"/>
        <v>490.18589399999996</v>
      </c>
      <c r="I746" s="298">
        <f t="shared" si="6"/>
        <v>0.65165528389187</v>
      </c>
      <c r="J746" s="292">
        <v>752216557</v>
      </c>
      <c r="K746" s="317">
        <v>2012</v>
      </c>
      <c r="L746" s="300" t="s">
        <v>18</v>
      </c>
      <c r="M746" s="301"/>
      <c r="N746" s="301"/>
      <c r="O746" s="301"/>
      <c r="P746" s="301">
        <v>73</v>
      </c>
      <c r="Q746" s="299">
        <v>66</v>
      </c>
      <c r="R746" s="321">
        <f t="shared" si="75"/>
        <v>69.5</v>
      </c>
      <c r="S746" s="299">
        <v>77</v>
      </c>
      <c r="T746" s="299">
        <v>72</v>
      </c>
      <c r="U746" s="312">
        <f t="shared" si="76"/>
        <v>5</v>
      </c>
      <c r="V746" s="312">
        <f t="shared" si="77"/>
        <v>74.5</v>
      </c>
      <c r="W746" s="312">
        <f t="shared" si="78"/>
        <v>-5</v>
      </c>
      <c r="X746" s="304" t="s">
        <v>1609</v>
      </c>
      <c r="Y746" s="304" t="s">
        <v>1723</v>
      </c>
      <c r="Z746" s="318" t="s">
        <v>1541</v>
      </c>
      <c r="AA746" s="294">
        <f t="shared" si="79"/>
        <v>62.004688000000002</v>
      </c>
      <c r="AB746" s="292">
        <v>62004688</v>
      </c>
      <c r="AC746" s="292">
        <v>262030663</v>
      </c>
      <c r="AD746" s="295">
        <f t="shared" si="47"/>
        <v>490.18589400000002</v>
      </c>
      <c r="AE746" s="315">
        <v>490185894</v>
      </c>
      <c r="AF746" s="306">
        <f t="shared" si="12"/>
        <v>0.26958559999999998</v>
      </c>
      <c r="AG746" s="304"/>
      <c r="AH746" s="304"/>
      <c r="AI746" s="323" t="s">
        <v>2643</v>
      </c>
      <c r="AJ746" s="302"/>
    </row>
    <row r="747" spans="1:36">
      <c r="A747" s="291" t="s">
        <v>998</v>
      </c>
      <c r="B747" s="292">
        <f t="shared" si="72"/>
        <v>1084.4390989999999</v>
      </c>
      <c r="C747" s="293">
        <f t="shared" si="73"/>
        <v>4.3377563959999996</v>
      </c>
      <c r="D747" s="294">
        <f t="shared" si="2"/>
        <v>4.3377563959999996</v>
      </c>
      <c r="E747" s="295">
        <v>250</v>
      </c>
      <c r="F747" s="295">
        <f t="shared" si="74"/>
        <v>448.13909899999999</v>
      </c>
      <c r="G747" s="297">
        <f t="shared" si="4"/>
        <v>0.41324505858673399</v>
      </c>
      <c r="H747" s="296">
        <f t="shared" si="5"/>
        <v>636.29999999999995</v>
      </c>
      <c r="I747" s="298">
        <f t="shared" si="6"/>
        <v>0.58675494141326601</v>
      </c>
      <c r="J747" s="292">
        <v>1084439099</v>
      </c>
      <c r="K747" s="317">
        <v>2012</v>
      </c>
      <c r="L747" s="300" t="s">
        <v>18</v>
      </c>
      <c r="M747" s="301"/>
      <c r="N747" s="301"/>
      <c r="O747" s="301"/>
      <c r="P747" s="301">
        <v>88</v>
      </c>
      <c r="Q747" s="299">
        <v>78</v>
      </c>
      <c r="R747" s="321">
        <f t="shared" si="75"/>
        <v>83</v>
      </c>
      <c r="S747" s="299">
        <v>90</v>
      </c>
      <c r="T747" s="299">
        <v>84</v>
      </c>
      <c r="U747" s="312">
        <f t="shared" si="76"/>
        <v>6</v>
      </c>
      <c r="V747" s="312">
        <f t="shared" si="77"/>
        <v>87</v>
      </c>
      <c r="W747" s="312">
        <f t="shared" si="78"/>
        <v>-4</v>
      </c>
      <c r="X747" s="304" t="s">
        <v>1609</v>
      </c>
      <c r="Y747" s="304" t="s">
        <v>1815</v>
      </c>
      <c r="Z747" s="318" t="s">
        <v>1557</v>
      </c>
      <c r="AA747" s="294">
        <f t="shared" si="79"/>
        <v>160.88729499999999</v>
      </c>
      <c r="AB747" s="292">
        <v>160887295</v>
      </c>
      <c r="AC747" s="292">
        <v>448139099</v>
      </c>
      <c r="AD747" s="295">
        <f t="shared" si="47"/>
        <v>636.29999999999995</v>
      </c>
      <c r="AE747" s="315">
        <v>636300000</v>
      </c>
      <c r="AF747" s="306">
        <f t="shared" si="12"/>
        <v>0.64354917999999994</v>
      </c>
      <c r="AG747" s="304"/>
      <c r="AH747" s="304"/>
      <c r="AI747" s="323" t="s">
        <v>2366</v>
      </c>
      <c r="AJ747" s="302"/>
    </row>
    <row r="748" spans="1:36">
      <c r="A748" s="308" t="s">
        <v>4260</v>
      </c>
      <c r="B748" s="292">
        <f t="shared" si="72"/>
        <v>284.13909999999998</v>
      </c>
      <c r="C748" s="293">
        <f t="shared" si="73"/>
        <v>1.1365563999999999</v>
      </c>
      <c r="D748" s="294">
        <f t="shared" si="2"/>
        <v>1.1365563999999999</v>
      </c>
      <c r="E748" s="295">
        <v>250</v>
      </c>
      <c r="F748" s="295">
        <f t="shared" si="74"/>
        <v>73.078100000000006</v>
      </c>
      <c r="G748" s="297">
        <f t="shared" si="4"/>
        <v>0.25719128412809084</v>
      </c>
      <c r="H748" s="296">
        <f t="shared" si="5"/>
        <v>211.06099999999998</v>
      </c>
      <c r="I748" s="298">
        <f t="shared" si="6"/>
        <v>0.74280871587190922</v>
      </c>
      <c r="J748" s="292">
        <v>284139100</v>
      </c>
      <c r="K748" s="317">
        <v>2012</v>
      </c>
      <c r="L748" s="300" t="s">
        <v>18</v>
      </c>
      <c r="M748" s="301"/>
      <c r="N748" s="301"/>
      <c r="O748" s="301"/>
      <c r="P748" s="301">
        <v>51</v>
      </c>
      <c r="Q748" s="299">
        <v>51</v>
      </c>
      <c r="R748" s="321">
        <f t="shared" si="75"/>
        <v>51</v>
      </c>
      <c r="S748" s="299">
        <v>60</v>
      </c>
      <c r="T748" s="299">
        <v>70</v>
      </c>
      <c r="U748" s="312">
        <f t="shared" si="76"/>
        <v>-10</v>
      </c>
      <c r="V748" s="312">
        <f t="shared" si="77"/>
        <v>65</v>
      </c>
      <c r="W748" s="312">
        <f t="shared" si="78"/>
        <v>-14</v>
      </c>
      <c r="X748" s="304" t="s">
        <v>1609</v>
      </c>
      <c r="Y748" s="304" t="s">
        <v>1723</v>
      </c>
      <c r="Z748" s="318" t="s">
        <v>1541</v>
      </c>
      <c r="AA748" s="294">
        <f t="shared" si="79"/>
        <v>30.180188000000001</v>
      </c>
      <c r="AB748" s="292">
        <v>30180188</v>
      </c>
      <c r="AC748" s="292">
        <v>73078100</v>
      </c>
      <c r="AD748" s="295">
        <f t="shared" si="47"/>
        <v>211.06100000000001</v>
      </c>
      <c r="AE748" s="315">
        <v>211061000</v>
      </c>
      <c r="AF748" s="306">
        <f t="shared" si="12"/>
        <v>0.120720752</v>
      </c>
      <c r="AG748" s="304"/>
      <c r="AH748" s="304"/>
      <c r="AI748" s="323" t="s">
        <v>4261</v>
      </c>
      <c r="AJ748" s="302"/>
    </row>
    <row r="749" spans="1:36">
      <c r="A749" s="314" t="s">
        <v>4707</v>
      </c>
      <c r="B749" s="315">
        <f t="shared" si="72"/>
        <v>1.0300646</v>
      </c>
      <c r="C749" s="293">
        <f t="shared" ref="C749:C860" si="80">SUM(B749/E749)</f>
        <v>0.5150323</v>
      </c>
      <c r="D749" s="294">
        <f t="shared" si="2"/>
        <v>0.5150323</v>
      </c>
      <c r="E749" s="295">
        <v>2</v>
      </c>
      <c r="F749" s="295">
        <f t="shared" si="74"/>
        <v>1.0300640000000001</v>
      </c>
      <c r="G749" s="297">
        <f t="shared" si="4"/>
        <v>0.99999941751226096</v>
      </c>
      <c r="H749" s="296">
        <f t="shared" si="5"/>
        <v>0.60000000000000009</v>
      </c>
      <c r="I749" s="298">
        <f t="shared" si="6"/>
        <v>0.58248773911849805</v>
      </c>
      <c r="J749" s="315">
        <f>SUM(AC749+AD749)</f>
        <v>1030064.6</v>
      </c>
      <c r="K749" s="302">
        <v>2013</v>
      </c>
      <c r="L749" s="300" t="s">
        <v>18</v>
      </c>
      <c r="M749" s="316"/>
      <c r="N749" s="316"/>
      <c r="O749" s="316"/>
      <c r="P749" s="316">
        <v>76</v>
      </c>
      <c r="Q749" s="302">
        <v>65</v>
      </c>
      <c r="R749" s="327">
        <f t="shared" si="75"/>
        <v>70.5</v>
      </c>
      <c r="S749" s="302">
        <v>60</v>
      </c>
      <c r="T749" s="302">
        <v>67</v>
      </c>
      <c r="U749" s="328">
        <f t="shared" si="76"/>
        <v>-7</v>
      </c>
      <c r="V749" s="328">
        <f t="shared" si="77"/>
        <v>63.5</v>
      </c>
      <c r="W749" s="328">
        <f t="shared" si="78"/>
        <v>7</v>
      </c>
      <c r="X749" s="313" t="s">
        <v>1688</v>
      </c>
      <c r="Y749" s="313" t="s">
        <v>4708</v>
      </c>
      <c r="Z749" s="313" t="s">
        <v>1536</v>
      </c>
      <c r="AA749" s="295">
        <f t="shared" si="79"/>
        <v>5.3452E-2</v>
      </c>
      <c r="AB749" s="315">
        <v>53452</v>
      </c>
      <c r="AC749" s="315">
        <v>1030064</v>
      </c>
      <c r="AD749" s="295">
        <f t="shared" si="47"/>
        <v>0.6</v>
      </c>
      <c r="AE749" s="315">
        <v>600000</v>
      </c>
      <c r="AF749" s="306">
        <f t="shared" si="12"/>
        <v>2.6726E-2</v>
      </c>
      <c r="AG749" s="304"/>
      <c r="AH749" s="304"/>
      <c r="AI749" s="323" t="s">
        <v>4709</v>
      </c>
      <c r="AJ749" s="302"/>
    </row>
    <row r="750" spans="1:36">
      <c r="A750" s="325" t="s">
        <v>1404</v>
      </c>
      <c r="B750" s="315">
        <f t="shared" si="72"/>
        <v>60.141683</v>
      </c>
      <c r="C750" s="293">
        <f t="shared" si="80"/>
        <v>24.056673199999999</v>
      </c>
      <c r="D750" s="294">
        <f t="shared" si="2"/>
        <v>24.056673199999999</v>
      </c>
      <c r="E750" s="295">
        <v>2.5</v>
      </c>
      <c r="F750" s="295">
        <f t="shared" si="74"/>
        <v>40.041682999999999</v>
      </c>
      <c r="G750" s="297">
        <f t="shared" si="4"/>
        <v>0.66578919981338069</v>
      </c>
      <c r="H750" s="296">
        <f t="shared" si="5"/>
        <v>20.099999999999998</v>
      </c>
      <c r="I750" s="298">
        <f t="shared" si="6"/>
        <v>0.33421080018661931</v>
      </c>
      <c r="J750" s="315">
        <v>60141683</v>
      </c>
      <c r="K750" s="302">
        <v>2013</v>
      </c>
      <c r="L750" s="300" t="s">
        <v>18</v>
      </c>
      <c r="M750" s="316"/>
      <c r="N750" s="316"/>
      <c r="O750" s="316"/>
      <c r="P750" s="316">
        <v>10</v>
      </c>
      <c r="Q750" s="302">
        <v>20</v>
      </c>
      <c r="R750" s="327">
        <f t="shared" si="75"/>
        <v>15</v>
      </c>
      <c r="S750" s="302">
        <v>51</v>
      </c>
      <c r="T750" s="302">
        <v>51</v>
      </c>
      <c r="U750" s="328">
        <f t="shared" si="76"/>
        <v>0</v>
      </c>
      <c r="V750" s="328">
        <f t="shared" si="77"/>
        <v>51</v>
      </c>
      <c r="W750" s="328">
        <f t="shared" si="78"/>
        <v>-36</v>
      </c>
      <c r="X750" s="313" t="s">
        <v>1432</v>
      </c>
      <c r="Y750" s="313" t="s">
        <v>1659</v>
      </c>
      <c r="Z750" s="313" t="s">
        <v>1547</v>
      </c>
      <c r="AA750" s="295">
        <f t="shared" si="79"/>
        <v>18.101682</v>
      </c>
      <c r="AB750" s="315">
        <v>18101682</v>
      </c>
      <c r="AC750" s="315">
        <v>40041683</v>
      </c>
      <c r="AD750" s="295">
        <f t="shared" si="47"/>
        <v>20.100000000000001</v>
      </c>
      <c r="AE750" s="315">
        <v>20100000</v>
      </c>
      <c r="AF750" s="306">
        <f t="shared" si="12"/>
        <v>7.2406728000000005</v>
      </c>
      <c r="AG750" s="304"/>
      <c r="AH750" s="304"/>
      <c r="AI750" s="323" t="s">
        <v>1660</v>
      </c>
      <c r="AJ750" s="302"/>
    </row>
    <row r="751" spans="1:36">
      <c r="A751" s="314" t="s">
        <v>3062</v>
      </c>
      <c r="B751" s="315">
        <f t="shared" si="72"/>
        <v>6.8546110699799998</v>
      </c>
      <c r="C751" s="293">
        <f t="shared" si="80"/>
        <v>2.741844427992</v>
      </c>
      <c r="D751" s="294">
        <f t="shared" si="2"/>
        <v>2.741844427992</v>
      </c>
      <c r="E751" s="295">
        <v>2.5</v>
      </c>
      <c r="F751" s="295">
        <f t="shared" si="74"/>
        <v>6.8546110000000002</v>
      </c>
      <c r="G751" s="297">
        <f t="shared" si="4"/>
        <v>0.99999998979081395</v>
      </c>
      <c r="H751" s="296">
        <f t="shared" si="5"/>
        <v>6.9979999999999987E-2</v>
      </c>
      <c r="I751" s="298">
        <f t="shared" si="6"/>
        <v>1.020918609175067E-2</v>
      </c>
      <c r="J751" s="315">
        <f>SUM(AC751+AD751)</f>
        <v>6854611.0699800001</v>
      </c>
      <c r="K751" s="302">
        <v>2013</v>
      </c>
      <c r="L751" s="300" t="s">
        <v>18</v>
      </c>
      <c r="M751" s="316"/>
      <c r="N751" s="316"/>
      <c r="O751" s="316"/>
      <c r="P751" s="316">
        <v>93</v>
      </c>
      <c r="Q751" s="302">
        <v>82</v>
      </c>
      <c r="R751" s="327">
        <f t="shared" si="75"/>
        <v>87.5</v>
      </c>
      <c r="S751" s="302">
        <v>76</v>
      </c>
      <c r="T751" s="302">
        <v>81</v>
      </c>
      <c r="U751" s="328">
        <f t="shared" si="76"/>
        <v>-5</v>
      </c>
      <c r="V751" s="328">
        <f t="shared" si="77"/>
        <v>78.5</v>
      </c>
      <c r="W751" s="328">
        <f t="shared" si="78"/>
        <v>9</v>
      </c>
      <c r="X751" s="313" t="s">
        <v>1554</v>
      </c>
      <c r="Y751" s="313" t="s">
        <v>1774</v>
      </c>
      <c r="Z751" s="313" t="s">
        <v>1541</v>
      </c>
      <c r="AA751" s="295">
        <f t="shared" si="79"/>
        <v>0.19741500000000001</v>
      </c>
      <c r="AB751" s="315">
        <v>197415</v>
      </c>
      <c r="AC751" s="315">
        <v>6854611</v>
      </c>
      <c r="AD751" s="295">
        <f t="shared" si="47"/>
        <v>6.9980000000000001E-2</v>
      </c>
      <c r="AE751" s="315">
        <v>69980</v>
      </c>
      <c r="AF751" s="306">
        <f t="shared" si="12"/>
        <v>7.8966000000000008E-2</v>
      </c>
      <c r="AG751" s="304"/>
      <c r="AH751" s="304"/>
      <c r="AI751" s="323" t="s">
        <v>3063</v>
      </c>
      <c r="AJ751" s="302"/>
    </row>
    <row r="752" spans="1:36">
      <c r="A752" s="325" t="s">
        <v>1490</v>
      </c>
      <c r="B752" s="315">
        <f t="shared" si="72"/>
        <v>89.328626999999997</v>
      </c>
      <c r="C752" s="293">
        <f t="shared" si="80"/>
        <v>29.776208999999998</v>
      </c>
      <c r="D752" s="294">
        <f t="shared" si="2"/>
        <v>29.776208999999998</v>
      </c>
      <c r="E752" s="295">
        <v>3</v>
      </c>
      <c r="F752" s="295">
        <f t="shared" si="74"/>
        <v>64.473115000000007</v>
      </c>
      <c r="G752" s="297">
        <f t="shared" si="4"/>
        <v>0.7217519978226018</v>
      </c>
      <c r="H752" s="296">
        <f t="shared" si="5"/>
        <v>24.855512000000001</v>
      </c>
      <c r="I752" s="298">
        <f t="shared" si="6"/>
        <v>0.27824800217739831</v>
      </c>
      <c r="J752" s="315">
        <v>89328627</v>
      </c>
      <c r="K752" s="302">
        <v>2013</v>
      </c>
      <c r="L752" s="300" t="s">
        <v>18</v>
      </c>
      <c r="M752" s="316"/>
      <c r="N752" s="316"/>
      <c r="O752" s="316"/>
      <c r="P752" s="316">
        <v>38</v>
      </c>
      <c r="Q752" s="302">
        <v>41</v>
      </c>
      <c r="R752" s="327">
        <f t="shared" si="75"/>
        <v>39.5</v>
      </c>
      <c r="S752" s="302">
        <v>36</v>
      </c>
      <c r="T752" s="302">
        <v>52</v>
      </c>
      <c r="U752" s="328">
        <f t="shared" si="76"/>
        <v>-16</v>
      </c>
      <c r="V752" s="328">
        <f t="shared" si="77"/>
        <v>44</v>
      </c>
      <c r="W752" s="328">
        <f t="shared" si="78"/>
        <v>-4.5</v>
      </c>
      <c r="X752" s="304" t="s">
        <v>1636</v>
      </c>
      <c r="Y752" s="313" t="s">
        <v>1637</v>
      </c>
      <c r="Z752" s="313" t="s">
        <v>1547</v>
      </c>
      <c r="AA752" s="295">
        <f t="shared" si="79"/>
        <v>34.05836</v>
      </c>
      <c r="AB752" s="315">
        <v>34058360</v>
      </c>
      <c r="AC752" s="315">
        <v>64473115</v>
      </c>
      <c r="AD752" s="295">
        <f t="shared" si="47"/>
        <v>24.855512000000001</v>
      </c>
      <c r="AE752" s="315">
        <v>24855512</v>
      </c>
      <c r="AF752" s="306">
        <f t="shared" si="12"/>
        <v>11.352786666666667</v>
      </c>
      <c r="AG752" s="304"/>
      <c r="AH752" s="304"/>
      <c r="AI752" s="323" t="s">
        <v>1638</v>
      </c>
      <c r="AJ752" s="302"/>
    </row>
    <row r="753" spans="1:36">
      <c r="A753" s="325" t="s">
        <v>1416</v>
      </c>
      <c r="B753" s="315">
        <f t="shared" si="72"/>
        <v>30.450755999999998</v>
      </c>
      <c r="C753" s="293">
        <f t="shared" si="80"/>
        <v>10.150252</v>
      </c>
      <c r="D753" s="294">
        <f t="shared" si="2"/>
        <v>10.150252</v>
      </c>
      <c r="E753" s="295">
        <v>3</v>
      </c>
      <c r="F753" s="295">
        <f t="shared" si="74"/>
        <v>24.477703999999999</v>
      </c>
      <c r="G753" s="297">
        <f t="shared" si="4"/>
        <v>0.80384552685654176</v>
      </c>
      <c r="H753" s="296">
        <f t="shared" si="5"/>
        <v>5.9730519999999991</v>
      </c>
      <c r="I753" s="298">
        <f t="shared" si="6"/>
        <v>0.19615447314345824</v>
      </c>
      <c r="J753" s="315">
        <v>30450756</v>
      </c>
      <c r="K753" s="302">
        <v>2013</v>
      </c>
      <c r="L753" s="300" t="s">
        <v>18</v>
      </c>
      <c r="M753" s="316"/>
      <c r="N753" s="316"/>
      <c r="O753" s="316"/>
      <c r="P753" s="316">
        <v>80</v>
      </c>
      <c r="Q753" s="302">
        <v>66</v>
      </c>
      <c r="R753" s="327">
        <f t="shared" si="75"/>
        <v>73</v>
      </c>
      <c r="S753" s="302">
        <v>59</v>
      </c>
      <c r="T753" s="302">
        <v>70</v>
      </c>
      <c r="U753" s="328">
        <f t="shared" si="76"/>
        <v>-11</v>
      </c>
      <c r="V753" s="328">
        <f t="shared" si="77"/>
        <v>64.5</v>
      </c>
      <c r="W753" s="328">
        <f t="shared" si="78"/>
        <v>8.5</v>
      </c>
      <c r="X753" s="313" t="s">
        <v>1554</v>
      </c>
      <c r="Y753" s="313" t="s">
        <v>1774</v>
      </c>
      <c r="Z753" s="313" t="s">
        <v>1547</v>
      </c>
      <c r="AA753" s="295">
        <f t="shared" si="79"/>
        <v>8.677009</v>
      </c>
      <c r="AB753" s="315">
        <v>8677009</v>
      </c>
      <c r="AC753" s="315">
        <v>24477704</v>
      </c>
      <c r="AD753" s="295">
        <f t="shared" si="47"/>
        <v>5.973052</v>
      </c>
      <c r="AE753" s="315">
        <v>5973052</v>
      </c>
      <c r="AF753" s="306">
        <f t="shared" si="12"/>
        <v>2.8923363333333332</v>
      </c>
      <c r="AG753" s="304"/>
      <c r="AH753" s="304"/>
      <c r="AI753" s="323" t="s">
        <v>1775</v>
      </c>
      <c r="AJ753" s="302"/>
    </row>
    <row r="754" spans="1:36">
      <c r="A754" s="325" t="s">
        <v>1625</v>
      </c>
      <c r="B754" s="315">
        <f t="shared" si="72"/>
        <v>161.919318</v>
      </c>
      <c r="C754" s="293">
        <f t="shared" si="80"/>
        <v>32.383863599999998</v>
      </c>
      <c r="D754" s="294">
        <f t="shared" si="2"/>
        <v>32.383863599999998</v>
      </c>
      <c r="E754" s="295">
        <v>5</v>
      </c>
      <c r="F754" s="295">
        <f t="shared" si="74"/>
        <v>83.586447000000007</v>
      </c>
      <c r="G754" s="297">
        <f t="shared" si="4"/>
        <v>0.51622282030609845</v>
      </c>
      <c r="H754" s="296">
        <f t="shared" si="5"/>
        <v>78.332870999999997</v>
      </c>
      <c r="I754" s="298">
        <f t="shared" si="6"/>
        <v>0.4837771796939016</v>
      </c>
      <c r="J754" s="315">
        <v>161919318</v>
      </c>
      <c r="K754" s="302">
        <v>2013</v>
      </c>
      <c r="L754" s="300" t="s">
        <v>18</v>
      </c>
      <c r="M754" s="316"/>
      <c r="N754" s="316"/>
      <c r="O754" s="316"/>
      <c r="P754" s="316">
        <v>38</v>
      </c>
      <c r="Q754" s="302">
        <v>40</v>
      </c>
      <c r="R754" s="327">
        <f t="shared" si="75"/>
        <v>39</v>
      </c>
      <c r="S754" s="302">
        <v>57</v>
      </c>
      <c r="T754" s="302">
        <v>69</v>
      </c>
      <c r="U754" s="328">
        <f t="shared" si="76"/>
        <v>-12</v>
      </c>
      <c r="V754" s="328">
        <f t="shared" si="77"/>
        <v>63</v>
      </c>
      <c r="W754" s="328">
        <f t="shared" si="78"/>
        <v>-24</v>
      </c>
      <c r="X754" s="319" t="s">
        <v>1534</v>
      </c>
      <c r="Y754" s="313" t="s">
        <v>1626</v>
      </c>
      <c r="Z754" s="313" t="s">
        <v>1557</v>
      </c>
      <c r="AA754" s="295">
        <f t="shared" si="79"/>
        <v>40.272103000000001</v>
      </c>
      <c r="AB754" s="315">
        <v>40272103</v>
      </c>
      <c r="AC754" s="315">
        <v>83586447</v>
      </c>
      <c r="AD754" s="295">
        <f t="shared" si="47"/>
        <v>78.332870999999997</v>
      </c>
      <c r="AE754" s="315">
        <v>78332871</v>
      </c>
      <c r="AF754" s="306">
        <f t="shared" si="12"/>
        <v>8.0544206000000003</v>
      </c>
      <c r="AG754" s="304"/>
      <c r="AH754" s="304"/>
      <c r="AI754" s="323" t="s">
        <v>1627</v>
      </c>
      <c r="AJ754" s="302"/>
    </row>
    <row r="755" spans="1:36">
      <c r="A755" s="325" t="s">
        <v>1415</v>
      </c>
      <c r="B755" s="315">
        <f t="shared" si="72"/>
        <v>55.198284999999998</v>
      </c>
      <c r="C755" s="293">
        <f t="shared" si="80"/>
        <v>11.039657</v>
      </c>
      <c r="D755" s="294">
        <f t="shared" si="2"/>
        <v>11.039657</v>
      </c>
      <c r="E755" s="295">
        <v>5</v>
      </c>
      <c r="F755" s="295">
        <f t="shared" si="74"/>
        <v>27.298285</v>
      </c>
      <c r="G755" s="297">
        <f t="shared" si="4"/>
        <v>0.49454951363072241</v>
      </c>
      <c r="H755" s="296">
        <f t="shared" si="5"/>
        <v>27.9</v>
      </c>
      <c r="I755" s="298">
        <f t="shared" si="6"/>
        <v>0.50545048636927759</v>
      </c>
      <c r="J755" s="315">
        <v>55198285</v>
      </c>
      <c r="K755" s="302">
        <v>2013</v>
      </c>
      <c r="L755" s="300" t="s">
        <v>18</v>
      </c>
      <c r="M755" s="316"/>
      <c r="N755" s="316"/>
      <c r="O755" s="316"/>
      <c r="P755" s="316">
        <v>93</v>
      </c>
      <c r="Q755" s="302">
        <v>84</v>
      </c>
      <c r="R755" s="327">
        <f t="shared" si="75"/>
        <v>88.5</v>
      </c>
      <c r="S755" s="302">
        <v>91</v>
      </c>
      <c r="T755" s="302">
        <v>83</v>
      </c>
      <c r="U755" s="328">
        <f t="shared" si="76"/>
        <v>8</v>
      </c>
      <c r="V755" s="328">
        <f t="shared" si="77"/>
        <v>87</v>
      </c>
      <c r="W755" s="328">
        <f t="shared" si="78"/>
        <v>1.5</v>
      </c>
      <c r="X755" s="313" t="s">
        <v>1688</v>
      </c>
      <c r="Y755" s="313" t="s">
        <v>1745</v>
      </c>
      <c r="Z755" s="313" t="s">
        <v>1536</v>
      </c>
      <c r="AA755" s="295">
        <f t="shared" si="79"/>
        <v>0.26086500000000001</v>
      </c>
      <c r="AB755" s="315">
        <v>260865</v>
      </c>
      <c r="AC755" s="315">
        <v>27298285</v>
      </c>
      <c r="AD755" s="295">
        <f t="shared" si="47"/>
        <v>27.9</v>
      </c>
      <c r="AE755" s="315">
        <v>27900000</v>
      </c>
      <c r="AF755" s="306">
        <f t="shared" si="12"/>
        <v>5.2173000000000004E-2</v>
      </c>
      <c r="AG755" s="304" t="s">
        <v>1615</v>
      </c>
      <c r="AH755" s="313" t="s">
        <v>1746</v>
      </c>
      <c r="AI755" s="323" t="s">
        <v>1747</v>
      </c>
      <c r="AJ755" s="302"/>
    </row>
    <row r="756" spans="1:36">
      <c r="A756" s="325" t="s">
        <v>2299</v>
      </c>
      <c r="B756" s="315">
        <f t="shared" si="72"/>
        <v>23.198651999999999</v>
      </c>
      <c r="C756" s="293">
        <f t="shared" si="80"/>
        <v>4.6397303999999995</v>
      </c>
      <c r="D756" s="294">
        <f t="shared" si="2"/>
        <v>4.6397303999999995</v>
      </c>
      <c r="E756" s="295">
        <v>5</v>
      </c>
      <c r="F756" s="295">
        <f t="shared" si="74"/>
        <v>21.506546</v>
      </c>
      <c r="G756" s="297">
        <f t="shared" si="4"/>
        <v>0.92706015849541612</v>
      </c>
      <c r="H756" s="296">
        <f t="shared" si="5"/>
        <v>1.6921060000000001</v>
      </c>
      <c r="I756" s="298">
        <f t="shared" si="6"/>
        <v>7.2939841504583977E-2</v>
      </c>
      <c r="J756" s="315">
        <v>23198652</v>
      </c>
      <c r="K756" s="302">
        <v>2013</v>
      </c>
      <c r="L756" s="300" t="s">
        <v>18</v>
      </c>
      <c r="M756" s="316"/>
      <c r="N756" s="316"/>
      <c r="O756" s="316"/>
      <c r="P756" s="316">
        <v>85</v>
      </c>
      <c r="Q756" s="302">
        <v>68</v>
      </c>
      <c r="R756" s="327">
        <f t="shared" si="75"/>
        <v>76.5</v>
      </c>
      <c r="S756" s="302">
        <v>84</v>
      </c>
      <c r="T756" s="302">
        <v>79</v>
      </c>
      <c r="U756" s="328">
        <f t="shared" si="76"/>
        <v>5</v>
      </c>
      <c r="V756" s="328">
        <f t="shared" si="77"/>
        <v>81.5</v>
      </c>
      <c r="W756" s="328">
        <f t="shared" si="78"/>
        <v>-5</v>
      </c>
      <c r="X756" s="313" t="s">
        <v>1554</v>
      </c>
      <c r="Y756" s="313" t="s">
        <v>1581</v>
      </c>
      <c r="Z756" s="313" t="s">
        <v>1547</v>
      </c>
      <c r="AA756" s="295">
        <f t="shared" si="79"/>
        <v>0.55278799999999995</v>
      </c>
      <c r="AB756" s="315">
        <v>552788</v>
      </c>
      <c r="AC756" s="315">
        <v>21506546</v>
      </c>
      <c r="AD756" s="295">
        <f t="shared" si="47"/>
        <v>1.6921060000000001</v>
      </c>
      <c r="AE756" s="315">
        <v>1692106</v>
      </c>
      <c r="AF756" s="306">
        <f t="shared" si="12"/>
        <v>0.11055759999999999</v>
      </c>
      <c r="AG756" s="304"/>
      <c r="AH756" s="304"/>
      <c r="AI756" s="323" t="s">
        <v>2300</v>
      </c>
      <c r="AJ756" s="302"/>
    </row>
    <row r="757" spans="1:36">
      <c r="A757" s="325" t="s">
        <v>1444</v>
      </c>
      <c r="B757" s="315">
        <f t="shared" si="72"/>
        <v>99.067205999999999</v>
      </c>
      <c r="C757" s="293">
        <f t="shared" si="80"/>
        <v>18.012219272727272</v>
      </c>
      <c r="D757" s="294">
        <f t="shared" si="2"/>
        <v>18.012219272727272</v>
      </c>
      <c r="E757" s="295">
        <v>5.5</v>
      </c>
      <c r="F757" s="295">
        <f t="shared" si="74"/>
        <v>44.467207000000002</v>
      </c>
      <c r="G757" s="297">
        <f t="shared" si="4"/>
        <v>0.44885899981876953</v>
      </c>
      <c r="H757" s="296">
        <f t="shared" si="5"/>
        <v>54.6</v>
      </c>
      <c r="I757" s="298">
        <f t="shared" si="6"/>
        <v>0.5511410102753882</v>
      </c>
      <c r="J757" s="315">
        <v>99067206</v>
      </c>
      <c r="K757" s="302">
        <v>2013</v>
      </c>
      <c r="L757" s="300" t="s">
        <v>18</v>
      </c>
      <c r="M757" s="316"/>
      <c r="N757" s="316"/>
      <c r="O757" s="316"/>
      <c r="P757" s="316">
        <v>56</v>
      </c>
      <c r="Q757" s="302">
        <v>55</v>
      </c>
      <c r="R757" s="327">
        <f t="shared" si="75"/>
        <v>55.5</v>
      </c>
      <c r="S757" s="302">
        <v>89</v>
      </c>
      <c r="T757" s="302">
        <v>77</v>
      </c>
      <c r="U757" s="328">
        <f t="shared" si="76"/>
        <v>12</v>
      </c>
      <c r="V757" s="328">
        <f t="shared" si="77"/>
        <v>83</v>
      </c>
      <c r="W757" s="328">
        <f t="shared" si="78"/>
        <v>-27.5</v>
      </c>
      <c r="X757" s="313" t="s">
        <v>1554</v>
      </c>
      <c r="Y757" s="313" t="s">
        <v>1581</v>
      </c>
      <c r="Z757" s="313" t="s">
        <v>1547</v>
      </c>
      <c r="AA757" s="295">
        <f t="shared" si="79"/>
        <v>7.8464260000000001</v>
      </c>
      <c r="AB757" s="315">
        <v>7846426</v>
      </c>
      <c r="AC757" s="315">
        <v>44467207</v>
      </c>
      <c r="AD757" s="295">
        <f t="shared" si="47"/>
        <v>54.6</v>
      </c>
      <c r="AE757" s="315">
        <v>54600000</v>
      </c>
      <c r="AF757" s="306">
        <f t="shared" si="12"/>
        <v>1.4266229090909091</v>
      </c>
      <c r="AG757" s="304"/>
      <c r="AH757" s="304"/>
      <c r="AI757" s="323" t="s">
        <v>1679</v>
      </c>
      <c r="AJ757" s="302"/>
    </row>
    <row r="758" spans="1:36">
      <c r="A758" s="325" t="s">
        <v>2162</v>
      </c>
      <c r="B758" s="315">
        <f t="shared" si="72"/>
        <v>32.438988000000002</v>
      </c>
      <c r="C758" s="293">
        <f t="shared" si="80"/>
        <v>5.406498</v>
      </c>
      <c r="D758" s="294">
        <f t="shared" si="2"/>
        <v>5.406498</v>
      </c>
      <c r="E758" s="295">
        <v>6</v>
      </c>
      <c r="F758" s="295">
        <f t="shared" si="74"/>
        <v>8.8404530000000001</v>
      </c>
      <c r="G758" s="297">
        <f t="shared" si="4"/>
        <v>0.27252554857753269</v>
      </c>
      <c r="H758" s="296">
        <f t="shared" si="5"/>
        <v>23.598535000000002</v>
      </c>
      <c r="I758" s="298">
        <f t="shared" si="6"/>
        <v>0.72747445142246736</v>
      </c>
      <c r="J758" s="315">
        <v>32438988</v>
      </c>
      <c r="K758" s="302">
        <v>2013</v>
      </c>
      <c r="L758" s="300" t="s">
        <v>18</v>
      </c>
      <c r="M758" s="316"/>
      <c r="N758" s="316"/>
      <c r="O758" s="316"/>
      <c r="P758" s="316">
        <v>4</v>
      </c>
      <c r="Q758" s="302">
        <v>18</v>
      </c>
      <c r="R758" s="327">
        <f t="shared" si="75"/>
        <v>11</v>
      </c>
      <c r="S758" s="302">
        <v>24</v>
      </c>
      <c r="T758" s="302">
        <v>30</v>
      </c>
      <c r="U758" s="328">
        <f t="shared" si="76"/>
        <v>-6</v>
      </c>
      <c r="V758" s="328">
        <f t="shared" si="77"/>
        <v>27</v>
      </c>
      <c r="W758" s="328">
        <f t="shared" si="78"/>
        <v>-16</v>
      </c>
      <c r="X758" s="313" t="s">
        <v>1565</v>
      </c>
      <c r="Y758" s="313" t="s">
        <v>1565</v>
      </c>
      <c r="Z758" s="313" t="s">
        <v>1547</v>
      </c>
      <c r="AA758" s="295">
        <f t="shared" si="79"/>
        <v>4.8058779999999999</v>
      </c>
      <c r="AB758" s="315">
        <v>4805878</v>
      </c>
      <c r="AC758" s="315">
        <v>8840453</v>
      </c>
      <c r="AD758" s="295">
        <f t="shared" si="47"/>
        <v>23.598534999999998</v>
      </c>
      <c r="AE758" s="315">
        <v>23598535</v>
      </c>
      <c r="AF758" s="306">
        <f t="shared" si="12"/>
        <v>0.80097966666666665</v>
      </c>
      <c r="AG758" s="304"/>
      <c r="AH758" s="304"/>
      <c r="AI758" s="323" t="s">
        <v>2163</v>
      </c>
      <c r="AJ758" s="302"/>
    </row>
    <row r="759" spans="1:36">
      <c r="A759" s="314" t="s">
        <v>2938</v>
      </c>
      <c r="B759" s="315">
        <f t="shared" si="72"/>
        <v>32.935319</v>
      </c>
      <c r="C759" s="293">
        <f t="shared" si="80"/>
        <v>2.9941199090909092</v>
      </c>
      <c r="D759" s="294">
        <f t="shared" si="2"/>
        <v>2.9941199090909092</v>
      </c>
      <c r="E759" s="295">
        <v>11</v>
      </c>
      <c r="F759" s="295">
        <f t="shared" si="74"/>
        <v>12.235319</v>
      </c>
      <c r="G759" s="297">
        <f t="shared" si="4"/>
        <v>0.37149538463556403</v>
      </c>
      <c r="H759" s="296">
        <f t="shared" si="5"/>
        <v>19.7</v>
      </c>
      <c r="I759" s="298">
        <f t="shared" si="6"/>
        <v>0.59814207355939075</v>
      </c>
      <c r="J759" s="315">
        <v>32935319</v>
      </c>
      <c r="K759" s="302">
        <v>2013</v>
      </c>
      <c r="L759" s="300" t="s">
        <v>18</v>
      </c>
      <c r="M759" s="316"/>
      <c r="N759" s="316"/>
      <c r="O759" s="316"/>
      <c r="P759" s="316">
        <v>94</v>
      </c>
      <c r="Q759" s="302">
        <v>92</v>
      </c>
      <c r="R759" s="327">
        <f t="shared" si="75"/>
        <v>93</v>
      </c>
      <c r="S759" s="302">
        <v>73</v>
      </c>
      <c r="T759" s="302">
        <v>75</v>
      </c>
      <c r="U759" s="328">
        <f t="shared" si="76"/>
        <v>-2</v>
      </c>
      <c r="V759" s="328">
        <f t="shared" si="77"/>
        <v>74</v>
      </c>
      <c r="W759" s="328">
        <f t="shared" si="78"/>
        <v>19</v>
      </c>
      <c r="X759" s="313" t="s">
        <v>1554</v>
      </c>
      <c r="Y759" s="313" t="s">
        <v>2939</v>
      </c>
      <c r="Z759" s="313" t="s">
        <v>1541</v>
      </c>
      <c r="AA759" s="295">
        <f t="shared" si="79"/>
        <v>0.40541100000000002</v>
      </c>
      <c r="AB759" s="315">
        <v>405411</v>
      </c>
      <c r="AC759" s="315">
        <v>12235319</v>
      </c>
      <c r="AD759" s="295">
        <f t="shared" si="47"/>
        <v>19.7</v>
      </c>
      <c r="AE759" s="315">
        <v>19700000</v>
      </c>
      <c r="AF759" s="306">
        <f t="shared" si="12"/>
        <v>3.6855545454545453E-2</v>
      </c>
      <c r="AG759" s="304"/>
      <c r="AH759" s="304"/>
      <c r="AI759" s="323" t="s">
        <v>2940</v>
      </c>
      <c r="AJ759" s="302"/>
    </row>
    <row r="760" spans="1:36">
      <c r="A760" s="325" t="s">
        <v>1855</v>
      </c>
      <c r="B760" s="315">
        <f t="shared" si="72"/>
        <v>100.12987200000001</v>
      </c>
      <c r="C760" s="293">
        <f t="shared" si="80"/>
        <v>8.3441559999999999</v>
      </c>
      <c r="D760" s="294">
        <f t="shared" si="2"/>
        <v>8.3441559999999999</v>
      </c>
      <c r="E760" s="295">
        <v>12</v>
      </c>
      <c r="F760" s="295">
        <f t="shared" si="74"/>
        <v>37.709978999999997</v>
      </c>
      <c r="G760" s="297">
        <f t="shared" si="4"/>
        <v>0.37661067818003396</v>
      </c>
      <c r="H760" s="296">
        <f t="shared" si="5"/>
        <v>62.419893000000002</v>
      </c>
      <c r="I760" s="298">
        <f t="shared" si="6"/>
        <v>0.62338932181996598</v>
      </c>
      <c r="J760" s="315">
        <v>100129872</v>
      </c>
      <c r="K760" s="302">
        <v>2013</v>
      </c>
      <c r="L760" s="300" t="s">
        <v>18</v>
      </c>
      <c r="M760" s="316"/>
      <c r="N760" s="316"/>
      <c r="O760" s="316"/>
      <c r="P760" s="316">
        <v>92</v>
      </c>
      <c r="Q760" s="302">
        <v>76</v>
      </c>
      <c r="R760" s="327">
        <f t="shared" si="75"/>
        <v>84</v>
      </c>
      <c r="S760" s="302">
        <v>89</v>
      </c>
      <c r="T760" s="302">
        <v>79</v>
      </c>
      <c r="U760" s="328">
        <f t="shared" si="76"/>
        <v>10</v>
      </c>
      <c r="V760" s="328">
        <f t="shared" si="77"/>
        <v>84</v>
      </c>
      <c r="W760" s="328">
        <f t="shared" si="78"/>
        <v>0</v>
      </c>
      <c r="X760" s="313" t="s">
        <v>1554</v>
      </c>
      <c r="Y760" s="313" t="s">
        <v>1554</v>
      </c>
      <c r="Z760" s="313" t="s">
        <v>1536</v>
      </c>
      <c r="AA760" s="295">
        <f t="shared" si="79"/>
        <v>0.12843499999999999</v>
      </c>
      <c r="AB760" s="315">
        <v>128435</v>
      </c>
      <c r="AC760" s="315">
        <v>37709979</v>
      </c>
      <c r="AD760" s="295">
        <f t="shared" si="47"/>
        <v>62.419893000000002</v>
      </c>
      <c r="AE760" s="315">
        <v>62419893</v>
      </c>
      <c r="AF760" s="306">
        <f t="shared" si="12"/>
        <v>1.0702916666666666E-2</v>
      </c>
      <c r="AG760" s="304"/>
      <c r="AH760" s="304"/>
      <c r="AI760" s="323" t="s">
        <v>1856</v>
      </c>
      <c r="AJ760" s="302"/>
    </row>
    <row r="761" spans="1:36">
      <c r="A761" s="325" t="s">
        <v>1931</v>
      </c>
      <c r="B761" s="315">
        <f t="shared" si="72"/>
        <v>87.100448999999998</v>
      </c>
      <c r="C761" s="293">
        <f t="shared" si="80"/>
        <v>7.2583707500000001</v>
      </c>
      <c r="D761" s="294">
        <f t="shared" si="2"/>
        <v>7.2583707500000001</v>
      </c>
      <c r="E761" s="295">
        <v>12</v>
      </c>
      <c r="F761" s="295">
        <f t="shared" si="74"/>
        <v>15.322920999999999</v>
      </c>
      <c r="G761" s="297">
        <f t="shared" si="4"/>
        <v>0.17592241114623874</v>
      </c>
      <c r="H761" s="296">
        <f t="shared" si="5"/>
        <v>71.777528000000004</v>
      </c>
      <c r="I761" s="298">
        <f t="shared" si="6"/>
        <v>0.82407758885376126</v>
      </c>
      <c r="J761" s="315">
        <v>87100449</v>
      </c>
      <c r="K761" s="302">
        <v>2013</v>
      </c>
      <c r="L761" s="300" t="s">
        <v>18</v>
      </c>
      <c r="M761" s="316"/>
      <c r="N761" s="316"/>
      <c r="O761" s="316"/>
      <c r="P761" s="316">
        <v>69</v>
      </c>
      <c r="Q761" s="302">
        <v>55</v>
      </c>
      <c r="R761" s="327">
        <f t="shared" si="75"/>
        <v>62</v>
      </c>
      <c r="S761" s="302">
        <v>81</v>
      </c>
      <c r="T761" s="302">
        <v>82</v>
      </c>
      <c r="U761" s="328">
        <f t="shared" si="76"/>
        <v>-1</v>
      </c>
      <c r="V761" s="328">
        <f t="shared" si="77"/>
        <v>81.5</v>
      </c>
      <c r="W761" s="328">
        <f t="shared" si="78"/>
        <v>-19.5</v>
      </c>
      <c r="X761" s="318" t="s">
        <v>1636</v>
      </c>
      <c r="Y761" s="313" t="s">
        <v>1932</v>
      </c>
      <c r="Z761" s="313" t="s">
        <v>1547</v>
      </c>
      <c r="AA761" s="295">
        <f t="shared" si="79"/>
        <v>1.0762499999999999</v>
      </c>
      <c r="AB761" s="315">
        <v>1076250</v>
      </c>
      <c r="AC761" s="315">
        <v>15322921</v>
      </c>
      <c r="AD761" s="295">
        <f t="shared" si="47"/>
        <v>71.777528000000004</v>
      </c>
      <c r="AE761" s="315">
        <v>71777528</v>
      </c>
      <c r="AF761" s="306">
        <f t="shared" si="12"/>
        <v>8.9687499999999989E-2</v>
      </c>
      <c r="AG761" s="304"/>
      <c r="AH761" s="304"/>
      <c r="AI761" s="323" t="s">
        <v>1933</v>
      </c>
      <c r="AJ761" s="302"/>
    </row>
    <row r="762" spans="1:36">
      <c r="A762" s="325" t="s">
        <v>2185</v>
      </c>
      <c r="B762" s="315">
        <f t="shared" si="72"/>
        <v>68.572378</v>
      </c>
      <c r="C762" s="293">
        <f t="shared" si="80"/>
        <v>5.2747983076923077</v>
      </c>
      <c r="D762" s="294">
        <f t="shared" si="2"/>
        <v>5.2747983076923077</v>
      </c>
      <c r="E762" s="295">
        <v>13</v>
      </c>
      <c r="F762" s="295">
        <f t="shared" si="74"/>
        <v>51.872377999999998</v>
      </c>
      <c r="G762" s="297">
        <f t="shared" si="4"/>
        <v>0.75646170532397161</v>
      </c>
      <c r="H762" s="296">
        <f t="shared" si="5"/>
        <v>16.7</v>
      </c>
      <c r="I762" s="298">
        <f t="shared" si="6"/>
        <v>0.24353829467602831</v>
      </c>
      <c r="J762" s="315">
        <v>68572378</v>
      </c>
      <c r="K762" s="302">
        <v>2013</v>
      </c>
      <c r="L762" s="300" t="s">
        <v>18</v>
      </c>
      <c r="M762" s="316"/>
      <c r="N762" s="316"/>
      <c r="O762" s="316"/>
      <c r="P762" s="316">
        <v>43</v>
      </c>
      <c r="Q762" s="311">
        <v>51</v>
      </c>
      <c r="R762" s="327">
        <f t="shared" si="75"/>
        <v>47</v>
      </c>
      <c r="S762" s="302">
        <v>65</v>
      </c>
      <c r="T762" s="302">
        <v>65</v>
      </c>
      <c r="U762" s="328">
        <f t="shared" si="76"/>
        <v>0</v>
      </c>
      <c r="V762" s="328">
        <f t="shared" si="77"/>
        <v>65</v>
      </c>
      <c r="W762" s="328">
        <f t="shared" si="78"/>
        <v>-18</v>
      </c>
      <c r="X762" s="319" t="s">
        <v>1534</v>
      </c>
      <c r="Y762" s="313" t="s">
        <v>1540</v>
      </c>
      <c r="Z762" s="313" t="s">
        <v>1547</v>
      </c>
      <c r="AA762" s="295">
        <f t="shared" si="79"/>
        <v>17.118745000000001</v>
      </c>
      <c r="AB762" s="315">
        <v>17118745</v>
      </c>
      <c r="AC762" s="315">
        <v>51872378</v>
      </c>
      <c r="AD762" s="295">
        <f t="shared" si="47"/>
        <v>16.7</v>
      </c>
      <c r="AE762" s="315">
        <v>16700000</v>
      </c>
      <c r="AF762" s="306">
        <f t="shared" si="12"/>
        <v>1.3168265384615385</v>
      </c>
      <c r="AG762" s="304"/>
      <c r="AH762" s="304"/>
      <c r="AI762" s="323" t="s">
        <v>2186</v>
      </c>
      <c r="AJ762" s="302"/>
    </row>
    <row r="763" spans="1:36">
      <c r="A763" s="314" t="s">
        <v>2564</v>
      </c>
      <c r="B763" s="315">
        <f t="shared" si="72"/>
        <v>48.383671999999997</v>
      </c>
      <c r="C763" s="293">
        <f t="shared" si="80"/>
        <v>3.721820923076923</v>
      </c>
      <c r="D763" s="294">
        <f t="shared" si="2"/>
        <v>3.721820923076923</v>
      </c>
      <c r="E763" s="295">
        <v>13</v>
      </c>
      <c r="F763" s="295">
        <f t="shared" si="74"/>
        <v>25.682379999999998</v>
      </c>
      <c r="G763" s="297">
        <f t="shared" si="4"/>
        <v>0.53080675646114661</v>
      </c>
      <c r="H763" s="296">
        <f t="shared" si="5"/>
        <v>22.383292000000001</v>
      </c>
      <c r="I763" s="298">
        <f t="shared" si="6"/>
        <v>0.46262077834853049</v>
      </c>
      <c r="J763" s="315">
        <v>48383672</v>
      </c>
      <c r="K763" s="302">
        <v>2013</v>
      </c>
      <c r="L763" s="300" t="s">
        <v>18</v>
      </c>
      <c r="M763" s="316"/>
      <c r="N763" s="316"/>
      <c r="O763" s="316"/>
      <c r="P763" s="316">
        <v>27</v>
      </c>
      <c r="Q763" s="302">
        <v>34</v>
      </c>
      <c r="R763" s="327">
        <f t="shared" si="75"/>
        <v>30.5</v>
      </c>
      <c r="S763" s="302">
        <v>47</v>
      </c>
      <c r="T763" s="302">
        <v>54</v>
      </c>
      <c r="U763" s="328">
        <f t="shared" si="76"/>
        <v>-7</v>
      </c>
      <c r="V763" s="328">
        <f t="shared" si="77"/>
        <v>50.5</v>
      </c>
      <c r="W763" s="328">
        <f t="shared" si="78"/>
        <v>-20</v>
      </c>
      <c r="X763" s="313" t="s">
        <v>1565</v>
      </c>
      <c r="Y763" s="313" t="s">
        <v>1565</v>
      </c>
      <c r="Z763" s="313" t="s">
        <v>1547</v>
      </c>
      <c r="AA763" s="295">
        <f t="shared" si="79"/>
        <v>8.7541679999999999</v>
      </c>
      <c r="AB763" s="315">
        <v>8754168</v>
      </c>
      <c r="AC763" s="315">
        <v>25682380</v>
      </c>
      <c r="AD763" s="295">
        <f t="shared" si="47"/>
        <v>22.383292000000001</v>
      </c>
      <c r="AE763" s="315">
        <v>22383292</v>
      </c>
      <c r="AF763" s="306">
        <f t="shared" si="12"/>
        <v>0.67339753846153849</v>
      </c>
      <c r="AG763" s="304"/>
      <c r="AH763" s="304"/>
      <c r="AI763" s="323" t="s">
        <v>2565</v>
      </c>
      <c r="AJ763" s="302"/>
    </row>
    <row r="764" spans="1:36">
      <c r="A764" s="325" t="s">
        <v>1776</v>
      </c>
      <c r="B764" s="315">
        <f t="shared" si="72"/>
        <v>151.831537</v>
      </c>
      <c r="C764" s="293">
        <f t="shared" si="80"/>
        <v>10.122102466666666</v>
      </c>
      <c r="D764" s="294">
        <f t="shared" si="2"/>
        <v>10.122102466666666</v>
      </c>
      <c r="E764" s="295">
        <v>15</v>
      </c>
      <c r="F764" s="295">
        <f t="shared" si="74"/>
        <v>102.00301899999999</v>
      </c>
      <c r="G764" s="297">
        <f t="shared" si="4"/>
        <v>0.67181707447247929</v>
      </c>
      <c r="H764" s="296">
        <f t="shared" si="5"/>
        <v>49.828517999999995</v>
      </c>
      <c r="I764" s="298">
        <f t="shared" si="6"/>
        <v>0.32818292552752065</v>
      </c>
      <c r="J764" s="315">
        <v>151831537</v>
      </c>
      <c r="K764" s="302">
        <v>2013</v>
      </c>
      <c r="L764" s="300" t="s">
        <v>18</v>
      </c>
      <c r="M764" s="316"/>
      <c r="N764" s="316"/>
      <c r="O764" s="316"/>
      <c r="P764" s="316">
        <v>60</v>
      </c>
      <c r="Q764" s="302">
        <v>54</v>
      </c>
      <c r="R764" s="327">
        <f t="shared" si="75"/>
        <v>57</v>
      </c>
      <c r="S764" s="302">
        <v>61</v>
      </c>
      <c r="T764" s="302">
        <v>66</v>
      </c>
      <c r="U764" s="328">
        <f t="shared" si="76"/>
        <v>-5</v>
      </c>
      <c r="V764" s="328">
        <f t="shared" si="77"/>
        <v>63.5</v>
      </c>
      <c r="W764" s="328">
        <f t="shared" si="78"/>
        <v>-6.5</v>
      </c>
      <c r="X764" s="313" t="s">
        <v>1565</v>
      </c>
      <c r="Y764" s="313" t="s">
        <v>1565</v>
      </c>
      <c r="Z764" s="313" t="s">
        <v>1557</v>
      </c>
      <c r="AA764" s="295">
        <f t="shared" si="79"/>
        <v>32.055177</v>
      </c>
      <c r="AB764" s="315">
        <v>32055177</v>
      </c>
      <c r="AC764" s="315">
        <v>102003019</v>
      </c>
      <c r="AD764" s="295">
        <f t="shared" si="47"/>
        <v>49.828518000000003</v>
      </c>
      <c r="AE764" s="315">
        <v>49828518</v>
      </c>
      <c r="AF764" s="306">
        <f t="shared" si="12"/>
        <v>2.1370118000000002</v>
      </c>
      <c r="AG764" s="304"/>
      <c r="AH764" s="304"/>
      <c r="AI764" s="323" t="s">
        <v>1777</v>
      </c>
      <c r="AJ764" s="302"/>
    </row>
    <row r="765" spans="1:36">
      <c r="A765" s="325" t="s">
        <v>1788</v>
      </c>
      <c r="B765" s="315">
        <f t="shared" si="72"/>
        <v>146.42818</v>
      </c>
      <c r="C765" s="293">
        <f t="shared" si="80"/>
        <v>9.7618786666666661</v>
      </c>
      <c r="D765" s="294">
        <f t="shared" si="2"/>
        <v>9.7618786666666661</v>
      </c>
      <c r="E765" s="295">
        <v>15</v>
      </c>
      <c r="F765" s="295">
        <f t="shared" si="74"/>
        <v>71.62818</v>
      </c>
      <c r="G765" s="297">
        <f t="shared" si="4"/>
        <v>0.48916936616981788</v>
      </c>
      <c r="H765" s="296">
        <f t="shared" si="5"/>
        <v>74.8</v>
      </c>
      <c r="I765" s="298">
        <f t="shared" si="6"/>
        <v>0.51083063383018212</v>
      </c>
      <c r="J765" s="315">
        <v>146428180</v>
      </c>
      <c r="K765" s="302">
        <v>2013</v>
      </c>
      <c r="L765" s="300" t="s">
        <v>18</v>
      </c>
      <c r="M765" s="316"/>
      <c r="N765" s="316"/>
      <c r="O765" s="316"/>
      <c r="P765" s="316">
        <v>65</v>
      </c>
      <c r="Q765" s="302">
        <v>57</v>
      </c>
      <c r="R765" s="327">
        <f t="shared" si="75"/>
        <v>61</v>
      </c>
      <c r="S765" s="302">
        <v>56</v>
      </c>
      <c r="T765" s="302">
        <v>69</v>
      </c>
      <c r="U765" s="328">
        <f t="shared" si="76"/>
        <v>-13</v>
      </c>
      <c r="V765" s="328">
        <f t="shared" si="77"/>
        <v>62.5</v>
      </c>
      <c r="W765" s="328">
        <f t="shared" si="78"/>
        <v>-1.5</v>
      </c>
      <c r="X765" s="313" t="s">
        <v>1402</v>
      </c>
      <c r="Y765" s="313" t="s">
        <v>1789</v>
      </c>
      <c r="Z765" s="313" t="s">
        <v>1541</v>
      </c>
      <c r="AA765" s="295">
        <f t="shared" si="79"/>
        <v>28.40231</v>
      </c>
      <c r="AB765" s="315">
        <v>28402310</v>
      </c>
      <c r="AC765" s="315">
        <v>71628180</v>
      </c>
      <c r="AD765" s="295">
        <f t="shared" si="47"/>
        <v>74.8</v>
      </c>
      <c r="AE765" s="315">
        <v>74800000</v>
      </c>
      <c r="AF765" s="306">
        <f t="shared" si="12"/>
        <v>1.8934873333333333</v>
      </c>
      <c r="AG765" s="304"/>
      <c r="AH765" s="304"/>
      <c r="AI765" s="323" t="s">
        <v>1790</v>
      </c>
      <c r="AJ765" s="302"/>
    </row>
    <row r="766" spans="1:36">
      <c r="A766" s="314" t="s">
        <v>4936</v>
      </c>
      <c r="B766" s="315">
        <f t="shared" si="72"/>
        <v>1.1626368</v>
      </c>
      <c r="C766" s="293">
        <f t="shared" si="80"/>
        <v>7.7509120000000001E-2</v>
      </c>
      <c r="D766" s="294">
        <f t="shared" si="2"/>
        <v>7.7509120000000001E-2</v>
      </c>
      <c r="E766" s="295">
        <v>15</v>
      </c>
      <c r="F766" s="295">
        <f t="shared" si="74"/>
        <v>1.1626350000000001</v>
      </c>
      <c r="G766" s="297">
        <f t="shared" si="4"/>
        <v>0.99999845179509206</v>
      </c>
      <c r="H766" s="296">
        <f t="shared" si="5"/>
        <v>1.8</v>
      </c>
      <c r="I766" s="298">
        <f t="shared" si="6"/>
        <v>1.5482049080159856</v>
      </c>
      <c r="J766" s="315">
        <f>SUM(AC766+AD766)</f>
        <v>1162636.8</v>
      </c>
      <c r="K766" s="302">
        <v>2013</v>
      </c>
      <c r="L766" s="300" t="s">
        <v>18</v>
      </c>
      <c r="M766" s="316"/>
      <c r="N766" s="316"/>
      <c r="O766" s="316"/>
      <c r="P766" s="316">
        <v>22</v>
      </c>
      <c r="Q766" s="302">
        <v>41</v>
      </c>
      <c r="R766" s="327">
        <f t="shared" si="75"/>
        <v>31.5</v>
      </c>
      <c r="S766" s="302">
        <v>48</v>
      </c>
      <c r="T766" s="302">
        <v>59</v>
      </c>
      <c r="U766" s="328">
        <f t="shared" si="76"/>
        <v>-11</v>
      </c>
      <c r="V766" s="328">
        <f t="shared" si="77"/>
        <v>53.5</v>
      </c>
      <c r="W766" s="328">
        <f t="shared" si="78"/>
        <v>-22</v>
      </c>
      <c r="X766" s="313" t="s">
        <v>1554</v>
      </c>
      <c r="Y766" s="313" t="s">
        <v>1826</v>
      </c>
      <c r="Z766" s="313" t="s">
        <v>1541</v>
      </c>
      <c r="AA766" s="295">
        <f t="shared" si="79"/>
        <v>0.52011600000000002</v>
      </c>
      <c r="AB766" s="315">
        <v>520116</v>
      </c>
      <c r="AC766" s="315">
        <v>1162635</v>
      </c>
      <c r="AD766" s="295">
        <f t="shared" si="47"/>
        <v>1.8</v>
      </c>
      <c r="AE766" s="315">
        <v>1800000</v>
      </c>
      <c r="AF766" s="306">
        <f t="shared" si="12"/>
        <v>3.4674400000000001E-2</v>
      </c>
      <c r="AG766" s="304"/>
      <c r="AH766" s="304"/>
      <c r="AI766" s="323" t="s">
        <v>4937</v>
      </c>
      <c r="AJ766" s="302"/>
    </row>
    <row r="767" spans="1:36">
      <c r="A767" s="325" t="s">
        <v>2127</v>
      </c>
      <c r="B767" s="315">
        <f t="shared" si="72"/>
        <v>97.542952</v>
      </c>
      <c r="C767" s="293">
        <f t="shared" si="80"/>
        <v>5.7378207058823527</v>
      </c>
      <c r="D767" s="294">
        <f t="shared" si="2"/>
        <v>5.7378207058823527</v>
      </c>
      <c r="E767" s="295">
        <v>17</v>
      </c>
      <c r="F767" s="295">
        <f t="shared" si="74"/>
        <v>54.239856000000003</v>
      </c>
      <c r="G767" s="297">
        <f t="shared" si="4"/>
        <v>0.55606125186779265</v>
      </c>
      <c r="H767" s="296">
        <f t="shared" si="5"/>
        <v>43.303096000000004</v>
      </c>
      <c r="I767" s="298">
        <f t="shared" si="6"/>
        <v>0.44393874813220746</v>
      </c>
      <c r="J767" s="315">
        <v>97542952</v>
      </c>
      <c r="K767" s="302">
        <v>2013</v>
      </c>
      <c r="L767" s="300" t="s">
        <v>18</v>
      </c>
      <c r="M767" s="316"/>
      <c r="N767" s="316"/>
      <c r="O767" s="316"/>
      <c r="P767" s="316">
        <v>62</v>
      </c>
      <c r="Q767" s="302">
        <v>57</v>
      </c>
      <c r="R767" s="327">
        <f t="shared" si="75"/>
        <v>59.5</v>
      </c>
      <c r="S767" s="302">
        <v>63</v>
      </c>
      <c r="T767" s="302">
        <v>74</v>
      </c>
      <c r="U767" s="328">
        <f t="shared" si="76"/>
        <v>-11</v>
      </c>
      <c r="V767" s="328">
        <f t="shared" si="77"/>
        <v>68.5</v>
      </c>
      <c r="W767" s="328">
        <f t="shared" si="78"/>
        <v>-9</v>
      </c>
      <c r="X767" s="319" t="s">
        <v>1534</v>
      </c>
      <c r="Y767" s="313" t="s">
        <v>1626</v>
      </c>
      <c r="Z767" s="313" t="s">
        <v>1547</v>
      </c>
      <c r="AA767" s="295">
        <f t="shared" si="79"/>
        <v>25.775846999999999</v>
      </c>
      <c r="AB767" s="315">
        <v>25775847</v>
      </c>
      <c r="AC767" s="315">
        <v>54239856</v>
      </c>
      <c r="AD767" s="295">
        <f t="shared" si="47"/>
        <v>43.303095999999996</v>
      </c>
      <c r="AE767" s="315">
        <v>43303096</v>
      </c>
      <c r="AF767" s="306">
        <f t="shared" si="12"/>
        <v>1.516226294117647</v>
      </c>
      <c r="AG767" s="304"/>
      <c r="AH767" s="304"/>
      <c r="AI767" s="323" t="s">
        <v>2128</v>
      </c>
      <c r="AJ767" s="302"/>
    </row>
    <row r="768" spans="1:36">
      <c r="A768" s="325" t="s">
        <v>2411</v>
      </c>
      <c r="B768" s="315">
        <f t="shared" si="72"/>
        <v>71.625195000000005</v>
      </c>
      <c r="C768" s="293">
        <f t="shared" si="80"/>
        <v>4.2132467647058824</v>
      </c>
      <c r="D768" s="294">
        <f t="shared" si="2"/>
        <v>4.2132467647058824</v>
      </c>
      <c r="E768" s="295">
        <v>17</v>
      </c>
      <c r="F768" s="295">
        <f t="shared" si="74"/>
        <v>70.525194999999997</v>
      </c>
      <c r="G768" s="297">
        <f t="shared" si="4"/>
        <v>0.98464227566849893</v>
      </c>
      <c r="H768" s="296">
        <f t="shared" si="5"/>
        <v>1.1000000000000001</v>
      </c>
      <c r="I768" s="298">
        <f t="shared" si="6"/>
        <v>1.5357724331500948E-2</v>
      </c>
      <c r="J768" s="315">
        <v>71625195</v>
      </c>
      <c r="K768" s="302">
        <v>2013</v>
      </c>
      <c r="L768" s="300" t="s">
        <v>18</v>
      </c>
      <c r="M768" s="316"/>
      <c r="N768" s="316"/>
      <c r="O768" s="316"/>
      <c r="P768" s="316">
        <v>68</v>
      </c>
      <c r="Q768" s="302">
        <v>59</v>
      </c>
      <c r="R768" s="327">
        <f t="shared" si="75"/>
        <v>63.5</v>
      </c>
      <c r="S768" s="302">
        <v>84</v>
      </c>
      <c r="T768" s="302">
        <v>60</v>
      </c>
      <c r="U768" s="328">
        <f t="shared" si="76"/>
        <v>24</v>
      </c>
      <c r="V768" s="328">
        <f t="shared" si="77"/>
        <v>72</v>
      </c>
      <c r="W768" s="328">
        <f t="shared" si="78"/>
        <v>-8.5</v>
      </c>
      <c r="X768" s="313" t="s">
        <v>1554</v>
      </c>
      <c r="Y768" s="313" t="s">
        <v>1581</v>
      </c>
      <c r="Z768" s="313" t="s">
        <v>1557</v>
      </c>
      <c r="AA768" s="295">
        <f t="shared" si="79"/>
        <v>30.107555000000001</v>
      </c>
      <c r="AB768" s="315">
        <v>30107555</v>
      </c>
      <c r="AC768" s="315">
        <v>70525195</v>
      </c>
      <c r="AD768" s="295">
        <f t="shared" si="47"/>
        <v>1.1000000000000001</v>
      </c>
      <c r="AE768" s="315">
        <v>1100000</v>
      </c>
      <c r="AF768" s="306">
        <f t="shared" si="12"/>
        <v>1.7710326470588236</v>
      </c>
      <c r="AG768" s="304"/>
      <c r="AH768" s="304"/>
      <c r="AI768" s="323" t="s">
        <v>2412</v>
      </c>
      <c r="AJ768" s="302"/>
    </row>
    <row r="769" spans="1:36">
      <c r="A769" s="325" t="s">
        <v>2157</v>
      </c>
      <c r="B769" s="315">
        <f t="shared" si="72"/>
        <v>97.505481000000003</v>
      </c>
      <c r="C769" s="293">
        <f t="shared" si="80"/>
        <v>5.4169711666666664</v>
      </c>
      <c r="D769" s="294">
        <f t="shared" si="2"/>
        <v>5.4169711666666664</v>
      </c>
      <c r="E769" s="295">
        <v>18</v>
      </c>
      <c r="F769" s="295">
        <f t="shared" si="74"/>
        <v>33.405481000000002</v>
      </c>
      <c r="G769" s="297">
        <f t="shared" si="4"/>
        <v>0.34260105849844485</v>
      </c>
      <c r="H769" s="296">
        <f t="shared" si="5"/>
        <v>64.100000000000009</v>
      </c>
      <c r="I769" s="298">
        <f t="shared" si="6"/>
        <v>0.6573989415015552</v>
      </c>
      <c r="J769" s="315">
        <v>97505481</v>
      </c>
      <c r="K769" s="302">
        <v>2013</v>
      </c>
      <c r="L769" s="300" t="s">
        <v>18</v>
      </c>
      <c r="M769" s="316"/>
      <c r="N769" s="316"/>
      <c r="O769" s="316"/>
      <c r="P769" s="316">
        <v>91</v>
      </c>
      <c r="Q769" s="302">
        <v>78</v>
      </c>
      <c r="R769" s="327">
        <f t="shared" si="75"/>
        <v>84.5</v>
      </c>
      <c r="S769" s="302">
        <v>77</v>
      </c>
      <c r="T769" s="302">
        <v>76</v>
      </c>
      <c r="U769" s="328">
        <f t="shared" si="76"/>
        <v>1</v>
      </c>
      <c r="V769" s="328">
        <f t="shared" si="77"/>
        <v>76.5</v>
      </c>
      <c r="W769" s="328">
        <f t="shared" si="78"/>
        <v>8</v>
      </c>
      <c r="X769" s="313" t="s">
        <v>1554</v>
      </c>
      <c r="Y769" s="313" t="s">
        <v>1581</v>
      </c>
      <c r="Z769" s="313" t="s">
        <v>1547</v>
      </c>
      <c r="AA769" s="295">
        <f t="shared" si="79"/>
        <v>0.61206400000000005</v>
      </c>
      <c r="AB769" s="315">
        <v>612064</v>
      </c>
      <c r="AC769" s="315">
        <v>33405481</v>
      </c>
      <c r="AD769" s="295">
        <f t="shared" si="47"/>
        <v>64.099999999999994</v>
      </c>
      <c r="AE769" s="315">
        <v>64100000</v>
      </c>
      <c r="AF769" s="306">
        <f t="shared" si="12"/>
        <v>3.4003555555555558E-2</v>
      </c>
      <c r="AG769" s="304" t="s">
        <v>1615</v>
      </c>
      <c r="AH769" s="313" t="s">
        <v>2158</v>
      </c>
      <c r="AI769" s="323" t="s">
        <v>2159</v>
      </c>
      <c r="AJ769" s="302"/>
    </row>
    <row r="770" spans="1:36">
      <c r="A770" s="325" t="s">
        <v>2469</v>
      </c>
      <c r="B770" s="315">
        <f t="shared" si="72"/>
        <v>76.586315999999997</v>
      </c>
      <c r="C770" s="293">
        <f t="shared" si="80"/>
        <v>4.0308587368421049</v>
      </c>
      <c r="D770" s="294">
        <f t="shared" si="2"/>
        <v>4.0308587368421049</v>
      </c>
      <c r="E770" s="295">
        <v>19</v>
      </c>
      <c r="F770" s="295">
        <f t="shared" si="74"/>
        <v>21.488481</v>
      </c>
      <c r="G770" s="297">
        <f t="shared" si="4"/>
        <v>0.28057859578987976</v>
      </c>
      <c r="H770" s="296">
        <f t="shared" si="5"/>
        <v>55.097834999999996</v>
      </c>
      <c r="I770" s="298">
        <f t="shared" si="6"/>
        <v>0.71942140421012024</v>
      </c>
      <c r="J770" s="315">
        <v>76586316</v>
      </c>
      <c r="K770" s="302">
        <v>2013</v>
      </c>
      <c r="L770" s="300" t="s">
        <v>18</v>
      </c>
      <c r="M770" s="316"/>
      <c r="N770" s="316"/>
      <c r="O770" s="316"/>
      <c r="P770" s="316">
        <v>46</v>
      </c>
      <c r="Q770" s="302">
        <v>53</v>
      </c>
      <c r="R770" s="327">
        <f t="shared" si="75"/>
        <v>49.5</v>
      </c>
      <c r="S770" s="302">
        <v>74</v>
      </c>
      <c r="T770" s="302">
        <v>73</v>
      </c>
      <c r="U770" s="328">
        <f t="shared" si="76"/>
        <v>1</v>
      </c>
      <c r="V770" s="328">
        <f t="shared" si="77"/>
        <v>73.5</v>
      </c>
      <c r="W770" s="328">
        <f t="shared" si="78"/>
        <v>-24</v>
      </c>
      <c r="X770" s="313" t="s">
        <v>1554</v>
      </c>
      <c r="Y770" s="313" t="s">
        <v>2470</v>
      </c>
      <c r="Z770" s="313" t="s">
        <v>1541</v>
      </c>
      <c r="AA770" s="295">
        <f t="shared" si="79"/>
        <v>0.105005</v>
      </c>
      <c r="AB770" s="315">
        <v>105005</v>
      </c>
      <c r="AC770" s="315">
        <v>21488481</v>
      </c>
      <c r="AD770" s="295">
        <f t="shared" si="47"/>
        <v>55.097835000000003</v>
      </c>
      <c r="AE770" s="315">
        <v>55097835</v>
      </c>
      <c r="AF770" s="306">
        <f t="shared" si="12"/>
        <v>5.5265789473684214E-3</v>
      </c>
      <c r="AG770" s="304"/>
      <c r="AH770" s="304"/>
      <c r="AI770" s="323" t="s">
        <v>2471</v>
      </c>
      <c r="AJ770" s="302"/>
    </row>
    <row r="771" spans="1:36">
      <c r="A771" s="325" t="s">
        <v>979</v>
      </c>
      <c r="B771" s="315">
        <f t="shared" si="72"/>
        <v>318.00014399999998</v>
      </c>
      <c r="C771" s="293">
        <f t="shared" si="80"/>
        <v>15.900007199999999</v>
      </c>
      <c r="D771" s="294">
        <f t="shared" si="2"/>
        <v>15.900007199999999</v>
      </c>
      <c r="E771" s="296">
        <v>20</v>
      </c>
      <c r="F771" s="295">
        <f t="shared" si="74"/>
        <v>137.40014099999999</v>
      </c>
      <c r="G771" s="297">
        <f t="shared" si="4"/>
        <v>0.43207571943741008</v>
      </c>
      <c r="H771" s="296">
        <f t="shared" si="5"/>
        <v>180.6</v>
      </c>
      <c r="I771" s="298">
        <f t="shared" si="6"/>
        <v>0.56792427112863197</v>
      </c>
      <c r="J771" s="315">
        <v>318000144</v>
      </c>
      <c r="K771" s="302">
        <v>2013</v>
      </c>
      <c r="L771" s="300" t="s">
        <v>18</v>
      </c>
      <c r="M771" s="316"/>
      <c r="N771" s="316"/>
      <c r="O771" s="316"/>
      <c r="P771" s="316">
        <v>86</v>
      </c>
      <c r="Q771" s="302">
        <v>68</v>
      </c>
      <c r="R771" s="327">
        <f t="shared" si="75"/>
        <v>77</v>
      </c>
      <c r="S771" s="302">
        <v>82</v>
      </c>
      <c r="T771" s="302">
        <v>78</v>
      </c>
      <c r="U771" s="328">
        <f t="shared" si="76"/>
        <v>4</v>
      </c>
      <c r="V771" s="328">
        <f t="shared" si="77"/>
        <v>80</v>
      </c>
      <c r="W771" s="328">
        <f t="shared" si="78"/>
        <v>-3</v>
      </c>
      <c r="X771" s="313" t="s">
        <v>1688</v>
      </c>
      <c r="Y771" s="313" t="s">
        <v>1689</v>
      </c>
      <c r="Z771" s="313" t="s">
        <v>1536</v>
      </c>
      <c r="AA771" s="295">
        <f t="shared" si="79"/>
        <v>41.855325999999998</v>
      </c>
      <c r="AB771" s="315">
        <v>41855326</v>
      </c>
      <c r="AC771" s="315">
        <v>137400141</v>
      </c>
      <c r="AD771" s="295">
        <f t="shared" si="47"/>
        <v>180.6</v>
      </c>
      <c r="AE771" s="315">
        <v>180600000</v>
      </c>
      <c r="AF771" s="306">
        <f t="shared" si="12"/>
        <v>2.0927663000000001</v>
      </c>
      <c r="AG771" s="304"/>
      <c r="AH771" s="304"/>
      <c r="AI771" s="323" t="s">
        <v>1690</v>
      </c>
      <c r="AJ771" s="302"/>
    </row>
    <row r="772" spans="1:36">
      <c r="A772" s="325" t="s">
        <v>1799</v>
      </c>
      <c r="B772" s="315">
        <f t="shared" si="72"/>
        <v>187.73320200000001</v>
      </c>
      <c r="C772" s="293">
        <f t="shared" si="80"/>
        <v>9.3866601000000003</v>
      </c>
      <c r="D772" s="294">
        <f t="shared" si="2"/>
        <v>9.3866601000000003</v>
      </c>
      <c r="E772" s="296">
        <v>20</v>
      </c>
      <c r="F772" s="295">
        <f t="shared" si="74"/>
        <v>56.671993000000001</v>
      </c>
      <c r="G772" s="297">
        <f t="shared" si="4"/>
        <v>0.30187517389704993</v>
      </c>
      <c r="H772" s="296">
        <f t="shared" si="5"/>
        <v>131.06120900000002</v>
      </c>
      <c r="I772" s="298">
        <f t="shared" si="6"/>
        <v>0.69812482610295012</v>
      </c>
      <c r="J772" s="315">
        <v>187733202</v>
      </c>
      <c r="K772" s="302">
        <v>2013</v>
      </c>
      <c r="L772" s="300" t="s">
        <v>18</v>
      </c>
      <c r="M772" s="316"/>
      <c r="N772" s="316"/>
      <c r="O772" s="316"/>
      <c r="P772" s="316">
        <v>96</v>
      </c>
      <c r="Q772" s="302">
        <v>97</v>
      </c>
      <c r="R772" s="327">
        <f t="shared" si="75"/>
        <v>96.5</v>
      </c>
      <c r="S772" s="302">
        <v>90</v>
      </c>
      <c r="T772" s="302">
        <v>80</v>
      </c>
      <c r="U772" s="328">
        <f t="shared" si="76"/>
        <v>10</v>
      </c>
      <c r="V772" s="328">
        <f t="shared" si="77"/>
        <v>85</v>
      </c>
      <c r="W772" s="328">
        <f t="shared" si="78"/>
        <v>11.5</v>
      </c>
      <c r="X772" s="313" t="s">
        <v>1688</v>
      </c>
      <c r="Y772" s="313" t="s">
        <v>1745</v>
      </c>
      <c r="Z772" s="313" t="s">
        <v>1541</v>
      </c>
      <c r="AA772" s="295">
        <f t="shared" si="79"/>
        <v>0.92371499999999995</v>
      </c>
      <c r="AB772" s="315">
        <v>923715</v>
      </c>
      <c r="AC772" s="315">
        <v>56671993</v>
      </c>
      <c r="AD772" s="295">
        <f t="shared" si="47"/>
        <v>131.06120899999999</v>
      </c>
      <c r="AE772" s="315">
        <v>131061209</v>
      </c>
      <c r="AF772" s="306">
        <f t="shared" si="12"/>
        <v>4.6185749999999998E-2</v>
      </c>
      <c r="AG772" s="304" t="s">
        <v>1615</v>
      </c>
      <c r="AH772" s="313" t="s">
        <v>1800</v>
      </c>
      <c r="AI772" s="323" t="s">
        <v>1801</v>
      </c>
      <c r="AJ772" s="302"/>
    </row>
    <row r="773" spans="1:36">
      <c r="A773" s="314" t="s">
        <v>2514</v>
      </c>
      <c r="B773" s="315">
        <f t="shared" si="72"/>
        <v>78.378743999999998</v>
      </c>
      <c r="C773" s="293">
        <f t="shared" si="80"/>
        <v>3.9189371999999998</v>
      </c>
      <c r="D773" s="294">
        <f t="shared" si="2"/>
        <v>3.9189371999999998</v>
      </c>
      <c r="E773" s="296">
        <v>20</v>
      </c>
      <c r="F773" s="295">
        <f t="shared" si="74"/>
        <v>32.015787000000003</v>
      </c>
      <c r="G773" s="297">
        <f t="shared" si="4"/>
        <v>0.40847537694658648</v>
      </c>
      <c r="H773" s="296">
        <f t="shared" si="5"/>
        <v>46.362957000000002</v>
      </c>
      <c r="I773" s="298">
        <f t="shared" si="6"/>
        <v>0.59152462305341358</v>
      </c>
      <c r="J773" s="315">
        <v>78378744</v>
      </c>
      <c r="K773" s="302">
        <v>2013</v>
      </c>
      <c r="L773" s="300" t="s">
        <v>18</v>
      </c>
      <c r="M773" s="316"/>
      <c r="N773" s="316"/>
      <c r="O773" s="316"/>
      <c r="P773" s="316">
        <v>4</v>
      </c>
      <c r="Q773" s="302">
        <v>11</v>
      </c>
      <c r="R773" s="327">
        <f t="shared" si="75"/>
        <v>7.5</v>
      </c>
      <c r="S773" s="302">
        <v>39</v>
      </c>
      <c r="T773" s="302">
        <v>25</v>
      </c>
      <c r="U773" s="328">
        <f t="shared" si="76"/>
        <v>14</v>
      </c>
      <c r="V773" s="328">
        <f t="shared" si="77"/>
        <v>32</v>
      </c>
      <c r="W773" s="328">
        <f t="shared" si="78"/>
        <v>-24.5</v>
      </c>
      <c r="X773" s="313" t="s">
        <v>1565</v>
      </c>
      <c r="Y773" s="313" t="s">
        <v>2515</v>
      </c>
      <c r="Z773" s="313" t="s">
        <v>1557</v>
      </c>
      <c r="AA773" s="295">
        <f t="shared" si="79"/>
        <v>14.157367000000001</v>
      </c>
      <c r="AB773" s="315">
        <v>14157367</v>
      </c>
      <c r="AC773" s="315">
        <v>32015787</v>
      </c>
      <c r="AD773" s="295">
        <f t="shared" si="47"/>
        <v>46.362957000000002</v>
      </c>
      <c r="AE773" s="315">
        <v>46362957</v>
      </c>
      <c r="AF773" s="306">
        <f t="shared" si="12"/>
        <v>0.70786835000000004</v>
      </c>
      <c r="AG773" s="304"/>
      <c r="AH773" s="304"/>
      <c r="AI773" s="323" t="s">
        <v>2516</v>
      </c>
      <c r="AJ773" s="302"/>
    </row>
    <row r="774" spans="1:36">
      <c r="A774" s="314" t="s">
        <v>3129</v>
      </c>
      <c r="B774" s="315">
        <f t="shared" si="72"/>
        <v>53.125354000000002</v>
      </c>
      <c r="C774" s="293">
        <f t="shared" si="80"/>
        <v>2.6562676999999999</v>
      </c>
      <c r="D774" s="294">
        <f t="shared" si="2"/>
        <v>2.6562676999999999</v>
      </c>
      <c r="E774" s="296">
        <v>20</v>
      </c>
      <c r="F774" s="295">
        <f t="shared" si="74"/>
        <v>51.975354000000003</v>
      </c>
      <c r="G774" s="297">
        <f t="shared" si="4"/>
        <v>0.9783530854213226</v>
      </c>
      <c r="H774" s="296">
        <f t="shared" si="5"/>
        <v>1.1499999999999999</v>
      </c>
      <c r="I774" s="298">
        <f t="shared" si="6"/>
        <v>2.1646914578677443E-2</v>
      </c>
      <c r="J774" s="315">
        <v>53125354</v>
      </c>
      <c r="K774" s="302">
        <v>2013</v>
      </c>
      <c r="L774" s="300" t="s">
        <v>18</v>
      </c>
      <c r="M774" s="316"/>
      <c r="N774" s="316"/>
      <c r="O774" s="316"/>
      <c r="P774" s="316">
        <v>15</v>
      </c>
      <c r="Q774" s="302">
        <v>26</v>
      </c>
      <c r="R774" s="327">
        <f t="shared" si="75"/>
        <v>20.5</v>
      </c>
      <c r="S774" s="302">
        <v>66</v>
      </c>
      <c r="T774" s="302">
        <v>27</v>
      </c>
      <c r="U774" s="328">
        <f t="shared" si="76"/>
        <v>39</v>
      </c>
      <c r="V774" s="328">
        <f t="shared" si="77"/>
        <v>46.5</v>
      </c>
      <c r="W774" s="328">
        <f t="shared" si="78"/>
        <v>-26</v>
      </c>
      <c r="X774" s="313" t="s">
        <v>1554</v>
      </c>
      <c r="Y774" s="313" t="s">
        <v>1554</v>
      </c>
      <c r="Z774" s="313" t="s">
        <v>1541</v>
      </c>
      <c r="AA774" s="295">
        <f t="shared" si="79"/>
        <v>21.641679</v>
      </c>
      <c r="AB774" s="315">
        <v>21641679</v>
      </c>
      <c r="AC774" s="315">
        <v>51975354</v>
      </c>
      <c r="AD774" s="295">
        <f t="shared" si="47"/>
        <v>1.1499999999999999</v>
      </c>
      <c r="AE774" s="315">
        <v>1150000</v>
      </c>
      <c r="AF774" s="306">
        <f t="shared" si="12"/>
        <v>1.0820839499999999</v>
      </c>
      <c r="AG774" s="304"/>
      <c r="AH774" s="304"/>
      <c r="AI774" s="323" t="s">
        <v>3130</v>
      </c>
      <c r="AJ774" s="302"/>
    </row>
    <row r="775" spans="1:36">
      <c r="A775" s="314" t="s">
        <v>3292</v>
      </c>
      <c r="B775" s="315">
        <f t="shared" si="72"/>
        <v>47.241945000000001</v>
      </c>
      <c r="C775" s="293">
        <f t="shared" si="80"/>
        <v>2.3620972500000001</v>
      </c>
      <c r="D775" s="294">
        <f t="shared" si="2"/>
        <v>2.3620972500000001</v>
      </c>
      <c r="E775" s="296">
        <v>20</v>
      </c>
      <c r="F775" s="295">
        <f t="shared" si="74"/>
        <v>34.341945000000003</v>
      </c>
      <c r="G775" s="297">
        <f t="shared" si="4"/>
        <v>0.72693757634237965</v>
      </c>
      <c r="H775" s="296">
        <f t="shared" si="5"/>
        <v>12.9</v>
      </c>
      <c r="I775" s="298">
        <f t="shared" si="6"/>
        <v>0.27306242365762035</v>
      </c>
      <c r="J775" s="315">
        <v>47241945</v>
      </c>
      <c r="K775" s="302">
        <v>2013</v>
      </c>
      <c r="L775" s="300" t="s">
        <v>18</v>
      </c>
      <c r="M775" s="316"/>
      <c r="N775" s="316"/>
      <c r="O775" s="316"/>
      <c r="P775" s="316">
        <v>19</v>
      </c>
      <c r="Q775" s="302">
        <v>31</v>
      </c>
      <c r="R775" s="327">
        <f t="shared" si="75"/>
        <v>25</v>
      </c>
      <c r="S775" s="302">
        <v>41</v>
      </c>
      <c r="T775" s="302">
        <v>46</v>
      </c>
      <c r="U775" s="328">
        <f t="shared" si="76"/>
        <v>-5</v>
      </c>
      <c r="V775" s="328">
        <f t="shared" si="77"/>
        <v>43.5</v>
      </c>
      <c r="W775" s="328">
        <f t="shared" si="78"/>
        <v>-18.5</v>
      </c>
      <c r="X775" s="313" t="s">
        <v>1432</v>
      </c>
      <c r="Y775" s="313" t="s">
        <v>1432</v>
      </c>
      <c r="Z775" s="313" t="s">
        <v>1557</v>
      </c>
      <c r="AA775" s="295">
        <f t="shared" si="79"/>
        <v>21.74447</v>
      </c>
      <c r="AB775" s="315">
        <v>21744470</v>
      </c>
      <c r="AC775" s="315">
        <v>34341945</v>
      </c>
      <c r="AD775" s="295">
        <f t="shared" si="47"/>
        <v>12.9</v>
      </c>
      <c r="AE775" s="315">
        <v>12900000</v>
      </c>
      <c r="AF775" s="306">
        <f t="shared" si="12"/>
        <v>1.0872234999999999</v>
      </c>
      <c r="AG775" s="304"/>
      <c r="AH775" s="304"/>
      <c r="AI775" s="323" t="s">
        <v>3293</v>
      </c>
      <c r="AJ775" s="302"/>
    </row>
    <row r="776" spans="1:36">
      <c r="A776" s="314" t="s">
        <v>3343</v>
      </c>
      <c r="B776" s="315">
        <f t="shared" si="72"/>
        <v>46.089286999999999</v>
      </c>
      <c r="C776" s="293">
        <f t="shared" si="80"/>
        <v>2.3044643499999999</v>
      </c>
      <c r="D776" s="294">
        <f t="shared" si="2"/>
        <v>2.3044643499999999</v>
      </c>
      <c r="E776" s="296">
        <v>20</v>
      </c>
      <c r="F776" s="295">
        <f t="shared" si="74"/>
        <v>26.004850999999999</v>
      </c>
      <c r="G776" s="297">
        <f t="shared" si="4"/>
        <v>0.5642276696534706</v>
      </c>
      <c r="H776" s="296">
        <f t="shared" si="5"/>
        <v>20.084436</v>
      </c>
      <c r="I776" s="298">
        <f t="shared" si="6"/>
        <v>0.43577233034652935</v>
      </c>
      <c r="J776" s="315">
        <v>46089287</v>
      </c>
      <c r="K776" s="302">
        <v>2013</v>
      </c>
      <c r="L776" s="300" t="s">
        <v>18</v>
      </c>
      <c r="M776" s="316"/>
      <c r="N776" s="316"/>
      <c r="O776" s="316"/>
      <c r="P776" s="316">
        <v>89</v>
      </c>
      <c r="Q776" s="302">
        <v>81</v>
      </c>
      <c r="R776" s="327">
        <f t="shared" si="75"/>
        <v>85</v>
      </c>
      <c r="S776" s="302">
        <v>71</v>
      </c>
      <c r="T776" s="302">
        <v>77</v>
      </c>
      <c r="U776" s="328">
        <f t="shared" si="76"/>
        <v>-6</v>
      </c>
      <c r="V776" s="328">
        <f t="shared" si="77"/>
        <v>74</v>
      </c>
      <c r="W776" s="328">
        <f t="shared" si="78"/>
        <v>11</v>
      </c>
      <c r="X776" s="313" t="s">
        <v>1544</v>
      </c>
      <c r="Y776" s="313" t="s">
        <v>3344</v>
      </c>
      <c r="Z776" s="313" t="s">
        <v>1547</v>
      </c>
      <c r="AA776" s="295">
        <f t="shared" si="79"/>
        <v>8.8117900000000002</v>
      </c>
      <c r="AB776" s="315">
        <v>8811790</v>
      </c>
      <c r="AC776" s="315">
        <v>26004851</v>
      </c>
      <c r="AD776" s="295">
        <f t="shared" si="47"/>
        <v>20.084436</v>
      </c>
      <c r="AE776" s="315">
        <v>20084436</v>
      </c>
      <c r="AF776" s="306">
        <f t="shared" si="12"/>
        <v>0.44058950000000002</v>
      </c>
      <c r="AG776" s="304"/>
      <c r="AH776" s="304"/>
      <c r="AI776" s="323" t="s">
        <v>3345</v>
      </c>
      <c r="AJ776" s="302"/>
    </row>
    <row r="777" spans="1:36">
      <c r="A777" s="314" t="s">
        <v>4558</v>
      </c>
      <c r="B777" s="315">
        <f t="shared" si="72"/>
        <v>15.008160999999999</v>
      </c>
      <c r="C777" s="293">
        <f t="shared" si="80"/>
        <v>0.75040804999999999</v>
      </c>
      <c r="D777" s="294">
        <f t="shared" si="2"/>
        <v>0.75040804999999999</v>
      </c>
      <c r="E777" s="296">
        <v>20</v>
      </c>
      <c r="F777" s="295">
        <f t="shared" si="74"/>
        <v>8.0081609999999994</v>
      </c>
      <c r="G777" s="297">
        <f t="shared" si="4"/>
        <v>0.5335870930489085</v>
      </c>
      <c r="H777" s="296">
        <f t="shared" si="5"/>
        <v>7</v>
      </c>
      <c r="I777" s="298">
        <f t="shared" si="6"/>
        <v>0.4664129069510915</v>
      </c>
      <c r="J777" s="315">
        <v>15008161</v>
      </c>
      <c r="K777" s="302">
        <v>2013</v>
      </c>
      <c r="L777" s="300" t="s">
        <v>18</v>
      </c>
      <c r="M777" s="316"/>
      <c r="N777" s="316"/>
      <c r="O777" s="316"/>
      <c r="P777" s="316">
        <v>29</v>
      </c>
      <c r="Q777" s="302">
        <v>41</v>
      </c>
      <c r="R777" s="327">
        <f t="shared" si="75"/>
        <v>35</v>
      </c>
      <c r="S777" s="302">
        <v>35</v>
      </c>
      <c r="T777" s="302">
        <v>60</v>
      </c>
      <c r="U777" s="328">
        <f t="shared" si="76"/>
        <v>-25</v>
      </c>
      <c r="V777" s="328">
        <f t="shared" si="77"/>
        <v>47.5</v>
      </c>
      <c r="W777" s="328">
        <f t="shared" si="78"/>
        <v>-12.5</v>
      </c>
      <c r="X777" s="313" t="s">
        <v>1544</v>
      </c>
      <c r="Y777" s="313" t="s">
        <v>2764</v>
      </c>
      <c r="Z777" s="313" t="s">
        <v>1557</v>
      </c>
      <c r="AA777" s="295">
        <f t="shared" si="79"/>
        <v>3.837183</v>
      </c>
      <c r="AB777" s="315">
        <v>3837183</v>
      </c>
      <c r="AC777" s="315">
        <v>8008161</v>
      </c>
      <c r="AD777" s="295">
        <f t="shared" si="47"/>
        <v>7</v>
      </c>
      <c r="AE777" s="315">
        <v>7000000</v>
      </c>
      <c r="AF777" s="306">
        <f t="shared" si="12"/>
        <v>0.19185915000000001</v>
      </c>
      <c r="AG777" s="304"/>
      <c r="AH777" s="304"/>
      <c r="AI777" s="323" t="s">
        <v>4559</v>
      </c>
      <c r="AJ777" s="302"/>
    </row>
    <row r="778" spans="1:36">
      <c r="A778" s="314" t="s">
        <v>4600</v>
      </c>
      <c r="B778" s="315">
        <f t="shared" si="72"/>
        <v>15.434849</v>
      </c>
      <c r="C778" s="293">
        <f t="shared" si="80"/>
        <v>0.70158404545454545</v>
      </c>
      <c r="D778" s="294">
        <f t="shared" si="2"/>
        <v>0.70158404545454545</v>
      </c>
      <c r="E778" s="295">
        <v>22</v>
      </c>
      <c r="F778" s="295">
        <f t="shared" si="74"/>
        <v>11.330849000000001</v>
      </c>
      <c r="G778" s="297">
        <f t="shared" si="4"/>
        <v>0.73410818596281702</v>
      </c>
      <c r="H778" s="296">
        <f t="shared" si="5"/>
        <v>4.1040000000000001</v>
      </c>
      <c r="I778" s="298">
        <f t="shared" si="6"/>
        <v>0.26589181403718298</v>
      </c>
      <c r="J778" s="315">
        <v>15434849</v>
      </c>
      <c r="K778" s="302">
        <v>2013</v>
      </c>
      <c r="L778" s="300" t="s">
        <v>18</v>
      </c>
      <c r="M778" s="316"/>
      <c r="N778" s="316"/>
      <c r="O778" s="316"/>
      <c r="P778" s="316">
        <v>53</v>
      </c>
      <c r="Q778" s="302">
        <v>63</v>
      </c>
      <c r="R778" s="327">
        <f t="shared" si="75"/>
        <v>58</v>
      </c>
      <c r="S778" s="302">
        <v>52</v>
      </c>
      <c r="T778" s="302">
        <v>73</v>
      </c>
      <c r="U778" s="328">
        <f t="shared" si="76"/>
        <v>-21</v>
      </c>
      <c r="V778" s="328">
        <f t="shared" si="77"/>
        <v>62.5</v>
      </c>
      <c r="W778" s="328">
        <f t="shared" si="78"/>
        <v>-4.5</v>
      </c>
      <c r="X778" s="313" t="s">
        <v>1554</v>
      </c>
      <c r="Y778" s="313" t="s">
        <v>3134</v>
      </c>
      <c r="Z778" s="313" t="s">
        <v>1547</v>
      </c>
      <c r="AA778" s="295">
        <f t="shared" si="79"/>
        <v>5.220288</v>
      </c>
      <c r="AB778" s="315">
        <v>5220288</v>
      </c>
      <c r="AC778" s="315">
        <v>11330849</v>
      </c>
      <c r="AD778" s="295">
        <f t="shared" si="47"/>
        <v>4.1040000000000001</v>
      </c>
      <c r="AE778" s="315">
        <v>4104000</v>
      </c>
      <c r="AF778" s="306">
        <f t="shared" si="12"/>
        <v>0.23728581818181818</v>
      </c>
      <c r="AG778" s="304"/>
      <c r="AH778" s="304"/>
      <c r="AI778" s="323" t="s">
        <v>4601</v>
      </c>
      <c r="AJ778" s="302"/>
    </row>
    <row r="779" spans="1:36">
      <c r="A779" s="314" t="s">
        <v>3541</v>
      </c>
      <c r="B779" s="315">
        <f t="shared" si="72"/>
        <v>47.351250999999998</v>
      </c>
      <c r="C779" s="293">
        <f t="shared" si="80"/>
        <v>2.0587500434782608</v>
      </c>
      <c r="D779" s="294">
        <f t="shared" si="2"/>
        <v>2.0587500434782608</v>
      </c>
      <c r="E779" s="295">
        <v>23</v>
      </c>
      <c r="F779" s="295">
        <f t="shared" si="74"/>
        <v>25.568251</v>
      </c>
      <c r="G779" s="297">
        <f t="shared" si="4"/>
        <v>0.53996991547277184</v>
      </c>
      <c r="H779" s="296">
        <f t="shared" si="5"/>
        <v>21.782999999999998</v>
      </c>
      <c r="I779" s="298">
        <f t="shared" si="6"/>
        <v>0.46003008452722821</v>
      </c>
      <c r="J779" s="315">
        <v>47351251</v>
      </c>
      <c r="K779" s="302">
        <v>2013</v>
      </c>
      <c r="L779" s="300" t="s">
        <v>18</v>
      </c>
      <c r="M779" s="316"/>
      <c r="N779" s="316"/>
      <c r="O779" s="316"/>
      <c r="P779" s="316">
        <v>94</v>
      </c>
      <c r="Q779" s="311">
        <v>90</v>
      </c>
      <c r="R779" s="327">
        <f t="shared" si="75"/>
        <v>92</v>
      </c>
      <c r="S779" s="302">
        <v>82</v>
      </c>
      <c r="T779" s="302">
        <v>85</v>
      </c>
      <c r="U779" s="328">
        <f t="shared" si="76"/>
        <v>-3</v>
      </c>
      <c r="V779" s="328">
        <f t="shared" si="77"/>
        <v>83.5</v>
      </c>
      <c r="W779" s="328">
        <f t="shared" si="78"/>
        <v>8.5</v>
      </c>
      <c r="X779" s="304" t="s">
        <v>1636</v>
      </c>
      <c r="Y779" s="313" t="s">
        <v>3542</v>
      </c>
      <c r="Z779" s="313" t="s">
        <v>1547</v>
      </c>
      <c r="AA779" s="295">
        <f t="shared" si="79"/>
        <v>0.260382</v>
      </c>
      <c r="AB779" s="315">
        <v>260382</v>
      </c>
      <c r="AC779" s="315">
        <v>25568251</v>
      </c>
      <c r="AD779" s="295">
        <f t="shared" si="47"/>
        <v>21.783000000000001</v>
      </c>
      <c r="AE779" s="315">
        <v>21783000</v>
      </c>
      <c r="AF779" s="306">
        <f t="shared" si="12"/>
        <v>1.1320956521739131E-2</v>
      </c>
      <c r="AG779" s="304" t="s">
        <v>1615</v>
      </c>
      <c r="AH779" s="313" t="s">
        <v>3543</v>
      </c>
      <c r="AI779" s="323" t="s">
        <v>3544</v>
      </c>
      <c r="AJ779" s="302"/>
    </row>
    <row r="780" spans="1:36">
      <c r="A780" s="314" t="s">
        <v>2949</v>
      </c>
      <c r="B780" s="315">
        <f t="shared" si="72"/>
        <v>74.188936999999996</v>
      </c>
      <c r="C780" s="293">
        <f t="shared" si="80"/>
        <v>2.96755748</v>
      </c>
      <c r="D780" s="294">
        <f t="shared" si="2"/>
        <v>2.96755748</v>
      </c>
      <c r="E780" s="295">
        <v>25</v>
      </c>
      <c r="F780" s="295">
        <f t="shared" si="74"/>
        <v>37.738810000000001</v>
      </c>
      <c r="G780" s="297">
        <f t="shared" si="4"/>
        <v>0.50868514263791109</v>
      </c>
      <c r="H780" s="296">
        <f t="shared" si="5"/>
        <v>36.450126999999995</v>
      </c>
      <c r="I780" s="298">
        <f t="shared" si="6"/>
        <v>0.49131485736208891</v>
      </c>
      <c r="J780" s="315">
        <v>74188937</v>
      </c>
      <c r="K780" s="302">
        <v>2013</v>
      </c>
      <c r="L780" s="300" t="s">
        <v>18</v>
      </c>
      <c r="M780" s="316"/>
      <c r="N780" s="316"/>
      <c r="O780" s="316"/>
      <c r="P780" s="316">
        <v>64</v>
      </c>
      <c r="Q780" s="302">
        <v>58</v>
      </c>
      <c r="R780" s="327">
        <f t="shared" si="75"/>
        <v>61</v>
      </c>
      <c r="S780" s="302">
        <v>66</v>
      </c>
      <c r="T780" s="302">
        <v>70</v>
      </c>
      <c r="U780" s="328">
        <f t="shared" si="76"/>
        <v>-4</v>
      </c>
      <c r="V780" s="328">
        <f t="shared" si="77"/>
        <v>68</v>
      </c>
      <c r="W780" s="328">
        <f t="shared" si="78"/>
        <v>-7</v>
      </c>
      <c r="X780" s="313" t="s">
        <v>1554</v>
      </c>
      <c r="Y780" s="313" t="s">
        <v>1581</v>
      </c>
      <c r="Z780" s="313" t="s">
        <v>1541</v>
      </c>
      <c r="AA780" s="295">
        <f t="shared" si="79"/>
        <v>0.17930199999999999</v>
      </c>
      <c r="AB780" s="315">
        <v>179302</v>
      </c>
      <c r="AC780" s="315">
        <v>37738810</v>
      </c>
      <c r="AD780" s="295">
        <f t="shared" si="47"/>
        <v>36.450127000000002</v>
      </c>
      <c r="AE780" s="315">
        <v>36450127</v>
      </c>
      <c r="AF780" s="306">
        <f t="shared" si="12"/>
        <v>7.1720799999999999E-3</v>
      </c>
      <c r="AG780" s="304"/>
      <c r="AH780" s="304"/>
      <c r="AI780" s="323" t="s">
        <v>2950</v>
      </c>
      <c r="AJ780" s="302"/>
    </row>
    <row r="781" spans="1:36">
      <c r="A781" s="314" t="s">
        <v>3467</v>
      </c>
      <c r="B781" s="315">
        <f t="shared" si="72"/>
        <v>53.396354000000002</v>
      </c>
      <c r="C781" s="293">
        <f t="shared" si="80"/>
        <v>2.1358541600000001</v>
      </c>
      <c r="D781" s="294">
        <f t="shared" si="2"/>
        <v>2.1358541600000001</v>
      </c>
      <c r="E781" s="295">
        <v>25</v>
      </c>
      <c r="F781" s="295">
        <f t="shared" si="74"/>
        <v>52.543354000000001</v>
      </c>
      <c r="G781" s="297">
        <f t="shared" si="4"/>
        <v>0.98402512650957397</v>
      </c>
      <c r="H781" s="296">
        <f t="shared" si="5"/>
        <v>0.85300000000000009</v>
      </c>
      <c r="I781" s="298">
        <f t="shared" si="6"/>
        <v>1.5974873490425957E-2</v>
      </c>
      <c r="J781" s="315">
        <v>53396354</v>
      </c>
      <c r="K781" s="302">
        <v>2013</v>
      </c>
      <c r="L781" s="300" t="s">
        <v>18</v>
      </c>
      <c r="M781" s="316"/>
      <c r="N781" s="316"/>
      <c r="O781" s="316"/>
      <c r="P781" s="316">
        <v>18</v>
      </c>
      <c r="Q781" s="302">
        <v>28</v>
      </c>
      <c r="R781" s="327">
        <f t="shared" si="75"/>
        <v>23</v>
      </c>
      <c r="S781" s="302">
        <v>71</v>
      </c>
      <c r="T781" s="302">
        <v>37</v>
      </c>
      <c r="U781" s="328">
        <f t="shared" si="76"/>
        <v>34</v>
      </c>
      <c r="V781" s="328">
        <f t="shared" si="77"/>
        <v>54</v>
      </c>
      <c r="W781" s="328">
        <f t="shared" si="78"/>
        <v>-31</v>
      </c>
      <c r="X781" s="313" t="s">
        <v>1554</v>
      </c>
      <c r="Y781" s="313" t="s">
        <v>1581</v>
      </c>
      <c r="Z781" s="313" t="s">
        <v>1541</v>
      </c>
      <c r="AA781" s="295">
        <f t="shared" si="79"/>
        <v>16.007633999999999</v>
      </c>
      <c r="AB781" s="315">
        <v>16007634</v>
      </c>
      <c r="AC781" s="315">
        <v>52543354</v>
      </c>
      <c r="AD781" s="295">
        <f t="shared" si="47"/>
        <v>0.85299999999999998</v>
      </c>
      <c r="AE781" s="315">
        <v>853000</v>
      </c>
      <c r="AF781" s="306">
        <f t="shared" si="12"/>
        <v>0.64030535999999993</v>
      </c>
      <c r="AG781" s="304"/>
      <c r="AH781" s="304"/>
      <c r="AI781" s="323" t="s">
        <v>3468</v>
      </c>
      <c r="AJ781" s="302"/>
    </row>
    <row r="782" spans="1:36">
      <c r="A782" s="314" t="s">
        <v>2758</v>
      </c>
      <c r="B782" s="315">
        <f t="shared" si="72"/>
        <v>86.175291000000001</v>
      </c>
      <c r="C782" s="293">
        <f t="shared" si="80"/>
        <v>3.3144342692307691</v>
      </c>
      <c r="D782" s="294">
        <f t="shared" si="2"/>
        <v>3.3144342692307691</v>
      </c>
      <c r="E782" s="296">
        <v>26</v>
      </c>
      <c r="F782" s="295">
        <f t="shared" si="74"/>
        <v>49.875290999999997</v>
      </c>
      <c r="G782" s="297">
        <f t="shared" si="4"/>
        <v>0.57876556517807398</v>
      </c>
      <c r="H782" s="296">
        <f t="shared" si="5"/>
        <v>36.299999999999997</v>
      </c>
      <c r="I782" s="298">
        <f t="shared" si="6"/>
        <v>0.42123443482192591</v>
      </c>
      <c r="J782" s="315">
        <v>86175291</v>
      </c>
      <c r="K782" s="302">
        <v>2013</v>
      </c>
      <c r="L782" s="300" t="s">
        <v>18</v>
      </c>
      <c r="M782" s="316"/>
      <c r="N782" s="316"/>
      <c r="O782" s="316"/>
      <c r="P782" s="316">
        <v>49</v>
      </c>
      <c r="Q782" s="302">
        <v>45</v>
      </c>
      <c r="R782" s="327">
        <f t="shared" si="75"/>
        <v>47</v>
      </c>
      <c r="S782" s="302">
        <v>47</v>
      </c>
      <c r="T782" s="302">
        <v>65</v>
      </c>
      <c r="U782" s="328">
        <f t="shared" si="76"/>
        <v>-18</v>
      </c>
      <c r="V782" s="328">
        <f t="shared" si="77"/>
        <v>56</v>
      </c>
      <c r="W782" s="328">
        <f t="shared" si="78"/>
        <v>-9</v>
      </c>
      <c r="X782" s="313" t="s">
        <v>1544</v>
      </c>
      <c r="Y782" s="313" t="s">
        <v>2759</v>
      </c>
      <c r="Z782" s="313" t="s">
        <v>1541</v>
      </c>
      <c r="AA782" s="295">
        <f t="shared" si="79"/>
        <v>20.244505</v>
      </c>
      <c r="AB782" s="315">
        <v>20244505</v>
      </c>
      <c r="AC782" s="315">
        <v>49875291</v>
      </c>
      <c r="AD782" s="295">
        <f t="shared" si="47"/>
        <v>36.299999999999997</v>
      </c>
      <c r="AE782" s="315">
        <v>36300000</v>
      </c>
      <c r="AF782" s="306">
        <f t="shared" si="12"/>
        <v>0.77863480769230775</v>
      </c>
      <c r="AG782" s="304"/>
      <c r="AH782" s="304"/>
      <c r="AI782" s="323" t="s">
        <v>2760</v>
      </c>
      <c r="AJ782" s="302"/>
    </row>
    <row r="783" spans="1:36">
      <c r="A783" s="314" t="s">
        <v>3601</v>
      </c>
      <c r="B783" s="315">
        <f t="shared" si="72"/>
        <v>51.164105999999997</v>
      </c>
      <c r="C783" s="293">
        <f t="shared" si="80"/>
        <v>1.9678502307692307</v>
      </c>
      <c r="D783" s="294">
        <f t="shared" si="2"/>
        <v>1.9678502307692307</v>
      </c>
      <c r="E783" s="296">
        <v>26</v>
      </c>
      <c r="F783" s="295">
        <f t="shared" si="74"/>
        <v>30.664106</v>
      </c>
      <c r="G783" s="297">
        <f t="shared" si="4"/>
        <v>0.59932848235440683</v>
      </c>
      <c r="H783" s="296">
        <f t="shared" si="5"/>
        <v>20.499999999999996</v>
      </c>
      <c r="I783" s="298">
        <f t="shared" si="6"/>
        <v>0.40067151764559317</v>
      </c>
      <c r="J783" s="315">
        <v>51164106</v>
      </c>
      <c r="K783" s="302">
        <v>2013</v>
      </c>
      <c r="L783" s="300" t="s">
        <v>18</v>
      </c>
      <c r="M783" s="316"/>
      <c r="N783" s="316"/>
      <c r="O783" s="316"/>
      <c r="P783" s="316">
        <v>39</v>
      </c>
      <c r="Q783" s="302">
        <v>44</v>
      </c>
      <c r="R783" s="327">
        <f t="shared" si="75"/>
        <v>41.5</v>
      </c>
      <c r="S783" s="302">
        <v>47</v>
      </c>
      <c r="T783" s="302">
        <v>61</v>
      </c>
      <c r="U783" s="328">
        <f t="shared" si="76"/>
        <v>-14</v>
      </c>
      <c r="V783" s="328">
        <f t="shared" si="77"/>
        <v>54</v>
      </c>
      <c r="W783" s="328">
        <f t="shared" si="78"/>
        <v>-12.5</v>
      </c>
      <c r="X783" s="313" t="s">
        <v>1554</v>
      </c>
      <c r="Y783" s="313" t="s">
        <v>1581</v>
      </c>
      <c r="Z783" s="313" t="s">
        <v>1547</v>
      </c>
      <c r="AA783" s="295">
        <f t="shared" si="79"/>
        <v>7.9449769999999997</v>
      </c>
      <c r="AB783" s="315">
        <v>7944977</v>
      </c>
      <c r="AC783" s="315">
        <v>30664106</v>
      </c>
      <c r="AD783" s="295">
        <f t="shared" si="47"/>
        <v>20.5</v>
      </c>
      <c r="AE783" s="315">
        <v>20500000</v>
      </c>
      <c r="AF783" s="306">
        <f t="shared" si="12"/>
        <v>0.30557603846153847</v>
      </c>
      <c r="AG783" s="304"/>
      <c r="AH783" s="304"/>
      <c r="AI783" s="323" t="s">
        <v>3602</v>
      </c>
      <c r="AJ783" s="302"/>
    </row>
    <row r="784" spans="1:36">
      <c r="A784" s="325" t="s">
        <v>2265</v>
      </c>
      <c r="B784" s="315">
        <f t="shared" si="72"/>
        <v>134.40244999999999</v>
      </c>
      <c r="C784" s="293">
        <f t="shared" si="80"/>
        <v>4.8000874999999992</v>
      </c>
      <c r="D784" s="294">
        <f t="shared" si="2"/>
        <v>4.8000874999999992</v>
      </c>
      <c r="E784" s="295">
        <v>28</v>
      </c>
      <c r="F784" s="295">
        <f t="shared" si="74"/>
        <v>63.914166999999999</v>
      </c>
      <c r="G784" s="297">
        <f t="shared" si="4"/>
        <v>0.47554316904193344</v>
      </c>
      <c r="H784" s="296">
        <f t="shared" si="5"/>
        <v>70.488282999999996</v>
      </c>
      <c r="I784" s="298">
        <f t="shared" si="6"/>
        <v>0.52445683095806661</v>
      </c>
      <c r="J784" s="315">
        <v>134402450</v>
      </c>
      <c r="K784" s="302">
        <v>2013</v>
      </c>
      <c r="L784" s="300" t="s">
        <v>18</v>
      </c>
      <c r="M784" s="316"/>
      <c r="N784" s="316"/>
      <c r="O784" s="316"/>
      <c r="P784" s="316">
        <v>46</v>
      </c>
      <c r="Q784" s="302">
        <v>48</v>
      </c>
      <c r="R784" s="327">
        <f t="shared" si="75"/>
        <v>47</v>
      </c>
      <c r="S784" s="302">
        <v>60</v>
      </c>
      <c r="T784" s="302">
        <v>70</v>
      </c>
      <c r="U784" s="328">
        <f t="shared" si="76"/>
        <v>-10</v>
      </c>
      <c r="V784" s="328">
        <f t="shared" si="77"/>
        <v>65</v>
      </c>
      <c r="W784" s="328">
        <f t="shared" si="78"/>
        <v>-18</v>
      </c>
      <c r="X784" s="313" t="s">
        <v>1565</v>
      </c>
      <c r="Y784" s="313" t="s">
        <v>1565</v>
      </c>
      <c r="Z784" s="313" t="s">
        <v>1547</v>
      </c>
      <c r="AA784" s="295">
        <f t="shared" si="79"/>
        <v>16.334565999999999</v>
      </c>
      <c r="AB784" s="315">
        <v>16334566</v>
      </c>
      <c r="AC784" s="315">
        <v>63914167</v>
      </c>
      <c r="AD784" s="295">
        <f t="shared" si="47"/>
        <v>70.488282999999996</v>
      </c>
      <c r="AE784" s="315">
        <v>70488283</v>
      </c>
      <c r="AF784" s="306">
        <f t="shared" si="12"/>
        <v>0.5833773571428571</v>
      </c>
      <c r="AG784" s="304"/>
      <c r="AH784" s="304"/>
      <c r="AI784" s="323" t="s">
        <v>2266</v>
      </c>
      <c r="AJ784" s="302"/>
    </row>
    <row r="785" spans="1:36">
      <c r="A785" s="314" t="s">
        <v>2669</v>
      </c>
      <c r="B785" s="315">
        <f t="shared" si="72"/>
        <v>97.594139999999996</v>
      </c>
      <c r="C785" s="293">
        <f t="shared" si="80"/>
        <v>3.4855049999999999</v>
      </c>
      <c r="D785" s="294">
        <f t="shared" si="2"/>
        <v>3.4855049999999999</v>
      </c>
      <c r="E785" s="295">
        <v>28</v>
      </c>
      <c r="F785" s="295">
        <f t="shared" si="74"/>
        <v>71.349119999999999</v>
      </c>
      <c r="G785" s="297">
        <f t="shared" si="4"/>
        <v>0.73107996033368394</v>
      </c>
      <c r="H785" s="296">
        <f t="shared" si="5"/>
        <v>26.24502</v>
      </c>
      <c r="I785" s="298">
        <f t="shared" si="6"/>
        <v>0.26892003966631606</v>
      </c>
      <c r="J785" s="315">
        <v>97594140</v>
      </c>
      <c r="K785" s="302">
        <v>2013</v>
      </c>
      <c r="L785" s="300" t="s">
        <v>18</v>
      </c>
      <c r="M785" s="316"/>
      <c r="N785" s="316"/>
      <c r="O785" s="316"/>
      <c r="P785" s="316">
        <v>12</v>
      </c>
      <c r="Q785" s="302">
        <v>34</v>
      </c>
      <c r="R785" s="327">
        <f t="shared" si="75"/>
        <v>23</v>
      </c>
      <c r="S785" s="302">
        <v>67</v>
      </c>
      <c r="T785" s="302">
        <v>54</v>
      </c>
      <c r="U785" s="328">
        <f t="shared" si="76"/>
        <v>13</v>
      </c>
      <c r="V785" s="328">
        <f t="shared" si="77"/>
        <v>60.5</v>
      </c>
      <c r="W785" s="328">
        <f t="shared" si="78"/>
        <v>-37.5</v>
      </c>
      <c r="X785" s="313" t="s">
        <v>1554</v>
      </c>
      <c r="Y785" s="313" t="s">
        <v>2670</v>
      </c>
      <c r="Z785" s="313" t="s">
        <v>1541</v>
      </c>
      <c r="AA785" s="295">
        <f t="shared" si="79"/>
        <v>21.401593999999999</v>
      </c>
      <c r="AB785" s="315">
        <v>21401594</v>
      </c>
      <c r="AC785" s="315">
        <v>71349120</v>
      </c>
      <c r="AD785" s="295">
        <f t="shared" si="47"/>
        <v>26.24502</v>
      </c>
      <c r="AE785" s="315">
        <v>26245020</v>
      </c>
      <c r="AF785" s="306">
        <f t="shared" si="12"/>
        <v>0.76434264285714282</v>
      </c>
      <c r="AG785" s="304"/>
      <c r="AH785" s="304"/>
      <c r="AI785" s="323" t="s">
        <v>2671</v>
      </c>
      <c r="AJ785" s="302"/>
    </row>
    <row r="786" spans="1:36">
      <c r="A786" s="314" t="s">
        <v>3442</v>
      </c>
      <c r="B786" s="315">
        <f t="shared" si="72"/>
        <v>60.795985000000002</v>
      </c>
      <c r="C786" s="293">
        <f t="shared" si="80"/>
        <v>2.1712851785714284</v>
      </c>
      <c r="D786" s="294">
        <f t="shared" si="2"/>
        <v>2.1712851785714284</v>
      </c>
      <c r="E786" s="295">
        <v>28</v>
      </c>
      <c r="F786" s="295">
        <f t="shared" si="74"/>
        <v>28.795985000000002</v>
      </c>
      <c r="G786" s="297">
        <f t="shared" si="4"/>
        <v>0.47364945234459149</v>
      </c>
      <c r="H786" s="296">
        <f t="shared" si="5"/>
        <v>32</v>
      </c>
      <c r="I786" s="298">
        <f t="shared" si="6"/>
        <v>0.52635054765540845</v>
      </c>
      <c r="J786" s="315">
        <v>60795985</v>
      </c>
      <c r="K786" s="302">
        <v>2013</v>
      </c>
      <c r="L786" s="300" t="s">
        <v>18</v>
      </c>
      <c r="M786" s="316"/>
      <c r="N786" s="316"/>
      <c r="O786" s="316"/>
      <c r="P786" s="316">
        <v>30</v>
      </c>
      <c r="Q786" s="302">
        <v>41</v>
      </c>
      <c r="R786" s="327">
        <f t="shared" si="75"/>
        <v>35.5</v>
      </c>
      <c r="S786" s="302">
        <v>58</v>
      </c>
      <c r="T786" s="302">
        <v>72</v>
      </c>
      <c r="U786" s="328">
        <f t="shared" si="76"/>
        <v>-14</v>
      </c>
      <c r="V786" s="328">
        <f t="shared" si="77"/>
        <v>65</v>
      </c>
      <c r="W786" s="328">
        <f t="shared" si="78"/>
        <v>-29.5</v>
      </c>
      <c r="X786" s="313" t="s">
        <v>1544</v>
      </c>
      <c r="Y786" s="313" t="s">
        <v>3443</v>
      </c>
      <c r="Z786" s="313" t="s">
        <v>1557</v>
      </c>
      <c r="AA786" s="295">
        <f t="shared" si="79"/>
        <v>13.332955</v>
      </c>
      <c r="AB786" s="315">
        <v>13332955</v>
      </c>
      <c r="AC786" s="315">
        <v>28795985</v>
      </c>
      <c r="AD786" s="295">
        <f t="shared" si="47"/>
        <v>32</v>
      </c>
      <c r="AE786" s="315">
        <v>32000000</v>
      </c>
      <c r="AF786" s="306">
        <f t="shared" si="12"/>
        <v>0.47617696428571427</v>
      </c>
      <c r="AG786" s="304"/>
      <c r="AH786" s="304"/>
      <c r="AI786" s="323" t="s">
        <v>3444</v>
      </c>
      <c r="AJ786" s="302"/>
    </row>
    <row r="787" spans="1:36">
      <c r="A787" s="325" t="s">
        <v>2103</v>
      </c>
      <c r="B787" s="315">
        <f t="shared" si="72"/>
        <v>176.59890799999999</v>
      </c>
      <c r="C787" s="293">
        <f t="shared" si="80"/>
        <v>5.8866302666666668</v>
      </c>
      <c r="D787" s="294">
        <f t="shared" si="2"/>
        <v>5.8866302666666668</v>
      </c>
      <c r="E787" s="296">
        <v>30</v>
      </c>
      <c r="F787" s="295">
        <f t="shared" si="74"/>
        <v>116.63209500000001</v>
      </c>
      <c r="G787" s="297">
        <f t="shared" si="4"/>
        <v>0.6604349727915646</v>
      </c>
      <c r="H787" s="296">
        <f t="shared" si="5"/>
        <v>59.966812999999995</v>
      </c>
      <c r="I787" s="298">
        <f t="shared" si="6"/>
        <v>0.33956502720843551</v>
      </c>
      <c r="J787" s="315">
        <v>176598908</v>
      </c>
      <c r="K787" s="302">
        <v>2013</v>
      </c>
      <c r="L787" s="300" t="s">
        <v>18</v>
      </c>
      <c r="M787" s="316"/>
      <c r="N787" s="316"/>
      <c r="O787" s="316"/>
      <c r="P787" s="316">
        <v>72</v>
      </c>
      <c r="Q787" s="302">
        <v>66</v>
      </c>
      <c r="R787" s="327">
        <f t="shared" si="75"/>
        <v>69</v>
      </c>
      <c r="S787" s="302">
        <v>78</v>
      </c>
      <c r="T787" s="302">
        <v>67</v>
      </c>
      <c r="U787" s="328">
        <f t="shared" si="76"/>
        <v>11</v>
      </c>
      <c r="V787" s="328">
        <f t="shared" si="77"/>
        <v>72.5</v>
      </c>
      <c r="W787" s="328">
        <f t="shared" si="78"/>
        <v>-3.5</v>
      </c>
      <c r="X787" s="313" t="s">
        <v>1688</v>
      </c>
      <c r="Y787" s="313" t="s">
        <v>1745</v>
      </c>
      <c r="Z787" s="313" t="s">
        <v>1536</v>
      </c>
      <c r="AA787" s="295">
        <f t="shared" si="79"/>
        <v>24.637312000000001</v>
      </c>
      <c r="AB787" s="315">
        <v>24637312</v>
      </c>
      <c r="AC787" s="315">
        <v>116632095</v>
      </c>
      <c r="AD787" s="295">
        <f t="shared" si="47"/>
        <v>59.966813000000002</v>
      </c>
      <c r="AE787" s="315">
        <v>59966813</v>
      </c>
      <c r="AF787" s="306">
        <f t="shared" si="12"/>
        <v>0.82124373333333334</v>
      </c>
      <c r="AG787" s="304"/>
      <c r="AH787" s="304"/>
      <c r="AI787" s="323" t="s">
        <v>2104</v>
      </c>
      <c r="AJ787" s="302"/>
    </row>
    <row r="788" spans="1:36">
      <c r="A788" s="314" t="s">
        <v>3002</v>
      </c>
      <c r="B788" s="315">
        <f t="shared" si="72"/>
        <v>84.790678</v>
      </c>
      <c r="C788" s="293">
        <f t="shared" si="80"/>
        <v>2.8263559333333332</v>
      </c>
      <c r="D788" s="294">
        <f t="shared" si="2"/>
        <v>2.8263559333333332</v>
      </c>
      <c r="E788" s="296">
        <v>30</v>
      </c>
      <c r="F788" s="295">
        <f t="shared" si="74"/>
        <v>35.266618999999999</v>
      </c>
      <c r="G788" s="297">
        <f t="shared" si="4"/>
        <v>0.41592566343201076</v>
      </c>
      <c r="H788" s="296">
        <f t="shared" si="5"/>
        <v>49.524059000000001</v>
      </c>
      <c r="I788" s="298">
        <f t="shared" si="6"/>
        <v>0.58407433656798924</v>
      </c>
      <c r="J788" s="315">
        <v>84790678</v>
      </c>
      <c r="K788" s="302">
        <v>2013</v>
      </c>
      <c r="L788" s="300" t="s">
        <v>18</v>
      </c>
      <c r="M788" s="316"/>
      <c r="N788" s="316"/>
      <c r="O788" s="316"/>
      <c r="P788" s="316">
        <v>48</v>
      </c>
      <c r="Q788" s="302">
        <v>53</v>
      </c>
      <c r="R788" s="327">
        <f t="shared" si="75"/>
        <v>50.5</v>
      </c>
      <c r="S788" s="302">
        <v>45</v>
      </c>
      <c r="T788" s="302">
        <v>62</v>
      </c>
      <c r="U788" s="328">
        <f t="shared" si="76"/>
        <v>-17</v>
      </c>
      <c r="V788" s="328">
        <f t="shared" si="77"/>
        <v>53.5</v>
      </c>
      <c r="W788" s="328">
        <f t="shared" si="78"/>
        <v>-3</v>
      </c>
      <c r="X788" s="304" t="s">
        <v>1636</v>
      </c>
      <c r="Y788" s="313" t="s">
        <v>3003</v>
      </c>
      <c r="Z788" s="313" t="s">
        <v>3004</v>
      </c>
      <c r="AA788" s="295">
        <f t="shared" si="79"/>
        <v>12.101552</v>
      </c>
      <c r="AB788" s="315">
        <v>12101552</v>
      </c>
      <c r="AC788" s="315">
        <v>35266619</v>
      </c>
      <c r="AD788" s="295">
        <f t="shared" si="47"/>
        <v>49.524059000000001</v>
      </c>
      <c r="AE788" s="315">
        <v>49524059</v>
      </c>
      <c r="AF788" s="306">
        <f t="shared" si="12"/>
        <v>0.40338506666666668</v>
      </c>
      <c r="AG788" s="304"/>
      <c r="AH788" s="304"/>
      <c r="AI788" s="323" t="s">
        <v>3005</v>
      </c>
      <c r="AJ788" s="302"/>
    </row>
    <row r="789" spans="1:36">
      <c r="A789" s="314" t="s">
        <v>3151</v>
      </c>
      <c r="B789" s="315">
        <f t="shared" si="72"/>
        <v>78.418811000000005</v>
      </c>
      <c r="C789" s="293">
        <f t="shared" si="80"/>
        <v>2.6139603666666669</v>
      </c>
      <c r="D789" s="294">
        <f t="shared" si="2"/>
        <v>2.6139603666666669</v>
      </c>
      <c r="E789" s="296">
        <v>30</v>
      </c>
      <c r="F789" s="295">
        <f t="shared" si="74"/>
        <v>36.918810999999998</v>
      </c>
      <c r="G789" s="297">
        <f t="shared" si="4"/>
        <v>0.47079024189744467</v>
      </c>
      <c r="H789" s="296">
        <f t="shared" si="5"/>
        <v>41.5</v>
      </c>
      <c r="I789" s="298">
        <f t="shared" si="6"/>
        <v>0.52920975810255522</v>
      </c>
      <c r="J789" s="315">
        <v>78418811</v>
      </c>
      <c r="K789" s="302">
        <v>2013</v>
      </c>
      <c r="L789" s="300" t="s">
        <v>18</v>
      </c>
      <c r="M789" s="316"/>
      <c r="N789" s="316"/>
      <c r="O789" s="316"/>
      <c r="P789" s="316">
        <v>29</v>
      </c>
      <c r="Q789" s="302">
        <v>42</v>
      </c>
      <c r="R789" s="327">
        <f t="shared" si="75"/>
        <v>35.5</v>
      </c>
      <c r="S789" s="302">
        <v>41</v>
      </c>
      <c r="T789" s="302">
        <v>61</v>
      </c>
      <c r="U789" s="328">
        <f t="shared" si="76"/>
        <v>-20</v>
      </c>
      <c r="V789" s="328">
        <f t="shared" si="77"/>
        <v>51</v>
      </c>
      <c r="W789" s="328">
        <f t="shared" si="78"/>
        <v>-15.5</v>
      </c>
      <c r="X789" s="313" t="s">
        <v>1544</v>
      </c>
      <c r="Y789" s="313" t="s">
        <v>2759</v>
      </c>
      <c r="Z789" s="313" t="s">
        <v>1541</v>
      </c>
      <c r="AA789" s="295">
        <f t="shared" si="79"/>
        <v>14.034763999999999</v>
      </c>
      <c r="AB789" s="315">
        <v>14034764</v>
      </c>
      <c r="AC789" s="315">
        <v>36918811</v>
      </c>
      <c r="AD789" s="295">
        <f t="shared" si="47"/>
        <v>41.5</v>
      </c>
      <c r="AE789" s="315">
        <v>41500000</v>
      </c>
      <c r="AF789" s="306">
        <f t="shared" si="12"/>
        <v>0.46782546666666663</v>
      </c>
      <c r="AG789" s="304"/>
      <c r="AH789" s="304"/>
      <c r="AI789" s="323" t="s">
        <v>3152</v>
      </c>
      <c r="AJ789" s="302"/>
    </row>
    <row r="790" spans="1:36">
      <c r="A790" s="314" t="s">
        <v>3486</v>
      </c>
      <c r="B790" s="315">
        <f t="shared" si="72"/>
        <v>63.372757</v>
      </c>
      <c r="C790" s="293">
        <f t="shared" si="80"/>
        <v>2.1124252333333335</v>
      </c>
      <c r="D790" s="294">
        <f t="shared" si="2"/>
        <v>2.1124252333333335</v>
      </c>
      <c r="E790" s="296">
        <v>30</v>
      </c>
      <c r="F790" s="295">
        <f t="shared" si="74"/>
        <v>32.172756999999997</v>
      </c>
      <c r="G790" s="297">
        <f t="shared" si="4"/>
        <v>0.50767488307317921</v>
      </c>
      <c r="H790" s="296">
        <f t="shared" si="5"/>
        <v>31.2</v>
      </c>
      <c r="I790" s="298">
        <f t="shared" si="6"/>
        <v>0.49232511692682079</v>
      </c>
      <c r="J790" s="315">
        <v>63372757</v>
      </c>
      <c r="K790" s="302">
        <v>2013</v>
      </c>
      <c r="L790" s="300" t="s">
        <v>18</v>
      </c>
      <c r="M790" s="316"/>
      <c r="N790" s="316"/>
      <c r="O790" s="316"/>
      <c r="P790" s="316">
        <v>83</v>
      </c>
      <c r="Q790" s="302">
        <v>75</v>
      </c>
      <c r="R790" s="327">
        <f t="shared" si="75"/>
        <v>79</v>
      </c>
      <c r="S790" s="302">
        <v>70</v>
      </c>
      <c r="T790" s="302">
        <v>75</v>
      </c>
      <c r="U790" s="328">
        <f t="shared" si="76"/>
        <v>-5</v>
      </c>
      <c r="V790" s="328">
        <f t="shared" si="77"/>
        <v>72.5</v>
      </c>
      <c r="W790" s="328">
        <f t="shared" si="78"/>
        <v>6.5</v>
      </c>
      <c r="X790" s="313" t="s">
        <v>1554</v>
      </c>
      <c r="Y790" s="313" t="s">
        <v>3134</v>
      </c>
      <c r="Z790" s="313" t="s">
        <v>1547</v>
      </c>
      <c r="AA790" s="295">
        <f t="shared" si="79"/>
        <v>9.3031450000000007</v>
      </c>
      <c r="AB790" s="315">
        <v>9303145</v>
      </c>
      <c r="AC790" s="315">
        <v>32172757</v>
      </c>
      <c r="AD790" s="295">
        <f t="shared" si="47"/>
        <v>31.2</v>
      </c>
      <c r="AE790" s="315">
        <v>31200000</v>
      </c>
      <c r="AF790" s="306">
        <f t="shared" si="12"/>
        <v>0.31010483333333333</v>
      </c>
      <c r="AG790" s="304"/>
      <c r="AH790" s="304"/>
      <c r="AI790" s="323" t="s">
        <v>3487</v>
      </c>
      <c r="AJ790" s="302"/>
    </row>
    <row r="791" spans="1:36">
      <c r="A791" s="314" t="s">
        <v>4903</v>
      </c>
      <c r="B791" s="315">
        <f t="shared" si="72"/>
        <v>4.8610220000000002</v>
      </c>
      <c r="C791" s="293">
        <f t="shared" si="80"/>
        <v>0.16203406666666667</v>
      </c>
      <c r="D791" s="294">
        <f t="shared" si="2"/>
        <v>0.16203406666666667</v>
      </c>
      <c r="E791" s="296">
        <v>30</v>
      </c>
      <c r="F791" s="295">
        <f t="shared" si="74"/>
        <v>2.1936580000000001</v>
      </c>
      <c r="G791" s="297">
        <f t="shared" si="4"/>
        <v>0.45127506108797699</v>
      </c>
      <c r="H791" s="296">
        <f t="shared" si="5"/>
        <v>2.6673640000000001</v>
      </c>
      <c r="I791" s="298">
        <f t="shared" si="6"/>
        <v>0.54872493891202301</v>
      </c>
      <c r="J791" s="315">
        <v>4861022</v>
      </c>
      <c r="K791" s="302">
        <v>2013</v>
      </c>
      <c r="L791" s="300" t="s">
        <v>18</v>
      </c>
      <c r="M791" s="316"/>
      <c r="N791" s="316"/>
      <c r="O791" s="316"/>
      <c r="P791" s="316">
        <v>41</v>
      </c>
      <c r="Q791" s="302">
        <v>49</v>
      </c>
      <c r="R791" s="327">
        <f t="shared" si="75"/>
        <v>45</v>
      </c>
      <c r="S791" s="302">
        <v>37</v>
      </c>
      <c r="T791" s="302">
        <v>47</v>
      </c>
      <c r="U791" s="328">
        <f t="shared" si="76"/>
        <v>-10</v>
      </c>
      <c r="V791" s="328">
        <f t="shared" si="77"/>
        <v>42</v>
      </c>
      <c r="W791" s="328">
        <f t="shared" si="78"/>
        <v>3</v>
      </c>
      <c r="X791" s="313" t="s">
        <v>1544</v>
      </c>
      <c r="Y791" s="313" t="s">
        <v>4904</v>
      </c>
      <c r="Z791" s="313" t="s">
        <v>1541</v>
      </c>
      <c r="AA791" s="295">
        <f t="shared" si="79"/>
        <v>0.885382</v>
      </c>
      <c r="AB791" s="315">
        <v>885382</v>
      </c>
      <c r="AC791" s="315">
        <v>2193658</v>
      </c>
      <c r="AD791" s="295">
        <f t="shared" si="47"/>
        <v>2.6673640000000001</v>
      </c>
      <c r="AE791" s="315">
        <v>2667364</v>
      </c>
      <c r="AF791" s="306">
        <f t="shared" si="12"/>
        <v>2.9512733333333332E-2</v>
      </c>
      <c r="AG791" s="304"/>
      <c r="AH791" s="304"/>
      <c r="AI791" s="323" t="s">
        <v>4905</v>
      </c>
      <c r="AJ791" s="302"/>
    </row>
    <row r="792" spans="1:36">
      <c r="A792" s="314" t="s">
        <v>2503</v>
      </c>
      <c r="B792" s="315">
        <f t="shared" si="72"/>
        <v>126.04112000000001</v>
      </c>
      <c r="C792" s="293">
        <f t="shared" si="80"/>
        <v>3.9387850000000002</v>
      </c>
      <c r="D792" s="294">
        <f t="shared" si="2"/>
        <v>3.9387850000000002</v>
      </c>
      <c r="E792" s="295">
        <v>32</v>
      </c>
      <c r="F792" s="295">
        <f t="shared" si="74"/>
        <v>101.470202</v>
      </c>
      <c r="G792" s="297">
        <f t="shared" si="4"/>
        <v>0.80505633399639731</v>
      </c>
      <c r="H792" s="296">
        <f t="shared" si="5"/>
        <v>24.571120000000004</v>
      </c>
      <c r="I792" s="298">
        <f t="shared" si="6"/>
        <v>0.19494526865518175</v>
      </c>
      <c r="J792" s="315">
        <v>126041120</v>
      </c>
      <c r="K792" s="302">
        <v>2013</v>
      </c>
      <c r="L792" s="300" t="s">
        <v>18</v>
      </c>
      <c r="M792" s="316"/>
      <c r="N792" s="316"/>
      <c r="O792" s="316"/>
      <c r="P792" s="316">
        <v>83</v>
      </c>
      <c r="Q792" s="302">
        <v>67</v>
      </c>
      <c r="R792" s="327">
        <f t="shared" si="75"/>
        <v>75</v>
      </c>
      <c r="S792" s="302">
        <v>71</v>
      </c>
      <c r="T792" s="302">
        <v>71</v>
      </c>
      <c r="U792" s="328">
        <f t="shared" si="76"/>
        <v>0</v>
      </c>
      <c r="V792" s="328">
        <f t="shared" si="77"/>
        <v>71</v>
      </c>
      <c r="W792" s="328">
        <f t="shared" si="78"/>
        <v>4</v>
      </c>
      <c r="X792" s="313" t="s">
        <v>1544</v>
      </c>
      <c r="Y792" s="313" t="s">
        <v>2504</v>
      </c>
      <c r="Z792" s="313" t="s">
        <v>1547</v>
      </c>
      <c r="AA792" s="295">
        <f t="shared" si="79"/>
        <v>20.719162000000001</v>
      </c>
      <c r="AB792" s="315">
        <v>20719162</v>
      </c>
      <c r="AC792" s="315">
        <v>101470202</v>
      </c>
      <c r="AD792" s="295">
        <f t="shared" si="47"/>
        <v>24.571120000000001</v>
      </c>
      <c r="AE792" s="315">
        <v>24571120</v>
      </c>
      <c r="AF792" s="306">
        <f t="shared" si="12"/>
        <v>0.64747381250000002</v>
      </c>
      <c r="AG792" s="304"/>
      <c r="AH792" s="304"/>
      <c r="AI792" s="323" t="s">
        <v>2505</v>
      </c>
      <c r="AJ792" s="302"/>
    </row>
    <row r="793" spans="1:36">
      <c r="A793" s="325" t="s">
        <v>2233</v>
      </c>
      <c r="B793" s="315">
        <f t="shared" si="72"/>
        <v>173.96501000000001</v>
      </c>
      <c r="C793" s="293">
        <f t="shared" si="80"/>
        <v>4.9704288571428572</v>
      </c>
      <c r="D793" s="294">
        <f t="shared" si="2"/>
        <v>4.9704288571428572</v>
      </c>
      <c r="E793" s="295">
        <v>35</v>
      </c>
      <c r="F793" s="295">
        <f t="shared" si="74"/>
        <v>134.50692000000001</v>
      </c>
      <c r="G793" s="297">
        <f t="shared" si="4"/>
        <v>0.77318375689456176</v>
      </c>
      <c r="H793" s="296">
        <f t="shared" si="5"/>
        <v>39.458089999999999</v>
      </c>
      <c r="I793" s="298">
        <f t="shared" si="6"/>
        <v>0.22681624310543827</v>
      </c>
      <c r="J793" s="315">
        <v>173965010</v>
      </c>
      <c r="K793" s="302">
        <v>2013</v>
      </c>
      <c r="L793" s="300" t="s">
        <v>18</v>
      </c>
      <c r="M793" s="316"/>
      <c r="N793" s="316"/>
      <c r="O793" s="316"/>
      <c r="P793" s="316">
        <v>19</v>
      </c>
      <c r="Q793" s="302">
        <v>35</v>
      </c>
      <c r="R793" s="327">
        <f t="shared" si="75"/>
        <v>27</v>
      </c>
      <c r="S793" s="302">
        <v>54</v>
      </c>
      <c r="T793" s="302">
        <v>49</v>
      </c>
      <c r="U793" s="328">
        <f t="shared" si="76"/>
        <v>5</v>
      </c>
      <c r="V793" s="328">
        <f t="shared" si="77"/>
        <v>51.5</v>
      </c>
      <c r="W793" s="328">
        <f t="shared" si="78"/>
        <v>-24.5</v>
      </c>
      <c r="X793" s="313" t="s">
        <v>1565</v>
      </c>
      <c r="Y793" s="313" t="s">
        <v>1927</v>
      </c>
      <c r="Z793" s="313" t="s">
        <v>1547</v>
      </c>
      <c r="AA793" s="295">
        <f t="shared" si="79"/>
        <v>34.551025000000003</v>
      </c>
      <c r="AB793" s="315">
        <v>34551025</v>
      </c>
      <c r="AC793" s="315">
        <v>134506920</v>
      </c>
      <c r="AD793" s="295">
        <f t="shared" si="47"/>
        <v>39.458089999999999</v>
      </c>
      <c r="AE793" s="315">
        <f>J793-AC793</f>
        <v>39458090</v>
      </c>
      <c r="AF793" s="306">
        <f t="shared" si="12"/>
        <v>0.98717214285714294</v>
      </c>
      <c r="AG793" s="304"/>
      <c r="AH793" s="304"/>
      <c r="AI793" s="323" t="s">
        <v>2234</v>
      </c>
      <c r="AJ793" s="302"/>
    </row>
    <row r="794" spans="1:36">
      <c r="A794" s="314" t="s">
        <v>2742</v>
      </c>
      <c r="B794" s="315">
        <f t="shared" si="72"/>
        <v>116.980662</v>
      </c>
      <c r="C794" s="293">
        <f t="shared" si="80"/>
        <v>3.3423046285714286</v>
      </c>
      <c r="D794" s="294">
        <f t="shared" si="2"/>
        <v>3.3423046285714286</v>
      </c>
      <c r="E794" s="295">
        <v>35</v>
      </c>
      <c r="F794" s="295">
        <f t="shared" si="74"/>
        <v>66.380662000000001</v>
      </c>
      <c r="G794" s="297">
        <f t="shared" si="4"/>
        <v>0.5674498747493838</v>
      </c>
      <c r="H794" s="296">
        <f t="shared" si="5"/>
        <v>50.599999999999994</v>
      </c>
      <c r="I794" s="298">
        <f t="shared" si="6"/>
        <v>0.4325501252506162</v>
      </c>
      <c r="J794" s="315">
        <v>116980662</v>
      </c>
      <c r="K794" s="302">
        <v>2013</v>
      </c>
      <c r="L794" s="300" t="s">
        <v>18</v>
      </c>
      <c r="M794" s="316"/>
      <c r="N794" s="316"/>
      <c r="O794" s="316"/>
      <c r="P794" s="316">
        <v>81</v>
      </c>
      <c r="Q794" s="302">
        <v>59</v>
      </c>
      <c r="R794" s="327">
        <f t="shared" si="75"/>
        <v>70</v>
      </c>
      <c r="S794" s="302">
        <v>73</v>
      </c>
      <c r="T794" s="302">
        <v>69</v>
      </c>
      <c r="U794" s="328">
        <f t="shared" si="76"/>
        <v>4</v>
      </c>
      <c r="V794" s="328">
        <f t="shared" si="77"/>
        <v>71</v>
      </c>
      <c r="W794" s="328">
        <f t="shared" si="78"/>
        <v>-1</v>
      </c>
      <c r="X794" s="313" t="s">
        <v>1554</v>
      </c>
      <c r="Y794" s="313" t="s">
        <v>2743</v>
      </c>
      <c r="Z794" s="313" t="s">
        <v>1541</v>
      </c>
      <c r="AA794" s="295">
        <f t="shared" si="79"/>
        <v>20.353987</v>
      </c>
      <c r="AB794" s="315">
        <v>20353987</v>
      </c>
      <c r="AC794" s="315">
        <v>66380662</v>
      </c>
      <c r="AD794" s="295">
        <f t="shared" si="47"/>
        <v>50.6</v>
      </c>
      <c r="AE794" s="315">
        <v>50600000</v>
      </c>
      <c r="AF794" s="306">
        <f t="shared" si="12"/>
        <v>0.58154248571428568</v>
      </c>
      <c r="AG794" s="304"/>
      <c r="AH794" s="304"/>
      <c r="AI794" s="323" t="s">
        <v>2744</v>
      </c>
      <c r="AJ794" s="302"/>
    </row>
    <row r="795" spans="1:36">
      <c r="A795" s="314" t="s">
        <v>2809</v>
      </c>
      <c r="B795" s="315">
        <f t="shared" si="72"/>
        <v>112.54458</v>
      </c>
      <c r="C795" s="293">
        <f t="shared" si="80"/>
        <v>3.2155594285714284</v>
      </c>
      <c r="D795" s="294">
        <f t="shared" si="2"/>
        <v>3.2155594285714284</v>
      </c>
      <c r="E795" s="295">
        <v>35</v>
      </c>
      <c r="F795" s="295">
        <f t="shared" si="74"/>
        <v>83.301580000000001</v>
      </c>
      <c r="G795" s="297">
        <f t="shared" si="4"/>
        <v>0.74016518609781123</v>
      </c>
      <c r="H795" s="296">
        <f t="shared" si="5"/>
        <v>29.243000000000002</v>
      </c>
      <c r="I795" s="298">
        <f t="shared" si="6"/>
        <v>0.25983481390218882</v>
      </c>
      <c r="J795" s="315">
        <v>112544580</v>
      </c>
      <c r="K795" s="302">
        <v>2013</v>
      </c>
      <c r="L795" s="300" t="s">
        <v>18</v>
      </c>
      <c r="M795" s="316"/>
      <c r="N795" s="316"/>
      <c r="O795" s="316"/>
      <c r="P795" s="316">
        <v>80</v>
      </c>
      <c r="Q795" s="302">
        <v>65</v>
      </c>
      <c r="R795" s="327">
        <f t="shared" si="75"/>
        <v>72.5</v>
      </c>
      <c r="S795" s="302">
        <v>84</v>
      </c>
      <c r="T795" s="302">
        <v>77</v>
      </c>
      <c r="U795" s="328">
        <f t="shared" si="76"/>
        <v>7</v>
      </c>
      <c r="V795" s="328">
        <f t="shared" si="77"/>
        <v>80.5</v>
      </c>
      <c r="W795" s="328">
        <f t="shared" si="78"/>
        <v>-8</v>
      </c>
      <c r="X795" s="313" t="s">
        <v>1688</v>
      </c>
      <c r="Y795" s="313" t="s">
        <v>2810</v>
      </c>
      <c r="Z795" s="313" t="s">
        <v>1536</v>
      </c>
      <c r="AA795" s="295">
        <f t="shared" si="79"/>
        <v>0.41337299999999999</v>
      </c>
      <c r="AB795" s="315">
        <v>413373</v>
      </c>
      <c r="AC795" s="315">
        <v>83301580</v>
      </c>
      <c r="AD795" s="295">
        <f t="shared" si="47"/>
        <v>29.242999999999999</v>
      </c>
      <c r="AE795" s="315">
        <v>29243000</v>
      </c>
      <c r="AF795" s="306">
        <f t="shared" si="12"/>
        <v>1.1810657142857143E-2</v>
      </c>
      <c r="AG795" s="304"/>
      <c r="AH795" s="304"/>
      <c r="AI795" s="323" t="s">
        <v>2811</v>
      </c>
      <c r="AJ795" s="302"/>
    </row>
    <row r="796" spans="1:36">
      <c r="A796" s="314" t="s">
        <v>4196</v>
      </c>
      <c r="B796" s="315">
        <f t="shared" si="72"/>
        <v>42.930476894211999</v>
      </c>
      <c r="C796" s="293">
        <f t="shared" si="80"/>
        <v>1.2265850541203429</v>
      </c>
      <c r="D796" s="294">
        <f t="shared" si="2"/>
        <v>1.2265850541203429</v>
      </c>
      <c r="E796" s="295">
        <v>35</v>
      </c>
      <c r="F796" s="295">
        <f t="shared" si="74"/>
        <v>42.930461999999999</v>
      </c>
      <c r="G796" s="297">
        <f t="shared" si="4"/>
        <v>0.99999965306204175</v>
      </c>
      <c r="H796" s="296">
        <f t="shared" si="5"/>
        <v>14.894211999999998</v>
      </c>
      <c r="I796" s="298">
        <f t="shared" si="6"/>
        <v>0.34693795824122503</v>
      </c>
      <c r="J796" s="315">
        <f>SUM(AC796+AD796)</f>
        <v>42930476.894212</v>
      </c>
      <c r="K796" s="302">
        <v>2013</v>
      </c>
      <c r="L796" s="300" t="s">
        <v>18</v>
      </c>
      <c r="M796" s="316"/>
      <c r="N796" s="316"/>
      <c r="O796" s="316"/>
      <c r="P796" s="316">
        <v>56</v>
      </c>
      <c r="Q796" s="302">
        <v>51</v>
      </c>
      <c r="R796" s="327">
        <f t="shared" si="75"/>
        <v>53.5</v>
      </c>
      <c r="S796" s="302">
        <v>61</v>
      </c>
      <c r="T796" s="302">
        <v>60</v>
      </c>
      <c r="U796" s="328">
        <f t="shared" si="76"/>
        <v>1</v>
      </c>
      <c r="V796" s="328">
        <f t="shared" si="77"/>
        <v>60.5</v>
      </c>
      <c r="W796" s="328">
        <f t="shared" si="78"/>
        <v>-7</v>
      </c>
      <c r="X796" s="313" t="s">
        <v>1544</v>
      </c>
      <c r="Y796" s="313" t="s">
        <v>4077</v>
      </c>
      <c r="Z796" s="313" t="s">
        <v>1547</v>
      </c>
      <c r="AA796" s="295">
        <f t="shared" si="79"/>
        <v>13.167607</v>
      </c>
      <c r="AB796" s="315">
        <v>13167607</v>
      </c>
      <c r="AC796" s="315">
        <v>42930462</v>
      </c>
      <c r="AD796" s="295">
        <f t="shared" si="47"/>
        <v>14.894212</v>
      </c>
      <c r="AE796" s="315">
        <v>14894212</v>
      </c>
      <c r="AF796" s="306">
        <f t="shared" si="12"/>
        <v>0.37621734285714287</v>
      </c>
      <c r="AG796" s="304"/>
      <c r="AH796" s="304"/>
      <c r="AI796" s="323" t="s">
        <v>4197</v>
      </c>
      <c r="AJ796" s="302"/>
    </row>
    <row r="797" spans="1:36">
      <c r="A797" s="314" t="s">
        <v>4548</v>
      </c>
      <c r="B797" s="315">
        <f t="shared" si="72"/>
        <v>27.333835000000001</v>
      </c>
      <c r="C797" s="293">
        <f t="shared" si="80"/>
        <v>0.78096671428571429</v>
      </c>
      <c r="D797" s="294">
        <f t="shared" si="2"/>
        <v>0.78096671428571429</v>
      </c>
      <c r="E797" s="295">
        <v>35</v>
      </c>
      <c r="F797" s="295">
        <f t="shared" si="74"/>
        <v>8.3230850000000007</v>
      </c>
      <c r="G797" s="297">
        <f t="shared" si="4"/>
        <v>0.30449752111256984</v>
      </c>
      <c r="H797" s="296">
        <f t="shared" si="5"/>
        <v>19.010750000000002</v>
      </c>
      <c r="I797" s="298">
        <f t="shared" si="6"/>
        <v>0.69550247888743022</v>
      </c>
      <c r="J797" s="315">
        <v>27333835</v>
      </c>
      <c r="K797" s="302">
        <v>2013</v>
      </c>
      <c r="L797" s="300" t="s">
        <v>18</v>
      </c>
      <c r="M797" s="316"/>
      <c r="N797" s="316"/>
      <c r="O797" s="316"/>
      <c r="P797" s="316">
        <v>58</v>
      </c>
      <c r="Q797" s="302">
        <v>60</v>
      </c>
      <c r="R797" s="327">
        <f t="shared" si="75"/>
        <v>59</v>
      </c>
      <c r="S797" s="302">
        <v>69</v>
      </c>
      <c r="T797" s="302">
        <v>59</v>
      </c>
      <c r="U797" s="328">
        <f t="shared" si="76"/>
        <v>10</v>
      </c>
      <c r="V797" s="328">
        <f t="shared" si="77"/>
        <v>64</v>
      </c>
      <c r="W797" s="328">
        <f t="shared" si="78"/>
        <v>-5</v>
      </c>
      <c r="X797" s="313" t="s">
        <v>1688</v>
      </c>
      <c r="Y797" s="313" t="s">
        <v>1745</v>
      </c>
      <c r="Z797" s="313" t="s">
        <v>1536</v>
      </c>
      <c r="AA797" s="295">
        <f t="shared" si="79"/>
        <v>8.4282999999999997E-2</v>
      </c>
      <c r="AB797" s="315">
        <v>84283</v>
      </c>
      <c r="AC797" s="315">
        <v>8323085</v>
      </c>
      <c r="AD797" s="295">
        <f t="shared" si="47"/>
        <v>19.010750000000002</v>
      </c>
      <c r="AE797" s="315">
        <v>19010750</v>
      </c>
      <c r="AF797" s="306">
        <f t="shared" si="12"/>
        <v>2.4080857142857143E-3</v>
      </c>
      <c r="AG797" s="304"/>
      <c r="AH797" s="304"/>
      <c r="AI797" s="323" t="s">
        <v>4549</v>
      </c>
      <c r="AJ797" s="302"/>
    </row>
    <row r="798" spans="1:36">
      <c r="A798" s="325" t="s">
        <v>1926</v>
      </c>
      <c r="B798" s="315">
        <f t="shared" si="72"/>
        <v>269.99411900000001</v>
      </c>
      <c r="C798" s="293">
        <f t="shared" si="80"/>
        <v>7.2971383513513519</v>
      </c>
      <c r="D798" s="294">
        <f t="shared" si="2"/>
        <v>7.2971383513513519</v>
      </c>
      <c r="E798" s="295">
        <v>37</v>
      </c>
      <c r="F798" s="295">
        <f t="shared" si="74"/>
        <v>150.39411899999999</v>
      </c>
      <c r="G798" s="297">
        <f t="shared" si="4"/>
        <v>0.55702738843730137</v>
      </c>
      <c r="H798" s="296">
        <f t="shared" si="5"/>
        <v>119.60000000000001</v>
      </c>
      <c r="I798" s="298">
        <f t="shared" si="6"/>
        <v>0.44297261156269852</v>
      </c>
      <c r="J798" s="315">
        <v>269994119</v>
      </c>
      <c r="K798" s="302">
        <v>2013</v>
      </c>
      <c r="L798" s="300" t="s">
        <v>18</v>
      </c>
      <c r="M798" s="316"/>
      <c r="N798" s="316"/>
      <c r="O798" s="316"/>
      <c r="P798" s="316">
        <v>47</v>
      </c>
      <c r="Q798" s="302">
        <v>44</v>
      </c>
      <c r="R798" s="327">
        <f t="shared" si="75"/>
        <v>45.5</v>
      </c>
      <c r="S798" s="302">
        <v>72</v>
      </c>
      <c r="T798" s="302">
        <v>70</v>
      </c>
      <c r="U798" s="328">
        <f t="shared" si="76"/>
        <v>2</v>
      </c>
      <c r="V798" s="328">
        <f t="shared" si="77"/>
        <v>71</v>
      </c>
      <c r="W798" s="328">
        <f t="shared" si="78"/>
        <v>-25.5</v>
      </c>
      <c r="X798" s="313" t="s">
        <v>1565</v>
      </c>
      <c r="Y798" s="313" t="s">
        <v>1927</v>
      </c>
      <c r="Z798" s="313" t="s">
        <v>1547</v>
      </c>
      <c r="AA798" s="295">
        <f t="shared" si="79"/>
        <v>26.419395999999999</v>
      </c>
      <c r="AB798" s="315">
        <v>26419396</v>
      </c>
      <c r="AC798" s="315">
        <v>150394119</v>
      </c>
      <c r="AD798" s="295">
        <f t="shared" si="47"/>
        <v>119.6</v>
      </c>
      <c r="AE798" s="315">
        <v>119600000</v>
      </c>
      <c r="AF798" s="306">
        <f t="shared" si="12"/>
        <v>0.71403772972972968</v>
      </c>
      <c r="AG798" s="304"/>
      <c r="AH798" s="304"/>
      <c r="AI798" s="323" t="s">
        <v>1928</v>
      </c>
      <c r="AJ798" s="302"/>
    </row>
    <row r="799" spans="1:36">
      <c r="A799" s="314" t="s">
        <v>3167</v>
      </c>
      <c r="B799" s="315">
        <f t="shared" si="72"/>
        <v>98.337294999999997</v>
      </c>
      <c r="C799" s="293">
        <f t="shared" si="80"/>
        <v>2.5878235526315789</v>
      </c>
      <c r="D799" s="294">
        <f t="shared" si="2"/>
        <v>2.5878235526315789</v>
      </c>
      <c r="E799" s="295">
        <v>38</v>
      </c>
      <c r="F799" s="295">
        <f t="shared" si="74"/>
        <v>42.025134999999999</v>
      </c>
      <c r="G799" s="297">
        <f t="shared" si="4"/>
        <v>0.42735703681904202</v>
      </c>
      <c r="H799" s="296">
        <f t="shared" si="5"/>
        <v>56.312159999999999</v>
      </c>
      <c r="I799" s="298">
        <f t="shared" si="6"/>
        <v>0.57264296318095798</v>
      </c>
      <c r="J799" s="315">
        <v>98337295</v>
      </c>
      <c r="K799" s="302">
        <v>2013</v>
      </c>
      <c r="L799" s="300" t="s">
        <v>18</v>
      </c>
      <c r="M799" s="316"/>
      <c r="N799" s="316"/>
      <c r="O799" s="316"/>
      <c r="P799" s="316">
        <v>59</v>
      </c>
      <c r="Q799" s="302">
        <v>49</v>
      </c>
      <c r="R799" s="327">
        <f t="shared" si="75"/>
        <v>54</v>
      </c>
      <c r="S799" s="302">
        <v>54</v>
      </c>
      <c r="T799" s="302">
        <v>72</v>
      </c>
      <c r="U799" s="328">
        <f t="shared" si="76"/>
        <v>-18</v>
      </c>
      <c r="V799" s="328">
        <f t="shared" si="77"/>
        <v>63</v>
      </c>
      <c r="W799" s="328">
        <f t="shared" si="78"/>
        <v>-9</v>
      </c>
      <c r="X799" s="313" t="s">
        <v>1544</v>
      </c>
      <c r="Y799" s="313" t="s">
        <v>3168</v>
      </c>
      <c r="Z799" s="313" t="s">
        <v>1557</v>
      </c>
      <c r="AA799" s="295">
        <f t="shared" si="79"/>
        <v>19.030374999999999</v>
      </c>
      <c r="AB799" s="315">
        <v>19030375</v>
      </c>
      <c r="AC799" s="315">
        <v>42025135</v>
      </c>
      <c r="AD799" s="295">
        <f t="shared" si="47"/>
        <v>56.312159999999999</v>
      </c>
      <c r="AE799" s="315">
        <v>56312160</v>
      </c>
      <c r="AF799" s="306">
        <f t="shared" si="12"/>
        <v>0.50079934210526311</v>
      </c>
      <c r="AG799" s="304"/>
      <c r="AH799" s="304"/>
      <c r="AI799" s="323" t="s">
        <v>3169</v>
      </c>
      <c r="AJ799" s="302"/>
    </row>
    <row r="800" spans="1:36">
      <c r="A800" s="314" t="s">
        <v>3282</v>
      </c>
      <c r="B800" s="315">
        <f t="shared" si="72"/>
        <v>90.247624000000002</v>
      </c>
      <c r="C800" s="293">
        <f t="shared" si="80"/>
        <v>2.3749374736842106</v>
      </c>
      <c r="D800" s="294">
        <f t="shared" si="2"/>
        <v>2.3749374736842106</v>
      </c>
      <c r="E800" s="295">
        <v>38</v>
      </c>
      <c r="F800" s="295">
        <f t="shared" si="74"/>
        <v>26.947624000000001</v>
      </c>
      <c r="G800" s="297">
        <f t="shared" si="4"/>
        <v>0.29859649268993499</v>
      </c>
      <c r="H800" s="296">
        <f t="shared" si="5"/>
        <v>63.300000000000004</v>
      </c>
      <c r="I800" s="298">
        <f t="shared" si="6"/>
        <v>0.70140350731006507</v>
      </c>
      <c r="J800" s="315">
        <v>90247624</v>
      </c>
      <c r="K800" s="302">
        <v>2013</v>
      </c>
      <c r="L800" s="300" t="s">
        <v>18</v>
      </c>
      <c r="M800" s="316"/>
      <c r="N800" s="316"/>
      <c r="O800" s="316"/>
      <c r="P800" s="316">
        <v>89</v>
      </c>
      <c r="Q800" s="302">
        <v>75</v>
      </c>
      <c r="R800" s="327">
        <f t="shared" si="75"/>
        <v>82</v>
      </c>
      <c r="S800" s="302">
        <v>88</v>
      </c>
      <c r="T800" s="302">
        <v>85</v>
      </c>
      <c r="U800" s="328">
        <f t="shared" si="76"/>
        <v>3</v>
      </c>
      <c r="V800" s="328">
        <f t="shared" si="77"/>
        <v>86.5</v>
      </c>
      <c r="W800" s="328">
        <f t="shared" si="78"/>
        <v>-4.5</v>
      </c>
      <c r="X800" s="313" t="s">
        <v>1544</v>
      </c>
      <c r="Y800" s="313" t="s">
        <v>3283</v>
      </c>
      <c r="Z800" s="313" t="s">
        <v>1536</v>
      </c>
      <c r="AA800" s="295">
        <f t="shared" si="79"/>
        <v>0.18728900000000001</v>
      </c>
      <c r="AB800" s="315">
        <v>187289</v>
      </c>
      <c r="AC800" s="315">
        <v>26947624</v>
      </c>
      <c r="AD800" s="295">
        <f t="shared" si="47"/>
        <v>63.3</v>
      </c>
      <c r="AE800" s="315">
        <v>63300000</v>
      </c>
      <c r="AF800" s="306">
        <f t="shared" si="12"/>
        <v>4.9286578947368423E-3</v>
      </c>
      <c r="AG800" s="304"/>
      <c r="AH800" s="304"/>
      <c r="AI800" s="323" t="s">
        <v>3284</v>
      </c>
      <c r="AJ800" s="302"/>
    </row>
    <row r="801" spans="1:36">
      <c r="A801" s="325" t="s">
        <v>2063</v>
      </c>
      <c r="B801" s="315">
        <f t="shared" si="72"/>
        <v>251.171807</v>
      </c>
      <c r="C801" s="293">
        <f t="shared" si="80"/>
        <v>6.2792951749999997</v>
      </c>
      <c r="D801" s="294">
        <f t="shared" si="2"/>
        <v>6.2792951749999997</v>
      </c>
      <c r="E801" s="295">
        <v>40</v>
      </c>
      <c r="F801" s="295">
        <f t="shared" si="74"/>
        <v>150.117807</v>
      </c>
      <c r="G801" s="297">
        <f t="shared" si="4"/>
        <v>0.59766981331626923</v>
      </c>
      <c r="H801" s="296">
        <f t="shared" si="5"/>
        <v>101.054</v>
      </c>
      <c r="I801" s="298">
        <f t="shared" si="6"/>
        <v>0.40233018668373077</v>
      </c>
      <c r="J801" s="315">
        <v>251171807</v>
      </c>
      <c r="K801" s="302">
        <v>2013</v>
      </c>
      <c r="L801" s="300" t="s">
        <v>18</v>
      </c>
      <c r="M801" s="316"/>
      <c r="N801" s="316"/>
      <c r="O801" s="316"/>
      <c r="P801" s="316">
        <v>93</v>
      </c>
      <c r="Q801" s="302">
        <v>90</v>
      </c>
      <c r="R801" s="327">
        <f t="shared" si="75"/>
        <v>91.5</v>
      </c>
      <c r="S801" s="302">
        <v>74</v>
      </c>
      <c r="T801" s="302">
        <v>75</v>
      </c>
      <c r="U801" s="328">
        <f t="shared" si="76"/>
        <v>-1</v>
      </c>
      <c r="V801" s="328">
        <f t="shared" si="77"/>
        <v>74.5</v>
      </c>
      <c r="W801" s="328">
        <f t="shared" si="78"/>
        <v>17</v>
      </c>
      <c r="X801" s="313" t="s">
        <v>1554</v>
      </c>
      <c r="Y801" s="313" t="s">
        <v>2064</v>
      </c>
      <c r="Z801" s="313" t="s">
        <v>1536</v>
      </c>
      <c r="AA801" s="295">
        <f t="shared" si="79"/>
        <v>0.74045499999999997</v>
      </c>
      <c r="AB801" s="315">
        <v>740455</v>
      </c>
      <c r="AC801" s="315">
        <v>150117807</v>
      </c>
      <c r="AD801" s="295">
        <f t="shared" si="47"/>
        <v>101.054</v>
      </c>
      <c r="AE801" s="315">
        <v>101054000</v>
      </c>
      <c r="AF801" s="306">
        <f t="shared" si="12"/>
        <v>1.8511375E-2</v>
      </c>
      <c r="AG801" s="304"/>
      <c r="AH801" s="304"/>
      <c r="AI801" s="323" t="str">
        <f>HYPERLINK("http://www.amazon.com/gp/product/B00J2PEZAU/?tag=titb-20","http://www.amazon.com/gp/product/B00J2PEZAU/?tag=titb-20")</f>
        <v>http://www.amazon.com/gp/product/B00J2PEZAU/?tag=titb-20</v>
      </c>
      <c r="AJ801" s="302"/>
    </row>
    <row r="802" spans="1:36">
      <c r="A802" s="314" t="s">
        <v>2560</v>
      </c>
      <c r="B802" s="315">
        <f t="shared" si="72"/>
        <v>149.295601</v>
      </c>
      <c r="C802" s="293">
        <f t="shared" si="80"/>
        <v>3.7323900249999999</v>
      </c>
      <c r="D802" s="294">
        <f t="shared" si="2"/>
        <v>3.7323900249999999</v>
      </c>
      <c r="E802" s="295">
        <v>40</v>
      </c>
      <c r="F802" s="295">
        <f t="shared" si="74"/>
        <v>125.095601</v>
      </c>
      <c r="G802" s="297">
        <f t="shared" si="4"/>
        <v>0.83790547184307196</v>
      </c>
      <c r="H802" s="296">
        <f t="shared" si="5"/>
        <v>24.2</v>
      </c>
      <c r="I802" s="298">
        <f t="shared" si="6"/>
        <v>0.16209452815692807</v>
      </c>
      <c r="J802" s="315">
        <v>149295601</v>
      </c>
      <c r="K802" s="302">
        <v>2013</v>
      </c>
      <c r="L802" s="300" t="s">
        <v>18</v>
      </c>
      <c r="M802" s="316"/>
      <c r="N802" s="316"/>
      <c r="O802" s="316"/>
      <c r="P802" s="316">
        <v>75</v>
      </c>
      <c r="Q802" s="302">
        <v>60</v>
      </c>
      <c r="R802" s="327">
        <f t="shared" si="75"/>
        <v>67.5</v>
      </c>
      <c r="S802" s="302">
        <v>87</v>
      </c>
      <c r="T802" s="302">
        <v>75</v>
      </c>
      <c r="U802" s="328">
        <f t="shared" si="76"/>
        <v>12</v>
      </c>
      <c r="V802" s="328">
        <f t="shared" si="77"/>
        <v>81</v>
      </c>
      <c r="W802" s="328">
        <f t="shared" si="78"/>
        <v>-13.5</v>
      </c>
      <c r="X802" s="313" t="s">
        <v>1544</v>
      </c>
      <c r="Y802" s="313" t="s">
        <v>2561</v>
      </c>
      <c r="Z802" s="313" t="s">
        <v>1541</v>
      </c>
      <c r="AA802" s="295">
        <f t="shared" si="79"/>
        <v>9.0871999999999994E-2</v>
      </c>
      <c r="AB802" s="315">
        <v>90872</v>
      </c>
      <c r="AC802" s="315">
        <v>125095601</v>
      </c>
      <c r="AD802" s="295">
        <f t="shared" si="47"/>
        <v>24.2</v>
      </c>
      <c r="AE802" s="315">
        <v>24200000</v>
      </c>
      <c r="AF802" s="306">
        <f t="shared" si="12"/>
        <v>2.2718E-3</v>
      </c>
      <c r="AG802" s="304"/>
      <c r="AH802" s="304"/>
      <c r="AI802" s="323" t="s">
        <v>2562</v>
      </c>
      <c r="AJ802" s="302"/>
    </row>
    <row r="803" spans="1:36">
      <c r="A803" s="314">
        <v>42</v>
      </c>
      <c r="B803" s="315">
        <f t="shared" si="72"/>
        <v>95.021108455078007</v>
      </c>
      <c r="C803" s="293">
        <f t="shared" si="80"/>
        <v>2.3755277113769502</v>
      </c>
      <c r="D803" s="294">
        <f t="shared" si="2"/>
        <v>2.3755277113769502</v>
      </c>
      <c r="E803" s="295">
        <v>40</v>
      </c>
      <c r="F803" s="295">
        <f t="shared" si="74"/>
        <v>95.020212999999998</v>
      </c>
      <c r="G803" s="297">
        <f t="shared" si="4"/>
        <v>0.99999057625097654</v>
      </c>
      <c r="H803" s="296">
        <f t="shared" si="5"/>
        <v>895.45507799999996</v>
      </c>
      <c r="I803" s="298">
        <f t="shared" si="6"/>
        <v>9.423749023337626</v>
      </c>
      <c r="J803" s="315">
        <f>SUM(AC803+AD803)</f>
        <v>95021108.455078006</v>
      </c>
      <c r="K803" s="302">
        <v>2013</v>
      </c>
      <c r="L803" s="300" t="s">
        <v>18</v>
      </c>
      <c r="M803" s="316"/>
      <c r="N803" s="316"/>
      <c r="O803" s="316"/>
      <c r="P803" s="316">
        <v>79</v>
      </c>
      <c r="Q803" s="302">
        <v>62</v>
      </c>
      <c r="R803" s="327">
        <f t="shared" si="75"/>
        <v>70.5</v>
      </c>
      <c r="S803" s="302">
        <v>86</v>
      </c>
      <c r="T803" s="302">
        <v>74</v>
      </c>
      <c r="U803" s="328">
        <f t="shared" si="76"/>
        <v>12</v>
      </c>
      <c r="V803" s="328">
        <f t="shared" si="77"/>
        <v>80</v>
      </c>
      <c r="W803" s="328">
        <f t="shared" si="78"/>
        <v>-9.5</v>
      </c>
      <c r="X803" s="313" t="s">
        <v>1688</v>
      </c>
      <c r="Y803" s="313" t="s">
        <v>3280</v>
      </c>
      <c r="Z803" s="313" t="s">
        <v>1536</v>
      </c>
      <c r="AA803" s="295">
        <f t="shared" si="79"/>
        <v>27.487144000000001</v>
      </c>
      <c r="AB803" s="315">
        <v>27487144</v>
      </c>
      <c r="AC803" s="315">
        <v>95020213</v>
      </c>
      <c r="AD803" s="295">
        <f t="shared" si="47"/>
        <v>895.45507799999996</v>
      </c>
      <c r="AE803" s="305">
        <v>895455078</v>
      </c>
      <c r="AF803" s="306">
        <f t="shared" si="12"/>
        <v>0.68717859999999997</v>
      </c>
      <c r="AG803" s="304"/>
      <c r="AH803" s="304"/>
      <c r="AI803" s="323" t="s">
        <v>3281</v>
      </c>
      <c r="AJ803" s="302"/>
    </row>
    <row r="804" spans="1:36">
      <c r="A804" s="314" t="s">
        <v>3661</v>
      </c>
      <c r="B804" s="315">
        <f t="shared" si="72"/>
        <v>74.597643000000005</v>
      </c>
      <c r="C804" s="293">
        <f t="shared" si="80"/>
        <v>1.8649410750000002</v>
      </c>
      <c r="D804" s="294">
        <f t="shared" si="2"/>
        <v>1.8649410750000002</v>
      </c>
      <c r="E804" s="295">
        <v>40</v>
      </c>
      <c r="F804" s="295">
        <f t="shared" si="74"/>
        <v>57.012976999999999</v>
      </c>
      <c r="G804" s="297">
        <f t="shared" si="4"/>
        <v>0.7642731687916734</v>
      </c>
      <c r="H804" s="296">
        <f t="shared" si="5"/>
        <v>17.584666000000002</v>
      </c>
      <c r="I804" s="298">
        <f t="shared" si="6"/>
        <v>0.23572683120832652</v>
      </c>
      <c r="J804" s="315">
        <v>74597643</v>
      </c>
      <c r="K804" s="302">
        <v>2013</v>
      </c>
      <c r="L804" s="300" t="s">
        <v>18</v>
      </c>
      <c r="M804" s="316"/>
      <c r="N804" s="316"/>
      <c r="O804" s="316"/>
      <c r="P804" s="316">
        <v>33</v>
      </c>
      <c r="Q804" s="302">
        <v>35</v>
      </c>
      <c r="R804" s="327">
        <f t="shared" si="75"/>
        <v>34</v>
      </c>
      <c r="S804" s="302">
        <v>54</v>
      </c>
      <c r="T804" s="302">
        <v>57</v>
      </c>
      <c r="U804" s="328">
        <f t="shared" si="76"/>
        <v>-3</v>
      </c>
      <c r="V804" s="328">
        <f t="shared" si="77"/>
        <v>55.5</v>
      </c>
      <c r="W804" s="328">
        <f t="shared" si="78"/>
        <v>-21.5</v>
      </c>
      <c r="X804" s="313" t="s">
        <v>1608</v>
      </c>
      <c r="Y804" s="313" t="s">
        <v>3662</v>
      </c>
      <c r="Z804" s="313" t="s">
        <v>1547</v>
      </c>
      <c r="AA804" s="295">
        <f t="shared" si="79"/>
        <v>15.891055</v>
      </c>
      <c r="AB804" s="315">
        <v>15891055</v>
      </c>
      <c r="AC804" s="315">
        <v>57012977</v>
      </c>
      <c r="AD804" s="295">
        <f t="shared" si="47"/>
        <v>17.584665999999999</v>
      </c>
      <c r="AE804" s="315">
        <v>17584666</v>
      </c>
      <c r="AF804" s="306">
        <f t="shared" si="12"/>
        <v>0.39727637500000001</v>
      </c>
      <c r="AG804" s="304"/>
      <c r="AH804" s="304"/>
      <c r="AI804" s="323" t="s">
        <v>3663</v>
      </c>
      <c r="AJ804" s="302"/>
    </row>
    <row r="805" spans="1:36">
      <c r="A805" s="314" t="s">
        <v>3883</v>
      </c>
      <c r="B805" s="315">
        <f t="shared" si="72"/>
        <v>63.327201000000002</v>
      </c>
      <c r="C805" s="293">
        <f t="shared" si="80"/>
        <v>1.5831800250000001</v>
      </c>
      <c r="D805" s="294">
        <f t="shared" si="2"/>
        <v>1.5831800250000001</v>
      </c>
      <c r="E805" s="295">
        <v>40</v>
      </c>
      <c r="F805" s="295">
        <f t="shared" si="74"/>
        <v>26.627200999999999</v>
      </c>
      <c r="G805" s="297">
        <f t="shared" si="4"/>
        <v>0.42047020205424834</v>
      </c>
      <c r="H805" s="296">
        <f t="shared" si="5"/>
        <v>36.700000000000003</v>
      </c>
      <c r="I805" s="298">
        <f t="shared" si="6"/>
        <v>0.57952979794575166</v>
      </c>
      <c r="J805" s="315">
        <v>63327201</v>
      </c>
      <c r="K805" s="302">
        <v>2013</v>
      </c>
      <c r="L805" s="300" t="s">
        <v>18</v>
      </c>
      <c r="M805" s="316"/>
      <c r="N805" s="316"/>
      <c r="O805" s="316"/>
      <c r="P805" s="316">
        <v>8</v>
      </c>
      <c r="Q805" s="302">
        <v>35</v>
      </c>
      <c r="R805" s="327">
        <f t="shared" si="75"/>
        <v>21.5</v>
      </c>
      <c r="S805" s="302">
        <v>50</v>
      </c>
      <c r="T805" s="302">
        <v>48</v>
      </c>
      <c r="U805" s="328">
        <f t="shared" si="76"/>
        <v>2</v>
      </c>
      <c r="V805" s="328">
        <f t="shared" si="77"/>
        <v>49</v>
      </c>
      <c r="W805" s="328">
        <f t="shared" si="78"/>
        <v>-27.5</v>
      </c>
      <c r="X805" s="313" t="s">
        <v>1544</v>
      </c>
      <c r="Y805" s="313" t="s">
        <v>3884</v>
      </c>
      <c r="Z805" s="313" t="s">
        <v>1541</v>
      </c>
      <c r="AA805" s="295">
        <f t="shared" si="79"/>
        <v>10.600111999999999</v>
      </c>
      <c r="AB805" s="315">
        <v>10600112</v>
      </c>
      <c r="AC805" s="315">
        <v>26627201</v>
      </c>
      <c r="AD805" s="295">
        <f t="shared" si="47"/>
        <v>36.700000000000003</v>
      </c>
      <c r="AE805" s="315">
        <v>36700000</v>
      </c>
      <c r="AF805" s="306">
        <f t="shared" si="12"/>
        <v>0.26500279999999998</v>
      </c>
      <c r="AG805" s="304"/>
      <c r="AH805" s="304"/>
      <c r="AI805" s="323" t="s">
        <v>3885</v>
      </c>
      <c r="AJ805" s="302"/>
    </row>
    <row r="806" spans="1:36">
      <c r="A806" s="314" t="s">
        <v>4277</v>
      </c>
      <c r="B806" s="315">
        <f t="shared" si="72"/>
        <v>44.907260000000001</v>
      </c>
      <c r="C806" s="293">
        <f t="shared" si="80"/>
        <v>1.1226815000000001</v>
      </c>
      <c r="D806" s="294">
        <f t="shared" si="2"/>
        <v>1.1226815000000001</v>
      </c>
      <c r="E806" s="295">
        <v>40</v>
      </c>
      <c r="F806" s="295">
        <f t="shared" si="74"/>
        <v>29.807259999999999</v>
      </c>
      <c r="G806" s="297">
        <f t="shared" si="4"/>
        <v>0.66375147359246589</v>
      </c>
      <c r="H806" s="296">
        <f t="shared" si="5"/>
        <v>15.1</v>
      </c>
      <c r="I806" s="298">
        <f t="shared" si="6"/>
        <v>0.33624852640753411</v>
      </c>
      <c r="J806" s="315">
        <v>44907260</v>
      </c>
      <c r="K806" s="302">
        <v>2013</v>
      </c>
      <c r="L806" s="300" t="s">
        <v>18</v>
      </c>
      <c r="M806" s="316"/>
      <c r="N806" s="316"/>
      <c r="O806" s="316"/>
      <c r="P806" s="316">
        <v>29</v>
      </c>
      <c r="Q806" s="302">
        <v>35</v>
      </c>
      <c r="R806" s="327">
        <f t="shared" si="75"/>
        <v>32</v>
      </c>
      <c r="S806" s="302">
        <v>47</v>
      </c>
      <c r="T806" s="302">
        <v>65</v>
      </c>
      <c r="U806" s="328">
        <f t="shared" si="76"/>
        <v>-18</v>
      </c>
      <c r="V806" s="328">
        <f t="shared" si="77"/>
        <v>56</v>
      </c>
      <c r="W806" s="328">
        <f t="shared" si="78"/>
        <v>-24</v>
      </c>
      <c r="X806" s="313" t="s">
        <v>4278</v>
      </c>
      <c r="Y806" s="313" t="s">
        <v>4279</v>
      </c>
      <c r="Z806" s="313" t="s">
        <v>1547</v>
      </c>
      <c r="AA806" s="295">
        <f t="shared" si="79"/>
        <v>7.0219930000000002</v>
      </c>
      <c r="AB806" s="315">
        <v>7021993</v>
      </c>
      <c r="AC806" s="315">
        <v>29807260</v>
      </c>
      <c r="AD806" s="295">
        <f t="shared" si="47"/>
        <v>15.1</v>
      </c>
      <c r="AE806" s="315">
        <v>15100000</v>
      </c>
      <c r="AF806" s="306">
        <f t="shared" si="12"/>
        <v>0.17554982499999999</v>
      </c>
      <c r="AG806" s="304"/>
      <c r="AH806" s="304"/>
      <c r="AI806" s="323" t="s">
        <v>4280</v>
      </c>
      <c r="AJ806" s="302"/>
    </row>
    <row r="807" spans="1:36">
      <c r="A807" s="325" t="s">
        <v>2174</v>
      </c>
      <c r="B807" s="315">
        <f t="shared" si="72"/>
        <v>229.72777400000001</v>
      </c>
      <c r="C807" s="293">
        <f t="shared" si="80"/>
        <v>5.3425063720930233</v>
      </c>
      <c r="D807" s="294">
        <f t="shared" si="2"/>
        <v>5.3425063720930233</v>
      </c>
      <c r="E807" s="295">
        <v>43</v>
      </c>
      <c r="F807" s="295">
        <f t="shared" si="74"/>
        <v>159.582188</v>
      </c>
      <c r="G807" s="297">
        <f t="shared" si="4"/>
        <v>0.69465779092083135</v>
      </c>
      <c r="H807" s="296">
        <f t="shared" si="5"/>
        <v>70.348582999999991</v>
      </c>
      <c r="I807" s="298">
        <f t="shared" si="6"/>
        <v>0.30622585060176483</v>
      </c>
      <c r="J807" s="315">
        <v>229727774</v>
      </c>
      <c r="K807" s="302">
        <v>2013</v>
      </c>
      <c r="L807" s="300" t="s">
        <v>18</v>
      </c>
      <c r="M807" s="316"/>
      <c r="N807" s="316"/>
      <c r="O807" s="316"/>
      <c r="P807" s="316">
        <v>65</v>
      </c>
      <c r="Q807" s="302">
        <v>60</v>
      </c>
      <c r="R807" s="327">
        <f t="shared" si="75"/>
        <v>62.5</v>
      </c>
      <c r="S807" s="302">
        <v>72</v>
      </c>
      <c r="T807" s="302">
        <v>65</v>
      </c>
      <c r="U807" s="328">
        <f t="shared" si="76"/>
        <v>7</v>
      </c>
      <c r="V807" s="328">
        <f t="shared" si="77"/>
        <v>68.5</v>
      </c>
      <c r="W807" s="328">
        <f t="shared" si="78"/>
        <v>-6</v>
      </c>
      <c r="X807" s="313" t="s">
        <v>1544</v>
      </c>
      <c r="Y807" s="313" t="s">
        <v>2175</v>
      </c>
      <c r="Z807" s="313" t="s">
        <v>1547</v>
      </c>
      <c r="AA807" s="295">
        <f t="shared" si="79"/>
        <v>39.115043</v>
      </c>
      <c r="AB807" s="315">
        <v>39115043</v>
      </c>
      <c r="AC807" s="315">
        <v>159582188</v>
      </c>
      <c r="AD807" s="295">
        <f t="shared" si="47"/>
        <v>70.348583000000005</v>
      </c>
      <c r="AE807" s="315">
        <v>70348583</v>
      </c>
      <c r="AF807" s="306">
        <f t="shared" si="12"/>
        <v>0.90965216279069772</v>
      </c>
      <c r="AG807" s="304"/>
      <c r="AH807" s="304"/>
      <c r="AI807" s="323" t="s">
        <v>2176</v>
      </c>
      <c r="AJ807" s="302"/>
    </row>
    <row r="808" spans="1:36">
      <c r="A808" s="314" t="s">
        <v>4901</v>
      </c>
      <c r="B808" s="315">
        <f t="shared" si="72"/>
        <v>7.3798060000000003</v>
      </c>
      <c r="C808" s="293">
        <f t="shared" si="80"/>
        <v>0.16772286363636366</v>
      </c>
      <c r="D808" s="294">
        <f t="shared" si="2"/>
        <v>0.16772286363636366</v>
      </c>
      <c r="E808" s="295">
        <v>44</v>
      </c>
      <c r="F808" s="295">
        <f t="shared" si="74"/>
        <v>2.1997870000000002</v>
      </c>
      <c r="G808" s="297">
        <f t="shared" si="4"/>
        <v>0.29808195499990109</v>
      </c>
      <c r="H808" s="296">
        <f t="shared" si="5"/>
        <v>5.1800190000000006</v>
      </c>
      <c r="I808" s="298">
        <f t="shared" si="6"/>
        <v>0.70191804500009891</v>
      </c>
      <c r="J808" s="315">
        <v>7379806</v>
      </c>
      <c r="K808" s="302">
        <v>2013</v>
      </c>
      <c r="L808" s="300" t="s">
        <v>18</v>
      </c>
      <c r="M808" s="316"/>
      <c r="N808" s="316"/>
      <c r="O808" s="316"/>
      <c r="P808" s="316">
        <v>91</v>
      </c>
      <c r="Q808" s="302">
        <v>88</v>
      </c>
      <c r="R808" s="327">
        <f t="shared" si="75"/>
        <v>89.5</v>
      </c>
      <c r="S808" s="302">
        <v>85</v>
      </c>
      <c r="T808" s="302">
        <v>82</v>
      </c>
      <c r="U808" s="328">
        <f t="shared" si="76"/>
        <v>3</v>
      </c>
      <c r="V808" s="328">
        <f t="shared" si="77"/>
        <v>83.5</v>
      </c>
      <c r="W808" s="328">
        <f t="shared" si="78"/>
        <v>6</v>
      </c>
      <c r="X808" s="313" t="s">
        <v>1554</v>
      </c>
      <c r="Y808" s="313" t="s">
        <v>1826</v>
      </c>
      <c r="Z808" s="313" t="s">
        <v>1547</v>
      </c>
      <c r="AA808" s="295">
        <f t="shared" si="79"/>
        <v>0.100316</v>
      </c>
      <c r="AB808" s="315">
        <v>100316</v>
      </c>
      <c r="AC808" s="315">
        <v>2199787</v>
      </c>
      <c r="AD808" s="295">
        <f t="shared" si="47"/>
        <v>5.1800189999999997</v>
      </c>
      <c r="AE808" s="315">
        <v>5180019</v>
      </c>
      <c r="AF808" s="306">
        <f t="shared" si="12"/>
        <v>2.2799090909090911E-3</v>
      </c>
      <c r="AG808" s="304"/>
      <c r="AH808" s="304"/>
      <c r="AI808" s="323" t="s">
        <v>4902</v>
      </c>
      <c r="AJ808" s="302"/>
    </row>
    <row r="809" spans="1:36">
      <c r="A809" s="314" t="s">
        <v>3133</v>
      </c>
      <c r="B809" s="315">
        <f t="shared" si="72"/>
        <v>122.126687</v>
      </c>
      <c r="C809" s="293">
        <f t="shared" si="80"/>
        <v>2.6549279782608695</v>
      </c>
      <c r="D809" s="294">
        <f t="shared" si="2"/>
        <v>2.6549279782608695</v>
      </c>
      <c r="E809" s="295">
        <v>46</v>
      </c>
      <c r="F809" s="295">
        <f t="shared" si="74"/>
        <v>61.002302</v>
      </c>
      <c r="G809" s="297">
        <f t="shared" si="4"/>
        <v>0.49950017885935116</v>
      </c>
      <c r="H809" s="296">
        <f t="shared" si="5"/>
        <v>61.124385000000004</v>
      </c>
      <c r="I809" s="298">
        <f t="shared" si="6"/>
        <v>0.50049982114064884</v>
      </c>
      <c r="J809" s="315">
        <v>122126687</v>
      </c>
      <c r="K809" s="302">
        <v>2013</v>
      </c>
      <c r="L809" s="300" t="s">
        <v>18</v>
      </c>
      <c r="M809" s="316"/>
      <c r="N809" s="316"/>
      <c r="O809" s="316"/>
      <c r="P809" s="316">
        <v>82</v>
      </c>
      <c r="Q809" s="302">
        <v>74</v>
      </c>
      <c r="R809" s="327">
        <f t="shared" si="75"/>
        <v>78</v>
      </c>
      <c r="S809" s="302">
        <v>87</v>
      </c>
      <c r="T809" s="302">
        <v>83</v>
      </c>
      <c r="U809" s="328">
        <f t="shared" si="76"/>
        <v>4</v>
      </c>
      <c r="V809" s="328">
        <f t="shared" si="77"/>
        <v>85</v>
      </c>
      <c r="W809" s="328">
        <f t="shared" si="78"/>
        <v>-7</v>
      </c>
      <c r="X809" s="313" t="s">
        <v>1554</v>
      </c>
      <c r="Y809" s="313" t="s">
        <v>3134</v>
      </c>
      <c r="Z809" s="313" t="s">
        <v>1547</v>
      </c>
      <c r="AA809" s="295">
        <f t="shared" si="79"/>
        <v>20.817053000000001</v>
      </c>
      <c r="AB809" s="315">
        <v>20817053</v>
      </c>
      <c r="AC809" s="315">
        <v>61002302</v>
      </c>
      <c r="AD809" s="295">
        <f t="shared" si="47"/>
        <v>61.124384999999997</v>
      </c>
      <c r="AE809" s="315">
        <v>61124385</v>
      </c>
      <c r="AF809" s="306">
        <f t="shared" si="12"/>
        <v>0.45254463043478266</v>
      </c>
      <c r="AG809" s="304"/>
      <c r="AH809" s="304"/>
      <c r="AI809" s="323" t="s">
        <v>3135</v>
      </c>
      <c r="AJ809" s="302"/>
    </row>
    <row r="810" spans="1:36">
      <c r="A810" s="325" t="s">
        <v>2272</v>
      </c>
      <c r="B810" s="315">
        <f t="shared" si="72"/>
        <v>239.258712</v>
      </c>
      <c r="C810" s="293">
        <f t="shared" si="80"/>
        <v>4.7851742399999999</v>
      </c>
      <c r="D810" s="294">
        <f t="shared" si="2"/>
        <v>4.7851742399999999</v>
      </c>
      <c r="E810" s="295">
        <v>50</v>
      </c>
      <c r="F810" s="295">
        <f t="shared" si="74"/>
        <v>90.288712000000004</v>
      </c>
      <c r="G810" s="297">
        <f t="shared" si="4"/>
        <v>0.37736854489127236</v>
      </c>
      <c r="H810" s="296">
        <f t="shared" si="5"/>
        <v>148.97</v>
      </c>
      <c r="I810" s="298">
        <f t="shared" si="6"/>
        <v>0.62263145510872764</v>
      </c>
      <c r="J810" s="315">
        <v>239258712</v>
      </c>
      <c r="K810" s="302">
        <v>2013</v>
      </c>
      <c r="L810" s="300" t="s">
        <v>18</v>
      </c>
      <c r="M810" s="316"/>
      <c r="N810" s="316"/>
      <c r="O810" s="316"/>
      <c r="P810" s="316">
        <v>26</v>
      </c>
      <c r="Q810" s="302">
        <v>39</v>
      </c>
      <c r="R810" s="327">
        <f t="shared" si="75"/>
        <v>32.5</v>
      </c>
      <c r="S810" s="302">
        <v>50</v>
      </c>
      <c r="T810" s="302">
        <v>34</v>
      </c>
      <c r="U810" s="328">
        <f t="shared" si="76"/>
        <v>16</v>
      </c>
      <c r="V810" s="328">
        <f t="shared" si="77"/>
        <v>42</v>
      </c>
      <c r="W810" s="328">
        <f t="shared" si="78"/>
        <v>-9.5</v>
      </c>
      <c r="X810" s="313" t="s">
        <v>1608</v>
      </c>
      <c r="Y810" s="313" t="s">
        <v>2273</v>
      </c>
      <c r="Z810" s="313" t="s">
        <v>1547</v>
      </c>
      <c r="AA810" s="295">
        <f t="shared" si="79"/>
        <v>22.232291</v>
      </c>
      <c r="AB810" s="315">
        <v>22232291</v>
      </c>
      <c r="AC810" s="315">
        <v>90288712</v>
      </c>
      <c r="AD810" s="295">
        <f t="shared" si="47"/>
        <v>148.97</v>
      </c>
      <c r="AE810" s="315">
        <v>148970000</v>
      </c>
      <c r="AF810" s="306">
        <f t="shared" si="12"/>
        <v>0.44464582000000002</v>
      </c>
      <c r="AG810" s="304"/>
      <c r="AH810" s="304"/>
      <c r="AI810" s="323" t="s">
        <v>2274</v>
      </c>
      <c r="AJ810" s="302"/>
    </row>
    <row r="811" spans="1:36">
      <c r="A811" s="325" t="s">
        <v>2315</v>
      </c>
      <c r="B811" s="315">
        <f t="shared" si="72"/>
        <v>226.349749</v>
      </c>
      <c r="C811" s="293">
        <f t="shared" si="80"/>
        <v>4.5269949800000004</v>
      </c>
      <c r="D811" s="294">
        <f t="shared" si="2"/>
        <v>4.5269949800000004</v>
      </c>
      <c r="E811" s="295">
        <v>50</v>
      </c>
      <c r="F811" s="295">
        <f t="shared" si="74"/>
        <v>55.703474999999997</v>
      </c>
      <c r="G811" s="297">
        <f t="shared" si="4"/>
        <v>0.24609470629454949</v>
      </c>
      <c r="H811" s="296">
        <f t="shared" si="5"/>
        <v>170.64627400000001</v>
      </c>
      <c r="I811" s="298">
        <f t="shared" si="6"/>
        <v>0.75390529370545045</v>
      </c>
      <c r="J811" s="315">
        <v>226349749</v>
      </c>
      <c r="K811" s="302">
        <v>2013</v>
      </c>
      <c r="L811" s="300" t="s">
        <v>18</v>
      </c>
      <c r="M811" s="316"/>
      <c r="N811" s="316"/>
      <c r="O811" s="316"/>
      <c r="P811" s="316">
        <v>15</v>
      </c>
      <c r="Q811" s="311">
        <v>21</v>
      </c>
      <c r="R811" s="327">
        <f t="shared" si="75"/>
        <v>18</v>
      </c>
      <c r="S811" s="302">
        <v>52</v>
      </c>
      <c r="T811" s="302">
        <v>57</v>
      </c>
      <c r="U811" s="328">
        <f t="shared" si="76"/>
        <v>-5</v>
      </c>
      <c r="V811" s="328">
        <f t="shared" si="77"/>
        <v>54.5</v>
      </c>
      <c r="W811" s="328">
        <f t="shared" si="78"/>
        <v>-36.5</v>
      </c>
      <c r="X811" s="313" t="s">
        <v>1544</v>
      </c>
      <c r="Y811" s="313" t="s">
        <v>2316</v>
      </c>
      <c r="Z811" s="313" t="s">
        <v>1541</v>
      </c>
      <c r="AA811" s="295">
        <f t="shared" si="79"/>
        <v>19.690956</v>
      </c>
      <c r="AB811" s="315">
        <v>19690956</v>
      </c>
      <c r="AC811" s="315">
        <v>55703475</v>
      </c>
      <c r="AD811" s="295">
        <f t="shared" si="47"/>
        <v>170.64627400000001</v>
      </c>
      <c r="AE811" s="315">
        <v>170646274</v>
      </c>
      <c r="AF811" s="306">
        <f t="shared" si="12"/>
        <v>0.39381912000000002</v>
      </c>
      <c r="AG811" s="304"/>
      <c r="AH811" s="304"/>
      <c r="AI811" s="323" t="s">
        <v>2317</v>
      </c>
      <c r="AJ811" s="302"/>
    </row>
    <row r="812" spans="1:36">
      <c r="A812" s="314" t="s">
        <v>2681</v>
      </c>
      <c r="B812" s="315">
        <f t="shared" si="72"/>
        <v>173.64901499999999</v>
      </c>
      <c r="C812" s="293">
        <f t="shared" si="80"/>
        <v>3.4729802999999997</v>
      </c>
      <c r="D812" s="294">
        <f t="shared" si="2"/>
        <v>3.4729802999999997</v>
      </c>
      <c r="E812" s="295">
        <v>50</v>
      </c>
      <c r="F812" s="295">
        <f t="shared" si="74"/>
        <v>127.352707</v>
      </c>
      <c r="G812" s="297">
        <f t="shared" si="4"/>
        <v>0.7333914735997783</v>
      </c>
      <c r="H812" s="296">
        <f t="shared" si="5"/>
        <v>46.296308000000003</v>
      </c>
      <c r="I812" s="298">
        <f t="shared" si="6"/>
        <v>0.26660852640022176</v>
      </c>
      <c r="J812" s="315">
        <v>173649015</v>
      </c>
      <c r="K812" s="302">
        <v>2013</v>
      </c>
      <c r="L812" s="300" t="s">
        <v>18</v>
      </c>
      <c r="M812" s="316"/>
      <c r="N812" s="316"/>
      <c r="O812" s="316"/>
      <c r="P812" s="316">
        <v>75</v>
      </c>
      <c r="Q812" s="302">
        <v>61</v>
      </c>
      <c r="R812" s="327">
        <f t="shared" si="75"/>
        <v>68</v>
      </c>
      <c r="S812" s="302">
        <v>53</v>
      </c>
      <c r="T812" s="302">
        <v>62</v>
      </c>
      <c r="U812" s="328">
        <f t="shared" si="76"/>
        <v>-9</v>
      </c>
      <c r="V812" s="328">
        <f t="shared" si="77"/>
        <v>57.5</v>
      </c>
      <c r="W812" s="328">
        <f t="shared" si="78"/>
        <v>10.5</v>
      </c>
      <c r="X812" s="313" t="s">
        <v>1565</v>
      </c>
      <c r="Y812" s="313" t="s">
        <v>1565</v>
      </c>
      <c r="Z812" s="313" t="s">
        <v>1557</v>
      </c>
      <c r="AA812" s="295">
        <f t="shared" si="79"/>
        <v>26.232424999999999</v>
      </c>
      <c r="AB812" s="315">
        <v>26232425</v>
      </c>
      <c r="AC812" s="315">
        <v>127352707</v>
      </c>
      <c r="AD812" s="295">
        <f t="shared" si="47"/>
        <v>46.296308000000003</v>
      </c>
      <c r="AE812" s="315">
        <v>46296308</v>
      </c>
      <c r="AF812" s="306">
        <f t="shared" si="12"/>
        <v>0.52464849999999996</v>
      </c>
      <c r="AG812" s="304"/>
      <c r="AH812" s="304"/>
      <c r="AI812" s="323" t="s">
        <v>2682</v>
      </c>
      <c r="AJ812" s="302"/>
    </row>
    <row r="813" spans="1:36">
      <c r="A813" s="314" t="s">
        <v>3059</v>
      </c>
      <c r="B813" s="315">
        <f t="shared" si="72"/>
        <v>137.32830100000001</v>
      </c>
      <c r="C813" s="293">
        <f t="shared" si="80"/>
        <v>2.7465660200000004</v>
      </c>
      <c r="D813" s="294">
        <f t="shared" si="2"/>
        <v>2.7465660200000004</v>
      </c>
      <c r="E813" s="295">
        <v>50</v>
      </c>
      <c r="F813" s="295">
        <f t="shared" si="74"/>
        <v>25.135964999999999</v>
      </c>
      <c r="G813" s="297">
        <f t="shared" si="4"/>
        <v>0.18303557836923939</v>
      </c>
      <c r="H813" s="296">
        <f t="shared" si="5"/>
        <v>112.192336</v>
      </c>
      <c r="I813" s="298">
        <f t="shared" si="6"/>
        <v>0.81696442163076055</v>
      </c>
      <c r="J813" s="315">
        <v>137328301</v>
      </c>
      <c r="K813" s="302">
        <v>2013</v>
      </c>
      <c r="L813" s="300" t="s">
        <v>18</v>
      </c>
      <c r="M813" s="316"/>
      <c r="N813" s="316"/>
      <c r="O813" s="316"/>
      <c r="P813" s="316">
        <v>49</v>
      </c>
      <c r="Q813" s="302">
        <v>49</v>
      </c>
      <c r="R813" s="327">
        <f t="shared" si="75"/>
        <v>49</v>
      </c>
      <c r="S813" s="302">
        <v>55</v>
      </c>
      <c r="T813" s="302">
        <v>74</v>
      </c>
      <c r="U813" s="328">
        <f t="shared" si="76"/>
        <v>-19</v>
      </c>
      <c r="V813" s="328">
        <f t="shared" si="77"/>
        <v>64.5</v>
      </c>
      <c r="W813" s="328">
        <f t="shared" si="78"/>
        <v>-15.5</v>
      </c>
      <c r="X813" s="313" t="s">
        <v>1544</v>
      </c>
      <c r="Y813" s="313" t="s">
        <v>3060</v>
      </c>
      <c r="Z813" s="313" t="s">
        <v>1547</v>
      </c>
      <c r="AA813" s="295">
        <f t="shared" si="79"/>
        <v>9.8857320000000009</v>
      </c>
      <c r="AB813" s="315">
        <v>9885732</v>
      </c>
      <c r="AC813" s="315">
        <v>25135965</v>
      </c>
      <c r="AD813" s="295">
        <f t="shared" si="47"/>
        <v>112.192336</v>
      </c>
      <c r="AE813" s="315">
        <v>112192336</v>
      </c>
      <c r="AF813" s="306">
        <f t="shared" si="12"/>
        <v>0.19771464000000002</v>
      </c>
      <c r="AG813" s="304"/>
      <c r="AH813" s="304"/>
      <c r="AI813" s="323" t="s">
        <v>3061</v>
      </c>
      <c r="AJ813" s="302"/>
    </row>
    <row r="814" spans="1:36">
      <c r="A814" s="314" t="s">
        <v>2484</v>
      </c>
      <c r="B814" s="315">
        <f t="shared" si="72"/>
        <v>218.791811</v>
      </c>
      <c r="C814" s="293">
        <f t="shared" si="80"/>
        <v>3.9780329272727273</v>
      </c>
      <c r="D814" s="294">
        <f t="shared" si="2"/>
        <v>3.9780329272727273</v>
      </c>
      <c r="E814" s="295">
        <v>55</v>
      </c>
      <c r="F814" s="295">
        <f t="shared" si="74"/>
        <v>107.100855</v>
      </c>
      <c r="G814" s="297">
        <f t="shared" si="4"/>
        <v>0.48951034552202688</v>
      </c>
      <c r="H814" s="296">
        <f t="shared" si="5"/>
        <v>111.690956</v>
      </c>
      <c r="I814" s="298">
        <f t="shared" si="6"/>
        <v>0.51048965447797312</v>
      </c>
      <c r="J814" s="315">
        <v>218791811</v>
      </c>
      <c r="K814" s="302">
        <v>2013</v>
      </c>
      <c r="L814" s="300" t="s">
        <v>18</v>
      </c>
      <c r="M814" s="316"/>
      <c r="N814" s="316"/>
      <c r="O814" s="316"/>
      <c r="P814" s="316">
        <v>93</v>
      </c>
      <c r="Q814" s="302">
        <v>83</v>
      </c>
      <c r="R814" s="327">
        <f t="shared" si="75"/>
        <v>88</v>
      </c>
      <c r="S814" s="302">
        <v>89</v>
      </c>
      <c r="T814" s="302">
        <v>81</v>
      </c>
      <c r="U814" s="328">
        <f t="shared" si="76"/>
        <v>8</v>
      </c>
      <c r="V814" s="328">
        <f t="shared" si="77"/>
        <v>85</v>
      </c>
      <c r="W814" s="328">
        <f t="shared" si="78"/>
        <v>3</v>
      </c>
      <c r="X814" s="313" t="s">
        <v>1544</v>
      </c>
      <c r="Y814" s="313" t="s">
        <v>2485</v>
      </c>
      <c r="Z814" s="313" t="s">
        <v>1536</v>
      </c>
      <c r="AA814" s="295">
        <f t="shared" si="79"/>
        <v>25.718313999999999</v>
      </c>
      <c r="AB814" s="315">
        <v>25718314</v>
      </c>
      <c r="AC814" s="315">
        <v>107100855</v>
      </c>
      <c r="AD814" s="295">
        <f t="shared" si="47"/>
        <v>111.690956</v>
      </c>
      <c r="AE814" s="315">
        <v>111690956</v>
      </c>
      <c r="AF814" s="306">
        <f t="shared" si="12"/>
        <v>0.46760570909090909</v>
      </c>
      <c r="AG814" s="304"/>
      <c r="AH814" s="304"/>
      <c r="AI814" s="323" t="s">
        <v>2486</v>
      </c>
      <c r="AJ814" s="302"/>
    </row>
    <row r="815" spans="1:36">
      <c r="A815" s="314" t="s">
        <v>3570</v>
      </c>
      <c r="B815" s="315">
        <f t="shared" si="72"/>
        <v>110.387072</v>
      </c>
      <c r="C815" s="293">
        <f t="shared" si="80"/>
        <v>2.007037672727273</v>
      </c>
      <c r="D815" s="294">
        <f t="shared" si="2"/>
        <v>2.007037672727273</v>
      </c>
      <c r="E815" s="295">
        <v>55</v>
      </c>
      <c r="F815" s="295">
        <f t="shared" si="74"/>
        <v>55.750480000000003</v>
      </c>
      <c r="G815" s="297">
        <f t="shared" si="4"/>
        <v>0.50504537342923639</v>
      </c>
      <c r="H815" s="296">
        <f t="shared" si="5"/>
        <v>54.636592</v>
      </c>
      <c r="I815" s="298">
        <f t="shared" si="6"/>
        <v>0.49495462657076367</v>
      </c>
      <c r="J815" s="315">
        <v>110387072</v>
      </c>
      <c r="K815" s="302">
        <v>2013</v>
      </c>
      <c r="L815" s="300" t="s">
        <v>18</v>
      </c>
      <c r="M815" s="316"/>
      <c r="N815" s="316"/>
      <c r="O815" s="316"/>
      <c r="P815" s="316">
        <v>18</v>
      </c>
      <c r="Q815" s="302">
        <v>38</v>
      </c>
      <c r="R815" s="327">
        <f t="shared" si="75"/>
        <v>28</v>
      </c>
      <c r="S815" s="302">
        <v>44</v>
      </c>
      <c r="T815" s="302">
        <v>41</v>
      </c>
      <c r="U815" s="328">
        <f t="shared" si="76"/>
        <v>3</v>
      </c>
      <c r="V815" s="328">
        <f t="shared" si="77"/>
        <v>42.5</v>
      </c>
      <c r="W815" s="328">
        <f t="shared" si="78"/>
        <v>-14.5</v>
      </c>
      <c r="X815" s="313" t="s">
        <v>1608</v>
      </c>
      <c r="Y815" s="313" t="s">
        <v>2273</v>
      </c>
      <c r="Z815" s="313" t="s">
        <v>1547</v>
      </c>
      <c r="AA815" s="295">
        <f t="shared" si="79"/>
        <v>15.805237</v>
      </c>
      <c r="AB815" s="315">
        <v>15805237</v>
      </c>
      <c r="AC815" s="315">
        <v>55750480</v>
      </c>
      <c r="AD815" s="295">
        <f t="shared" si="47"/>
        <v>54.636592</v>
      </c>
      <c r="AE815" s="315">
        <v>54636592</v>
      </c>
      <c r="AF815" s="306">
        <f t="shared" si="12"/>
        <v>0.28736794545454547</v>
      </c>
      <c r="AG815" s="304"/>
      <c r="AH815" s="304"/>
      <c r="AI815" s="323" t="s">
        <v>3571</v>
      </c>
      <c r="AJ815" s="302"/>
    </row>
    <row r="816" spans="1:36">
      <c r="A816" s="314" t="s">
        <v>3864</v>
      </c>
      <c r="B816" s="315">
        <f t="shared" si="72"/>
        <v>93.492844000000005</v>
      </c>
      <c r="C816" s="293">
        <f t="shared" si="80"/>
        <v>1.6119455862068965</v>
      </c>
      <c r="D816" s="294">
        <f t="shared" si="2"/>
        <v>1.6119455862068965</v>
      </c>
      <c r="E816" s="296">
        <v>58</v>
      </c>
      <c r="F816" s="295">
        <f t="shared" si="74"/>
        <v>44.672764000000001</v>
      </c>
      <c r="G816" s="297">
        <f t="shared" si="4"/>
        <v>0.4778201420421011</v>
      </c>
      <c r="H816" s="296">
        <f t="shared" si="5"/>
        <v>48.820080000000004</v>
      </c>
      <c r="I816" s="298">
        <f t="shared" si="6"/>
        <v>0.5221798579578989</v>
      </c>
      <c r="J816" s="315">
        <v>93492844</v>
      </c>
      <c r="K816" s="302">
        <v>2013</v>
      </c>
      <c r="L816" s="300" t="s">
        <v>18</v>
      </c>
      <c r="M816" s="316"/>
      <c r="N816" s="316"/>
      <c r="O816" s="316"/>
      <c r="P816" s="316">
        <v>34</v>
      </c>
      <c r="Q816" s="302">
        <v>42</v>
      </c>
      <c r="R816" s="327">
        <f t="shared" si="75"/>
        <v>38</v>
      </c>
      <c r="S816" s="302">
        <v>52</v>
      </c>
      <c r="T816" s="302">
        <v>59</v>
      </c>
      <c r="U816" s="328">
        <f t="shared" si="76"/>
        <v>-7</v>
      </c>
      <c r="V816" s="328">
        <f t="shared" si="77"/>
        <v>55.5</v>
      </c>
      <c r="W816" s="328">
        <f t="shared" si="78"/>
        <v>-17.5</v>
      </c>
      <c r="X816" s="313" t="s">
        <v>1565</v>
      </c>
      <c r="Y816" s="313" t="s">
        <v>1565</v>
      </c>
      <c r="Z816" s="313" t="s">
        <v>1547</v>
      </c>
      <c r="AA816" s="295">
        <f t="shared" si="79"/>
        <v>17.325306999999999</v>
      </c>
      <c r="AB816" s="315">
        <v>17325307</v>
      </c>
      <c r="AC816" s="315">
        <v>44672764</v>
      </c>
      <c r="AD816" s="295">
        <f t="shared" si="47"/>
        <v>48.820079999999997</v>
      </c>
      <c r="AE816" s="315">
        <v>48820080</v>
      </c>
      <c r="AF816" s="306">
        <f t="shared" si="12"/>
        <v>0.29871218965517238</v>
      </c>
      <c r="AG816" s="304"/>
      <c r="AH816" s="304"/>
      <c r="AI816" s="323" t="s">
        <v>3865</v>
      </c>
      <c r="AJ816" s="302"/>
    </row>
    <row r="817" spans="1:36">
      <c r="A817" s="314" t="s">
        <v>3746</v>
      </c>
      <c r="B817" s="315">
        <f t="shared" si="72"/>
        <v>105.200903</v>
      </c>
      <c r="C817" s="293">
        <f t="shared" si="80"/>
        <v>1.7533483833333332</v>
      </c>
      <c r="D817" s="294">
        <f t="shared" si="2"/>
        <v>1.7533483833333332</v>
      </c>
      <c r="E817" s="295">
        <v>60</v>
      </c>
      <c r="F817" s="295">
        <f t="shared" si="74"/>
        <v>46.000903000000001</v>
      </c>
      <c r="G817" s="297">
        <f t="shared" si="4"/>
        <v>0.43726718771605982</v>
      </c>
      <c r="H817" s="296">
        <f t="shared" si="5"/>
        <v>59.2</v>
      </c>
      <c r="I817" s="298">
        <f t="shared" si="6"/>
        <v>0.56273281228394023</v>
      </c>
      <c r="J817" s="315">
        <v>105200903</v>
      </c>
      <c r="K817" s="302">
        <v>2013</v>
      </c>
      <c r="L817" s="300" t="s">
        <v>18</v>
      </c>
      <c r="M817" s="316"/>
      <c r="N817" s="316"/>
      <c r="O817" s="316"/>
      <c r="P817" s="316">
        <v>31</v>
      </c>
      <c r="Q817" s="302">
        <v>40</v>
      </c>
      <c r="R817" s="327">
        <f t="shared" si="75"/>
        <v>35.5</v>
      </c>
      <c r="S817" s="302">
        <v>57</v>
      </c>
      <c r="T817" s="302">
        <v>63</v>
      </c>
      <c r="U817" s="328">
        <f t="shared" si="76"/>
        <v>-6</v>
      </c>
      <c r="V817" s="328">
        <f t="shared" si="77"/>
        <v>60</v>
      </c>
      <c r="W817" s="328">
        <f t="shared" si="78"/>
        <v>-24.5</v>
      </c>
      <c r="X817" s="313" t="s">
        <v>1544</v>
      </c>
      <c r="Y817" s="313" t="s">
        <v>3747</v>
      </c>
      <c r="Z817" s="313" t="s">
        <v>1536</v>
      </c>
      <c r="AA817" s="295">
        <f t="shared" si="79"/>
        <v>17.070347000000002</v>
      </c>
      <c r="AB817" s="315">
        <v>17070347</v>
      </c>
      <c r="AC817" s="315">
        <v>46000903</v>
      </c>
      <c r="AD817" s="295">
        <f t="shared" si="47"/>
        <v>59.2</v>
      </c>
      <c r="AE817" s="315">
        <v>59200000</v>
      </c>
      <c r="AF817" s="306">
        <f t="shared" si="12"/>
        <v>0.28450578333333337</v>
      </c>
      <c r="AG817" s="304"/>
      <c r="AH817" s="304"/>
      <c r="AI817" s="323" t="s">
        <v>3748</v>
      </c>
      <c r="AJ817" s="302"/>
    </row>
    <row r="818" spans="1:36">
      <c r="A818" s="314" t="s">
        <v>3955</v>
      </c>
      <c r="B818" s="315">
        <f t="shared" si="72"/>
        <v>90.565421000000001</v>
      </c>
      <c r="C818" s="293">
        <f t="shared" si="80"/>
        <v>1.5094236833333334</v>
      </c>
      <c r="D818" s="294">
        <f t="shared" si="2"/>
        <v>1.5094236833333334</v>
      </c>
      <c r="E818" s="295">
        <v>60</v>
      </c>
      <c r="F818" s="295">
        <f t="shared" si="74"/>
        <v>31.165420999999998</v>
      </c>
      <c r="G818" s="297">
        <f t="shared" si="4"/>
        <v>0.34412053359747535</v>
      </c>
      <c r="H818" s="296">
        <f t="shared" si="5"/>
        <v>59.4</v>
      </c>
      <c r="I818" s="298">
        <f t="shared" si="6"/>
        <v>0.65587946640252459</v>
      </c>
      <c r="J818" s="315">
        <v>90565421</v>
      </c>
      <c r="K818" s="302">
        <v>2013</v>
      </c>
      <c r="L818" s="300" t="s">
        <v>18</v>
      </c>
      <c r="M818" s="316"/>
      <c r="N818" s="316"/>
      <c r="O818" s="316"/>
      <c r="P818" s="316">
        <v>12</v>
      </c>
      <c r="Q818" s="302">
        <v>33</v>
      </c>
      <c r="R818" s="327">
        <f t="shared" si="75"/>
        <v>22.5</v>
      </c>
      <c r="S818" s="302">
        <v>59</v>
      </c>
      <c r="T818" s="302">
        <v>64</v>
      </c>
      <c r="U818" s="328">
        <f t="shared" si="76"/>
        <v>-5</v>
      </c>
      <c r="V818" s="328">
        <f t="shared" si="77"/>
        <v>61.5</v>
      </c>
      <c r="W818" s="328">
        <f t="shared" si="78"/>
        <v>-39</v>
      </c>
      <c r="X818" s="313" t="s">
        <v>1544</v>
      </c>
      <c r="Y818" s="313" t="s">
        <v>3956</v>
      </c>
      <c r="Z818" s="313" t="s">
        <v>1541</v>
      </c>
      <c r="AA818" s="295">
        <f t="shared" si="79"/>
        <v>9.336957</v>
      </c>
      <c r="AB818" s="315">
        <v>9336957</v>
      </c>
      <c r="AC818" s="315">
        <v>31165421</v>
      </c>
      <c r="AD818" s="295">
        <f t="shared" si="47"/>
        <v>59.4</v>
      </c>
      <c r="AE818" s="315">
        <v>59400000</v>
      </c>
      <c r="AF818" s="306">
        <f t="shared" si="12"/>
        <v>0.15561595</v>
      </c>
      <c r="AG818" s="304"/>
      <c r="AH818" s="304"/>
      <c r="AI818" s="323" t="s">
        <v>3957</v>
      </c>
      <c r="AJ818" s="302"/>
    </row>
    <row r="819" spans="1:36">
      <c r="A819" s="314" t="s">
        <v>4407</v>
      </c>
      <c r="B819" s="315">
        <f t="shared" si="72"/>
        <v>60.052137999999999</v>
      </c>
      <c r="C819" s="293">
        <f t="shared" si="80"/>
        <v>1.0008689666666666</v>
      </c>
      <c r="D819" s="294">
        <f t="shared" si="2"/>
        <v>1.0008689666666666</v>
      </c>
      <c r="E819" s="295">
        <v>60</v>
      </c>
      <c r="F819" s="295">
        <f t="shared" si="74"/>
        <v>19.452138000000001</v>
      </c>
      <c r="G819" s="297">
        <f t="shared" si="4"/>
        <v>0.32392082360165098</v>
      </c>
      <c r="H819" s="296">
        <f t="shared" si="5"/>
        <v>40.6</v>
      </c>
      <c r="I819" s="298">
        <f t="shared" si="6"/>
        <v>0.67607917639834902</v>
      </c>
      <c r="J819" s="315">
        <v>60052138</v>
      </c>
      <c r="K819" s="302">
        <v>2013</v>
      </c>
      <c r="L819" s="300" t="s">
        <v>18</v>
      </c>
      <c r="M819" s="316"/>
      <c r="N819" s="316"/>
      <c r="O819" s="316"/>
      <c r="P819" s="316">
        <v>46</v>
      </c>
      <c r="Q819" s="302">
        <v>52</v>
      </c>
      <c r="R819" s="327">
        <f t="shared" si="75"/>
        <v>49</v>
      </c>
      <c r="S819" s="302">
        <v>54</v>
      </c>
      <c r="T819" s="302">
        <v>61</v>
      </c>
      <c r="U819" s="328">
        <f t="shared" si="76"/>
        <v>-7</v>
      </c>
      <c r="V819" s="328">
        <f t="shared" si="77"/>
        <v>57.5</v>
      </c>
      <c r="W819" s="328">
        <f t="shared" si="78"/>
        <v>-8.5</v>
      </c>
      <c r="X819" s="313" t="s">
        <v>1554</v>
      </c>
      <c r="Y819" s="313" t="s">
        <v>4408</v>
      </c>
      <c r="Z819" s="313" t="s">
        <v>1541</v>
      </c>
      <c r="AA819" s="295">
        <f t="shared" si="79"/>
        <v>7.5825950000000004</v>
      </c>
      <c r="AB819" s="315">
        <v>7582595</v>
      </c>
      <c r="AC819" s="315">
        <v>19452138</v>
      </c>
      <c r="AD819" s="295">
        <f t="shared" si="47"/>
        <v>40.6</v>
      </c>
      <c r="AE819" s="315">
        <v>40600000</v>
      </c>
      <c r="AF819" s="306">
        <f t="shared" si="12"/>
        <v>0.12637658333333335</v>
      </c>
      <c r="AG819" s="304"/>
      <c r="AH819" s="304"/>
      <c r="AI819" s="323" t="s">
        <v>4409</v>
      </c>
      <c r="AJ819" s="302"/>
    </row>
    <row r="820" spans="1:36">
      <c r="A820" s="314" t="s">
        <v>3446</v>
      </c>
      <c r="B820" s="315">
        <f t="shared" si="72"/>
        <v>131.94041100000001</v>
      </c>
      <c r="C820" s="293">
        <f t="shared" si="80"/>
        <v>2.1629575573770494</v>
      </c>
      <c r="D820" s="294">
        <f t="shared" si="2"/>
        <v>2.1629575573770494</v>
      </c>
      <c r="E820" s="295">
        <v>61</v>
      </c>
      <c r="F820" s="295">
        <f t="shared" si="74"/>
        <v>75.612459999999999</v>
      </c>
      <c r="G820" s="297">
        <f t="shared" si="4"/>
        <v>0.57308037338158657</v>
      </c>
      <c r="H820" s="296">
        <f t="shared" si="5"/>
        <v>56.327951000000006</v>
      </c>
      <c r="I820" s="298">
        <f t="shared" si="6"/>
        <v>0.42691962661841337</v>
      </c>
      <c r="J820" s="315">
        <v>131940411</v>
      </c>
      <c r="K820" s="302">
        <v>2013</v>
      </c>
      <c r="L820" s="300" t="s">
        <v>18</v>
      </c>
      <c r="M820" s="316"/>
      <c r="N820" s="316"/>
      <c r="O820" s="316"/>
      <c r="P820" s="316">
        <v>64</v>
      </c>
      <c r="Q820" s="302">
        <v>55</v>
      </c>
      <c r="R820" s="327">
        <f t="shared" si="75"/>
        <v>59.5</v>
      </c>
      <c r="S820" s="302">
        <v>67</v>
      </c>
      <c r="T820" s="302">
        <v>66</v>
      </c>
      <c r="U820" s="328">
        <f t="shared" si="76"/>
        <v>1</v>
      </c>
      <c r="V820" s="328">
        <f t="shared" si="77"/>
        <v>66.5</v>
      </c>
      <c r="W820" s="328">
        <f t="shared" si="78"/>
        <v>-7</v>
      </c>
      <c r="X820" s="313" t="s">
        <v>1544</v>
      </c>
      <c r="Y820" s="313" t="s">
        <v>3447</v>
      </c>
      <c r="Z820" s="313" t="s">
        <v>1541</v>
      </c>
      <c r="AA820" s="295">
        <f t="shared" si="79"/>
        <v>27.05913</v>
      </c>
      <c r="AB820" s="315">
        <v>27059130</v>
      </c>
      <c r="AC820" s="315">
        <v>75612460</v>
      </c>
      <c r="AD820" s="295">
        <f t="shared" si="47"/>
        <v>56.327950999999999</v>
      </c>
      <c r="AE820" s="315">
        <v>56327951</v>
      </c>
      <c r="AF820" s="306">
        <f t="shared" si="12"/>
        <v>0.44359229508196718</v>
      </c>
      <c r="AG820" s="304"/>
      <c r="AH820" s="304"/>
      <c r="AI820" s="323" t="s">
        <v>3448</v>
      </c>
      <c r="AJ820" s="302"/>
    </row>
    <row r="821" spans="1:36">
      <c r="A821" s="314" t="s">
        <v>3350</v>
      </c>
      <c r="B821" s="315">
        <f t="shared" si="72"/>
        <v>161.02564000000001</v>
      </c>
      <c r="C821" s="293">
        <f t="shared" si="80"/>
        <v>2.3003662857142859</v>
      </c>
      <c r="D821" s="294">
        <f t="shared" si="2"/>
        <v>2.3003662857142859</v>
      </c>
      <c r="E821" s="295">
        <v>70</v>
      </c>
      <c r="F821" s="295">
        <f t="shared" si="74"/>
        <v>98.925640000000001</v>
      </c>
      <c r="G821" s="297">
        <f t="shared" si="4"/>
        <v>0.61434713130157403</v>
      </c>
      <c r="H821" s="296">
        <f t="shared" si="5"/>
        <v>62.1</v>
      </c>
      <c r="I821" s="298">
        <f t="shared" si="6"/>
        <v>0.38565286869842591</v>
      </c>
      <c r="J821" s="315">
        <v>161025640</v>
      </c>
      <c r="K821" s="302">
        <v>2013</v>
      </c>
      <c r="L821" s="300" t="s">
        <v>18</v>
      </c>
      <c r="M821" s="316"/>
      <c r="N821" s="316"/>
      <c r="O821" s="316"/>
      <c r="P821" s="316">
        <v>48</v>
      </c>
      <c r="Q821" s="302">
        <v>41</v>
      </c>
      <c r="R821" s="327">
        <f t="shared" si="75"/>
        <v>44.5</v>
      </c>
      <c r="S821" s="302">
        <v>67</v>
      </c>
      <c r="T821" s="302">
        <v>58</v>
      </c>
      <c r="U821" s="328">
        <f t="shared" si="76"/>
        <v>9</v>
      </c>
      <c r="V821" s="328">
        <f t="shared" si="77"/>
        <v>62.5</v>
      </c>
      <c r="W821" s="328">
        <f t="shared" si="78"/>
        <v>-18</v>
      </c>
      <c r="X821" s="313" t="s">
        <v>1544</v>
      </c>
      <c r="Y821" s="313" t="s">
        <v>3351</v>
      </c>
      <c r="Z821" s="313" t="s">
        <v>1547</v>
      </c>
      <c r="AA821" s="295">
        <f t="shared" si="79"/>
        <v>30.373794</v>
      </c>
      <c r="AB821" s="315">
        <v>30373794</v>
      </c>
      <c r="AC821" s="315">
        <v>98925640</v>
      </c>
      <c r="AD821" s="295">
        <f t="shared" si="47"/>
        <v>62.1</v>
      </c>
      <c r="AE821" s="315">
        <v>62100000</v>
      </c>
      <c r="AF821" s="306">
        <f t="shared" si="12"/>
        <v>0.43391134285714283</v>
      </c>
      <c r="AG821" s="304"/>
      <c r="AH821" s="304"/>
      <c r="AI821" s="323" t="s">
        <v>3352</v>
      </c>
      <c r="AJ821" s="302"/>
    </row>
    <row r="822" spans="1:36">
      <c r="A822" s="325" t="s">
        <v>674</v>
      </c>
      <c r="B822" s="315">
        <f t="shared" si="72"/>
        <v>351.72398900000002</v>
      </c>
      <c r="C822" s="293">
        <f t="shared" si="80"/>
        <v>4.6896531866666669</v>
      </c>
      <c r="D822" s="294">
        <f t="shared" si="2"/>
        <v>4.6896531866666669</v>
      </c>
      <c r="E822" s="295">
        <v>75</v>
      </c>
      <c r="F822" s="295">
        <f t="shared" si="74"/>
        <v>117.723989</v>
      </c>
      <c r="G822" s="297">
        <f t="shared" si="4"/>
        <v>0.33470560064642052</v>
      </c>
      <c r="H822" s="296">
        <f t="shared" si="5"/>
        <v>234</v>
      </c>
      <c r="I822" s="298">
        <f t="shared" si="6"/>
        <v>0.66529439935357948</v>
      </c>
      <c r="J822" s="315">
        <v>351723989</v>
      </c>
      <c r="K822" s="302">
        <v>2013</v>
      </c>
      <c r="L822" s="300" t="s">
        <v>18</v>
      </c>
      <c r="M822" s="316"/>
      <c r="N822" s="316"/>
      <c r="O822" s="316"/>
      <c r="P822" s="316">
        <v>50</v>
      </c>
      <c r="Q822" s="302">
        <v>50</v>
      </c>
      <c r="R822" s="327">
        <f t="shared" si="75"/>
        <v>50</v>
      </c>
      <c r="S822" s="302">
        <v>71</v>
      </c>
      <c r="T822" s="302">
        <v>69</v>
      </c>
      <c r="U822" s="328">
        <f t="shared" si="76"/>
        <v>2</v>
      </c>
      <c r="V822" s="328">
        <f t="shared" si="77"/>
        <v>70</v>
      </c>
      <c r="W822" s="328">
        <f t="shared" si="78"/>
        <v>-20</v>
      </c>
      <c r="X822" s="313" t="s">
        <v>1534</v>
      </c>
      <c r="Y822" s="313" t="s">
        <v>2286</v>
      </c>
      <c r="Z822" s="313" t="s">
        <v>1547</v>
      </c>
      <c r="AA822" s="295">
        <f t="shared" si="79"/>
        <v>29.350389</v>
      </c>
      <c r="AB822" s="315">
        <v>29350389</v>
      </c>
      <c r="AC822" s="315">
        <v>117723989</v>
      </c>
      <c r="AD822" s="295">
        <f t="shared" si="47"/>
        <v>234</v>
      </c>
      <c r="AE822" s="315">
        <v>234000000</v>
      </c>
      <c r="AF822" s="306">
        <f t="shared" si="12"/>
        <v>0.39133852000000002</v>
      </c>
      <c r="AG822" s="304"/>
      <c r="AH822" s="304"/>
      <c r="AI822" s="323" t="s">
        <v>2287</v>
      </c>
      <c r="AJ822" s="302"/>
    </row>
    <row r="823" spans="1:36">
      <c r="A823" s="325" t="s">
        <v>214</v>
      </c>
      <c r="B823" s="315">
        <f t="shared" si="72"/>
        <v>970.76188500000001</v>
      </c>
      <c r="C823" s="293">
        <f t="shared" si="80"/>
        <v>12.445665192307692</v>
      </c>
      <c r="D823" s="294">
        <f t="shared" si="2"/>
        <v>12.445665192307692</v>
      </c>
      <c r="E823" s="295">
        <v>78</v>
      </c>
      <c r="F823" s="295">
        <f t="shared" si="74"/>
        <v>368.06126499999999</v>
      </c>
      <c r="G823" s="297">
        <f t="shared" si="4"/>
        <v>0.37914680282281582</v>
      </c>
      <c r="H823" s="296">
        <f t="shared" si="5"/>
        <v>602.70062000000007</v>
      </c>
      <c r="I823" s="298">
        <f t="shared" si="6"/>
        <v>0.62085319717718424</v>
      </c>
      <c r="J823" s="315">
        <v>970761885</v>
      </c>
      <c r="K823" s="302">
        <v>2013</v>
      </c>
      <c r="L823" s="300" t="s">
        <v>18</v>
      </c>
      <c r="M823" s="316"/>
      <c r="N823" s="316"/>
      <c r="O823" s="316"/>
      <c r="P823" s="316">
        <v>74</v>
      </c>
      <c r="Q823" s="302">
        <v>62</v>
      </c>
      <c r="R823" s="327">
        <f t="shared" si="75"/>
        <v>68</v>
      </c>
      <c r="S823" s="302">
        <v>85</v>
      </c>
      <c r="T823" s="302">
        <v>74</v>
      </c>
      <c r="U823" s="328">
        <f t="shared" si="76"/>
        <v>11</v>
      </c>
      <c r="V823" s="328">
        <f t="shared" si="77"/>
        <v>79.5</v>
      </c>
      <c r="W823" s="328">
        <f t="shared" si="78"/>
        <v>-11.5</v>
      </c>
      <c r="X823" s="313" t="s">
        <v>1608</v>
      </c>
      <c r="Y823" s="313" t="s">
        <v>1716</v>
      </c>
      <c r="Z823" s="313" t="s">
        <v>1557</v>
      </c>
      <c r="AA823" s="295">
        <f t="shared" si="79"/>
        <v>83.517314999999996</v>
      </c>
      <c r="AB823" s="315">
        <v>83517315</v>
      </c>
      <c r="AC823" s="315">
        <v>368061265</v>
      </c>
      <c r="AD823" s="295">
        <f t="shared" si="47"/>
        <v>602.70061999999996</v>
      </c>
      <c r="AE823" s="315">
        <v>602700620</v>
      </c>
      <c r="AF823" s="306">
        <f t="shared" si="12"/>
        <v>1.0707348076923076</v>
      </c>
      <c r="AG823" s="304"/>
      <c r="AH823" s="304"/>
      <c r="AI823" s="323" t="s">
        <v>1717</v>
      </c>
      <c r="AJ823" s="302"/>
    </row>
    <row r="824" spans="1:36">
      <c r="A824" s="314" t="s">
        <v>2647</v>
      </c>
      <c r="B824" s="315">
        <f t="shared" si="72"/>
        <v>274.32594899999998</v>
      </c>
      <c r="C824" s="293">
        <f t="shared" si="80"/>
        <v>3.5169993461538458</v>
      </c>
      <c r="D824" s="294">
        <f t="shared" si="2"/>
        <v>3.5169993461538458</v>
      </c>
      <c r="E824" s="295">
        <v>78</v>
      </c>
      <c r="F824" s="295">
        <f t="shared" si="74"/>
        <v>119.793567</v>
      </c>
      <c r="G824" s="297">
        <f t="shared" si="4"/>
        <v>0.43668332302023677</v>
      </c>
      <c r="H824" s="296">
        <f t="shared" si="5"/>
        <v>154.53238199999998</v>
      </c>
      <c r="I824" s="298">
        <f t="shared" si="6"/>
        <v>0.56331667697976318</v>
      </c>
      <c r="J824" s="315">
        <v>274325949</v>
      </c>
      <c r="K824" s="302">
        <v>2013</v>
      </c>
      <c r="L824" s="300" t="s">
        <v>18</v>
      </c>
      <c r="M824" s="316"/>
      <c r="N824" s="316"/>
      <c r="O824" s="316"/>
      <c r="P824" s="316">
        <v>70</v>
      </c>
      <c r="Q824" s="302">
        <v>59</v>
      </c>
      <c r="R824" s="327">
        <f t="shared" si="75"/>
        <v>64.5</v>
      </c>
      <c r="S824" s="302">
        <v>67</v>
      </c>
      <c r="T824" s="302">
        <v>71</v>
      </c>
      <c r="U824" s="328">
        <f t="shared" si="76"/>
        <v>-4</v>
      </c>
      <c r="V824" s="328">
        <f t="shared" si="77"/>
        <v>69</v>
      </c>
      <c r="W824" s="328">
        <f t="shared" si="78"/>
        <v>-4.5</v>
      </c>
      <c r="X824" s="304" t="s">
        <v>1636</v>
      </c>
      <c r="Y824" s="313" t="s">
        <v>2648</v>
      </c>
      <c r="Z824" s="313" t="s">
        <v>1557</v>
      </c>
      <c r="AA824" s="295">
        <f t="shared" si="79"/>
        <v>34.01793</v>
      </c>
      <c r="AB824" s="315">
        <v>34017930</v>
      </c>
      <c r="AC824" s="315">
        <v>119793567</v>
      </c>
      <c r="AD824" s="295">
        <f t="shared" si="47"/>
        <v>154.53238200000001</v>
      </c>
      <c r="AE824" s="315">
        <v>154532382</v>
      </c>
      <c r="AF824" s="306">
        <f t="shared" si="12"/>
        <v>0.43612730769230768</v>
      </c>
      <c r="AG824" s="304"/>
      <c r="AH824" s="304"/>
      <c r="AI824" s="323" t="s">
        <v>2649</v>
      </c>
      <c r="AJ824" s="302"/>
    </row>
    <row r="825" spans="1:36">
      <c r="A825" s="314" t="s">
        <v>2878</v>
      </c>
      <c r="B825" s="315">
        <f t="shared" si="72"/>
        <v>246.98427799999999</v>
      </c>
      <c r="C825" s="293">
        <f t="shared" si="80"/>
        <v>3.0873034749999997</v>
      </c>
      <c r="D825" s="294">
        <f t="shared" si="2"/>
        <v>3.0873034749999997</v>
      </c>
      <c r="E825" s="295">
        <v>80</v>
      </c>
      <c r="F825" s="295">
        <f t="shared" si="74"/>
        <v>133.66852499999999</v>
      </c>
      <c r="G825" s="297">
        <f t="shared" si="4"/>
        <v>0.54120256593822536</v>
      </c>
      <c r="H825" s="296">
        <f t="shared" si="5"/>
        <v>113.315753</v>
      </c>
      <c r="I825" s="298">
        <f t="shared" si="6"/>
        <v>0.45879743406177459</v>
      </c>
      <c r="J825" s="315">
        <v>246984278</v>
      </c>
      <c r="K825" s="302">
        <v>2013</v>
      </c>
      <c r="L825" s="300" t="s">
        <v>18</v>
      </c>
      <c r="M825" s="316"/>
      <c r="N825" s="316"/>
      <c r="O825" s="316"/>
      <c r="P825" s="316">
        <v>7</v>
      </c>
      <c r="Q825" s="302">
        <v>19</v>
      </c>
      <c r="R825" s="327">
        <f t="shared" si="75"/>
        <v>13</v>
      </c>
      <c r="S825" s="302">
        <v>54</v>
      </c>
      <c r="T825" s="302">
        <v>31</v>
      </c>
      <c r="U825" s="328">
        <f t="shared" si="76"/>
        <v>23</v>
      </c>
      <c r="V825" s="328">
        <f t="shared" si="77"/>
        <v>42.5</v>
      </c>
      <c r="W825" s="328">
        <f t="shared" si="78"/>
        <v>-29.5</v>
      </c>
      <c r="X825" s="313" t="s">
        <v>1565</v>
      </c>
      <c r="Y825" s="313" t="s">
        <v>1565</v>
      </c>
      <c r="Z825" s="313" t="s">
        <v>1557</v>
      </c>
      <c r="AA825" s="295">
        <f t="shared" si="79"/>
        <v>41.508572000000001</v>
      </c>
      <c r="AB825" s="315">
        <v>41508572</v>
      </c>
      <c r="AC825" s="315">
        <v>133668525</v>
      </c>
      <c r="AD825" s="295">
        <f t="shared" si="47"/>
        <v>113.315753</v>
      </c>
      <c r="AE825" s="315">
        <v>113315753</v>
      </c>
      <c r="AF825" s="306">
        <f t="shared" si="12"/>
        <v>0.51885714999999999</v>
      </c>
      <c r="AG825" s="304"/>
      <c r="AH825" s="304"/>
      <c r="AI825" s="323" t="s">
        <v>2879</v>
      </c>
      <c r="AJ825" s="302"/>
    </row>
    <row r="826" spans="1:36">
      <c r="A826" s="314" t="s">
        <v>3729</v>
      </c>
      <c r="B826" s="315">
        <f t="shared" si="72"/>
        <v>148.07556500000001</v>
      </c>
      <c r="C826" s="293">
        <f t="shared" si="80"/>
        <v>1.7628043452380955</v>
      </c>
      <c r="D826" s="294">
        <f t="shared" si="2"/>
        <v>1.7628043452380955</v>
      </c>
      <c r="E826" s="295">
        <v>84</v>
      </c>
      <c r="F826" s="295">
        <f t="shared" si="74"/>
        <v>53.262560000000001</v>
      </c>
      <c r="G826" s="297">
        <f t="shared" si="4"/>
        <v>0.35969850933879599</v>
      </c>
      <c r="H826" s="296">
        <f t="shared" si="5"/>
        <v>94.813005000000018</v>
      </c>
      <c r="I826" s="298">
        <f t="shared" si="6"/>
        <v>0.64030149066120401</v>
      </c>
      <c r="J826" s="315">
        <v>148075565</v>
      </c>
      <c r="K826" s="302">
        <v>2013</v>
      </c>
      <c r="L826" s="300" t="s">
        <v>18</v>
      </c>
      <c r="M826" s="316"/>
      <c r="N826" s="316"/>
      <c r="O826" s="316"/>
      <c r="P826" s="316">
        <v>43</v>
      </c>
      <c r="Q826" s="302">
        <v>47</v>
      </c>
      <c r="R826" s="327">
        <f t="shared" si="75"/>
        <v>45</v>
      </c>
      <c r="S826" s="302">
        <v>63</v>
      </c>
      <c r="T826" s="302">
        <v>67</v>
      </c>
      <c r="U826" s="328">
        <f t="shared" si="76"/>
        <v>-4</v>
      </c>
      <c r="V826" s="328">
        <f t="shared" si="77"/>
        <v>65</v>
      </c>
      <c r="W826" s="328">
        <f t="shared" si="78"/>
        <v>-20</v>
      </c>
      <c r="X826" s="313" t="s">
        <v>1544</v>
      </c>
      <c r="Y826" s="313" t="s">
        <v>3443</v>
      </c>
      <c r="Z826" s="313" t="s">
        <v>1557</v>
      </c>
      <c r="AA826" s="295">
        <f t="shared" si="79"/>
        <v>18.048421999999999</v>
      </c>
      <c r="AB826" s="315">
        <v>18048422</v>
      </c>
      <c r="AC826" s="315">
        <v>53262560</v>
      </c>
      <c r="AD826" s="295">
        <f t="shared" si="47"/>
        <v>94.813005000000004</v>
      </c>
      <c r="AE826" s="315">
        <v>94813005</v>
      </c>
      <c r="AF826" s="306">
        <f t="shared" si="12"/>
        <v>0.21486216666666666</v>
      </c>
      <c r="AG826" s="304"/>
      <c r="AH826" s="304"/>
      <c r="AI826" s="323" t="s">
        <v>3730</v>
      </c>
      <c r="AJ826" s="302"/>
    </row>
    <row r="827" spans="1:36">
      <c r="A827" s="314" t="s">
        <v>3405</v>
      </c>
      <c r="B827" s="315">
        <f t="shared" si="72"/>
        <v>199.85031499999999</v>
      </c>
      <c r="C827" s="293">
        <f t="shared" si="80"/>
        <v>2.2205590555555554</v>
      </c>
      <c r="D827" s="294">
        <f t="shared" si="2"/>
        <v>2.2205590555555554</v>
      </c>
      <c r="E827" s="295">
        <v>90</v>
      </c>
      <c r="F827" s="295">
        <f t="shared" si="74"/>
        <v>68.559554000000006</v>
      </c>
      <c r="G827" s="297">
        <f t="shared" si="4"/>
        <v>0.34305452057956481</v>
      </c>
      <c r="H827" s="296">
        <f t="shared" si="5"/>
        <v>131.290761</v>
      </c>
      <c r="I827" s="298">
        <f t="shared" si="6"/>
        <v>0.65694547942043524</v>
      </c>
      <c r="J827" s="315">
        <v>199850315</v>
      </c>
      <c r="K827" s="302">
        <v>2013</v>
      </c>
      <c r="L827" s="300" t="s">
        <v>18</v>
      </c>
      <c r="M827" s="316"/>
      <c r="N827" s="316"/>
      <c r="O827" s="316"/>
      <c r="P827" s="316">
        <v>42</v>
      </c>
      <c r="Q827" s="302">
        <v>39</v>
      </c>
      <c r="R827" s="327">
        <f t="shared" si="75"/>
        <v>40.5</v>
      </c>
      <c r="S827" s="302">
        <v>56</v>
      </c>
      <c r="T827" s="302">
        <v>52</v>
      </c>
      <c r="U827" s="328">
        <f t="shared" si="76"/>
        <v>4</v>
      </c>
      <c r="V827" s="328">
        <f t="shared" si="77"/>
        <v>54</v>
      </c>
      <c r="W827" s="328">
        <f t="shared" si="78"/>
        <v>-13.5</v>
      </c>
      <c r="X827" s="313" t="s">
        <v>1544</v>
      </c>
      <c r="Y827" s="313" t="s">
        <v>3406</v>
      </c>
      <c r="Z827" s="313" t="s">
        <v>1557</v>
      </c>
      <c r="AA827" s="295">
        <f t="shared" si="79"/>
        <v>14.401054</v>
      </c>
      <c r="AB827" s="315">
        <v>14401054</v>
      </c>
      <c r="AC827" s="315">
        <v>68559554</v>
      </c>
      <c r="AD827" s="295">
        <f t="shared" si="47"/>
        <v>131.290761</v>
      </c>
      <c r="AE827" s="315">
        <v>131290761</v>
      </c>
      <c r="AF827" s="306">
        <f t="shared" si="12"/>
        <v>0.16001171111111112</v>
      </c>
      <c r="AG827" s="304"/>
      <c r="AH827" s="304"/>
      <c r="AI827" s="323" t="s">
        <v>3407</v>
      </c>
      <c r="AJ827" s="302"/>
    </row>
    <row r="828" spans="1:36">
      <c r="A828" s="314" t="s">
        <v>3501</v>
      </c>
      <c r="B828" s="315">
        <f t="shared" si="72"/>
        <v>188.13332199999999</v>
      </c>
      <c r="C828" s="293">
        <f t="shared" si="80"/>
        <v>2.0903702444444443</v>
      </c>
      <c r="D828" s="294">
        <f t="shared" si="2"/>
        <v>2.0903702444444443</v>
      </c>
      <c r="E828" s="295">
        <v>90</v>
      </c>
      <c r="F828" s="295">
        <f t="shared" si="74"/>
        <v>58.236837999999999</v>
      </c>
      <c r="G828" s="297">
        <f t="shared" si="4"/>
        <v>0.30955089391341317</v>
      </c>
      <c r="H828" s="296">
        <f t="shared" si="5"/>
        <v>129.89648399999999</v>
      </c>
      <c r="I828" s="298">
        <f t="shared" si="6"/>
        <v>0.69044910608658683</v>
      </c>
      <c r="J828" s="315">
        <v>188133322</v>
      </c>
      <c r="K828" s="302">
        <v>2013</v>
      </c>
      <c r="L828" s="300" t="s">
        <v>18</v>
      </c>
      <c r="M828" s="316"/>
      <c r="N828" s="316"/>
      <c r="O828" s="316"/>
      <c r="P828" s="316">
        <v>50</v>
      </c>
      <c r="Q828" s="302">
        <v>54</v>
      </c>
      <c r="R828" s="327">
        <f t="shared" si="75"/>
        <v>52</v>
      </c>
      <c r="S828" s="302">
        <v>70</v>
      </c>
      <c r="T828" s="302">
        <v>74</v>
      </c>
      <c r="U828" s="328">
        <f t="shared" si="76"/>
        <v>-4</v>
      </c>
      <c r="V828" s="328">
        <f t="shared" si="77"/>
        <v>72</v>
      </c>
      <c r="W828" s="328">
        <f t="shared" si="78"/>
        <v>-20</v>
      </c>
      <c r="X828" s="313" t="s">
        <v>1608</v>
      </c>
      <c r="Y828" s="313" t="s">
        <v>3502</v>
      </c>
      <c r="Z828" s="313" t="s">
        <v>3004</v>
      </c>
      <c r="AA828" s="295">
        <f t="shared" si="79"/>
        <v>12.765508000000001</v>
      </c>
      <c r="AB828" s="315">
        <v>12765508</v>
      </c>
      <c r="AC828" s="315">
        <v>58236838</v>
      </c>
      <c r="AD828" s="295">
        <f t="shared" si="47"/>
        <v>129.89648399999999</v>
      </c>
      <c r="AE828" s="315">
        <v>129896484</v>
      </c>
      <c r="AF828" s="306">
        <f t="shared" si="12"/>
        <v>0.14183897777777779</v>
      </c>
      <c r="AG828" s="304"/>
      <c r="AH828" s="304"/>
      <c r="AI828" s="323" t="s">
        <v>3503</v>
      </c>
      <c r="AJ828" s="302"/>
    </row>
    <row r="829" spans="1:36">
      <c r="A829" s="314" t="s">
        <v>2763</v>
      </c>
      <c r="B829" s="315">
        <f t="shared" si="72"/>
        <v>304.65418199999999</v>
      </c>
      <c r="C829" s="293">
        <f t="shared" si="80"/>
        <v>3.3114585000000001</v>
      </c>
      <c r="D829" s="294">
        <f t="shared" si="2"/>
        <v>3.3114585000000001</v>
      </c>
      <c r="E829" s="295">
        <v>92</v>
      </c>
      <c r="F829" s="295">
        <f t="shared" si="74"/>
        <v>67.349198000000001</v>
      </c>
      <c r="G829" s="297">
        <f t="shared" si="4"/>
        <v>0.22106769569964413</v>
      </c>
      <c r="H829" s="296">
        <f t="shared" si="5"/>
        <v>237.30498399999999</v>
      </c>
      <c r="I829" s="298">
        <f t="shared" si="6"/>
        <v>0.77893230430035587</v>
      </c>
      <c r="J829" s="315">
        <v>304654182</v>
      </c>
      <c r="K829" s="302">
        <v>2013</v>
      </c>
      <c r="L829" s="300" t="s">
        <v>18</v>
      </c>
      <c r="M829" s="316"/>
      <c r="N829" s="316"/>
      <c r="O829" s="316"/>
      <c r="P829" s="316">
        <v>14</v>
      </c>
      <c r="Q829" s="302">
        <v>28</v>
      </c>
      <c r="R829" s="327">
        <f t="shared" si="75"/>
        <v>21</v>
      </c>
      <c r="S829" s="302">
        <v>41</v>
      </c>
      <c r="T829" s="302">
        <v>47</v>
      </c>
      <c r="U829" s="328">
        <f t="shared" si="76"/>
        <v>-6</v>
      </c>
      <c r="V829" s="328">
        <f t="shared" si="77"/>
        <v>44</v>
      </c>
      <c r="W829" s="328">
        <f t="shared" si="78"/>
        <v>-23</v>
      </c>
      <c r="X829" s="313" t="s">
        <v>1544</v>
      </c>
      <c r="Y829" s="313" t="s">
        <v>2764</v>
      </c>
      <c r="Z829" s="313" t="s">
        <v>1557</v>
      </c>
      <c r="AA829" s="295">
        <f t="shared" si="79"/>
        <v>24.834845000000001</v>
      </c>
      <c r="AB829" s="315">
        <v>24834845</v>
      </c>
      <c r="AC829" s="315">
        <v>67349198</v>
      </c>
      <c r="AD829" s="295">
        <f t="shared" si="47"/>
        <v>237.30498399999999</v>
      </c>
      <c r="AE829" s="315">
        <v>237304984</v>
      </c>
      <c r="AF829" s="306">
        <f t="shared" si="12"/>
        <v>0.26994396739130438</v>
      </c>
      <c r="AG829" s="304"/>
      <c r="AH829" s="304"/>
      <c r="AI829" s="323" t="s">
        <v>2765</v>
      </c>
      <c r="AJ829" s="302"/>
    </row>
    <row r="830" spans="1:36">
      <c r="A830" s="325" t="s">
        <v>317</v>
      </c>
      <c r="B830" s="315">
        <f t="shared" si="72"/>
        <v>716.39270499999998</v>
      </c>
      <c r="C830" s="293">
        <f t="shared" si="80"/>
        <v>7.1639270499999999</v>
      </c>
      <c r="D830" s="294">
        <f t="shared" si="2"/>
        <v>7.1639270499999999</v>
      </c>
      <c r="E830" s="295">
        <v>100</v>
      </c>
      <c r="F830" s="295">
        <f t="shared" si="74"/>
        <v>274.09270500000002</v>
      </c>
      <c r="G830" s="297">
        <f t="shared" si="4"/>
        <v>0.38260119496889633</v>
      </c>
      <c r="H830" s="296">
        <f t="shared" si="5"/>
        <v>449.09999999999997</v>
      </c>
      <c r="I830" s="298">
        <f t="shared" si="6"/>
        <v>0.62689080565107091</v>
      </c>
      <c r="J830" s="315">
        <v>716392705</v>
      </c>
      <c r="K830" s="302">
        <v>2013</v>
      </c>
      <c r="L830" s="300" t="s">
        <v>18</v>
      </c>
      <c r="M830" s="316"/>
      <c r="N830" s="316"/>
      <c r="O830" s="316"/>
      <c r="P830" s="316">
        <v>97</v>
      </c>
      <c r="Q830" s="302">
        <v>96</v>
      </c>
      <c r="R830" s="327">
        <f t="shared" si="75"/>
        <v>96.5</v>
      </c>
      <c r="S830" s="302">
        <v>80</v>
      </c>
      <c r="T830" s="302">
        <v>78</v>
      </c>
      <c r="U830" s="328">
        <f t="shared" si="76"/>
        <v>2</v>
      </c>
      <c r="V830" s="328">
        <f t="shared" si="77"/>
        <v>79</v>
      </c>
      <c r="W830" s="328">
        <f t="shared" si="78"/>
        <v>17.5</v>
      </c>
      <c r="X830" s="304" t="s">
        <v>1636</v>
      </c>
      <c r="Y830" s="313" t="s">
        <v>1947</v>
      </c>
      <c r="Z830" s="313" t="s">
        <v>1547</v>
      </c>
      <c r="AA830" s="295">
        <f t="shared" si="79"/>
        <v>55.785111999999998</v>
      </c>
      <c r="AB830" s="315">
        <v>55785112</v>
      </c>
      <c r="AC830" s="315">
        <v>274092705</v>
      </c>
      <c r="AD830" s="295">
        <f t="shared" si="47"/>
        <v>449.1</v>
      </c>
      <c r="AE830" s="315">
        <v>449100000</v>
      </c>
      <c r="AF830" s="306">
        <f t="shared" si="12"/>
        <v>0.55785112000000003</v>
      </c>
      <c r="AG830" s="304" t="s">
        <v>1615</v>
      </c>
      <c r="AH830" s="313" t="s">
        <v>1948</v>
      </c>
      <c r="AI830" s="323" t="s">
        <v>1949</v>
      </c>
      <c r="AJ830" s="302"/>
    </row>
    <row r="831" spans="1:36">
      <c r="A831" s="314" t="s">
        <v>1195</v>
      </c>
      <c r="B831" s="315">
        <f t="shared" si="72"/>
        <v>392.00069400000001</v>
      </c>
      <c r="C831" s="293">
        <f t="shared" si="80"/>
        <v>3.9200069399999999</v>
      </c>
      <c r="D831" s="294">
        <f t="shared" si="2"/>
        <v>3.9200069399999999</v>
      </c>
      <c r="E831" s="295">
        <v>100</v>
      </c>
      <c r="F831" s="295">
        <f t="shared" si="74"/>
        <v>116.900694</v>
      </c>
      <c r="G831" s="297">
        <f t="shared" si="4"/>
        <v>0.29821552815924351</v>
      </c>
      <c r="H831" s="296">
        <f t="shared" si="5"/>
        <v>275.10000000000002</v>
      </c>
      <c r="I831" s="298">
        <f t="shared" si="6"/>
        <v>0.70178447184075654</v>
      </c>
      <c r="J831" s="315">
        <v>392000694</v>
      </c>
      <c r="K831" s="302">
        <v>2013</v>
      </c>
      <c r="L831" s="300" t="s">
        <v>18</v>
      </c>
      <c r="M831" s="316"/>
      <c r="N831" s="316"/>
      <c r="O831" s="316"/>
      <c r="P831" s="316">
        <v>77</v>
      </c>
      <c r="Q831" s="302">
        <v>75</v>
      </c>
      <c r="R831" s="327">
        <f t="shared" si="75"/>
        <v>76</v>
      </c>
      <c r="S831" s="302">
        <v>82</v>
      </c>
      <c r="T831" s="302">
        <v>78</v>
      </c>
      <c r="U831" s="328">
        <f t="shared" si="76"/>
        <v>4</v>
      </c>
      <c r="V831" s="328">
        <f t="shared" si="77"/>
        <v>80</v>
      </c>
      <c r="W831" s="328">
        <f t="shared" si="78"/>
        <v>-4</v>
      </c>
      <c r="X831" s="313" t="s">
        <v>1688</v>
      </c>
      <c r="Y831" s="313" t="s">
        <v>2512</v>
      </c>
      <c r="Z831" s="313" t="s">
        <v>1536</v>
      </c>
      <c r="AA831" s="295">
        <f t="shared" si="79"/>
        <v>18.361578000000002</v>
      </c>
      <c r="AB831" s="315">
        <v>18361578</v>
      </c>
      <c r="AC831" s="315">
        <v>116900694</v>
      </c>
      <c r="AD831" s="295">
        <f t="shared" si="47"/>
        <v>275.10000000000002</v>
      </c>
      <c r="AE831" s="315">
        <v>275100000</v>
      </c>
      <c r="AF831" s="306">
        <f t="shared" si="12"/>
        <v>0.18361578000000001</v>
      </c>
      <c r="AG831" s="304"/>
      <c r="AH831" s="304"/>
      <c r="AI831" s="323" t="s">
        <v>2513</v>
      </c>
      <c r="AJ831" s="302"/>
    </row>
    <row r="832" spans="1:36">
      <c r="A832" s="314" t="s">
        <v>3103</v>
      </c>
      <c r="B832" s="315">
        <f t="shared" si="72"/>
        <v>268.42663399999998</v>
      </c>
      <c r="C832" s="293">
        <f t="shared" si="80"/>
        <v>2.6842663399999998</v>
      </c>
      <c r="D832" s="294">
        <f t="shared" si="2"/>
        <v>2.6842663399999998</v>
      </c>
      <c r="E832" s="295">
        <v>100</v>
      </c>
      <c r="F832" s="295">
        <f t="shared" si="74"/>
        <v>107.518682</v>
      </c>
      <c r="G832" s="297">
        <f t="shared" si="4"/>
        <v>0.40055146688610643</v>
      </c>
      <c r="H832" s="296">
        <f t="shared" si="5"/>
        <v>160.90795199999997</v>
      </c>
      <c r="I832" s="298">
        <f t="shared" si="6"/>
        <v>0.59944853311389357</v>
      </c>
      <c r="J832" s="315">
        <v>268426634</v>
      </c>
      <c r="K832" s="302">
        <v>2013</v>
      </c>
      <c r="L832" s="300" t="s">
        <v>18</v>
      </c>
      <c r="M832" s="316"/>
      <c r="N832" s="316"/>
      <c r="O832" s="316"/>
      <c r="P832" s="316">
        <v>64</v>
      </c>
      <c r="Q832" s="311">
        <v>52</v>
      </c>
      <c r="R832" s="327">
        <f t="shared" si="75"/>
        <v>58</v>
      </c>
      <c r="S832" s="302">
        <v>65</v>
      </c>
      <c r="T832" s="302">
        <v>63</v>
      </c>
      <c r="U832" s="328">
        <f t="shared" si="76"/>
        <v>2</v>
      </c>
      <c r="V832" s="328">
        <f t="shared" si="77"/>
        <v>64</v>
      </c>
      <c r="W832" s="328">
        <f t="shared" si="78"/>
        <v>-6</v>
      </c>
      <c r="X832" s="313" t="s">
        <v>1608</v>
      </c>
      <c r="Y832" s="313" t="s">
        <v>2576</v>
      </c>
      <c r="Z832" s="313" t="s">
        <v>1541</v>
      </c>
      <c r="AA832" s="295">
        <f t="shared" si="79"/>
        <v>33.531067999999998</v>
      </c>
      <c r="AB832" s="315">
        <v>33531068</v>
      </c>
      <c r="AC832" s="315">
        <v>107518682</v>
      </c>
      <c r="AD832" s="295">
        <f t="shared" si="47"/>
        <v>160.90795199999999</v>
      </c>
      <c r="AE832" s="315">
        <v>160907952</v>
      </c>
      <c r="AF832" s="306">
        <f t="shared" si="12"/>
        <v>0.33531067999999997</v>
      </c>
      <c r="AG832" s="304"/>
      <c r="AH832" s="304"/>
      <c r="AI832" s="323" t="str">
        <f>HYPERLINK("http://www.amazon.com/gp/product/B00ECHM73U/?tag=titb-20","http://www.amazon.com/gp/product/B00ECHM73U/?tag=titb-20")</f>
        <v>http://www.amazon.com/gp/product/B00ECHM73U/?tag=titb-20</v>
      </c>
      <c r="AJ832" s="302"/>
    </row>
    <row r="833" spans="1:36">
      <c r="A833" s="314" t="s">
        <v>1046</v>
      </c>
      <c r="B833" s="315">
        <f t="shared" si="72"/>
        <v>362.00007199999999</v>
      </c>
      <c r="C833" s="293">
        <f t="shared" si="80"/>
        <v>3.5145638058252424</v>
      </c>
      <c r="D833" s="294">
        <f t="shared" si="2"/>
        <v>3.5145638058252424</v>
      </c>
      <c r="E833" s="295">
        <v>103</v>
      </c>
      <c r="F833" s="295">
        <f t="shared" si="74"/>
        <v>112.20007200000001</v>
      </c>
      <c r="G833" s="297">
        <f t="shared" si="4"/>
        <v>0.30994488862974595</v>
      </c>
      <c r="H833" s="296">
        <f t="shared" si="5"/>
        <v>249.79999999999998</v>
      </c>
      <c r="I833" s="298">
        <f t="shared" si="6"/>
        <v>0.6900551113702541</v>
      </c>
      <c r="J833" s="315">
        <v>362000072</v>
      </c>
      <c r="K833" s="302">
        <v>2013</v>
      </c>
      <c r="L833" s="300" t="s">
        <v>18</v>
      </c>
      <c r="M833" s="316"/>
      <c r="N833" s="316"/>
      <c r="O833" s="316"/>
      <c r="P833" s="316">
        <v>19</v>
      </c>
      <c r="Q833" s="302">
        <v>30</v>
      </c>
      <c r="R833" s="327">
        <f t="shared" si="75"/>
        <v>24.5</v>
      </c>
      <c r="S833" s="302">
        <v>45</v>
      </c>
      <c r="T833" s="302">
        <v>54</v>
      </c>
      <c r="U833" s="328">
        <f t="shared" si="76"/>
        <v>-9</v>
      </c>
      <c r="V833" s="328">
        <f t="shared" si="77"/>
        <v>49.5</v>
      </c>
      <c r="W833" s="328">
        <f t="shared" si="78"/>
        <v>-25</v>
      </c>
      <c r="X833" s="313" t="s">
        <v>1565</v>
      </c>
      <c r="Y833" s="313" t="s">
        <v>1565</v>
      </c>
      <c r="Z833" s="313" t="s">
        <v>1557</v>
      </c>
      <c r="AA833" s="295">
        <f t="shared" si="79"/>
        <v>41.671197999999997</v>
      </c>
      <c r="AB833" s="315">
        <v>41671198</v>
      </c>
      <c r="AC833" s="315">
        <v>112200072</v>
      </c>
      <c r="AD833" s="295">
        <f t="shared" si="47"/>
        <v>249.8</v>
      </c>
      <c r="AE833" s="315">
        <v>249800000</v>
      </c>
      <c r="AF833" s="306">
        <f t="shared" si="12"/>
        <v>0.40457473786407766</v>
      </c>
      <c r="AG833" s="304"/>
      <c r="AH833" s="304"/>
      <c r="AI833" s="323" t="str">
        <f>HYPERLINK("http://www.amazon.com/gp/product/B00FPGSPQU/?tag=titb-20","http://www.amazon.com/gp/product/B00FPGSPQU/?tag=titb-20")</f>
        <v>http://www.amazon.com/gp/product/B00FPGSPQU/?tag=titb-20</v>
      </c>
      <c r="AJ833" s="302"/>
    </row>
    <row r="834" spans="1:36">
      <c r="A834" s="314" t="s">
        <v>1031</v>
      </c>
      <c r="B834" s="315">
        <f t="shared" si="72"/>
        <v>351.04041899999999</v>
      </c>
      <c r="C834" s="293">
        <f t="shared" si="80"/>
        <v>3.3432420857142855</v>
      </c>
      <c r="D834" s="294">
        <f t="shared" si="2"/>
        <v>3.3432420857142855</v>
      </c>
      <c r="E834" s="295">
        <v>105</v>
      </c>
      <c r="F834" s="295">
        <f t="shared" si="74"/>
        <v>144.840419</v>
      </c>
      <c r="G834" s="297">
        <f t="shared" si="4"/>
        <v>0.41260325353018679</v>
      </c>
      <c r="H834" s="296">
        <f t="shared" si="5"/>
        <v>206.2</v>
      </c>
      <c r="I834" s="298">
        <f t="shared" si="6"/>
        <v>0.58739674646981321</v>
      </c>
      <c r="J834" s="315">
        <v>351040419</v>
      </c>
      <c r="K834" s="302">
        <v>2013</v>
      </c>
      <c r="L834" s="300" t="s">
        <v>18</v>
      </c>
      <c r="M834" s="316"/>
      <c r="N834" s="316"/>
      <c r="O834" s="316"/>
      <c r="P834" s="316">
        <v>48</v>
      </c>
      <c r="Q834" s="302">
        <v>55</v>
      </c>
      <c r="R834" s="327">
        <f t="shared" si="75"/>
        <v>51.5</v>
      </c>
      <c r="S834" s="302">
        <v>68</v>
      </c>
      <c r="T834" s="302">
        <v>72</v>
      </c>
      <c r="U834" s="328">
        <f t="shared" si="76"/>
        <v>-4</v>
      </c>
      <c r="V834" s="328">
        <f t="shared" si="77"/>
        <v>70</v>
      </c>
      <c r="W834" s="328">
        <f t="shared" si="78"/>
        <v>-18.5</v>
      </c>
      <c r="X834" s="313" t="s">
        <v>1554</v>
      </c>
      <c r="Y834" s="313" t="s">
        <v>1826</v>
      </c>
      <c r="Z834" s="313" t="s">
        <v>1541</v>
      </c>
      <c r="AA834" s="295">
        <f t="shared" si="79"/>
        <v>50.085185000000003</v>
      </c>
      <c r="AB834" s="315">
        <v>50085185</v>
      </c>
      <c r="AC834" s="315">
        <v>144840419</v>
      </c>
      <c r="AD834" s="295">
        <f t="shared" si="47"/>
        <v>206.2</v>
      </c>
      <c r="AE834" s="315">
        <v>206200000</v>
      </c>
      <c r="AF834" s="306">
        <f t="shared" si="12"/>
        <v>0.47700176190476196</v>
      </c>
      <c r="AG834" s="304"/>
      <c r="AH834" s="304"/>
      <c r="AI834" s="323" t="s">
        <v>2739</v>
      </c>
      <c r="AJ834" s="302"/>
    </row>
    <row r="835" spans="1:36">
      <c r="A835" s="314" t="s">
        <v>1186</v>
      </c>
      <c r="B835" s="315">
        <f t="shared" si="72"/>
        <v>347.54536000000002</v>
      </c>
      <c r="C835" s="293">
        <f t="shared" si="80"/>
        <v>3.3099558095238097</v>
      </c>
      <c r="D835" s="294">
        <f t="shared" si="2"/>
        <v>3.3099558095238097</v>
      </c>
      <c r="E835" s="295">
        <v>105</v>
      </c>
      <c r="F835" s="295">
        <f t="shared" si="74"/>
        <v>71.017784000000006</v>
      </c>
      <c r="G835" s="297">
        <f t="shared" si="4"/>
        <v>0.20434105061854374</v>
      </c>
      <c r="H835" s="296">
        <f t="shared" si="5"/>
        <v>276.52757600000001</v>
      </c>
      <c r="I835" s="298">
        <f t="shared" si="6"/>
        <v>0.79565894938145632</v>
      </c>
      <c r="J835" s="315">
        <v>347545360</v>
      </c>
      <c r="K835" s="302">
        <v>2013</v>
      </c>
      <c r="L835" s="300" t="s">
        <v>18</v>
      </c>
      <c r="M835" s="316"/>
      <c r="N835" s="316"/>
      <c r="O835" s="316"/>
      <c r="P835" s="316">
        <v>14</v>
      </c>
      <c r="Q835" s="302">
        <v>34</v>
      </c>
      <c r="R835" s="327">
        <f t="shared" si="75"/>
        <v>24</v>
      </c>
      <c r="S835" s="302">
        <v>57</v>
      </c>
      <c r="T835" s="302">
        <v>35</v>
      </c>
      <c r="U835" s="328">
        <f t="shared" si="76"/>
        <v>22</v>
      </c>
      <c r="V835" s="328">
        <f t="shared" si="77"/>
        <v>46</v>
      </c>
      <c r="W835" s="328">
        <f t="shared" si="78"/>
        <v>-22</v>
      </c>
      <c r="X835" s="313" t="s">
        <v>2480</v>
      </c>
      <c r="Y835" s="313" t="s">
        <v>2766</v>
      </c>
      <c r="Z835" s="313" t="s">
        <v>1557</v>
      </c>
      <c r="AA835" s="295">
        <f t="shared" si="79"/>
        <v>17.548389</v>
      </c>
      <c r="AB835" s="315">
        <v>17548389</v>
      </c>
      <c r="AC835" s="315">
        <v>71017784</v>
      </c>
      <c r="AD835" s="295">
        <f t="shared" si="47"/>
        <v>276.52757600000001</v>
      </c>
      <c r="AE835" s="315">
        <v>276527576</v>
      </c>
      <c r="AF835" s="306">
        <f t="shared" si="12"/>
        <v>0.16712751428571429</v>
      </c>
      <c r="AG835" s="304"/>
      <c r="AH835" s="304"/>
      <c r="AI835" s="323" t="str">
        <f>HYPERLINK("http://www.amazon.com/gp/product/B00FPTW1A8/?tag=titb-20","http://www.amazon.com/gp/product/B00FPTW1A8/?tag=titb-20")</f>
        <v>http://www.amazon.com/gp/product/B00FPTW1A8/?tag=titb-20</v>
      </c>
      <c r="AJ835" s="302"/>
    </row>
    <row r="836" spans="1:36">
      <c r="A836" s="314" t="s">
        <v>4254</v>
      </c>
      <c r="B836" s="315">
        <f t="shared" si="72"/>
        <v>125.53719100000001</v>
      </c>
      <c r="C836" s="293">
        <f t="shared" si="80"/>
        <v>1.1412471909090909</v>
      </c>
      <c r="D836" s="294">
        <f t="shared" si="2"/>
        <v>1.1412471909090909</v>
      </c>
      <c r="E836" s="295">
        <v>110</v>
      </c>
      <c r="F836" s="295">
        <f t="shared" si="74"/>
        <v>61.737191000000003</v>
      </c>
      <c r="G836" s="297">
        <f t="shared" si="4"/>
        <v>0.49178407217985304</v>
      </c>
      <c r="H836" s="296">
        <f t="shared" si="5"/>
        <v>63.8</v>
      </c>
      <c r="I836" s="298">
        <f t="shared" si="6"/>
        <v>0.50821592782014691</v>
      </c>
      <c r="J836" s="315">
        <v>125537191</v>
      </c>
      <c r="K836" s="302">
        <v>2013</v>
      </c>
      <c r="L836" s="300" t="s">
        <v>18</v>
      </c>
      <c r="M836" s="316"/>
      <c r="N836" s="316"/>
      <c r="O836" s="316"/>
      <c r="P836" s="316">
        <v>60</v>
      </c>
      <c r="Q836" s="302">
        <v>51</v>
      </c>
      <c r="R836" s="327">
        <f t="shared" si="75"/>
        <v>55.5</v>
      </c>
      <c r="S836" s="302">
        <v>66</v>
      </c>
      <c r="T836" s="302">
        <v>68</v>
      </c>
      <c r="U836" s="328">
        <f t="shared" si="76"/>
        <v>-2</v>
      </c>
      <c r="V836" s="328">
        <f t="shared" si="77"/>
        <v>67</v>
      </c>
      <c r="W836" s="328">
        <f t="shared" si="78"/>
        <v>-11.5</v>
      </c>
      <c r="X836" s="313" t="s">
        <v>1544</v>
      </c>
      <c r="Y836" s="313" t="s">
        <v>1999</v>
      </c>
      <c r="Z836" s="313" t="s">
        <v>1541</v>
      </c>
      <c r="AA836" s="295">
        <f t="shared" si="79"/>
        <v>27.017351000000001</v>
      </c>
      <c r="AB836" s="315">
        <v>27017351</v>
      </c>
      <c r="AC836" s="315">
        <v>61737191</v>
      </c>
      <c r="AD836" s="295">
        <f t="shared" si="47"/>
        <v>63.8</v>
      </c>
      <c r="AE836" s="315">
        <v>63800000</v>
      </c>
      <c r="AF836" s="306">
        <f t="shared" si="12"/>
        <v>0.24561228181818184</v>
      </c>
      <c r="AG836" s="304"/>
      <c r="AH836" s="304"/>
      <c r="AI836" s="323" t="s">
        <v>4255</v>
      </c>
      <c r="AJ836" s="302"/>
    </row>
    <row r="837" spans="1:36">
      <c r="A837" s="314" t="s">
        <v>3220</v>
      </c>
      <c r="B837" s="315">
        <f t="shared" si="72"/>
        <v>286.14069999999998</v>
      </c>
      <c r="C837" s="293">
        <f t="shared" si="80"/>
        <v>2.4881799999999998</v>
      </c>
      <c r="D837" s="294">
        <f t="shared" si="2"/>
        <v>2.4881799999999998</v>
      </c>
      <c r="E837" s="295">
        <v>115</v>
      </c>
      <c r="F837" s="295">
        <f t="shared" si="74"/>
        <v>93.050117</v>
      </c>
      <c r="G837" s="297">
        <f t="shared" si="4"/>
        <v>0.32519007956575213</v>
      </c>
      <c r="H837" s="296">
        <f t="shared" si="5"/>
        <v>193.09058299999998</v>
      </c>
      <c r="I837" s="298">
        <f t="shared" si="6"/>
        <v>0.67480992043424792</v>
      </c>
      <c r="J837" s="315">
        <v>286140700</v>
      </c>
      <c r="K837" s="302">
        <v>2013</v>
      </c>
      <c r="L837" s="300" t="s">
        <v>18</v>
      </c>
      <c r="M837" s="316"/>
      <c r="N837" s="316"/>
      <c r="O837" s="316"/>
      <c r="P837" s="316">
        <v>68</v>
      </c>
      <c r="Q837" s="302">
        <v>61</v>
      </c>
      <c r="R837" s="327">
        <f t="shared" si="75"/>
        <v>64.5</v>
      </c>
      <c r="S837" s="302">
        <v>58</v>
      </c>
      <c r="T837" s="302">
        <v>69</v>
      </c>
      <c r="U837" s="328">
        <f t="shared" si="76"/>
        <v>-11</v>
      </c>
      <c r="V837" s="328">
        <f t="shared" si="77"/>
        <v>63.5</v>
      </c>
      <c r="W837" s="328">
        <f t="shared" si="78"/>
        <v>1</v>
      </c>
      <c r="X837" s="313" t="s">
        <v>1544</v>
      </c>
      <c r="Y837" s="313" t="s">
        <v>3221</v>
      </c>
      <c r="Z837" s="313" t="s">
        <v>1547</v>
      </c>
      <c r="AA837" s="295">
        <f t="shared" si="79"/>
        <v>29.807393000000001</v>
      </c>
      <c r="AB837" s="315">
        <v>29807393</v>
      </c>
      <c r="AC837" s="315">
        <v>93050117</v>
      </c>
      <c r="AD837" s="295">
        <f t="shared" si="47"/>
        <v>193.09058300000001</v>
      </c>
      <c r="AE837" s="315">
        <v>193090583</v>
      </c>
      <c r="AF837" s="306">
        <f t="shared" si="12"/>
        <v>0.25919472173913044</v>
      </c>
      <c r="AG837" s="304"/>
      <c r="AH837" s="304"/>
      <c r="AI837" s="323" t="s">
        <v>3222</v>
      </c>
      <c r="AJ837" s="302"/>
    </row>
    <row r="838" spans="1:36">
      <c r="A838" s="314" t="s">
        <v>1198</v>
      </c>
      <c r="B838" s="315">
        <f t="shared" si="72"/>
        <v>414.82824599999998</v>
      </c>
      <c r="C838" s="293">
        <f t="shared" si="80"/>
        <v>3.4569020499999996</v>
      </c>
      <c r="D838" s="294">
        <f t="shared" si="2"/>
        <v>3.4569020499999996</v>
      </c>
      <c r="E838" s="295">
        <v>120</v>
      </c>
      <c r="F838" s="295">
        <f t="shared" si="74"/>
        <v>132.55685199999999</v>
      </c>
      <c r="G838" s="297">
        <f t="shared" si="4"/>
        <v>0.31954635027432532</v>
      </c>
      <c r="H838" s="296">
        <f t="shared" si="5"/>
        <v>282.27139399999999</v>
      </c>
      <c r="I838" s="298">
        <f t="shared" si="6"/>
        <v>0.68045364972567468</v>
      </c>
      <c r="J838" s="315">
        <v>414828246</v>
      </c>
      <c r="K838" s="302">
        <v>2013</v>
      </c>
      <c r="L838" s="300" t="s">
        <v>18</v>
      </c>
      <c r="M838" s="316"/>
      <c r="N838" s="316"/>
      <c r="O838" s="316"/>
      <c r="P838" s="316">
        <v>69</v>
      </c>
      <c r="Q838" s="302">
        <v>60</v>
      </c>
      <c r="R838" s="327">
        <f t="shared" si="75"/>
        <v>64.5</v>
      </c>
      <c r="S838" s="302">
        <v>70</v>
      </c>
      <c r="T838" s="302">
        <v>67</v>
      </c>
      <c r="U838" s="328">
        <f t="shared" si="76"/>
        <v>3</v>
      </c>
      <c r="V838" s="328">
        <f t="shared" si="77"/>
        <v>68.5</v>
      </c>
      <c r="W838" s="328">
        <f t="shared" si="78"/>
        <v>-4</v>
      </c>
      <c r="X838" s="313" t="s">
        <v>1544</v>
      </c>
      <c r="Y838" s="313" t="s">
        <v>2690</v>
      </c>
      <c r="Z838" s="313" t="s">
        <v>1541</v>
      </c>
      <c r="AA838" s="295">
        <f t="shared" si="79"/>
        <v>53.113751999999998</v>
      </c>
      <c r="AB838" s="315">
        <v>53113752</v>
      </c>
      <c r="AC838" s="315">
        <v>132556852</v>
      </c>
      <c r="AD838" s="295">
        <f t="shared" si="47"/>
        <v>282.27139399999999</v>
      </c>
      <c r="AE838" s="315">
        <v>282271394</v>
      </c>
      <c r="AF838" s="306">
        <f t="shared" si="12"/>
        <v>0.44261459999999997</v>
      </c>
      <c r="AG838" s="304"/>
      <c r="AH838" s="304"/>
      <c r="AI838" s="323" t="s">
        <v>2691</v>
      </c>
      <c r="AJ838" s="302"/>
    </row>
    <row r="839" spans="1:36">
      <c r="A839" s="314" t="s">
        <v>3268</v>
      </c>
      <c r="B839" s="315">
        <f t="shared" si="72"/>
        <v>286.16857199999998</v>
      </c>
      <c r="C839" s="293">
        <f t="shared" si="80"/>
        <v>2.3847380999999999</v>
      </c>
      <c r="D839" s="294">
        <f t="shared" si="2"/>
        <v>2.3847380999999999</v>
      </c>
      <c r="E839" s="295">
        <v>120</v>
      </c>
      <c r="F839" s="295">
        <f t="shared" si="74"/>
        <v>89.107235000000003</v>
      </c>
      <c r="G839" s="297">
        <f t="shared" si="4"/>
        <v>0.31138022731580745</v>
      </c>
      <c r="H839" s="296">
        <f t="shared" si="5"/>
        <v>197.06133700000001</v>
      </c>
      <c r="I839" s="298">
        <f t="shared" si="6"/>
        <v>0.68861977268419261</v>
      </c>
      <c r="J839" s="315">
        <v>286168572</v>
      </c>
      <c r="K839" s="302">
        <v>2013</v>
      </c>
      <c r="L839" s="300" t="s">
        <v>18</v>
      </c>
      <c r="M839" s="316"/>
      <c r="N839" s="316"/>
      <c r="O839" s="316"/>
      <c r="P839" s="316">
        <v>54</v>
      </c>
      <c r="Q839" s="302">
        <v>54</v>
      </c>
      <c r="R839" s="327">
        <f t="shared" si="75"/>
        <v>54</v>
      </c>
      <c r="S839" s="302">
        <v>61</v>
      </c>
      <c r="T839" s="302">
        <v>70</v>
      </c>
      <c r="U839" s="328">
        <f t="shared" si="76"/>
        <v>-9</v>
      </c>
      <c r="V839" s="328">
        <f t="shared" si="77"/>
        <v>65.5</v>
      </c>
      <c r="W839" s="328">
        <f t="shared" si="78"/>
        <v>-11.5</v>
      </c>
      <c r="X839" s="313" t="s">
        <v>1544</v>
      </c>
      <c r="Y839" s="313" t="s">
        <v>3269</v>
      </c>
      <c r="Z839" s="313" t="s">
        <v>1541</v>
      </c>
      <c r="AA839" s="295">
        <f t="shared" si="79"/>
        <v>37.054485</v>
      </c>
      <c r="AB839" s="315">
        <v>37054485</v>
      </c>
      <c r="AC839" s="315">
        <v>89107235</v>
      </c>
      <c r="AD839" s="295">
        <f t="shared" si="47"/>
        <v>197.06133700000001</v>
      </c>
      <c r="AE839" s="315">
        <v>197061337</v>
      </c>
      <c r="AF839" s="306">
        <f t="shared" si="12"/>
        <v>0.30878737499999998</v>
      </c>
      <c r="AG839" s="304"/>
      <c r="AH839" s="304"/>
      <c r="AI839" s="323" t="s">
        <v>3270</v>
      </c>
      <c r="AJ839" s="302"/>
    </row>
    <row r="840" spans="1:36">
      <c r="A840" s="325" t="s">
        <v>1064</v>
      </c>
      <c r="B840" s="315">
        <f t="shared" si="72"/>
        <v>864.91296299999999</v>
      </c>
      <c r="C840" s="293">
        <f t="shared" si="80"/>
        <v>6.6531766384615381</v>
      </c>
      <c r="D840" s="294">
        <f t="shared" si="2"/>
        <v>6.6531766384615381</v>
      </c>
      <c r="E840" s="295">
        <v>130</v>
      </c>
      <c r="F840" s="295">
        <f t="shared" si="74"/>
        <v>424.668047</v>
      </c>
      <c r="G840" s="297">
        <f t="shared" si="4"/>
        <v>0.49099512340179829</v>
      </c>
      <c r="H840" s="296">
        <f t="shared" si="5"/>
        <v>440.34369899999996</v>
      </c>
      <c r="I840" s="298">
        <f t="shared" si="6"/>
        <v>0.50911908809025441</v>
      </c>
      <c r="J840" s="315">
        <v>864912963</v>
      </c>
      <c r="K840" s="302">
        <v>2013</v>
      </c>
      <c r="L840" s="300" t="s">
        <v>18</v>
      </c>
      <c r="M840" s="316"/>
      <c r="N840" s="316"/>
      <c r="O840" s="316"/>
      <c r="P840" s="316">
        <v>89</v>
      </c>
      <c r="Q840" s="302">
        <v>75</v>
      </c>
      <c r="R840" s="327">
        <f t="shared" si="75"/>
        <v>82</v>
      </c>
      <c r="S840" s="302">
        <v>90</v>
      </c>
      <c r="T840" s="302">
        <v>79</v>
      </c>
      <c r="U840" s="328">
        <f t="shared" si="76"/>
        <v>11</v>
      </c>
      <c r="V840" s="328">
        <f t="shared" si="77"/>
        <v>84.5</v>
      </c>
      <c r="W840" s="328">
        <f t="shared" si="78"/>
        <v>-2.5</v>
      </c>
      <c r="X840" s="313" t="s">
        <v>1544</v>
      </c>
      <c r="Y840" s="313" t="s">
        <v>2022</v>
      </c>
      <c r="Z840" s="313" t="s">
        <v>1557</v>
      </c>
      <c r="AA840" s="295">
        <f t="shared" si="79"/>
        <v>158.074286</v>
      </c>
      <c r="AB840" s="305">
        <v>158074286</v>
      </c>
      <c r="AC840" s="315">
        <v>424668047</v>
      </c>
      <c r="AD840" s="295">
        <f t="shared" si="47"/>
        <v>440.34369900000002</v>
      </c>
      <c r="AE840" s="315">
        <v>440343699</v>
      </c>
      <c r="AF840" s="306">
        <f t="shared" si="12"/>
        <v>1.2159560461538461</v>
      </c>
      <c r="AG840" s="304"/>
      <c r="AH840" s="304"/>
      <c r="AI840" s="323" t="s">
        <v>2023</v>
      </c>
      <c r="AJ840" s="302"/>
    </row>
    <row r="841" spans="1:36">
      <c r="A841" s="314" t="s">
        <v>296</v>
      </c>
      <c r="B841" s="315">
        <f t="shared" si="72"/>
        <v>375.74070499999999</v>
      </c>
      <c r="C841" s="293">
        <f t="shared" si="80"/>
        <v>2.8903131153846151</v>
      </c>
      <c r="D841" s="294">
        <f t="shared" si="2"/>
        <v>2.8903131153846151</v>
      </c>
      <c r="E841" s="295">
        <v>130</v>
      </c>
      <c r="F841" s="295">
        <f t="shared" si="74"/>
        <v>122.52306</v>
      </c>
      <c r="G841" s="297">
        <f t="shared" si="4"/>
        <v>0.32608407438848025</v>
      </c>
      <c r="H841" s="296">
        <f t="shared" si="5"/>
        <v>253.217645</v>
      </c>
      <c r="I841" s="298">
        <f t="shared" si="6"/>
        <v>0.67391592561151981</v>
      </c>
      <c r="J841" s="315">
        <v>375740705</v>
      </c>
      <c r="K841" s="302">
        <v>2013</v>
      </c>
      <c r="L841" s="300" t="s">
        <v>18</v>
      </c>
      <c r="M841" s="316"/>
      <c r="N841" s="316"/>
      <c r="O841" s="316"/>
      <c r="P841" s="316">
        <v>28</v>
      </c>
      <c r="Q841" s="302">
        <v>41</v>
      </c>
      <c r="R841" s="327">
        <f t="shared" si="75"/>
        <v>34.5</v>
      </c>
      <c r="S841" s="302">
        <v>49</v>
      </c>
      <c r="T841" s="302">
        <v>53</v>
      </c>
      <c r="U841" s="328">
        <f t="shared" si="76"/>
        <v>-4</v>
      </c>
      <c r="V841" s="328">
        <f t="shared" si="77"/>
        <v>51</v>
      </c>
      <c r="W841" s="328">
        <f t="shared" si="78"/>
        <v>-16.5</v>
      </c>
      <c r="X841" s="313" t="s">
        <v>1544</v>
      </c>
      <c r="Y841" s="313" t="s">
        <v>2979</v>
      </c>
      <c r="Z841" s="313" t="s">
        <v>1557</v>
      </c>
      <c r="AA841" s="295">
        <f t="shared" si="79"/>
        <v>40.501814000000003</v>
      </c>
      <c r="AB841" s="315">
        <v>40501814</v>
      </c>
      <c r="AC841" s="315">
        <v>122523060</v>
      </c>
      <c r="AD841" s="295">
        <f t="shared" si="47"/>
        <v>253.217645</v>
      </c>
      <c r="AE841" s="315">
        <v>253217645</v>
      </c>
      <c r="AF841" s="306">
        <f t="shared" si="12"/>
        <v>0.31155241538461542</v>
      </c>
      <c r="AG841" s="304"/>
      <c r="AH841" s="304"/>
      <c r="AI841" s="323" t="s">
        <v>2980</v>
      </c>
      <c r="AJ841" s="302"/>
    </row>
    <row r="842" spans="1:36">
      <c r="A842" s="314" t="s">
        <v>3654</v>
      </c>
      <c r="B842" s="315">
        <f t="shared" si="72"/>
        <v>243.84312700000001</v>
      </c>
      <c r="C842" s="293">
        <f t="shared" si="80"/>
        <v>1.8757163615384616</v>
      </c>
      <c r="D842" s="294">
        <f t="shared" si="2"/>
        <v>1.8757163615384616</v>
      </c>
      <c r="E842" s="295">
        <v>130</v>
      </c>
      <c r="F842" s="295">
        <f t="shared" si="74"/>
        <v>60.522097000000002</v>
      </c>
      <c r="G842" s="297">
        <f t="shared" si="4"/>
        <v>0.24820095503450462</v>
      </c>
      <c r="H842" s="296">
        <f t="shared" si="5"/>
        <v>183.32103000000001</v>
      </c>
      <c r="I842" s="298">
        <f t="shared" si="6"/>
        <v>0.75179904496549532</v>
      </c>
      <c r="J842" s="315">
        <v>243843127</v>
      </c>
      <c r="K842" s="302">
        <v>2013</v>
      </c>
      <c r="L842" s="300" t="s">
        <v>18</v>
      </c>
      <c r="M842" s="316"/>
      <c r="N842" s="316"/>
      <c r="O842" s="316"/>
      <c r="P842" s="316">
        <v>11</v>
      </c>
      <c r="Q842" s="302">
        <v>33</v>
      </c>
      <c r="R842" s="327">
        <f t="shared" si="75"/>
        <v>22</v>
      </c>
      <c r="S842" s="302">
        <v>37</v>
      </c>
      <c r="T842" s="302">
        <v>41</v>
      </c>
      <c r="U842" s="328">
        <f t="shared" si="76"/>
        <v>-4</v>
      </c>
      <c r="V842" s="328">
        <f t="shared" si="77"/>
        <v>39</v>
      </c>
      <c r="W842" s="328">
        <f t="shared" si="78"/>
        <v>-17</v>
      </c>
      <c r="X842" s="313" t="s">
        <v>1544</v>
      </c>
      <c r="Y842" s="313" t="s">
        <v>3655</v>
      </c>
      <c r="Z842" s="313" t="s">
        <v>1547</v>
      </c>
      <c r="AA842" s="295">
        <f t="shared" si="79"/>
        <v>27.520040000000002</v>
      </c>
      <c r="AB842" s="315">
        <v>27520040</v>
      </c>
      <c r="AC842" s="315">
        <v>60522097</v>
      </c>
      <c r="AD842" s="295">
        <f t="shared" si="47"/>
        <v>183.32103000000001</v>
      </c>
      <c r="AE842" s="315">
        <v>183321030</v>
      </c>
      <c r="AF842" s="306">
        <f t="shared" si="12"/>
        <v>0.2116926153846154</v>
      </c>
      <c r="AG842" s="304"/>
      <c r="AH842" s="304"/>
      <c r="AI842" s="323" t="s">
        <v>3656</v>
      </c>
      <c r="AJ842" s="302"/>
    </row>
    <row r="843" spans="1:36">
      <c r="A843" s="314" t="s">
        <v>4660</v>
      </c>
      <c r="B843" s="315">
        <f t="shared" si="72"/>
        <v>78.324219999999997</v>
      </c>
      <c r="C843" s="293">
        <f t="shared" si="80"/>
        <v>0.60249399999999997</v>
      </c>
      <c r="D843" s="294">
        <f t="shared" si="2"/>
        <v>0.60249399999999997</v>
      </c>
      <c r="E843" s="295">
        <v>130</v>
      </c>
      <c r="F843" s="295">
        <f t="shared" si="74"/>
        <v>33.618855000000003</v>
      </c>
      <c r="G843" s="297">
        <f t="shared" si="4"/>
        <v>0.42922680877000763</v>
      </c>
      <c r="H843" s="296">
        <f t="shared" si="5"/>
        <v>44.705365</v>
      </c>
      <c r="I843" s="298">
        <f t="shared" si="6"/>
        <v>0.57077319122999248</v>
      </c>
      <c r="J843" s="315">
        <v>78324220</v>
      </c>
      <c r="K843" s="302">
        <v>2013</v>
      </c>
      <c r="L843" s="300" t="s">
        <v>18</v>
      </c>
      <c r="M843" s="316"/>
      <c r="N843" s="316"/>
      <c r="O843" s="316"/>
      <c r="P843" s="316">
        <v>13</v>
      </c>
      <c r="Q843" s="302">
        <v>25</v>
      </c>
      <c r="R843" s="327">
        <f t="shared" si="75"/>
        <v>19</v>
      </c>
      <c r="S843" s="302">
        <v>39</v>
      </c>
      <c r="T843" s="302">
        <v>47</v>
      </c>
      <c r="U843" s="328">
        <f t="shared" si="76"/>
        <v>-8</v>
      </c>
      <c r="V843" s="328">
        <f t="shared" si="77"/>
        <v>43</v>
      </c>
      <c r="W843" s="328">
        <f t="shared" si="78"/>
        <v>-24</v>
      </c>
      <c r="X843" s="313" t="s">
        <v>1544</v>
      </c>
      <c r="Y843" s="313" t="s">
        <v>4661</v>
      </c>
      <c r="Z843" s="313" t="s">
        <v>1541</v>
      </c>
      <c r="AA843" s="295">
        <f t="shared" si="79"/>
        <v>12.691414999999999</v>
      </c>
      <c r="AB843" s="315">
        <v>12691415</v>
      </c>
      <c r="AC843" s="315">
        <v>33618855</v>
      </c>
      <c r="AD843" s="295">
        <f t="shared" si="47"/>
        <v>44.705365</v>
      </c>
      <c r="AE843" s="315">
        <v>44705365</v>
      </c>
      <c r="AF843" s="306">
        <f t="shared" si="12"/>
        <v>9.7626269230769225E-2</v>
      </c>
      <c r="AG843" s="304"/>
      <c r="AH843" s="304"/>
      <c r="AI843" s="323" t="s">
        <v>4662</v>
      </c>
      <c r="AJ843" s="302"/>
    </row>
    <row r="844" spans="1:36">
      <c r="A844" s="325" t="s">
        <v>987</v>
      </c>
      <c r="B844" s="315">
        <f t="shared" si="72"/>
        <v>587.20466799999997</v>
      </c>
      <c r="C844" s="293">
        <f t="shared" si="80"/>
        <v>4.3496642074074074</v>
      </c>
      <c r="D844" s="294">
        <f t="shared" si="2"/>
        <v>4.3496642074074074</v>
      </c>
      <c r="E844" s="295">
        <v>135</v>
      </c>
      <c r="F844" s="295">
        <f t="shared" si="74"/>
        <v>187.16842500000001</v>
      </c>
      <c r="G844" s="297">
        <f t="shared" si="4"/>
        <v>0.31874478388853683</v>
      </c>
      <c r="H844" s="296">
        <f t="shared" si="5"/>
        <v>400.03624300000001</v>
      </c>
      <c r="I844" s="298">
        <f t="shared" si="6"/>
        <v>0.68125521611146322</v>
      </c>
      <c r="J844" s="315">
        <v>587204668</v>
      </c>
      <c r="K844" s="302">
        <v>2013</v>
      </c>
      <c r="L844" s="300" t="s">
        <v>18</v>
      </c>
      <c r="M844" s="316"/>
      <c r="N844" s="316"/>
      <c r="O844" s="316"/>
      <c r="P844" s="316">
        <v>70</v>
      </c>
      <c r="Q844" s="302">
        <v>55</v>
      </c>
      <c r="R844" s="327">
        <f t="shared" si="75"/>
        <v>62.5</v>
      </c>
      <c r="S844" s="302">
        <v>78</v>
      </c>
      <c r="T844" s="302">
        <v>71</v>
      </c>
      <c r="U844" s="328">
        <f t="shared" si="76"/>
        <v>7</v>
      </c>
      <c r="V844" s="328">
        <f t="shared" si="77"/>
        <v>74.5</v>
      </c>
      <c r="W844" s="328">
        <f t="shared" si="78"/>
        <v>-12</v>
      </c>
      <c r="X844" s="313" t="s">
        <v>1608</v>
      </c>
      <c r="Y844" s="313" t="s">
        <v>2273</v>
      </c>
      <c r="Z844" s="313" t="s">
        <v>1547</v>
      </c>
      <c r="AA844" s="295">
        <f t="shared" si="79"/>
        <v>43.639735999999999</v>
      </c>
      <c r="AB844" s="315">
        <v>43639736</v>
      </c>
      <c r="AC844" s="315">
        <v>187168425</v>
      </c>
      <c r="AD844" s="295">
        <f t="shared" si="47"/>
        <v>400.03624300000001</v>
      </c>
      <c r="AE844" s="315">
        <v>400036243</v>
      </c>
      <c r="AF844" s="306">
        <f t="shared" si="12"/>
        <v>0.3232573037037037</v>
      </c>
      <c r="AG844" s="304"/>
      <c r="AH844" s="304"/>
      <c r="AI844" s="323" t="s">
        <v>2352</v>
      </c>
      <c r="AJ844" s="302"/>
    </row>
    <row r="845" spans="1:36">
      <c r="A845" s="314" t="s">
        <v>3495</v>
      </c>
      <c r="B845" s="315">
        <f t="shared" si="72"/>
        <v>282.57068199999998</v>
      </c>
      <c r="C845" s="293">
        <f t="shared" si="80"/>
        <v>2.0931161629629629</v>
      </c>
      <c r="D845" s="294">
        <f t="shared" si="2"/>
        <v>2.0931161629629629</v>
      </c>
      <c r="E845" s="295">
        <v>135</v>
      </c>
      <c r="F845" s="295">
        <f t="shared" si="74"/>
        <v>83.028127999999995</v>
      </c>
      <c r="G845" s="297">
        <f t="shared" si="4"/>
        <v>0.29383136074959115</v>
      </c>
      <c r="H845" s="296">
        <f t="shared" si="5"/>
        <v>199.54255399999997</v>
      </c>
      <c r="I845" s="298">
        <f t="shared" si="6"/>
        <v>0.70616863925040885</v>
      </c>
      <c r="J845" s="315">
        <v>282570682</v>
      </c>
      <c r="K845" s="302">
        <v>2013</v>
      </c>
      <c r="L845" s="300" t="s">
        <v>18</v>
      </c>
      <c r="M845" s="316"/>
      <c r="N845" s="316"/>
      <c r="O845" s="316"/>
      <c r="P845" s="316">
        <v>67</v>
      </c>
      <c r="Q845" s="302">
        <v>58</v>
      </c>
      <c r="R845" s="327">
        <f t="shared" si="75"/>
        <v>62.5</v>
      </c>
      <c r="S845" s="302">
        <v>66</v>
      </c>
      <c r="T845" s="302">
        <v>62</v>
      </c>
      <c r="U845" s="328">
        <f t="shared" si="76"/>
        <v>4</v>
      </c>
      <c r="V845" s="328">
        <f t="shared" si="77"/>
        <v>64</v>
      </c>
      <c r="W845" s="328">
        <f t="shared" si="78"/>
        <v>-1.5</v>
      </c>
      <c r="X845" s="313" t="s">
        <v>1608</v>
      </c>
      <c r="Y845" s="313" t="s">
        <v>3496</v>
      </c>
      <c r="Z845" s="313" t="s">
        <v>1547</v>
      </c>
      <c r="AA845" s="295">
        <f t="shared" si="79"/>
        <v>21.312625000000001</v>
      </c>
      <c r="AB845" s="315">
        <v>21312625</v>
      </c>
      <c r="AC845" s="315">
        <v>83028128</v>
      </c>
      <c r="AD845" s="295">
        <f t="shared" si="47"/>
        <v>199.542554</v>
      </c>
      <c r="AE845" s="315">
        <v>199542554</v>
      </c>
      <c r="AF845" s="306">
        <f t="shared" si="12"/>
        <v>0.15787129629629629</v>
      </c>
      <c r="AG845" s="304"/>
      <c r="AH845" s="304"/>
      <c r="AI845" s="323" t="s">
        <v>3497</v>
      </c>
      <c r="AJ845" s="302"/>
    </row>
    <row r="846" spans="1:36">
      <c r="A846" s="325" t="s">
        <v>290</v>
      </c>
      <c r="B846" s="315">
        <f t="shared" si="72"/>
        <v>1274.2190089999999</v>
      </c>
      <c r="C846" s="293">
        <f t="shared" si="80"/>
        <v>8.4947933933333335</v>
      </c>
      <c r="D846" s="294">
        <f t="shared" si="2"/>
        <v>8.4947933933333335</v>
      </c>
      <c r="E846" s="295">
        <v>150</v>
      </c>
      <c r="F846" s="295">
        <f t="shared" si="74"/>
        <v>400.73800899999998</v>
      </c>
      <c r="G846" s="297">
        <f t="shared" si="4"/>
        <v>0.31449696337091765</v>
      </c>
      <c r="H846" s="296">
        <f t="shared" si="5"/>
        <v>875.74232599999993</v>
      </c>
      <c r="I846" s="298">
        <f t="shared" si="6"/>
        <v>0.6872777127122579</v>
      </c>
      <c r="J846" s="315">
        <v>1274219009</v>
      </c>
      <c r="K846" s="302">
        <v>2013</v>
      </c>
      <c r="L846" s="300" t="s">
        <v>18</v>
      </c>
      <c r="M846" s="316"/>
      <c r="N846" s="316"/>
      <c r="O846" s="316"/>
      <c r="P846" s="316">
        <v>89</v>
      </c>
      <c r="Q846" s="302">
        <v>74</v>
      </c>
      <c r="R846" s="327">
        <f t="shared" si="75"/>
        <v>81.5</v>
      </c>
      <c r="S846" s="302">
        <v>86</v>
      </c>
      <c r="T846" s="302">
        <v>77</v>
      </c>
      <c r="U846" s="328">
        <f t="shared" si="76"/>
        <v>9</v>
      </c>
      <c r="V846" s="328">
        <f t="shared" si="77"/>
        <v>81.5</v>
      </c>
      <c r="W846" s="328">
        <f t="shared" si="78"/>
        <v>0</v>
      </c>
      <c r="X846" s="319" t="s">
        <v>1544</v>
      </c>
      <c r="Y846" s="319" t="s">
        <v>1845</v>
      </c>
      <c r="Z846" s="313" t="s">
        <v>1541</v>
      </c>
      <c r="AA846" s="295">
        <f t="shared" si="79"/>
        <v>0.24339</v>
      </c>
      <c r="AB846" s="305">
        <v>243390</v>
      </c>
      <c r="AC846" s="315">
        <v>400738009</v>
      </c>
      <c r="AD846" s="295">
        <f t="shared" si="47"/>
        <v>875.74232600000005</v>
      </c>
      <c r="AE846" s="315">
        <v>875742326</v>
      </c>
      <c r="AF846" s="306">
        <f t="shared" si="12"/>
        <v>1.6225999999999999E-3</v>
      </c>
      <c r="AG846" s="304" t="s">
        <v>1615</v>
      </c>
      <c r="AH846" s="318" t="s">
        <v>1846</v>
      </c>
      <c r="AI846" s="323" t="s">
        <v>1847</v>
      </c>
      <c r="AJ846" s="302"/>
    </row>
    <row r="847" spans="1:36">
      <c r="A847" s="314" t="s">
        <v>4076</v>
      </c>
      <c r="B847" s="315">
        <f t="shared" si="72"/>
        <v>205.366737</v>
      </c>
      <c r="C847" s="293">
        <f t="shared" si="80"/>
        <v>1.36911158</v>
      </c>
      <c r="D847" s="294">
        <f t="shared" si="2"/>
        <v>1.36911158</v>
      </c>
      <c r="E847" s="295">
        <v>150</v>
      </c>
      <c r="F847" s="295">
        <f t="shared" si="74"/>
        <v>73.103784000000005</v>
      </c>
      <c r="G847" s="297">
        <f t="shared" si="4"/>
        <v>0.35596701329485508</v>
      </c>
      <c r="H847" s="296">
        <f t="shared" si="5"/>
        <v>132.26295300000001</v>
      </c>
      <c r="I847" s="298">
        <f t="shared" si="6"/>
        <v>0.64403298670514497</v>
      </c>
      <c r="J847" s="315">
        <v>205366737</v>
      </c>
      <c r="K847" s="302">
        <v>2013</v>
      </c>
      <c r="L847" s="300" t="s">
        <v>18</v>
      </c>
      <c r="M847" s="316"/>
      <c r="N847" s="316"/>
      <c r="O847" s="316"/>
      <c r="P847" s="316">
        <v>51</v>
      </c>
      <c r="Q847" s="302">
        <v>52</v>
      </c>
      <c r="R847" s="327">
        <f t="shared" si="75"/>
        <v>51.5</v>
      </c>
      <c r="S847" s="302">
        <v>63</v>
      </c>
      <c r="T847" s="302">
        <v>59</v>
      </c>
      <c r="U847" s="328">
        <f t="shared" si="76"/>
        <v>4</v>
      </c>
      <c r="V847" s="328">
        <f t="shared" si="77"/>
        <v>61</v>
      </c>
      <c r="W847" s="328">
        <f t="shared" si="78"/>
        <v>-9.5</v>
      </c>
      <c r="X847" s="313" t="s">
        <v>1544</v>
      </c>
      <c r="Y847" s="313" t="s">
        <v>4077</v>
      </c>
      <c r="Z847" s="313" t="s">
        <v>1547</v>
      </c>
      <c r="AA847" s="295">
        <f t="shared" si="79"/>
        <v>24.852257999999999</v>
      </c>
      <c r="AB847" s="315">
        <v>24852258</v>
      </c>
      <c r="AC847" s="315">
        <v>73103784</v>
      </c>
      <c r="AD847" s="295">
        <f t="shared" si="47"/>
        <v>132.26295300000001</v>
      </c>
      <c r="AE847" s="315">
        <v>132262953</v>
      </c>
      <c r="AF847" s="306">
        <f t="shared" si="12"/>
        <v>0.16568172</v>
      </c>
      <c r="AG847" s="304"/>
      <c r="AH847" s="304"/>
      <c r="AI847" s="323" t="s">
        <v>4078</v>
      </c>
      <c r="AJ847" s="302"/>
    </row>
    <row r="848" spans="1:36">
      <c r="A848" s="325" t="s">
        <v>264</v>
      </c>
      <c r="B848" s="315">
        <f t="shared" si="72"/>
        <v>788.67984999999999</v>
      </c>
      <c r="C848" s="293">
        <f t="shared" si="80"/>
        <v>4.9292490625000003</v>
      </c>
      <c r="D848" s="294">
        <f t="shared" si="2"/>
        <v>4.9292490625000003</v>
      </c>
      <c r="E848" s="295">
        <v>160</v>
      </c>
      <c r="F848" s="295">
        <f t="shared" si="74"/>
        <v>238.67984999999999</v>
      </c>
      <c r="G848" s="297">
        <f t="shared" si="4"/>
        <v>0.30263211365169274</v>
      </c>
      <c r="H848" s="296">
        <f t="shared" si="5"/>
        <v>550</v>
      </c>
      <c r="I848" s="298">
        <f t="shared" si="6"/>
        <v>0.69736788634830726</v>
      </c>
      <c r="J848" s="315">
        <v>788679850</v>
      </c>
      <c r="K848" s="302">
        <v>2013</v>
      </c>
      <c r="L848" s="300" t="s">
        <v>18</v>
      </c>
      <c r="M848" s="316"/>
      <c r="N848" s="316"/>
      <c r="O848" s="316"/>
      <c r="P848" s="316">
        <v>69</v>
      </c>
      <c r="Q848" s="302">
        <v>61</v>
      </c>
      <c r="R848" s="327">
        <f t="shared" si="75"/>
        <v>65</v>
      </c>
      <c r="S848" s="302">
        <v>84</v>
      </c>
      <c r="T848" s="302">
        <v>71</v>
      </c>
      <c r="U848" s="328">
        <f t="shared" si="76"/>
        <v>13</v>
      </c>
      <c r="V848" s="328">
        <f t="shared" si="77"/>
        <v>77.5</v>
      </c>
      <c r="W848" s="328">
        <f t="shared" si="78"/>
        <v>-12.5</v>
      </c>
      <c r="X848" s="313" t="s">
        <v>1544</v>
      </c>
      <c r="Y848" s="313" t="s">
        <v>2243</v>
      </c>
      <c r="Z848" s="313" t="s">
        <v>1557</v>
      </c>
      <c r="AA848" s="295">
        <f t="shared" si="79"/>
        <v>97.375245000000007</v>
      </c>
      <c r="AB848" s="315">
        <v>97375245</v>
      </c>
      <c r="AC848" s="315">
        <v>238679850</v>
      </c>
      <c r="AD848" s="295">
        <f t="shared" si="47"/>
        <v>550</v>
      </c>
      <c r="AE848" s="315">
        <v>550000000</v>
      </c>
      <c r="AF848" s="306">
        <f t="shared" si="12"/>
        <v>0.60859528125000006</v>
      </c>
      <c r="AG848" s="304"/>
      <c r="AH848" s="304"/>
      <c r="AI848" s="323" t="s">
        <v>2244</v>
      </c>
      <c r="AJ848" s="302"/>
    </row>
    <row r="849" spans="1:36">
      <c r="A849" s="314" t="s">
        <v>1216</v>
      </c>
      <c r="B849" s="315">
        <f t="shared" si="72"/>
        <v>644.78314</v>
      </c>
      <c r="C849" s="293">
        <f t="shared" si="80"/>
        <v>3.7928419999999998</v>
      </c>
      <c r="D849" s="294">
        <f t="shared" si="2"/>
        <v>3.7928419999999998</v>
      </c>
      <c r="E849" s="295">
        <v>170</v>
      </c>
      <c r="F849" s="295">
        <f t="shared" si="74"/>
        <v>206.36214000000001</v>
      </c>
      <c r="G849" s="297">
        <f t="shared" si="4"/>
        <v>0.32004890822672566</v>
      </c>
      <c r="H849" s="296">
        <f t="shared" si="5"/>
        <v>438.20926200000002</v>
      </c>
      <c r="I849" s="298">
        <f t="shared" si="6"/>
        <v>0.67962270539518144</v>
      </c>
      <c r="J849" s="315">
        <v>644783140</v>
      </c>
      <c r="K849" s="302">
        <v>2013</v>
      </c>
      <c r="L849" s="300" t="s">
        <v>18</v>
      </c>
      <c r="M849" s="316"/>
      <c r="N849" s="316"/>
      <c r="O849" s="316"/>
      <c r="P849" s="316">
        <v>65</v>
      </c>
      <c r="Q849" s="302">
        <v>54</v>
      </c>
      <c r="R849" s="327">
        <f t="shared" si="75"/>
        <v>59.5</v>
      </c>
      <c r="S849" s="302">
        <v>78</v>
      </c>
      <c r="T849" s="302">
        <v>74</v>
      </c>
      <c r="U849" s="328">
        <f t="shared" si="76"/>
        <v>4</v>
      </c>
      <c r="V849" s="328">
        <f t="shared" si="77"/>
        <v>76</v>
      </c>
      <c r="W849" s="328">
        <f t="shared" si="78"/>
        <v>-16.5</v>
      </c>
      <c r="X849" s="313" t="s">
        <v>1544</v>
      </c>
      <c r="Y849" s="313" t="s">
        <v>2548</v>
      </c>
      <c r="Z849" s="313" t="s">
        <v>1557</v>
      </c>
      <c r="AA849" s="295">
        <f t="shared" si="79"/>
        <v>85.737841000000003</v>
      </c>
      <c r="AB849" s="315">
        <v>85737841</v>
      </c>
      <c r="AC849" s="315">
        <v>206362140</v>
      </c>
      <c r="AD849" s="295">
        <f t="shared" si="47"/>
        <v>438.20926200000002</v>
      </c>
      <c r="AE849" s="315">
        <v>438209262</v>
      </c>
      <c r="AF849" s="306">
        <f t="shared" si="12"/>
        <v>0.50434024117647058</v>
      </c>
      <c r="AG849" s="304"/>
      <c r="AH849" s="304"/>
      <c r="AI849" s="323" t="s">
        <v>2549</v>
      </c>
      <c r="AJ849" s="302"/>
    </row>
    <row r="850" spans="1:36">
      <c r="A850" s="314" t="s">
        <v>4500</v>
      </c>
      <c r="B850" s="315">
        <f t="shared" si="72"/>
        <v>150.96247500000001</v>
      </c>
      <c r="C850" s="293">
        <f t="shared" si="80"/>
        <v>0.86264271428571437</v>
      </c>
      <c r="D850" s="294">
        <f t="shared" si="2"/>
        <v>0.86264271428571437</v>
      </c>
      <c r="E850" s="295">
        <v>175</v>
      </c>
      <c r="F850" s="295">
        <f t="shared" si="74"/>
        <v>38.362475000000003</v>
      </c>
      <c r="G850" s="297">
        <f t="shared" si="4"/>
        <v>0.25411927699251091</v>
      </c>
      <c r="H850" s="296">
        <f t="shared" si="5"/>
        <v>112.60000000000001</v>
      </c>
      <c r="I850" s="298">
        <f t="shared" si="6"/>
        <v>0.74588072300748909</v>
      </c>
      <c r="J850" s="315">
        <f>SUM(AC850+AD850*1000000)</f>
        <v>150962475</v>
      </c>
      <c r="K850" s="302">
        <v>2013</v>
      </c>
      <c r="L850" s="300" t="s">
        <v>18</v>
      </c>
      <c r="M850" s="316"/>
      <c r="N850" s="316"/>
      <c r="O850" s="316"/>
      <c r="P850" s="316">
        <v>14</v>
      </c>
      <c r="Q850" s="302">
        <v>28</v>
      </c>
      <c r="R850" s="327">
        <f t="shared" si="75"/>
        <v>21</v>
      </c>
      <c r="S850" s="302">
        <v>48</v>
      </c>
      <c r="T850" s="302">
        <v>63</v>
      </c>
      <c r="U850" s="328">
        <f t="shared" si="76"/>
        <v>-15</v>
      </c>
      <c r="V850" s="328">
        <f t="shared" si="77"/>
        <v>55.5</v>
      </c>
      <c r="W850" s="328">
        <f t="shared" si="78"/>
        <v>-34.5</v>
      </c>
      <c r="X850" s="313" t="s">
        <v>1544</v>
      </c>
      <c r="Y850" s="313" t="s">
        <v>4501</v>
      </c>
      <c r="Z850" s="313" t="s">
        <v>1547</v>
      </c>
      <c r="AA850" s="295">
        <f t="shared" si="79"/>
        <v>9.9103100000000008</v>
      </c>
      <c r="AB850" s="315">
        <v>9910310</v>
      </c>
      <c r="AC850" s="315">
        <v>38362475</v>
      </c>
      <c r="AD850" s="295">
        <f t="shared" si="47"/>
        <v>112.6</v>
      </c>
      <c r="AE850" s="315">
        <v>112600000</v>
      </c>
      <c r="AF850" s="306">
        <f t="shared" si="12"/>
        <v>5.6630342857142864E-2</v>
      </c>
      <c r="AG850" s="304"/>
      <c r="AH850" s="304"/>
      <c r="AI850" s="323" t="s">
        <v>4502</v>
      </c>
      <c r="AJ850" s="302"/>
    </row>
    <row r="851" spans="1:36">
      <c r="A851" s="314" t="s">
        <v>1324</v>
      </c>
      <c r="B851" s="315">
        <f t="shared" si="72"/>
        <v>540.00787600000001</v>
      </c>
      <c r="C851" s="293">
        <f t="shared" si="80"/>
        <v>2.8421467157894735</v>
      </c>
      <c r="D851" s="294">
        <f t="shared" si="2"/>
        <v>2.8421467157894735</v>
      </c>
      <c r="E851" s="295">
        <v>190</v>
      </c>
      <c r="F851" s="295">
        <f t="shared" si="74"/>
        <v>202.359711</v>
      </c>
      <c r="G851" s="297">
        <f t="shared" si="4"/>
        <v>0.37473473997997764</v>
      </c>
      <c r="H851" s="296">
        <f t="shared" si="5"/>
        <v>337.64816500000001</v>
      </c>
      <c r="I851" s="298">
        <f t="shared" si="6"/>
        <v>0.62526526002002236</v>
      </c>
      <c r="J851" s="315">
        <v>540007876</v>
      </c>
      <c r="K851" s="302">
        <v>2013</v>
      </c>
      <c r="L851" s="300" t="s">
        <v>18</v>
      </c>
      <c r="M851" s="316"/>
      <c r="N851" s="316"/>
      <c r="O851" s="316"/>
      <c r="P851" s="316">
        <v>68</v>
      </c>
      <c r="Q851" s="302">
        <v>63</v>
      </c>
      <c r="R851" s="327">
        <f t="shared" si="75"/>
        <v>65.5</v>
      </c>
      <c r="S851" s="302">
        <v>72</v>
      </c>
      <c r="T851" s="302">
        <v>68</v>
      </c>
      <c r="U851" s="328">
        <f t="shared" si="76"/>
        <v>4</v>
      </c>
      <c r="V851" s="328">
        <f t="shared" si="77"/>
        <v>70</v>
      </c>
      <c r="W851" s="328">
        <f t="shared" si="78"/>
        <v>-4.5</v>
      </c>
      <c r="X851" s="313" t="s">
        <v>1544</v>
      </c>
      <c r="Y851" s="313" t="s">
        <v>2997</v>
      </c>
      <c r="Z851" s="313" t="s">
        <v>1541</v>
      </c>
      <c r="AA851" s="295">
        <f t="shared" si="79"/>
        <v>66.411833999999999</v>
      </c>
      <c r="AB851" s="315">
        <v>66411834</v>
      </c>
      <c r="AC851" s="315">
        <v>202359711</v>
      </c>
      <c r="AD851" s="295">
        <f t="shared" si="47"/>
        <v>337.64816500000001</v>
      </c>
      <c r="AE851" s="315">
        <v>337648165</v>
      </c>
      <c r="AF851" s="306">
        <f t="shared" si="12"/>
        <v>0.34953596842105261</v>
      </c>
      <c r="AG851" s="304"/>
      <c r="AH851" s="304"/>
      <c r="AI851" s="323" t="s">
        <v>2998</v>
      </c>
      <c r="AJ851" s="302"/>
    </row>
    <row r="852" spans="1:36">
      <c r="A852" s="314" t="s">
        <v>904</v>
      </c>
      <c r="B852" s="315">
        <f t="shared" si="72"/>
        <v>467.778661</v>
      </c>
      <c r="C852" s="293">
        <f t="shared" si="80"/>
        <v>2.4619929526315789</v>
      </c>
      <c r="D852" s="294">
        <f t="shared" si="2"/>
        <v>2.4619929526315789</v>
      </c>
      <c r="E852" s="295">
        <v>190</v>
      </c>
      <c r="F852" s="295">
        <f t="shared" si="74"/>
        <v>228.778661</v>
      </c>
      <c r="G852" s="297">
        <f t="shared" si="4"/>
        <v>0.48907459889453997</v>
      </c>
      <c r="H852" s="296">
        <f t="shared" si="5"/>
        <v>239</v>
      </c>
      <c r="I852" s="298">
        <f t="shared" si="6"/>
        <v>0.51092540110546003</v>
      </c>
      <c r="J852" s="315">
        <f>SUM(AC852+AD852*1000000)</f>
        <v>467778661</v>
      </c>
      <c r="K852" s="302">
        <v>2013</v>
      </c>
      <c r="L852" s="300" t="s">
        <v>18</v>
      </c>
      <c r="M852" s="316"/>
      <c r="N852" s="316"/>
      <c r="O852" s="316"/>
      <c r="P852" s="316">
        <v>87</v>
      </c>
      <c r="Q852" s="302">
        <v>72</v>
      </c>
      <c r="R852" s="327">
        <f t="shared" si="75"/>
        <v>79.5</v>
      </c>
      <c r="S852" s="302">
        <v>90</v>
      </c>
      <c r="T852" s="302">
        <v>78</v>
      </c>
      <c r="U852" s="328">
        <f t="shared" si="76"/>
        <v>12</v>
      </c>
      <c r="V852" s="328">
        <f t="shared" si="77"/>
        <v>84</v>
      </c>
      <c r="W852" s="328">
        <f t="shared" si="78"/>
        <v>-4.5</v>
      </c>
      <c r="X852" s="313" t="s">
        <v>1544</v>
      </c>
      <c r="Y852" s="313" t="s">
        <v>3241</v>
      </c>
      <c r="Z852" s="313" t="s">
        <v>1557</v>
      </c>
      <c r="AA852" s="295">
        <f t="shared" si="79"/>
        <v>70.165559000000002</v>
      </c>
      <c r="AB852" s="315">
        <v>70165559</v>
      </c>
      <c r="AC852" s="315">
        <v>228778661</v>
      </c>
      <c r="AD852" s="295">
        <v>239</v>
      </c>
      <c r="AE852" s="315">
        <f>AD852*1000000</f>
        <v>239000000</v>
      </c>
      <c r="AF852" s="306">
        <f t="shared" si="12"/>
        <v>0.36929241578947369</v>
      </c>
      <c r="AG852" s="304"/>
      <c r="AH852" s="304"/>
      <c r="AI852" s="323" t="s">
        <v>3242</v>
      </c>
      <c r="AJ852" s="302"/>
    </row>
    <row r="853" spans="1:36">
      <c r="A853" s="314" t="s">
        <v>698</v>
      </c>
      <c r="B853" s="315">
        <f t="shared" si="72"/>
        <v>411.00200000000001</v>
      </c>
      <c r="C853" s="293">
        <f t="shared" si="80"/>
        <v>2.1631684210526316</v>
      </c>
      <c r="D853" s="294">
        <f t="shared" si="2"/>
        <v>2.1631684210526316</v>
      </c>
      <c r="E853" s="295">
        <v>190</v>
      </c>
      <c r="F853" s="295">
        <f t="shared" si="74"/>
        <v>101.80290599999999</v>
      </c>
      <c r="G853" s="297">
        <f t="shared" si="4"/>
        <v>0.2476944297108043</v>
      </c>
      <c r="H853" s="296">
        <f t="shared" si="5"/>
        <v>309.20000000000005</v>
      </c>
      <c r="I853" s="298">
        <f t="shared" si="6"/>
        <v>0.75230777465803089</v>
      </c>
      <c r="J853" s="315">
        <v>411002000</v>
      </c>
      <c r="K853" s="302">
        <v>2013</v>
      </c>
      <c r="L853" s="300" t="s">
        <v>18</v>
      </c>
      <c r="M853" s="316"/>
      <c r="N853" s="316"/>
      <c r="O853" s="316"/>
      <c r="P853" s="316">
        <v>72</v>
      </c>
      <c r="Q853" s="302">
        <v>64</v>
      </c>
      <c r="R853" s="327">
        <f t="shared" si="75"/>
        <v>68</v>
      </c>
      <c r="S853" s="302">
        <v>77</v>
      </c>
      <c r="T853" s="302">
        <v>75</v>
      </c>
      <c r="U853" s="328">
        <f t="shared" si="76"/>
        <v>2</v>
      </c>
      <c r="V853" s="328">
        <f t="shared" si="77"/>
        <v>76</v>
      </c>
      <c r="W853" s="328">
        <f t="shared" si="78"/>
        <v>-8</v>
      </c>
      <c r="X853" s="313" t="s">
        <v>1544</v>
      </c>
      <c r="Y853" s="313" t="s">
        <v>2690</v>
      </c>
      <c r="Z853" s="313" t="s">
        <v>1547</v>
      </c>
      <c r="AA853" s="295">
        <f t="shared" si="79"/>
        <v>37.285325</v>
      </c>
      <c r="AB853" s="315">
        <v>37285325</v>
      </c>
      <c r="AC853" s="315">
        <v>101802906</v>
      </c>
      <c r="AD853" s="295">
        <f t="shared" ref="AD853:AD860" si="81">AE853/1000000</f>
        <v>309.2</v>
      </c>
      <c r="AE853" s="315">
        <v>309200000</v>
      </c>
      <c r="AF853" s="306">
        <f t="shared" si="12"/>
        <v>0.19623855263157894</v>
      </c>
      <c r="AG853" s="304"/>
      <c r="AH853" s="304"/>
      <c r="AI853" s="323" t="s">
        <v>3445</v>
      </c>
      <c r="AJ853" s="302"/>
    </row>
    <row r="854" spans="1:36">
      <c r="A854" s="314" t="s">
        <v>4391</v>
      </c>
      <c r="B854" s="315">
        <f t="shared" si="72"/>
        <v>197.687603</v>
      </c>
      <c r="C854" s="293">
        <f t="shared" si="80"/>
        <v>1.0137825794871795</v>
      </c>
      <c r="D854" s="294">
        <f t="shared" si="2"/>
        <v>1.0137825794871795</v>
      </c>
      <c r="E854" s="295">
        <v>195</v>
      </c>
      <c r="F854" s="295">
        <f t="shared" si="74"/>
        <v>65.187602999999996</v>
      </c>
      <c r="G854" s="297">
        <f t="shared" si="4"/>
        <v>0.32975058633292242</v>
      </c>
      <c r="H854" s="296">
        <f t="shared" si="5"/>
        <v>132.5</v>
      </c>
      <c r="I854" s="298">
        <f t="shared" si="6"/>
        <v>0.67024941366707758</v>
      </c>
      <c r="J854" s="315">
        <v>197687603</v>
      </c>
      <c r="K854" s="302">
        <v>2013</v>
      </c>
      <c r="L854" s="300" t="s">
        <v>18</v>
      </c>
      <c r="M854" s="316"/>
      <c r="N854" s="316"/>
      <c r="O854" s="316"/>
      <c r="P854" s="316">
        <v>52</v>
      </c>
      <c r="Q854" s="302">
        <v>51</v>
      </c>
      <c r="R854" s="327">
        <f t="shared" si="75"/>
        <v>51.5</v>
      </c>
      <c r="S854" s="302">
        <v>55</v>
      </c>
      <c r="T854" s="302">
        <v>61</v>
      </c>
      <c r="U854" s="328">
        <f t="shared" si="76"/>
        <v>-6</v>
      </c>
      <c r="V854" s="328">
        <f t="shared" si="77"/>
        <v>58</v>
      </c>
      <c r="W854" s="328">
        <f t="shared" si="78"/>
        <v>-6.5</v>
      </c>
      <c r="X854" s="313" t="s">
        <v>1608</v>
      </c>
      <c r="Y854" s="313" t="s">
        <v>4392</v>
      </c>
      <c r="Z854" s="313" t="s">
        <v>1541</v>
      </c>
      <c r="AA854" s="295">
        <f t="shared" si="79"/>
        <v>27.202226</v>
      </c>
      <c r="AB854" s="315">
        <v>27202226</v>
      </c>
      <c r="AC854" s="315">
        <v>65187603</v>
      </c>
      <c r="AD854" s="295">
        <f t="shared" si="81"/>
        <v>132.5</v>
      </c>
      <c r="AE854" s="315">
        <v>132500000</v>
      </c>
      <c r="AF854" s="306">
        <f t="shared" si="12"/>
        <v>0.13949859487179486</v>
      </c>
      <c r="AG854" s="304"/>
      <c r="AH854" s="304"/>
      <c r="AI854" s="323" t="s">
        <v>4393</v>
      </c>
      <c r="AJ854" s="302"/>
    </row>
    <row r="855" spans="1:36">
      <c r="A855" s="325" t="s">
        <v>438</v>
      </c>
      <c r="B855" s="315">
        <f t="shared" si="72"/>
        <v>1215.4399940000001</v>
      </c>
      <c r="C855" s="293">
        <f t="shared" si="80"/>
        <v>6.0771999700000006</v>
      </c>
      <c r="D855" s="294">
        <f t="shared" si="2"/>
        <v>6.0771999700000006</v>
      </c>
      <c r="E855" s="295">
        <v>200</v>
      </c>
      <c r="F855" s="295">
        <f t="shared" si="74"/>
        <v>409.01399400000003</v>
      </c>
      <c r="G855" s="297">
        <f t="shared" si="4"/>
        <v>0.33651516818525884</v>
      </c>
      <c r="H855" s="296">
        <f t="shared" si="5"/>
        <v>805.79725800000006</v>
      </c>
      <c r="I855" s="298">
        <f t="shared" si="6"/>
        <v>0.66296753601807179</v>
      </c>
      <c r="J855" s="315">
        <v>1215439994</v>
      </c>
      <c r="K855" s="302">
        <v>2013</v>
      </c>
      <c r="L855" s="300" t="s">
        <v>18</v>
      </c>
      <c r="M855" s="316"/>
      <c r="N855" s="316"/>
      <c r="O855" s="316"/>
      <c r="P855" s="316">
        <v>79</v>
      </c>
      <c r="Q855" s="302">
        <v>62</v>
      </c>
      <c r="R855" s="327">
        <f t="shared" si="75"/>
        <v>70.5</v>
      </c>
      <c r="S855" s="302">
        <v>79</v>
      </c>
      <c r="T855" s="302">
        <v>64</v>
      </c>
      <c r="U855" s="328">
        <f t="shared" si="76"/>
        <v>15</v>
      </c>
      <c r="V855" s="328">
        <f t="shared" si="77"/>
        <v>71.5</v>
      </c>
      <c r="W855" s="328">
        <f t="shared" si="78"/>
        <v>-1</v>
      </c>
      <c r="X855" s="313" t="s">
        <v>1544</v>
      </c>
      <c r="Y855" s="313" t="s">
        <v>2080</v>
      </c>
      <c r="Z855" s="313" t="s">
        <v>1557</v>
      </c>
      <c r="AA855" s="295">
        <f t="shared" si="79"/>
        <v>174.14458500000001</v>
      </c>
      <c r="AB855" s="305">
        <v>174144585</v>
      </c>
      <c r="AC855" s="315">
        <v>409013994</v>
      </c>
      <c r="AD855" s="295">
        <f t="shared" si="81"/>
        <v>805.79725800000006</v>
      </c>
      <c r="AE855" s="315">
        <v>805797258</v>
      </c>
      <c r="AF855" s="306">
        <f t="shared" si="12"/>
        <v>0.87072292500000004</v>
      </c>
      <c r="AG855" s="304"/>
      <c r="AH855" s="304"/>
      <c r="AI855" s="323" t="s">
        <v>2081</v>
      </c>
      <c r="AJ855" s="302"/>
    </row>
    <row r="856" spans="1:36">
      <c r="A856" s="314" t="s">
        <v>629</v>
      </c>
      <c r="B856" s="315">
        <f t="shared" si="72"/>
        <v>738.89276400000006</v>
      </c>
      <c r="C856" s="293">
        <f t="shared" si="80"/>
        <v>3.6944638200000002</v>
      </c>
      <c r="D856" s="294">
        <f t="shared" si="2"/>
        <v>3.6944638200000002</v>
      </c>
      <c r="E856" s="295">
        <v>200</v>
      </c>
      <c r="F856" s="295">
        <f t="shared" si="74"/>
        <v>268.49276400000002</v>
      </c>
      <c r="G856" s="297">
        <f t="shared" si="4"/>
        <v>0.36337175985661702</v>
      </c>
      <c r="H856" s="296">
        <f t="shared" si="5"/>
        <v>475.73667300000005</v>
      </c>
      <c r="I856" s="298">
        <f t="shared" si="6"/>
        <v>0.64385076722716428</v>
      </c>
      <c r="J856" s="315">
        <v>738892764</v>
      </c>
      <c r="K856" s="302">
        <v>2013</v>
      </c>
      <c r="L856" s="300" t="s">
        <v>18</v>
      </c>
      <c r="M856" s="316"/>
      <c r="N856" s="316"/>
      <c r="O856" s="316"/>
      <c r="P856" s="316">
        <v>78</v>
      </c>
      <c r="Q856" s="302">
        <v>65</v>
      </c>
      <c r="R856" s="327">
        <f t="shared" si="75"/>
        <v>71.5</v>
      </c>
      <c r="S856" s="302">
        <v>82</v>
      </c>
      <c r="T856" s="302">
        <v>78</v>
      </c>
      <c r="U856" s="328">
        <f t="shared" si="76"/>
        <v>4</v>
      </c>
      <c r="V856" s="328">
        <f t="shared" si="77"/>
        <v>80</v>
      </c>
      <c r="W856" s="328">
        <f t="shared" si="78"/>
        <v>-8.5</v>
      </c>
      <c r="X856" s="319" t="s">
        <v>1608</v>
      </c>
      <c r="Y856" s="319" t="s">
        <v>2576</v>
      </c>
      <c r="Z856" s="313" t="s">
        <v>1557</v>
      </c>
      <c r="AA856" s="295">
        <f t="shared" si="79"/>
        <v>82.429468999999997</v>
      </c>
      <c r="AB856" s="315">
        <v>82429469</v>
      </c>
      <c r="AC856" s="315">
        <v>268492764</v>
      </c>
      <c r="AD856" s="295">
        <f t="shared" si="81"/>
        <v>475.736673</v>
      </c>
      <c r="AE856" s="315">
        <v>475736673</v>
      </c>
      <c r="AF856" s="306">
        <f t="shared" si="12"/>
        <v>0.412147345</v>
      </c>
      <c r="AG856" s="304"/>
      <c r="AH856" s="304"/>
      <c r="AI856" s="323" t="s">
        <v>2577</v>
      </c>
      <c r="AJ856" s="302"/>
    </row>
    <row r="857" spans="1:36">
      <c r="A857" s="314" t="s">
        <v>3353</v>
      </c>
      <c r="B857" s="315">
        <f t="shared" si="72"/>
        <v>493.311825</v>
      </c>
      <c r="C857" s="293">
        <f t="shared" si="80"/>
        <v>2.2944736046511629</v>
      </c>
      <c r="D857" s="294">
        <f t="shared" si="2"/>
        <v>2.2944736046511629</v>
      </c>
      <c r="E857" s="295">
        <v>215</v>
      </c>
      <c r="F857" s="295">
        <f t="shared" si="74"/>
        <v>234.91182499999999</v>
      </c>
      <c r="G857" s="297">
        <f t="shared" si="4"/>
        <v>0.47619337930932426</v>
      </c>
      <c r="H857" s="296">
        <f t="shared" si="5"/>
        <v>258.40000000000003</v>
      </c>
      <c r="I857" s="298">
        <f t="shared" si="6"/>
        <v>0.52380662069067574</v>
      </c>
      <c r="J857" s="315">
        <v>493311825</v>
      </c>
      <c r="K857" s="302">
        <v>2013</v>
      </c>
      <c r="L857" s="300" t="s">
        <v>18</v>
      </c>
      <c r="M857" s="316"/>
      <c r="N857" s="316"/>
      <c r="O857" s="316"/>
      <c r="P857" s="316">
        <v>59</v>
      </c>
      <c r="Q857" s="302">
        <v>44</v>
      </c>
      <c r="R857" s="327">
        <f t="shared" si="75"/>
        <v>51.5</v>
      </c>
      <c r="S857" s="302">
        <v>56</v>
      </c>
      <c r="T857" s="302">
        <v>61</v>
      </c>
      <c r="U857" s="328">
        <f t="shared" si="76"/>
        <v>-5</v>
      </c>
      <c r="V857" s="328">
        <f t="shared" si="77"/>
        <v>58.5</v>
      </c>
      <c r="W857" s="328">
        <f t="shared" si="78"/>
        <v>-7</v>
      </c>
      <c r="X857" s="313" t="s">
        <v>1544</v>
      </c>
      <c r="Y857" s="313" t="s">
        <v>3354</v>
      </c>
      <c r="Z857" s="313" t="s">
        <v>1541</v>
      </c>
      <c r="AA857" s="295">
        <f t="shared" si="79"/>
        <v>79.110453000000007</v>
      </c>
      <c r="AB857" s="315">
        <v>79110453</v>
      </c>
      <c r="AC857" s="315">
        <v>234911825</v>
      </c>
      <c r="AD857" s="295">
        <f t="shared" si="81"/>
        <v>258.39999999999998</v>
      </c>
      <c r="AE857" s="315">
        <v>258400000</v>
      </c>
      <c r="AF857" s="306">
        <f t="shared" si="12"/>
        <v>0.36795559534883726</v>
      </c>
      <c r="AG857" s="304"/>
      <c r="AH857" s="304"/>
      <c r="AI857" s="323" t="s">
        <v>3355</v>
      </c>
      <c r="AJ857" s="302"/>
    </row>
    <row r="858" spans="1:36">
      <c r="A858" s="314" t="s">
        <v>4202</v>
      </c>
      <c r="B858" s="315">
        <f t="shared" si="72"/>
        <v>260.502115</v>
      </c>
      <c r="C858" s="293">
        <f t="shared" si="80"/>
        <v>1.2116377441860464</v>
      </c>
      <c r="D858" s="294">
        <f t="shared" si="2"/>
        <v>1.2116377441860464</v>
      </c>
      <c r="E858" s="295">
        <v>215</v>
      </c>
      <c r="F858" s="295">
        <f t="shared" si="74"/>
        <v>89.302115000000001</v>
      </c>
      <c r="G858" s="297">
        <f t="shared" si="4"/>
        <v>0.34280763900899613</v>
      </c>
      <c r="H858" s="296">
        <f t="shared" si="5"/>
        <v>171.20000000000002</v>
      </c>
      <c r="I858" s="298">
        <f t="shared" si="6"/>
        <v>0.65719236099100387</v>
      </c>
      <c r="J858" s="315">
        <v>260502115</v>
      </c>
      <c r="K858" s="302">
        <v>2013</v>
      </c>
      <c r="L858" s="300" t="s">
        <v>18</v>
      </c>
      <c r="M858" s="316"/>
      <c r="N858" s="316"/>
      <c r="O858" s="316"/>
      <c r="P858" s="316">
        <v>31</v>
      </c>
      <c r="Q858" s="302">
        <v>37</v>
      </c>
      <c r="R858" s="327">
        <f t="shared" si="75"/>
        <v>34</v>
      </c>
      <c r="S858" s="302">
        <v>51</v>
      </c>
      <c r="T858" s="302">
        <v>65</v>
      </c>
      <c r="U858" s="328">
        <f t="shared" si="76"/>
        <v>-14</v>
      </c>
      <c r="V858" s="328">
        <f t="shared" si="77"/>
        <v>58</v>
      </c>
      <c r="W858" s="328">
        <f t="shared" si="78"/>
        <v>-24</v>
      </c>
      <c r="X858" s="313" t="s">
        <v>1544</v>
      </c>
      <c r="Y858" s="313" t="s">
        <v>4203</v>
      </c>
      <c r="Z858" s="313" t="s">
        <v>1541</v>
      </c>
      <c r="AA858" s="295">
        <f t="shared" si="79"/>
        <v>29.210849</v>
      </c>
      <c r="AB858" s="315">
        <v>29210849</v>
      </c>
      <c r="AC858" s="315">
        <v>89302115</v>
      </c>
      <c r="AD858" s="295">
        <f t="shared" si="81"/>
        <v>171.2</v>
      </c>
      <c r="AE858" s="315">
        <v>171200000</v>
      </c>
      <c r="AF858" s="306">
        <f t="shared" si="12"/>
        <v>0.13586441395348836</v>
      </c>
      <c r="AG858" s="304"/>
      <c r="AH858" s="304"/>
      <c r="AI858" s="323" t="s">
        <v>4204</v>
      </c>
      <c r="AJ858" s="302"/>
    </row>
    <row r="859" spans="1:36">
      <c r="A859" s="325" t="s">
        <v>1055</v>
      </c>
      <c r="B859" s="315">
        <f t="shared" si="72"/>
        <v>960.36685499999999</v>
      </c>
      <c r="C859" s="293">
        <f t="shared" si="80"/>
        <v>4.2682971333333333</v>
      </c>
      <c r="D859" s="294">
        <f t="shared" si="2"/>
        <v>4.2682971333333333</v>
      </c>
      <c r="E859" s="295">
        <v>225</v>
      </c>
      <c r="F859" s="295">
        <f t="shared" si="74"/>
        <v>258.36685499999999</v>
      </c>
      <c r="G859" s="297">
        <f t="shared" si="4"/>
        <v>0.26902933358731962</v>
      </c>
      <c r="H859" s="296">
        <f t="shared" si="5"/>
        <v>700</v>
      </c>
      <c r="I859" s="298">
        <f t="shared" si="6"/>
        <v>0.72888812890153321</v>
      </c>
      <c r="J859" s="315">
        <v>960366855</v>
      </c>
      <c r="K859" s="302">
        <v>2013</v>
      </c>
      <c r="L859" s="300" t="s">
        <v>18</v>
      </c>
      <c r="M859" s="316"/>
      <c r="N859" s="316"/>
      <c r="O859" s="316"/>
      <c r="P859" s="316">
        <v>74</v>
      </c>
      <c r="Q859" s="302">
        <v>66</v>
      </c>
      <c r="R859" s="327">
        <f t="shared" si="75"/>
        <v>70</v>
      </c>
      <c r="S859" s="302">
        <v>86</v>
      </c>
      <c r="T859" s="302">
        <v>78</v>
      </c>
      <c r="U859" s="328">
        <f t="shared" si="76"/>
        <v>8</v>
      </c>
      <c r="V859" s="328">
        <f t="shared" si="77"/>
        <v>82</v>
      </c>
      <c r="W859" s="328">
        <f t="shared" si="78"/>
        <v>-12</v>
      </c>
      <c r="X859" s="313" t="s">
        <v>1544</v>
      </c>
      <c r="Y859" s="313" t="s">
        <v>2379</v>
      </c>
      <c r="Z859" s="313" t="s">
        <v>1541</v>
      </c>
      <c r="AA859" s="295">
        <f t="shared" si="79"/>
        <v>73.645187000000007</v>
      </c>
      <c r="AB859" s="315">
        <v>73645187</v>
      </c>
      <c r="AC859" s="315">
        <v>258366855</v>
      </c>
      <c r="AD859" s="295">
        <f t="shared" si="81"/>
        <v>700</v>
      </c>
      <c r="AE859" s="315">
        <v>700000000</v>
      </c>
      <c r="AF859" s="306">
        <f t="shared" si="12"/>
        <v>0.32731194222222226</v>
      </c>
      <c r="AG859" s="304"/>
      <c r="AH859" s="304"/>
      <c r="AI859" s="323" t="s">
        <v>2380</v>
      </c>
      <c r="AJ859" s="302"/>
    </row>
    <row r="860" spans="1:36">
      <c r="A860" s="314" t="s">
        <v>2945</v>
      </c>
      <c r="B860" s="315">
        <f t="shared" si="72"/>
        <v>668.04551800000002</v>
      </c>
      <c r="C860" s="293">
        <f t="shared" si="80"/>
        <v>2.9690911911111111</v>
      </c>
      <c r="D860" s="294">
        <f t="shared" si="2"/>
        <v>2.9690911911111111</v>
      </c>
      <c r="E860" s="295">
        <v>225</v>
      </c>
      <c r="F860" s="295">
        <f t="shared" si="74"/>
        <v>291.04551800000002</v>
      </c>
      <c r="G860" s="297">
        <f t="shared" si="4"/>
        <v>0.43566719655770525</v>
      </c>
      <c r="H860" s="296">
        <f t="shared" si="5"/>
        <v>377</v>
      </c>
      <c r="I860" s="298">
        <f t="shared" si="6"/>
        <v>0.56433280344229475</v>
      </c>
      <c r="J860" s="315">
        <v>668045518</v>
      </c>
      <c r="K860" s="302">
        <v>2013</v>
      </c>
      <c r="L860" s="300" t="s">
        <v>18</v>
      </c>
      <c r="M860" s="316"/>
      <c r="N860" s="316"/>
      <c r="O860" s="316"/>
      <c r="P860" s="316">
        <v>56</v>
      </c>
      <c r="Q860" s="302">
        <v>55</v>
      </c>
      <c r="R860" s="327">
        <f t="shared" si="75"/>
        <v>55.5</v>
      </c>
      <c r="S860" s="302">
        <v>76</v>
      </c>
      <c r="T860" s="302">
        <v>76</v>
      </c>
      <c r="U860" s="328">
        <f t="shared" si="76"/>
        <v>0</v>
      </c>
      <c r="V860" s="328">
        <f t="shared" si="77"/>
        <v>76</v>
      </c>
      <c r="W860" s="328">
        <f t="shared" si="78"/>
        <v>-20.5</v>
      </c>
      <c r="X860" s="313" t="s">
        <v>1544</v>
      </c>
      <c r="Y860" s="313" t="s">
        <v>2690</v>
      </c>
      <c r="Z860" s="313" t="s">
        <v>1541</v>
      </c>
      <c r="AA860" s="295">
        <f t="shared" si="79"/>
        <v>116.619362</v>
      </c>
      <c r="AB860" s="315">
        <v>116619362</v>
      </c>
      <c r="AC860" s="315">
        <v>291045518</v>
      </c>
      <c r="AD860" s="295">
        <f t="shared" si="81"/>
        <v>377</v>
      </c>
      <c r="AE860" s="315">
        <v>377000000</v>
      </c>
      <c r="AF860" s="306">
        <f t="shared" si="12"/>
        <v>0.51830827555555559</v>
      </c>
      <c r="AG860" s="304"/>
      <c r="AH860" s="304"/>
      <c r="AI860" s="323" t="s">
        <v>2946</v>
      </c>
      <c r="AJ860" s="302"/>
    </row>
    <row r="861" spans="1:36">
      <c r="A861" s="332" t="s">
        <v>2858</v>
      </c>
      <c r="B861" s="305">
        <f t="shared" si="72"/>
        <v>3.1239629999999998</v>
      </c>
      <c r="C861" s="335">
        <f t="shared" ref="C861:C969" si="82">SUM(J861/(E861*1000000))</f>
        <v>3.1239629999999998</v>
      </c>
      <c r="D861" s="294">
        <f t="shared" si="2"/>
        <v>3.1239629999999998</v>
      </c>
      <c r="E861" s="296">
        <v>1</v>
      </c>
      <c r="F861" s="296">
        <f t="shared" si="74"/>
        <v>3.1239629999999998</v>
      </c>
      <c r="G861" s="297">
        <f t="shared" si="4"/>
        <v>1</v>
      </c>
      <c r="H861" s="296">
        <f t="shared" si="5"/>
        <v>0.19999999999999998</v>
      </c>
      <c r="I861" s="298">
        <f t="shared" si="6"/>
        <v>6.4021244809877711E-2</v>
      </c>
      <c r="J861" s="309">
        <v>3123963</v>
      </c>
      <c r="K861" s="317">
        <v>2014</v>
      </c>
      <c r="L861" s="300" t="s">
        <v>18</v>
      </c>
      <c r="M861" s="334"/>
      <c r="N861" s="334"/>
      <c r="O861" s="334"/>
      <c r="P861" s="334">
        <v>90</v>
      </c>
      <c r="Q861" s="317">
        <v>76</v>
      </c>
      <c r="R861" s="336">
        <f t="shared" si="75"/>
        <v>83</v>
      </c>
      <c r="S861" s="317">
        <v>73</v>
      </c>
      <c r="T861" s="317">
        <v>66</v>
      </c>
      <c r="U861" s="337">
        <f t="shared" si="76"/>
        <v>7</v>
      </c>
      <c r="V861" s="337">
        <f t="shared" si="77"/>
        <v>69.5</v>
      </c>
      <c r="W861" s="337">
        <f t="shared" si="78"/>
        <v>13.5</v>
      </c>
      <c r="X861" s="318" t="s">
        <v>1550</v>
      </c>
      <c r="Y861" s="318" t="s">
        <v>1623</v>
      </c>
      <c r="Z861" s="318" t="s">
        <v>1630</v>
      </c>
      <c r="AA861" s="296">
        <f t="shared" si="79"/>
        <v>7.7314999999999995E-2</v>
      </c>
      <c r="AB861" s="309">
        <v>77315</v>
      </c>
      <c r="AC861" s="309">
        <v>3123963</v>
      </c>
      <c r="AD861" s="296">
        <v>0.2</v>
      </c>
      <c r="AE861" s="305">
        <f>SUM(AD861*1000000)</f>
        <v>200000</v>
      </c>
      <c r="AF861" s="306">
        <f t="shared" si="12"/>
        <v>7.7314999999999995E-2</v>
      </c>
      <c r="AG861" s="318"/>
      <c r="AH861" s="304"/>
      <c r="AI861" s="323" t="s">
        <v>2859</v>
      </c>
      <c r="AJ861" s="302"/>
    </row>
    <row r="862" spans="1:36">
      <c r="A862" s="333" t="s">
        <v>1429</v>
      </c>
      <c r="B862" s="305">
        <f t="shared" si="72"/>
        <v>62.630732000000002</v>
      </c>
      <c r="C862" s="335">
        <f t="shared" si="82"/>
        <v>31.315366000000001</v>
      </c>
      <c r="D862" s="294">
        <f t="shared" si="2"/>
        <v>31.315366000000001</v>
      </c>
      <c r="E862" s="296">
        <v>2</v>
      </c>
      <c r="F862" s="296">
        <f t="shared" si="74"/>
        <v>60.755732000000002</v>
      </c>
      <c r="G862" s="297">
        <f t="shared" si="4"/>
        <v>0.97006262037620761</v>
      </c>
      <c r="H862" s="296">
        <f t="shared" si="5"/>
        <v>1.875</v>
      </c>
      <c r="I862" s="298">
        <f t="shared" si="6"/>
        <v>2.9937379623792358E-2</v>
      </c>
      <c r="J862" s="309">
        <v>62630732</v>
      </c>
      <c r="K862" s="317">
        <v>2014</v>
      </c>
      <c r="L862" s="300" t="s">
        <v>18</v>
      </c>
      <c r="M862" s="334"/>
      <c r="N862" s="334"/>
      <c r="O862" s="334"/>
      <c r="P862" s="334">
        <v>16</v>
      </c>
      <c r="Q862" s="317">
        <v>16</v>
      </c>
      <c r="R862" s="336">
        <f t="shared" si="75"/>
        <v>16</v>
      </c>
      <c r="S862" s="317">
        <v>79</v>
      </c>
      <c r="T862" s="317">
        <v>35</v>
      </c>
      <c r="U862" s="337">
        <f t="shared" si="76"/>
        <v>44</v>
      </c>
      <c r="V862" s="337">
        <f t="shared" si="77"/>
        <v>57</v>
      </c>
      <c r="W862" s="337">
        <f t="shared" si="78"/>
        <v>-41</v>
      </c>
      <c r="X862" s="318" t="s">
        <v>1572</v>
      </c>
      <c r="Y862" s="318" t="s">
        <v>1629</v>
      </c>
      <c r="Z862" s="318" t="s">
        <v>1630</v>
      </c>
      <c r="AA862" s="296">
        <f t="shared" si="79"/>
        <v>9.2170129999999997</v>
      </c>
      <c r="AB862" s="309">
        <v>9217013</v>
      </c>
      <c r="AC862" s="309">
        <v>60755732</v>
      </c>
      <c r="AD862" s="295">
        <f t="shared" ref="AD862:AD863" si="83">AE862/1000000</f>
        <v>1.875</v>
      </c>
      <c r="AE862" s="305">
        <v>1875000</v>
      </c>
      <c r="AF862" s="306">
        <f t="shared" si="12"/>
        <v>4.6085064999999998</v>
      </c>
      <c r="AG862" s="318"/>
      <c r="AH862" s="304"/>
      <c r="AI862" s="323" t="s">
        <v>1631</v>
      </c>
      <c r="AJ862" s="302"/>
    </row>
    <row r="863" spans="1:36">
      <c r="A863" s="332" t="s">
        <v>3612</v>
      </c>
      <c r="B863" s="305">
        <f t="shared" si="72"/>
        <v>4.8677919999999997</v>
      </c>
      <c r="C863" s="335">
        <f t="shared" si="82"/>
        <v>1.9471168000000001</v>
      </c>
      <c r="D863" s="294">
        <f t="shared" si="2"/>
        <v>1.9471168000000001</v>
      </c>
      <c r="E863" s="296">
        <v>2.5</v>
      </c>
      <c r="F863" s="296">
        <f t="shared" si="74"/>
        <v>0.95079199999999997</v>
      </c>
      <c r="G863" s="297">
        <f t="shared" si="4"/>
        <v>0.19532305406640219</v>
      </c>
      <c r="H863" s="296">
        <f t="shared" si="5"/>
        <v>3.9169999999999998</v>
      </c>
      <c r="I863" s="298">
        <f t="shared" si="6"/>
        <v>0.80467694593359784</v>
      </c>
      <c r="J863" s="309">
        <v>4867792</v>
      </c>
      <c r="K863" s="317">
        <v>2014</v>
      </c>
      <c r="L863" s="300" t="s">
        <v>18</v>
      </c>
      <c r="M863" s="334"/>
      <c r="N863" s="334"/>
      <c r="O863" s="334"/>
      <c r="P863" s="334">
        <v>98</v>
      </c>
      <c r="Q863" s="317">
        <v>86</v>
      </c>
      <c r="R863" s="336">
        <f t="shared" si="75"/>
        <v>92</v>
      </c>
      <c r="S863" s="317">
        <v>74</v>
      </c>
      <c r="T863" s="317">
        <v>79</v>
      </c>
      <c r="U863" s="337">
        <f t="shared" si="76"/>
        <v>-5</v>
      </c>
      <c r="V863" s="337">
        <f t="shared" si="77"/>
        <v>76.5</v>
      </c>
      <c r="W863" s="337">
        <f t="shared" si="78"/>
        <v>15.5</v>
      </c>
      <c r="X863" s="318" t="s">
        <v>1402</v>
      </c>
      <c r="Y863" s="318" t="s">
        <v>1402</v>
      </c>
      <c r="Z863" s="318" t="s">
        <v>1547</v>
      </c>
      <c r="AA863" s="296">
        <f t="shared" si="79"/>
        <v>3.0006999999999999E-2</v>
      </c>
      <c r="AB863" s="309">
        <v>30007</v>
      </c>
      <c r="AC863" s="309">
        <v>950792</v>
      </c>
      <c r="AD863" s="295">
        <f t="shared" si="83"/>
        <v>3.9169999999999998</v>
      </c>
      <c r="AE863" s="305">
        <v>3917000</v>
      </c>
      <c r="AF863" s="306">
        <f t="shared" si="12"/>
        <v>1.2002799999999999E-2</v>
      </c>
      <c r="AG863" s="318"/>
      <c r="AH863" s="304"/>
      <c r="AI863" s="323" t="s">
        <v>3613</v>
      </c>
      <c r="AJ863" s="302"/>
    </row>
    <row r="864" spans="1:36">
      <c r="A864" s="332" t="s">
        <v>4655</v>
      </c>
      <c r="B864" s="305">
        <f t="shared" si="72"/>
        <v>1.826705</v>
      </c>
      <c r="C864" s="335">
        <f t="shared" si="82"/>
        <v>0.60890166666666667</v>
      </c>
      <c r="D864" s="294">
        <f t="shared" si="2"/>
        <v>0.60890166666666667</v>
      </c>
      <c r="E864" s="296">
        <v>3</v>
      </c>
      <c r="F864" s="296">
        <f t="shared" si="74"/>
        <v>1.826705</v>
      </c>
      <c r="G864" s="297">
        <f t="shared" si="4"/>
        <v>1</v>
      </c>
      <c r="H864" s="296">
        <f t="shared" si="5"/>
        <v>9.9999999999999992E-2</v>
      </c>
      <c r="I864" s="298">
        <f t="shared" si="6"/>
        <v>5.4743376735707186E-2</v>
      </c>
      <c r="J864" s="309">
        <v>1826705</v>
      </c>
      <c r="K864" s="317">
        <v>2014</v>
      </c>
      <c r="L864" s="300" t="s">
        <v>18</v>
      </c>
      <c r="M864" s="334"/>
      <c r="N864" s="334"/>
      <c r="O864" s="334"/>
      <c r="P864" s="334">
        <v>39</v>
      </c>
      <c r="Q864" s="317">
        <v>55</v>
      </c>
      <c r="R864" s="336">
        <f t="shared" si="75"/>
        <v>47</v>
      </c>
      <c r="S864" s="317">
        <v>38</v>
      </c>
      <c r="T864" s="317">
        <v>60</v>
      </c>
      <c r="U864" s="337">
        <f t="shared" si="76"/>
        <v>-22</v>
      </c>
      <c r="V864" s="337">
        <f t="shared" si="77"/>
        <v>49</v>
      </c>
      <c r="W864" s="337">
        <f t="shared" si="78"/>
        <v>-2</v>
      </c>
      <c r="X864" s="318" t="s">
        <v>1402</v>
      </c>
      <c r="Y864" s="318" t="s">
        <v>1402</v>
      </c>
      <c r="Z864" s="318" t="s">
        <v>1541</v>
      </c>
      <c r="AA864" s="296">
        <f t="shared" si="79"/>
        <v>0.846831</v>
      </c>
      <c r="AB864" s="309">
        <v>846831</v>
      </c>
      <c r="AC864" s="309">
        <v>1826705</v>
      </c>
      <c r="AD864" s="296">
        <v>0.1</v>
      </c>
      <c r="AE864" s="305">
        <f>SUM(AD864*1000000)</f>
        <v>100000</v>
      </c>
      <c r="AF864" s="306">
        <f t="shared" si="12"/>
        <v>0.282277</v>
      </c>
      <c r="AG864" s="318"/>
      <c r="AH864" s="304"/>
      <c r="AI864" s="323" t="s">
        <v>4656</v>
      </c>
      <c r="AJ864" s="302"/>
    </row>
    <row r="865" spans="1:36">
      <c r="A865" s="333" t="s">
        <v>2397</v>
      </c>
      <c r="B865" s="305">
        <f t="shared" si="72"/>
        <v>13.993092000000001</v>
      </c>
      <c r="C865" s="335">
        <f t="shared" si="82"/>
        <v>4.2403309090909094</v>
      </c>
      <c r="D865" s="294">
        <f t="shared" si="2"/>
        <v>4.2403309090909094</v>
      </c>
      <c r="E865" s="296">
        <v>3.3</v>
      </c>
      <c r="F865" s="296">
        <f t="shared" si="74"/>
        <v>13.092000000000001</v>
      </c>
      <c r="G865" s="297">
        <f t="shared" si="4"/>
        <v>0.93560451114021115</v>
      </c>
      <c r="H865" s="296">
        <f t="shared" si="5"/>
        <v>0.901092</v>
      </c>
      <c r="I865" s="298">
        <f t="shared" si="6"/>
        <v>6.439548885978881E-2</v>
      </c>
      <c r="J865" s="309">
        <v>13993092</v>
      </c>
      <c r="K865" s="317">
        <v>2014</v>
      </c>
      <c r="L865" s="300" t="s">
        <v>18</v>
      </c>
      <c r="M865" s="334"/>
      <c r="N865" s="334"/>
      <c r="O865" s="334"/>
      <c r="P865" s="334">
        <v>95</v>
      </c>
      <c r="Q865" s="317">
        <v>88</v>
      </c>
      <c r="R865" s="336">
        <f t="shared" si="75"/>
        <v>91.5</v>
      </c>
      <c r="S865" s="317">
        <v>95</v>
      </c>
      <c r="T865" s="317">
        <v>88</v>
      </c>
      <c r="U865" s="337">
        <f t="shared" si="76"/>
        <v>7</v>
      </c>
      <c r="V865" s="337">
        <f t="shared" si="77"/>
        <v>91.5</v>
      </c>
      <c r="W865" s="337">
        <f t="shared" si="78"/>
        <v>0</v>
      </c>
      <c r="X865" s="318" t="s">
        <v>1572</v>
      </c>
      <c r="Y865" s="318" t="s">
        <v>1572</v>
      </c>
      <c r="Z865" s="318" t="s">
        <v>1630</v>
      </c>
      <c r="AA865" s="296">
        <f t="shared" si="79"/>
        <v>0.13538800000000001</v>
      </c>
      <c r="AB865" s="309">
        <v>135388</v>
      </c>
      <c r="AC865" s="309">
        <v>13092000</v>
      </c>
      <c r="AD865" s="295">
        <f t="shared" ref="AD865:AD885" si="84">AE865/1000000</f>
        <v>0.901092</v>
      </c>
      <c r="AE865" s="305">
        <v>901092</v>
      </c>
      <c r="AF865" s="306">
        <f t="shared" si="12"/>
        <v>4.102666666666667E-2</v>
      </c>
      <c r="AG865" s="304" t="s">
        <v>1615</v>
      </c>
      <c r="AH865" s="318" t="s">
        <v>2398</v>
      </c>
      <c r="AI865" s="323" t="s">
        <v>2399</v>
      </c>
      <c r="AJ865" s="302"/>
    </row>
    <row r="866" spans="1:36">
      <c r="A866" s="333" t="s">
        <v>1409</v>
      </c>
      <c r="B866" s="305">
        <f t="shared" si="72"/>
        <v>44.495280999999999</v>
      </c>
      <c r="C866" s="335">
        <f t="shared" si="82"/>
        <v>11.12382025</v>
      </c>
      <c r="D866" s="294">
        <f t="shared" si="2"/>
        <v>11.12382025</v>
      </c>
      <c r="E866" s="296">
        <v>4</v>
      </c>
      <c r="F866" s="296">
        <f t="shared" si="74"/>
        <v>25.352281000000001</v>
      </c>
      <c r="G866" s="297">
        <f t="shared" si="4"/>
        <v>0.56977460149088621</v>
      </c>
      <c r="H866" s="296">
        <f t="shared" si="5"/>
        <v>19.142999999999997</v>
      </c>
      <c r="I866" s="298">
        <f t="shared" si="6"/>
        <v>0.43022539850911379</v>
      </c>
      <c r="J866" s="309">
        <v>44495281</v>
      </c>
      <c r="K866" s="317">
        <v>2014</v>
      </c>
      <c r="L866" s="300" t="s">
        <v>18</v>
      </c>
      <c r="M866" s="334"/>
      <c r="N866" s="334"/>
      <c r="O866" s="334"/>
      <c r="P866" s="334">
        <v>98</v>
      </c>
      <c r="Q866" s="317">
        <v>100</v>
      </c>
      <c r="R866" s="336">
        <f t="shared" si="75"/>
        <v>99</v>
      </c>
      <c r="S866" s="317">
        <v>82</v>
      </c>
      <c r="T866" s="317">
        <v>77</v>
      </c>
      <c r="U866" s="337">
        <f t="shared" si="76"/>
        <v>5</v>
      </c>
      <c r="V866" s="337">
        <f t="shared" si="77"/>
        <v>79.5</v>
      </c>
      <c r="W866" s="337">
        <f t="shared" si="78"/>
        <v>19.5</v>
      </c>
      <c r="X866" s="318" t="s">
        <v>1572</v>
      </c>
      <c r="Y866" s="318" t="s">
        <v>1572</v>
      </c>
      <c r="Z866" s="318" t="s">
        <v>1630</v>
      </c>
      <c r="AA866" s="296">
        <f t="shared" si="79"/>
        <v>0.38761800000000002</v>
      </c>
      <c r="AB866" s="309">
        <v>387618</v>
      </c>
      <c r="AC866" s="309">
        <v>25352281</v>
      </c>
      <c r="AD866" s="295">
        <f t="shared" si="84"/>
        <v>19.143000000000001</v>
      </c>
      <c r="AE866" s="305">
        <v>19143000</v>
      </c>
      <c r="AF866" s="306">
        <f t="shared" si="12"/>
        <v>9.6904500000000005E-2</v>
      </c>
      <c r="AG866" s="304" t="s">
        <v>1615</v>
      </c>
      <c r="AH866" s="318" t="s">
        <v>1737</v>
      </c>
      <c r="AI866" s="323" t="s">
        <v>1738</v>
      </c>
      <c r="AJ866" s="302"/>
    </row>
    <row r="867" spans="1:36">
      <c r="A867" s="333" t="s">
        <v>1456</v>
      </c>
      <c r="B867" s="305">
        <f t="shared" si="72"/>
        <v>102.529779</v>
      </c>
      <c r="C867" s="335">
        <f t="shared" si="82"/>
        <v>20.505955799999999</v>
      </c>
      <c r="D867" s="294">
        <f t="shared" si="2"/>
        <v>20.505955799999999</v>
      </c>
      <c r="E867" s="296">
        <v>5</v>
      </c>
      <c r="F867" s="296">
        <f t="shared" si="74"/>
        <v>50.856009999999998</v>
      </c>
      <c r="G867" s="297">
        <f t="shared" si="4"/>
        <v>0.49601209030207699</v>
      </c>
      <c r="H867" s="296">
        <f t="shared" si="5"/>
        <v>51.673769</v>
      </c>
      <c r="I867" s="298">
        <f t="shared" si="6"/>
        <v>0.50398790969792295</v>
      </c>
      <c r="J867" s="309">
        <v>102529779</v>
      </c>
      <c r="K867" s="317">
        <v>2014</v>
      </c>
      <c r="L867" s="300" t="s">
        <v>18</v>
      </c>
      <c r="M867" s="334"/>
      <c r="N867" s="334"/>
      <c r="O867" s="334"/>
      <c r="P867" s="334">
        <v>7</v>
      </c>
      <c r="Q867" s="317">
        <v>38</v>
      </c>
      <c r="R867" s="336">
        <f t="shared" si="75"/>
        <v>22.5</v>
      </c>
      <c r="S867" s="317">
        <v>26</v>
      </c>
      <c r="T867" s="317">
        <v>63</v>
      </c>
      <c r="U867" s="337">
        <f t="shared" si="76"/>
        <v>-37</v>
      </c>
      <c r="V867" s="337">
        <f t="shared" si="77"/>
        <v>44.5</v>
      </c>
      <c r="W867" s="337">
        <f t="shared" si="78"/>
        <v>-22</v>
      </c>
      <c r="X867" s="318" t="s">
        <v>1609</v>
      </c>
      <c r="Y867" s="318" t="s">
        <v>1668</v>
      </c>
      <c r="Z867" s="318" t="s">
        <v>1630</v>
      </c>
      <c r="AA867" s="296">
        <f t="shared" si="79"/>
        <v>19.875995</v>
      </c>
      <c r="AB867" s="309">
        <v>19875995</v>
      </c>
      <c r="AC867" s="309">
        <v>50856010</v>
      </c>
      <c r="AD867" s="295">
        <f t="shared" si="84"/>
        <v>51.673769</v>
      </c>
      <c r="AE867" s="305">
        <v>51673769</v>
      </c>
      <c r="AF867" s="306">
        <f t="shared" si="12"/>
        <v>3.9751989999999999</v>
      </c>
      <c r="AG867" s="318"/>
      <c r="AH867" s="304"/>
      <c r="AI867" s="323" t="s">
        <v>1669</v>
      </c>
      <c r="AJ867" s="302"/>
    </row>
    <row r="868" spans="1:36">
      <c r="A868" s="333" t="s">
        <v>1461</v>
      </c>
      <c r="B868" s="305">
        <f t="shared" si="72"/>
        <v>90.904854</v>
      </c>
      <c r="C868" s="335">
        <f t="shared" si="82"/>
        <v>18.180970800000001</v>
      </c>
      <c r="D868" s="294">
        <f t="shared" si="2"/>
        <v>18.180970800000001</v>
      </c>
      <c r="E868" s="296">
        <v>5</v>
      </c>
      <c r="F868" s="296">
        <f t="shared" si="74"/>
        <v>32.462372000000002</v>
      </c>
      <c r="G868" s="297">
        <f t="shared" si="4"/>
        <v>0.35710273513007351</v>
      </c>
      <c r="H868" s="296">
        <f t="shared" si="5"/>
        <v>58.442481999999998</v>
      </c>
      <c r="I868" s="298">
        <f t="shared" si="6"/>
        <v>0.64289726486992649</v>
      </c>
      <c r="J868" s="309">
        <v>90904854</v>
      </c>
      <c r="K868" s="317">
        <v>2014</v>
      </c>
      <c r="L868" s="300" t="s">
        <v>18</v>
      </c>
      <c r="M868" s="334"/>
      <c r="N868" s="334"/>
      <c r="O868" s="334"/>
      <c r="P868" s="334">
        <v>37</v>
      </c>
      <c r="Q868" s="317">
        <v>42</v>
      </c>
      <c r="R868" s="336">
        <f t="shared" si="75"/>
        <v>39.5</v>
      </c>
      <c r="S868" s="317">
        <v>35</v>
      </c>
      <c r="T868" s="317">
        <v>50</v>
      </c>
      <c r="U868" s="337">
        <f t="shared" si="76"/>
        <v>-15</v>
      </c>
      <c r="V868" s="337">
        <f t="shared" si="77"/>
        <v>42.5</v>
      </c>
      <c r="W868" s="337">
        <f t="shared" si="78"/>
        <v>-3</v>
      </c>
      <c r="X868" s="319" t="s">
        <v>1534</v>
      </c>
      <c r="Y868" s="318" t="s">
        <v>1677</v>
      </c>
      <c r="Z868" s="318" t="s">
        <v>1557</v>
      </c>
      <c r="AA868" s="296">
        <f t="shared" si="79"/>
        <v>18.343610999999999</v>
      </c>
      <c r="AB868" s="309">
        <v>18343611</v>
      </c>
      <c r="AC868" s="309">
        <v>32462372</v>
      </c>
      <c r="AD868" s="295">
        <f t="shared" si="84"/>
        <v>58.442481999999998</v>
      </c>
      <c r="AE868" s="305">
        <v>58442482</v>
      </c>
      <c r="AF868" s="306">
        <f t="shared" si="12"/>
        <v>3.6687221999999999</v>
      </c>
      <c r="AG868" s="318"/>
      <c r="AH868" s="304"/>
      <c r="AI868" s="323" t="s">
        <v>1678</v>
      </c>
      <c r="AJ868" s="302"/>
    </row>
    <row r="869" spans="1:36">
      <c r="A869" s="333" t="s">
        <v>1405</v>
      </c>
      <c r="B869" s="305">
        <f t="shared" si="72"/>
        <v>255.27381299999999</v>
      </c>
      <c r="C869" s="335">
        <f t="shared" si="82"/>
        <v>39.272894307692304</v>
      </c>
      <c r="D869" s="294">
        <f t="shared" si="2"/>
        <v>39.272894307692304</v>
      </c>
      <c r="E869" s="296">
        <v>6.5</v>
      </c>
      <c r="F869" s="296">
        <f t="shared" si="74"/>
        <v>84.273813000000004</v>
      </c>
      <c r="G869" s="297">
        <f t="shared" si="4"/>
        <v>0.33013105421824057</v>
      </c>
      <c r="H869" s="296">
        <f t="shared" si="5"/>
        <v>171</v>
      </c>
      <c r="I869" s="298">
        <f t="shared" si="6"/>
        <v>0.66986894578175948</v>
      </c>
      <c r="J869" s="309">
        <v>255273813</v>
      </c>
      <c r="K869" s="317">
        <v>2014</v>
      </c>
      <c r="L869" s="300" t="s">
        <v>18</v>
      </c>
      <c r="M869" s="334"/>
      <c r="N869" s="334"/>
      <c r="O869" s="334"/>
      <c r="P869" s="334">
        <v>29</v>
      </c>
      <c r="Q869" s="317">
        <v>37</v>
      </c>
      <c r="R869" s="336">
        <f t="shared" si="75"/>
        <v>33</v>
      </c>
      <c r="S869" s="317">
        <v>38</v>
      </c>
      <c r="T869" s="317">
        <v>53</v>
      </c>
      <c r="U869" s="337">
        <f t="shared" si="76"/>
        <v>-15</v>
      </c>
      <c r="V869" s="337">
        <f t="shared" si="77"/>
        <v>45.5</v>
      </c>
      <c r="W869" s="337">
        <f t="shared" si="78"/>
        <v>-12.5</v>
      </c>
      <c r="X869" s="318" t="s">
        <v>1402</v>
      </c>
      <c r="Y869" s="318" t="s">
        <v>1402</v>
      </c>
      <c r="Z869" s="318" t="s">
        <v>1557</v>
      </c>
      <c r="AA869" s="296">
        <f t="shared" si="79"/>
        <v>37.134255000000003</v>
      </c>
      <c r="AB869" s="309">
        <v>37134255</v>
      </c>
      <c r="AC869" s="309">
        <v>84273813</v>
      </c>
      <c r="AD869" s="295">
        <f t="shared" si="84"/>
        <v>171</v>
      </c>
      <c r="AE869" s="305">
        <v>171000000</v>
      </c>
      <c r="AF869" s="306">
        <f t="shared" si="12"/>
        <v>5.7129623076923082</v>
      </c>
      <c r="AG869" s="318"/>
      <c r="AH869" s="304"/>
      <c r="AI869" s="323" t="s">
        <v>1620</v>
      </c>
      <c r="AJ869" s="302"/>
    </row>
    <row r="870" spans="1:36">
      <c r="A870" s="333" t="s">
        <v>2219</v>
      </c>
      <c r="B870" s="305">
        <f t="shared" si="72"/>
        <v>40.468955000000001</v>
      </c>
      <c r="C870" s="335">
        <f t="shared" si="82"/>
        <v>5.0586193750000001</v>
      </c>
      <c r="D870" s="294">
        <f t="shared" si="2"/>
        <v>5.0586193750000001</v>
      </c>
      <c r="E870" s="296">
        <v>8</v>
      </c>
      <c r="F870" s="296">
        <f t="shared" si="74"/>
        <v>26.068954999999999</v>
      </c>
      <c r="G870" s="297">
        <f t="shared" si="4"/>
        <v>0.64417168666697711</v>
      </c>
      <c r="H870" s="296">
        <f t="shared" si="5"/>
        <v>14.399999999999999</v>
      </c>
      <c r="I870" s="298">
        <f t="shared" si="6"/>
        <v>0.35582831333302278</v>
      </c>
      <c r="J870" s="309">
        <v>40468955</v>
      </c>
      <c r="K870" s="317">
        <v>2014</v>
      </c>
      <c r="L870" s="300" t="s">
        <v>18</v>
      </c>
      <c r="M870" s="334"/>
      <c r="N870" s="334"/>
      <c r="O870" s="334"/>
      <c r="P870" s="334">
        <v>23</v>
      </c>
      <c r="Q870" s="317">
        <v>36</v>
      </c>
      <c r="R870" s="336">
        <f t="shared" si="75"/>
        <v>29.5</v>
      </c>
      <c r="S870" s="317">
        <v>47</v>
      </c>
      <c r="T870" s="317">
        <v>53</v>
      </c>
      <c r="U870" s="337">
        <f t="shared" si="76"/>
        <v>-6</v>
      </c>
      <c r="V870" s="337">
        <f t="shared" si="77"/>
        <v>50</v>
      </c>
      <c r="W870" s="337">
        <f t="shared" si="78"/>
        <v>-20.5</v>
      </c>
      <c r="X870" s="318" t="s">
        <v>1550</v>
      </c>
      <c r="Y870" s="318" t="s">
        <v>1623</v>
      </c>
      <c r="Z870" s="318" t="s">
        <v>1630</v>
      </c>
      <c r="AA870" s="296">
        <f t="shared" si="79"/>
        <v>8.7421089999999992</v>
      </c>
      <c r="AB870" s="309">
        <v>8742109</v>
      </c>
      <c r="AC870" s="309">
        <v>26068955</v>
      </c>
      <c r="AD870" s="295">
        <f t="shared" si="84"/>
        <v>14.4</v>
      </c>
      <c r="AE870" s="305">
        <v>14400000</v>
      </c>
      <c r="AF870" s="306">
        <f t="shared" si="12"/>
        <v>1.0927636249999999</v>
      </c>
      <c r="AG870" s="318"/>
      <c r="AH870" s="304"/>
      <c r="AI870" s="323" t="s">
        <v>2220</v>
      </c>
      <c r="AJ870" s="302"/>
    </row>
    <row r="871" spans="1:36">
      <c r="A871" s="333" t="s">
        <v>2310</v>
      </c>
      <c r="B871" s="305">
        <f t="shared" si="72"/>
        <v>38.697217000000002</v>
      </c>
      <c r="C871" s="335">
        <f t="shared" si="82"/>
        <v>4.5526137647058826</v>
      </c>
      <c r="D871" s="294">
        <f t="shared" si="2"/>
        <v>4.5526137647058826</v>
      </c>
      <c r="E871" s="296">
        <v>8.5</v>
      </c>
      <c r="F871" s="296">
        <f t="shared" si="74"/>
        <v>32.381216999999999</v>
      </c>
      <c r="G871" s="297">
        <f t="shared" si="4"/>
        <v>0.83678412842970074</v>
      </c>
      <c r="H871" s="296">
        <f t="shared" si="5"/>
        <v>6.3160000000000007</v>
      </c>
      <c r="I871" s="298">
        <f t="shared" si="6"/>
        <v>0.16321587157029924</v>
      </c>
      <c r="J871" s="309">
        <v>38697217</v>
      </c>
      <c r="K871" s="317">
        <v>2014</v>
      </c>
      <c r="L871" s="300" t="s">
        <v>18</v>
      </c>
      <c r="M871" s="334"/>
      <c r="N871" s="334"/>
      <c r="O871" s="334"/>
      <c r="P871" s="334">
        <v>95</v>
      </c>
      <c r="Q871" s="317">
        <v>76</v>
      </c>
      <c r="R871" s="336">
        <f t="shared" si="75"/>
        <v>85.5</v>
      </c>
      <c r="S871" s="317">
        <v>86</v>
      </c>
      <c r="T871" s="317">
        <v>84</v>
      </c>
      <c r="U871" s="337">
        <f t="shared" si="76"/>
        <v>2</v>
      </c>
      <c r="V871" s="337">
        <f t="shared" si="77"/>
        <v>85</v>
      </c>
      <c r="W871" s="337">
        <f t="shared" si="78"/>
        <v>0.5</v>
      </c>
      <c r="X871" s="318" t="s">
        <v>1572</v>
      </c>
      <c r="Y871" s="318" t="s">
        <v>2311</v>
      </c>
      <c r="Z871" s="318" t="s">
        <v>1630</v>
      </c>
      <c r="AA871" s="296">
        <f t="shared" si="79"/>
        <v>10.441000000000001</v>
      </c>
      <c r="AB871" s="309">
        <v>10441000</v>
      </c>
      <c r="AC871" s="309">
        <v>32381217</v>
      </c>
      <c r="AD871" s="295">
        <f t="shared" si="84"/>
        <v>6.3159999999999998</v>
      </c>
      <c r="AE871" s="305">
        <v>6316000</v>
      </c>
      <c r="AF871" s="306">
        <f t="shared" si="12"/>
        <v>1.2283529411764706</v>
      </c>
      <c r="AG871" s="318"/>
      <c r="AH871" s="304"/>
      <c r="AI871" s="323" t="s">
        <v>2312</v>
      </c>
      <c r="AJ871" s="302"/>
    </row>
    <row r="872" spans="1:36">
      <c r="A872" s="332" t="s">
        <v>4640</v>
      </c>
      <c r="B872" s="305">
        <f t="shared" si="72"/>
        <v>5.4055</v>
      </c>
      <c r="C872" s="335">
        <f t="shared" si="82"/>
        <v>0.63594117647058823</v>
      </c>
      <c r="D872" s="294">
        <f t="shared" si="2"/>
        <v>0.63594117647058823</v>
      </c>
      <c r="E872" s="296">
        <v>8.5</v>
      </c>
      <c r="F872" s="296">
        <f t="shared" si="74"/>
        <v>3.9584999999999999</v>
      </c>
      <c r="G872" s="297">
        <f t="shared" si="4"/>
        <v>0.73230968458051982</v>
      </c>
      <c r="H872" s="296">
        <f t="shared" si="5"/>
        <v>1.4470000000000001</v>
      </c>
      <c r="I872" s="298">
        <f t="shared" si="6"/>
        <v>0.26769031541948018</v>
      </c>
      <c r="J872" s="309">
        <v>5405500</v>
      </c>
      <c r="K872" s="317">
        <v>2014</v>
      </c>
      <c r="L872" s="300" t="s">
        <v>18</v>
      </c>
      <c r="M872" s="334"/>
      <c r="N872" s="334"/>
      <c r="O872" s="334"/>
      <c r="P872" s="334">
        <v>98</v>
      </c>
      <c r="Q872" s="317">
        <v>94</v>
      </c>
      <c r="R872" s="336">
        <f t="shared" si="75"/>
        <v>96</v>
      </c>
      <c r="S872" s="317">
        <v>58</v>
      </c>
      <c r="T872" s="317">
        <v>68</v>
      </c>
      <c r="U872" s="337">
        <f t="shared" si="76"/>
        <v>-10</v>
      </c>
      <c r="V872" s="337">
        <f t="shared" si="77"/>
        <v>63</v>
      </c>
      <c r="W872" s="337">
        <f t="shared" si="78"/>
        <v>33</v>
      </c>
      <c r="X872" s="318" t="s">
        <v>1572</v>
      </c>
      <c r="Y872" s="318" t="s">
        <v>4641</v>
      </c>
      <c r="Z872" s="318" t="s">
        <v>1536</v>
      </c>
      <c r="AA872" s="296">
        <f t="shared" si="79"/>
        <v>0.109</v>
      </c>
      <c r="AB872" s="309">
        <v>109000</v>
      </c>
      <c r="AC872" s="309">
        <v>3958500</v>
      </c>
      <c r="AD872" s="295">
        <f t="shared" si="84"/>
        <v>1.4470000000000001</v>
      </c>
      <c r="AE872" s="305">
        <v>1447000</v>
      </c>
      <c r="AF872" s="306">
        <f t="shared" si="12"/>
        <v>1.2823529411764706E-2</v>
      </c>
      <c r="AG872" s="318"/>
      <c r="AH872" s="304"/>
      <c r="AI872" s="323" t="s">
        <v>4642</v>
      </c>
      <c r="AJ872" s="302"/>
    </row>
    <row r="873" spans="1:36">
      <c r="A873" s="333" t="s">
        <v>1491</v>
      </c>
      <c r="B873" s="305">
        <f t="shared" si="72"/>
        <v>110.602999</v>
      </c>
      <c r="C873" s="335">
        <f t="shared" si="82"/>
        <v>12.289222111111112</v>
      </c>
      <c r="D873" s="294">
        <f t="shared" si="2"/>
        <v>12.289222111111112</v>
      </c>
      <c r="E873" s="296">
        <v>9</v>
      </c>
      <c r="F873" s="296">
        <f t="shared" si="74"/>
        <v>71.962800000000001</v>
      </c>
      <c r="G873" s="297">
        <f t="shared" si="4"/>
        <v>0.6506405852521232</v>
      </c>
      <c r="H873" s="296">
        <f t="shared" si="5"/>
        <v>38.640199000000003</v>
      </c>
      <c r="I873" s="298">
        <f t="shared" si="6"/>
        <v>0.3493594147478768</v>
      </c>
      <c r="J873" s="309">
        <v>110602999</v>
      </c>
      <c r="K873" s="317">
        <v>2014</v>
      </c>
      <c r="L873" s="300" t="s">
        <v>18</v>
      </c>
      <c r="M873" s="334"/>
      <c r="N873" s="334"/>
      <c r="O873" s="334"/>
      <c r="P873" s="334">
        <v>57</v>
      </c>
      <c r="Q873" s="317">
        <v>50</v>
      </c>
      <c r="R873" s="336">
        <f t="shared" si="75"/>
        <v>53.5</v>
      </c>
      <c r="S873" s="317">
        <v>57</v>
      </c>
      <c r="T873" s="317">
        <v>61</v>
      </c>
      <c r="U873" s="337">
        <f t="shared" si="76"/>
        <v>-4</v>
      </c>
      <c r="V873" s="337">
        <f t="shared" si="77"/>
        <v>59</v>
      </c>
      <c r="W873" s="337">
        <f t="shared" si="78"/>
        <v>-5.5</v>
      </c>
      <c r="X873" s="318" t="s">
        <v>1609</v>
      </c>
      <c r="Y873" s="318" t="s">
        <v>1720</v>
      </c>
      <c r="Z873" s="318" t="s">
        <v>1557</v>
      </c>
      <c r="AA873" s="296">
        <f t="shared" si="79"/>
        <v>29.816675</v>
      </c>
      <c r="AB873" s="309">
        <v>29816675</v>
      </c>
      <c r="AC873" s="309">
        <v>71962800</v>
      </c>
      <c r="AD873" s="295">
        <f t="shared" si="84"/>
        <v>38.640199000000003</v>
      </c>
      <c r="AE873" s="305">
        <v>38640199</v>
      </c>
      <c r="AF873" s="306">
        <f t="shared" si="12"/>
        <v>3.312963888888889</v>
      </c>
      <c r="AG873" s="318"/>
      <c r="AH873" s="304"/>
      <c r="AI873" s="323" t="s">
        <v>1721</v>
      </c>
      <c r="AJ873" s="302"/>
    </row>
    <row r="874" spans="1:36">
      <c r="A874" s="332" t="s">
        <v>2962</v>
      </c>
      <c r="B874" s="305">
        <f t="shared" si="72"/>
        <v>29.253166</v>
      </c>
      <c r="C874" s="335">
        <f t="shared" si="82"/>
        <v>2.9253165999999999</v>
      </c>
      <c r="D874" s="294">
        <f t="shared" si="2"/>
        <v>2.9253165999999999</v>
      </c>
      <c r="E874" s="296">
        <v>10</v>
      </c>
      <c r="F874" s="296">
        <f t="shared" si="74"/>
        <v>14.482030999999999</v>
      </c>
      <c r="G874" s="297">
        <f t="shared" si="4"/>
        <v>0.49505858613730902</v>
      </c>
      <c r="H874" s="296">
        <f t="shared" si="5"/>
        <v>14.771135000000001</v>
      </c>
      <c r="I874" s="298">
        <f t="shared" si="6"/>
        <v>0.50494141386269098</v>
      </c>
      <c r="J874" s="309">
        <v>29253166</v>
      </c>
      <c r="K874" s="317">
        <v>2014</v>
      </c>
      <c r="L874" s="300" t="s">
        <v>18</v>
      </c>
      <c r="M874" s="334"/>
      <c r="N874" s="334"/>
      <c r="O874" s="334"/>
      <c r="P874" s="334">
        <v>72</v>
      </c>
      <c r="Q874" s="317">
        <v>62</v>
      </c>
      <c r="R874" s="336">
        <f t="shared" si="75"/>
        <v>67</v>
      </c>
      <c r="S874" s="317">
        <v>70</v>
      </c>
      <c r="T874" s="317">
        <v>75</v>
      </c>
      <c r="U874" s="337">
        <f t="shared" si="76"/>
        <v>-5</v>
      </c>
      <c r="V874" s="337">
        <f t="shared" si="77"/>
        <v>72.5</v>
      </c>
      <c r="W874" s="337">
        <f t="shared" si="78"/>
        <v>-5.5</v>
      </c>
      <c r="X874" s="318" t="s">
        <v>1572</v>
      </c>
      <c r="Y874" s="318" t="s">
        <v>1572</v>
      </c>
      <c r="Z874" s="318" t="s">
        <v>1661</v>
      </c>
      <c r="AA874" s="296">
        <f t="shared" si="79"/>
        <v>3.001738</v>
      </c>
      <c r="AB874" s="309">
        <v>3001738</v>
      </c>
      <c r="AC874" s="309">
        <v>14482031</v>
      </c>
      <c r="AD874" s="295">
        <f t="shared" si="84"/>
        <v>14.771134999999999</v>
      </c>
      <c r="AE874" s="305">
        <v>14771135</v>
      </c>
      <c r="AF874" s="306">
        <f t="shared" si="12"/>
        <v>0.30017379999999999</v>
      </c>
      <c r="AG874" s="318"/>
      <c r="AH874" s="304"/>
      <c r="AI874" s="323" t="s">
        <v>2963</v>
      </c>
      <c r="AJ874" s="302"/>
    </row>
    <row r="875" spans="1:36">
      <c r="A875" s="333" t="s">
        <v>1959</v>
      </c>
      <c r="B875" s="305">
        <f t="shared" si="72"/>
        <v>78.274843000000004</v>
      </c>
      <c r="C875" s="335">
        <f t="shared" si="82"/>
        <v>7.1158948181818182</v>
      </c>
      <c r="D875" s="294">
        <f t="shared" si="2"/>
        <v>7.1158948181818182</v>
      </c>
      <c r="E875" s="296">
        <v>11</v>
      </c>
      <c r="F875" s="296">
        <f t="shared" si="74"/>
        <v>50.474843</v>
      </c>
      <c r="G875" s="297">
        <f t="shared" si="4"/>
        <v>0.64484119118578109</v>
      </c>
      <c r="H875" s="296">
        <f t="shared" si="5"/>
        <v>27.800000000000004</v>
      </c>
      <c r="I875" s="298">
        <f t="shared" si="6"/>
        <v>0.35515880881421891</v>
      </c>
      <c r="J875" s="309">
        <v>78274843</v>
      </c>
      <c r="K875" s="317">
        <v>2014</v>
      </c>
      <c r="L875" s="300" t="s">
        <v>18</v>
      </c>
      <c r="M875" s="334"/>
      <c r="N875" s="334"/>
      <c r="O875" s="334"/>
      <c r="P875" s="334">
        <v>36</v>
      </c>
      <c r="Q875" s="317">
        <v>46</v>
      </c>
      <c r="R875" s="336">
        <f t="shared" si="75"/>
        <v>41</v>
      </c>
      <c r="S875" s="317">
        <v>62</v>
      </c>
      <c r="T875" s="317">
        <v>56</v>
      </c>
      <c r="U875" s="337">
        <f t="shared" si="76"/>
        <v>6</v>
      </c>
      <c r="V875" s="337">
        <f t="shared" si="77"/>
        <v>59</v>
      </c>
      <c r="W875" s="337">
        <f t="shared" si="78"/>
        <v>-18</v>
      </c>
      <c r="X875" s="318" t="s">
        <v>1572</v>
      </c>
      <c r="Y875" s="318" t="s">
        <v>1960</v>
      </c>
      <c r="Z875" s="318" t="s">
        <v>1541</v>
      </c>
      <c r="AA875" s="296">
        <f t="shared" si="79"/>
        <v>15.67919</v>
      </c>
      <c r="AB875" s="309">
        <v>15679190</v>
      </c>
      <c r="AC875" s="309">
        <v>50474843</v>
      </c>
      <c r="AD875" s="295">
        <f t="shared" si="84"/>
        <v>27.8</v>
      </c>
      <c r="AE875" s="305">
        <v>27800000</v>
      </c>
      <c r="AF875" s="306">
        <f t="shared" si="12"/>
        <v>1.4253809090909091</v>
      </c>
      <c r="AG875" s="318"/>
      <c r="AH875" s="304"/>
      <c r="AI875" s="323" t="s">
        <v>1961</v>
      </c>
      <c r="AJ875" s="302"/>
    </row>
    <row r="876" spans="1:36">
      <c r="A876" s="333" t="s">
        <v>2418</v>
      </c>
      <c r="B876" s="305">
        <f t="shared" si="72"/>
        <v>45.967934999999997</v>
      </c>
      <c r="C876" s="335">
        <f t="shared" si="82"/>
        <v>4.1789031818181819</v>
      </c>
      <c r="D876" s="294">
        <f t="shared" si="2"/>
        <v>4.1789031818181819</v>
      </c>
      <c r="E876" s="296">
        <v>11</v>
      </c>
      <c r="F876" s="296">
        <f t="shared" si="74"/>
        <v>31.424002999999999</v>
      </c>
      <c r="G876" s="297">
        <f t="shared" si="4"/>
        <v>0.683607018675083</v>
      </c>
      <c r="H876" s="296">
        <f t="shared" si="5"/>
        <v>14.543932</v>
      </c>
      <c r="I876" s="298">
        <f t="shared" si="6"/>
        <v>0.31639298132491706</v>
      </c>
      <c r="J876" s="309">
        <v>45967935</v>
      </c>
      <c r="K876" s="317">
        <v>2014</v>
      </c>
      <c r="L876" s="300" t="s">
        <v>18</v>
      </c>
      <c r="M876" s="334"/>
      <c r="N876" s="334"/>
      <c r="O876" s="334"/>
      <c r="P876" s="334">
        <v>86</v>
      </c>
      <c r="Q876" s="317">
        <v>68</v>
      </c>
      <c r="R876" s="336">
        <f t="shared" si="75"/>
        <v>77</v>
      </c>
      <c r="S876" s="317">
        <v>85</v>
      </c>
      <c r="T876" s="317">
        <v>78</v>
      </c>
      <c r="U876" s="337">
        <f t="shared" si="76"/>
        <v>7</v>
      </c>
      <c r="V876" s="337">
        <f t="shared" si="77"/>
        <v>81.5</v>
      </c>
      <c r="W876" s="337">
        <f t="shared" si="78"/>
        <v>-4.5</v>
      </c>
      <c r="X876" s="318" t="s">
        <v>1550</v>
      </c>
      <c r="Y876" s="318" t="s">
        <v>1550</v>
      </c>
      <c r="Z876" s="318" t="s">
        <v>1630</v>
      </c>
      <c r="AA876" s="296">
        <f t="shared" si="79"/>
        <v>0.204961</v>
      </c>
      <c r="AB876" s="309">
        <v>204961</v>
      </c>
      <c r="AC876" s="309">
        <v>31424003</v>
      </c>
      <c r="AD876" s="295">
        <f t="shared" si="84"/>
        <v>14.543932</v>
      </c>
      <c r="AE876" s="305">
        <v>14543932</v>
      </c>
      <c r="AF876" s="306">
        <f t="shared" si="12"/>
        <v>1.8632818181818181E-2</v>
      </c>
      <c r="AG876" s="318"/>
      <c r="AH876" s="304"/>
      <c r="AI876" s="323" t="s">
        <v>2419</v>
      </c>
      <c r="AJ876" s="302"/>
    </row>
    <row r="877" spans="1:36">
      <c r="A877" s="333" t="s">
        <v>1482</v>
      </c>
      <c r="B877" s="305">
        <f t="shared" si="72"/>
        <v>307.239013</v>
      </c>
      <c r="C877" s="335">
        <f t="shared" si="82"/>
        <v>25.603251083333333</v>
      </c>
      <c r="D877" s="294">
        <f t="shared" si="2"/>
        <v>25.603251083333333</v>
      </c>
      <c r="E877" s="296">
        <v>12</v>
      </c>
      <c r="F877" s="296">
        <f t="shared" si="74"/>
        <v>124.87235</v>
      </c>
      <c r="G877" s="297">
        <f t="shared" si="4"/>
        <v>0.40643389906997257</v>
      </c>
      <c r="H877" s="296">
        <f t="shared" si="5"/>
        <v>182.36666299999999</v>
      </c>
      <c r="I877" s="298">
        <f t="shared" si="6"/>
        <v>0.59356610093002737</v>
      </c>
      <c r="J877" s="309">
        <v>307239013</v>
      </c>
      <c r="K877" s="317">
        <v>2014</v>
      </c>
      <c r="L877" s="300" t="s">
        <v>18</v>
      </c>
      <c r="M877" s="334"/>
      <c r="N877" s="334"/>
      <c r="O877" s="334"/>
      <c r="P877" s="334">
        <v>81</v>
      </c>
      <c r="Q877" s="317">
        <v>69</v>
      </c>
      <c r="R877" s="336">
        <f t="shared" si="75"/>
        <v>75</v>
      </c>
      <c r="S877" s="317">
        <v>86</v>
      </c>
      <c r="T877" s="317">
        <v>74</v>
      </c>
      <c r="U877" s="337">
        <f t="shared" si="76"/>
        <v>12</v>
      </c>
      <c r="V877" s="337">
        <f t="shared" si="77"/>
        <v>80</v>
      </c>
      <c r="W877" s="337">
        <f t="shared" si="78"/>
        <v>-5</v>
      </c>
      <c r="X877" s="318" t="s">
        <v>1572</v>
      </c>
      <c r="Y877" s="318" t="s">
        <v>1649</v>
      </c>
      <c r="Z877" s="318" t="s">
        <v>1541</v>
      </c>
      <c r="AA877" s="296">
        <f t="shared" si="79"/>
        <v>48.002522999999997</v>
      </c>
      <c r="AB877" s="309">
        <v>48002523</v>
      </c>
      <c r="AC877" s="309">
        <v>124872350</v>
      </c>
      <c r="AD877" s="295">
        <f t="shared" si="84"/>
        <v>182.36666299999999</v>
      </c>
      <c r="AE877" s="305">
        <v>182366663</v>
      </c>
      <c r="AF877" s="306">
        <f t="shared" si="12"/>
        <v>4.0002102499999994</v>
      </c>
      <c r="AG877" s="318"/>
      <c r="AH877" s="304"/>
      <c r="AI877" s="323" t="s">
        <v>1650</v>
      </c>
      <c r="AJ877" s="302"/>
    </row>
    <row r="878" spans="1:36">
      <c r="A878" s="333" t="s">
        <v>1852</v>
      </c>
      <c r="B878" s="305">
        <f t="shared" si="72"/>
        <v>101.33296199999999</v>
      </c>
      <c r="C878" s="335">
        <f t="shared" si="82"/>
        <v>8.4444134999999996</v>
      </c>
      <c r="D878" s="294">
        <f t="shared" si="2"/>
        <v>8.4444134999999996</v>
      </c>
      <c r="E878" s="296">
        <v>12</v>
      </c>
      <c r="F878" s="296">
        <f t="shared" si="74"/>
        <v>91.443252999999999</v>
      </c>
      <c r="G878" s="297">
        <f t="shared" si="4"/>
        <v>0.90240382986140288</v>
      </c>
      <c r="H878" s="296">
        <f t="shared" si="5"/>
        <v>9.8897089999999999</v>
      </c>
      <c r="I878" s="298">
        <f t="shared" si="6"/>
        <v>9.7596170138597158E-2</v>
      </c>
      <c r="J878" s="309">
        <v>101332962</v>
      </c>
      <c r="K878" s="317">
        <v>2014</v>
      </c>
      <c r="L878" s="300" t="s">
        <v>18</v>
      </c>
      <c r="M878" s="334"/>
      <c r="N878" s="334"/>
      <c r="O878" s="334"/>
      <c r="P878" s="334">
        <v>46</v>
      </c>
      <c r="Q878" s="317">
        <v>47</v>
      </c>
      <c r="R878" s="336">
        <f t="shared" si="75"/>
        <v>46.5</v>
      </c>
      <c r="S878" s="317">
        <v>67</v>
      </c>
      <c r="T878" s="317">
        <v>45</v>
      </c>
      <c r="U878" s="337">
        <f t="shared" si="76"/>
        <v>22</v>
      </c>
      <c r="V878" s="337">
        <f t="shared" si="77"/>
        <v>56</v>
      </c>
      <c r="W878" s="337">
        <f t="shared" si="78"/>
        <v>-9.5</v>
      </c>
      <c r="X878" s="318" t="s">
        <v>1572</v>
      </c>
      <c r="Y878" s="318" t="s">
        <v>1572</v>
      </c>
      <c r="Z878" s="318" t="s">
        <v>1541</v>
      </c>
      <c r="AA878" s="296">
        <f t="shared" si="79"/>
        <v>22.522220999999998</v>
      </c>
      <c r="AB878" s="309">
        <v>22522221</v>
      </c>
      <c r="AC878" s="309">
        <v>91443253</v>
      </c>
      <c r="AD878" s="295">
        <f t="shared" si="84"/>
        <v>9.8897089999999999</v>
      </c>
      <c r="AE878" s="305">
        <v>9889709</v>
      </c>
      <c r="AF878" s="306">
        <f t="shared" si="12"/>
        <v>1.8768517499999999</v>
      </c>
      <c r="AG878" s="318"/>
      <c r="AH878" s="304"/>
      <c r="AI878" s="323" t="s">
        <v>1853</v>
      </c>
      <c r="AJ878" s="302"/>
    </row>
    <row r="879" spans="1:36">
      <c r="A879" s="332" t="s">
        <v>2509</v>
      </c>
      <c r="B879" s="305">
        <f t="shared" si="72"/>
        <v>49.002684000000002</v>
      </c>
      <c r="C879" s="335">
        <f t="shared" si="82"/>
        <v>3.9202147200000002</v>
      </c>
      <c r="D879" s="294">
        <f t="shared" si="2"/>
        <v>3.9202147200000002</v>
      </c>
      <c r="E879" s="296">
        <v>12.5</v>
      </c>
      <c r="F879" s="296">
        <f t="shared" si="74"/>
        <v>48.637684</v>
      </c>
      <c r="G879" s="297">
        <f t="shared" si="4"/>
        <v>0.99255142840747246</v>
      </c>
      <c r="H879" s="296">
        <f t="shared" si="5"/>
        <v>0.36499999999999999</v>
      </c>
      <c r="I879" s="298">
        <f t="shared" si="6"/>
        <v>7.4485715925274622E-3</v>
      </c>
      <c r="J879" s="309">
        <v>49002684</v>
      </c>
      <c r="K879" s="317">
        <v>2014</v>
      </c>
      <c r="L879" s="300" t="s">
        <v>18</v>
      </c>
      <c r="M879" s="334"/>
      <c r="N879" s="334"/>
      <c r="O879" s="334"/>
      <c r="P879" s="334">
        <v>68</v>
      </c>
      <c r="Q879" s="317">
        <v>62</v>
      </c>
      <c r="R879" s="336">
        <f t="shared" si="75"/>
        <v>65</v>
      </c>
      <c r="S879" s="317">
        <v>66</v>
      </c>
      <c r="T879" s="317">
        <v>61</v>
      </c>
      <c r="U879" s="337">
        <f t="shared" si="76"/>
        <v>5</v>
      </c>
      <c r="V879" s="337">
        <f t="shared" si="77"/>
        <v>63.5</v>
      </c>
      <c r="W879" s="337">
        <f t="shared" si="78"/>
        <v>1.5</v>
      </c>
      <c r="X879" s="318" t="s">
        <v>1572</v>
      </c>
      <c r="Y879" s="318" t="s">
        <v>2510</v>
      </c>
      <c r="Z879" s="318" t="s">
        <v>1541</v>
      </c>
      <c r="AA879" s="296">
        <f t="shared" si="79"/>
        <v>25.649011000000002</v>
      </c>
      <c r="AB879" s="309">
        <v>25649011</v>
      </c>
      <c r="AC879" s="309">
        <v>48637684</v>
      </c>
      <c r="AD879" s="295">
        <f t="shared" si="84"/>
        <v>0.36499999999999999</v>
      </c>
      <c r="AE879" s="305">
        <v>365000</v>
      </c>
      <c r="AF879" s="306">
        <f t="shared" si="12"/>
        <v>2.0519208799999999</v>
      </c>
      <c r="AG879" s="318"/>
      <c r="AH879" s="304"/>
      <c r="AI879" s="323" t="s">
        <v>2511</v>
      </c>
      <c r="AJ879" s="302"/>
    </row>
    <row r="880" spans="1:36">
      <c r="A880" s="332" t="s">
        <v>3981</v>
      </c>
      <c r="B880" s="305">
        <f t="shared" si="72"/>
        <v>18.658380999999999</v>
      </c>
      <c r="C880" s="335">
        <f t="shared" si="82"/>
        <v>1.4808238888888889</v>
      </c>
      <c r="D880" s="294">
        <f t="shared" si="2"/>
        <v>1.4808238888888889</v>
      </c>
      <c r="E880" s="296">
        <v>12.6</v>
      </c>
      <c r="F880" s="296">
        <f t="shared" si="74"/>
        <v>10.724389</v>
      </c>
      <c r="G880" s="297">
        <f t="shared" si="4"/>
        <v>0.57477596796849639</v>
      </c>
      <c r="H880" s="296">
        <f t="shared" si="5"/>
        <v>7.9339919999999999</v>
      </c>
      <c r="I880" s="298">
        <f t="shared" si="6"/>
        <v>0.42522403203150372</v>
      </c>
      <c r="J880" s="309">
        <v>18658381</v>
      </c>
      <c r="K880" s="317">
        <v>2014</v>
      </c>
      <c r="L880" s="300" t="s">
        <v>18</v>
      </c>
      <c r="M880" s="334"/>
      <c r="N880" s="334"/>
      <c r="O880" s="334"/>
      <c r="P880" s="334">
        <v>89</v>
      </c>
      <c r="Q880" s="317">
        <v>69</v>
      </c>
      <c r="R880" s="336">
        <f t="shared" si="75"/>
        <v>79</v>
      </c>
      <c r="S880" s="317">
        <v>76</v>
      </c>
      <c r="T880" s="317">
        <v>76</v>
      </c>
      <c r="U880" s="337">
        <f t="shared" si="76"/>
        <v>0</v>
      </c>
      <c r="V880" s="337">
        <f t="shared" si="77"/>
        <v>76</v>
      </c>
      <c r="W880" s="337">
        <f t="shared" si="78"/>
        <v>3</v>
      </c>
      <c r="X880" s="318" t="s">
        <v>1990</v>
      </c>
      <c r="Y880" s="318" t="s">
        <v>2050</v>
      </c>
      <c r="Z880" s="318" t="s">
        <v>1541</v>
      </c>
      <c r="AA880" s="296">
        <f t="shared" si="79"/>
        <v>4.104552</v>
      </c>
      <c r="AB880" s="309">
        <v>4104552</v>
      </c>
      <c r="AC880" s="309">
        <v>10724389</v>
      </c>
      <c r="AD880" s="295">
        <f t="shared" si="84"/>
        <v>7.9339919999999999</v>
      </c>
      <c r="AE880" s="305">
        <v>7933992</v>
      </c>
      <c r="AF880" s="306">
        <f t="shared" si="12"/>
        <v>0.32575809523809524</v>
      </c>
      <c r="AG880" s="318"/>
      <c r="AH880" s="304"/>
      <c r="AI880" s="323" t="s">
        <v>3982</v>
      </c>
      <c r="AJ880" s="302"/>
    </row>
    <row r="881" spans="1:36">
      <c r="A881" s="333" t="s">
        <v>2406</v>
      </c>
      <c r="B881" s="305">
        <f t="shared" si="72"/>
        <v>54.837234000000002</v>
      </c>
      <c r="C881" s="335">
        <f t="shared" si="82"/>
        <v>4.2182487692307689</v>
      </c>
      <c r="D881" s="294">
        <f t="shared" si="2"/>
        <v>4.2182487692307689</v>
      </c>
      <c r="E881" s="296">
        <v>13</v>
      </c>
      <c r="F881" s="296">
        <f t="shared" si="74"/>
        <v>44.137712000000001</v>
      </c>
      <c r="G881" s="297">
        <f t="shared" si="4"/>
        <v>0.80488581900392708</v>
      </c>
      <c r="H881" s="296">
        <f t="shared" si="5"/>
        <v>10.699522000000002</v>
      </c>
      <c r="I881" s="298">
        <f t="shared" si="6"/>
        <v>0.19511418099607286</v>
      </c>
      <c r="J881" s="309">
        <v>54837234</v>
      </c>
      <c r="K881" s="317">
        <v>2014</v>
      </c>
      <c r="L881" s="300" t="s">
        <v>18</v>
      </c>
      <c r="M881" s="334"/>
      <c r="N881" s="334"/>
      <c r="O881" s="334"/>
      <c r="P881" s="334">
        <v>77</v>
      </c>
      <c r="Q881" s="317">
        <v>64</v>
      </c>
      <c r="R881" s="336">
        <f t="shared" si="75"/>
        <v>70.5</v>
      </c>
      <c r="S881" s="317">
        <v>80</v>
      </c>
      <c r="T881" s="317">
        <v>76</v>
      </c>
      <c r="U881" s="337">
        <f t="shared" si="76"/>
        <v>4</v>
      </c>
      <c r="V881" s="337">
        <f t="shared" si="77"/>
        <v>78</v>
      </c>
      <c r="W881" s="337">
        <f t="shared" si="78"/>
        <v>-7.5</v>
      </c>
      <c r="X881" s="318" t="s">
        <v>1572</v>
      </c>
      <c r="Y881" s="318" t="s">
        <v>2121</v>
      </c>
      <c r="Z881" s="318" t="s">
        <v>1630</v>
      </c>
      <c r="AA881" s="296">
        <f t="shared" si="79"/>
        <v>0.109878</v>
      </c>
      <c r="AB881" s="309">
        <v>109878</v>
      </c>
      <c r="AC881" s="309">
        <v>44137712</v>
      </c>
      <c r="AD881" s="295">
        <f t="shared" si="84"/>
        <v>10.699522</v>
      </c>
      <c r="AE881" s="305">
        <v>10699522</v>
      </c>
      <c r="AF881" s="306">
        <f t="shared" si="12"/>
        <v>8.4521538461538471E-3</v>
      </c>
      <c r="AG881" s="318"/>
      <c r="AH881" s="304"/>
      <c r="AI881" s="323" t="s">
        <v>2407</v>
      </c>
      <c r="AJ881" s="302"/>
    </row>
    <row r="882" spans="1:36">
      <c r="A882" s="332" t="s">
        <v>2665</v>
      </c>
      <c r="B882" s="305">
        <f t="shared" si="72"/>
        <v>45.336703999999997</v>
      </c>
      <c r="C882" s="335">
        <f t="shared" si="82"/>
        <v>3.4874387692307693</v>
      </c>
      <c r="D882" s="294">
        <f t="shared" si="2"/>
        <v>3.4874387692307693</v>
      </c>
      <c r="E882" s="296">
        <v>13</v>
      </c>
      <c r="F882" s="296">
        <f t="shared" si="74"/>
        <v>38.934842000000003</v>
      </c>
      <c r="G882" s="297">
        <f t="shared" si="4"/>
        <v>0.85879295504146058</v>
      </c>
      <c r="H882" s="296">
        <f t="shared" si="5"/>
        <v>6.4018619999999995</v>
      </c>
      <c r="I882" s="298">
        <f t="shared" si="6"/>
        <v>0.14120704495853956</v>
      </c>
      <c r="J882" s="309">
        <v>45336704</v>
      </c>
      <c r="K882" s="317">
        <v>2014</v>
      </c>
      <c r="L882" s="300" t="s">
        <v>18</v>
      </c>
      <c r="M882" s="334"/>
      <c r="N882" s="334"/>
      <c r="O882" s="334"/>
      <c r="P882" s="334">
        <v>48</v>
      </c>
      <c r="Q882" s="317">
        <v>53</v>
      </c>
      <c r="R882" s="336">
        <f t="shared" si="75"/>
        <v>50.5</v>
      </c>
      <c r="S882" s="317">
        <v>47</v>
      </c>
      <c r="T882" s="317">
        <v>47</v>
      </c>
      <c r="U882" s="337">
        <f t="shared" si="76"/>
        <v>0</v>
      </c>
      <c r="V882" s="337">
        <f t="shared" si="77"/>
        <v>47</v>
      </c>
      <c r="W882" s="337">
        <f t="shared" si="78"/>
        <v>3.5</v>
      </c>
      <c r="X882" s="318" t="s">
        <v>1701</v>
      </c>
      <c r="Y882" s="318" t="s">
        <v>2666</v>
      </c>
      <c r="Z882" s="318" t="s">
        <v>1630</v>
      </c>
      <c r="AA882" s="296">
        <f t="shared" si="79"/>
        <v>8.3646580000000004</v>
      </c>
      <c r="AB882" s="309">
        <v>8364658</v>
      </c>
      <c r="AC882" s="309">
        <v>38934842</v>
      </c>
      <c r="AD882" s="295">
        <f t="shared" si="84"/>
        <v>6.4018620000000004</v>
      </c>
      <c r="AE882" s="305">
        <v>6401862</v>
      </c>
      <c r="AF882" s="306">
        <f t="shared" si="12"/>
        <v>0.64343523076923081</v>
      </c>
      <c r="AG882" s="318"/>
      <c r="AH882" s="304"/>
      <c r="AI882" s="323" t="s">
        <v>2667</v>
      </c>
      <c r="AJ882" s="302"/>
    </row>
    <row r="883" spans="1:36">
      <c r="A883" s="333" t="s">
        <v>2450</v>
      </c>
      <c r="B883" s="305">
        <f t="shared" si="72"/>
        <v>54.323210000000003</v>
      </c>
      <c r="C883" s="335">
        <f t="shared" si="82"/>
        <v>4.1153946969696973</v>
      </c>
      <c r="D883" s="294">
        <f t="shared" si="2"/>
        <v>4.1153946969696973</v>
      </c>
      <c r="E883" s="296">
        <v>13.2</v>
      </c>
      <c r="F883" s="296">
        <f t="shared" si="74"/>
        <v>52.543632000000002</v>
      </c>
      <c r="G883" s="297">
        <f t="shared" si="4"/>
        <v>0.9672409270365282</v>
      </c>
      <c r="H883" s="296">
        <f t="shared" si="5"/>
        <v>1.7795780000000001</v>
      </c>
      <c r="I883" s="298">
        <f t="shared" si="6"/>
        <v>3.2759072963471782E-2</v>
      </c>
      <c r="J883" s="309">
        <v>54323210</v>
      </c>
      <c r="K883" s="317">
        <v>2014</v>
      </c>
      <c r="L883" s="300" t="s">
        <v>18</v>
      </c>
      <c r="M883" s="334"/>
      <c r="N883" s="334"/>
      <c r="O883" s="334"/>
      <c r="P883" s="334">
        <v>10</v>
      </c>
      <c r="Q883" s="317">
        <v>26</v>
      </c>
      <c r="R883" s="336">
        <f t="shared" si="75"/>
        <v>18</v>
      </c>
      <c r="S883" s="317">
        <v>57</v>
      </c>
      <c r="T883" s="317">
        <v>44</v>
      </c>
      <c r="U883" s="337">
        <f t="shared" si="76"/>
        <v>13</v>
      </c>
      <c r="V883" s="337">
        <f t="shared" si="77"/>
        <v>50.5</v>
      </c>
      <c r="W883" s="337">
        <f t="shared" si="78"/>
        <v>-32.5</v>
      </c>
      <c r="X883" s="319" t="s">
        <v>1534</v>
      </c>
      <c r="Y883" s="318" t="s">
        <v>2451</v>
      </c>
      <c r="Z883" s="318" t="s">
        <v>1630</v>
      </c>
      <c r="AA883" s="296">
        <f t="shared" si="79"/>
        <v>24.250283</v>
      </c>
      <c r="AB883" s="309">
        <v>24250283</v>
      </c>
      <c r="AC883" s="309">
        <v>52543632</v>
      </c>
      <c r="AD883" s="295">
        <f t="shared" si="84"/>
        <v>1.7795780000000001</v>
      </c>
      <c r="AE883" s="305">
        <v>1779578</v>
      </c>
      <c r="AF883" s="306">
        <f t="shared" si="12"/>
        <v>1.8371426515151517</v>
      </c>
      <c r="AG883" s="318"/>
      <c r="AH883" s="304"/>
      <c r="AI883" s="323" t="s">
        <v>2452</v>
      </c>
      <c r="AJ883" s="302"/>
    </row>
    <row r="884" spans="1:36">
      <c r="A884" s="333" t="s">
        <v>1486</v>
      </c>
      <c r="B884" s="305">
        <f t="shared" si="72"/>
        <v>219.97995900000001</v>
      </c>
      <c r="C884" s="335">
        <f t="shared" si="82"/>
        <v>15.712854214285715</v>
      </c>
      <c r="D884" s="294">
        <f t="shared" si="2"/>
        <v>15.712854214285715</v>
      </c>
      <c r="E884" s="296">
        <v>14</v>
      </c>
      <c r="F884" s="296">
        <f t="shared" si="74"/>
        <v>91.125682999999995</v>
      </c>
      <c r="G884" s="297">
        <f t="shared" si="4"/>
        <v>0.41424538587171933</v>
      </c>
      <c r="H884" s="296">
        <f t="shared" si="5"/>
        <v>128.854276</v>
      </c>
      <c r="I884" s="298">
        <f t="shared" si="6"/>
        <v>0.58575461412828067</v>
      </c>
      <c r="J884" s="309">
        <v>219979959</v>
      </c>
      <c r="K884" s="317">
        <v>2014</v>
      </c>
      <c r="L884" s="300" t="s">
        <v>18</v>
      </c>
      <c r="M884" s="334"/>
      <c r="N884" s="334"/>
      <c r="O884" s="334"/>
      <c r="P884" s="334">
        <v>89</v>
      </c>
      <c r="Q884" s="317">
        <v>73</v>
      </c>
      <c r="R884" s="336">
        <f t="shared" si="75"/>
        <v>81</v>
      </c>
      <c r="S884" s="317">
        <v>92</v>
      </c>
      <c r="T884" s="317">
        <v>82</v>
      </c>
      <c r="U884" s="337">
        <f t="shared" si="76"/>
        <v>10</v>
      </c>
      <c r="V884" s="337">
        <f t="shared" si="77"/>
        <v>87</v>
      </c>
      <c r="W884" s="337">
        <f t="shared" si="78"/>
        <v>-6</v>
      </c>
      <c r="X884" s="318" t="s">
        <v>1641</v>
      </c>
      <c r="Y884" s="318" t="s">
        <v>1693</v>
      </c>
      <c r="Z884" s="318" t="s">
        <v>1536</v>
      </c>
      <c r="AA884" s="296">
        <f t="shared" si="79"/>
        <v>0.479352</v>
      </c>
      <c r="AB884" s="309">
        <v>479352</v>
      </c>
      <c r="AC884" s="309">
        <v>91125683</v>
      </c>
      <c r="AD884" s="295">
        <f t="shared" si="84"/>
        <v>128.854276</v>
      </c>
      <c r="AE884" s="305">
        <v>128854276</v>
      </c>
      <c r="AF884" s="306">
        <f t="shared" si="12"/>
        <v>3.4239428571428573E-2</v>
      </c>
      <c r="AG884" s="318"/>
      <c r="AH884" s="304"/>
      <c r="AI884" s="323" t="s">
        <v>1694</v>
      </c>
      <c r="AJ884" s="302"/>
    </row>
    <row r="885" spans="1:36">
      <c r="A885" s="333" t="s">
        <v>1867</v>
      </c>
      <c r="B885" s="305">
        <f t="shared" si="72"/>
        <v>121.20193999999999</v>
      </c>
      <c r="C885" s="335">
        <f t="shared" si="82"/>
        <v>8.0801293333333337</v>
      </c>
      <c r="D885" s="294">
        <f t="shared" si="2"/>
        <v>8.0801293333333337</v>
      </c>
      <c r="E885" s="296">
        <v>15</v>
      </c>
      <c r="F885" s="296">
        <f t="shared" si="74"/>
        <v>35.893537000000002</v>
      </c>
      <c r="G885" s="297">
        <f t="shared" si="4"/>
        <v>0.29614655507989396</v>
      </c>
      <c r="H885" s="296">
        <f t="shared" si="5"/>
        <v>85.308402999999998</v>
      </c>
      <c r="I885" s="298">
        <f t="shared" si="6"/>
        <v>0.70385344492010604</v>
      </c>
      <c r="J885" s="309">
        <v>121201940</v>
      </c>
      <c r="K885" s="317">
        <v>2014</v>
      </c>
      <c r="L885" s="300" t="s">
        <v>18</v>
      </c>
      <c r="M885" s="334"/>
      <c r="N885" s="334"/>
      <c r="O885" s="334"/>
      <c r="P885" s="334">
        <v>79</v>
      </c>
      <c r="Q885" s="317">
        <v>72</v>
      </c>
      <c r="R885" s="336">
        <f t="shared" si="75"/>
        <v>75.5</v>
      </c>
      <c r="S885" s="317">
        <v>84</v>
      </c>
      <c r="T885" s="317">
        <v>76</v>
      </c>
      <c r="U885" s="337">
        <f t="shared" si="76"/>
        <v>8</v>
      </c>
      <c r="V885" s="337">
        <f t="shared" si="77"/>
        <v>80</v>
      </c>
      <c r="W885" s="337">
        <f t="shared" si="78"/>
        <v>-4.5</v>
      </c>
      <c r="X885" s="318" t="s">
        <v>1641</v>
      </c>
      <c r="Y885" s="318" t="s">
        <v>1868</v>
      </c>
      <c r="Z885" s="318" t="s">
        <v>1536</v>
      </c>
      <c r="AA885" s="296">
        <f t="shared" si="79"/>
        <v>0.208763</v>
      </c>
      <c r="AB885" s="309">
        <v>208763</v>
      </c>
      <c r="AC885" s="309">
        <v>35893537</v>
      </c>
      <c r="AD885" s="295">
        <f t="shared" si="84"/>
        <v>85.308402999999998</v>
      </c>
      <c r="AE885" s="305">
        <v>85308403</v>
      </c>
      <c r="AF885" s="306">
        <f t="shared" si="12"/>
        <v>1.3917533333333334E-2</v>
      </c>
      <c r="AG885" s="304" t="s">
        <v>1615</v>
      </c>
      <c r="AH885" s="318" t="s">
        <v>1869</v>
      </c>
      <c r="AI885" s="323" t="s">
        <v>1870</v>
      </c>
      <c r="AJ885" s="302"/>
    </row>
    <row r="886" spans="1:36">
      <c r="A886" s="332" t="s">
        <v>3567</v>
      </c>
      <c r="B886" s="305">
        <f t="shared" si="72"/>
        <v>30.127963000000001</v>
      </c>
      <c r="C886" s="335">
        <f t="shared" si="82"/>
        <v>2.0085308666666668</v>
      </c>
      <c r="D886" s="294">
        <f t="shared" si="2"/>
        <v>2.0085308666666668</v>
      </c>
      <c r="E886" s="296">
        <v>15</v>
      </c>
      <c r="F886" s="296">
        <f t="shared" si="74"/>
        <v>30.127963000000001</v>
      </c>
      <c r="G886" s="297">
        <f t="shared" si="4"/>
        <v>1</v>
      </c>
      <c r="H886" s="296">
        <f t="shared" si="5"/>
        <v>1.0949E-2</v>
      </c>
      <c r="I886" s="298">
        <f t="shared" si="6"/>
        <v>3.6341653765307666E-4</v>
      </c>
      <c r="J886" s="309">
        <v>30127963</v>
      </c>
      <c r="K886" s="317">
        <v>2014</v>
      </c>
      <c r="L886" s="300" t="s">
        <v>18</v>
      </c>
      <c r="M886" s="334"/>
      <c r="N886" s="334"/>
      <c r="O886" s="334"/>
      <c r="P886" s="334">
        <v>18</v>
      </c>
      <c r="Q886" s="317">
        <v>41</v>
      </c>
      <c r="R886" s="336">
        <f t="shared" si="75"/>
        <v>29.5</v>
      </c>
      <c r="S886" s="317">
        <v>73</v>
      </c>
      <c r="T886" s="317">
        <v>73</v>
      </c>
      <c r="U886" s="337">
        <f t="shared" si="76"/>
        <v>0</v>
      </c>
      <c r="V886" s="337">
        <f t="shared" si="77"/>
        <v>73</v>
      </c>
      <c r="W886" s="337">
        <f t="shared" si="78"/>
        <v>-43.5</v>
      </c>
      <c r="X886" s="318" t="s">
        <v>1572</v>
      </c>
      <c r="Y886" s="318" t="s">
        <v>3568</v>
      </c>
      <c r="Z886" s="318" t="s">
        <v>1541</v>
      </c>
      <c r="AA886" s="296">
        <f t="shared" si="79"/>
        <v>8.3815089999999994</v>
      </c>
      <c r="AB886" s="309">
        <v>8381509</v>
      </c>
      <c r="AC886" s="309">
        <v>30127963</v>
      </c>
      <c r="AD886" s="296">
        <v>0</v>
      </c>
      <c r="AE886" s="305">
        <v>10949</v>
      </c>
      <c r="AF886" s="306">
        <f t="shared" si="12"/>
        <v>0.55876726666666665</v>
      </c>
      <c r="AG886" s="318"/>
      <c r="AH886" s="304"/>
      <c r="AI886" s="323" t="s">
        <v>3569</v>
      </c>
      <c r="AJ886" s="302"/>
    </row>
    <row r="887" spans="1:36">
      <c r="A887" s="332" t="s">
        <v>4192</v>
      </c>
      <c r="B887" s="305">
        <f t="shared" si="72"/>
        <v>19.682924</v>
      </c>
      <c r="C887" s="335">
        <f t="shared" si="82"/>
        <v>1.23018275</v>
      </c>
      <c r="D887" s="294">
        <f t="shared" si="2"/>
        <v>1.23018275</v>
      </c>
      <c r="E887" s="296">
        <v>16</v>
      </c>
      <c r="F887" s="296">
        <f t="shared" si="74"/>
        <v>14.019924</v>
      </c>
      <c r="G887" s="297">
        <f t="shared" si="4"/>
        <v>0.71228868231163212</v>
      </c>
      <c r="H887" s="296">
        <f t="shared" si="5"/>
        <v>5.6629999999999994</v>
      </c>
      <c r="I887" s="298">
        <f t="shared" si="6"/>
        <v>0.28771131768836783</v>
      </c>
      <c r="J887" s="309">
        <v>19682924</v>
      </c>
      <c r="K887" s="317">
        <v>2014</v>
      </c>
      <c r="L887" s="300" t="s">
        <v>18</v>
      </c>
      <c r="M887" s="334"/>
      <c r="N887" s="334"/>
      <c r="O887" s="334"/>
      <c r="P887" s="334">
        <v>2</v>
      </c>
      <c r="Q887" s="317">
        <v>12</v>
      </c>
      <c r="R887" s="336">
        <f t="shared" si="75"/>
        <v>7</v>
      </c>
      <c r="S887" s="317">
        <v>44</v>
      </c>
      <c r="T887" s="317">
        <v>29</v>
      </c>
      <c r="U887" s="337">
        <f t="shared" si="76"/>
        <v>15</v>
      </c>
      <c r="V887" s="337">
        <f t="shared" si="77"/>
        <v>36.5</v>
      </c>
      <c r="W887" s="337">
        <f t="shared" si="78"/>
        <v>-29.5</v>
      </c>
      <c r="X887" s="319" t="s">
        <v>1534</v>
      </c>
      <c r="Y887" s="318" t="s">
        <v>1534</v>
      </c>
      <c r="Z887" s="318" t="s">
        <v>1541</v>
      </c>
      <c r="AA887" s="296">
        <f t="shared" si="79"/>
        <v>6.3001469999999999</v>
      </c>
      <c r="AB887" s="309">
        <v>6300147</v>
      </c>
      <c r="AC887" s="309">
        <v>14019924</v>
      </c>
      <c r="AD887" s="295">
        <f t="shared" ref="AD887:AD896" si="85">AE887/1000000</f>
        <v>5.6630000000000003</v>
      </c>
      <c r="AE887" s="305">
        <v>5663000</v>
      </c>
      <c r="AF887" s="306">
        <f t="shared" si="12"/>
        <v>0.3937591875</v>
      </c>
      <c r="AG887" s="318"/>
      <c r="AH887" s="304"/>
      <c r="AI887" s="323" t="s">
        <v>4193</v>
      </c>
      <c r="AJ887" s="302"/>
    </row>
    <row r="888" spans="1:36">
      <c r="A888" s="333" t="s">
        <v>1865</v>
      </c>
      <c r="B888" s="305">
        <f t="shared" si="72"/>
        <v>137.61405400000001</v>
      </c>
      <c r="C888" s="335">
        <f t="shared" si="82"/>
        <v>8.0949443529411766</v>
      </c>
      <c r="D888" s="294">
        <f t="shared" si="2"/>
        <v>8.0949443529411766</v>
      </c>
      <c r="E888" s="296">
        <v>17</v>
      </c>
      <c r="F888" s="296">
        <f t="shared" si="74"/>
        <v>82.390773999999993</v>
      </c>
      <c r="G888" s="297">
        <f t="shared" si="4"/>
        <v>0.59870900976436603</v>
      </c>
      <c r="H888" s="296">
        <f t="shared" si="5"/>
        <v>55.223280000000003</v>
      </c>
      <c r="I888" s="298">
        <f t="shared" si="6"/>
        <v>0.40129099023563392</v>
      </c>
      <c r="J888" s="309">
        <v>137614054</v>
      </c>
      <c r="K888" s="317">
        <v>2014</v>
      </c>
      <c r="L888" s="300" t="s">
        <v>18</v>
      </c>
      <c r="M888" s="334"/>
      <c r="N888" s="334"/>
      <c r="O888" s="334"/>
      <c r="P888" s="334">
        <v>18</v>
      </c>
      <c r="Q888" s="317">
        <v>30</v>
      </c>
      <c r="R888" s="336">
        <f t="shared" si="75"/>
        <v>24</v>
      </c>
      <c r="S888" s="317">
        <v>53</v>
      </c>
      <c r="T888" s="317">
        <v>65</v>
      </c>
      <c r="U888" s="337">
        <f t="shared" si="76"/>
        <v>-12</v>
      </c>
      <c r="V888" s="337">
        <f t="shared" si="77"/>
        <v>59</v>
      </c>
      <c r="W888" s="337">
        <f t="shared" si="78"/>
        <v>-35</v>
      </c>
      <c r="X888" s="318" t="s">
        <v>1609</v>
      </c>
      <c r="Y888" s="318" t="s">
        <v>1842</v>
      </c>
      <c r="Z888" s="318" t="s">
        <v>1630</v>
      </c>
      <c r="AA888" s="296">
        <f t="shared" si="79"/>
        <v>17.813721999999999</v>
      </c>
      <c r="AB888" s="309">
        <v>17813722</v>
      </c>
      <c r="AC888" s="309">
        <v>82390774</v>
      </c>
      <c r="AD888" s="295">
        <f t="shared" si="85"/>
        <v>55.223280000000003</v>
      </c>
      <c r="AE888" s="305">
        <v>55223280</v>
      </c>
      <c r="AF888" s="306">
        <f t="shared" si="12"/>
        <v>1.047866</v>
      </c>
      <c r="AG888" s="318"/>
      <c r="AH888" s="304"/>
      <c r="AI888" s="323" t="s">
        <v>1866</v>
      </c>
      <c r="AJ888" s="302"/>
    </row>
    <row r="889" spans="1:36">
      <c r="A889" s="333" t="s">
        <v>1454</v>
      </c>
      <c r="B889" s="305">
        <f t="shared" si="72"/>
        <v>268.1574</v>
      </c>
      <c r="C889" s="335">
        <f t="shared" si="82"/>
        <v>14.897633333333333</v>
      </c>
      <c r="D889" s="294">
        <f t="shared" si="2"/>
        <v>14.897633333333333</v>
      </c>
      <c r="E889" s="296">
        <v>18</v>
      </c>
      <c r="F889" s="296">
        <f t="shared" si="74"/>
        <v>150.1574</v>
      </c>
      <c r="G889" s="297">
        <f t="shared" si="4"/>
        <v>0.55995993397907351</v>
      </c>
      <c r="H889" s="296">
        <f t="shared" si="5"/>
        <v>117.99999999999999</v>
      </c>
      <c r="I889" s="298">
        <f t="shared" si="6"/>
        <v>0.44004006602092649</v>
      </c>
      <c r="J889" s="309">
        <v>268157400</v>
      </c>
      <c r="K889" s="317">
        <v>2014</v>
      </c>
      <c r="L889" s="300" t="s">
        <v>18</v>
      </c>
      <c r="M889" s="334"/>
      <c r="N889" s="334"/>
      <c r="O889" s="334"/>
      <c r="P889" s="334">
        <v>73</v>
      </c>
      <c r="Q889" s="317">
        <v>68</v>
      </c>
      <c r="R889" s="336">
        <f t="shared" si="75"/>
        <v>70.5</v>
      </c>
      <c r="S889" s="317">
        <v>64</v>
      </c>
      <c r="T889" s="317">
        <v>63</v>
      </c>
      <c r="U889" s="337">
        <f t="shared" si="76"/>
        <v>1</v>
      </c>
      <c r="V889" s="337">
        <f t="shared" si="77"/>
        <v>63.5</v>
      </c>
      <c r="W889" s="337">
        <f t="shared" si="78"/>
        <v>7</v>
      </c>
      <c r="X889" s="318" t="s">
        <v>1550</v>
      </c>
      <c r="Y889" s="318" t="s">
        <v>1550</v>
      </c>
      <c r="Z889" s="318" t="s">
        <v>1630</v>
      </c>
      <c r="AA889" s="296">
        <f t="shared" si="79"/>
        <v>49.033915</v>
      </c>
      <c r="AB889" s="309">
        <v>49033915</v>
      </c>
      <c r="AC889" s="309">
        <v>150157400</v>
      </c>
      <c r="AD889" s="295">
        <f t="shared" si="85"/>
        <v>118</v>
      </c>
      <c r="AE889" s="305">
        <v>118000000</v>
      </c>
      <c r="AF889" s="306">
        <f t="shared" si="12"/>
        <v>2.724106388888889</v>
      </c>
      <c r="AG889" s="318"/>
      <c r="AH889" s="304"/>
      <c r="AI889" s="323" t="s">
        <v>1697</v>
      </c>
      <c r="AJ889" s="302"/>
    </row>
    <row r="890" spans="1:36">
      <c r="A890" s="333" t="s">
        <v>2129</v>
      </c>
      <c r="B890" s="305">
        <f t="shared" si="72"/>
        <v>103.21509399999999</v>
      </c>
      <c r="C890" s="335">
        <f t="shared" si="82"/>
        <v>5.7341718888888886</v>
      </c>
      <c r="D890" s="294">
        <f t="shared" si="2"/>
        <v>5.7341718888888886</v>
      </c>
      <c r="E890" s="296">
        <v>18</v>
      </c>
      <c r="F890" s="296">
        <f t="shared" si="74"/>
        <v>42.340598</v>
      </c>
      <c r="G890" s="297">
        <f t="shared" si="4"/>
        <v>0.41021711417518064</v>
      </c>
      <c r="H890" s="296">
        <f t="shared" si="5"/>
        <v>60.874496000000001</v>
      </c>
      <c r="I890" s="298">
        <f t="shared" si="6"/>
        <v>0.58978288582481941</v>
      </c>
      <c r="J890" s="309">
        <v>103215094</v>
      </c>
      <c r="K890" s="317">
        <v>2014</v>
      </c>
      <c r="L890" s="300" t="s">
        <v>18</v>
      </c>
      <c r="M890" s="334"/>
      <c r="N890" s="334"/>
      <c r="O890" s="334"/>
      <c r="P890" s="334">
        <v>93</v>
      </c>
      <c r="Q890" s="317">
        <v>88</v>
      </c>
      <c r="R890" s="336">
        <f t="shared" si="75"/>
        <v>90.5</v>
      </c>
      <c r="S890" s="317">
        <v>79</v>
      </c>
      <c r="T890" s="317">
        <v>79</v>
      </c>
      <c r="U890" s="337">
        <f t="shared" si="76"/>
        <v>0</v>
      </c>
      <c r="V890" s="337">
        <f t="shared" si="77"/>
        <v>79</v>
      </c>
      <c r="W890" s="337">
        <f t="shared" si="78"/>
        <v>11.5</v>
      </c>
      <c r="X890" s="318" t="s">
        <v>1572</v>
      </c>
      <c r="Y890" s="318" t="s">
        <v>2121</v>
      </c>
      <c r="Z890" s="318" t="s">
        <v>1630</v>
      </c>
      <c r="AA890" s="296">
        <f t="shared" si="79"/>
        <v>0.42439700000000002</v>
      </c>
      <c r="AB890" s="309">
        <v>424397</v>
      </c>
      <c r="AC890" s="309">
        <v>42340598</v>
      </c>
      <c r="AD890" s="295">
        <f t="shared" si="85"/>
        <v>60.874496000000001</v>
      </c>
      <c r="AE890" s="305">
        <v>60874496</v>
      </c>
      <c r="AF890" s="306">
        <f t="shared" si="12"/>
        <v>2.3577611111111112E-2</v>
      </c>
      <c r="AG890" s="304" t="s">
        <v>1615</v>
      </c>
      <c r="AH890" s="318" t="s">
        <v>2130</v>
      </c>
      <c r="AI890" s="323" t="s">
        <v>2131</v>
      </c>
      <c r="AJ890" s="302"/>
    </row>
    <row r="891" spans="1:36">
      <c r="A891" s="332" t="s">
        <v>3526</v>
      </c>
      <c r="B891" s="305">
        <f t="shared" si="72"/>
        <v>40.996319999999997</v>
      </c>
      <c r="C891" s="335">
        <f t="shared" si="82"/>
        <v>2.070521212121212</v>
      </c>
      <c r="D891" s="294">
        <f t="shared" si="2"/>
        <v>2.070521212121212</v>
      </c>
      <c r="E891" s="296">
        <v>19.8</v>
      </c>
      <c r="F891" s="296">
        <f t="shared" si="74"/>
        <v>34.296320000000001</v>
      </c>
      <c r="G891" s="297">
        <f t="shared" si="4"/>
        <v>0.83657069707720122</v>
      </c>
      <c r="H891" s="296">
        <f t="shared" si="5"/>
        <v>6.6999999999999993</v>
      </c>
      <c r="I891" s="298">
        <f t="shared" si="6"/>
        <v>0.16342930292279892</v>
      </c>
      <c r="J891" s="309">
        <v>40996320</v>
      </c>
      <c r="K891" s="317">
        <v>2014</v>
      </c>
      <c r="L891" s="300" t="s">
        <v>18</v>
      </c>
      <c r="M891" s="334"/>
      <c r="N891" s="334"/>
      <c r="O891" s="334"/>
      <c r="P891" s="334">
        <v>41</v>
      </c>
      <c r="Q891" s="317">
        <v>44</v>
      </c>
      <c r="R891" s="336">
        <f t="shared" si="75"/>
        <v>42.5</v>
      </c>
      <c r="S891" s="317">
        <v>60</v>
      </c>
      <c r="T891" s="317">
        <v>63</v>
      </c>
      <c r="U891" s="337">
        <f t="shared" si="76"/>
        <v>-3</v>
      </c>
      <c r="V891" s="337">
        <f t="shared" si="77"/>
        <v>61.5</v>
      </c>
      <c r="W891" s="337">
        <f t="shared" si="78"/>
        <v>-19</v>
      </c>
      <c r="X891" s="318" t="s">
        <v>1572</v>
      </c>
      <c r="Y891" s="318" t="s">
        <v>2121</v>
      </c>
      <c r="Z891" s="318" t="s">
        <v>1541</v>
      </c>
      <c r="AA891" s="296">
        <f t="shared" si="79"/>
        <v>11.558149</v>
      </c>
      <c r="AB891" s="309">
        <v>11558149</v>
      </c>
      <c r="AC891" s="309">
        <v>34296320</v>
      </c>
      <c r="AD891" s="295">
        <f t="shared" si="85"/>
        <v>6.7</v>
      </c>
      <c r="AE891" s="305">
        <v>6700000</v>
      </c>
      <c r="AF891" s="306">
        <f t="shared" si="12"/>
        <v>0.58374489898989901</v>
      </c>
      <c r="AG891" s="318"/>
      <c r="AH891" s="304"/>
      <c r="AI891" s="323" t="s">
        <v>3527</v>
      </c>
      <c r="AJ891" s="302"/>
    </row>
    <row r="892" spans="1:36">
      <c r="A892" s="333" t="s">
        <v>2225</v>
      </c>
      <c r="B892" s="305">
        <f t="shared" si="72"/>
        <v>100.375432</v>
      </c>
      <c r="C892" s="335">
        <f t="shared" si="82"/>
        <v>5.0187716</v>
      </c>
      <c r="D892" s="294">
        <f t="shared" si="2"/>
        <v>5.0187716</v>
      </c>
      <c r="E892" s="296">
        <v>20</v>
      </c>
      <c r="F892" s="296">
        <f t="shared" si="74"/>
        <v>84.525431999999995</v>
      </c>
      <c r="G892" s="297">
        <f t="shared" si="4"/>
        <v>0.84209283403133939</v>
      </c>
      <c r="H892" s="296">
        <f t="shared" si="5"/>
        <v>15.85</v>
      </c>
      <c r="I892" s="298">
        <f t="shared" si="6"/>
        <v>0.15790716596866053</v>
      </c>
      <c r="J892" s="309">
        <v>100375432</v>
      </c>
      <c r="K892" s="317">
        <v>2014</v>
      </c>
      <c r="L892" s="300" t="s">
        <v>18</v>
      </c>
      <c r="M892" s="334"/>
      <c r="N892" s="334"/>
      <c r="O892" s="334"/>
      <c r="P892" s="334">
        <v>23</v>
      </c>
      <c r="Q892" s="317">
        <v>39</v>
      </c>
      <c r="R892" s="336">
        <f t="shared" si="75"/>
        <v>31</v>
      </c>
      <c r="S892" s="317">
        <v>37</v>
      </c>
      <c r="T892" s="317">
        <v>30</v>
      </c>
      <c r="U892" s="337">
        <f t="shared" si="76"/>
        <v>7</v>
      </c>
      <c r="V892" s="337">
        <f t="shared" si="77"/>
        <v>33.5</v>
      </c>
      <c r="W892" s="337">
        <f t="shared" si="78"/>
        <v>-2.5</v>
      </c>
      <c r="X892" s="318" t="s">
        <v>1550</v>
      </c>
      <c r="Y892" s="318" t="s">
        <v>1550</v>
      </c>
      <c r="Z892" s="318" t="s">
        <v>1630</v>
      </c>
      <c r="AA892" s="296">
        <f t="shared" si="79"/>
        <v>21.577048999999999</v>
      </c>
      <c r="AB892" s="309">
        <v>21577049</v>
      </c>
      <c r="AC892" s="309">
        <v>84525432</v>
      </c>
      <c r="AD892" s="295">
        <f t="shared" si="85"/>
        <v>15.85</v>
      </c>
      <c r="AE892" s="305">
        <v>15850000</v>
      </c>
      <c r="AF892" s="306">
        <f t="shared" si="12"/>
        <v>1.0788524499999999</v>
      </c>
      <c r="AG892" s="318"/>
      <c r="AH892" s="304"/>
      <c r="AI892" s="323" t="s">
        <v>2226</v>
      </c>
      <c r="AJ892" s="302"/>
    </row>
    <row r="893" spans="1:36">
      <c r="A893" s="332" t="s">
        <v>2506</v>
      </c>
      <c r="B893" s="305">
        <f t="shared" si="72"/>
        <v>78.739896999999999</v>
      </c>
      <c r="C893" s="335">
        <f t="shared" si="82"/>
        <v>3.93699485</v>
      </c>
      <c r="D893" s="294">
        <f t="shared" si="2"/>
        <v>3.93699485</v>
      </c>
      <c r="E893" s="296">
        <v>20</v>
      </c>
      <c r="F893" s="296">
        <f t="shared" si="74"/>
        <v>43.037835000000001</v>
      </c>
      <c r="G893" s="297">
        <f t="shared" si="4"/>
        <v>0.54658231264894852</v>
      </c>
      <c r="H893" s="296">
        <f t="shared" si="5"/>
        <v>35.702061999999998</v>
      </c>
      <c r="I893" s="298">
        <f t="shared" si="6"/>
        <v>0.45341768735105153</v>
      </c>
      <c r="J893" s="309">
        <v>78739897</v>
      </c>
      <c r="K893" s="317">
        <v>2014</v>
      </c>
      <c r="L893" s="300" t="s">
        <v>18</v>
      </c>
      <c r="M893" s="334"/>
      <c r="N893" s="334"/>
      <c r="O893" s="334"/>
      <c r="P893" s="334">
        <v>85</v>
      </c>
      <c r="Q893" s="317">
        <v>68</v>
      </c>
      <c r="R893" s="336">
        <f t="shared" si="75"/>
        <v>76.5</v>
      </c>
      <c r="S893" s="317">
        <v>80</v>
      </c>
      <c r="T893" s="317">
        <v>79</v>
      </c>
      <c r="U893" s="337">
        <f t="shared" si="76"/>
        <v>1</v>
      </c>
      <c r="V893" s="337">
        <f t="shared" si="77"/>
        <v>79.5</v>
      </c>
      <c r="W893" s="337">
        <f t="shared" si="78"/>
        <v>-3</v>
      </c>
      <c r="X893" s="318" t="s">
        <v>1609</v>
      </c>
      <c r="Y893" s="318" t="s">
        <v>2189</v>
      </c>
      <c r="Z893" s="318" t="s">
        <v>1630</v>
      </c>
      <c r="AA893" s="296">
        <f t="shared" si="79"/>
        <v>14.415922</v>
      </c>
      <c r="AB893" s="309">
        <v>14415922</v>
      </c>
      <c r="AC893" s="309">
        <v>43037835</v>
      </c>
      <c r="AD893" s="295">
        <f t="shared" si="85"/>
        <v>35.702061999999998</v>
      </c>
      <c r="AE893" s="305">
        <v>35702062</v>
      </c>
      <c r="AF893" s="306">
        <f t="shared" si="12"/>
        <v>0.72079610000000005</v>
      </c>
      <c r="AG893" s="318"/>
      <c r="AH893" s="304"/>
      <c r="AI893" s="323" t="s">
        <v>2507</v>
      </c>
      <c r="AJ893" s="302"/>
    </row>
    <row r="894" spans="1:36">
      <c r="A894" s="333" t="s">
        <v>2467</v>
      </c>
      <c r="B894" s="305">
        <f t="shared" si="72"/>
        <v>88.880820999999997</v>
      </c>
      <c r="C894" s="335">
        <f t="shared" si="82"/>
        <v>4.0400373181818185</v>
      </c>
      <c r="D894" s="294">
        <f t="shared" si="2"/>
        <v>4.0400373181818185</v>
      </c>
      <c r="E894" s="296">
        <v>22</v>
      </c>
      <c r="F894" s="296">
        <f t="shared" si="74"/>
        <v>54.240820999999997</v>
      </c>
      <c r="G894" s="297">
        <f t="shared" si="4"/>
        <v>0.61026462615596222</v>
      </c>
      <c r="H894" s="296">
        <f t="shared" si="5"/>
        <v>34.64</v>
      </c>
      <c r="I894" s="298">
        <f t="shared" si="6"/>
        <v>0.38973537384403772</v>
      </c>
      <c r="J894" s="309">
        <v>88880821</v>
      </c>
      <c r="K894" s="317">
        <v>2014</v>
      </c>
      <c r="L894" s="300" t="s">
        <v>18</v>
      </c>
      <c r="M894" s="334"/>
      <c r="N894" s="334"/>
      <c r="O894" s="334"/>
      <c r="P894" s="334">
        <v>68</v>
      </c>
      <c r="Q894" s="317">
        <v>55</v>
      </c>
      <c r="R894" s="336">
        <f t="shared" si="75"/>
        <v>61.5</v>
      </c>
      <c r="S894" s="317">
        <v>81</v>
      </c>
      <c r="T894" s="317">
        <v>71</v>
      </c>
      <c r="U894" s="337">
        <f t="shared" si="76"/>
        <v>10</v>
      </c>
      <c r="V894" s="337">
        <f t="shared" si="77"/>
        <v>76</v>
      </c>
      <c r="W894" s="337">
        <f t="shared" si="78"/>
        <v>-14.5</v>
      </c>
      <c r="X894" s="318" t="s">
        <v>1572</v>
      </c>
      <c r="Y894" s="318" t="s">
        <v>1649</v>
      </c>
      <c r="Z894" s="318" t="s">
        <v>1541</v>
      </c>
      <c r="AA894" s="296">
        <f t="shared" si="79"/>
        <v>10.979290000000001</v>
      </c>
      <c r="AB894" s="309">
        <v>10979290</v>
      </c>
      <c r="AC894" s="309">
        <v>54240821</v>
      </c>
      <c r="AD894" s="295">
        <f t="shared" si="85"/>
        <v>34.64</v>
      </c>
      <c r="AE894" s="305">
        <v>34640000</v>
      </c>
      <c r="AF894" s="306">
        <f t="shared" si="12"/>
        <v>0.4990586363636364</v>
      </c>
      <c r="AG894" s="318"/>
      <c r="AH894" s="304"/>
      <c r="AI894" s="323" t="s">
        <v>2468</v>
      </c>
      <c r="AJ894" s="302"/>
    </row>
    <row r="895" spans="1:36">
      <c r="A895" s="332" t="s">
        <v>2886</v>
      </c>
      <c r="B895" s="305">
        <f t="shared" si="72"/>
        <v>67.800604000000007</v>
      </c>
      <c r="C895" s="335">
        <f t="shared" si="82"/>
        <v>3.0818456363636364</v>
      </c>
      <c r="D895" s="294">
        <f t="shared" si="2"/>
        <v>3.0818456363636364</v>
      </c>
      <c r="E895" s="296">
        <v>22</v>
      </c>
      <c r="F895" s="296">
        <f t="shared" si="74"/>
        <v>59.700063999999998</v>
      </c>
      <c r="G895" s="297">
        <f t="shared" si="4"/>
        <v>0.88052407320737125</v>
      </c>
      <c r="H895" s="296">
        <f t="shared" si="5"/>
        <v>8.1000000000000014</v>
      </c>
      <c r="I895" s="298">
        <f t="shared" si="6"/>
        <v>0.11946796226181113</v>
      </c>
      <c r="J895" s="309">
        <v>67800604</v>
      </c>
      <c r="K895" s="317">
        <v>2014</v>
      </c>
      <c r="L895" s="300" t="s">
        <v>18</v>
      </c>
      <c r="M895" s="334"/>
      <c r="N895" s="334"/>
      <c r="O895" s="334"/>
      <c r="P895" s="334">
        <v>21</v>
      </c>
      <c r="Q895" s="317">
        <v>37</v>
      </c>
      <c r="R895" s="336">
        <f t="shared" si="75"/>
        <v>29</v>
      </c>
      <c r="S895" s="317">
        <v>73</v>
      </c>
      <c r="T895" s="317">
        <v>39</v>
      </c>
      <c r="U895" s="337">
        <f t="shared" si="76"/>
        <v>34</v>
      </c>
      <c r="V895" s="337">
        <f t="shared" si="77"/>
        <v>56</v>
      </c>
      <c r="W895" s="337">
        <f t="shared" si="78"/>
        <v>-27</v>
      </c>
      <c r="X895" s="318" t="s">
        <v>1572</v>
      </c>
      <c r="Y895" s="318" t="s">
        <v>1572</v>
      </c>
      <c r="Z895" s="318" t="s">
        <v>1541</v>
      </c>
      <c r="AA895" s="296">
        <f t="shared" si="79"/>
        <v>25.601865</v>
      </c>
      <c r="AB895" s="309">
        <v>25601865</v>
      </c>
      <c r="AC895" s="309">
        <v>59700064</v>
      </c>
      <c r="AD895" s="295">
        <f t="shared" si="85"/>
        <v>8.1</v>
      </c>
      <c r="AE895" s="305">
        <v>8100000</v>
      </c>
      <c r="AF895" s="306">
        <f t="shared" si="12"/>
        <v>1.1637211363636364</v>
      </c>
      <c r="AG895" s="318"/>
      <c r="AH895" s="304"/>
      <c r="AI895" s="323" t="s">
        <v>2887</v>
      </c>
      <c r="AJ895" s="302"/>
    </row>
    <row r="896" spans="1:36">
      <c r="A896" s="332" t="s">
        <v>2964</v>
      </c>
      <c r="B896" s="305">
        <f t="shared" si="72"/>
        <v>70.181427999999997</v>
      </c>
      <c r="C896" s="335">
        <f t="shared" si="82"/>
        <v>2.9242261666666667</v>
      </c>
      <c r="D896" s="294">
        <f t="shared" si="2"/>
        <v>2.9242261666666667</v>
      </c>
      <c r="E896" s="296">
        <v>24</v>
      </c>
      <c r="F896" s="296">
        <f t="shared" si="74"/>
        <v>65.182181999999997</v>
      </c>
      <c r="G896" s="297">
        <f t="shared" si="4"/>
        <v>0.92876682418032308</v>
      </c>
      <c r="H896" s="296">
        <f t="shared" si="5"/>
        <v>4.9992459999999994</v>
      </c>
      <c r="I896" s="298">
        <f t="shared" si="6"/>
        <v>7.1233175819676961E-2</v>
      </c>
      <c r="J896" s="309">
        <v>70181428</v>
      </c>
      <c r="K896" s="317">
        <v>2014</v>
      </c>
      <c r="L896" s="300" t="s">
        <v>18</v>
      </c>
      <c r="M896" s="334"/>
      <c r="N896" s="334"/>
      <c r="O896" s="334"/>
      <c r="P896" s="334">
        <v>23</v>
      </c>
      <c r="Q896" s="317">
        <v>38</v>
      </c>
      <c r="R896" s="336">
        <f t="shared" si="75"/>
        <v>30.5</v>
      </c>
      <c r="S896" s="317">
        <v>60</v>
      </c>
      <c r="T896" s="317">
        <v>41</v>
      </c>
      <c r="U896" s="337">
        <f t="shared" si="76"/>
        <v>19</v>
      </c>
      <c r="V896" s="337">
        <f t="shared" si="77"/>
        <v>50.5</v>
      </c>
      <c r="W896" s="337">
        <f t="shared" si="78"/>
        <v>-20</v>
      </c>
      <c r="X896" s="318" t="s">
        <v>1550</v>
      </c>
      <c r="Y896" s="318" t="s">
        <v>1623</v>
      </c>
      <c r="Z896" s="318" t="s">
        <v>1557</v>
      </c>
      <c r="AA896" s="296">
        <f t="shared" si="79"/>
        <v>29.241911000000002</v>
      </c>
      <c r="AB896" s="309">
        <v>29241911</v>
      </c>
      <c r="AC896" s="309">
        <v>65182182</v>
      </c>
      <c r="AD896" s="295">
        <f t="shared" si="85"/>
        <v>4.9992460000000003</v>
      </c>
      <c r="AE896" s="305">
        <v>4999246</v>
      </c>
      <c r="AF896" s="306">
        <f t="shared" si="12"/>
        <v>1.2184129583333334</v>
      </c>
      <c r="AG896" s="318"/>
      <c r="AH896" s="304"/>
      <c r="AI896" s="323" t="s">
        <v>2965</v>
      </c>
      <c r="AJ896" s="302"/>
    </row>
    <row r="897" spans="1:36">
      <c r="A897" s="332" t="s">
        <v>4715</v>
      </c>
      <c r="B897" s="305">
        <f t="shared" si="72"/>
        <v>12.096299999999999</v>
      </c>
      <c r="C897" s="335">
        <f t="shared" si="82"/>
        <v>0.50401249999999997</v>
      </c>
      <c r="D897" s="294">
        <f t="shared" si="2"/>
        <v>0.50401249999999997</v>
      </c>
      <c r="E897" s="296">
        <v>24</v>
      </c>
      <c r="F897" s="296">
        <f t="shared" si="74"/>
        <v>12.096299999999999</v>
      </c>
      <c r="G897" s="297">
        <f t="shared" si="4"/>
        <v>1</v>
      </c>
      <c r="H897" s="296">
        <f t="shared" si="5"/>
        <v>6.8999999999999995</v>
      </c>
      <c r="I897" s="298">
        <f t="shared" si="6"/>
        <v>0.57042236055653384</v>
      </c>
      <c r="J897" s="309">
        <v>12096300</v>
      </c>
      <c r="K897" s="317">
        <v>2014</v>
      </c>
      <c r="L897" s="300" t="s">
        <v>18</v>
      </c>
      <c r="M897" s="334"/>
      <c r="N897" s="334"/>
      <c r="O897" s="334"/>
      <c r="P897" s="334">
        <v>88</v>
      </c>
      <c r="Q897" s="317">
        <v>81</v>
      </c>
      <c r="R897" s="336">
        <f t="shared" si="75"/>
        <v>84.5</v>
      </c>
      <c r="S897" s="317">
        <v>67</v>
      </c>
      <c r="T897" s="317">
        <v>71</v>
      </c>
      <c r="U897" s="337">
        <f t="shared" si="76"/>
        <v>-4</v>
      </c>
      <c r="V897" s="337">
        <f t="shared" si="77"/>
        <v>69</v>
      </c>
      <c r="W897" s="337">
        <f t="shared" si="78"/>
        <v>15.5</v>
      </c>
      <c r="X897" s="318" t="s">
        <v>1572</v>
      </c>
      <c r="Y897" s="318" t="s">
        <v>1572</v>
      </c>
      <c r="Z897" s="318" t="s">
        <v>1536</v>
      </c>
      <c r="AA897" s="296">
        <f t="shared" si="79"/>
        <v>0.27087699999999998</v>
      </c>
      <c r="AB897" s="309">
        <v>270877</v>
      </c>
      <c r="AC897" s="309">
        <v>12096300</v>
      </c>
      <c r="AD897" s="296">
        <v>6.9</v>
      </c>
      <c r="AE897" s="305">
        <f>SUM(AD897*1000000)</f>
        <v>6900000</v>
      </c>
      <c r="AF897" s="306">
        <f t="shared" si="12"/>
        <v>1.1286541666666665E-2</v>
      </c>
      <c r="AG897" s="318"/>
      <c r="AH897" s="304"/>
      <c r="AI897" s="323" t="s">
        <v>4716</v>
      </c>
      <c r="AJ897" s="302"/>
    </row>
    <row r="898" spans="1:36">
      <c r="A898" s="333" t="s">
        <v>2075</v>
      </c>
      <c r="B898" s="305">
        <f t="shared" si="72"/>
        <v>153.99781899999999</v>
      </c>
      <c r="C898" s="335">
        <f t="shared" si="82"/>
        <v>6.1599127600000001</v>
      </c>
      <c r="D898" s="294">
        <f t="shared" si="2"/>
        <v>6.1599127600000001</v>
      </c>
      <c r="E898" s="296">
        <v>25</v>
      </c>
      <c r="F898" s="296">
        <f t="shared" si="74"/>
        <v>134.93819999999999</v>
      </c>
      <c r="G898" s="297">
        <f t="shared" si="4"/>
        <v>0.8762344874507606</v>
      </c>
      <c r="H898" s="296">
        <f t="shared" si="5"/>
        <v>19.059618999999998</v>
      </c>
      <c r="I898" s="298">
        <f t="shared" si="6"/>
        <v>0.12376551254923941</v>
      </c>
      <c r="J898" s="309">
        <v>153997819</v>
      </c>
      <c r="K898" s="317">
        <v>2014</v>
      </c>
      <c r="L898" s="300" t="s">
        <v>18</v>
      </c>
      <c r="M898" s="334"/>
      <c r="N898" s="334"/>
      <c r="O898" s="334"/>
      <c r="P898" s="334">
        <v>18</v>
      </c>
      <c r="Q898" s="317">
        <v>41</v>
      </c>
      <c r="R898" s="336">
        <f t="shared" si="75"/>
        <v>29.5</v>
      </c>
      <c r="S898" s="317">
        <v>59</v>
      </c>
      <c r="T898" s="317">
        <v>55</v>
      </c>
      <c r="U898" s="337">
        <f t="shared" si="76"/>
        <v>4</v>
      </c>
      <c r="V898" s="337">
        <f t="shared" si="77"/>
        <v>57</v>
      </c>
      <c r="W898" s="337">
        <f t="shared" si="78"/>
        <v>-27.5</v>
      </c>
      <c r="X898" s="318" t="s">
        <v>1609</v>
      </c>
      <c r="Y898" s="318" t="s">
        <v>2076</v>
      </c>
      <c r="Z898" s="318" t="s">
        <v>1630</v>
      </c>
      <c r="AA898" s="296">
        <f t="shared" si="79"/>
        <v>41.516170000000002</v>
      </c>
      <c r="AB898" s="309">
        <v>41516170</v>
      </c>
      <c r="AC898" s="309">
        <v>134938200</v>
      </c>
      <c r="AD898" s="295">
        <f t="shared" ref="AD898:AD970" si="86">AE898/1000000</f>
        <v>19.059619000000001</v>
      </c>
      <c r="AE898" s="305">
        <v>19059619</v>
      </c>
      <c r="AF898" s="306">
        <f t="shared" si="12"/>
        <v>1.6606468000000001</v>
      </c>
      <c r="AG898" s="318"/>
      <c r="AH898" s="304"/>
      <c r="AI898" s="323" t="s">
        <v>2077</v>
      </c>
      <c r="AJ898" s="302"/>
    </row>
    <row r="899" spans="1:36">
      <c r="A899" s="332" t="s">
        <v>3109</v>
      </c>
      <c r="B899" s="305">
        <f t="shared" si="72"/>
        <v>66.980456000000004</v>
      </c>
      <c r="C899" s="335">
        <f t="shared" si="82"/>
        <v>2.67921824</v>
      </c>
      <c r="D899" s="294">
        <f t="shared" si="2"/>
        <v>2.67921824</v>
      </c>
      <c r="E899" s="296">
        <v>25</v>
      </c>
      <c r="F899" s="296">
        <f t="shared" si="74"/>
        <v>45.090373999999997</v>
      </c>
      <c r="G899" s="297">
        <f t="shared" si="4"/>
        <v>0.67318702637676864</v>
      </c>
      <c r="H899" s="296">
        <f t="shared" si="5"/>
        <v>21.890082000000003</v>
      </c>
      <c r="I899" s="298">
        <f t="shared" si="6"/>
        <v>0.32681297362323125</v>
      </c>
      <c r="J899" s="309">
        <v>66980456</v>
      </c>
      <c r="K899" s="317">
        <v>2014</v>
      </c>
      <c r="L899" s="300" t="s">
        <v>18</v>
      </c>
      <c r="M899" s="334"/>
      <c r="N899" s="334"/>
      <c r="O899" s="334"/>
      <c r="P899" s="334">
        <v>36</v>
      </c>
      <c r="Q899" s="317">
        <v>47</v>
      </c>
      <c r="R899" s="336">
        <f t="shared" si="75"/>
        <v>41.5</v>
      </c>
      <c r="S899" s="317">
        <v>57</v>
      </c>
      <c r="T899" s="317">
        <v>61</v>
      </c>
      <c r="U899" s="337">
        <f t="shared" si="76"/>
        <v>-4</v>
      </c>
      <c r="V899" s="337">
        <f t="shared" si="77"/>
        <v>59</v>
      </c>
      <c r="W899" s="337">
        <f t="shared" si="78"/>
        <v>-17.5</v>
      </c>
      <c r="X899" s="304" t="s">
        <v>1636</v>
      </c>
      <c r="Y899" s="318" t="s">
        <v>3110</v>
      </c>
      <c r="Z899" s="318" t="s">
        <v>1541</v>
      </c>
      <c r="AA899" s="296">
        <f t="shared" si="79"/>
        <v>12.305016</v>
      </c>
      <c r="AB899" s="309">
        <v>12305016</v>
      </c>
      <c r="AC899" s="309">
        <v>45090374</v>
      </c>
      <c r="AD899" s="295">
        <f t="shared" si="86"/>
        <v>21.890082</v>
      </c>
      <c r="AE899" s="305">
        <v>21890082</v>
      </c>
      <c r="AF899" s="306">
        <f t="shared" si="12"/>
        <v>0.49220064000000002</v>
      </c>
      <c r="AG899" s="318"/>
      <c r="AH899" s="304"/>
      <c r="AI899" s="323" t="s">
        <v>3111</v>
      </c>
      <c r="AJ899" s="302"/>
    </row>
    <row r="900" spans="1:36">
      <c r="A900" s="332" t="s">
        <v>3899</v>
      </c>
      <c r="B900" s="305">
        <f t="shared" si="72"/>
        <v>39.171129999999998</v>
      </c>
      <c r="C900" s="335">
        <f t="shared" si="82"/>
        <v>1.5668451999999999</v>
      </c>
      <c r="D900" s="294">
        <f t="shared" si="2"/>
        <v>1.5668451999999999</v>
      </c>
      <c r="E900" s="296">
        <v>25</v>
      </c>
      <c r="F900" s="296">
        <f t="shared" si="74"/>
        <v>33.680992000000003</v>
      </c>
      <c r="G900" s="297">
        <f t="shared" si="4"/>
        <v>0.85984223585074016</v>
      </c>
      <c r="H900" s="296">
        <f t="shared" si="5"/>
        <v>5.490138</v>
      </c>
      <c r="I900" s="298">
        <f t="shared" si="6"/>
        <v>0.14015776414925993</v>
      </c>
      <c r="J900" s="309">
        <v>39171130</v>
      </c>
      <c r="K900" s="317">
        <v>2014</v>
      </c>
      <c r="L900" s="300" t="s">
        <v>18</v>
      </c>
      <c r="M900" s="334"/>
      <c r="N900" s="334"/>
      <c r="O900" s="334"/>
      <c r="P900" s="334">
        <v>46</v>
      </c>
      <c r="Q900" s="317">
        <v>55</v>
      </c>
      <c r="R900" s="336">
        <f t="shared" si="75"/>
        <v>50.5</v>
      </c>
      <c r="S900" s="317">
        <v>33</v>
      </c>
      <c r="T900" s="317">
        <v>58</v>
      </c>
      <c r="U900" s="337">
        <f t="shared" si="76"/>
        <v>-25</v>
      </c>
      <c r="V900" s="337">
        <f t="shared" si="77"/>
        <v>45.5</v>
      </c>
      <c r="W900" s="337">
        <f t="shared" si="78"/>
        <v>5</v>
      </c>
      <c r="X900" s="318" t="s">
        <v>1572</v>
      </c>
      <c r="Y900" s="318" t="s">
        <v>2311</v>
      </c>
      <c r="Z900" s="304" t="s">
        <v>1574</v>
      </c>
      <c r="AA900" s="296">
        <f t="shared" si="79"/>
        <v>9.1299989999999998</v>
      </c>
      <c r="AB900" s="309">
        <v>9129999</v>
      </c>
      <c r="AC900" s="309">
        <v>33680992</v>
      </c>
      <c r="AD900" s="295">
        <f t="shared" si="86"/>
        <v>5.490138</v>
      </c>
      <c r="AE900" s="305">
        <v>5490138</v>
      </c>
      <c r="AF900" s="306">
        <f t="shared" si="12"/>
        <v>0.36519995999999999</v>
      </c>
      <c r="AG900" s="318"/>
      <c r="AH900" s="304"/>
      <c r="AI900" s="323" t="s">
        <v>3900</v>
      </c>
      <c r="AJ900" s="302"/>
    </row>
    <row r="901" spans="1:36">
      <c r="A901" s="332" t="s">
        <v>3926</v>
      </c>
      <c r="B901" s="305">
        <f t="shared" si="72"/>
        <v>38.307626999999997</v>
      </c>
      <c r="C901" s="335">
        <f t="shared" si="82"/>
        <v>1.53230508</v>
      </c>
      <c r="D901" s="294">
        <f t="shared" si="2"/>
        <v>1.53230508</v>
      </c>
      <c r="E901" s="296">
        <v>25</v>
      </c>
      <c r="F901" s="296">
        <f t="shared" si="74"/>
        <v>36.457627000000002</v>
      </c>
      <c r="G901" s="297">
        <f t="shared" si="4"/>
        <v>0.95170674497796492</v>
      </c>
      <c r="H901" s="296">
        <f t="shared" si="5"/>
        <v>1.8499999999999996</v>
      </c>
      <c r="I901" s="298">
        <f t="shared" si="6"/>
        <v>4.8293255022035166E-2</v>
      </c>
      <c r="J901" s="309">
        <v>38307627</v>
      </c>
      <c r="K901" s="317">
        <v>2014</v>
      </c>
      <c r="L901" s="300" t="s">
        <v>18</v>
      </c>
      <c r="M901" s="334"/>
      <c r="N901" s="334"/>
      <c r="O901" s="334"/>
      <c r="P901" s="334">
        <v>62</v>
      </c>
      <c r="Q901" s="317">
        <v>56</v>
      </c>
      <c r="R901" s="336">
        <f t="shared" si="75"/>
        <v>59</v>
      </c>
      <c r="S901" s="317">
        <v>70</v>
      </c>
      <c r="T901" s="317">
        <v>71</v>
      </c>
      <c r="U901" s="337">
        <f t="shared" si="76"/>
        <v>-1</v>
      </c>
      <c r="V901" s="337">
        <f t="shared" si="77"/>
        <v>70.5</v>
      </c>
      <c r="W901" s="337">
        <f t="shared" si="78"/>
        <v>-11.5</v>
      </c>
      <c r="X901" s="318" t="s">
        <v>1641</v>
      </c>
      <c r="Y901" s="318" t="s">
        <v>3927</v>
      </c>
      <c r="Z901" s="318" t="s">
        <v>1536</v>
      </c>
      <c r="AA901" s="296">
        <f t="shared" si="79"/>
        <v>10.515658999999999</v>
      </c>
      <c r="AB901" s="309">
        <v>10515659</v>
      </c>
      <c r="AC901" s="309">
        <v>36457627</v>
      </c>
      <c r="AD901" s="295">
        <f t="shared" si="86"/>
        <v>1.85</v>
      </c>
      <c r="AE901" s="305">
        <v>1850000</v>
      </c>
      <c r="AF901" s="306">
        <f t="shared" si="12"/>
        <v>0.42062635999999998</v>
      </c>
      <c r="AG901" s="318"/>
      <c r="AH901" s="304"/>
      <c r="AI901" s="323" t="s">
        <v>3928</v>
      </c>
      <c r="AJ901" s="302"/>
    </row>
    <row r="902" spans="1:36">
      <c r="A902" s="332" t="s">
        <v>4223</v>
      </c>
      <c r="B902" s="305">
        <f t="shared" si="72"/>
        <v>29.462046000000001</v>
      </c>
      <c r="C902" s="335">
        <f t="shared" si="82"/>
        <v>1.1784818399999999</v>
      </c>
      <c r="D902" s="294">
        <f t="shared" si="2"/>
        <v>1.1784818399999999</v>
      </c>
      <c r="E902" s="296">
        <v>25</v>
      </c>
      <c r="F902" s="296">
        <f t="shared" si="74"/>
        <v>28.842237000000001</v>
      </c>
      <c r="G902" s="297">
        <f t="shared" si="4"/>
        <v>0.97896245902270329</v>
      </c>
      <c r="H902" s="296">
        <f t="shared" si="5"/>
        <v>0.61980900000000005</v>
      </c>
      <c r="I902" s="298">
        <f t="shared" si="6"/>
        <v>2.1037540977296688E-2</v>
      </c>
      <c r="J902" s="309">
        <v>29462046</v>
      </c>
      <c r="K902" s="317">
        <v>2014</v>
      </c>
      <c r="L902" s="300" t="s">
        <v>18</v>
      </c>
      <c r="M902" s="334"/>
      <c r="N902" s="334"/>
      <c r="O902" s="334"/>
      <c r="P902" s="334">
        <v>61</v>
      </c>
      <c r="Q902" s="317">
        <v>54</v>
      </c>
      <c r="R902" s="336">
        <f t="shared" si="75"/>
        <v>57.5</v>
      </c>
      <c r="S902" s="317">
        <v>66</v>
      </c>
      <c r="T902" s="317">
        <v>66</v>
      </c>
      <c r="U902" s="337">
        <f t="shared" si="76"/>
        <v>0</v>
      </c>
      <c r="V902" s="337">
        <f t="shared" si="77"/>
        <v>66</v>
      </c>
      <c r="W902" s="337">
        <f t="shared" si="78"/>
        <v>-8.5</v>
      </c>
      <c r="X902" s="318" t="s">
        <v>1572</v>
      </c>
      <c r="Y902" s="318" t="s">
        <v>3568</v>
      </c>
      <c r="Z902" s="318" t="s">
        <v>1630</v>
      </c>
      <c r="AA902" s="296">
        <f t="shared" si="79"/>
        <v>9.7836029999999994</v>
      </c>
      <c r="AB902" s="309">
        <v>9783603</v>
      </c>
      <c r="AC902" s="309">
        <v>28842237</v>
      </c>
      <c r="AD902" s="295">
        <f t="shared" si="86"/>
        <v>0.61980900000000005</v>
      </c>
      <c r="AE902" s="305">
        <v>619809</v>
      </c>
      <c r="AF902" s="306">
        <f t="shared" si="12"/>
        <v>0.39134411999999996</v>
      </c>
      <c r="AG902" s="318"/>
      <c r="AH902" s="304"/>
      <c r="AI902" s="323" t="s">
        <v>4224</v>
      </c>
      <c r="AJ902" s="302"/>
    </row>
    <row r="903" spans="1:36">
      <c r="A903" s="332" t="s">
        <v>4072</v>
      </c>
      <c r="B903" s="305">
        <f t="shared" si="72"/>
        <v>35.926212999999997</v>
      </c>
      <c r="C903" s="335">
        <f t="shared" si="82"/>
        <v>1.3817774230769231</v>
      </c>
      <c r="D903" s="294">
        <f t="shared" si="2"/>
        <v>1.3817774230769231</v>
      </c>
      <c r="E903" s="296">
        <v>26</v>
      </c>
      <c r="F903" s="296">
        <f t="shared" si="74"/>
        <v>26.766213</v>
      </c>
      <c r="G903" s="297">
        <f t="shared" si="4"/>
        <v>0.74503296520565643</v>
      </c>
      <c r="H903" s="296">
        <f t="shared" si="5"/>
        <v>9.16</v>
      </c>
      <c r="I903" s="298">
        <f t="shared" si="6"/>
        <v>0.25496703479434363</v>
      </c>
      <c r="J903" s="309">
        <v>35926213</v>
      </c>
      <c r="K903" s="317">
        <v>2014</v>
      </c>
      <c r="L903" s="300" t="s">
        <v>18</v>
      </c>
      <c r="M903" s="334"/>
      <c r="N903" s="334"/>
      <c r="O903" s="334"/>
      <c r="P903" s="334">
        <v>8</v>
      </c>
      <c r="Q903" s="317">
        <v>29</v>
      </c>
      <c r="R903" s="336">
        <f t="shared" si="75"/>
        <v>18.5</v>
      </c>
      <c r="S903" s="317">
        <v>60</v>
      </c>
      <c r="T903" s="317">
        <v>48</v>
      </c>
      <c r="U903" s="337">
        <f t="shared" si="76"/>
        <v>12</v>
      </c>
      <c r="V903" s="337">
        <f t="shared" si="77"/>
        <v>54</v>
      </c>
      <c r="W903" s="337">
        <f t="shared" si="78"/>
        <v>-35.5</v>
      </c>
      <c r="X903" s="318" t="s">
        <v>1572</v>
      </c>
      <c r="Y903" s="318" t="s">
        <v>1649</v>
      </c>
      <c r="Z903" s="318" t="s">
        <v>1541</v>
      </c>
      <c r="AA903" s="296">
        <f t="shared" si="79"/>
        <v>10.003826999999999</v>
      </c>
      <c r="AB903" s="309">
        <v>10003827</v>
      </c>
      <c r="AC903" s="309">
        <v>26766213</v>
      </c>
      <c r="AD903" s="295">
        <f t="shared" si="86"/>
        <v>9.16</v>
      </c>
      <c r="AE903" s="305">
        <v>9160000</v>
      </c>
      <c r="AF903" s="306">
        <f t="shared" si="12"/>
        <v>0.38476257692307692</v>
      </c>
      <c r="AG903" s="318"/>
      <c r="AH903" s="304"/>
      <c r="AI903" s="323" t="s">
        <v>4073</v>
      </c>
      <c r="AJ903" s="302"/>
    </row>
    <row r="904" spans="1:36">
      <c r="A904" s="332" t="s">
        <v>2623</v>
      </c>
      <c r="B904" s="305">
        <f t="shared" si="72"/>
        <v>100.654</v>
      </c>
      <c r="C904" s="335">
        <f t="shared" si="82"/>
        <v>3.5947857142857145</v>
      </c>
      <c r="D904" s="294">
        <f t="shared" si="2"/>
        <v>3.5947857142857145</v>
      </c>
      <c r="E904" s="296">
        <v>28</v>
      </c>
      <c r="F904" s="296">
        <f t="shared" si="74"/>
        <v>66.954149000000001</v>
      </c>
      <c r="G904" s="297">
        <f t="shared" si="4"/>
        <v>0.66519113994476131</v>
      </c>
      <c r="H904" s="296">
        <f t="shared" si="5"/>
        <v>33.700000000000003</v>
      </c>
      <c r="I904" s="298">
        <f t="shared" si="6"/>
        <v>0.33481034037395435</v>
      </c>
      <c r="J904" s="309">
        <v>100654000</v>
      </c>
      <c r="K904" s="317">
        <v>2014</v>
      </c>
      <c r="L904" s="300" t="s">
        <v>18</v>
      </c>
      <c r="M904" s="334"/>
      <c r="N904" s="334"/>
      <c r="O904" s="334"/>
      <c r="P904" s="334">
        <v>62</v>
      </c>
      <c r="Q904" s="317">
        <v>54</v>
      </c>
      <c r="R904" s="336">
        <f t="shared" si="75"/>
        <v>58</v>
      </c>
      <c r="S904" s="317">
        <v>60</v>
      </c>
      <c r="T904" s="317">
        <v>54</v>
      </c>
      <c r="U904" s="337">
        <f t="shared" si="76"/>
        <v>6</v>
      </c>
      <c r="V904" s="337">
        <f t="shared" si="77"/>
        <v>57</v>
      </c>
      <c r="W904" s="337">
        <f t="shared" si="78"/>
        <v>1</v>
      </c>
      <c r="X904" s="318" t="s">
        <v>1550</v>
      </c>
      <c r="Y904" s="318" t="s">
        <v>2222</v>
      </c>
      <c r="Z904" s="318" t="s">
        <v>1541</v>
      </c>
      <c r="AA904" s="296">
        <f t="shared" si="79"/>
        <v>18.360230000000001</v>
      </c>
      <c r="AB904" s="309">
        <v>18360230</v>
      </c>
      <c r="AC904" s="309">
        <v>66954149</v>
      </c>
      <c r="AD904" s="295">
        <f t="shared" si="86"/>
        <v>33.700000000000003</v>
      </c>
      <c r="AE904" s="305">
        <v>33700000</v>
      </c>
      <c r="AF904" s="306">
        <f t="shared" si="12"/>
        <v>0.6557225000000001</v>
      </c>
      <c r="AG904" s="318"/>
      <c r="AH904" s="304"/>
      <c r="AI904" s="323" t="s">
        <v>2624</v>
      </c>
      <c r="AJ904" s="302"/>
    </row>
    <row r="905" spans="1:36">
      <c r="A905" s="332" t="s">
        <v>3642</v>
      </c>
      <c r="B905" s="305">
        <f t="shared" si="72"/>
        <v>53.181600000000003</v>
      </c>
      <c r="C905" s="335">
        <f t="shared" si="82"/>
        <v>1.8993428571428572</v>
      </c>
      <c r="D905" s="294">
        <f t="shared" si="2"/>
        <v>1.8993428571428572</v>
      </c>
      <c r="E905" s="296">
        <v>28</v>
      </c>
      <c r="F905" s="296">
        <f t="shared" si="74"/>
        <v>26.307600000000001</v>
      </c>
      <c r="G905" s="297">
        <f t="shared" si="4"/>
        <v>0.49467484994810235</v>
      </c>
      <c r="H905" s="296">
        <f t="shared" si="5"/>
        <v>26.873999999999999</v>
      </c>
      <c r="I905" s="298">
        <f t="shared" si="6"/>
        <v>0.5053251500518976</v>
      </c>
      <c r="J905" s="309">
        <v>53181600</v>
      </c>
      <c r="K905" s="317">
        <v>2014</v>
      </c>
      <c r="L905" s="300" t="s">
        <v>18</v>
      </c>
      <c r="M905" s="334"/>
      <c r="N905" s="334"/>
      <c r="O905" s="334"/>
      <c r="P905" s="334">
        <v>66</v>
      </c>
      <c r="Q905" s="317">
        <v>57</v>
      </c>
      <c r="R905" s="336">
        <f t="shared" si="75"/>
        <v>61.5</v>
      </c>
      <c r="S905" s="317">
        <v>54</v>
      </c>
      <c r="T905" s="317">
        <v>66</v>
      </c>
      <c r="U905" s="337">
        <f t="shared" si="76"/>
        <v>-12</v>
      </c>
      <c r="V905" s="337">
        <f t="shared" si="77"/>
        <v>60</v>
      </c>
      <c r="W905" s="337">
        <f t="shared" si="78"/>
        <v>1.5</v>
      </c>
      <c r="X905" s="318" t="s">
        <v>1609</v>
      </c>
      <c r="Y905" s="318" t="s">
        <v>3377</v>
      </c>
      <c r="Z905" s="318" t="s">
        <v>1541</v>
      </c>
      <c r="AA905" s="296">
        <f t="shared" si="79"/>
        <v>12.75878</v>
      </c>
      <c r="AB905" s="309">
        <v>12758780</v>
      </c>
      <c r="AC905" s="309">
        <v>26307600</v>
      </c>
      <c r="AD905" s="295">
        <f t="shared" si="86"/>
        <v>26.873999999999999</v>
      </c>
      <c r="AE905" s="305">
        <v>26874000</v>
      </c>
      <c r="AF905" s="306">
        <f t="shared" si="12"/>
        <v>0.45567071428571426</v>
      </c>
      <c r="AG905" s="318"/>
      <c r="AH905" s="304"/>
      <c r="AI905" s="323" t="s">
        <v>3643</v>
      </c>
      <c r="AJ905" s="302"/>
    </row>
    <row r="906" spans="1:36">
      <c r="A906" s="332" t="s">
        <v>3651</v>
      </c>
      <c r="B906" s="305">
        <f t="shared" si="72"/>
        <v>52.597999000000002</v>
      </c>
      <c r="C906" s="335">
        <f t="shared" si="82"/>
        <v>1.8784999642857143</v>
      </c>
      <c r="D906" s="294">
        <f t="shared" si="2"/>
        <v>1.8784999642857143</v>
      </c>
      <c r="E906" s="296">
        <v>28</v>
      </c>
      <c r="F906" s="296">
        <f t="shared" si="74"/>
        <v>30.697998999999999</v>
      </c>
      <c r="G906" s="297">
        <f t="shared" si="4"/>
        <v>0.58363435080486614</v>
      </c>
      <c r="H906" s="296">
        <f t="shared" si="5"/>
        <v>21.900000000000002</v>
      </c>
      <c r="I906" s="298">
        <f t="shared" si="6"/>
        <v>0.41636564919513386</v>
      </c>
      <c r="J906" s="309">
        <v>52597999</v>
      </c>
      <c r="K906" s="317">
        <v>2014</v>
      </c>
      <c r="L906" s="300" t="s">
        <v>18</v>
      </c>
      <c r="M906" s="334"/>
      <c r="N906" s="334"/>
      <c r="O906" s="334"/>
      <c r="P906" s="334">
        <v>28</v>
      </c>
      <c r="Q906" s="317">
        <v>40</v>
      </c>
      <c r="R906" s="336">
        <f t="shared" si="75"/>
        <v>34</v>
      </c>
      <c r="S906" s="317">
        <v>44</v>
      </c>
      <c r="T906" s="317">
        <v>57</v>
      </c>
      <c r="U906" s="337">
        <f t="shared" si="76"/>
        <v>-13</v>
      </c>
      <c r="V906" s="337">
        <f t="shared" si="77"/>
        <v>50.5</v>
      </c>
      <c r="W906" s="337">
        <f t="shared" si="78"/>
        <v>-16.5</v>
      </c>
      <c r="X906" s="318" t="s">
        <v>1609</v>
      </c>
      <c r="Y906" s="318" t="s">
        <v>3652</v>
      </c>
      <c r="Z906" s="318" t="s">
        <v>1630</v>
      </c>
      <c r="AA906" s="296">
        <f t="shared" si="79"/>
        <v>12.242217999999999</v>
      </c>
      <c r="AB906" s="309">
        <v>12242218</v>
      </c>
      <c r="AC906" s="309">
        <v>30697999</v>
      </c>
      <c r="AD906" s="295">
        <f t="shared" si="86"/>
        <v>21.9</v>
      </c>
      <c r="AE906" s="305">
        <v>21900000</v>
      </c>
      <c r="AF906" s="306">
        <f t="shared" si="12"/>
        <v>0.43722207142857139</v>
      </c>
      <c r="AG906" s="318"/>
      <c r="AH906" s="304"/>
      <c r="AI906" s="323" t="s">
        <v>3653</v>
      </c>
      <c r="AJ906" s="302"/>
    </row>
    <row r="907" spans="1:36">
      <c r="A907" s="333" t="s">
        <v>2120</v>
      </c>
      <c r="B907" s="305">
        <f t="shared" si="72"/>
        <v>174.60031799999999</v>
      </c>
      <c r="C907" s="335">
        <f t="shared" si="82"/>
        <v>5.8200105999999998</v>
      </c>
      <c r="D907" s="294">
        <f t="shared" si="2"/>
        <v>5.8200105999999998</v>
      </c>
      <c r="E907" s="296">
        <v>30</v>
      </c>
      <c r="F907" s="296">
        <f t="shared" si="74"/>
        <v>59.100318000000001</v>
      </c>
      <c r="G907" s="297">
        <f t="shared" si="4"/>
        <v>0.33848917732211692</v>
      </c>
      <c r="H907" s="296">
        <f t="shared" si="5"/>
        <v>115.49999999999999</v>
      </c>
      <c r="I907" s="298">
        <f t="shared" si="6"/>
        <v>0.66151082267788308</v>
      </c>
      <c r="J907" s="309">
        <v>174600318</v>
      </c>
      <c r="K907" s="317">
        <v>2014</v>
      </c>
      <c r="L907" s="300" t="s">
        <v>18</v>
      </c>
      <c r="M907" s="334"/>
      <c r="N907" s="334"/>
      <c r="O907" s="334"/>
      <c r="P907" s="334">
        <v>92</v>
      </c>
      <c r="Q907" s="317">
        <v>88</v>
      </c>
      <c r="R907" s="336">
        <f t="shared" si="75"/>
        <v>90</v>
      </c>
      <c r="S907" s="317">
        <v>86</v>
      </c>
      <c r="T907" s="317">
        <v>83</v>
      </c>
      <c r="U907" s="337">
        <f t="shared" si="76"/>
        <v>3</v>
      </c>
      <c r="V907" s="337">
        <f t="shared" si="77"/>
        <v>84.5</v>
      </c>
      <c r="W907" s="337">
        <f t="shared" si="78"/>
        <v>5.5</v>
      </c>
      <c r="X907" s="318" t="s">
        <v>1572</v>
      </c>
      <c r="Y907" s="318" t="s">
        <v>2121</v>
      </c>
      <c r="Z907" s="318" t="s">
        <v>1541</v>
      </c>
      <c r="AA907" s="296">
        <f t="shared" si="79"/>
        <v>0.81116600000000005</v>
      </c>
      <c r="AB907" s="309">
        <v>811166</v>
      </c>
      <c r="AC907" s="309">
        <v>59100318</v>
      </c>
      <c r="AD907" s="295">
        <f t="shared" si="86"/>
        <v>115.5</v>
      </c>
      <c r="AE907" s="305">
        <v>115500000</v>
      </c>
      <c r="AF907" s="306">
        <f t="shared" si="12"/>
        <v>2.7038866666666668E-2</v>
      </c>
      <c r="AG907" s="304" t="s">
        <v>1615</v>
      </c>
      <c r="AH907" s="318"/>
      <c r="AI907" s="323" t="s">
        <v>2122</v>
      </c>
      <c r="AJ907" s="302"/>
    </row>
    <row r="908" spans="1:36">
      <c r="A908" s="332" t="s">
        <v>2960</v>
      </c>
      <c r="B908" s="305">
        <f t="shared" si="72"/>
        <v>87.937815000000001</v>
      </c>
      <c r="C908" s="335">
        <f t="shared" si="82"/>
        <v>2.9312605</v>
      </c>
      <c r="D908" s="294">
        <f t="shared" si="2"/>
        <v>2.9312605</v>
      </c>
      <c r="E908" s="296">
        <v>30</v>
      </c>
      <c r="F908" s="296">
        <f t="shared" si="74"/>
        <v>30.477122000000001</v>
      </c>
      <c r="G908" s="297">
        <f t="shared" si="4"/>
        <v>0.34657583884703075</v>
      </c>
      <c r="H908" s="296">
        <f t="shared" si="5"/>
        <v>57.360692999999998</v>
      </c>
      <c r="I908" s="298">
        <f t="shared" si="6"/>
        <v>0.65228699393997902</v>
      </c>
      <c r="J908" s="309">
        <v>87937815</v>
      </c>
      <c r="K908" s="317">
        <v>2014</v>
      </c>
      <c r="L908" s="300" t="s">
        <v>18</v>
      </c>
      <c r="M908" s="334"/>
      <c r="N908" s="334"/>
      <c r="O908" s="334"/>
      <c r="P908" s="334">
        <v>28</v>
      </c>
      <c r="Q908" s="317">
        <v>40</v>
      </c>
      <c r="R908" s="336">
        <f t="shared" si="75"/>
        <v>34</v>
      </c>
      <c r="S908" s="317">
        <v>42</v>
      </c>
      <c r="T908" s="317">
        <v>59</v>
      </c>
      <c r="U908" s="337">
        <f t="shared" si="76"/>
        <v>-17</v>
      </c>
      <c r="V908" s="337">
        <f t="shared" si="77"/>
        <v>50.5</v>
      </c>
      <c r="W908" s="337">
        <f t="shared" si="78"/>
        <v>-16.5</v>
      </c>
      <c r="X908" s="318" t="s">
        <v>1402</v>
      </c>
      <c r="Y908" s="318" t="s">
        <v>1402</v>
      </c>
      <c r="Z908" s="318" t="s">
        <v>1541</v>
      </c>
      <c r="AA908" s="296">
        <f t="shared" si="79"/>
        <v>9.7404709999999994</v>
      </c>
      <c r="AB908" s="309">
        <v>9740471</v>
      </c>
      <c r="AC908" s="309">
        <v>30477122</v>
      </c>
      <c r="AD908" s="295">
        <f t="shared" si="86"/>
        <v>57.360692999999998</v>
      </c>
      <c r="AE908" s="305">
        <v>57360693</v>
      </c>
      <c r="AF908" s="306">
        <f t="shared" si="12"/>
        <v>0.32468236666666667</v>
      </c>
      <c r="AG908" s="318"/>
      <c r="AH908" s="304"/>
      <c r="AI908" s="323" t="s">
        <v>2961</v>
      </c>
      <c r="AJ908" s="302"/>
    </row>
    <row r="909" spans="1:36">
      <c r="A909" s="332" t="s">
        <v>4340</v>
      </c>
      <c r="B909" s="305">
        <f t="shared" si="72"/>
        <v>31.911598000000001</v>
      </c>
      <c r="C909" s="335">
        <f t="shared" si="82"/>
        <v>1.0637199333333334</v>
      </c>
      <c r="D909" s="294">
        <f t="shared" si="2"/>
        <v>1.0637199333333334</v>
      </c>
      <c r="E909" s="296">
        <v>30</v>
      </c>
      <c r="F909" s="296">
        <f t="shared" si="74"/>
        <v>30.703099999999999</v>
      </c>
      <c r="G909" s="297">
        <f t="shared" si="4"/>
        <v>0.96212981875743098</v>
      </c>
      <c r="H909" s="296">
        <f t="shared" si="5"/>
        <v>1.2084980000000001</v>
      </c>
      <c r="I909" s="298">
        <f t="shared" si="6"/>
        <v>3.7870181242568926E-2</v>
      </c>
      <c r="J909" s="309">
        <v>31911598</v>
      </c>
      <c r="K909" s="317">
        <v>2014</v>
      </c>
      <c r="L909" s="300" t="s">
        <v>18</v>
      </c>
      <c r="M909" s="334"/>
      <c r="N909" s="334"/>
      <c r="O909" s="334"/>
      <c r="P909" s="334">
        <v>80</v>
      </c>
      <c r="Q909" s="317">
        <v>71</v>
      </c>
      <c r="R909" s="336">
        <f t="shared" si="75"/>
        <v>75.5</v>
      </c>
      <c r="S909" s="317">
        <v>70</v>
      </c>
      <c r="T909" s="317">
        <v>71</v>
      </c>
      <c r="U909" s="337">
        <f t="shared" si="76"/>
        <v>-1</v>
      </c>
      <c r="V909" s="337">
        <f t="shared" si="77"/>
        <v>70.5</v>
      </c>
      <c r="W909" s="337">
        <f t="shared" si="78"/>
        <v>5</v>
      </c>
      <c r="X909" s="318" t="s">
        <v>1641</v>
      </c>
      <c r="Y909" s="318" t="s">
        <v>4341</v>
      </c>
      <c r="Z909" s="318" t="s">
        <v>1536</v>
      </c>
      <c r="AA909" s="296">
        <f t="shared" si="79"/>
        <v>13.585915</v>
      </c>
      <c r="AB909" s="309">
        <v>13585915</v>
      </c>
      <c r="AC909" s="309">
        <v>30703100</v>
      </c>
      <c r="AD909" s="295">
        <f t="shared" si="86"/>
        <v>1.2084980000000001</v>
      </c>
      <c r="AE909" s="305">
        <v>1208498</v>
      </c>
      <c r="AF909" s="306">
        <f t="shared" si="12"/>
        <v>0.45286383333333335</v>
      </c>
      <c r="AG909" s="318"/>
      <c r="AH909" s="304"/>
      <c r="AI909" s="323" t="s">
        <v>4342</v>
      </c>
      <c r="AJ909" s="302"/>
    </row>
    <row r="910" spans="1:36">
      <c r="A910" s="332" t="s">
        <v>4710</v>
      </c>
      <c r="B910" s="305">
        <f t="shared" si="72"/>
        <v>15.391978999999999</v>
      </c>
      <c r="C910" s="335">
        <f t="shared" si="82"/>
        <v>0.51306596666666671</v>
      </c>
      <c r="D910" s="294">
        <f t="shared" si="2"/>
        <v>0.51306596666666671</v>
      </c>
      <c r="E910" s="296">
        <v>30</v>
      </c>
      <c r="F910" s="296">
        <f t="shared" si="74"/>
        <v>7.7919790000000004</v>
      </c>
      <c r="G910" s="297">
        <f t="shared" si="4"/>
        <v>0.50623633257295897</v>
      </c>
      <c r="H910" s="296">
        <f t="shared" si="5"/>
        <v>7.5999999999999988</v>
      </c>
      <c r="I910" s="298">
        <f t="shared" si="6"/>
        <v>0.49376366742704103</v>
      </c>
      <c r="J910" s="309">
        <v>15391979</v>
      </c>
      <c r="K910" s="317">
        <v>2014</v>
      </c>
      <c r="L910" s="300" t="s">
        <v>18</v>
      </c>
      <c r="M910" s="334"/>
      <c r="N910" s="334"/>
      <c r="O910" s="334"/>
      <c r="P910" s="334">
        <v>9</v>
      </c>
      <c r="Q910" s="317">
        <v>30</v>
      </c>
      <c r="R910" s="336">
        <f t="shared" si="75"/>
        <v>19.5</v>
      </c>
      <c r="S910" s="317">
        <v>57</v>
      </c>
      <c r="T910" s="317">
        <v>58</v>
      </c>
      <c r="U910" s="337">
        <f t="shared" si="76"/>
        <v>-1</v>
      </c>
      <c r="V910" s="337">
        <f t="shared" si="77"/>
        <v>57.5</v>
      </c>
      <c r="W910" s="337">
        <f t="shared" si="78"/>
        <v>-38</v>
      </c>
      <c r="X910" s="318" t="s">
        <v>1757</v>
      </c>
      <c r="Y910" s="318" t="s">
        <v>1757</v>
      </c>
      <c r="Z910" s="318" t="s">
        <v>1541</v>
      </c>
      <c r="AA910" s="296">
        <f t="shared" si="79"/>
        <v>3.9217420000000001</v>
      </c>
      <c r="AB910" s="309">
        <v>3921742</v>
      </c>
      <c r="AC910" s="309">
        <v>7791979</v>
      </c>
      <c r="AD910" s="295">
        <f t="shared" si="86"/>
        <v>7.6</v>
      </c>
      <c r="AE910" s="305">
        <v>7600000</v>
      </c>
      <c r="AF910" s="306">
        <f t="shared" si="12"/>
        <v>0.13072473333333334</v>
      </c>
      <c r="AG910" s="318"/>
      <c r="AH910" s="304"/>
      <c r="AI910" s="323" t="s">
        <v>4711</v>
      </c>
      <c r="AJ910" s="302"/>
    </row>
    <row r="911" spans="1:36">
      <c r="A911" s="333" t="s">
        <v>1125</v>
      </c>
      <c r="B911" s="305">
        <f t="shared" si="72"/>
        <v>340.75063999999998</v>
      </c>
      <c r="C911" s="335">
        <f t="shared" si="82"/>
        <v>10.022077647058824</v>
      </c>
      <c r="D911" s="294">
        <f t="shared" si="2"/>
        <v>10.022077647058824</v>
      </c>
      <c r="E911" s="296">
        <v>34</v>
      </c>
      <c r="F911" s="296">
        <f t="shared" si="74"/>
        <v>102.427862</v>
      </c>
      <c r="G911" s="297">
        <f t="shared" si="4"/>
        <v>0.30059477511179439</v>
      </c>
      <c r="H911" s="296">
        <f t="shared" si="5"/>
        <v>238.322778</v>
      </c>
      <c r="I911" s="298">
        <f t="shared" si="6"/>
        <v>0.69940522488820567</v>
      </c>
      <c r="J911" s="309">
        <v>340750640</v>
      </c>
      <c r="K911" s="317">
        <v>2014</v>
      </c>
      <c r="L911" s="300" t="s">
        <v>18</v>
      </c>
      <c r="M911" s="334"/>
      <c r="N911" s="334"/>
      <c r="O911" s="334"/>
      <c r="P911" s="334">
        <v>63</v>
      </c>
      <c r="Q911" s="317">
        <v>56</v>
      </c>
      <c r="R911" s="336">
        <f t="shared" si="75"/>
        <v>59.5</v>
      </c>
      <c r="S911" s="317">
        <v>68</v>
      </c>
      <c r="T911" s="317">
        <v>67</v>
      </c>
      <c r="U911" s="337">
        <f t="shared" si="76"/>
        <v>1</v>
      </c>
      <c r="V911" s="337">
        <f t="shared" si="77"/>
        <v>67.5</v>
      </c>
      <c r="W911" s="337">
        <f t="shared" si="78"/>
        <v>-8</v>
      </c>
      <c r="X911" s="318" t="s">
        <v>1609</v>
      </c>
      <c r="Y911" s="318" t="s">
        <v>1779</v>
      </c>
      <c r="Z911" s="318" t="s">
        <v>1541</v>
      </c>
      <c r="AA911" s="296">
        <f t="shared" si="79"/>
        <v>32.512804000000003</v>
      </c>
      <c r="AB911" s="309">
        <v>32512804</v>
      </c>
      <c r="AC911" s="309">
        <v>102427862</v>
      </c>
      <c r="AD911" s="295">
        <f t="shared" si="86"/>
        <v>238.322778</v>
      </c>
      <c r="AE911" s="305">
        <v>238322778</v>
      </c>
      <c r="AF911" s="306">
        <f t="shared" si="12"/>
        <v>0.9562589411764707</v>
      </c>
      <c r="AG911" s="318"/>
      <c r="AH911" s="304"/>
      <c r="AI911" s="323" t="s">
        <v>1780</v>
      </c>
      <c r="AJ911" s="302"/>
    </row>
    <row r="912" spans="1:36">
      <c r="A912" s="332" t="s">
        <v>3997</v>
      </c>
      <c r="B912" s="305">
        <f t="shared" si="72"/>
        <v>52.424532999999997</v>
      </c>
      <c r="C912" s="335">
        <f t="shared" si="82"/>
        <v>1.4562370277777779</v>
      </c>
      <c r="D912" s="294">
        <f t="shared" si="2"/>
        <v>1.4562370277777779</v>
      </c>
      <c r="E912" s="296">
        <v>36</v>
      </c>
      <c r="F912" s="296">
        <f t="shared" si="74"/>
        <v>42.024532999999998</v>
      </c>
      <c r="G912" s="297">
        <f t="shared" si="4"/>
        <v>0.80161959668768057</v>
      </c>
      <c r="H912" s="296">
        <f t="shared" si="5"/>
        <v>10.399999999999999</v>
      </c>
      <c r="I912" s="298">
        <f t="shared" si="6"/>
        <v>0.19838040331231943</v>
      </c>
      <c r="J912" s="309">
        <v>52424533</v>
      </c>
      <c r="K912" s="317">
        <v>2014</v>
      </c>
      <c r="L912" s="300" t="s">
        <v>18</v>
      </c>
      <c r="M912" s="334"/>
      <c r="N912" s="334"/>
      <c r="O912" s="334"/>
      <c r="P912" s="334">
        <v>67</v>
      </c>
      <c r="Q912" s="317">
        <v>58</v>
      </c>
      <c r="R912" s="336">
        <f t="shared" si="75"/>
        <v>62.5</v>
      </c>
      <c r="S912" s="317">
        <v>73</v>
      </c>
      <c r="T912" s="317">
        <v>54</v>
      </c>
      <c r="U912" s="337">
        <f t="shared" si="76"/>
        <v>19</v>
      </c>
      <c r="V912" s="337">
        <f t="shared" si="77"/>
        <v>63.5</v>
      </c>
      <c r="W912" s="337">
        <f t="shared" si="78"/>
        <v>-1</v>
      </c>
      <c r="X912" s="318" t="s">
        <v>1572</v>
      </c>
      <c r="Y912" s="318" t="s">
        <v>3998</v>
      </c>
      <c r="Z912" s="318" t="s">
        <v>1557</v>
      </c>
      <c r="AA912" s="296">
        <f t="shared" si="79"/>
        <v>15.873397000000001</v>
      </c>
      <c r="AB912" s="309">
        <v>15873397</v>
      </c>
      <c r="AC912" s="309">
        <v>42024533</v>
      </c>
      <c r="AD912" s="295">
        <f t="shared" si="86"/>
        <v>10.4</v>
      </c>
      <c r="AE912" s="305">
        <v>10400000</v>
      </c>
      <c r="AF912" s="306">
        <f t="shared" si="12"/>
        <v>0.44092769444444446</v>
      </c>
      <c r="AG912" s="318"/>
      <c r="AH912" s="304"/>
      <c r="AI912" s="323" t="s">
        <v>3999</v>
      </c>
      <c r="AJ912" s="302"/>
    </row>
    <row r="913" spans="1:36">
      <c r="A913" s="333" t="s">
        <v>540</v>
      </c>
      <c r="B913" s="305">
        <f t="shared" si="72"/>
        <v>458.86360000000002</v>
      </c>
      <c r="C913" s="335">
        <f t="shared" si="82"/>
        <v>11.471590000000001</v>
      </c>
      <c r="D913" s="294">
        <f t="shared" si="2"/>
        <v>11.471590000000001</v>
      </c>
      <c r="E913" s="296">
        <v>40</v>
      </c>
      <c r="F913" s="296">
        <f t="shared" si="74"/>
        <v>126.6636</v>
      </c>
      <c r="G913" s="297">
        <f t="shared" si="4"/>
        <v>0.27603758502526676</v>
      </c>
      <c r="H913" s="296">
        <f t="shared" si="5"/>
        <v>332.2</v>
      </c>
      <c r="I913" s="298">
        <f t="shared" si="6"/>
        <v>0.72396241497473324</v>
      </c>
      <c r="J913" s="309">
        <v>458863600</v>
      </c>
      <c r="K913" s="317">
        <v>2014</v>
      </c>
      <c r="L913" s="300" t="s">
        <v>18</v>
      </c>
      <c r="M913" s="334"/>
      <c r="N913" s="334"/>
      <c r="O913" s="334"/>
      <c r="P913" s="334">
        <v>66</v>
      </c>
      <c r="Q913" s="317">
        <v>61</v>
      </c>
      <c r="R913" s="336">
        <f t="shared" si="75"/>
        <v>63.5</v>
      </c>
      <c r="S913" s="317">
        <v>47</v>
      </c>
      <c r="T913" s="317">
        <v>60</v>
      </c>
      <c r="U913" s="337">
        <f t="shared" si="76"/>
        <v>-13</v>
      </c>
      <c r="V913" s="337">
        <f t="shared" si="77"/>
        <v>53.5</v>
      </c>
      <c r="W913" s="337">
        <f t="shared" si="78"/>
        <v>10</v>
      </c>
      <c r="X913" s="318" t="s">
        <v>1609</v>
      </c>
      <c r="Y913" s="318" t="s">
        <v>1733</v>
      </c>
      <c r="Z913" s="318" t="s">
        <v>1630</v>
      </c>
      <c r="AA913" s="296">
        <f t="shared" si="79"/>
        <v>43.899340000000002</v>
      </c>
      <c r="AB913" s="309">
        <v>43899340</v>
      </c>
      <c r="AC913" s="309">
        <v>126663600</v>
      </c>
      <c r="AD913" s="295">
        <f t="shared" si="86"/>
        <v>332.2</v>
      </c>
      <c r="AE913" s="305">
        <v>332200000</v>
      </c>
      <c r="AF913" s="306">
        <f t="shared" si="12"/>
        <v>1.0974835000000001</v>
      </c>
      <c r="AG913" s="318"/>
      <c r="AH913" s="304"/>
      <c r="AI913" s="323" t="s">
        <v>1734</v>
      </c>
      <c r="AJ913" s="302"/>
    </row>
    <row r="914" spans="1:36">
      <c r="A914" s="333" t="s">
        <v>2245</v>
      </c>
      <c r="B914" s="305">
        <f t="shared" si="72"/>
        <v>196.781193</v>
      </c>
      <c r="C914" s="335">
        <f t="shared" si="82"/>
        <v>4.9195298249999997</v>
      </c>
      <c r="D914" s="294">
        <f t="shared" si="2"/>
        <v>4.9195298249999997</v>
      </c>
      <c r="E914" s="296">
        <v>40</v>
      </c>
      <c r="F914" s="296">
        <f t="shared" si="74"/>
        <v>83.911192999999997</v>
      </c>
      <c r="G914" s="297">
        <f t="shared" si="4"/>
        <v>0.42641876350449809</v>
      </c>
      <c r="H914" s="296">
        <f t="shared" si="5"/>
        <v>112.86999999999999</v>
      </c>
      <c r="I914" s="298">
        <f t="shared" si="6"/>
        <v>0.57358123649550186</v>
      </c>
      <c r="J914" s="309">
        <v>196781193</v>
      </c>
      <c r="K914" s="317">
        <v>2014</v>
      </c>
      <c r="L914" s="300" t="s">
        <v>18</v>
      </c>
      <c r="M914" s="334"/>
      <c r="N914" s="334"/>
      <c r="O914" s="334"/>
      <c r="P914" s="334">
        <v>23</v>
      </c>
      <c r="Q914" s="317">
        <v>39</v>
      </c>
      <c r="R914" s="336">
        <f t="shared" si="75"/>
        <v>31</v>
      </c>
      <c r="S914" s="317">
        <v>57</v>
      </c>
      <c r="T914" s="317">
        <v>51</v>
      </c>
      <c r="U914" s="337">
        <f t="shared" si="76"/>
        <v>6</v>
      </c>
      <c r="V914" s="337">
        <f t="shared" si="77"/>
        <v>54</v>
      </c>
      <c r="W914" s="337">
        <f t="shared" si="78"/>
        <v>-23</v>
      </c>
      <c r="X914" s="318" t="s">
        <v>1550</v>
      </c>
      <c r="Y914" s="318" t="s">
        <v>1623</v>
      </c>
      <c r="Z914" s="318" t="s">
        <v>1630</v>
      </c>
      <c r="AA914" s="296">
        <f t="shared" si="79"/>
        <v>24.763752</v>
      </c>
      <c r="AB914" s="309">
        <v>24763752</v>
      </c>
      <c r="AC914" s="309">
        <v>83911193</v>
      </c>
      <c r="AD914" s="295">
        <f t="shared" si="86"/>
        <v>112.87</v>
      </c>
      <c r="AE914" s="305">
        <v>112870000</v>
      </c>
      <c r="AF914" s="306">
        <f t="shared" si="12"/>
        <v>0.61909380000000003</v>
      </c>
      <c r="AG914" s="318"/>
      <c r="AH914" s="304"/>
      <c r="AI914" s="323" t="s">
        <v>2246</v>
      </c>
      <c r="AJ914" s="302"/>
    </row>
    <row r="915" spans="1:36">
      <c r="A915" s="333" t="s">
        <v>2393</v>
      </c>
      <c r="B915" s="305">
        <f t="shared" si="72"/>
        <v>169.83700999999999</v>
      </c>
      <c r="C915" s="335">
        <f t="shared" si="82"/>
        <v>4.24592525</v>
      </c>
      <c r="D915" s="294">
        <f t="shared" si="2"/>
        <v>4.24592525</v>
      </c>
      <c r="E915" s="296">
        <v>40</v>
      </c>
      <c r="F915" s="296">
        <f t="shared" si="74"/>
        <v>86.208010000000002</v>
      </c>
      <c r="G915" s="297">
        <f t="shared" si="4"/>
        <v>0.50759260304924114</v>
      </c>
      <c r="H915" s="296">
        <f t="shared" si="5"/>
        <v>83.629000000000005</v>
      </c>
      <c r="I915" s="298">
        <f t="shared" si="6"/>
        <v>0.49240739695075886</v>
      </c>
      <c r="J915" s="309">
        <v>169837010</v>
      </c>
      <c r="K915" s="317">
        <v>2014</v>
      </c>
      <c r="L915" s="300" t="s">
        <v>18</v>
      </c>
      <c r="M915" s="334"/>
      <c r="N915" s="334"/>
      <c r="O915" s="334"/>
      <c r="P915" s="334">
        <v>29</v>
      </c>
      <c r="Q915" s="317">
        <v>36</v>
      </c>
      <c r="R915" s="336">
        <f t="shared" si="75"/>
        <v>32.5</v>
      </c>
      <c r="S915" s="317">
        <v>38</v>
      </c>
      <c r="T915" s="317">
        <v>56</v>
      </c>
      <c r="U915" s="337">
        <f t="shared" si="76"/>
        <v>-18</v>
      </c>
      <c r="V915" s="337">
        <f t="shared" si="77"/>
        <v>47</v>
      </c>
      <c r="W915" s="337">
        <f t="shared" si="78"/>
        <v>-14.5</v>
      </c>
      <c r="X915" s="318" t="s">
        <v>1550</v>
      </c>
      <c r="Y915" s="318" t="s">
        <v>1550</v>
      </c>
      <c r="Z915" s="318" t="s">
        <v>1557</v>
      </c>
      <c r="AA915" s="296">
        <f t="shared" si="79"/>
        <v>36.111775000000002</v>
      </c>
      <c r="AB915" s="309">
        <v>36111775</v>
      </c>
      <c r="AC915" s="309">
        <v>86208010</v>
      </c>
      <c r="AD915" s="295">
        <f t="shared" si="86"/>
        <v>83.629000000000005</v>
      </c>
      <c r="AE915" s="305">
        <v>83629000</v>
      </c>
      <c r="AF915" s="306">
        <f t="shared" si="12"/>
        <v>0.90279437500000004</v>
      </c>
      <c r="AG915" s="318"/>
      <c r="AH915" s="304"/>
      <c r="AI915" s="323" t="s">
        <v>2394</v>
      </c>
      <c r="AJ915" s="302"/>
    </row>
    <row r="916" spans="1:36">
      <c r="A916" s="332" t="s">
        <v>2832</v>
      </c>
      <c r="B916" s="305">
        <f t="shared" si="72"/>
        <v>126.79461000000001</v>
      </c>
      <c r="C916" s="335">
        <f t="shared" si="82"/>
        <v>3.16986525</v>
      </c>
      <c r="D916" s="294">
        <f t="shared" si="2"/>
        <v>3.16986525</v>
      </c>
      <c r="E916" s="296">
        <v>40</v>
      </c>
      <c r="F916" s="296">
        <f t="shared" si="74"/>
        <v>46.294609999999999</v>
      </c>
      <c r="G916" s="297">
        <f t="shared" si="4"/>
        <v>0.36511496821513151</v>
      </c>
      <c r="H916" s="296">
        <f t="shared" si="5"/>
        <v>80.5</v>
      </c>
      <c r="I916" s="298">
        <f t="shared" si="6"/>
        <v>0.63488503178486844</v>
      </c>
      <c r="J916" s="309">
        <v>126794610</v>
      </c>
      <c r="K916" s="317">
        <v>2014</v>
      </c>
      <c r="L916" s="300" t="s">
        <v>18</v>
      </c>
      <c r="M916" s="334"/>
      <c r="N916" s="334"/>
      <c r="O916" s="334"/>
      <c r="P916" s="334">
        <v>14</v>
      </c>
      <c r="Q916" s="317">
        <v>31</v>
      </c>
      <c r="R916" s="336">
        <f t="shared" si="75"/>
        <v>22.5</v>
      </c>
      <c r="S916" s="317">
        <v>64</v>
      </c>
      <c r="T916" s="317">
        <v>42</v>
      </c>
      <c r="U916" s="337">
        <f t="shared" si="76"/>
        <v>22</v>
      </c>
      <c r="V916" s="337">
        <f t="shared" si="77"/>
        <v>53</v>
      </c>
      <c r="W916" s="337">
        <f t="shared" si="78"/>
        <v>-30.5</v>
      </c>
      <c r="X916" s="318" t="s">
        <v>1550</v>
      </c>
      <c r="Y916" s="318" t="s">
        <v>1550</v>
      </c>
      <c r="Z916" s="318" t="s">
        <v>1630</v>
      </c>
      <c r="AA916" s="296">
        <f t="shared" si="79"/>
        <v>14.284031000000001</v>
      </c>
      <c r="AB916" s="309">
        <v>14284031</v>
      </c>
      <c r="AC916" s="309">
        <v>46294610</v>
      </c>
      <c r="AD916" s="295">
        <f t="shared" si="86"/>
        <v>80.5</v>
      </c>
      <c r="AE916" s="305">
        <v>80500000</v>
      </c>
      <c r="AF916" s="306">
        <f t="shared" si="12"/>
        <v>0.35710077500000004</v>
      </c>
      <c r="AG916" s="318"/>
      <c r="AH916" s="304"/>
      <c r="AI916" s="323" t="s">
        <v>2833</v>
      </c>
      <c r="AJ916" s="302"/>
    </row>
    <row r="917" spans="1:36">
      <c r="A917" s="332" t="s">
        <v>2841</v>
      </c>
      <c r="B917" s="305">
        <f t="shared" si="72"/>
        <v>126.069509</v>
      </c>
      <c r="C917" s="335">
        <f t="shared" si="82"/>
        <v>3.1517377249999998</v>
      </c>
      <c r="D917" s="294">
        <f t="shared" si="2"/>
        <v>3.1517377249999998</v>
      </c>
      <c r="E917" s="296">
        <v>40</v>
      </c>
      <c r="F917" s="296">
        <f t="shared" si="74"/>
        <v>38.543472999999999</v>
      </c>
      <c r="G917" s="297">
        <f t="shared" si="4"/>
        <v>0.3057319196824983</v>
      </c>
      <c r="H917" s="296">
        <f t="shared" si="5"/>
        <v>87.526035999999991</v>
      </c>
      <c r="I917" s="298">
        <f t="shared" si="6"/>
        <v>0.69426808031750165</v>
      </c>
      <c r="J917" s="309">
        <v>126069509</v>
      </c>
      <c r="K917" s="317">
        <v>2014</v>
      </c>
      <c r="L917" s="300" t="s">
        <v>18</v>
      </c>
      <c r="M917" s="334"/>
      <c r="N917" s="334"/>
      <c r="O917" s="334"/>
      <c r="P917" s="334">
        <v>17</v>
      </c>
      <c r="Q917" s="317">
        <v>36</v>
      </c>
      <c r="R917" s="336">
        <f t="shared" si="75"/>
        <v>26.5</v>
      </c>
      <c r="S917" s="317">
        <v>34</v>
      </c>
      <c r="T917" s="317">
        <v>30</v>
      </c>
      <c r="U917" s="337">
        <f t="shared" si="76"/>
        <v>4</v>
      </c>
      <c r="V917" s="337">
        <f t="shared" si="77"/>
        <v>32</v>
      </c>
      <c r="W917" s="337">
        <f t="shared" si="78"/>
        <v>-5.5</v>
      </c>
      <c r="X917" s="318" t="s">
        <v>1572</v>
      </c>
      <c r="Y917" s="318" t="s">
        <v>2121</v>
      </c>
      <c r="Z917" s="318" t="s">
        <v>1630</v>
      </c>
      <c r="AA917" s="296">
        <f t="shared" si="79"/>
        <v>14.608152</v>
      </c>
      <c r="AB917" s="309">
        <v>14608152</v>
      </c>
      <c r="AC917" s="309">
        <v>38543473</v>
      </c>
      <c r="AD917" s="295">
        <f t="shared" si="86"/>
        <v>87.526036000000005</v>
      </c>
      <c r="AE917" s="305">
        <v>87526036</v>
      </c>
      <c r="AF917" s="306">
        <f t="shared" si="12"/>
        <v>0.36520380000000002</v>
      </c>
      <c r="AG917" s="318"/>
      <c r="AH917" s="304"/>
      <c r="AI917" s="323" t="s">
        <v>2842</v>
      </c>
      <c r="AJ917" s="302"/>
    </row>
    <row r="918" spans="1:36">
      <c r="A918" s="332" t="s">
        <v>3449</v>
      </c>
      <c r="B918" s="305">
        <f t="shared" si="72"/>
        <v>86.408083000000005</v>
      </c>
      <c r="C918" s="335">
        <f t="shared" si="82"/>
        <v>2.1602020749999999</v>
      </c>
      <c r="D918" s="294">
        <f t="shared" si="2"/>
        <v>2.1602020749999999</v>
      </c>
      <c r="E918" s="296">
        <v>40</v>
      </c>
      <c r="F918" s="296">
        <f t="shared" si="74"/>
        <v>43.139299999999999</v>
      </c>
      <c r="G918" s="297">
        <f t="shared" si="4"/>
        <v>0.49925074717836287</v>
      </c>
      <c r="H918" s="296">
        <f t="shared" si="5"/>
        <v>43.268782999999999</v>
      </c>
      <c r="I918" s="298">
        <f t="shared" si="6"/>
        <v>0.50074925282163707</v>
      </c>
      <c r="J918" s="309">
        <v>86408083</v>
      </c>
      <c r="K918" s="317">
        <v>2014</v>
      </c>
      <c r="L918" s="300" t="s">
        <v>18</v>
      </c>
      <c r="M918" s="334"/>
      <c r="N918" s="334"/>
      <c r="O918" s="334"/>
      <c r="P918" s="334">
        <v>33</v>
      </c>
      <c r="Q918" s="317">
        <v>44</v>
      </c>
      <c r="R918" s="336">
        <f t="shared" si="75"/>
        <v>38.5</v>
      </c>
      <c r="S918" s="317">
        <v>40</v>
      </c>
      <c r="T918" s="317">
        <v>51</v>
      </c>
      <c r="U918" s="337">
        <f t="shared" si="76"/>
        <v>-11</v>
      </c>
      <c r="V918" s="337">
        <f t="shared" si="77"/>
        <v>45.5</v>
      </c>
      <c r="W918" s="337">
        <f t="shared" si="78"/>
        <v>-7</v>
      </c>
      <c r="X918" s="318" t="s">
        <v>1550</v>
      </c>
      <c r="Y918" s="318" t="s">
        <v>3450</v>
      </c>
      <c r="Z918" s="318" t="s">
        <v>1630</v>
      </c>
      <c r="AA918" s="296">
        <f t="shared" si="79"/>
        <v>16.797384999999998</v>
      </c>
      <c r="AB918" s="309">
        <v>16797385</v>
      </c>
      <c r="AC918" s="309">
        <v>43139300</v>
      </c>
      <c r="AD918" s="295">
        <f t="shared" si="86"/>
        <v>43.268782999999999</v>
      </c>
      <c r="AE918" s="305">
        <v>43268783</v>
      </c>
      <c r="AF918" s="306">
        <f t="shared" si="12"/>
        <v>0.41993462499999995</v>
      </c>
      <c r="AG918" s="318"/>
      <c r="AH918" s="304"/>
      <c r="AI918" s="323" t="s">
        <v>3451</v>
      </c>
      <c r="AJ918" s="302"/>
    </row>
    <row r="919" spans="1:36">
      <c r="A919" s="332" t="s">
        <v>3803</v>
      </c>
      <c r="B919" s="305">
        <f t="shared" si="72"/>
        <v>67.347013000000004</v>
      </c>
      <c r="C919" s="335">
        <f t="shared" si="82"/>
        <v>1.6836753250000001</v>
      </c>
      <c r="D919" s="294">
        <f t="shared" si="2"/>
        <v>1.6836753250000001</v>
      </c>
      <c r="E919" s="296">
        <v>40</v>
      </c>
      <c r="F919" s="296">
        <f t="shared" si="74"/>
        <v>47.047013</v>
      </c>
      <c r="G919" s="297">
        <f t="shared" si="4"/>
        <v>0.69857608978144281</v>
      </c>
      <c r="H919" s="296">
        <f t="shared" si="5"/>
        <v>20.3</v>
      </c>
      <c r="I919" s="298">
        <f t="shared" si="6"/>
        <v>0.30142391021855713</v>
      </c>
      <c r="J919" s="309">
        <v>67347013</v>
      </c>
      <c r="K919" s="317">
        <v>2014</v>
      </c>
      <c r="L919" s="300" t="s">
        <v>18</v>
      </c>
      <c r="M919" s="334"/>
      <c r="N919" s="334"/>
      <c r="O919" s="334"/>
      <c r="P919" s="334">
        <v>53</v>
      </c>
      <c r="Q919" s="317">
        <v>54</v>
      </c>
      <c r="R919" s="336">
        <f t="shared" si="75"/>
        <v>53.5</v>
      </c>
      <c r="S919" s="317">
        <v>63</v>
      </c>
      <c r="T919" s="317">
        <v>69</v>
      </c>
      <c r="U919" s="337">
        <f t="shared" si="76"/>
        <v>-6</v>
      </c>
      <c r="V919" s="337">
        <f t="shared" si="77"/>
        <v>66</v>
      </c>
      <c r="W919" s="337">
        <f t="shared" si="78"/>
        <v>-12.5</v>
      </c>
      <c r="X919" s="318" t="s">
        <v>1641</v>
      </c>
      <c r="Y919" s="318" t="s">
        <v>3804</v>
      </c>
      <c r="Z919" s="318" t="s">
        <v>1541</v>
      </c>
      <c r="AA919" s="296">
        <f t="shared" si="79"/>
        <v>13.319371</v>
      </c>
      <c r="AB919" s="309">
        <v>13319371</v>
      </c>
      <c r="AC919" s="309">
        <v>47047013</v>
      </c>
      <c r="AD919" s="295">
        <f t="shared" si="86"/>
        <v>20.3</v>
      </c>
      <c r="AE919" s="305">
        <v>20300000</v>
      </c>
      <c r="AF919" s="306">
        <f t="shared" si="12"/>
        <v>0.332984275</v>
      </c>
      <c r="AG919" s="318"/>
      <c r="AH919" s="304"/>
      <c r="AI919" s="323" t="s">
        <v>3805</v>
      </c>
      <c r="AJ919" s="302"/>
    </row>
    <row r="920" spans="1:36">
      <c r="A920" s="332" t="s">
        <v>3094</v>
      </c>
      <c r="B920" s="305">
        <f t="shared" si="72"/>
        <v>113.307962</v>
      </c>
      <c r="C920" s="335">
        <f t="shared" si="82"/>
        <v>2.6978086190476191</v>
      </c>
      <c r="D920" s="294">
        <f t="shared" si="2"/>
        <v>2.6978086190476191</v>
      </c>
      <c r="E920" s="296">
        <v>42</v>
      </c>
      <c r="F920" s="296">
        <f t="shared" si="74"/>
        <v>64.251541000000003</v>
      </c>
      <c r="G920" s="297">
        <f t="shared" si="4"/>
        <v>0.56705230476213142</v>
      </c>
      <c r="H920" s="296">
        <f t="shared" si="5"/>
        <v>49.056421</v>
      </c>
      <c r="I920" s="298">
        <f t="shared" si="6"/>
        <v>0.43294769523786863</v>
      </c>
      <c r="J920" s="309">
        <v>113307962</v>
      </c>
      <c r="K920" s="317">
        <v>2014</v>
      </c>
      <c r="L920" s="300" t="s">
        <v>18</v>
      </c>
      <c r="M920" s="334"/>
      <c r="N920" s="334"/>
      <c r="O920" s="334"/>
      <c r="P920" s="334">
        <v>10</v>
      </c>
      <c r="Q920" s="317">
        <v>37</v>
      </c>
      <c r="R920" s="336">
        <f t="shared" si="75"/>
        <v>23.5</v>
      </c>
      <c r="S920" s="317">
        <v>45</v>
      </c>
      <c r="T920" s="317">
        <v>42</v>
      </c>
      <c r="U920" s="337">
        <f t="shared" si="76"/>
        <v>3</v>
      </c>
      <c r="V920" s="337">
        <f t="shared" si="77"/>
        <v>43.5</v>
      </c>
      <c r="W920" s="337">
        <f t="shared" si="78"/>
        <v>-20</v>
      </c>
      <c r="X920" s="318" t="s">
        <v>1701</v>
      </c>
      <c r="Y920" s="318" t="s">
        <v>2256</v>
      </c>
      <c r="Z920" s="318" t="s">
        <v>1541</v>
      </c>
      <c r="AA920" s="296">
        <f t="shared" si="79"/>
        <v>19.422999999999998</v>
      </c>
      <c r="AB920" s="309">
        <v>19423000</v>
      </c>
      <c r="AC920" s="309">
        <v>64251541</v>
      </c>
      <c r="AD920" s="295">
        <f t="shared" si="86"/>
        <v>49.056421</v>
      </c>
      <c r="AE920" s="305">
        <v>49056421</v>
      </c>
      <c r="AF920" s="306">
        <f t="shared" si="12"/>
        <v>0.46245238095238089</v>
      </c>
      <c r="AG920" s="318"/>
      <c r="AH920" s="304"/>
      <c r="AI920" s="323" t="s">
        <v>3095</v>
      </c>
      <c r="AJ920" s="302"/>
    </row>
    <row r="921" spans="1:36">
      <c r="A921" s="332" t="s">
        <v>3189</v>
      </c>
      <c r="B921" s="305">
        <f t="shared" si="72"/>
        <v>106.645357</v>
      </c>
      <c r="C921" s="335">
        <f t="shared" si="82"/>
        <v>2.5391751666666669</v>
      </c>
      <c r="D921" s="294">
        <f t="shared" si="2"/>
        <v>2.5391751666666669</v>
      </c>
      <c r="E921" s="296">
        <v>42</v>
      </c>
      <c r="F921" s="296">
        <f t="shared" si="74"/>
        <v>54.445357000000001</v>
      </c>
      <c r="G921" s="297">
        <f t="shared" si="4"/>
        <v>0.51052721404458334</v>
      </c>
      <c r="H921" s="296">
        <f t="shared" si="5"/>
        <v>52.2</v>
      </c>
      <c r="I921" s="298">
        <f t="shared" si="6"/>
        <v>0.48947278595541671</v>
      </c>
      <c r="J921" s="309">
        <v>106645357</v>
      </c>
      <c r="K921" s="317">
        <v>2014</v>
      </c>
      <c r="L921" s="300" t="s">
        <v>18</v>
      </c>
      <c r="M921" s="334"/>
      <c r="N921" s="334"/>
      <c r="O921" s="334"/>
      <c r="P921" s="334">
        <v>35</v>
      </c>
      <c r="Q921" s="317">
        <v>40</v>
      </c>
      <c r="R921" s="336">
        <f t="shared" si="75"/>
        <v>37.5</v>
      </c>
      <c r="S921" s="317">
        <v>50</v>
      </c>
      <c r="T921" s="317">
        <v>62</v>
      </c>
      <c r="U921" s="337">
        <f t="shared" si="76"/>
        <v>-12</v>
      </c>
      <c r="V921" s="337">
        <f t="shared" si="77"/>
        <v>56</v>
      </c>
      <c r="W921" s="337">
        <f t="shared" si="78"/>
        <v>-18.5</v>
      </c>
      <c r="X921" s="318" t="s">
        <v>1550</v>
      </c>
      <c r="Y921" s="318" t="s">
        <v>2343</v>
      </c>
      <c r="Z921" s="318" t="s">
        <v>1557</v>
      </c>
      <c r="AA921" s="296">
        <f t="shared" si="79"/>
        <v>15.457418000000001</v>
      </c>
      <c r="AB921" s="309">
        <v>15457418</v>
      </c>
      <c r="AC921" s="309">
        <v>54445357</v>
      </c>
      <c r="AD921" s="295">
        <f t="shared" si="86"/>
        <v>52.2</v>
      </c>
      <c r="AE921" s="305">
        <v>52200000</v>
      </c>
      <c r="AF921" s="306">
        <f t="shared" si="12"/>
        <v>0.36803376190476189</v>
      </c>
      <c r="AG921" s="318"/>
      <c r="AH921" s="304"/>
      <c r="AI921" s="323" t="s">
        <v>3190</v>
      </c>
      <c r="AJ921" s="302"/>
    </row>
    <row r="922" spans="1:36">
      <c r="A922" s="332" t="s">
        <v>4855</v>
      </c>
      <c r="B922" s="305">
        <f t="shared" si="72"/>
        <v>11.305175</v>
      </c>
      <c r="C922" s="335">
        <f t="shared" si="82"/>
        <v>0.26291104651162789</v>
      </c>
      <c r="D922" s="294">
        <f t="shared" si="2"/>
        <v>0.26291104651162789</v>
      </c>
      <c r="E922" s="296">
        <v>43</v>
      </c>
      <c r="F922" s="296">
        <f t="shared" si="74"/>
        <v>6.105175</v>
      </c>
      <c r="G922" s="297">
        <f t="shared" si="4"/>
        <v>0.54003365715258722</v>
      </c>
      <c r="H922" s="296">
        <f t="shared" si="5"/>
        <v>5.2</v>
      </c>
      <c r="I922" s="298">
        <f t="shared" si="6"/>
        <v>0.45996634284741278</v>
      </c>
      <c r="J922" s="309">
        <v>11305175</v>
      </c>
      <c r="K922" s="317">
        <v>2014</v>
      </c>
      <c r="L922" s="300" t="s">
        <v>18</v>
      </c>
      <c r="M922" s="334"/>
      <c r="N922" s="334"/>
      <c r="O922" s="334"/>
      <c r="P922" s="334">
        <v>53</v>
      </c>
      <c r="Q922" s="317">
        <v>52</v>
      </c>
      <c r="R922" s="336">
        <f t="shared" si="75"/>
        <v>52.5</v>
      </c>
      <c r="S922" s="317">
        <v>50</v>
      </c>
      <c r="T922" s="317">
        <v>61</v>
      </c>
      <c r="U922" s="337">
        <f t="shared" si="76"/>
        <v>-11</v>
      </c>
      <c r="V922" s="337">
        <f t="shared" si="77"/>
        <v>55.5</v>
      </c>
      <c r="W922" s="337">
        <f t="shared" si="78"/>
        <v>-3</v>
      </c>
      <c r="X922" s="318" t="s">
        <v>1550</v>
      </c>
      <c r="Y922" s="318" t="s">
        <v>1550</v>
      </c>
      <c r="Z922" s="318" t="s">
        <v>1547</v>
      </c>
      <c r="AA922" s="296">
        <f t="shared" si="79"/>
        <v>1.7946660000000001</v>
      </c>
      <c r="AB922" s="309">
        <v>1794666</v>
      </c>
      <c r="AC922" s="309">
        <v>6105175</v>
      </c>
      <c r="AD922" s="295">
        <f t="shared" si="86"/>
        <v>5.2</v>
      </c>
      <c r="AE922" s="305">
        <v>5200000</v>
      </c>
      <c r="AF922" s="306">
        <f t="shared" si="12"/>
        <v>4.1736418604651167E-2</v>
      </c>
      <c r="AG922" s="318"/>
      <c r="AH922" s="304"/>
      <c r="AI922" s="323" t="s">
        <v>4856</v>
      </c>
      <c r="AJ922" s="302"/>
    </row>
    <row r="923" spans="1:36">
      <c r="A923" s="332" t="s">
        <v>3630</v>
      </c>
      <c r="B923" s="305">
        <f t="shared" si="72"/>
        <v>86.165645999999995</v>
      </c>
      <c r="C923" s="335">
        <f t="shared" si="82"/>
        <v>1.9147921333333333</v>
      </c>
      <c r="D923" s="294">
        <f t="shared" si="2"/>
        <v>1.9147921333333333</v>
      </c>
      <c r="E923" s="296">
        <v>45</v>
      </c>
      <c r="F923" s="296">
        <f t="shared" si="74"/>
        <v>14.904384</v>
      </c>
      <c r="G923" s="297">
        <f t="shared" si="4"/>
        <v>0.17297362338582131</v>
      </c>
      <c r="H923" s="296">
        <f t="shared" si="5"/>
        <v>71.261261999999988</v>
      </c>
      <c r="I923" s="298">
        <f t="shared" si="6"/>
        <v>0.82702637661417866</v>
      </c>
      <c r="J923" s="309">
        <v>86165646</v>
      </c>
      <c r="K923" s="317">
        <v>2014</v>
      </c>
      <c r="L923" s="300" t="s">
        <v>18</v>
      </c>
      <c r="M923" s="334"/>
      <c r="N923" s="334"/>
      <c r="O923" s="334"/>
      <c r="P923" s="334">
        <v>43</v>
      </c>
      <c r="Q923" s="317">
        <v>45</v>
      </c>
      <c r="R923" s="336">
        <f t="shared" si="75"/>
        <v>44</v>
      </c>
      <c r="S923" s="317">
        <v>57</v>
      </c>
      <c r="T923" s="317">
        <v>49</v>
      </c>
      <c r="U923" s="337">
        <f t="shared" si="76"/>
        <v>8</v>
      </c>
      <c r="V923" s="337">
        <f t="shared" si="77"/>
        <v>53</v>
      </c>
      <c r="W923" s="337">
        <f t="shared" si="78"/>
        <v>-9</v>
      </c>
      <c r="X923" s="304" t="s">
        <v>1612</v>
      </c>
      <c r="Y923" s="318" t="s">
        <v>3631</v>
      </c>
      <c r="Z923" s="318" t="s">
        <v>1557</v>
      </c>
      <c r="AA923" s="296">
        <f t="shared" si="79"/>
        <v>6.4698570000000002</v>
      </c>
      <c r="AB923" s="309">
        <v>6469857</v>
      </c>
      <c r="AC923" s="309">
        <v>14904384</v>
      </c>
      <c r="AD923" s="295">
        <f t="shared" si="86"/>
        <v>71.261262000000002</v>
      </c>
      <c r="AE923" s="305">
        <v>71261262</v>
      </c>
      <c r="AF923" s="306">
        <f t="shared" si="12"/>
        <v>0.1437746</v>
      </c>
      <c r="AG923" s="318"/>
      <c r="AH923" s="304"/>
      <c r="AI923" s="323" t="s">
        <v>3632</v>
      </c>
      <c r="AJ923" s="302"/>
    </row>
    <row r="924" spans="1:36">
      <c r="A924" s="333" t="s">
        <v>26</v>
      </c>
      <c r="B924" s="305">
        <f t="shared" si="72"/>
        <v>331.33387599999998</v>
      </c>
      <c r="C924" s="335">
        <f t="shared" si="82"/>
        <v>6.6266775200000003</v>
      </c>
      <c r="D924" s="294">
        <f t="shared" si="2"/>
        <v>6.6266775200000003</v>
      </c>
      <c r="E924" s="296">
        <v>50</v>
      </c>
      <c r="F924" s="296">
        <f t="shared" si="74"/>
        <v>191.719337</v>
      </c>
      <c r="G924" s="297">
        <f t="shared" si="4"/>
        <v>0.57862884204451226</v>
      </c>
      <c r="H924" s="296">
        <f t="shared" si="5"/>
        <v>139.61453900000001</v>
      </c>
      <c r="I924" s="298">
        <f t="shared" si="6"/>
        <v>0.4213711579554878</v>
      </c>
      <c r="J924" s="309">
        <v>331333876</v>
      </c>
      <c r="K924" s="317">
        <v>2014</v>
      </c>
      <c r="L924" s="300" t="s">
        <v>18</v>
      </c>
      <c r="M924" s="334"/>
      <c r="N924" s="334"/>
      <c r="O924" s="334"/>
      <c r="P924" s="334">
        <v>85</v>
      </c>
      <c r="Q924" s="317">
        <v>71</v>
      </c>
      <c r="R924" s="336">
        <f t="shared" si="75"/>
        <v>78</v>
      </c>
      <c r="S924" s="317">
        <v>78</v>
      </c>
      <c r="T924" s="317">
        <v>74</v>
      </c>
      <c r="U924" s="337">
        <f t="shared" si="76"/>
        <v>4</v>
      </c>
      <c r="V924" s="337">
        <f t="shared" si="77"/>
        <v>76</v>
      </c>
      <c r="W924" s="337">
        <f t="shared" si="78"/>
        <v>2</v>
      </c>
      <c r="X924" s="318" t="s">
        <v>1609</v>
      </c>
      <c r="Y924" s="318" t="s">
        <v>1965</v>
      </c>
      <c r="Z924" s="318" t="s">
        <v>1541</v>
      </c>
      <c r="AA924" s="296">
        <f t="shared" si="79"/>
        <v>57.071444999999997</v>
      </c>
      <c r="AB924" s="309">
        <v>57071445</v>
      </c>
      <c r="AC924" s="309">
        <v>191719337</v>
      </c>
      <c r="AD924" s="295">
        <f t="shared" si="86"/>
        <v>139.61453900000001</v>
      </c>
      <c r="AE924" s="305">
        <v>139614539</v>
      </c>
      <c r="AF924" s="306">
        <f t="shared" si="12"/>
        <v>1.1414289</v>
      </c>
      <c r="AG924" s="318"/>
      <c r="AH924" s="304"/>
      <c r="AI924" s="323" t="s">
        <v>2033</v>
      </c>
      <c r="AJ924" s="302"/>
    </row>
    <row r="925" spans="1:36">
      <c r="A925" s="333" t="s">
        <v>2335</v>
      </c>
      <c r="B925" s="305">
        <f t="shared" si="72"/>
        <v>222.80959999999999</v>
      </c>
      <c r="C925" s="335">
        <f t="shared" si="82"/>
        <v>4.4561919999999997</v>
      </c>
      <c r="D925" s="294">
        <f t="shared" si="2"/>
        <v>4.4561919999999997</v>
      </c>
      <c r="E925" s="296">
        <v>50</v>
      </c>
      <c r="F925" s="296">
        <f t="shared" si="74"/>
        <v>92.168599999999998</v>
      </c>
      <c r="G925" s="297">
        <f t="shared" si="4"/>
        <v>0.41366529987935891</v>
      </c>
      <c r="H925" s="296">
        <f t="shared" si="5"/>
        <v>130.64099999999999</v>
      </c>
      <c r="I925" s="298">
        <f t="shared" si="6"/>
        <v>0.58633470012064115</v>
      </c>
      <c r="J925" s="309">
        <v>222809600</v>
      </c>
      <c r="K925" s="317">
        <v>2014</v>
      </c>
      <c r="L925" s="300" t="s">
        <v>18</v>
      </c>
      <c r="M925" s="334"/>
      <c r="N925" s="334"/>
      <c r="O925" s="334"/>
      <c r="P925" s="334">
        <v>60</v>
      </c>
      <c r="Q925" s="317">
        <v>56</v>
      </c>
      <c r="R925" s="336">
        <f t="shared" si="75"/>
        <v>58</v>
      </c>
      <c r="S925" s="317">
        <v>64</v>
      </c>
      <c r="T925" s="317">
        <v>71</v>
      </c>
      <c r="U925" s="337">
        <f t="shared" si="76"/>
        <v>-7</v>
      </c>
      <c r="V925" s="337">
        <f t="shared" si="77"/>
        <v>67.5</v>
      </c>
      <c r="W925" s="337">
        <f t="shared" si="78"/>
        <v>-9.5</v>
      </c>
      <c r="X925" s="318" t="s">
        <v>1609</v>
      </c>
      <c r="Y925" s="318" t="s">
        <v>2336</v>
      </c>
      <c r="Z925" s="318" t="s">
        <v>1630</v>
      </c>
      <c r="AA925" s="296">
        <f t="shared" si="79"/>
        <v>28.875634999999999</v>
      </c>
      <c r="AB925" s="309">
        <v>28875635</v>
      </c>
      <c r="AC925" s="309">
        <v>92168600</v>
      </c>
      <c r="AD925" s="295">
        <f t="shared" si="86"/>
        <v>130.64099999999999</v>
      </c>
      <c r="AE925" s="305">
        <v>130641000</v>
      </c>
      <c r="AF925" s="306">
        <f t="shared" si="12"/>
        <v>0.57751269999999999</v>
      </c>
      <c r="AG925" s="318"/>
      <c r="AH925" s="304"/>
      <c r="AI925" s="323" t="s">
        <v>2337</v>
      </c>
      <c r="AJ925" s="302"/>
    </row>
    <row r="926" spans="1:36">
      <c r="A926" s="333" t="s">
        <v>2458</v>
      </c>
      <c r="B926" s="305">
        <f t="shared" si="72"/>
        <v>204.30237199999999</v>
      </c>
      <c r="C926" s="335">
        <f t="shared" si="82"/>
        <v>4.0860474399999998</v>
      </c>
      <c r="D926" s="294">
        <f t="shared" si="2"/>
        <v>4.0860474399999998</v>
      </c>
      <c r="E926" s="296">
        <v>50</v>
      </c>
      <c r="F926" s="296">
        <f t="shared" si="74"/>
        <v>128.00237200000001</v>
      </c>
      <c r="G926" s="297">
        <f t="shared" si="4"/>
        <v>0.62653394939536</v>
      </c>
      <c r="H926" s="296">
        <f t="shared" si="5"/>
        <v>76.3</v>
      </c>
      <c r="I926" s="298">
        <f t="shared" si="6"/>
        <v>0.37346605060464005</v>
      </c>
      <c r="J926" s="309">
        <v>204302372</v>
      </c>
      <c r="K926" s="317">
        <v>2014</v>
      </c>
      <c r="L926" s="300" t="s">
        <v>18</v>
      </c>
      <c r="M926" s="334"/>
      <c r="N926" s="334"/>
      <c r="O926" s="334"/>
      <c r="P926" s="334">
        <v>71</v>
      </c>
      <c r="Q926" s="317">
        <v>69</v>
      </c>
      <c r="R926" s="336">
        <f t="shared" si="75"/>
        <v>70</v>
      </c>
      <c r="S926" s="317">
        <v>51</v>
      </c>
      <c r="T926" s="317">
        <v>61</v>
      </c>
      <c r="U926" s="337">
        <f t="shared" si="76"/>
        <v>-10</v>
      </c>
      <c r="V926" s="337">
        <f t="shared" si="77"/>
        <v>56</v>
      </c>
      <c r="W926" s="337">
        <f t="shared" si="78"/>
        <v>14</v>
      </c>
      <c r="X926" s="318" t="s">
        <v>1701</v>
      </c>
      <c r="Y926" s="318" t="s">
        <v>2459</v>
      </c>
      <c r="Z926" s="318" t="s">
        <v>1541</v>
      </c>
      <c r="AA926" s="296">
        <f t="shared" si="79"/>
        <v>31.051922999999999</v>
      </c>
      <c r="AB926" s="309">
        <v>31051923</v>
      </c>
      <c r="AC926" s="309">
        <v>128002372</v>
      </c>
      <c r="AD926" s="295">
        <f t="shared" si="86"/>
        <v>76.3</v>
      </c>
      <c r="AE926" s="305">
        <v>76300000</v>
      </c>
      <c r="AF926" s="306">
        <f t="shared" si="12"/>
        <v>0.62103845999999996</v>
      </c>
      <c r="AG926" s="318"/>
      <c r="AH926" s="304"/>
      <c r="AI926" s="323" t="s">
        <v>2460</v>
      </c>
      <c r="AJ926" s="302"/>
    </row>
    <row r="927" spans="1:36">
      <c r="A927" s="332" t="s">
        <v>2812</v>
      </c>
      <c r="B927" s="305">
        <f t="shared" si="72"/>
        <v>160.602194</v>
      </c>
      <c r="C927" s="335">
        <f t="shared" si="82"/>
        <v>3.21204388</v>
      </c>
      <c r="D927" s="294">
        <f t="shared" si="2"/>
        <v>3.21204388</v>
      </c>
      <c r="E927" s="296">
        <v>50</v>
      </c>
      <c r="F927" s="296">
        <f t="shared" si="74"/>
        <v>47.602193999999997</v>
      </c>
      <c r="G927" s="297">
        <f t="shared" si="4"/>
        <v>0.29639815505882816</v>
      </c>
      <c r="H927" s="296">
        <f t="shared" si="5"/>
        <v>113</v>
      </c>
      <c r="I927" s="298">
        <f t="shared" si="6"/>
        <v>0.70360184494117184</v>
      </c>
      <c r="J927" s="309">
        <v>160602194</v>
      </c>
      <c r="K927" s="317">
        <v>2014</v>
      </c>
      <c r="L927" s="300" t="s">
        <v>18</v>
      </c>
      <c r="M927" s="334"/>
      <c r="N927" s="334"/>
      <c r="O927" s="334"/>
      <c r="P927" s="334">
        <v>22</v>
      </c>
      <c r="Q927" s="317">
        <v>44</v>
      </c>
      <c r="R927" s="336">
        <f t="shared" si="75"/>
        <v>33</v>
      </c>
      <c r="S927" s="317">
        <v>43</v>
      </c>
      <c r="T927" s="317">
        <v>52</v>
      </c>
      <c r="U927" s="337">
        <f t="shared" si="76"/>
        <v>-9</v>
      </c>
      <c r="V927" s="337">
        <f t="shared" si="77"/>
        <v>47.5</v>
      </c>
      <c r="W927" s="337">
        <f t="shared" si="78"/>
        <v>-14.5</v>
      </c>
      <c r="X927" s="318" t="s">
        <v>1609</v>
      </c>
      <c r="Y927" s="318" t="s">
        <v>2189</v>
      </c>
      <c r="Z927" s="318" t="s">
        <v>1630</v>
      </c>
      <c r="AA927" s="296">
        <f t="shared" si="79"/>
        <v>17.346426999999998</v>
      </c>
      <c r="AB927" s="309">
        <v>17346427</v>
      </c>
      <c r="AC927" s="309">
        <v>47602194</v>
      </c>
      <c r="AD927" s="295">
        <f t="shared" si="86"/>
        <v>113</v>
      </c>
      <c r="AE927" s="305">
        <v>113000000</v>
      </c>
      <c r="AF927" s="306">
        <f t="shared" si="12"/>
        <v>0.34692853999999995</v>
      </c>
      <c r="AG927" s="318"/>
      <c r="AH927" s="304"/>
      <c r="AI927" s="323" t="s">
        <v>2813</v>
      </c>
      <c r="AJ927" s="302"/>
    </row>
    <row r="928" spans="1:36">
      <c r="A928" s="332" t="s">
        <v>2932</v>
      </c>
      <c r="B928" s="305">
        <f t="shared" si="72"/>
        <v>151.16578699999999</v>
      </c>
      <c r="C928" s="335">
        <f t="shared" si="82"/>
        <v>3.0233157400000001</v>
      </c>
      <c r="D928" s="294">
        <f t="shared" si="2"/>
        <v>3.0233157400000001</v>
      </c>
      <c r="E928" s="296">
        <v>50</v>
      </c>
      <c r="F928" s="296">
        <f t="shared" si="74"/>
        <v>59.165787000000002</v>
      </c>
      <c r="G928" s="297">
        <f t="shared" si="4"/>
        <v>0.39139667893238306</v>
      </c>
      <c r="H928" s="296">
        <f t="shared" si="5"/>
        <v>91.999999999999986</v>
      </c>
      <c r="I928" s="298">
        <f t="shared" si="6"/>
        <v>0.60860332106761694</v>
      </c>
      <c r="J928" s="309">
        <v>151165787</v>
      </c>
      <c r="K928" s="317">
        <v>2014</v>
      </c>
      <c r="L928" s="300" t="s">
        <v>18</v>
      </c>
      <c r="M928" s="334"/>
      <c r="N928" s="334"/>
      <c r="O928" s="334"/>
      <c r="P928" s="334">
        <v>44</v>
      </c>
      <c r="Q928" s="317">
        <v>48</v>
      </c>
      <c r="R928" s="336">
        <f t="shared" si="75"/>
        <v>46</v>
      </c>
      <c r="S928" s="317">
        <v>57</v>
      </c>
      <c r="T928" s="317">
        <v>59</v>
      </c>
      <c r="U928" s="337">
        <f t="shared" si="76"/>
        <v>-2</v>
      </c>
      <c r="V928" s="337">
        <f t="shared" si="77"/>
        <v>58</v>
      </c>
      <c r="W928" s="337">
        <f t="shared" si="78"/>
        <v>-12</v>
      </c>
      <c r="X928" s="318" t="s">
        <v>1701</v>
      </c>
      <c r="Y928" s="318" t="s">
        <v>2256</v>
      </c>
      <c r="Z928" s="318" t="s">
        <v>1557</v>
      </c>
      <c r="AA928" s="296">
        <f t="shared" si="79"/>
        <v>17.509406999999999</v>
      </c>
      <c r="AB928" s="309">
        <v>17509407</v>
      </c>
      <c r="AC928" s="309">
        <v>59165787</v>
      </c>
      <c r="AD928" s="295">
        <f t="shared" si="86"/>
        <v>92</v>
      </c>
      <c r="AE928" s="305">
        <v>92000000</v>
      </c>
      <c r="AF928" s="306">
        <f t="shared" si="12"/>
        <v>0.35018813999999998</v>
      </c>
      <c r="AG928" s="318"/>
      <c r="AH928" s="304"/>
      <c r="AI928" s="323" t="s">
        <v>2933</v>
      </c>
      <c r="AJ928" s="302"/>
    </row>
    <row r="929" spans="1:36">
      <c r="A929" s="332" t="s">
        <v>3609</v>
      </c>
      <c r="B929" s="305">
        <f t="shared" si="72"/>
        <v>97.437106</v>
      </c>
      <c r="C929" s="335">
        <f t="shared" si="82"/>
        <v>1.9487421199999999</v>
      </c>
      <c r="D929" s="294">
        <f t="shared" si="2"/>
        <v>1.9487421199999999</v>
      </c>
      <c r="E929" s="296">
        <v>50</v>
      </c>
      <c r="F929" s="296">
        <f t="shared" si="74"/>
        <v>50.151542999999997</v>
      </c>
      <c r="G929" s="297">
        <f t="shared" si="4"/>
        <v>0.51470682021282521</v>
      </c>
      <c r="H929" s="296">
        <f t="shared" si="5"/>
        <v>47.285105999999999</v>
      </c>
      <c r="I929" s="298">
        <f t="shared" si="6"/>
        <v>0.48528848958219262</v>
      </c>
      <c r="J929" s="309">
        <v>97437106</v>
      </c>
      <c r="K929" s="317">
        <v>2014</v>
      </c>
      <c r="L929" s="300" t="s">
        <v>18</v>
      </c>
      <c r="M929" s="334"/>
      <c r="N929" s="334"/>
      <c r="O929" s="334"/>
      <c r="P929" s="334">
        <v>82</v>
      </c>
      <c r="Q929" s="317">
        <v>67</v>
      </c>
      <c r="R929" s="336">
        <f t="shared" si="75"/>
        <v>74.5</v>
      </c>
      <c r="S929" s="317">
        <v>78</v>
      </c>
      <c r="T929" s="317">
        <v>73</v>
      </c>
      <c r="U929" s="337">
        <f t="shared" si="76"/>
        <v>5</v>
      </c>
      <c r="V929" s="337">
        <f t="shared" si="77"/>
        <v>75.5</v>
      </c>
      <c r="W929" s="337">
        <f t="shared" si="78"/>
        <v>-1</v>
      </c>
      <c r="X929" s="318" t="s">
        <v>1701</v>
      </c>
      <c r="Y929" s="318" t="s">
        <v>3610</v>
      </c>
      <c r="Z929" s="318" t="s">
        <v>1630</v>
      </c>
      <c r="AA929" s="296">
        <f t="shared" si="79"/>
        <v>17.005217999999999</v>
      </c>
      <c r="AB929" s="309">
        <v>17005218</v>
      </c>
      <c r="AC929" s="309">
        <v>50151543</v>
      </c>
      <c r="AD929" s="295">
        <f t="shared" si="86"/>
        <v>47.285105999999999</v>
      </c>
      <c r="AE929" s="305">
        <v>47285106</v>
      </c>
      <c r="AF929" s="306">
        <f t="shared" si="12"/>
        <v>0.34010435999999999</v>
      </c>
      <c r="AG929" s="318"/>
      <c r="AH929" s="304"/>
      <c r="AI929" s="323" t="s">
        <v>3611</v>
      </c>
      <c r="AJ929" s="302"/>
    </row>
    <row r="930" spans="1:36">
      <c r="A930" s="332" t="s">
        <v>3811</v>
      </c>
      <c r="B930" s="305">
        <f t="shared" si="72"/>
        <v>83.719387999999995</v>
      </c>
      <c r="C930" s="335">
        <f t="shared" si="82"/>
        <v>1.6743877599999999</v>
      </c>
      <c r="D930" s="294">
        <f t="shared" si="2"/>
        <v>1.6743877599999999</v>
      </c>
      <c r="E930" s="296">
        <v>50</v>
      </c>
      <c r="F930" s="296">
        <f t="shared" si="74"/>
        <v>47.119388000000001</v>
      </c>
      <c r="G930" s="297">
        <f t="shared" si="4"/>
        <v>0.56282528008924293</v>
      </c>
      <c r="H930" s="296">
        <f t="shared" si="5"/>
        <v>36.6</v>
      </c>
      <c r="I930" s="298">
        <f t="shared" si="6"/>
        <v>0.43717471991075713</v>
      </c>
      <c r="J930" s="309">
        <v>83719388</v>
      </c>
      <c r="K930" s="317">
        <v>2014</v>
      </c>
      <c r="L930" s="300" t="s">
        <v>18</v>
      </c>
      <c r="M930" s="334"/>
      <c r="N930" s="334"/>
      <c r="O930" s="334"/>
      <c r="P930" s="334">
        <v>47</v>
      </c>
      <c r="Q930" s="317">
        <v>48</v>
      </c>
      <c r="R930" s="336">
        <f t="shared" si="75"/>
        <v>47.5</v>
      </c>
      <c r="S930" s="317">
        <v>73</v>
      </c>
      <c r="T930" s="317">
        <v>71</v>
      </c>
      <c r="U930" s="337">
        <f t="shared" si="76"/>
        <v>2</v>
      </c>
      <c r="V930" s="337">
        <f t="shared" si="77"/>
        <v>72</v>
      </c>
      <c r="W930" s="337">
        <f t="shared" si="78"/>
        <v>-24.5</v>
      </c>
      <c r="X930" s="318" t="s">
        <v>1572</v>
      </c>
      <c r="Y930" s="318" t="s">
        <v>1572</v>
      </c>
      <c r="Z930" s="318" t="s">
        <v>1630</v>
      </c>
      <c r="AA930" s="296">
        <f t="shared" si="79"/>
        <v>13.116225999999999</v>
      </c>
      <c r="AB930" s="309">
        <v>13116226</v>
      </c>
      <c r="AC930" s="309">
        <v>47119388</v>
      </c>
      <c r="AD930" s="295">
        <f t="shared" si="86"/>
        <v>36.6</v>
      </c>
      <c r="AE930" s="305">
        <v>36600000</v>
      </c>
      <c r="AF930" s="306">
        <f t="shared" si="12"/>
        <v>0.26232452000000001</v>
      </c>
      <c r="AG930" s="318"/>
      <c r="AH930" s="304"/>
      <c r="AI930" s="323" t="s">
        <v>3812</v>
      </c>
      <c r="AJ930" s="302"/>
    </row>
    <row r="931" spans="1:36">
      <c r="A931" s="332" t="s">
        <v>3869</v>
      </c>
      <c r="B931" s="305">
        <f t="shared" si="72"/>
        <v>80.383112999999994</v>
      </c>
      <c r="C931" s="335">
        <f t="shared" si="82"/>
        <v>1.6076622599999999</v>
      </c>
      <c r="D931" s="294">
        <f t="shared" si="2"/>
        <v>1.6076622599999999</v>
      </c>
      <c r="E931" s="296">
        <v>50</v>
      </c>
      <c r="F931" s="296">
        <f t="shared" si="74"/>
        <v>51.183112999999999</v>
      </c>
      <c r="G931" s="297">
        <f t="shared" si="4"/>
        <v>0.63673962216417279</v>
      </c>
      <c r="H931" s="296">
        <f t="shared" si="5"/>
        <v>29.199999999999996</v>
      </c>
      <c r="I931" s="298">
        <f t="shared" si="6"/>
        <v>0.36326037783582726</v>
      </c>
      <c r="J931" s="309">
        <v>80383113</v>
      </c>
      <c r="K931" s="317">
        <v>2014</v>
      </c>
      <c r="L931" s="300" t="s">
        <v>18</v>
      </c>
      <c r="M931" s="334"/>
      <c r="N931" s="334"/>
      <c r="O931" s="334"/>
      <c r="P931" s="334">
        <v>78</v>
      </c>
      <c r="Q931" s="317">
        <v>61</v>
      </c>
      <c r="R931" s="336">
        <f t="shared" si="75"/>
        <v>69.5</v>
      </c>
      <c r="S931" s="317">
        <v>59</v>
      </c>
      <c r="T931" s="317">
        <v>63</v>
      </c>
      <c r="U931" s="337">
        <f t="shared" si="76"/>
        <v>-4</v>
      </c>
      <c r="V931" s="337">
        <f t="shared" si="77"/>
        <v>61</v>
      </c>
      <c r="W931" s="337">
        <f t="shared" si="78"/>
        <v>8.5</v>
      </c>
      <c r="X931" s="318" t="s">
        <v>1701</v>
      </c>
      <c r="Y931" s="318" t="s">
        <v>3870</v>
      </c>
      <c r="Z931" s="318" t="s">
        <v>1557</v>
      </c>
      <c r="AA931" s="296">
        <f t="shared" si="79"/>
        <v>17.005126000000001</v>
      </c>
      <c r="AB931" s="309">
        <v>17005126</v>
      </c>
      <c r="AC931" s="309">
        <v>51183113</v>
      </c>
      <c r="AD931" s="295">
        <f t="shared" si="86"/>
        <v>29.2</v>
      </c>
      <c r="AE931" s="305">
        <v>29200000</v>
      </c>
      <c r="AF931" s="306">
        <f t="shared" si="12"/>
        <v>0.34010252000000002</v>
      </c>
      <c r="AG931" s="318"/>
      <c r="AH931" s="304"/>
      <c r="AI931" s="323" t="s">
        <v>3871</v>
      </c>
      <c r="AJ931" s="302"/>
    </row>
    <row r="932" spans="1:36">
      <c r="A932" s="332" t="s">
        <v>2659</v>
      </c>
      <c r="B932" s="305">
        <f t="shared" si="72"/>
        <v>192.330738</v>
      </c>
      <c r="C932" s="335">
        <f t="shared" si="82"/>
        <v>3.4969225090909091</v>
      </c>
      <c r="D932" s="294">
        <f t="shared" si="2"/>
        <v>3.4969225090909091</v>
      </c>
      <c r="E932" s="296">
        <v>55</v>
      </c>
      <c r="F932" s="296">
        <f t="shared" si="74"/>
        <v>101.530738</v>
      </c>
      <c r="G932" s="297">
        <f t="shared" si="4"/>
        <v>0.52789657574131499</v>
      </c>
      <c r="H932" s="296">
        <f t="shared" si="5"/>
        <v>90.8</v>
      </c>
      <c r="I932" s="298">
        <f t="shared" si="6"/>
        <v>0.47210342425868507</v>
      </c>
      <c r="J932" s="309">
        <v>192330738</v>
      </c>
      <c r="K932" s="317">
        <v>2014</v>
      </c>
      <c r="L932" s="300" t="s">
        <v>18</v>
      </c>
      <c r="M932" s="334"/>
      <c r="N932" s="334"/>
      <c r="O932" s="334"/>
      <c r="P932" s="334">
        <v>61</v>
      </c>
      <c r="Q932" s="317">
        <v>57</v>
      </c>
      <c r="R932" s="336">
        <f t="shared" si="75"/>
        <v>59</v>
      </c>
      <c r="S932" s="317">
        <v>77</v>
      </c>
      <c r="T932" s="317">
        <v>68</v>
      </c>
      <c r="U932" s="337">
        <f t="shared" si="76"/>
        <v>9</v>
      </c>
      <c r="V932" s="337">
        <f t="shared" si="77"/>
        <v>72.5</v>
      </c>
      <c r="W932" s="337">
        <f t="shared" si="78"/>
        <v>-13.5</v>
      </c>
      <c r="X932" s="318" t="s">
        <v>1609</v>
      </c>
      <c r="Y932" s="318" t="s">
        <v>2660</v>
      </c>
      <c r="Z932" s="318" t="s">
        <v>1541</v>
      </c>
      <c r="AA932" s="296">
        <f t="shared" si="79"/>
        <v>34.137827999999999</v>
      </c>
      <c r="AB932" s="309">
        <v>34137828</v>
      </c>
      <c r="AC932" s="309">
        <v>101530738</v>
      </c>
      <c r="AD932" s="295">
        <f t="shared" si="86"/>
        <v>90.8</v>
      </c>
      <c r="AE932" s="305">
        <v>90800000</v>
      </c>
      <c r="AF932" s="306">
        <f t="shared" si="12"/>
        <v>0.62068778181818185</v>
      </c>
      <c r="AG932" s="318"/>
      <c r="AH932" s="304"/>
      <c r="AI932" s="323" t="s">
        <v>2661</v>
      </c>
      <c r="AJ932" s="302"/>
    </row>
    <row r="933" spans="1:36">
      <c r="A933" s="333" t="s">
        <v>63</v>
      </c>
      <c r="B933" s="305">
        <f t="shared" si="72"/>
        <v>541.69527600000004</v>
      </c>
      <c r="C933" s="335">
        <f t="shared" si="82"/>
        <v>9.1812758644067802</v>
      </c>
      <c r="D933" s="294">
        <f t="shared" si="2"/>
        <v>9.1812758644067802</v>
      </c>
      <c r="E933" s="296">
        <v>59</v>
      </c>
      <c r="F933" s="296">
        <f t="shared" si="74"/>
        <v>348.295276</v>
      </c>
      <c r="G933" s="297">
        <f t="shared" si="4"/>
        <v>0.64297270334696432</v>
      </c>
      <c r="H933" s="296">
        <f t="shared" si="5"/>
        <v>193.4</v>
      </c>
      <c r="I933" s="298">
        <f t="shared" si="6"/>
        <v>0.35702729665303562</v>
      </c>
      <c r="J933" s="309">
        <v>541695276</v>
      </c>
      <c r="K933" s="317">
        <v>2014</v>
      </c>
      <c r="L933" s="300" t="s">
        <v>18</v>
      </c>
      <c r="M933" s="334"/>
      <c r="N933" s="334"/>
      <c r="O933" s="334"/>
      <c r="P933" s="334">
        <v>73</v>
      </c>
      <c r="Q933" s="317">
        <v>72</v>
      </c>
      <c r="R933" s="336">
        <f t="shared" si="75"/>
        <v>72.5</v>
      </c>
      <c r="S933" s="317">
        <v>86</v>
      </c>
      <c r="T933" s="317">
        <v>66</v>
      </c>
      <c r="U933" s="337">
        <f t="shared" si="76"/>
        <v>20</v>
      </c>
      <c r="V933" s="337">
        <f t="shared" si="77"/>
        <v>76</v>
      </c>
      <c r="W933" s="337">
        <f t="shared" si="78"/>
        <v>-3.5</v>
      </c>
      <c r="X933" s="319" t="s">
        <v>1609</v>
      </c>
      <c r="Y933" s="319" t="s">
        <v>1808</v>
      </c>
      <c r="Z933" s="318" t="s">
        <v>1661</v>
      </c>
      <c r="AA933" s="296">
        <f t="shared" si="79"/>
        <v>89.269065999999995</v>
      </c>
      <c r="AB933" s="309">
        <v>89269066</v>
      </c>
      <c r="AC933" s="309">
        <v>348295276</v>
      </c>
      <c r="AD933" s="295">
        <f t="shared" si="86"/>
        <v>193.4</v>
      </c>
      <c r="AE933" s="305">
        <v>193400000</v>
      </c>
      <c r="AF933" s="306">
        <f t="shared" si="12"/>
        <v>1.5130350169491524</v>
      </c>
      <c r="AG933" s="304" t="s">
        <v>1615</v>
      </c>
      <c r="AH933" s="318"/>
      <c r="AI933" s="323" t="s">
        <v>1809</v>
      </c>
      <c r="AJ933" s="302"/>
    </row>
    <row r="934" spans="1:36">
      <c r="A934" s="333" t="s">
        <v>1897</v>
      </c>
      <c r="B934" s="305">
        <f t="shared" si="72"/>
        <v>468.76069200000001</v>
      </c>
      <c r="C934" s="335">
        <f t="shared" si="82"/>
        <v>7.8126781999999997</v>
      </c>
      <c r="D934" s="294">
        <f t="shared" si="2"/>
        <v>7.8126781999999997</v>
      </c>
      <c r="E934" s="296">
        <v>60</v>
      </c>
      <c r="F934" s="296">
        <f t="shared" si="74"/>
        <v>257.76069200000001</v>
      </c>
      <c r="G934" s="297">
        <f t="shared" si="4"/>
        <v>0.54987693379375757</v>
      </c>
      <c r="H934" s="296">
        <f t="shared" si="5"/>
        <v>211</v>
      </c>
      <c r="I934" s="298">
        <f t="shared" si="6"/>
        <v>0.45012306620624237</v>
      </c>
      <c r="J934" s="309">
        <v>468760692</v>
      </c>
      <c r="K934" s="317">
        <v>2014</v>
      </c>
      <c r="L934" s="300" t="s">
        <v>18</v>
      </c>
      <c r="M934" s="334"/>
      <c r="N934" s="334"/>
      <c r="O934" s="334"/>
      <c r="P934" s="334">
        <v>96</v>
      </c>
      <c r="Q934" s="317">
        <v>83</v>
      </c>
      <c r="R934" s="336">
        <f t="shared" si="75"/>
        <v>89.5</v>
      </c>
      <c r="S934" s="317">
        <v>87</v>
      </c>
      <c r="T934" s="317">
        <v>82</v>
      </c>
      <c r="U934" s="337">
        <f t="shared" si="76"/>
        <v>5</v>
      </c>
      <c r="V934" s="337">
        <f t="shared" si="77"/>
        <v>84.5</v>
      </c>
      <c r="W934" s="337">
        <f t="shared" si="78"/>
        <v>5</v>
      </c>
      <c r="X934" s="318" t="s">
        <v>1609</v>
      </c>
      <c r="Y934" s="318" t="s">
        <v>1898</v>
      </c>
      <c r="Z934" s="318" t="s">
        <v>1630</v>
      </c>
      <c r="AA934" s="296">
        <f t="shared" si="79"/>
        <v>69.050279000000003</v>
      </c>
      <c r="AB934" s="309">
        <v>69050279</v>
      </c>
      <c r="AC934" s="309">
        <v>257760692</v>
      </c>
      <c r="AD934" s="295">
        <f t="shared" si="86"/>
        <v>211</v>
      </c>
      <c r="AE934" s="305">
        <v>211000000</v>
      </c>
      <c r="AF934" s="306">
        <f t="shared" si="12"/>
        <v>1.1508379833333333</v>
      </c>
      <c r="AG934" s="318"/>
      <c r="AH934" s="304"/>
      <c r="AI934" s="323" t="s">
        <v>1899</v>
      </c>
      <c r="AJ934" s="302"/>
    </row>
    <row r="935" spans="1:36">
      <c r="A935" s="332" t="s">
        <v>3376</v>
      </c>
      <c r="B935" s="305">
        <f t="shared" si="72"/>
        <v>135.51103000000001</v>
      </c>
      <c r="C935" s="335">
        <f t="shared" si="82"/>
        <v>2.2585171666666666</v>
      </c>
      <c r="D935" s="294">
        <f t="shared" si="2"/>
        <v>2.2585171666666666</v>
      </c>
      <c r="E935" s="296">
        <v>60</v>
      </c>
      <c r="F935" s="296">
        <f t="shared" si="74"/>
        <v>50.577412000000002</v>
      </c>
      <c r="G935" s="297">
        <f t="shared" si="4"/>
        <v>0.37323465108338416</v>
      </c>
      <c r="H935" s="296">
        <f t="shared" si="5"/>
        <v>84.933617999999996</v>
      </c>
      <c r="I935" s="298">
        <f t="shared" si="6"/>
        <v>0.62676534891661584</v>
      </c>
      <c r="J935" s="309">
        <v>135511030</v>
      </c>
      <c r="K935" s="317">
        <v>2014</v>
      </c>
      <c r="L935" s="300" t="s">
        <v>18</v>
      </c>
      <c r="M935" s="334"/>
      <c r="N935" s="334"/>
      <c r="O935" s="334"/>
      <c r="P935" s="334">
        <v>56</v>
      </c>
      <c r="Q935" s="317">
        <v>57</v>
      </c>
      <c r="R935" s="336">
        <f t="shared" si="75"/>
        <v>56.5</v>
      </c>
      <c r="S935" s="317">
        <v>53</v>
      </c>
      <c r="T935" s="317">
        <v>60</v>
      </c>
      <c r="U935" s="337">
        <f t="shared" si="76"/>
        <v>-7</v>
      </c>
      <c r="V935" s="337">
        <f t="shared" si="77"/>
        <v>56.5</v>
      </c>
      <c r="W935" s="337">
        <f t="shared" si="78"/>
        <v>0</v>
      </c>
      <c r="X935" s="318" t="s">
        <v>1609</v>
      </c>
      <c r="Y935" s="318" t="s">
        <v>3377</v>
      </c>
      <c r="Z935" s="318" t="s">
        <v>1541</v>
      </c>
      <c r="AA935" s="296">
        <f t="shared" si="79"/>
        <v>15.451981</v>
      </c>
      <c r="AB935" s="309">
        <v>15451981</v>
      </c>
      <c r="AC935" s="309">
        <v>50577412</v>
      </c>
      <c r="AD935" s="295">
        <f t="shared" si="86"/>
        <v>84.933617999999996</v>
      </c>
      <c r="AE935" s="305">
        <v>84933618</v>
      </c>
      <c r="AF935" s="306">
        <f t="shared" si="12"/>
        <v>0.25753301666666667</v>
      </c>
      <c r="AG935" s="318"/>
      <c r="AH935" s="304"/>
      <c r="AI935" s="323" t="s">
        <v>3378</v>
      </c>
      <c r="AJ935" s="302"/>
    </row>
    <row r="936" spans="1:36">
      <c r="A936" s="332" t="s">
        <v>3697</v>
      </c>
      <c r="B936" s="305">
        <f t="shared" si="72"/>
        <v>108.25577</v>
      </c>
      <c r="C936" s="335">
        <f t="shared" si="82"/>
        <v>1.8042628333333333</v>
      </c>
      <c r="D936" s="294">
        <f t="shared" si="2"/>
        <v>1.8042628333333333</v>
      </c>
      <c r="E936" s="296">
        <v>60</v>
      </c>
      <c r="F936" s="296">
        <f t="shared" si="74"/>
        <v>50.837305000000001</v>
      </c>
      <c r="G936" s="297">
        <f t="shared" si="4"/>
        <v>0.46960365253510278</v>
      </c>
      <c r="H936" s="296">
        <f t="shared" si="5"/>
        <v>57.418465000000005</v>
      </c>
      <c r="I936" s="298">
        <f t="shared" si="6"/>
        <v>0.53039634746489728</v>
      </c>
      <c r="J936" s="309">
        <v>108255770</v>
      </c>
      <c r="K936" s="317">
        <v>2014</v>
      </c>
      <c r="L936" s="300" t="s">
        <v>18</v>
      </c>
      <c r="M936" s="334"/>
      <c r="N936" s="334"/>
      <c r="O936" s="334"/>
      <c r="P936" s="334">
        <v>75</v>
      </c>
      <c r="Q936" s="317">
        <v>61</v>
      </c>
      <c r="R936" s="336">
        <f t="shared" si="75"/>
        <v>68</v>
      </c>
      <c r="S936" s="317">
        <v>65</v>
      </c>
      <c r="T936" s="317">
        <v>70</v>
      </c>
      <c r="U936" s="337">
        <f t="shared" si="76"/>
        <v>-5</v>
      </c>
      <c r="V936" s="337">
        <f t="shared" si="77"/>
        <v>67.5</v>
      </c>
      <c r="W936" s="337">
        <f t="shared" si="78"/>
        <v>0.5</v>
      </c>
      <c r="X936" s="318" t="s">
        <v>1701</v>
      </c>
      <c r="Y936" s="318" t="s">
        <v>3698</v>
      </c>
      <c r="Z936" s="318" t="s">
        <v>1541</v>
      </c>
      <c r="AA936" s="296">
        <f t="shared" si="79"/>
        <v>17.275238999999999</v>
      </c>
      <c r="AB936" s="309">
        <v>17275239</v>
      </c>
      <c r="AC936" s="309">
        <v>50837305</v>
      </c>
      <c r="AD936" s="295">
        <f t="shared" si="86"/>
        <v>57.418464999999998</v>
      </c>
      <c r="AE936" s="305">
        <v>57418465</v>
      </c>
      <c r="AF936" s="306">
        <f t="shared" si="12"/>
        <v>0.28792065</v>
      </c>
      <c r="AG936" s="318"/>
      <c r="AH936" s="304"/>
      <c r="AI936" s="323" t="s">
        <v>3699</v>
      </c>
      <c r="AJ936" s="302"/>
    </row>
    <row r="937" spans="1:36">
      <c r="A937" s="333" t="s">
        <v>315</v>
      </c>
      <c r="B937" s="305">
        <f t="shared" si="72"/>
        <v>368.06191100000001</v>
      </c>
      <c r="C937" s="335">
        <f t="shared" si="82"/>
        <v>6.0338018196721315</v>
      </c>
      <c r="D937" s="294">
        <f t="shared" si="2"/>
        <v>6.0338018196721315</v>
      </c>
      <c r="E937" s="296">
        <v>61</v>
      </c>
      <c r="F937" s="296">
        <f t="shared" si="74"/>
        <v>167.767189</v>
      </c>
      <c r="G937" s="297">
        <f t="shared" si="4"/>
        <v>0.45581241629753966</v>
      </c>
      <c r="H937" s="296">
        <f t="shared" si="5"/>
        <v>200.29472200000001</v>
      </c>
      <c r="I937" s="298">
        <f t="shared" si="6"/>
        <v>0.54418758370246034</v>
      </c>
      <c r="J937" s="309">
        <v>368061911</v>
      </c>
      <c r="K937" s="317">
        <v>2014</v>
      </c>
      <c r="L937" s="300" t="s">
        <v>18</v>
      </c>
      <c r="M937" s="334"/>
      <c r="N937" s="334"/>
      <c r="O937" s="334"/>
      <c r="P937" s="334">
        <v>88</v>
      </c>
      <c r="Q937" s="317">
        <v>79</v>
      </c>
      <c r="R937" s="336">
        <f t="shared" si="75"/>
        <v>83.5</v>
      </c>
      <c r="S937" s="317">
        <v>88</v>
      </c>
      <c r="T937" s="317">
        <v>81</v>
      </c>
      <c r="U937" s="337">
        <f t="shared" si="76"/>
        <v>7</v>
      </c>
      <c r="V937" s="337">
        <f t="shared" si="77"/>
        <v>84.5</v>
      </c>
      <c r="W937" s="337">
        <f t="shared" si="78"/>
        <v>-1</v>
      </c>
      <c r="X937" s="318" t="s">
        <v>1572</v>
      </c>
      <c r="Y937" s="318" t="s">
        <v>2084</v>
      </c>
      <c r="Z937" s="318" t="s">
        <v>1541</v>
      </c>
      <c r="AA937" s="296">
        <f t="shared" si="79"/>
        <v>37.513109</v>
      </c>
      <c r="AB937" s="309">
        <v>37513109</v>
      </c>
      <c r="AC937" s="309">
        <v>167767189</v>
      </c>
      <c r="AD937" s="295">
        <f t="shared" si="86"/>
        <v>200.29472200000001</v>
      </c>
      <c r="AE937" s="305">
        <v>200294722</v>
      </c>
      <c r="AF937" s="306">
        <f t="shared" si="12"/>
        <v>0.61496899999999999</v>
      </c>
      <c r="AG937" s="318"/>
      <c r="AH937" s="304"/>
      <c r="AI937" s="323" t="s">
        <v>2085</v>
      </c>
      <c r="AJ937" s="302"/>
    </row>
    <row r="938" spans="1:36">
      <c r="A938" s="332" t="s">
        <v>3225</v>
      </c>
      <c r="B938" s="305">
        <f t="shared" si="72"/>
        <v>161.45929699999999</v>
      </c>
      <c r="C938" s="335">
        <f t="shared" si="82"/>
        <v>2.4839891846153845</v>
      </c>
      <c r="D938" s="294">
        <f t="shared" si="2"/>
        <v>2.4839891846153845</v>
      </c>
      <c r="E938" s="296">
        <v>65</v>
      </c>
      <c r="F938" s="296">
        <f t="shared" si="74"/>
        <v>115.637895</v>
      </c>
      <c r="G938" s="297">
        <f t="shared" si="4"/>
        <v>0.71620462338566981</v>
      </c>
      <c r="H938" s="296">
        <f t="shared" si="5"/>
        <v>45.821401999999999</v>
      </c>
      <c r="I938" s="298">
        <f t="shared" si="6"/>
        <v>0.28379537661433024</v>
      </c>
      <c r="J938" s="309">
        <v>161459297</v>
      </c>
      <c r="K938" s="317">
        <v>2014</v>
      </c>
      <c r="L938" s="300" t="s">
        <v>18</v>
      </c>
      <c r="M938" s="334"/>
      <c r="N938" s="334"/>
      <c r="O938" s="334"/>
      <c r="P938" s="334">
        <v>51</v>
      </c>
      <c r="Q938" s="317">
        <v>59</v>
      </c>
      <c r="R938" s="336">
        <f t="shared" si="75"/>
        <v>55</v>
      </c>
      <c r="S938" s="317">
        <v>71</v>
      </c>
      <c r="T938" s="317">
        <v>64</v>
      </c>
      <c r="U938" s="337">
        <f t="shared" si="76"/>
        <v>7</v>
      </c>
      <c r="V938" s="337">
        <f t="shared" si="77"/>
        <v>67.5</v>
      </c>
      <c r="W938" s="337">
        <f t="shared" si="78"/>
        <v>-12.5</v>
      </c>
      <c r="X938" s="318" t="s">
        <v>1609</v>
      </c>
      <c r="Y938" s="318" t="s">
        <v>3226</v>
      </c>
      <c r="Z938" s="318" t="s">
        <v>1541</v>
      </c>
      <c r="AA938" s="296">
        <f t="shared" si="79"/>
        <v>30.621445000000001</v>
      </c>
      <c r="AB938" s="309">
        <v>30621445</v>
      </c>
      <c r="AC938" s="309">
        <v>115637895</v>
      </c>
      <c r="AD938" s="295">
        <f t="shared" si="86"/>
        <v>45.821401999999999</v>
      </c>
      <c r="AE938" s="305">
        <v>45821402</v>
      </c>
      <c r="AF938" s="306">
        <f t="shared" si="12"/>
        <v>0.47109915384615386</v>
      </c>
      <c r="AG938" s="318"/>
      <c r="AH938" s="304"/>
      <c r="AI938" s="323" t="s">
        <v>3227</v>
      </c>
      <c r="AJ938" s="302"/>
    </row>
    <row r="939" spans="1:36">
      <c r="A939" s="332" t="s">
        <v>3538</v>
      </c>
      <c r="B939" s="305">
        <f t="shared" si="72"/>
        <v>133.82181600000001</v>
      </c>
      <c r="C939" s="335">
        <f t="shared" si="82"/>
        <v>2.0587971692307692</v>
      </c>
      <c r="D939" s="294">
        <f t="shared" si="2"/>
        <v>2.0587971692307692</v>
      </c>
      <c r="E939" s="296">
        <v>65</v>
      </c>
      <c r="F939" s="296">
        <f t="shared" si="74"/>
        <v>85.911261999999994</v>
      </c>
      <c r="G939" s="297">
        <f t="shared" si="4"/>
        <v>0.64198248512783584</v>
      </c>
      <c r="H939" s="296">
        <f t="shared" si="5"/>
        <v>47.910554000000005</v>
      </c>
      <c r="I939" s="298">
        <f t="shared" si="6"/>
        <v>0.35801751487216404</v>
      </c>
      <c r="J939" s="309">
        <v>133821816</v>
      </c>
      <c r="K939" s="317">
        <v>2014</v>
      </c>
      <c r="L939" s="300" t="s">
        <v>18</v>
      </c>
      <c r="M939" s="334"/>
      <c r="N939" s="334"/>
      <c r="O939" s="334"/>
      <c r="P939" s="334">
        <v>27</v>
      </c>
      <c r="Q939" s="317">
        <v>33</v>
      </c>
      <c r="R939" s="336">
        <f t="shared" si="75"/>
        <v>30</v>
      </c>
      <c r="S939" s="317">
        <v>62</v>
      </c>
      <c r="T939" s="317">
        <v>48</v>
      </c>
      <c r="U939" s="337">
        <f t="shared" si="76"/>
        <v>14</v>
      </c>
      <c r="V939" s="337">
        <f t="shared" si="77"/>
        <v>55</v>
      </c>
      <c r="W939" s="337">
        <f t="shared" si="78"/>
        <v>-25</v>
      </c>
      <c r="X939" s="318" t="s">
        <v>1572</v>
      </c>
      <c r="Y939" s="318" t="s">
        <v>3539</v>
      </c>
      <c r="Z939" s="318" t="s">
        <v>1541</v>
      </c>
      <c r="AA939" s="296">
        <f t="shared" si="79"/>
        <v>15.861939</v>
      </c>
      <c r="AB939" s="309">
        <v>15861939</v>
      </c>
      <c r="AC939" s="309">
        <v>85911262</v>
      </c>
      <c r="AD939" s="295">
        <f t="shared" si="86"/>
        <v>47.910553999999998</v>
      </c>
      <c r="AE939" s="305">
        <v>47910554</v>
      </c>
      <c r="AF939" s="306">
        <f t="shared" si="12"/>
        <v>0.24402983076923077</v>
      </c>
      <c r="AG939" s="318"/>
      <c r="AH939" s="304"/>
      <c r="AI939" s="323" t="s">
        <v>3540</v>
      </c>
      <c r="AJ939" s="302"/>
    </row>
    <row r="940" spans="1:36">
      <c r="A940" s="332" t="s">
        <v>2888</v>
      </c>
      <c r="B940" s="305">
        <f t="shared" si="72"/>
        <v>203.277636</v>
      </c>
      <c r="C940" s="335">
        <f t="shared" si="82"/>
        <v>3.0799641818181818</v>
      </c>
      <c r="D940" s="294">
        <f t="shared" si="2"/>
        <v>3.0799641818181818</v>
      </c>
      <c r="E940" s="296">
        <v>66</v>
      </c>
      <c r="F940" s="296">
        <f t="shared" si="74"/>
        <v>43.577635999999998</v>
      </c>
      <c r="G940" s="297">
        <f t="shared" si="4"/>
        <v>0.2143749644943726</v>
      </c>
      <c r="H940" s="296">
        <f t="shared" si="5"/>
        <v>159.69999999999999</v>
      </c>
      <c r="I940" s="298">
        <f t="shared" si="6"/>
        <v>0.78562503550562734</v>
      </c>
      <c r="J940" s="309">
        <v>203277636</v>
      </c>
      <c r="K940" s="317">
        <v>2014</v>
      </c>
      <c r="L940" s="300" t="s">
        <v>18</v>
      </c>
      <c r="M940" s="334"/>
      <c r="N940" s="334"/>
      <c r="O940" s="334"/>
      <c r="P940" s="334">
        <v>22</v>
      </c>
      <c r="Q940" s="317">
        <v>39</v>
      </c>
      <c r="R940" s="336">
        <f t="shared" si="75"/>
        <v>30.5</v>
      </c>
      <c r="S940" s="317">
        <v>58</v>
      </c>
      <c r="T940" s="317">
        <v>65</v>
      </c>
      <c r="U940" s="337">
        <f t="shared" si="76"/>
        <v>-7</v>
      </c>
      <c r="V940" s="337">
        <f t="shared" si="77"/>
        <v>61.5</v>
      </c>
      <c r="W940" s="337">
        <f t="shared" si="78"/>
        <v>-31</v>
      </c>
      <c r="X940" s="318" t="s">
        <v>1609</v>
      </c>
      <c r="Y940" s="318" t="s">
        <v>2889</v>
      </c>
      <c r="Z940" s="318" t="s">
        <v>1541</v>
      </c>
      <c r="AA940" s="296">
        <f t="shared" si="79"/>
        <v>17.844939</v>
      </c>
      <c r="AB940" s="309">
        <v>17844939</v>
      </c>
      <c r="AC940" s="309">
        <v>43577636</v>
      </c>
      <c r="AD940" s="295">
        <f t="shared" si="86"/>
        <v>159.69999999999999</v>
      </c>
      <c r="AE940" s="305">
        <v>159700000</v>
      </c>
      <c r="AF940" s="306">
        <f t="shared" si="12"/>
        <v>0.27037786363636362</v>
      </c>
      <c r="AG940" s="318"/>
      <c r="AH940" s="304"/>
      <c r="AI940" s="323" t="s">
        <v>2890</v>
      </c>
      <c r="AJ940" s="302"/>
    </row>
    <row r="941" spans="1:36">
      <c r="A941" s="332" t="s">
        <v>2863</v>
      </c>
      <c r="B941" s="305">
        <f t="shared" si="72"/>
        <v>211.81790599999999</v>
      </c>
      <c r="C941" s="335">
        <f t="shared" si="82"/>
        <v>3.1149692058823528</v>
      </c>
      <c r="D941" s="294">
        <f t="shared" si="2"/>
        <v>3.1149692058823528</v>
      </c>
      <c r="E941" s="296">
        <v>68</v>
      </c>
      <c r="F941" s="296">
        <f t="shared" si="74"/>
        <v>85.817905999999994</v>
      </c>
      <c r="G941" s="297">
        <f t="shared" si="4"/>
        <v>0.40514944001004333</v>
      </c>
      <c r="H941" s="296">
        <f t="shared" si="5"/>
        <v>125.99999999999999</v>
      </c>
      <c r="I941" s="298">
        <f t="shared" si="6"/>
        <v>0.59485055998995662</v>
      </c>
      <c r="J941" s="309">
        <v>211817906</v>
      </c>
      <c r="K941" s="317">
        <v>2014</v>
      </c>
      <c r="L941" s="300" t="s">
        <v>18</v>
      </c>
      <c r="M941" s="334"/>
      <c r="N941" s="334"/>
      <c r="O941" s="334"/>
      <c r="P941" s="334">
        <v>77</v>
      </c>
      <c r="Q941" s="317">
        <v>64</v>
      </c>
      <c r="R941" s="336">
        <f t="shared" si="75"/>
        <v>70.5</v>
      </c>
      <c r="S941" s="317">
        <v>85</v>
      </c>
      <c r="T941" s="317">
        <v>73</v>
      </c>
      <c r="U941" s="337">
        <f t="shared" si="76"/>
        <v>12</v>
      </c>
      <c r="V941" s="337">
        <f t="shared" si="77"/>
        <v>79</v>
      </c>
      <c r="W941" s="337">
        <f t="shared" si="78"/>
        <v>-8.5</v>
      </c>
      <c r="X941" s="318" t="s">
        <v>1609</v>
      </c>
      <c r="Y941" s="318" t="s">
        <v>2864</v>
      </c>
      <c r="Z941" s="318" t="s">
        <v>1630</v>
      </c>
      <c r="AA941" s="296">
        <f t="shared" si="79"/>
        <v>23.702421000000001</v>
      </c>
      <c r="AB941" s="309">
        <v>23702421</v>
      </c>
      <c r="AC941" s="309">
        <v>85817906</v>
      </c>
      <c r="AD941" s="295">
        <f t="shared" si="86"/>
        <v>126</v>
      </c>
      <c r="AE941" s="305">
        <v>126000000</v>
      </c>
      <c r="AF941" s="306">
        <f t="shared" si="12"/>
        <v>0.34856501470588236</v>
      </c>
      <c r="AG941" s="318"/>
      <c r="AH941" s="304"/>
      <c r="AI941" s="323" t="s">
        <v>2865</v>
      </c>
      <c r="AJ941" s="302"/>
    </row>
    <row r="942" spans="1:36">
      <c r="A942" s="332" t="s">
        <v>2891</v>
      </c>
      <c r="B942" s="305">
        <f t="shared" si="72"/>
        <v>215.529201</v>
      </c>
      <c r="C942" s="335">
        <f t="shared" si="82"/>
        <v>3.0789885857142858</v>
      </c>
      <c r="D942" s="294">
        <f t="shared" si="2"/>
        <v>3.0789885857142858</v>
      </c>
      <c r="E942" s="296">
        <v>70</v>
      </c>
      <c r="F942" s="296">
        <f t="shared" si="74"/>
        <v>56.280355</v>
      </c>
      <c r="G942" s="297">
        <f t="shared" si="4"/>
        <v>0.26112635660909816</v>
      </c>
      <c r="H942" s="296">
        <f t="shared" si="5"/>
        <v>159.24884599999999</v>
      </c>
      <c r="I942" s="298">
        <f t="shared" si="6"/>
        <v>0.73887364339090178</v>
      </c>
      <c r="J942" s="309">
        <v>215529201</v>
      </c>
      <c r="K942" s="317">
        <v>2014</v>
      </c>
      <c r="L942" s="300" t="s">
        <v>18</v>
      </c>
      <c r="M942" s="334"/>
      <c r="N942" s="334"/>
      <c r="O942" s="334"/>
      <c r="P942" s="334">
        <v>23</v>
      </c>
      <c r="Q942" s="317">
        <v>40</v>
      </c>
      <c r="R942" s="336">
        <f t="shared" si="75"/>
        <v>31.5</v>
      </c>
      <c r="S942" s="317">
        <v>59</v>
      </c>
      <c r="T942" s="317">
        <v>63</v>
      </c>
      <c r="U942" s="337">
        <f t="shared" si="76"/>
        <v>-4</v>
      </c>
      <c r="V942" s="337">
        <f t="shared" si="77"/>
        <v>61</v>
      </c>
      <c r="W942" s="337">
        <f t="shared" si="78"/>
        <v>-29.5</v>
      </c>
      <c r="X942" s="318" t="s">
        <v>1609</v>
      </c>
      <c r="Y942" s="318" t="s">
        <v>2892</v>
      </c>
      <c r="Z942" s="318" t="s">
        <v>1630</v>
      </c>
      <c r="AA942" s="296">
        <f t="shared" si="79"/>
        <v>23.514614999999999</v>
      </c>
      <c r="AB942" s="309">
        <v>23514615</v>
      </c>
      <c r="AC942" s="309">
        <v>56280355</v>
      </c>
      <c r="AD942" s="295">
        <f t="shared" si="86"/>
        <v>159.24884599999999</v>
      </c>
      <c r="AE942" s="305">
        <v>159248846</v>
      </c>
      <c r="AF942" s="306">
        <f t="shared" si="12"/>
        <v>0.33592307142857142</v>
      </c>
      <c r="AG942" s="318"/>
      <c r="AH942" s="304"/>
      <c r="AI942" s="323" t="s">
        <v>2893</v>
      </c>
      <c r="AJ942" s="302"/>
    </row>
    <row r="943" spans="1:36">
      <c r="A943" s="332" t="s">
        <v>3415</v>
      </c>
      <c r="B943" s="305">
        <f t="shared" si="72"/>
        <v>154.98403500000001</v>
      </c>
      <c r="C943" s="335">
        <f t="shared" si="82"/>
        <v>2.214057642857143</v>
      </c>
      <c r="D943" s="294">
        <f t="shared" si="2"/>
        <v>2.214057642857143</v>
      </c>
      <c r="E943" s="296">
        <v>70</v>
      </c>
      <c r="F943" s="296">
        <f t="shared" si="74"/>
        <v>78.031620000000004</v>
      </c>
      <c r="G943" s="297">
        <f t="shared" si="4"/>
        <v>0.50348166506311443</v>
      </c>
      <c r="H943" s="296">
        <f t="shared" si="5"/>
        <v>76.952415000000002</v>
      </c>
      <c r="I943" s="298">
        <f t="shared" si="6"/>
        <v>0.49651833493688557</v>
      </c>
      <c r="J943" s="309">
        <v>154984035</v>
      </c>
      <c r="K943" s="317">
        <v>2014</v>
      </c>
      <c r="L943" s="300" t="s">
        <v>18</v>
      </c>
      <c r="M943" s="334"/>
      <c r="N943" s="334"/>
      <c r="O943" s="334"/>
      <c r="P943" s="334">
        <v>31</v>
      </c>
      <c r="Q943" s="317">
        <v>52</v>
      </c>
      <c r="R943" s="336">
        <f t="shared" si="75"/>
        <v>41.5</v>
      </c>
      <c r="S943" s="317">
        <v>44</v>
      </c>
      <c r="T943" s="317">
        <v>53</v>
      </c>
      <c r="U943" s="337">
        <f t="shared" si="76"/>
        <v>-9</v>
      </c>
      <c r="V943" s="337">
        <f t="shared" si="77"/>
        <v>48.5</v>
      </c>
      <c r="W943" s="337">
        <f t="shared" si="78"/>
        <v>-7</v>
      </c>
      <c r="X943" s="318" t="s">
        <v>1609</v>
      </c>
      <c r="Y943" s="318" t="s">
        <v>3416</v>
      </c>
      <c r="Z943" s="318" t="s">
        <v>1541</v>
      </c>
      <c r="AA943" s="296">
        <f t="shared" si="79"/>
        <v>22.003433000000001</v>
      </c>
      <c r="AB943" s="309">
        <v>22003433</v>
      </c>
      <c r="AC943" s="309">
        <v>78031620</v>
      </c>
      <c r="AD943" s="295">
        <f t="shared" si="86"/>
        <v>76.952415000000002</v>
      </c>
      <c r="AE943" s="305">
        <v>76952415</v>
      </c>
      <c r="AF943" s="306">
        <f t="shared" si="12"/>
        <v>0.31433475714285714</v>
      </c>
      <c r="AG943" s="318"/>
      <c r="AH943" s="304"/>
      <c r="AI943" s="323" t="s">
        <v>3417</v>
      </c>
      <c r="AJ943" s="302"/>
    </row>
    <row r="944" spans="1:36">
      <c r="A944" s="332" t="s">
        <v>2712</v>
      </c>
      <c r="B944" s="305">
        <f t="shared" si="72"/>
        <v>288.74789500000003</v>
      </c>
      <c r="C944" s="335">
        <f t="shared" si="82"/>
        <v>3.3970340588235293</v>
      </c>
      <c r="D944" s="294">
        <f t="shared" si="2"/>
        <v>3.3970340588235293</v>
      </c>
      <c r="E944" s="296">
        <v>85</v>
      </c>
      <c r="F944" s="296">
        <f t="shared" si="74"/>
        <v>150.94789499999999</v>
      </c>
      <c r="G944" s="297">
        <f t="shared" si="4"/>
        <v>0.52276708372194358</v>
      </c>
      <c r="H944" s="296">
        <f t="shared" si="5"/>
        <v>137.80000000000001</v>
      </c>
      <c r="I944" s="298">
        <f t="shared" si="6"/>
        <v>0.47723291627805631</v>
      </c>
      <c r="J944" s="309">
        <v>288747895</v>
      </c>
      <c r="K944" s="317">
        <v>2014</v>
      </c>
      <c r="L944" s="300" t="s">
        <v>18</v>
      </c>
      <c r="M944" s="334"/>
      <c r="N944" s="334"/>
      <c r="O944" s="334"/>
      <c r="P944" s="334">
        <v>40</v>
      </c>
      <c r="Q944" s="317">
        <v>48</v>
      </c>
      <c r="R944" s="336">
        <f t="shared" si="75"/>
        <v>44</v>
      </c>
      <c r="S944" s="317">
        <v>70</v>
      </c>
      <c r="T944" s="317">
        <v>59</v>
      </c>
      <c r="U944" s="337">
        <f t="shared" si="76"/>
        <v>11</v>
      </c>
      <c r="V944" s="337">
        <f t="shared" si="77"/>
        <v>64.5</v>
      </c>
      <c r="W944" s="337">
        <f t="shared" si="78"/>
        <v>-20.5</v>
      </c>
      <c r="X944" s="318" t="s">
        <v>1609</v>
      </c>
      <c r="Y944" s="318" t="s">
        <v>2713</v>
      </c>
      <c r="Z944" s="318" t="s">
        <v>1541</v>
      </c>
      <c r="AA944" s="296">
        <f t="shared" si="79"/>
        <v>54.607747000000003</v>
      </c>
      <c r="AB944" s="309">
        <v>54607747</v>
      </c>
      <c r="AC944" s="309">
        <v>150947895</v>
      </c>
      <c r="AD944" s="295">
        <f t="shared" si="86"/>
        <v>137.80000000000001</v>
      </c>
      <c r="AE944" s="305">
        <v>137800000</v>
      </c>
      <c r="AF944" s="306">
        <f t="shared" si="12"/>
        <v>0.64244408235294126</v>
      </c>
      <c r="AG944" s="318"/>
      <c r="AH944" s="304"/>
      <c r="AI944" s="323" t="s">
        <v>2714</v>
      </c>
      <c r="AJ944" s="302"/>
    </row>
    <row r="945" spans="1:36">
      <c r="A945" s="332" t="s">
        <v>3361</v>
      </c>
      <c r="B945" s="305">
        <f t="shared" si="72"/>
        <v>206.17254399999999</v>
      </c>
      <c r="C945" s="335">
        <f t="shared" si="82"/>
        <v>2.2908060444444445</v>
      </c>
      <c r="D945" s="294">
        <f t="shared" si="2"/>
        <v>2.2908060444444445</v>
      </c>
      <c r="E945" s="296">
        <v>90</v>
      </c>
      <c r="F945" s="296">
        <f t="shared" si="74"/>
        <v>39.322544000000001</v>
      </c>
      <c r="G945" s="297">
        <f t="shared" si="4"/>
        <v>0.19072638498363781</v>
      </c>
      <c r="H945" s="296">
        <f t="shared" si="5"/>
        <v>166.85</v>
      </c>
      <c r="I945" s="298">
        <f t="shared" si="6"/>
        <v>0.80927361501636219</v>
      </c>
      <c r="J945" s="309">
        <v>206172544</v>
      </c>
      <c r="K945" s="317">
        <v>2014</v>
      </c>
      <c r="L945" s="300" t="s">
        <v>18</v>
      </c>
      <c r="M945" s="334"/>
      <c r="N945" s="334"/>
      <c r="O945" s="334"/>
      <c r="P945" s="334">
        <v>33</v>
      </c>
      <c r="Q945" s="317">
        <v>35</v>
      </c>
      <c r="R945" s="336">
        <f t="shared" si="75"/>
        <v>34</v>
      </c>
      <c r="S945" s="317">
        <v>49</v>
      </c>
      <c r="T945" s="317">
        <v>57</v>
      </c>
      <c r="U945" s="337">
        <f t="shared" si="76"/>
        <v>-8</v>
      </c>
      <c r="V945" s="337">
        <f t="shared" si="77"/>
        <v>53</v>
      </c>
      <c r="W945" s="337">
        <f t="shared" si="78"/>
        <v>-19</v>
      </c>
      <c r="X945" s="318" t="s">
        <v>1609</v>
      </c>
      <c r="Y945" s="318" t="s">
        <v>2737</v>
      </c>
      <c r="Z945" s="318" t="s">
        <v>1557</v>
      </c>
      <c r="AA945" s="296">
        <f t="shared" si="79"/>
        <v>15.879645</v>
      </c>
      <c r="AB945" s="309">
        <v>15879645</v>
      </c>
      <c r="AC945" s="309">
        <v>39322544</v>
      </c>
      <c r="AD945" s="295">
        <f t="shared" si="86"/>
        <v>166.85</v>
      </c>
      <c r="AE945" s="305">
        <v>166850000</v>
      </c>
      <c r="AF945" s="306">
        <f t="shared" si="12"/>
        <v>0.1764405</v>
      </c>
      <c r="AG945" s="318"/>
      <c r="AH945" s="304"/>
      <c r="AI945" s="323" t="s">
        <v>3362</v>
      </c>
      <c r="AJ945" s="302"/>
    </row>
    <row r="946" spans="1:36">
      <c r="A946" s="332" t="s">
        <v>3255</v>
      </c>
      <c r="B946" s="305">
        <f t="shared" si="72"/>
        <v>243.38861399999999</v>
      </c>
      <c r="C946" s="335">
        <f t="shared" si="82"/>
        <v>2.4338861399999998</v>
      </c>
      <c r="D946" s="294">
        <f t="shared" si="2"/>
        <v>2.4338861399999998</v>
      </c>
      <c r="E946" s="296">
        <v>100</v>
      </c>
      <c r="F946" s="296">
        <f t="shared" si="74"/>
        <v>72.688614000000001</v>
      </c>
      <c r="G946" s="297">
        <f t="shared" si="4"/>
        <v>0.29865248339020495</v>
      </c>
      <c r="H946" s="296">
        <f t="shared" si="5"/>
        <v>170.70000000000002</v>
      </c>
      <c r="I946" s="298">
        <f t="shared" si="6"/>
        <v>0.70134751660979511</v>
      </c>
      <c r="J946" s="309">
        <v>243388614</v>
      </c>
      <c r="K946" s="317">
        <v>2014</v>
      </c>
      <c r="L946" s="300" t="s">
        <v>18</v>
      </c>
      <c r="M946" s="334"/>
      <c r="N946" s="334"/>
      <c r="O946" s="334"/>
      <c r="P946" s="334">
        <v>60</v>
      </c>
      <c r="Q946" s="317">
        <v>47</v>
      </c>
      <c r="R946" s="336">
        <f t="shared" si="75"/>
        <v>53.5</v>
      </c>
      <c r="S946" s="317">
        <v>50</v>
      </c>
      <c r="T946" s="317">
        <v>65</v>
      </c>
      <c r="U946" s="337">
        <f t="shared" si="76"/>
        <v>-15</v>
      </c>
      <c r="V946" s="337">
        <f t="shared" si="77"/>
        <v>57.5</v>
      </c>
      <c r="W946" s="337">
        <f t="shared" si="78"/>
        <v>-4</v>
      </c>
      <c r="X946" s="318" t="s">
        <v>1609</v>
      </c>
      <c r="Y946" s="318" t="s">
        <v>2061</v>
      </c>
      <c r="Z946" s="318" t="s">
        <v>1541</v>
      </c>
      <c r="AA946" s="296">
        <f t="shared" si="79"/>
        <v>29.800263000000001</v>
      </c>
      <c r="AB946" s="309">
        <v>29800263</v>
      </c>
      <c r="AC946" s="309">
        <v>72688614</v>
      </c>
      <c r="AD946" s="295">
        <f t="shared" si="86"/>
        <v>170.7</v>
      </c>
      <c r="AE946" s="305">
        <v>170700000</v>
      </c>
      <c r="AF946" s="306">
        <f t="shared" si="12"/>
        <v>0.29800262999999999</v>
      </c>
      <c r="AG946" s="318"/>
      <c r="AH946" s="304"/>
      <c r="AI946" s="323" t="str">
        <f>HYPERLINK("http://www.amazon.com/gp/product/B00OPX707Y/?tag=titb-20","http://www.amazon.com/gp/product/B00OPX707Y/?tag=titb-20")</f>
        <v>http://www.amazon.com/gp/product/B00OPX707Y/?tag=titb-20</v>
      </c>
      <c r="AJ946" s="302"/>
    </row>
    <row r="947" spans="1:36">
      <c r="A947" s="332" t="s">
        <v>3257</v>
      </c>
      <c r="B947" s="305">
        <f t="shared" si="72"/>
        <v>242.66896499999999</v>
      </c>
      <c r="C947" s="335">
        <f t="shared" si="82"/>
        <v>2.4266896500000001</v>
      </c>
      <c r="D947" s="294">
        <f t="shared" si="2"/>
        <v>2.4266896500000001</v>
      </c>
      <c r="E947" s="296">
        <v>100</v>
      </c>
      <c r="F947" s="296">
        <f t="shared" si="74"/>
        <v>58.607007000000003</v>
      </c>
      <c r="G947" s="297">
        <f t="shared" si="4"/>
        <v>0.24151010410416515</v>
      </c>
      <c r="H947" s="296">
        <f t="shared" si="5"/>
        <v>184.08195799999999</v>
      </c>
      <c r="I947" s="298">
        <f t="shared" si="6"/>
        <v>0.75857231269767023</v>
      </c>
      <c r="J947" s="309">
        <v>242668965</v>
      </c>
      <c r="K947" s="317">
        <v>2014</v>
      </c>
      <c r="L947" s="300" t="s">
        <v>18</v>
      </c>
      <c r="M947" s="334"/>
      <c r="N947" s="334"/>
      <c r="O947" s="334"/>
      <c r="P947" s="334">
        <v>49</v>
      </c>
      <c r="Q947" s="317">
        <v>52</v>
      </c>
      <c r="R947" s="336">
        <f t="shared" si="75"/>
        <v>50.5</v>
      </c>
      <c r="S947" s="317">
        <v>51</v>
      </c>
      <c r="T947" s="317">
        <v>63</v>
      </c>
      <c r="U947" s="337">
        <f t="shared" si="76"/>
        <v>-12</v>
      </c>
      <c r="V947" s="337">
        <f t="shared" si="77"/>
        <v>57</v>
      </c>
      <c r="W947" s="337">
        <f t="shared" si="78"/>
        <v>-6.5</v>
      </c>
      <c r="X947" s="318" t="s">
        <v>1609</v>
      </c>
      <c r="Y947" s="318" t="s">
        <v>3258</v>
      </c>
      <c r="Z947" s="304" t="s">
        <v>1574</v>
      </c>
      <c r="AA947" s="296">
        <f t="shared" si="79"/>
        <v>21.681429999999999</v>
      </c>
      <c r="AB947" s="309">
        <v>21681430</v>
      </c>
      <c r="AC947" s="309">
        <v>58607007</v>
      </c>
      <c r="AD947" s="295">
        <f t="shared" si="86"/>
        <v>184.08195799999999</v>
      </c>
      <c r="AE947" s="305">
        <v>184081958</v>
      </c>
      <c r="AF947" s="306">
        <f t="shared" si="12"/>
        <v>0.21681429999999999</v>
      </c>
      <c r="AG947" s="318"/>
      <c r="AH947" s="304"/>
      <c r="AI947" s="323" t="s">
        <v>3259</v>
      </c>
      <c r="AJ947" s="302"/>
    </row>
    <row r="948" spans="1:36">
      <c r="A948" s="333" t="s">
        <v>781</v>
      </c>
      <c r="B948" s="305">
        <f t="shared" si="72"/>
        <v>500.18843500000003</v>
      </c>
      <c r="C948" s="335">
        <f t="shared" si="82"/>
        <v>4.8561983980582522</v>
      </c>
      <c r="D948" s="294">
        <f t="shared" si="2"/>
        <v>4.8561983980582522</v>
      </c>
      <c r="E948" s="296">
        <v>103</v>
      </c>
      <c r="F948" s="296">
        <f t="shared" si="74"/>
        <v>131.53843499999999</v>
      </c>
      <c r="G948" s="297">
        <f t="shared" si="4"/>
        <v>0.26297776157099673</v>
      </c>
      <c r="H948" s="296">
        <f t="shared" si="5"/>
        <v>368.65000000000003</v>
      </c>
      <c r="I948" s="298">
        <f t="shared" si="6"/>
        <v>0.73702223842900327</v>
      </c>
      <c r="J948" s="309">
        <v>500188435</v>
      </c>
      <c r="K948" s="317">
        <v>2014</v>
      </c>
      <c r="L948" s="300" t="s">
        <v>18</v>
      </c>
      <c r="M948" s="334"/>
      <c r="N948" s="334"/>
      <c r="O948" s="334"/>
      <c r="P948" s="334">
        <v>48</v>
      </c>
      <c r="Q948" s="317">
        <v>49</v>
      </c>
      <c r="R948" s="336">
        <f t="shared" si="75"/>
        <v>48.5</v>
      </c>
      <c r="S948" s="317">
        <v>59</v>
      </c>
      <c r="T948" s="317">
        <v>62</v>
      </c>
      <c r="U948" s="337">
        <f t="shared" si="76"/>
        <v>-3</v>
      </c>
      <c r="V948" s="337">
        <f t="shared" si="77"/>
        <v>60.5</v>
      </c>
      <c r="W948" s="337">
        <f t="shared" si="78"/>
        <v>-12</v>
      </c>
      <c r="X948" s="318" t="s">
        <v>1701</v>
      </c>
      <c r="Y948" s="318" t="s">
        <v>2256</v>
      </c>
      <c r="Z948" s="318" t="s">
        <v>1557</v>
      </c>
      <c r="AA948" s="296">
        <f t="shared" si="79"/>
        <v>39.327869</v>
      </c>
      <c r="AB948" s="309">
        <v>39327869</v>
      </c>
      <c r="AC948" s="309">
        <v>131538435</v>
      </c>
      <c r="AD948" s="295">
        <f t="shared" si="86"/>
        <v>368.65</v>
      </c>
      <c r="AE948" s="305">
        <v>368650000</v>
      </c>
      <c r="AF948" s="306">
        <f t="shared" si="12"/>
        <v>0.38182397087378639</v>
      </c>
      <c r="AG948" s="318"/>
      <c r="AH948" s="304"/>
      <c r="AI948" s="323" t="str">
        <f>HYPERLINK("http://www.amazon.com/gp/product/B00JM6W5RE/?tag=titb-20","http://www.amazon.com/gp/product/B00JM6W5RE/?tag=titb-20")</f>
        <v>http://www.amazon.com/gp/product/B00JM6W5RE/?tag=titb-20</v>
      </c>
      <c r="AJ948" s="302"/>
    </row>
    <row r="949" spans="1:36">
      <c r="A949" s="332" t="s">
        <v>2896</v>
      </c>
      <c r="B949" s="305">
        <f t="shared" si="72"/>
        <v>337.58005100000003</v>
      </c>
      <c r="C949" s="335">
        <f t="shared" si="82"/>
        <v>3.0689095545454546</v>
      </c>
      <c r="D949" s="294">
        <f t="shared" si="2"/>
        <v>3.0689095545454546</v>
      </c>
      <c r="E949" s="296">
        <v>110</v>
      </c>
      <c r="F949" s="296">
        <f t="shared" si="74"/>
        <v>106.580051</v>
      </c>
      <c r="G949" s="297">
        <f t="shared" si="4"/>
        <v>0.31571785916935002</v>
      </c>
      <c r="H949" s="296">
        <f t="shared" si="5"/>
        <v>231.00000000000003</v>
      </c>
      <c r="I949" s="298">
        <f t="shared" si="6"/>
        <v>0.68428214083064998</v>
      </c>
      <c r="J949" s="309">
        <v>337580051</v>
      </c>
      <c r="K949" s="317">
        <v>2014</v>
      </c>
      <c r="L949" s="300" t="s">
        <v>18</v>
      </c>
      <c r="M949" s="334"/>
      <c r="N949" s="334"/>
      <c r="O949" s="334"/>
      <c r="P949" s="334">
        <v>42</v>
      </c>
      <c r="Q949" s="317">
        <v>48</v>
      </c>
      <c r="R949" s="336">
        <f t="shared" si="75"/>
        <v>45</v>
      </c>
      <c r="S949" s="317">
        <v>53</v>
      </c>
      <c r="T949" s="317">
        <v>61</v>
      </c>
      <c r="U949" s="337">
        <f t="shared" si="76"/>
        <v>-8</v>
      </c>
      <c r="V949" s="337">
        <f t="shared" si="77"/>
        <v>57</v>
      </c>
      <c r="W949" s="337">
        <f t="shared" si="78"/>
        <v>-12</v>
      </c>
      <c r="X949" s="318" t="s">
        <v>1609</v>
      </c>
      <c r="Y949" s="318" t="s">
        <v>2897</v>
      </c>
      <c r="Z949" s="318" t="s">
        <v>1557</v>
      </c>
      <c r="AA949" s="296">
        <f t="shared" si="79"/>
        <v>45.038460000000001</v>
      </c>
      <c r="AB949" s="309">
        <v>45038460</v>
      </c>
      <c r="AC949" s="309">
        <v>106580051</v>
      </c>
      <c r="AD949" s="295">
        <f t="shared" si="86"/>
        <v>231</v>
      </c>
      <c r="AE949" s="305">
        <v>231000000</v>
      </c>
      <c r="AF949" s="306">
        <f t="shared" si="12"/>
        <v>0.40944054545454545</v>
      </c>
      <c r="AG949" s="318"/>
      <c r="AH949" s="304"/>
      <c r="AI949" s="323" t="s">
        <v>2898</v>
      </c>
      <c r="AJ949" s="302"/>
    </row>
    <row r="950" spans="1:36">
      <c r="A950" s="333" t="s">
        <v>2088</v>
      </c>
      <c r="B950" s="305">
        <f t="shared" si="72"/>
        <v>752.10022900000001</v>
      </c>
      <c r="C950" s="335">
        <f t="shared" si="82"/>
        <v>6.0168018319999996</v>
      </c>
      <c r="D950" s="294">
        <f t="shared" si="2"/>
        <v>6.0168018319999996</v>
      </c>
      <c r="E950" s="296">
        <v>125</v>
      </c>
      <c r="F950" s="296">
        <f t="shared" si="74"/>
        <v>337.13588499999997</v>
      </c>
      <c r="G950" s="297">
        <f t="shared" si="4"/>
        <v>0.44825925056326499</v>
      </c>
      <c r="H950" s="296">
        <f t="shared" si="5"/>
        <v>414.96434400000004</v>
      </c>
      <c r="I950" s="298">
        <f t="shared" si="6"/>
        <v>0.55174074943673501</v>
      </c>
      <c r="J950" s="309">
        <v>752100229</v>
      </c>
      <c r="K950" s="317">
        <v>2014</v>
      </c>
      <c r="L950" s="300" t="s">
        <v>18</v>
      </c>
      <c r="M950" s="334"/>
      <c r="N950" s="334"/>
      <c r="O950" s="334"/>
      <c r="P950" s="334">
        <v>65</v>
      </c>
      <c r="Q950" s="317">
        <v>64</v>
      </c>
      <c r="R950" s="336">
        <f t="shared" si="75"/>
        <v>64.5</v>
      </c>
      <c r="S950" s="317">
        <v>73</v>
      </c>
      <c r="T950" s="317">
        <v>63</v>
      </c>
      <c r="U950" s="337">
        <f t="shared" si="76"/>
        <v>10</v>
      </c>
      <c r="V950" s="337">
        <f t="shared" si="77"/>
        <v>68</v>
      </c>
      <c r="W950" s="337">
        <f t="shared" si="78"/>
        <v>-3.5</v>
      </c>
      <c r="X950" s="318" t="s">
        <v>1609</v>
      </c>
      <c r="Y950" s="318" t="s">
        <v>2089</v>
      </c>
      <c r="Z950" s="318" t="s">
        <v>1541</v>
      </c>
      <c r="AA950" s="296">
        <f t="shared" si="79"/>
        <v>121.897634</v>
      </c>
      <c r="AB950" s="309">
        <v>121897634</v>
      </c>
      <c r="AC950" s="309">
        <v>337135885</v>
      </c>
      <c r="AD950" s="295">
        <f t="shared" si="86"/>
        <v>414.96434399999998</v>
      </c>
      <c r="AE950" s="305">
        <v>414964344</v>
      </c>
      <c r="AF950" s="306">
        <f t="shared" si="12"/>
        <v>0.97518107199999993</v>
      </c>
      <c r="AG950" s="318"/>
      <c r="AH950" s="304"/>
      <c r="AI950" s="323" t="s">
        <v>2090</v>
      </c>
      <c r="AJ950" s="302"/>
    </row>
    <row r="951" spans="1:36">
      <c r="A951" s="332" t="s">
        <v>931</v>
      </c>
      <c r="B951" s="305">
        <f t="shared" si="72"/>
        <v>485.00475399999999</v>
      </c>
      <c r="C951" s="335">
        <f t="shared" si="82"/>
        <v>3.8800380319999999</v>
      </c>
      <c r="D951" s="294">
        <f t="shared" si="2"/>
        <v>3.8800380319999999</v>
      </c>
      <c r="E951" s="296">
        <v>125</v>
      </c>
      <c r="F951" s="296">
        <f t="shared" si="74"/>
        <v>191.20475400000001</v>
      </c>
      <c r="G951" s="297">
        <f t="shared" si="4"/>
        <v>0.39423274189184548</v>
      </c>
      <c r="H951" s="296">
        <f t="shared" si="5"/>
        <v>293.8</v>
      </c>
      <c r="I951" s="298">
        <f t="shared" si="6"/>
        <v>0.60576725810815457</v>
      </c>
      <c r="J951" s="309">
        <v>485004754</v>
      </c>
      <c r="K951" s="317">
        <v>2014</v>
      </c>
      <c r="L951" s="300" t="s">
        <v>18</v>
      </c>
      <c r="M951" s="334"/>
      <c r="N951" s="334"/>
      <c r="O951" s="334"/>
      <c r="P951" s="334">
        <v>21</v>
      </c>
      <c r="Q951" s="317">
        <v>31</v>
      </c>
      <c r="R951" s="336">
        <f t="shared" si="75"/>
        <v>26</v>
      </c>
      <c r="S951" s="317">
        <v>53</v>
      </c>
      <c r="T951" s="317">
        <v>50</v>
      </c>
      <c r="U951" s="337">
        <f t="shared" si="76"/>
        <v>3</v>
      </c>
      <c r="V951" s="337">
        <f t="shared" si="77"/>
        <v>51.5</v>
      </c>
      <c r="W951" s="337">
        <f t="shared" si="78"/>
        <v>-25.5</v>
      </c>
      <c r="X951" s="318" t="s">
        <v>1609</v>
      </c>
      <c r="Y951" s="318" t="s">
        <v>2527</v>
      </c>
      <c r="Z951" s="318" t="s">
        <v>1630</v>
      </c>
      <c r="AA951" s="296">
        <f t="shared" si="79"/>
        <v>65.575104999999994</v>
      </c>
      <c r="AB951" s="309">
        <v>65575105</v>
      </c>
      <c r="AC951" s="309">
        <v>191204754</v>
      </c>
      <c r="AD951" s="295">
        <f t="shared" si="86"/>
        <v>293.8</v>
      </c>
      <c r="AE951" s="305">
        <v>293800000</v>
      </c>
      <c r="AF951" s="306">
        <f t="shared" si="12"/>
        <v>0.52460083999999996</v>
      </c>
      <c r="AG951" s="318"/>
      <c r="AH951" s="304"/>
      <c r="AI951" s="323" t="s">
        <v>2528</v>
      </c>
      <c r="AJ951" s="302"/>
    </row>
    <row r="952" spans="1:36">
      <c r="A952" s="332" t="s">
        <v>668</v>
      </c>
      <c r="B952" s="305">
        <f t="shared" si="72"/>
        <v>362.637473</v>
      </c>
      <c r="C952" s="335">
        <f t="shared" si="82"/>
        <v>2.9010997839999999</v>
      </c>
      <c r="D952" s="294">
        <f t="shared" si="2"/>
        <v>2.9010997839999999</v>
      </c>
      <c r="E952" s="296">
        <v>125</v>
      </c>
      <c r="F952" s="296">
        <f t="shared" si="74"/>
        <v>101.20004400000001</v>
      </c>
      <c r="G952" s="297">
        <f t="shared" si="4"/>
        <v>0.27906670307070003</v>
      </c>
      <c r="H952" s="296">
        <f t="shared" si="5"/>
        <v>261.43742900000001</v>
      </c>
      <c r="I952" s="298">
        <f t="shared" si="6"/>
        <v>0.72093329692929997</v>
      </c>
      <c r="J952" s="309">
        <v>362637473</v>
      </c>
      <c r="K952" s="317">
        <v>2014</v>
      </c>
      <c r="L952" s="300" t="s">
        <v>18</v>
      </c>
      <c r="M952" s="334"/>
      <c r="N952" s="334"/>
      <c r="O952" s="334"/>
      <c r="P952" s="334">
        <v>77</v>
      </c>
      <c r="Q952" s="317">
        <v>68</v>
      </c>
      <c r="R952" s="336">
        <f t="shared" si="75"/>
        <v>72.5</v>
      </c>
      <c r="S952" s="317">
        <v>42</v>
      </c>
      <c r="T952" s="317">
        <v>53</v>
      </c>
      <c r="U952" s="337">
        <f t="shared" si="76"/>
        <v>-11</v>
      </c>
      <c r="V952" s="337">
        <f t="shared" si="77"/>
        <v>47.5</v>
      </c>
      <c r="W952" s="337">
        <f t="shared" si="78"/>
        <v>25</v>
      </c>
      <c r="X952" s="318" t="s">
        <v>1609</v>
      </c>
      <c r="Y952" s="318" t="s">
        <v>2969</v>
      </c>
      <c r="Z952" s="318" t="s">
        <v>1541</v>
      </c>
      <c r="AA952" s="296">
        <f t="shared" si="79"/>
        <v>43.720472000000001</v>
      </c>
      <c r="AB952" s="309">
        <v>43720472</v>
      </c>
      <c r="AC952" s="309">
        <v>101200044</v>
      </c>
      <c r="AD952" s="295">
        <f t="shared" si="86"/>
        <v>261.43742900000001</v>
      </c>
      <c r="AE952" s="305">
        <v>261437429</v>
      </c>
      <c r="AF952" s="306">
        <f t="shared" si="12"/>
        <v>0.34976377600000003</v>
      </c>
      <c r="AG952" s="318"/>
      <c r="AH952" s="304"/>
      <c r="AI952" s="323" t="s">
        <v>2970</v>
      </c>
      <c r="AJ952" s="302"/>
    </row>
    <row r="953" spans="1:36">
      <c r="A953" s="332" t="s">
        <v>662</v>
      </c>
      <c r="B953" s="305">
        <f t="shared" si="72"/>
        <v>360.200399</v>
      </c>
      <c r="C953" s="335">
        <f t="shared" si="82"/>
        <v>2.8362236141732282</v>
      </c>
      <c r="D953" s="294">
        <f t="shared" si="2"/>
        <v>2.8362236141732282</v>
      </c>
      <c r="E953" s="296">
        <v>127</v>
      </c>
      <c r="F953" s="296">
        <f t="shared" si="74"/>
        <v>113.57492999999999</v>
      </c>
      <c r="G953" s="297">
        <f t="shared" si="4"/>
        <v>0.31531039475611461</v>
      </c>
      <c r="H953" s="296">
        <f t="shared" si="5"/>
        <v>246.62546899999998</v>
      </c>
      <c r="I953" s="298">
        <f t="shared" si="6"/>
        <v>0.68468960524388534</v>
      </c>
      <c r="J953" s="309">
        <v>360200399</v>
      </c>
      <c r="K953" s="317">
        <v>2014</v>
      </c>
      <c r="L953" s="300" t="s">
        <v>18</v>
      </c>
      <c r="M953" s="334"/>
      <c r="N953" s="334"/>
      <c r="O953" s="334"/>
      <c r="P953" s="334">
        <v>50</v>
      </c>
      <c r="Q953" s="317">
        <v>47</v>
      </c>
      <c r="R953" s="336">
        <f t="shared" si="75"/>
        <v>48.5</v>
      </c>
      <c r="S953" s="317">
        <v>59</v>
      </c>
      <c r="T953" s="317">
        <v>59</v>
      </c>
      <c r="U953" s="337">
        <f t="shared" si="76"/>
        <v>0</v>
      </c>
      <c r="V953" s="337">
        <f t="shared" si="77"/>
        <v>59</v>
      </c>
      <c r="W953" s="337">
        <f t="shared" si="78"/>
        <v>-10.5</v>
      </c>
      <c r="X953" s="318" t="s">
        <v>1701</v>
      </c>
      <c r="Y953" s="318" t="s">
        <v>2999</v>
      </c>
      <c r="Z953" s="318" t="s">
        <v>1557</v>
      </c>
      <c r="AA953" s="296">
        <f t="shared" si="79"/>
        <v>17.100519999999999</v>
      </c>
      <c r="AB953" s="309">
        <v>17100520</v>
      </c>
      <c r="AC953" s="309">
        <v>113574930</v>
      </c>
      <c r="AD953" s="295">
        <f t="shared" si="86"/>
        <v>246.62546900000001</v>
      </c>
      <c r="AE953" s="305">
        <v>246625469</v>
      </c>
      <c r="AF953" s="306">
        <f t="shared" si="12"/>
        <v>0.13464976377952756</v>
      </c>
      <c r="AG953" s="318"/>
      <c r="AH953" s="304"/>
      <c r="AI953" s="323" t="s">
        <v>3000</v>
      </c>
      <c r="AJ953" s="302"/>
    </row>
    <row r="954" spans="1:36">
      <c r="A954" s="332" t="s">
        <v>704</v>
      </c>
      <c r="B954" s="305">
        <f t="shared" si="72"/>
        <v>373.55209400000001</v>
      </c>
      <c r="C954" s="335">
        <f t="shared" si="82"/>
        <v>2.8299401060606062</v>
      </c>
      <c r="D954" s="294">
        <f t="shared" si="2"/>
        <v>2.8299401060606062</v>
      </c>
      <c r="E954" s="296">
        <v>132</v>
      </c>
      <c r="F954" s="296">
        <f t="shared" si="74"/>
        <v>83.350910999999996</v>
      </c>
      <c r="G954" s="297">
        <f t="shared" si="4"/>
        <v>0.2231306217761424</v>
      </c>
      <c r="H954" s="296">
        <f t="shared" si="5"/>
        <v>290.20118300000001</v>
      </c>
      <c r="I954" s="298">
        <f t="shared" si="6"/>
        <v>0.7768693782238576</v>
      </c>
      <c r="J954" s="309">
        <v>373552094</v>
      </c>
      <c r="K954" s="317">
        <v>2014</v>
      </c>
      <c r="L954" s="300" t="s">
        <v>18</v>
      </c>
      <c r="M954" s="334"/>
      <c r="N954" s="334"/>
      <c r="O954" s="334"/>
      <c r="P954" s="334">
        <v>72</v>
      </c>
      <c r="Q954" s="317">
        <v>53</v>
      </c>
      <c r="R954" s="336">
        <f t="shared" si="75"/>
        <v>62.5</v>
      </c>
      <c r="S954" s="317">
        <v>64</v>
      </c>
      <c r="T954" s="317">
        <v>66</v>
      </c>
      <c r="U954" s="337">
        <f t="shared" si="76"/>
        <v>-2</v>
      </c>
      <c r="V954" s="337">
        <f t="shared" si="77"/>
        <v>65</v>
      </c>
      <c r="W954" s="337">
        <f t="shared" si="78"/>
        <v>-2.5</v>
      </c>
      <c r="X954" s="318" t="s">
        <v>1701</v>
      </c>
      <c r="Y954" s="318" t="s">
        <v>2256</v>
      </c>
      <c r="Z954" s="318" t="s">
        <v>1557</v>
      </c>
      <c r="AA954" s="296">
        <f t="shared" si="79"/>
        <v>25.447444000000001</v>
      </c>
      <c r="AB954" s="309">
        <v>25447444</v>
      </c>
      <c r="AC954" s="309">
        <v>83350911</v>
      </c>
      <c r="AD954" s="295">
        <f t="shared" si="86"/>
        <v>290.20118300000001</v>
      </c>
      <c r="AE954" s="305">
        <v>290201183</v>
      </c>
      <c r="AF954" s="306">
        <f t="shared" si="12"/>
        <v>0.19278366666666669</v>
      </c>
      <c r="AG954" s="318"/>
      <c r="AH954" s="304"/>
      <c r="AI954" s="323" t="s">
        <v>3001</v>
      </c>
      <c r="AJ954" s="302"/>
    </row>
    <row r="955" spans="1:36">
      <c r="A955" s="332" t="s">
        <v>3633</v>
      </c>
      <c r="B955" s="305">
        <f t="shared" si="72"/>
        <v>268.03182800000002</v>
      </c>
      <c r="C955" s="335">
        <f t="shared" si="82"/>
        <v>1.9145130571428572</v>
      </c>
      <c r="D955" s="294">
        <f t="shared" si="2"/>
        <v>1.9145130571428572</v>
      </c>
      <c r="E955" s="296">
        <v>140</v>
      </c>
      <c r="F955" s="296">
        <f t="shared" si="74"/>
        <v>65.014512999999994</v>
      </c>
      <c r="G955" s="297">
        <f t="shared" si="4"/>
        <v>0.24256265938685456</v>
      </c>
      <c r="H955" s="296">
        <f t="shared" si="5"/>
        <v>203.01731500000002</v>
      </c>
      <c r="I955" s="298">
        <f t="shared" si="6"/>
        <v>0.75743734061314538</v>
      </c>
      <c r="J955" s="309">
        <v>268031828</v>
      </c>
      <c r="K955" s="317">
        <v>2014</v>
      </c>
      <c r="L955" s="300" t="s">
        <v>18</v>
      </c>
      <c r="M955" s="334"/>
      <c r="N955" s="334"/>
      <c r="O955" s="334"/>
      <c r="P955" s="334">
        <v>27</v>
      </c>
      <c r="Q955" s="317">
        <v>52</v>
      </c>
      <c r="R955" s="336">
        <f t="shared" si="75"/>
        <v>39.5</v>
      </c>
      <c r="S955" s="317">
        <v>37</v>
      </c>
      <c r="T955" s="317">
        <v>46</v>
      </c>
      <c r="U955" s="337">
        <f t="shared" si="76"/>
        <v>-9</v>
      </c>
      <c r="V955" s="337">
        <f t="shared" si="77"/>
        <v>41.5</v>
      </c>
      <c r="W955" s="337">
        <f t="shared" si="78"/>
        <v>-2</v>
      </c>
      <c r="X955" s="318" t="s">
        <v>1609</v>
      </c>
      <c r="Y955" s="318" t="s">
        <v>3634</v>
      </c>
      <c r="Z955" s="318" t="s">
        <v>1541</v>
      </c>
      <c r="AA955" s="296">
        <f t="shared" si="79"/>
        <v>24.115933999999999</v>
      </c>
      <c r="AB955" s="309">
        <v>24115934</v>
      </c>
      <c r="AC955" s="309">
        <v>65014513</v>
      </c>
      <c r="AD955" s="295">
        <f t="shared" si="86"/>
        <v>203.017315</v>
      </c>
      <c r="AE955" s="305">
        <v>203017315</v>
      </c>
      <c r="AF955" s="306">
        <f t="shared" si="12"/>
        <v>0.17225667142857143</v>
      </c>
      <c r="AG955" s="318"/>
      <c r="AH955" s="304"/>
      <c r="AI955" s="323" t="s">
        <v>3635</v>
      </c>
      <c r="AJ955" s="302"/>
    </row>
    <row r="956" spans="1:36">
      <c r="A956" s="333" t="s">
        <v>377</v>
      </c>
      <c r="B956" s="305">
        <f t="shared" si="72"/>
        <v>618.90993500000002</v>
      </c>
      <c r="C956" s="335">
        <f t="shared" si="82"/>
        <v>4.2683443793103448</v>
      </c>
      <c r="D956" s="294">
        <f t="shared" si="2"/>
        <v>4.2683443793103448</v>
      </c>
      <c r="E956" s="296">
        <v>145</v>
      </c>
      <c r="F956" s="296">
        <f t="shared" si="74"/>
        <v>177.00292400000001</v>
      </c>
      <c r="G956" s="297">
        <f t="shared" si="4"/>
        <v>0.28599140842681736</v>
      </c>
      <c r="H956" s="296">
        <f t="shared" si="5"/>
        <v>441.90701100000001</v>
      </c>
      <c r="I956" s="298">
        <f t="shared" si="6"/>
        <v>0.71400859157318264</v>
      </c>
      <c r="J956" s="309">
        <v>618909935</v>
      </c>
      <c r="K956" s="317">
        <v>2014</v>
      </c>
      <c r="L956" s="300" t="s">
        <v>18</v>
      </c>
      <c r="M956" s="334"/>
      <c r="N956" s="334"/>
      <c r="O956" s="334"/>
      <c r="P956" s="334">
        <v>92</v>
      </c>
      <c r="Q956" s="317">
        <v>76</v>
      </c>
      <c r="R956" s="336">
        <f t="shared" si="75"/>
        <v>84</v>
      </c>
      <c r="S956" s="317">
        <v>90</v>
      </c>
      <c r="T956" s="317">
        <v>84</v>
      </c>
      <c r="U956" s="337">
        <f t="shared" si="76"/>
        <v>6</v>
      </c>
      <c r="V956" s="337">
        <f t="shared" si="77"/>
        <v>87</v>
      </c>
      <c r="W956" s="337">
        <f t="shared" si="78"/>
        <v>-3</v>
      </c>
      <c r="X956" s="318" t="s">
        <v>1609</v>
      </c>
      <c r="Y956" s="318" t="s">
        <v>1898</v>
      </c>
      <c r="Z956" s="318" t="s">
        <v>1557</v>
      </c>
      <c r="AA956" s="296">
        <f t="shared" si="79"/>
        <v>49.451321999999998</v>
      </c>
      <c r="AB956" s="309">
        <v>49451322</v>
      </c>
      <c r="AC956" s="309">
        <v>177002924</v>
      </c>
      <c r="AD956" s="295">
        <f t="shared" si="86"/>
        <v>441.90701100000001</v>
      </c>
      <c r="AE956" s="305">
        <v>441907011</v>
      </c>
      <c r="AF956" s="306">
        <f t="shared" si="12"/>
        <v>0.3410436</v>
      </c>
      <c r="AG956" s="318"/>
      <c r="AH956" s="304"/>
      <c r="AI956" s="323" t="s">
        <v>2378</v>
      </c>
      <c r="AJ956" s="302"/>
    </row>
    <row r="957" spans="1:36">
      <c r="A957" s="332" t="s">
        <v>3648</v>
      </c>
      <c r="B957" s="305">
        <f t="shared" si="72"/>
        <v>272.91242999999997</v>
      </c>
      <c r="C957" s="335">
        <f t="shared" si="82"/>
        <v>1.8821546896551724</v>
      </c>
      <c r="D957" s="294">
        <f t="shared" si="2"/>
        <v>1.8821546896551724</v>
      </c>
      <c r="E957" s="296">
        <v>145</v>
      </c>
      <c r="F957" s="296">
        <f t="shared" si="74"/>
        <v>111.50642999999999</v>
      </c>
      <c r="G957" s="297">
        <f t="shared" si="4"/>
        <v>0.4085795212772097</v>
      </c>
      <c r="H957" s="296">
        <f t="shared" si="5"/>
        <v>161.40600000000001</v>
      </c>
      <c r="I957" s="298">
        <f t="shared" si="6"/>
        <v>0.59142047872279035</v>
      </c>
      <c r="J957" s="309">
        <v>272912430</v>
      </c>
      <c r="K957" s="317">
        <v>2014</v>
      </c>
      <c r="L957" s="300" t="s">
        <v>18</v>
      </c>
      <c r="M957" s="334"/>
      <c r="N957" s="334"/>
      <c r="O957" s="334"/>
      <c r="P957" s="334">
        <v>79</v>
      </c>
      <c r="Q957" s="317">
        <v>59</v>
      </c>
      <c r="R957" s="336">
        <f t="shared" si="75"/>
        <v>69</v>
      </c>
      <c r="S957" s="317">
        <v>73</v>
      </c>
      <c r="T957" s="317">
        <v>66</v>
      </c>
      <c r="U957" s="337">
        <f t="shared" si="76"/>
        <v>7</v>
      </c>
      <c r="V957" s="337">
        <f t="shared" si="77"/>
        <v>69.5</v>
      </c>
      <c r="W957" s="337">
        <f t="shared" si="78"/>
        <v>-0.5</v>
      </c>
      <c r="X957" s="318" t="s">
        <v>1701</v>
      </c>
      <c r="Y957" s="318" t="s">
        <v>3649</v>
      </c>
      <c r="Z957" s="318" t="s">
        <v>1541</v>
      </c>
      <c r="AA957" s="296">
        <f t="shared" si="79"/>
        <v>32.207056999999999</v>
      </c>
      <c r="AB957" s="309">
        <v>32207057</v>
      </c>
      <c r="AC957" s="309">
        <v>111506430</v>
      </c>
      <c r="AD957" s="295">
        <f t="shared" si="86"/>
        <v>161.40600000000001</v>
      </c>
      <c r="AE957" s="305">
        <v>161406000</v>
      </c>
      <c r="AF957" s="306">
        <f t="shared" si="12"/>
        <v>0.22211763448275862</v>
      </c>
      <c r="AG957" s="318"/>
      <c r="AH957" s="304"/>
      <c r="AI957" s="323" t="s">
        <v>3650</v>
      </c>
      <c r="AJ957" s="302"/>
    </row>
    <row r="958" spans="1:36">
      <c r="A958" s="332" t="s">
        <v>304</v>
      </c>
      <c r="B958" s="305">
        <f t="shared" si="72"/>
        <v>528.67606899999998</v>
      </c>
      <c r="C958" s="335">
        <f t="shared" si="82"/>
        <v>3.3042254312499999</v>
      </c>
      <c r="D958" s="294">
        <f t="shared" si="2"/>
        <v>3.3042254312499999</v>
      </c>
      <c r="E958" s="296">
        <v>160</v>
      </c>
      <c r="F958" s="296">
        <f t="shared" si="74"/>
        <v>200.67606900000001</v>
      </c>
      <c r="G958" s="297">
        <f t="shared" si="4"/>
        <v>0.37958228254890053</v>
      </c>
      <c r="H958" s="296">
        <f t="shared" si="5"/>
        <v>328</v>
      </c>
      <c r="I958" s="298">
        <f t="shared" si="6"/>
        <v>0.62041771745109953</v>
      </c>
      <c r="J958" s="309">
        <v>528676069</v>
      </c>
      <c r="K958" s="317">
        <v>2014</v>
      </c>
      <c r="L958" s="300" t="s">
        <v>18</v>
      </c>
      <c r="M958" s="334"/>
      <c r="N958" s="334"/>
      <c r="O958" s="334"/>
      <c r="P958" s="334">
        <v>74</v>
      </c>
      <c r="Q958" s="317">
        <v>62</v>
      </c>
      <c r="R958" s="336">
        <f t="shared" si="75"/>
        <v>68</v>
      </c>
      <c r="S958" s="317">
        <v>67</v>
      </c>
      <c r="T958" s="317">
        <v>68</v>
      </c>
      <c r="U958" s="337">
        <f t="shared" si="76"/>
        <v>-1</v>
      </c>
      <c r="V958" s="337">
        <f t="shared" si="77"/>
        <v>67.5</v>
      </c>
      <c r="W958" s="337">
        <f t="shared" si="78"/>
        <v>0.5</v>
      </c>
      <c r="X958" s="318" t="s">
        <v>1609</v>
      </c>
      <c r="Y958" s="318" t="s">
        <v>2556</v>
      </c>
      <c r="Z958" s="304" t="s">
        <v>1574</v>
      </c>
      <c r="AA958" s="296">
        <f t="shared" si="79"/>
        <v>93.188383999999999</v>
      </c>
      <c r="AB958" s="309">
        <v>93188384</v>
      </c>
      <c r="AC958" s="309">
        <v>200676069</v>
      </c>
      <c r="AD958" s="295">
        <f t="shared" si="86"/>
        <v>328</v>
      </c>
      <c r="AE958" s="305">
        <v>328000000</v>
      </c>
      <c r="AF958" s="306">
        <f t="shared" si="12"/>
        <v>0.58242740000000004</v>
      </c>
      <c r="AG958" s="318"/>
      <c r="AH958" s="304"/>
      <c r="AI958" s="323" t="s">
        <v>2771</v>
      </c>
      <c r="AJ958" s="302"/>
    </row>
    <row r="959" spans="1:36">
      <c r="A959" s="333" t="s">
        <v>429</v>
      </c>
      <c r="B959" s="305">
        <f t="shared" si="72"/>
        <v>672.72001699999998</v>
      </c>
      <c r="C959" s="335">
        <f t="shared" si="82"/>
        <v>4.0770910121212118</v>
      </c>
      <c r="D959" s="294">
        <f t="shared" si="2"/>
        <v>4.0770910121212118</v>
      </c>
      <c r="E959" s="296">
        <v>165</v>
      </c>
      <c r="F959" s="296">
        <f t="shared" si="74"/>
        <v>188.020017</v>
      </c>
      <c r="G959" s="297">
        <f t="shared" si="4"/>
        <v>0.27949222893422537</v>
      </c>
      <c r="H959" s="296">
        <f t="shared" si="5"/>
        <v>484.7</v>
      </c>
      <c r="I959" s="298">
        <f t="shared" si="6"/>
        <v>0.72050777106577457</v>
      </c>
      <c r="J959" s="309">
        <v>672720017</v>
      </c>
      <c r="K959" s="317">
        <v>2014</v>
      </c>
      <c r="L959" s="300" t="s">
        <v>18</v>
      </c>
      <c r="M959" s="334"/>
      <c r="N959" s="334"/>
      <c r="O959" s="334"/>
      <c r="P959" s="334">
        <v>72</v>
      </c>
      <c r="Q959" s="317">
        <v>74</v>
      </c>
      <c r="R959" s="336">
        <f t="shared" si="75"/>
        <v>73</v>
      </c>
      <c r="S959" s="317">
        <v>86</v>
      </c>
      <c r="T959" s="317">
        <v>84</v>
      </c>
      <c r="U959" s="337">
        <f t="shared" si="76"/>
        <v>2</v>
      </c>
      <c r="V959" s="337">
        <f t="shared" si="77"/>
        <v>85</v>
      </c>
      <c r="W959" s="337">
        <f t="shared" si="78"/>
        <v>-12</v>
      </c>
      <c r="X959" s="318" t="s">
        <v>1609</v>
      </c>
      <c r="Y959" s="318" t="s">
        <v>2461</v>
      </c>
      <c r="Z959" s="318" t="s">
        <v>1630</v>
      </c>
      <c r="AA959" s="296">
        <f t="shared" si="79"/>
        <v>47.510359999999999</v>
      </c>
      <c r="AB959" s="309">
        <v>47510360</v>
      </c>
      <c r="AC959" s="309">
        <v>188020017</v>
      </c>
      <c r="AD959" s="295">
        <f t="shared" si="86"/>
        <v>484.7</v>
      </c>
      <c r="AE959" s="305">
        <v>484700000</v>
      </c>
      <c r="AF959" s="306">
        <f t="shared" si="12"/>
        <v>0.28794157575757573</v>
      </c>
      <c r="AG959" s="318"/>
      <c r="AH959" s="304"/>
      <c r="AI959" s="323" t="s">
        <v>2462</v>
      </c>
      <c r="AJ959" s="302"/>
    </row>
    <row r="960" spans="1:36">
      <c r="A960" s="332" t="s">
        <v>132</v>
      </c>
      <c r="B960" s="305">
        <f t="shared" si="72"/>
        <v>652.03164300000003</v>
      </c>
      <c r="C960" s="335">
        <f t="shared" si="82"/>
        <v>3.9517069272727272</v>
      </c>
      <c r="D960" s="294">
        <f t="shared" si="2"/>
        <v>3.9517069272727272</v>
      </c>
      <c r="E960" s="296">
        <v>165</v>
      </c>
      <c r="F960" s="296">
        <f t="shared" si="74"/>
        <v>222.43164300000001</v>
      </c>
      <c r="G960" s="297">
        <f t="shared" si="4"/>
        <v>0.34113627059047502</v>
      </c>
      <c r="H960" s="296">
        <f t="shared" si="5"/>
        <v>429.6</v>
      </c>
      <c r="I960" s="298">
        <f t="shared" si="6"/>
        <v>0.65886372940952498</v>
      </c>
      <c r="J960" s="309">
        <v>652031643</v>
      </c>
      <c r="K960" s="317">
        <v>2014</v>
      </c>
      <c r="L960" s="300" t="s">
        <v>18</v>
      </c>
      <c r="M960" s="334"/>
      <c r="N960" s="334"/>
      <c r="O960" s="334"/>
      <c r="P960" s="334">
        <v>89</v>
      </c>
      <c r="Q960" s="317">
        <v>74</v>
      </c>
      <c r="R960" s="336">
        <f t="shared" si="75"/>
        <v>81.5</v>
      </c>
      <c r="S960" s="317">
        <v>92</v>
      </c>
      <c r="T960" s="317">
        <v>80</v>
      </c>
      <c r="U960" s="337">
        <f t="shared" si="76"/>
        <v>12</v>
      </c>
      <c r="V960" s="337">
        <f t="shared" si="77"/>
        <v>86</v>
      </c>
      <c r="W960" s="337">
        <f t="shared" si="78"/>
        <v>-4.5</v>
      </c>
      <c r="X960" s="318" t="s">
        <v>1609</v>
      </c>
      <c r="Y960" s="318" t="s">
        <v>2493</v>
      </c>
      <c r="Z960" s="318" t="s">
        <v>1541</v>
      </c>
      <c r="AA960" s="296">
        <f t="shared" si="79"/>
        <v>56.215888999999997</v>
      </c>
      <c r="AB960" s="309">
        <v>56215889</v>
      </c>
      <c r="AC960" s="309">
        <v>222431643</v>
      </c>
      <c r="AD960" s="295">
        <f t="shared" si="86"/>
        <v>429.6</v>
      </c>
      <c r="AE960" s="305">
        <v>429600000</v>
      </c>
      <c r="AF960" s="306">
        <f t="shared" si="12"/>
        <v>0.34070235757575756</v>
      </c>
      <c r="AG960" s="304" t="s">
        <v>1615</v>
      </c>
      <c r="AH960" s="318" t="s">
        <v>1846</v>
      </c>
      <c r="AI960" s="323" t="s">
        <v>2494</v>
      </c>
      <c r="AJ960" s="302"/>
    </row>
    <row r="961" spans="1:36">
      <c r="A961" s="333" t="s">
        <v>325</v>
      </c>
      <c r="B961" s="305">
        <f t="shared" si="72"/>
        <v>774.17660000000001</v>
      </c>
      <c r="C961" s="335">
        <f t="shared" si="82"/>
        <v>4.5539800000000001</v>
      </c>
      <c r="D961" s="294">
        <f t="shared" si="2"/>
        <v>4.5539800000000001</v>
      </c>
      <c r="E961" s="296">
        <v>170</v>
      </c>
      <c r="F961" s="296">
        <f t="shared" si="74"/>
        <v>333.17660000000001</v>
      </c>
      <c r="G961" s="297">
        <f t="shared" si="4"/>
        <v>0.43036252968637906</v>
      </c>
      <c r="H961" s="296">
        <f t="shared" si="5"/>
        <v>441.00000000000006</v>
      </c>
      <c r="I961" s="298">
        <f t="shared" si="6"/>
        <v>0.569637470313621</v>
      </c>
      <c r="J961" s="309">
        <v>774176600</v>
      </c>
      <c r="K961" s="317">
        <v>2014</v>
      </c>
      <c r="L961" s="300" t="s">
        <v>18</v>
      </c>
      <c r="M961" s="334"/>
      <c r="N961" s="334"/>
      <c r="O961" s="334"/>
      <c r="P961" s="334">
        <v>91</v>
      </c>
      <c r="Q961" s="317">
        <v>76</v>
      </c>
      <c r="R961" s="336">
        <f t="shared" si="75"/>
        <v>83.5</v>
      </c>
      <c r="S961" s="317">
        <v>93</v>
      </c>
      <c r="T961" s="317">
        <v>85</v>
      </c>
      <c r="U961" s="337">
        <f t="shared" si="76"/>
        <v>8</v>
      </c>
      <c r="V961" s="337">
        <f t="shared" si="77"/>
        <v>89</v>
      </c>
      <c r="W961" s="337">
        <f t="shared" si="78"/>
        <v>-5.5</v>
      </c>
      <c r="X961" s="318" t="s">
        <v>1609</v>
      </c>
      <c r="Y961" s="318" t="s">
        <v>2194</v>
      </c>
      <c r="Z961" s="318" t="s">
        <v>1541</v>
      </c>
      <c r="AA961" s="296">
        <f t="shared" si="79"/>
        <v>94.320882999999995</v>
      </c>
      <c r="AB961" s="309">
        <v>94320883</v>
      </c>
      <c r="AC961" s="309">
        <v>333176600</v>
      </c>
      <c r="AD961" s="295">
        <f t="shared" si="86"/>
        <v>441</v>
      </c>
      <c r="AE961" s="305">
        <v>441000000</v>
      </c>
      <c r="AF961" s="306">
        <f t="shared" si="12"/>
        <v>0.5548287235294117</v>
      </c>
      <c r="AG961" s="318"/>
      <c r="AH961" s="304"/>
      <c r="AI961" s="323" t="s">
        <v>2309</v>
      </c>
      <c r="AJ961" s="302"/>
    </row>
    <row r="962" spans="1:36">
      <c r="A962" s="333" t="s">
        <v>163</v>
      </c>
      <c r="B962" s="305">
        <f t="shared" si="72"/>
        <v>714.766572</v>
      </c>
      <c r="C962" s="335">
        <f t="shared" si="82"/>
        <v>4.2045092470588239</v>
      </c>
      <c r="D962" s="294">
        <f t="shared" si="2"/>
        <v>4.2045092470588239</v>
      </c>
      <c r="E962" s="296">
        <v>170</v>
      </c>
      <c r="F962" s="296">
        <f t="shared" si="74"/>
        <v>259.766572</v>
      </c>
      <c r="G962" s="297">
        <f t="shared" si="4"/>
        <v>0.36342854041584921</v>
      </c>
      <c r="H962" s="296">
        <f t="shared" si="5"/>
        <v>454.99999999999994</v>
      </c>
      <c r="I962" s="298">
        <f t="shared" si="6"/>
        <v>0.63657145958415073</v>
      </c>
      <c r="J962" s="309">
        <v>714766572</v>
      </c>
      <c r="K962" s="317">
        <v>2014</v>
      </c>
      <c r="L962" s="300" t="s">
        <v>18</v>
      </c>
      <c r="M962" s="334"/>
      <c r="N962" s="334"/>
      <c r="O962" s="334"/>
      <c r="P962" s="334">
        <v>89</v>
      </c>
      <c r="Q962" s="317">
        <v>70</v>
      </c>
      <c r="R962" s="336">
        <f t="shared" si="75"/>
        <v>79.5</v>
      </c>
      <c r="S962" s="317">
        <v>92</v>
      </c>
      <c r="T962" s="317">
        <v>82</v>
      </c>
      <c r="U962" s="337">
        <f t="shared" si="76"/>
        <v>10</v>
      </c>
      <c r="V962" s="337">
        <f t="shared" si="77"/>
        <v>87</v>
      </c>
      <c r="W962" s="337">
        <f t="shared" si="78"/>
        <v>-7.5</v>
      </c>
      <c r="X962" s="318" t="s">
        <v>1609</v>
      </c>
      <c r="Y962" s="318" t="s">
        <v>2413</v>
      </c>
      <c r="Z962" s="318" t="s">
        <v>1557</v>
      </c>
      <c r="AA962" s="296">
        <f t="shared" si="79"/>
        <v>95.023720999999995</v>
      </c>
      <c r="AB962" s="309">
        <v>95023721</v>
      </c>
      <c r="AC962" s="309">
        <v>259766572</v>
      </c>
      <c r="AD962" s="295">
        <f t="shared" si="86"/>
        <v>455</v>
      </c>
      <c r="AE962" s="305">
        <v>455000000</v>
      </c>
      <c r="AF962" s="306">
        <f t="shared" si="12"/>
        <v>0.55896306470588231</v>
      </c>
      <c r="AG962" s="318"/>
      <c r="AH962" s="304"/>
      <c r="AI962" s="323" t="s">
        <v>2414</v>
      </c>
      <c r="AJ962" s="302"/>
    </row>
    <row r="963" spans="1:36">
      <c r="A963" s="333" t="s">
        <v>203</v>
      </c>
      <c r="B963" s="305">
        <f t="shared" si="72"/>
        <v>708.83558900000003</v>
      </c>
      <c r="C963" s="335">
        <f t="shared" si="82"/>
        <v>4.1696211117647062</v>
      </c>
      <c r="D963" s="294">
        <f t="shared" si="2"/>
        <v>4.1696211117647062</v>
      </c>
      <c r="E963" s="296">
        <v>170</v>
      </c>
      <c r="F963" s="296">
        <f t="shared" si="74"/>
        <v>208.54558900000001</v>
      </c>
      <c r="G963" s="297">
        <f t="shared" si="4"/>
        <v>0.29420868849743942</v>
      </c>
      <c r="H963" s="296">
        <f t="shared" si="5"/>
        <v>500.29</v>
      </c>
      <c r="I963" s="298">
        <f t="shared" si="6"/>
        <v>0.70579131150256058</v>
      </c>
      <c r="J963" s="309">
        <v>708835589</v>
      </c>
      <c r="K963" s="317">
        <v>2014</v>
      </c>
      <c r="L963" s="300" t="s">
        <v>18</v>
      </c>
      <c r="M963" s="334"/>
      <c r="N963" s="334"/>
      <c r="O963" s="334"/>
      <c r="P963" s="334">
        <v>90</v>
      </c>
      <c r="Q963" s="317">
        <v>79</v>
      </c>
      <c r="R963" s="336">
        <f t="shared" si="75"/>
        <v>84.5</v>
      </c>
      <c r="S963" s="317">
        <v>89</v>
      </c>
      <c r="T963" s="317">
        <v>82</v>
      </c>
      <c r="U963" s="337">
        <f t="shared" si="76"/>
        <v>7</v>
      </c>
      <c r="V963" s="337">
        <f t="shared" si="77"/>
        <v>85.5</v>
      </c>
      <c r="W963" s="337">
        <f t="shared" si="78"/>
        <v>-1</v>
      </c>
      <c r="X963" s="318" t="s">
        <v>1609</v>
      </c>
      <c r="Y963" s="318" t="s">
        <v>2426</v>
      </c>
      <c r="Z963" s="318" t="s">
        <v>1557</v>
      </c>
      <c r="AA963" s="296">
        <f t="shared" si="79"/>
        <v>72.611427000000006</v>
      </c>
      <c r="AB963" s="309">
        <v>72611427</v>
      </c>
      <c r="AC963" s="309">
        <v>208545589</v>
      </c>
      <c r="AD963" s="295">
        <f t="shared" si="86"/>
        <v>500.29</v>
      </c>
      <c r="AE963" s="305">
        <v>500290000</v>
      </c>
      <c r="AF963" s="306">
        <f t="shared" si="12"/>
        <v>0.42712604117647063</v>
      </c>
      <c r="AG963" s="318"/>
      <c r="AH963" s="304"/>
      <c r="AI963" s="323" t="s">
        <v>2427</v>
      </c>
      <c r="AJ963" s="302"/>
    </row>
    <row r="964" spans="1:36">
      <c r="A964" s="332" t="s">
        <v>244</v>
      </c>
      <c r="B964" s="305">
        <f t="shared" si="72"/>
        <v>369.206256</v>
      </c>
      <c r="C964" s="335">
        <f t="shared" si="82"/>
        <v>2.0741924494382022</v>
      </c>
      <c r="D964" s="294">
        <f t="shared" si="2"/>
        <v>2.0741924494382022</v>
      </c>
      <c r="E964" s="296">
        <v>178</v>
      </c>
      <c r="F964" s="296">
        <f t="shared" si="74"/>
        <v>100.206256</v>
      </c>
      <c r="G964" s="297">
        <f t="shared" si="4"/>
        <v>0.2714099622407265</v>
      </c>
      <c r="H964" s="296">
        <f t="shared" si="5"/>
        <v>269</v>
      </c>
      <c r="I964" s="298">
        <f t="shared" si="6"/>
        <v>0.72859003775927356</v>
      </c>
      <c r="J964" s="309">
        <v>369206256</v>
      </c>
      <c r="K964" s="317">
        <v>2014</v>
      </c>
      <c r="L964" s="300" t="s">
        <v>18</v>
      </c>
      <c r="M964" s="334"/>
      <c r="N964" s="334"/>
      <c r="O964" s="334"/>
      <c r="P964" s="334">
        <v>90</v>
      </c>
      <c r="Q964" s="317">
        <v>71</v>
      </c>
      <c r="R964" s="336">
        <f t="shared" si="75"/>
        <v>80.5</v>
      </c>
      <c r="S964" s="317">
        <v>90</v>
      </c>
      <c r="T964" s="317">
        <v>84</v>
      </c>
      <c r="U964" s="337">
        <f t="shared" si="76"/>
        <v>6</v>
      </c>
      <c r="V964" s="337">
        <f t="shared" si="77"/>
        <v>87</v>
      </c>
      <c r="W964" s="337">
        <f t="shared" si="78"/>
        <v>-6.5</v>
      </c>
      <c r="X964" s="318" t="s">
        <v>1609</v>
      </c>
      <c r="Y964" s="318" t="s">
        <v>3216</v>
      </c>
      <c r="Z964" s="318" t="s">
        <v>1541</v>
      </c>
      <c r="AA964" s="296">
        <f t="shared" si="79"/>
        <v>28.760245999999999</v>
      </c>
      <c r="AB964" s="309">
        <v>28760246</v>
      </c>
      <c r="AC964" s="309">
        <v>100206256</v>
      </c>
      <c r="AD964" s="295">
        <f t="shared" si="86"/>
        <v>269</v>
      </c>
      <c r="AE964" s="305">
        <v>269000000</v>
      </c>
      <c r="AF964" s="306">
        <f t="shared" si="12"/>
        <v>0.16157441573033707</v>
      </c>
      <c r="AG964" s="318"/>
      <c r="AH964" s="304"/>
      <c r="AI964" s="323" t="s">
        <v>3523</v>
      </c>
      <c r="AJ964" s="302"/>
    </row>
    <row r="965" spans="1:36">
      <c r="A965" s="333" t="s">
        <v>555</v>
      </c>
      <c r="B965" s="305">
        <f t="shared" si="72"/>
        <v>758.41037800000004</v>
      </c>
      <c r="C965" s="335">
        <f t="shared" si="82"/>
        <v>4.2133909888888885</v>
      </c>
      <c r="D965" s="294">
        <f t="shared" si="2"/>
        <v>4.2133909888888885</v>
      </c>
      <c r="E965" s="296">
        <v>180</v>
      </c>
      <c r="F965" s="296">
        <f t="shared" si="74"/>
        <v>241.41037800000001</v>
      </c>
      <c r="G965" s="297">
        <f t="shared" si="4"/>
        <v>0.31831101604466705</v>
      </c>
      <c r="H965" s="296">
        <f t="shared" si="5"/>
        <v>517</v>
      </c>
      <c r="I965" s="298">
        <f t="shared" si="6"/>
        <v>0.68168898395533295</v>
      </c>
      <c r="J965" s="309">
        <v>758410378</v>
      </c>
      <c r="K965" s="317">
        <v>2014</v>
      </c>
      <c r="L965" s="300" t="s">
        <v>18</v>
      </c>
      <c r="M965" s="334"/>
      <c r="N965" s="334"/>
      <c r="O965" s="334"/>
      <c r="P965" s="334">
        <v>49</v>
      </c>
      <c r="Q965" s="317">
        <v>56</v>
      </c>
      <c r="R965" s="336">
        <f t="shared" si="75"/>
        <v>52.5</v>
      </c>
      <c r="S965" s="317">
        <v>71</v>
      </c>
      <c r="T965" s="317">
        <v>69</v>
      </c>
      <c r="U965" s="337">
        <f t="shared" si="76"/>
        <v>2</v>
      </c>
      <c r="V965" s="337">
        <f t="shared" si="77"/>
        <v>70</v>
      </c>
      <c r="W965" s="337">
        <f t="shared" si="78"/>
        <v>-17.5</v>
      </c>
      <c r="X965" s="318" t="s">
        <v>1609</v>
      </c>
      <c r="Y965" s="318" t="s">
        <v>2409</v>
      </c>
      <c r="Z965" s="318" t="s">
        <v>1541</v>
      </c>
      <c r="AA965" s="296">
        <f t="shared" si="79"/>
        <v>69.431297999999998</v>
      </c>
      <c r="AB965" s="309">
        <v>69431298</v>
      </c>
      <c r="AC965" s="309">
        <v>241410378</v>
      </c>
      <c r="AD965" s="295">
        <f t="shared" si="86"/>
        <v>517</v>
      </c>
      <c r="AE965" s="305">
        <v>517000000</v>
      </c>
      <c r="AF965" s="306">
        <f t="shared" si="12"/>
        <v>0.38572943333333332</v>
      </c>
      <c r="AG965" s="318"/>
      <c r="AH965" s="304"/>
      <c r="AI965" s="323" t="s">
        <v>2410</v>
      </c>
      <c r="AJ965" s="302"/>
    </row>
    <row r="966" spans="1:36">
      <c r="A966" s="332" t="s">
        <v>1336</v>
      </c>
      <c r="B966" s="305">
        <f t="shared" si="72"/>
        <v>748.121534</v>
      </c>
      <c r="C966" s="335">
        <f t="shared" si="82"/>
        <v>3.7406076700000002</v>
      </c>
      <c r="D966" s="294">
        <f t="shared" si="2"/>
        <v>3.7406076700000002</v>
      </c>
      <c r="E966" s="296">
        <v>200</v>
      </c>
      <c r="F966" s="296">
        <f t="shared" si="74"/>
        <v>233.92153400000001</v>
      </c>
      <c r="G966" s="297">
        <f t="shared" si="4"/>
        <v>0.31267851995822915</v>
      </c>
      <c r="H966" s="296">
        <f t="shared" si="5"/>
        <v>514.20000000000005</v>
      </c>
      <c r="I966" s="298">
        <f t="shared" si="6"/>
        <v>0.68732148004177085</v>
      </c>
      <c r="J966" s="309">
        <v>748121534</v>
      </c>
      <c r="K966" s="317">
        <v>2014</v>
      </c>
      <c r="L966" s="300" t="s">
        <v>18</v>
      </c>
      <c r="M966" s="334"/>
      <c r="N966" s="334"/>
      <c r="O966" s="334"/>
      <c r="P966" s="334">
        <v>91</v>
      </c>
      <c r="Q966" s="317">
        <v>74</v>
      </c>
      <c r="R966" s="336">
        <f t="shared" si="75"/>
        <v>82.5</v>
      </c>
      <c r="S966" s="317">
        <v>92</v>
      </c>
      <c r="T966" s="317">
        <v>83</v>
      </c>
      <c r="U966" s="337">
        <f t="shared" si="76"/>
        <v>9</v>
      </c>
      <c r="V966" s="337">
        <f t="shared" si="77"/>
        <v>87.5</v>
      </c>
      <c r="W966" s="337">
        <f t="shared" si="78"/>
        <v>-5</v>
      </c>
      <c r="X966" s="318" t="s">
        <v>1609</v>
      </c>
      <c r="Y966" s="318" t="s">
        <v>2556</v>
      </c>
      <c r="Z966" s="318" t="s">
        <v>1557</v>
      </c>
      <c r="AA966" s="296">
        <f t="shared" si="79"/>
        <v>90.823660000000004</v>
      </c>
      <c r="AB966" s="309">
        <v>90823660</v>
      </c>
      <c r="AC966" s="309">
        <v>233921534</v>
      </c>
      <c r="AD966" s="295">
        <f t="shared" si="86"/>
        <v>514.20000000000005</v>
      </c>
      <c r="AE966" s="305">
        <v>514200000</v>
      </c>
      <c r="AF966" s="306">
        <f t="shared" si="12"/>
        <v>0.45411830000000003</v>
      </c>
      <c r="AG966" s="318"/>
      <c r="AH966" s="304"/>
      <c r="AI966" s="323" t="s">
        <v>2557</v>
      </c>
      <c r="AJ966" s="302"/>
    </row>
    <row r="967" spans="1:36">
      <c r="A967" s="332" t="s">
        <v>955</v>
      </c>
      <c r="B967" s="305">
        <f t="shared" si="72"/>
        <v>708.98232299999995</v>
      </c>
      <c r="C967" s="335">
        <f t="shared" si="82"/>
        <v>3.5449116150000002</v>
      </c>
      <c r="D967" s="294">
        <f t="shared" si="2"/>
        <v>3.5449116150000002</v>
      </c>
      <c r="E967" s="296">
        <v>200</v>
      </c>
      <c r="F967" s="296">
        <f t="shared" si="74"/>
        <v>202.85393300000001</v>
      </c>
      <c r="G967" s="297">
        <f t="shared" si="4"/>
        <v>0.28611987410580336</v>
      </c>
      <c r="H967" s="296">
        <f t="shared" si="5"/>
        <v>506.12838999999997</v>
      </c>
      <c r="I967" s="298">
        <f t="shared" si="6"/>
        <v>0.71388012589419669</v>
      </c>
      <c r="J967" s="309">
        <v>708982323</v>
      </c>
      <c r="K967" s="317">
        <v>2014</v>
      </c>
      <c r="L967" s="300" t="s">
        <v>18</v>
      </c>
      <c r="M967" s="334"/>
      <c r="N967" s="334"/>
      <c r="O967" s="334"/>
      <c r="P967" s="334">
        <v>53</v>
      </c>
      <c r="Q967" s="317">
        <v>53</v>
      </c>
      <c r="R967" s="336">
        <f t="shared" si="75"/>
        <v>53</v>
      </c>
      <c r="S967" s="317">
        <v>66</v>
      </c>
      <c r="T967" s="317">
        <v>68</v>
      </c>
      <c r="U967" s="337">
        <f t="shared" si="76"/>
        <v>-2</v>
      </c>
      <c r="V967" s="337">
        <f t="shared" si="77"/>
        <v>67</v>
      </c>
      <c r="W967" s="337">
        <f t="shared" si="78"/>
        <v>-14</v>
      </c>
      <c r="X967" s="318" t="s">
        <v>1609</v>
      </c>
      <c r="Y967" s="318" t="s">
        <v>2061</v>
      </c>
      <c r="Z967" s="318" t="s">
        <v>1557</v>
      </c>
      <c r="AA967" s="296">
        <f t="shared" si="79"/>
        <v>91.608337000000006</v>
      </c>
      <c r="AB967" s="309">
        <v>91608337</v>
      </c>
      <c r="AC967" s="309">
        <v>202853933</v>
      </c>
      <c r="AD967" s="295">
        <f t="shared" si="86"/>
        <v>506.12839000000002</v>
      </c>
      <c r="AE967" s="305">
        <v>506128390</v>
      </c>
      <c r="AF967" s="306">
        <f t="shared" si="12"/>
        <v>0.45804168500000003</v>
      </c>
      <c r="AG967" s="318"/>
      <c r="AH967" s="304"/>
      <c r="AI967" s="323" t="s">
        <v>2643</v>
      </c>
      <c r="AJ967" s="302"/>
    </row>
    <row r="968" spans="1:36">
      <c r="A968" s="333" t="s">
        <v>1246</v>
      </c>
      <c r="B968" s="305">
        <f t="shared" si="72"/>
        <v>1091.4050970000001</v>
      </c>
      <c r="C968" s="335">
        <f t="shared" si="82"/>
        <v>5.1971671285714285</v>
      </c>
      <c r="D968" s="294">
        <f t="shared" si="2"/>
        <v>5.1971671285714285</v>
      </c>
      <c r="E968" s="296">
        <v>210</v>
      </c>
      <c r="F968" s="296">
        <f t="shared" si="74"/>
        <v>45.439076</v>
      </c>
      <c r="G968" s="297">
        <f t="shared" si="4"/>
        <v>4.1633556710428295E-2</v>
      </c>
      <c r="H968" s="296">
        <f t="shared" si="5"/>
        <v>845.96602099999996</v>
      </c>
      <c r="I968" s="298">
        <f t="shared" si="6"/>
        <v>0.7751164286527058</v>
      </c>
      <c r="J968" s="309">
        <v>1091405097</v>
      </c>
      <c r="K968" s="317">
        <v>2014</v>
      </c>
      <c r="L968" s="300" t="s">
        <v>18</v>
      </c>
      <c r="M968" s="334"/>
      <c r="N968" s="334"/>
      <c r="O968" s="334"/>
      <c r="P968" s="334">
        <v>18</v>
      </c>
      <c r="Q968" s="317">
        <v>32</v>
      </c>
      <c r="R968" s="336">
        <f t="shared" si="75"/>
        <v>25</v>
      </c>
      <c r="S968" s="317">
        <v>52</v>
      </c>
      <c r="T968" s="317">
        <v>46</v>
      </c>
      <c r="U968" s="337">
        <f t="shared" si="76"/>
        <v>6</v>
      </c>
      <c r="V968" s="337">
        <f t="shared" si="77"/>
        <v>49</v>
      </c>
      <c r="W968" s="337">
        <f t="shared" si="78"/>
        <v>-24</v>
      </c>
      <c r="X968" s="318" t="s">
        <v>1609</v>
      </c>
      <c r="Y968" s="318" t="s">
        <v>2194</v>
      </c>
      <c r="Z968" s="318" t="s">
        <v>1557</v>
      </c>
      <c r="AA968" s="296">
        <f t="shared" si="79"/>
        <v>100.03839000000001</v>
      </c>
      <c r="AB968" s="309">
        <v>100038390</v>
      </c>
      <c r="AC968" s="309">
        <v>45439076</v>
      </c>
      <c r="AD968" s="295">
        <f t="shared" si="86"/>
        <v>845.96602099999996</v>
      </c>
      <c r="AE968" s="305">
        <v>845966021</v>
      </c>
      <c r="AF968" s="306">
        <f t="shared" si="12"/>
        <v>0.47637328571428572</v>
      </c>
      <c r="AG968" s="318"/>
      <c r="AH968" s="304"/>
      <c r="AI968" s="323" t="s">
        <v>2195</v>
      </c>
      <c r="AJ968" s="302"/>
    </row>
    <row r="969" spans="1:36">
      <c r="A969" s="332" t="s">
        <v>1052</v>
      </c>
      <c r="B969" s="305">
        <f t="shared" si="72"/>
        <v>955.11978799999997</v>
      </c>
      <c r="C969" s="335">
        <f t="shared" si="82"/>
        <v>3.8204791519999999</v>
      </c>
      <c r="D969" s="294">
        <f t="shared" si="2"/>
        <v>3.8204791519999999</v>
      </c>
      <c r="E969" s="296">
        <v>250</v>
      </c>
      <c r="F969" s="296">
        <f t="shared" si="74"/>
        <v>255.119788</v>
      </c>
      <c r="G969" s="297">
        <f t="shared" si="4"/>
        <v>0.26710763529903958</v>
      </c>
      <c r="H969" s="296">
        <f t="shared" si="5"/>
        <v>700</v>
      </c>
      <c r="I969" s="298">
        <f t="shared" si="6"/>
        <v>0.73289236470096042</v>
      </c>
      <c r="J969" s="309">
        <v>955119788</v>
      </c>
      <c r="K969" s="317">
        <v>2014</v>
      </c>
      <c r="L969" s="300" t="s">
        <v>18</v>
      </c>
      <c r="M969" s="334"/>
      <c r="N969" s="334"/>
      <c r="O969" s="334"/>
      <c r="P969" s="334">
        <v>61</v>
      </c>
      <c r="Q969" s="317">
        <v>59</v>
      </c>
      <c r="R969" s="336">
        <f t="shared" si="75"/>
        <v>60</v>
      </c>
      <c r="S969" s="317">
        <v>76</v>
      </c>
      <c r="T969" s="317">
        <v>70</v>
      </c>
      <c r="U969" s="337">
        <f t="shared" si="76"/>
        <v>6</v>
      </c>
      <c r="V969" s="337">
        <f t="shared" si="77"/>
        <v>73</v>
      </c>
      <c r="W969" s="337">
        <f t="shared" si="78"/>
        <v>-13</v>
      </c>
      <c r="X969" s="318" t="s">
        <v>1701</v>
      </c>
      <c r="Y969" s="318" t="s">
        <v>1984</v>
      </c>
      <c r="Z969" s="318" t="s">
        <v>1557</v>
      </c>
      <c r="AA969" s="296">
        <f t="shared" si="79"/>
        <v>54.724333999999999</v>
      </c>
      <c r="AB969" s="309">
        <v>54724334</v>
      </c>
      <c r="AC969" s="309">
        <v>255119788</v>
      </c>
      <c r="AD969" s="295">
        <f t="shared" si="86"/>
        <v>700</v>
      </c>
      <c r="AE969" s="305">
        <v>700000000</v>
      </c>
      <c r="AF969" s="306">
        <f t="shared" si="12"/>
        <v>0.218897336</v>
      </c>
      <c r="AG969" s="318"/>
      <c r="AH969" s="304"/>
      <c r="AI969" s="323" t="s">
        <v>2541</v>
      </c>
      <c r="AJ969" s="302"/>
    </row>
    <row r="970" spans="1:36">
      <c r="A970" s="338" t="s">
        <v>1484</v>
      </c>
      <c r="B970" s="315">
        <f t="shared" si="72"/>
        <v>38.164409999999997</v>
      </c>
      <c r="C970" s="293">
        <f t="shared" ref="C970:C1248" si="87">SUM(B970/E970)</f>
        <v>381.64409999999992</v>
      </c>
      <c r="D970" s="294">
        <f t="shared" si="2"/>
        <v>381.64409999999992</v>
      </c>
      <c r="E970" s="339">
        <v>0.1</v>
      </c>
      <c r="F970" s="295">
        <f t="shared" si="74"/>
        <v>22.764410000000002</v>
      </c>
      <c r="G970" s="297">
        <f t="shared" si="4"/>
        <v>0.59648269159669975</v>
      </c>
      <c r="H970" s="296">
        <f t="shared" si="5"/>
        <v>15.399999999999999</v>
      </c>
      <c r="I970" s="298">
        <f t="shared" si="6"/>
        <v>0.40351730840330036</v>
      </c>
      <c r="J970" s="315">
        <f t="shared" ref="J970:J986" si="88">SUM(AC970+AD970*1000000)</f>
        <v>38164410</v>
      </c>
      <c r="K970" s="302">
        <v>2015</v>
      </c>
      <c r="L970" s="300" t="s">
        <v>18</v>
      </c>
      <c r="M970" s="316"/>
      <c r="N970" s="316"/>
      <c r="O970" s="316"/>
      <c r="P970" s="316">
        <v>16</v>
      </c>
      <c r="Q970" s="302">
        <v>30</v>
      </c>
      <c r="R970" s="302">
        <f t="shared" ref="R970:R1100" si="89">(P970+Q970)/2</f>
        <v>23</v>
      </c>
      <c r="S970" s="311">
        <v>25</v>
      </c>
      <c r="T970" s="302">
        <v>69</v>
      </c>
      <c r="U970" s="311">
        <f t="shared" si="76"/>
        <v>-44</v>
      </c>
      <c r="V970" s="302">
        <f t="shared" ref="V970:V996" si="90">(S970+T970)/2</f>
        <v>47</v>
      </c>
      <c r="W970" s="311">
        <f t="shared" si="78"/>
        <v>-24</v>
      </c>
      <c r="X970" s="313" t="s">
        <v>1402</v>
      </c>
      <c r="Y970" s="313" t="s">
        <v>1402</v>
      </c>
      <c r="Z970" s="313" t="s">
        <v>1547</v>
      </c>
      <c r="AA970" s="295">
        <f t="shared" si="79"/>
        <v>9.8084629999999997</v>
      </c>
      <c r="AB970" s="315">
        <v>9808463</v>
      </c>
      <c r="AC970" s="305">
        <v>22764410</v>
      </c>
      <c r="AD970" s="295">
        <f t="shared" si="86"/>
        <v>15.4</v>
      </c>
      <c r="AE970" s="305">
        <v>15400000</v>
      </c>
      <c r="AF970" s="306">
        <f t="shared" si="12"/>
        <v>98.08462999999999</v>
      </c>
      <c r="AG970" s="304"/>
      <c r="AH970" s="304"/>
      <c r="AI970" s="323" t="s">
        <v>1606</v>
      </c>
      <c r="AJ970" s="302"/>
    </row>
    <row r="971" spans="1:36">
      <c r="A971" s="338" t="s">
        <v>2115</v>
      </c>
      <c r="B971" s="315">
        <f t="shared" si="72"/>
        <v>0.70235400000000003</v>
      </c>
      <c r="C971" s="293">
        <f t="shared" si="87"/>
        <v>5.8529500000000008</v>
      </c>
      <c r="D971" s="294">
        <f t="shared" si="2"/>
        <v>5.8529500000000008</v>
      </c>
      <c r="E971" s="339">
        <v>0.12</v>
      </c>
      <c r="F971" s="295">
        <f t="shared" si="74"/>
        <v>0.70235400000000003</v>
      </c>
      <c r="G971" s="297">
        <f t="shared" si="4"/>
        <v>1</v>
      </c>
      <c r="H971" s="296">
        <f t="shared" si="5"/>
        <v>0.19811600000000001</v>
      </c>
      <c r="I971" s="298">
        <f t="shared" si="6"/>
        <v>0.28207428163006121</v>
      </c>
      <c r="J971" s="315">
        <f t="shared" si="88"/>
        <v>702354</v>
      </c>
      <c r="K971" s="302">
        <v>2015</v>
      </c>
      <c r="L971" s="300" t="s">
        <v>18</v>
      </c>
      <c r="M971" s="316"/>
      <c r="N971" s="316"/>
      <c r="O971" s="316"/>
      <c r="P971" s="316">
        <v>95</v>
      </c>
      <c r="Q971" s="302">
        <v>85</v>
      </c>
      <c r="R971" s="302">
        <f t="shared" si="89"/>
        <v>90</v>
      </c>
      <c r="S971" s="311">
        <v>80</v>
      </c>
      <c r="T971" s="302">
        <v>73</v>
      </c>
      <c r="U971" s="311">
        <f t="shared" si="76"/>
        <v>7</v>
      </c>
      <c r="V971" s="302">
        <f t="shared" si="90"/>
        <v>76.5</v>
      </c>
      <c r="W971" s="311">
        <f t="shared" si="78"/>
        <v>13.5</v>
      </c>
      <c r="X971" s="313" t="s">
        <v>1550</v>
      </c>
      <c r="Y971" s="313" t="s">
        <v>1633</v>
      </c>
      <c r="Z971" s="313" t="s">
        <v>1547</v>
      </c>
      <c r="AA971" s="295">
        <f t="shared" si="79"/>
        <v>6.0683000000000001E-2</v>
      </c>
      <c r="AB971" s="315">
        <v>60683</v>
      </c>
      <c r="AC971" s="305">
        <v>702354</v>
      </c>
      <c r="AD971" s="296">
        <v>0</v>
      </c>
      <c r="AE971" s="305">
        <v>198116</v>
      </c>
      <c r="AF971" s="306">
        <f t="shared" si="12"/>
        <v>0.50569166666666665</v>
      </c>
      <c r="AG971" s="304"/>
      <c r="AH971" s="304"/>
      <c r="AI971" s="323" t="s">
        <v>2116</v>
      </c>
      <c r="AJ971" s="302"/>
    </row>
    <row r="972" spans="1:36">
      <c r="A972" s="338" t="s">
        <v>1455</v>
      </c>
      <c r="B972" s="315">
        <f t="shared" si="72"/>
        <v>54.333371</v>
      </c>
      <c r="C972" s="293">
        <f t="shared" si="87"/>
        <v>120.74082444444444</v>
      </c>
      <c r="D972" s="294">
        <f t="shared" si="2"/>
        <v>120.74082444444444</v>
      </c>
      <c r="E972" s="339">
        <v>0.45</v>
      </c>
      <c r="F972" s="295">
        <f t="shared" si="74"/>
        <v>27.203371000000001</v>
      </c>
      <c r="G972" s="297">
        <f t="shared" si="4"/>
        <v>0.50067519278345529</v>
      </c>
      <c r="H972" s="296">
        <f t="shared" si="5"/>
        <v>27.130000000000003</v>
      </c>
      <c r="I972" s="298">
        <f t="shared" si="6"/>
        <v>0.49932480721654471</v>
      </c>
      <c r="J972" s="315">
        <f t="shared" si="88"/>
        <v>54333371</v>
      </c>
      <c r="K972" s="302">
        <v>2015</v>
      </c>
      <c r="L972" s="300" t="s">
        <v>18</v>
      </c>
      <c r="M972" s="316"/>
      <c r="N972" s="316"/>
      <c r="O972" s="316"/>
      <c r="P972" s="316">
        <v>46</v>
      </c>
      <c r="Q972" s="302">
        <v>38</v>
      </c>
      <c r="R972" s="302">
        <f t="shared" si="89"/>
        <v>42</v>
      </c>
      <c r="S972" s="311">
        <v>67</v>
      </c>
      <c r="T972" s="302">
        <v>65</v>
      </c>
      <c r="U972" s="311">
        <f t="shared" si="76"/>
        <v>2</v>
      </c>
      <c r="V972" s="302">
        <f t="shared" si="90"/>
        <v>66</v>
      </c>
      <c r="W972" s="311">
        <f t="shared" si="78"/>
        <v>-24</v>
      </c>
      <c r="X972" s="313" t="s">
        <v>1609</v>
      </c>
      <c r="Y972" s="313" t="s">
        <v>1609</v>
      </c>
      <c r="Z972" s="313" t="s">
        <v>1547</v>
      </c>
      <c r="AA972" s="295">
        <f t="shared" si="79"/>
        <v>8.1112640000000003</v>
      </c>
      <c r="AB972" s="315">
        <v>8111264</v>
      </c>
      <c r="AC972" s="305">
        <v>27203371</v>
      </c>
      <c r="AD972" s="295">
        <f>AE972/1000000</f>
        <v>27.13</v>
      </c>
      <c r="AE972" s="305">
        <v>27130000</v>
      </c>
      <c r="AF972" s="306">
        <f t="shared" si="12"/>
        <v>18.025031111111112</v>
      </c>
      <c r="AG972" s="304"/>
      <c r="AH972" s="304"/>
      <c r="AI972" s="323" t="s">
        <v>1610</v>
      </c>
      <c r="AJ972" s="302"/>
    </row>
    <row r="973" spans="1:36">
      <c r="A973" s="338" t="s">
        <v>1430</v>
      </c>
      <c r="B973" s="315">
        <f t="shared" si="72"/>
        <v>6.8412959999999998</v>
      </c>
      <c r="C973" s="293">
        <f t="shared" si="87"/>
        <v>11.40216</v>
      </c>
      <c r="D973" s="294">
        <f t="shared" si="2"/>
        <v>11.40216</v>
      </c>
      <c r="E973" s="339">
        <v>0.6</v>
      </c>
      <c r="F973" s="295">
        <f t="shared" si="74"/>
        <v>6.7412960000000002</v>
      </c>
      <c r="G973" s="297">
        <f t="shared" si="4"/>
        <v>0.98538288651740846</v>
      </c>
      <c r="H973" s="296">
        <f t="shared" si="5"/>
        <v>0.1</v>
      </c>
      <c r="I973" s="298">
        <f t="shared" si="6"/>
        <v>1.4617113482591603E-2</v>
      </c>
      <c r="J973" s="315">
        <f t="shared" si="88"/>
        <v>6841296</v>
      </c>
      <c r="K973" s="302">
        <v>2015</v>
      </c>
      <c r="L973" s="300" t="s">
        <v>18</v>
      </c>
      <c r="M973" s="316"/>
      <c r="N973" s="316"/>
      <c r="O973" s="316"/>
      <c r="P973" s="316">
        <v>92</v>
      </c>
      <c r="Q973" s="302">
        <v>78</v>
      </c>
      <c r="R973" s="302">
        <f t="shared" si="89"/>
        <v>85</v>
      </c>
      <c r="S973" s="311">
        <v>71</v>
      </c>
      <c r="T973" s="302">
        <v>71</v>
      </c>
      <c r="U973" s="311">
        <f t="shared" si="76"/>
        <v>0</v>
      </c>
      <c r="V973" s="302">
        <f t="shared" si="90"/>
        <v>71</v>
      </c>
      <c r="W973" s="311">
        <f t="shared" si="78"/>
        <v>14</v>
      </c>
      <c r="X973" s="313" t="s">
        <v>1550</v>
      </c>
      <c r="Y973" s="313" t="s">
        <v>1550</v>
      </c>
      <c r="Z973" s="313" t="s">
        <v>1547</v>
      </c>
      <c r="AA973" s="295">
        <f t="shared" si="79"/>
        <v>1.501101</v>
      </c>
      <c r="AB973" s="315">
        <v>1501101</v>
      </c>
      <c r="AC973" s="305">
        <v>6741296</v>
      </c>
      <c r="AD973" s="296">
        <v>0.1</v>
      </c>
      <c r="AE973" s="305">
        <f t="shared" ref="AE973:AE977" si="91">SUM(AD973*1000000)</f>
        <v>100000</v>
      </c>
      <c r="AF973" s="306">
        <f t="shared" si="12"/>
        <v>2.5018350000000003</v>
      </c>
      <c r="AG973" s="304"/>
      <c r="AH973" s="304"/>
      <c r="AI973" s="323" t="s">
        <v>1735</v>
      </c>
      <c r="AJ973" s="302"/>
    </row>
    <row r="974" spans="1:36">
      <c r="A974" s="338" t="s">
        <v>1418</v>
      </c>
      <c r="B974" s="315">
        <f t="shared" si="72"/>
        <v>17.986470000000001</v>
      </c>
      <c r="C974" s="293">
        <f t="shared" si="87"/>
        <v>25.694957142857145</v>
      </c>
      <c r="D974" s="294">
        <f t="shared" si="2"/>
        <v>25.694957142857145</v>
      </c>
      <c r="E974" s="339">
        <v>0.7</v>
      </c>
      <c r="F974" s="295">
        <f t="shared" si="74"/>
        <v>17.50647</v>
      </c>
      <c r="G974" s="297">
        <f t="shared" si="4"/>
        <v>0.97331327381081445</v>
      </c>
      <c r="H974" s="296">
        <f t="shared" si="5"/>
        <v>0.48</v>
      </c>
      <c r="I974" s="298">
        <f t="shared" si="6"/>
        <v>2.6686726189185536E-2</v>
      </c>
      <c r="J974" s="315">
        <f t="shared" si="88"/>
        <v>17986470</v>
      </c>
      <c r="K974" s="302">
        <v>2015</v>
      </c>
      <c r="L974" s="300" t="s">
        <v>18</v>
      </c>
      <c r="M974" s="316"/>
      <c r="N974" s="316"/>
      <c r="O974" s="316"/>
      <c r="P974" s="316">
        <v>87</v>
      </c>
      <c r="Q974" s="302">
        <v>72</v>
      </c>
      <c r="R974" s="302">
        <f t="shared" si="89"/>
        <v>79.5</v>
      </c>
      <c r="S974" s="340">
        <v>85</v>
      </c>
      <c r="T974" s="341">
        <v>75</v>
      </c>
      <c r="U974" s="311">
        <f t="shared" si="76"/>
        <v>10</v>
      </c>
      <c r="V974" s="302">
        <f t="shared" si="90"/>
        <v>80</v>
      </c>
      <c r="W974" s="311">
        <f t="shared" si="78"/>
        <v>-0.5</v>
      </c>
      <c r="X974" s="313" t="s">
        <v>1550</v>
      </c>
      <c r="Y974" s="313" t="s">
        <v>1633</v>
      </c>
      <c r="Z974" s="313" t="s">
        <v>1547</v>
      </c>
      <c r="AA974" s="295">
        <f t="shared" si="79"/>
        <v>6.1000100000000002</v>
      </c>
      <c r="AB974" s="315">
        <v>6100010</v>
      </c>
      <c r="AC974" s="305">
        <v>17506470</v>
      </c>
      <c r="AD974" s="296">
        <v>0.48</v>
      </c>
      <c r="AE974" s="305">
        <f t="shared" si="91"/>
        <v>480000</v>
      </c>
      <c r="AF974" s="306">
        <f t="shared" si="12"/>
        <v>8.7143000000000015</v>
      </c>
      <c r="AG974" s="304"/>
      <c r="AH974" s="304"/>
      <c r="AI974" s="323" t="s">
        <v>1648</v>
      </c>
      <c r="AJ974" s="302"/>
    </row>
    <row r="975" spans="1:36">
      <c r="A975" s="338" t="s">
        <v>1861</v>
      </c>
      <c r="B975" s="315">
        <f t="shared" si="72"/>
        <v>16.274076000000001</v>
      </c>
      <c r="C975" s="293">
        <f t="shared" si="87"/>
        <v>8.1370380000000004</v>
      </c>
      <c r="D975" s="294">
        <f t="shared" si="2"/>
        <v>8.1370380000000004</v>
      </c>
      <c r="E975" s="296">
        <v>2</v>
      </c>
      <c r="F975" s="295">
        <f t="shared" si="74"/>
        <v>14.674075999999999</v>
      </c>
      <c r="G975" s="297">
        <f t="shared" si="4"/>
        <v>0.90168412633688078</v>
      </c>
      <c r="H975" s="296">
        <f t="shared" si="5"/>
        <v>1.6</v>
      </c>
      <c r="I975" s="298">
        <f t="shared" si="6"/>
        <v>9.8315873663119183E-2</v>
      </c>
      <c r="J975" s="315">
        <f t="shared" si="88"/>
        <v>16274076</v>
      </c>
      <c r="K975" s="302">
        <v>2015</v>
      </c>
      <c r="L975" s="300" t="s">
        <v>18</v>
      </c>
      <c r="M975" s="316"/>
      <c r="N975" s="316"/>
      <c r="O975" s="316"/>
      <c r="P975" s="316">
        <v>96</v>
      </c>
      <c r="Q975" s="302">
        <v>83</v>
      </c>
      <c r="R975" s="302">
        <f t="shared" si="89"/>
        <v>89.5</v>
      </c>
      <c r="S975" s="341">
        <v>65</v>
      </c>
      <c r="T975" s="302">
        <v>76</v>
      </c>
      <c r="U975" s="311">
        <f t="shared" si="76"/>
        <v>-11</v>
      </c>
      <c r="V975" s="302">
        <f t="shared" si="90"/>
        <v>70.5</v>
      </c>
      <c r="W975" s="311">
        <f t="shared" si="78"/>
        <v>19</v>
      </c>
      <c r="X975" s="313" t="s">
        <v>1402</v>
      </c>
      <c r="Y975" s="313" t="s">
        <v>1402</v>
      </c>
      <c r="Z975" s="313" t="s">
        <v>1547</v>
      </c>
      <c r="AA975" s="295">
        <f t="shared" si="79"/>
        <v>3.8110520000000001</v>
      </c>
      <c r="AB975" s="315">
        <v>3811052</v>
      </c>
      <c r="AC975" s="305">
        <v>14674076</v>
      </c>
      <c r="AD975" s="296">
        <v>1.6</v>
      </c>
      <c r="AE975" s="305">
        <f t="shared" si="91"/>
        <v>1600000</v>
      </c>
      <c r="AF975" s="306">
        <f t="shared" si="12"/>
        <v>1.9055260000000001</v>
      </c>
      <c r="AG975" s="304"/>
      <c r="AH975" s="304"/>
      <c r="AI975" s="323" t="s">
        <v>1862</v>
      </c>
      <c r="AJ975" s="302"/>
    </row>
    <row r="976" spans="1:36">
      <c r="A976" s="338" t="s">
        <v>1917</v>
      </c>
      <c r="B976" s="315">
        <f t="shared" si="72"/>
        <v>14.9856</v>
      </c>
      <c r="C976" s="293">
        <f t="shared" si="87"/>
        <v>7.4927999999999999</v>
      </c>
      <c r="D976" s="294">
        <f t="shared" si="2"/>
        <v>7.4927999999999999</v>
      </c>
      <c r="E976" s="296">
        <v>2</v>
      </c>
      <c r="F976" s="295">
        <f t="shared" si="74"/>
        <v>12.9856</v>
      </c>
      <c r="G976" s="297">
        <f t="shared" si="4"/>
        <v>0.86653854366858851</v>
      </c>
      <c r="H976" s="296">
        <f t="shared" si="5"/>
        <v>2</v>
      </c>
      <c r="I976" s="298">
        <f t="shared" si="6"/>
        <v>0.13346145633141149</v>
      </c>
      <c r="J976" s="315">
        <f t="shared" si="88"/>
        <v>14985600</v>
      </c>
      <c r="K976" s="302">
        <v>2015</v>
      </c>
      <c r="L976" s="300" t="s">
        <v>18</v>
      </c>
      <c r="M976" s="316"/>
      <c r="N976" s="316"/>
      <c r="O976" s="316"/>
      <c r="P976" s="316">
        <v>18</v>
      </c>
      <c r="Q976" s="302">
        <v>22</v>
      </c>
      <c r="R976" s="302">
        <f t="shared" si="89"/>
        <v>20</v>
      </c>
      <c r="S976" s="340">
        <v>84</v>
      </c>
      <c r="T976" s="302">
        <v>47</v>
      </c>
      <c r="U976" s="311">
        <f t="shared" si="76"/>
        <v>37</v>
      </c>
      <c r="V976" s="302">
        <f t="shared" si="90"/>
        <v>65.5</v>
      </c>
      <c r="W976" s="311">
        <f t="shared" si="78"/>
        <v>-45.5</v>
      </c>
      <c r="X976" s="313" t="s">
        <v>1572</v>
      </c>
      <c r="Y976" s="313" t="s">
        <v>1572</v>
      </c>
      <c r="Z976" s="313" t="s">
        <v>1547</v>
      </c>
      <c r="AA976" s="295">
        <f t="shared" si="79"/>
        <v>3.5912820000000001</v>
      </c>
      <c r="AB976" s="315">
        <v>3591282</v>
      </c>
      <c r="AC976" s="305">
        <v>12985600</v>
      </c>
      <c r="AD976" s="296">
        <v>2</v>
      </c>
      <c r="AE976" s="305">
        <f t="shared" si="91"/>
        <v>2000000</v>
      </c>
      <c r="AF976" s="306">
        <f t="shared" si="12"/>
        <v>1.795641</v>
      </c>
      <c r="AG976" s="304"/>
      <c r="AH976" s="304"/>
      <c r="AI976" s="323" t="s">
        <v>1918</v>
      </c>
      <c r="AJ976" s="302"/>
    </row>
    <row r="977" spans="1:36">
      <c r="A977" s="342" t="s">
        <v>4461</v>
      </c>
      <c r="B977" s="315">
        <f t="shared" si="72"/>
        <v>1.8770020000000001</v>
      </c>
      <c r="C977" s="293">
        <f t="shared" si="87"/>
        <v>0.93850100000000003</v>
      </c>
      <c r="D977" s="294">
        <f t="shared" si="2"/>
        <v>0.93850100000000003</v>
      </c>
      <c r="E977" s="296">
        <v>2</v>
      </c>
      <c r="F977" s="295">
        <f t="shared" si="74"/>
        <v>1.4770019999999999</v>
      </c>
      <c r="G977" s="297">
        <f t="shared" si="4"/>
        <v>0.78689420682556543</v>
      </c>
      <c r="H977" s="296">
        <f t="shared" si="5"/>
        <v>0.39999999999999997</v>
      </c>
      <c r="I977" s="298">
        <f t="shared" si="6"/>
        <v>0.21310579317443454</v>
      </c>
      <c r="J977" s="315">
        <f t="shared" si="88"/>
        <v>1877002</v>
      </c>
      <c r="K977" s="302">
        <v>2015</v>
      </c>
      <c r="L977" s="300" t="s">
        <v>18</v>
      </c>
      <c r="M977" s="316"/>
      <c r="N977" s="316"/>
      <c r="O977" s="316"/>
      <c r="P977" s="316">
        <v>95</v>
      </c>
      <c r="Q977" s="302">
        <v>87</v>
      </c>
      <c r="R977" s="302">
        <f t="shared" si="89"/>
        <v>91</v>
      </c>
      <c r="S977" s="340">
        <v>80</v>
      </c>
      <c r="T977" s="302">
        <v>64</v>
      </c>
      <c r="U977" s="311">
        <f t="shared" si="76"/>
        <v>16</v>
      </c>
      <c r="V977" s="302">
        <f t="shared" si="90"/>
        <v>72</v>
      </c>
      <c r="W977" s="311">
        <f t="shared" si="78"/>
        <v>19</v>
      </c>
      <c r="X977" s="313" t="s">
        <v>1572</v>
      </c>
      <c r="Y977" s="313" t="s">
        <v>1572</v>
      </c>
      <c r="Z977" s="313" t="s">
        <v>1541</v>
      </c>
      <c r="AA977" s="295">
        <f t="shared" si="79"/>
        <v>0.39315299999999997</v>
      </c>
      <c r="AB977" s="315">
        <v>393153</v>
      </c>
      <c r="AC977" s="305">
        <v>1477002</v>
      </c>
      <c r="AD977" s="296">
        <v>0.4</v>
      </c>
      <c r="AE977" s="305">
        <f t="shared" si="91"/>
        <v>400000</v>
      </c>
      <c r="AF977" s="306">
        <f t="shared" si="12"/>
        <v>0.19657649999999999</v>
      </c>
      <c r="AG977" s="304"/>
      <c r="AH977" s="304"/>
      <c r="AI977" s="323" t="s">
        <v>4462</v>
      </c>
      <c r="AJ977" s="302"/>
    </row>
    <row r="978" spans="1:36">
      <c r="A978" s="338" t="s">
        <v>1501</v>
      </c>
      <c r="B978" s="315">
        <f t="shared" si="72"/>
        <v>67.217186999999996</v>
      </c>
      <c r="C978" s="293">
        <f t="shared" si="87"/>
        <v>22.405728999999997</v>
      </c>
      <c r="D978" s="294">
        <f t="shared" si="2"/>
        <v>22.405728999999997</v>
      </c>
      <c r="E978" s="296">
        <v>3</v>
      </c>
      <c r="F978" s="295">
        <f t="shared" si="74"/>
        <v>67.217186999999996</v>
      </c>
      <c r="G978" s="297">
        <f t="shared" si="4"/>
        <v>1</v>
      </c>
      <c r="H978" s="296">
        <f t="shared" si="5"/>
        <v>6.1851219999999989</v>
      </c>
      <c r="I978" s="298">
        <f t="shared" si="6"/>
        <v>9.2016971790265481E-2</v>
      </c>
      <c r="J978" s="315">
        <f t="shared" si="88"/>
        <v>67217187</v>
      </c>
      <c r="K978" s="302">
        <v>2015</v>
      </c>
      <c r="L978" s="300" t="s">
        <v>18</v>
      </c>
      <c r="M978" s="316"/>
      <c r="N978" s="316"/>
      <c r="O978" s="316"/>
      <c r="P978" s="316">
        <v>37</v>
      </c>
      <c r="Q978" s="302">
        <v>26</v>
      </c>
      <c r="R978" s="302">
        <f t="shared" si="89"/>
        <v>31.5</v>
      </c>
      <c r="S978" s="340">
        <v>90</v>
      </c>
      <c r="T978" s="302">
        <v>53</v>
      </c>
      <c r="U978" s="311">
        <f t="shared" si="76"/>
        <v>37</v>
      </c>
      <c r="V978" s="302">
        <f t="shared" si="90"/>
        <v>71.5</v>
      </c>
      <c r="W978" s="311">
        <f t="shared" si="78"/>
        <v>-40</v>
      </c>
      <c r="X978" s="313" t="s">
        <v>1572</v>
      </c>
      <c r="Y978" s="313" t="s">
        <v>1572</v>
      </c>
      <c r="Z978" s="313" t="s">
        <v>1547</v>
      </c>
      <c r="AA978" s="295">
        <f t="shared" si="79"/>
        <v>11.351388999999999</v>
      </c>
      <c r="AB978" s="315">
        <v>11351389</v>
      </c>
      <c r="AC978" s="305">
        <v>67217187</v>
      </c>
      <c r="AD978" s="296">
        <v>0</v>
      </c>
      <c r="AE978" s="305">
        <v>6185122</v>
      </c>
      <c r="AF978" s="306">
        <f t="shared" si="12"/>
        <v>3.7837963333333331</v>
      </c>
      <c r="AG978" s="304"/>
      <c r="AH978" s="304"/>
      <c r="AI978" s="323" t="s">
        <v>1667</v>
      </c>
      <c r="AJ978" s="302"/>
    </row>
    <row r="979" spans="1:36">
      <c r="A979" s="342" t="s">
        <v>4426</v>
      </c>
      <c r="B979" s="315">
        <f t="shared" si="72"/>
        <v>2.9610059999999998</v>
      </c>
      <c r="C979" s="293">
        <f t="shared" si="87"/>
        <v>0.98700199999999993</v>
      </c>
      <c r="D979" s="294">
        <f t="shared" si="2"/>
        <v>0.98700199999999993</v>
      </c>
      <c r="E979" s="296">
        <v>3</v>
      </c>
      <c r="F979" s="295">
        <f t="shared" si="74"/>
        <v>2.9610059999999998</v>
      </c>
      <c r="G979" s="297">
        <f t="shared" si="4"/>
        <v>1</v>
      </c>
      <c r="H979" s="296">
        <f t="shared" si="5"/>
        <v>0.11146</v>
      </c>
      <c r="I979" s="298">
        <f t="shared" si="6"/>
        <v>3.7642612004163453E-2</v>
      </c>
      <c r="J979" s="315">
        <f t="shared" si="88"/>
        <v>2961006</v>
      </c>
      <c r="K979" s="302">
        <v>2015</v>
      </c>
      <c r="L979" s="300" t="s">
        <v>18</v>
      </c>
      <c r="M979" s="316"/>
      <c r="N979" s="316"/>
      <c r="O979" s="316"/>
      <c r="P979" s="316">
        <v>91</v>
      </c>
      <c r="Q979" s="302">
        <v>82</v>
      </c>
      <c r="R979" s="302">
        <f t="shared" si="89"/>
        <v>86.5</v>
      </c>
      <c r="S979" s="341">
        <v>88</v>
      </c>
      <c r="T979" s="302">
        <v>79</v>
      </c>
      <c r="U979" s="311">
        <f t="shared" si="76"/>
        <v>9</v>
      </c>
      <c r="V979" s="302">
        <f t="shared" si="90"/>
        <v>83.5</v>
      </c>
      <c r="W979" s="311">
        <f t="shared" si="78"/>
        <v>3</v>
      </c>
      <c r="X979" s="313" t="s">
        <v>1572</v>
      </c>
      <c r="Y979" s="313" t="s">
        <v>1572</v>
      </c>
      <c r="Z979" s="313" t="s">
        <v>1541</v>
      </c>
      <c r="AA979" s="295">
        <f t="shared" si="79"/>
        <v>0.123238</v>
      </c>
      <c r="AB979" s="315">
        <v>123238</v>
      </c>
      <c r="AC979" s="305">
        <v>2961006</v>
      </c>
      <c r="AD979" s="296">
        <v>0</v>
      </c>
      <c r="AE979" s="305">
        <v>111460</v>
      </c>
      <c r="AF979" s="306">
        <f t="shared" si="12"/>
        <v>4.1079333333333336E-2</v>
      </c>
      <c r="AG979" s="304"/>
      <c r="AH979" s="304"/>
      <c r="AI979" s="323" t="s">
        <v>4427</v>
      </c>
      <c r="AJ979" s="302"/>
    </row>
    <row r="980" spans="1:36">
      <c r="A980" s="342" t="s">
        <v>4919</v>
      </c>
      <c r="B980" s="315">
        <f t="shared" si="72"/>
        <v>0.39849499999999999</v>
      </c>
      <c r="C980" s="293">
        <f t="shared" si="87"/>
        <v>0.13283166666666665</v>
      </c>
      <c r="D980" s="294">
        <f t="shared" si="2"/>
        <v>0.13283166666666665</v>
      </c>
      <c r="E980" s="296">
        <v>3</v>
      </c>
      <c r="F980" s="295">
        <f t="shared" si="74"/>
        <v>9.8494999999999999E-2</v>
      </c>
      <c r="G980" s="297">
        <f t="shared" si="4"/>
        <v>0.24716746759683308</v>
      </c>
      <c r="H980" s="296">
        <f t="shared" si="5"/>
        <v>0.3</v>
      </c>
      <c r="I980" s="298">
        <f t="shared" si="6"/>
        <v>0.75283253240316694</v>
      </c>
      <c r="J980" s="315">
        <f t="shared" si="88"/>
        <v>398495</v>
      </c>
      <c r="K980" s="302">
        <v>2015</v>
      </c>
      <c r="L980" s="300" t="s">
        <v>18</v>
      </c>
      <c r="M980" s="316"/>
      <c r="N980" s="316"/>
      <c r="O980" s="316"/>
      <c r="P980" s="316">
        <v>90</v>
      </c>
      <c r="Q980" s="302">
        <v>81</v>
      </c>
      <c r="R980" s="302">
        <f t="shared" si="89"/>
        <v>85.5</v>
      </c>
      <c r="S980" s="341">
        <v>61</v>
      </c>
      <c r="T980" s="302">
        <v>80</v>
      </c>
      <c r="U980" s="311">
        <f t="shared" si="76"/>
        <v>-19</v>
      </c>
      <c r="V980" s="302">
        <f t="shared" si="90"/>
        <v>70.5</v>
      </c>
      <c r="W980" s="311">
        <f t="shared" si="78"/>
        <v>15</v>
      </c>
      <c r="X980" s="313" t="s">
        <v>1572</v>
      </c>
      <c r="Y980" s="313" t="s">
        <v>1572</v>
      </c>
      <c r="Z980" s="313" t="s">
        <v>1547</v>
      </c>
      <c r="AA980" s="295">
        <f t="shared" si="79"/>
        <v>8.6820000000000005E-3</v>
      </c>
      <c r="AB980" s="315">
        <v>8682</v>
      </c>
      <c r="AC980" s="305">
        <v>98495</v>
      </c>
      <c r="AD980" s="296">
        <v>0.3</v>
      </c>
      <c r="AE980" s="305">
        <f>SUM(AD980*1000000)</f>
        <v>300000</v>
      </c>
      <c r="AF980" s="306">
        <f t="shared" si="12"/>
        <v>2.8940000000000003E-3</v>
      </c>
      <c r="AG980" s="304"/>
      <c r="AH980" s="304"/>
      <c r="AI980" s="323" t="s">
        <v>4920</v>
      </c>
      <c r="AJ980" s="302"/>
    </row>
    <row r="981" spans="1:36">
      <c r="A981" s="338" t="s">
        <v>1489</v>
      </c>
      <c r="B981" s="315">
        <f t="shared" si="72"/>
        <v>64.110727999999995</v>
      </c>
      <c r="C981" s="293">
        <f t="shared" si="87"/>
        <v>19.427493333333334</v>
      </c>
      <c r="D981" s="294">
        <f t="shared" si="2"/>
        <v>19.427493333333334</v>
      </c>
      <c r="E981" s="296">
        <v>3.3</v>
      </c>
      <c r="F981" s="295">
        <f t="shared" si="74"/>
        <v>25.801047000000001</v>
      </c>
      <c r="G981" s="297">
        <f t="shared" si="4"/>
        <v>0.40244507908255234</v>
      </c>
      <c r="H981" s="296">
        <f t="shared" si="5"/>
        <v>38.309680999999998</v>
      </c>
      <c r="I981" s="298">
        <f t="shared" si="6"/>
        <v>0.59755492091744766</v>
      </c>
      <c r="J981" s="315">
        <f t="shared" si="88"/>
        <v>64110728</v>
      </c>
      <c r="K981" s="302">
        <v>2015</v>
      </c>
      <c r="L981" s="300" t="s">
        <v>18</v>
      </c>
      <c r="M981" s="316"/>
      <c r="N981" s="316"/>
      <c r="O981" s="316"/>
      <c r="P981" s="316">
        <v>14</v>
      </c>
      <c r="Q981" s="302">
        <v>31</v>
      </c>
      <c r="R981" s="302">
        <f t="shared" si="89"/>
        <v>22.5</v>
      </c>
      <c r="S981" s="340">
        <v>23</v>
      </c>
      <c r="T981" s="302">
        <v>49</v>
      </c>
      <c r="U981" s="311">
        <f t="shared" si="76"/>
        <v>-26</v>
      </c>
      <c r="V981" s="302">
        <f t="shared" si="90"/>
        <v>36</v>
      </c>
      <c r="W981" s="311">
        <f t="shared" si="78"/>
        <v>-13.5</v>
      </c>
      <c r="X981" s="313" t="s">
        <v>1402</v>
      </c>
      <c r="Y981" s="313" t="s">
        <v>1402</v>
      </c>
      <c r="Z981" s="313" t="s">
        <v>1547</v>
      </c>
      <c r="AA981" s="295">
        <f t="shared" si="79"/>
        <v>10.203436999999999</v>
      </c>
      <c r="AB981" s="315">
        <v>10203437</v>
      </c>
      <c r="AC981" s="305">
        <v>25801047</v>
      </c>
      <c r="AD981" s="295">
        <f>AE981/1000000</f>
        <v>38.309680999999998</v>
      </c>
      <c r="AE981" s="305">
        <v>38309681</v>
      </c>
      <c r="AF981" s="306">
        <f t="shared" si="12"/>
        <v>3.0919506060606059</v>
      </c>
      <c r="AG981" s="304"/>
      <c r="AH981" s="304"/>
      <c r="AI981" s="323" t="s">
        <v>1674</v>
      </c>
      <c r="AJ981" s="302"/>
    </row>
    <row r="982" spans="1:36">
      <c r="A982" s="342" t="s">
        <v>4837</v>
      </c>
      <c r="B982" s="315">
        <f t="shared" si="72"/>
        <v>1.009301</v>
      </c>
      <c r="C982" s="293">
        <f t="shared" si="87"/>
        <v>0.28837171428571429</v>
      </c>
      <c r="D982" s="294">
        <f t="shared" si="2"/>
        <v>0.28837171428571429</v>
      </c>
      <c r="E982" s="295">
        <v>3.5</v>
      </c>
      <c r="F982" s="295">
        <f t="shared" si="74"/>
        <v>1.009301</v>
      </c>
      <c r="G982" s="297">
        <f t="shared" si="4"/>
        <v>1</v>
      </c>
      <c r="H982" s="296">
        <f t="shared" si="5"/>
        <v>0</v>
      </c>
      <c r="I982" s="298">
        <f t="shared" si="6"/>
        <v>0</v>
      </c>
      <c r="J982" s="315">
        <f t="shared" si="88"/>
        <v>1009301</v>
      </c>
      <c r="K982" s="302">
        <v>2015</v>
      </c>
      <c r="L982" s="300" t="s">
        <v>18</v>
      </c>
      <c r="M982" s="316"/>
      <c r="N982" s="316"/>
      <c r="O982" s="316"/>
      <c r="P982" s="316">
        <v>35</v>
      </c>
      <c r="Q982" s="302">
        <v>39</v>
      </c>
      <c r="R982" s="302">
        <f t="shared" si="89"/>
        <v>37</v>
      </c>
      <c r="S982" s="341">
        <v>75</v>
      </c>
      <c r="T982" s="302">
        <v>50</v>
      </c>
      <c r="U982" s="311">
        <f t="shared" si="76"/>
        <v>25</v>
      </c>
      <c r="V982" s="302">
        <f t="shared" si="90"/>
        <v>62.5</v>
      </c>
      <c r="W982" s="311">
        <f t="shared" si="78"/>
        <v>-25.5</v>
      </c>
      <c r="X982" s="313" t="s">
        <v>1612</v>
      </c>
      <c r="Y982" s="313" t="s">
        <v>1743</v>
      </c>
      <c r="Z982" s="313" t="s">
        <v>1541</v>
      </c>
      <c r="AA982" s="295">
        <f t="shared" si="79"/>
        <v>0.36242200000000002</v>
      </c>
      <c r="AB982" s="315">
        <v>362422</v>
      </c>
      <c r="AC982" s="305">
        <v>1009301</v>
      </c>
      <c r="AD982" s="296">
        <v>0</v>
      </c>
      <c r="AE982" s="305">
        <f>SUM(AD982*1000000)</f>
        <v>0</v>
      </c>
      <c r="AF982" s="306">
        <f t="shared" si="12"/>
        <v>0.10354914285714287</v>
      </c>
      <c r="AG982" s="304"/>
      <c r="AH982" s="304"/>
      <c r="AI982" s="323" t="s">
        <v>4838</v>
      </c>
      <c r="AJ982" s="302"/>
    </row>
    <row r="983" spans="1:36">
      <c r="A983" s="338" t="s">
        <v>1477</v>
      </c>
      <c r="B983" s="315">
        <f t="shared" si="72"/>
        <v>50.163103</v>
      </c>
      <c r="C983" s="293">
        <f t="shared" si="87"/>
        <v>12.54077575</v>
      </c>
      <c r="D983" s="294">
        <f t="shared" si="2"/>
        <v>12.54077575</v>
      </c>
      <c r="E983" s="296">
        <v>4</v>
      </c>
      <c r="F983" s="295">
        <f t="shared" si="74"/>
        <v>35.423380000000002</v>
      </c>
      <c r="G983" s="297">
        <f t="shared" si="4"/>
        <v>0.70616405049743436</v>
      </c>
      <c r="H983" s="296">
        <f t="shared" si="5"/>
        <v>14.739723</v>
      </c>
      <c r="I983" s="298">
        <f t="shared" si="6"/>
        <v>0.29383594950256564</v>
      </c>
      <c r="J983" s="315">
        <f t="shared" si="88"/>
        <v>50163103</v>
      </c>
      <c r="K983" s="302">
        <v>2015</v>
      </c>
      <c r="L983" s="300" t="s">
        <v>18</v>
      </c>
      <c r="M983" s="316"/>
      <c r="N983" s="316"/>
      <c r="O983" s="316"/>
      <c r="P983" s="316">
        <v>10</v>
      </c>
      <c r="Q983" s="302">
        <v>30</v>
      </c>
      <c r="R983" s="302">
        <f t="shared" si="89"/>
        <v>20</v>
      </c>
      <c r="S983" s="340">
        <v>34</v>
      </c>
      <c r="T983" s="302">
        <v>54</v>
      </c>
      <c r="U983" s="311">
        <f t="shared" si="76"/>
        <v>-20</v>
      </c>
      <c r="V983" s="302">
        <f t="shared" si="90"/>
        <v>44</v>
      </c>
      <c r="W983" s="311">
        <f t="shared" si="78"/>
        <v>-24</v>
      </c>
      <c r="X983" s="319" t="s">
        <v>1534</v>
      </c>
      <c r="Y983" s="313" t="s">
        <v>1534</v>
      </c>
      <c r="Z983" s="313" t="s">
        <v>1547</v>
      </c>
      <c r="AA983" s="295">
        <f t="shared" si="79"/>
        <v>14.910105</v>
      </c>
      <c r="AB983" s="315">
        <v>14910105</v>
      </c>
      <c r="AC983" s="305">
        <v>35423380</v>
      </c>
      <c r="AD983" s="295">
        <f t="shared" ref="AD983:AD985" si="92">AE983/1000000</f>
        <v>14.739723</v>
      </c>
      <c r="AE983" s="305">
        <v>14739723</v>
      </c>
      <c r="AF983" s="306">
        <f t="shared" si="12"/>
        <v>3.7275262499999999</v>
      </c>
      <c r="AG983" s="304"/>
      <c r="AH983" s="304"/>
      <c r="AI983" s="323" t="s">
        <v>1715</v>
      </c>
      <c r="AJ983" s="302"/>
    </row>
    <row r="984" spans="1:36">
      <c r="A984" s="338" t="s">
        <v>1494</v>
      </c>
      <c r="B984" s="315">
        <f t="shared" si="72"/>
        <v>90.937438999999998</v>
      </c>
      <c r="C984" s="293">
        <f t="shared" si="87"/>
        <v>18.1874878</v>
      </c>
      <c r="D984" s="294">
        <f t="shared" si="2"/>
        <v>18.1874878</v>
      </c>
      <c r="E984" s="296">
        <v>5</v>
      </c>
      <c r="F984" s="295">
        <f t="shared" si="74"/>
        <v>64.704894999999993</v>
      </c>
      <c r="G984" s="297">
        <f t="shared" si="4"/>
        <v>0.71153196869773294</v>
      </c>
      <c r="H984" s="296">
        <f t="shared" si="5"/>
        <v>26.232544000000001</v>
      </c>
      <c r="I984" s="298">
        <f t="shared" si="6"/>
        <v>0.28846803130226706</v>
      </c>
      <c r="J984" s="315">
        <f t="shared" si="88"/>
        <v>90937439</v>
      </c>
      <c r="K984" s="302">
        <v>2015</v>
      </c>
      <c r="L984" s="300" t="s">
        <v>18</v>
      </c>
      <c r="M984" s="316"/>
      <c r="N984" s="316"/>
      <c r="O984" s="316"/>
      <c r="P984" s="316">
        <v>63</v>
      </c>
      <c r="Q984" s="302">
        <v>55</v>
      </c>
      <c r="R984" s="302">
        <f t="shared" si="89"/>
        <v>59</v>
      </c>
      <c r="S984" s="340">
        <v>57</v>
      </c>
      <c r="T984" s="302">
        <v>65</v>
      </c>
      <c r="U984" s="311">
        <f t="shared" si="76"/>
        <v>-8</v>
      </c>
      <c r="V984" s="302">
        <f t="shared" si="90"/>
        <v>61</v>
      </c>
      <c r="W984" s="311">
        <f t="shared" si="78"/>
        <v>-2</v>
      </c>
      <c r="X984" s="313" t="s">
        <v>1402</v>
      </c>
      <c r="Y984" s="313" t="s">
        <v>1402</v>
      </c>
      <c r="Z984" s="313" t="s">
        <v>1547</v>
      </c>
      <c r="AA984" s="295">
        <f t="shared" si="79"/>
        <v>25.42756</v>
      </c>
      <c r="AB984" s="315">
        <v>25427560</v>
      </c>
      <c r="AC984" s="305">
        <v>64704895</v>
      </c>
      <c r="AD984" s="295">
        <f t="shared" si="92"/>
        <v>26.232544000000001</v>
      </c>
      <c r="AE984" s="305">
        <v>26232544</v>
      </c>
      <c r="AF984" s="306">
        <f t="shared" si="12"/>
        <v>5.0855119999999996</v>
      </c>
      <c r="AG984" s="304"/>
      <c r="AH984" s="304"/>
      <c r="AI984" s="323" t="s">
        <v>1676</v>
      </c>
      <c r="AJ984" s="302"/>
    </row>
    <row r="985" spans="1:36">
      <c r="A985" s="338" t="s">
        <v>1485</v>
      </c>
      <c r="B985" s="315">
        <f t="shared" si="72"/>
        <v>58.978653000000001</v>
      </c>
      <c r="C985" s="293">
        <f t="shared" si="87"/>
        <v>11.795730600000001</v>
      </c>
      <c r="D985" s="294">
        <f t="shared" si="2"/>
        <v>11.795730600000001</v>
      </c>
      <c r="E985" s="296">
        <v>5</v>
      </c>
      <c r="F985" s="295">
        <f t="shared" si="74"/>
        <v>43.787264999999998</v>
      </c>
      <c r="G985" s="297">
        <f t="shared" si="4"/>
        <v>0.74242565356655399</v>
      </c>
      <c r="H985" s="296">
        <f t="shared" si="5"/>
        <v>15.191388</v>
      </c>
      <c r="I985" s="298">
        <f t="shared" si="6"/>
        <v>0.25757434643344601</v>
      </c>
      <c r="J985" s="315">
        <f t="shared" si="88"/>
        <v>58978653</v>
      </c>
      <c r="K985" s="302">
        <v>2015</v>
      </c>
      <c r="L985" s="300" t="s">
        <v>18</v>
      </c>
      <c r="M985" s="316"/>
      <c r="N985" s="316"/>
      <c r="O985" s="316"/>
      <c r="P985" s="316">
        <v>94</v>
      </c>
      <c r="Q985" s="302">
        <v>77</v>
      </c>
      <c r="R985" s="302">
        <f t="shared" si="89"/>
        <v>85.5</v>
      </c>
      <c r="S985" s="340">
        <v>78</v>
      </c>
      <c r="T985" s="302">
        <v>84</v>
      </c>
      <c r="U985" s="311">
        <f t="shared" si="76"/>
        <v>-6</v>
      </c>
      <c r="V985" s="302">
        <f t="shared" si="90"/>
        <v>81</v>
      </c>
      <c r="W985" s="311">
        <f t="shared" si="78"/>
        <v>4.5</v>
      </c>
      <c r="X985" s="319" t="s">
        <v>1534</v>
      </c>
      <c r="Y985" s="313" t="s">
        <v>1534</v>
      </c>
      <c r="Z985" s="313" t="s">
        <v>1547</v>
      </c>
      <c r="AA985" s="295">
        <f t="shared" si="79"/>
        <v>11.854272999999999</v>
      </c>
      <c r="AB985" s="315">
        <v>11854273</v>
      </c>
      <c r="AC985" s="305">
        <v>43787265</v>
      </c>
      <c r="AD985" s="295">
        <f t="shared" si="92"/>
        <v>15.191388</v>
      </c>
      <c r="AE985" s="305">
        <v>15191388</v>
      </c>
      <c r="AF985" s="306">
        <f t="shared" si="12"/>
        <v>2.3708545999999999</v>
      </c>
      <c r="AG985" s="304"/>
      <c r="AH985" s="304"/>
      <c r="AI985" s="323" t="s">
        <v>1731</v>
      </c>
      <c r="AJ985" s="302"/>
    </row>
    <row r="986" spans="1:36">
      <c r="A986" s="342" t="s">
        <v>3972</v>
      </c>
      <c r="B986" s="315">
        <f t="shared" si="72"/>
        <v>7.449681</v>
      </c>
      <c r="C986" s="293">
        <f t="shared" si="87"/>
        <v>1.4899362</v>
      </c>
      <c r="D986" s="294">
        <f t="shared" si="2"/>
        <v>1.4899362</v>
      </c>
      <c r="E986" s="296">
        <v>5</v>
      </c>
      <c r="F986" s="295">
        <f t="shared" si="74"/>
        <v>7.449681</v>
      </c>
      <c r="G986" s="297">
        <f t="shared" si="4"/>
        <v>1</v>
      </c>
      <c r="H986" s="296">
        <f t="shared" si="5"/>
        <v>1.5083999999999998E-2</v>
      </c>
      <c r="I986" s="298">
        <f t="shared" si="6"/>
        <v>2.0247846854113617E-3</v>
      </c>
      <c r="J986" s="315">
        <f t="shared" si="88"/>
        <v>7449681</v>
      </c>
      <c r="K986" s="302">
        <v>2015</v>
      </c>
      <c r="L986" s="300" t="s">
        <v>18</v>
      </c>
      <c r="M986" s="316"/>
      <c r="N986" s="316"/>
      <c r="O986" s="316"/>
      <c r="P986" s="316">
        <v>94</v>
      </c>
      <c r="Q986" s="302">
        <v>75</v>
      </c>
      <c r="R986" s="302">
        <f t="shared" si="89"/>
        <v>84.5</v>
      </c>
      <c r="S986" s="340">
        <v>70</v>
      </c>
      <c r="T986" s="302">
        <v>69</v>
      </c>
      <c r="U986" s="311">
        <f t="shared" si="76"/>
        <v>1</v>
      </c>
      <c r="V986" s="302">
        <f t="shared" si="90"/>
        <v>69.5</v>
      </c>
      <c r="W986" s="311">
        <f t="shared" si="78"/>
        <v>15</v>
      </c>
      <c r="X986" s="313" t="s">
        <v>1550</v>
      </c>
      <c r="Y986" s="313" t="s">
        <v>1633</v>
      </c>
      <c r="Z986" s="313" t="s">
        <v>1547</v>
      </c>
      <c r="AA986" s="295">
        <f t="shared" si="79"/>
        <v>5.2900999999999997E-2</v>
      </c>
      <c r="AB986" s="315">
        <v>52901</v>
      </c>
      <c r="AC986" s="305">
        <v>7449681</v>
      </c>
      <c r="AD986" s="296">
        <v>0</v>
      </c>
      <c r="AE986" s="305">
        <v>15084</v>
      </c>
      <c r="AF986" s="306">
        <f t="shared" si="12"/>
        <v>1.05802E-2</v>
      </c>
      <c r="AG986" s="304"/>
      <c r="AH986" s="304"/>
      <c r="AI986" s="323" t="s">
        <v>3973</v>
      </c>
      <c r="AJ986" s="302"/>
    </row>
    <row r="987" spans="1:36">
      <c r="A987" s="342" t="s">
        <v>3488</v>
      </c>
      <c r="B987" s="315">
        <f t="shared" si="72"/>
        <v>12.667721</v>
      </c>
      <c r="C987" s="293">
        <f t="shared" si="87"/>
        <v>2.1112868333333332</v>
      </c>
      <c r="D987" s="294">
        <f t="shared" si="2"/>
        <v>2.1112868333333332</v>
      </c>
      <c r="E987" s="296">
        <v>6</v>
      </c>
      <c r="F987" s="295">
        <f t="shared" si="74"/>
        <v>1.406104</v>
      </c>
      <c r="G987" s="297">
        <f t="shared" si="4"/>
        <v>0.11099897132246597</v>
      </c>
      <c r="H987" s="296">
        <f t="shared" si="5"/>
        <v>6.3</v>
      </c>
      <c r="I987" s="298">
        <f t="shared" si="6"/>
        <v>0.49732702512156685</v>
      </c>
      <c r="J987" s="315">
        <v>12667721</v>
      </c>
      <c r="K987" s="302">
        <v>2015</v>
      </c>
      <c r="L987" s="300" t="s">
        <v>18</v>
      </c>
      <c r="M987" s="316"/>
      <c r="N987" s="316"/>
      <c r="O987" s="316"/>
      <c r="P987" s="316">
        <v>96</v>
      </c>
      <c r="Q987" s="302">
        <v>85</v>
      </c>
      <c r="R987" s="302">
        <f t="shared" si="89"/>
        <v>90.5</v>
      </c>
      <c r="S987" s="340">
        <v>97</v>
      </c>
      <c r="T987" s="302">
        <v>82</v>
      </c>
      <c r="U987" s="311">
        <f t="shared" si="76"/>
        <v>15</v>
      </c>
      <c r="V987" s="302">
        <f t="shared" si="90"/>
        <v>89.5</v>
      </c>
      <c r="W987" s="311">
        <f t="shared" si="78"/>
        <v>1</v>
      </c>
      <c r="X987" s="313" t="s">
        <v>1572</v>
      </c>
      <c r="Y987" s="313" t="s">
        <v>1572</v>
      </c>
      <c r="Z987" s="313" t="s">
        <v>1541</v>
      </c>
      <c r="AA987" s="295">
        <f t="shared" si="79"/>
        <v>0.118298</v>
      </c>
      <c r="AB987" s="315">
        <v>118298</v>
      </c>
      <c r="AC987" s="305">
        <v>1406104</v>
      </c>
      <c r="AD987" s="296">
        <v>6.3</v>
      </c>
      <c r="AE987" s="305">
        <f>SUM(AD987*1000000)</f>
        <v>6300000</v>
      </c>
      <c r="AF987" s="306">
        <f t="shared" si="12"/>
        <v>1.9716333333333332E-2</v>
      </c>
      <c r="AG987" s="304"/>
      <c r="AH987" s="304"/>
      <c r="AI987" s="323" t="s">
        <v>3489</v>
      </c>
      <c r="AJ987" s="302"/>
    </row>
    <row r="988" spans="1:36">
      <c r="A988" s="342" t="s">
        <v>4933</v>
      </c>
      <c r="B988" s="315">
        <f t="shared" si="72"/>
        <v>0.57333500000000004</v>
      </c>
      <c r="C988" s="293">
        <f t="shared" si="87"/>
        <v>8.1905000000000006E-2</v>
      </c>
      <c r="D988" s="294">
        <f t="shared" si="2"/>
        <v>8.1905000000000006E-2</v>
      </c>
      <c r="E988" s="295">
        <v>7</v>
      </c>
      <c r="F988" s="295">
        <f t="shared" si="74"/>
        <v>0.57333500000000004</v>
      </c>
      <c r="G988" s="297">
        <f t="shared" si="4"/>
        <v>1</v>
      </c>
      <c r="H988" s="296">
        <f t="shared" si="5"/>
        <v>1.1860269999999999</v>
      </c>
      <c r="I988" s="298">
        <f t="shared" si="6"/>
        <v>2.0686457306810153</v>
      </c>
      <c r="J988" s="315">
        <f t="shared" ref="J988:J996" si="93">SUM(AC988+AD988*1000000)</f>
        <v>573335</v>
      </c>
      <c r="K988" s="302">
        <v>2015</v>
      </c>
      <c r="L988" s="300" t="s">
        <v>18</v>
      </c>
      <c r="M988" s="316"/>
      <c r="N988" s="316"/>
      <c r="O988" s="316"/>
      <c r="P988" s="316">
        <v>46</v>
      </c>
      <c r="Q988" s="302">
        <v>50</v>
      </c>
      <c r="R988" s="302">
        <f t="shared" si="89"/>
        <v>48</v>
      </c>
      <c r="S988" s="341">
        <v>53</v>
      </c>
      <c r="T988" s="302">
        <v>72</v>
      </c>
      <c r="U988" s="311">
        <f t="shared" si="76"/>
        <v>-19</v>
      </c>
      <c r="V988" s="302">
        <f t="shared" si="90"/>
        <v>62.5</v>
      </c>
      <c r="W988" s="311">
        <f t="shared" si="78"/>
        <v>-14.5</v>
      </c>
      <c r="X988" s="313" t="s">
        <v>1572</v>
      </c>
      <c r="Y988" s="313" t="s">
        <v>1572</v>
      </c>
      <c r="Z988" s="313" t="s">
        <v>1536</v>
      </c>
      <c r="AA988" s="295">
        <f t="shared" si="79"/>
        <v>3.7983000000000003E-2</v>
      </c>
      <c r="AB988" s="315">
        <v>37983</v>
      </c>
      <c r="AC988" s="305">
        <v>573335</v>
      </c>
      <c r="AD988" s="296">
        <v>0</v>
      </c>
      <c r="AE988" s="305">
        <v>1186027</v>
      </c>
      <c r="AF988" s="306">
        <f t="shared" si="12"/>
        <v>5.4261428571428577E-3</v>
      </c>
      <c r="AG988" s="313" t="s">
        <v>1615</v>
      </c>
      <c r="AH988" s="313" t="s">
        <v>4934</v>
      </c>
      <c r="AI988" s="323" t="s">
        <v>4935</v>
      </c>
      <c r="AJ988" s="302"/>
    </row>
    <row r="989" spans="1:36">
      <c r="A989" s="342" t="s">
        <v>4262</v>
      </c>
      <c r="B989" s="315">
        <f t="shared" si="72"/>
        <v>9.0747490000000006</v>
      </c>
      <c r="C989" s="293">
        <f t="shared" si="87"/>
        <v>1.1343436250000001</v>
      </c>
      <c r="D989" s="294">
        <f t="shared" si="2"/>
        <v>1.1343436250000001</v>
      </c>
      <c r="E989" s="296">
        <v>8</v>
      </c>
      <c r="F989" s="295">
        <f t="shared" si="74"/>
        <v>6.7584160000000004</v>
      </c>
      <c r="G989" s="297">
        <f t="shared" si="4"/>
        <v>0.74474963439760156</v>
      </c>
      <c r="H989" s="296">
        <f t="shared" si="5"/>
        <v>2.3163330000000002</v>
      </c>
      <c r="I989" s="298">
        <f t="shared" si="6"/>
        <v>0.2552503656023985</v>
      </c>
      <c r="J989" s="315">
        <f t="shared" si="93"/>
        <v>9074749</v>
      </c>
      <c r="K989" s="302">
        <v>2015</v>
      </c>
      <c r="L989" s="300" t="s">
        <v>18</v>
      </c>
      <c r="M989" s="316"/>
      <c r="N989" s="316"/>
      <c r="O989" s="316"/>
      <c r="P989" s="316">
        <v>81</v>
      </c>
      <c r="Q989" s="302">
        <v>74</v>
      </c>
      <c r="R989" s="302">
        <f t="shared" si="89"/>
        <v>77.5</v>
      </c>
      <c r="S989" s="340">
        <v>88</v>
      </c>
      <c r="T989" s="302">
        <v>84</v>
      </c>
      <c r="U989" s="311">
        <f t="shared" si="76"/>
        <v>4</v>
      </c>
      <c r="V989" s="302">
        <f t="shared" si="90"/>
        <v>86</v>
      </c>
      <c r="W989" s="311">
        <f t="shared" si="78"/>
        <v>-8.5</v>
      </c>
      <c r="X989" s="313" t="s">
        <v>1572</v>
      </c>
      <c r="Y989" s="313" t="s">
        <v>1572</v>
      </c>
      <c r="Z989" s="313" t="s">
        <v>1541</v>
      </c>
      <c r="AA989" s="295">
        <f t="shared" si="79"/>
        <v>1.2468030000000001</v>
      </c>
      <c r="AB989" s="315">
        <v>1246803</v>
      </c>
      <c r="AC989" s="305">
        <v>6758416</v>
      </c>
      <c r="AD989" s="295">
        <f t="shared" ref="AD989:AD992" si="94">AE989/1000000</f>
        <v>2.3163330000000002</v>
      </c>
      <c r="AE989" s="305">
        <v>2316333</v>
      </c>
      <c r="AF989" s="306">
        <f t="shared" si="12"/>
        <v>0.15585037500000001</v>
      </c>
      <c r="AG989" s="304"/>
      <c r="AH989" s="304"/>
      <c r="AI989" s="323" t="s">
        <v>4263</v>
      </c>
      <c r="AJ989" s="302"/>
    </row>
    <row r="990" spans="1:36">
      <c r="A990" s="338" t="s">
        <v>2212</v>
      </c>
      <c r="B990" s="315">
        <f t="shared" si="72"/>
        <v>43.528633999999997</v>
      </c>
      <c r="C990" s="293">
        <f t="shared" si="87"/>
        <v>5.1210157647058816</v>
      </c>
      <c r="D990" s="294">
        <f t="shared" si="2"/>
        <v>5.1210157647058816</v>
      </c>
      <c r="E990" s="295">
        <v>8.5</v>
      </c>
      <c r="F990" s="295">
        <f t="shared" si="74"/>
        <v>34.030343000000002</v>
      </c>
      <c r="G990" s="297">
        <f t="shared" si="4"/>
        <v>0.78179211872350518</v>
      </c>
      <c r="H990" s="296">
        <f t="shared" si="5"/>
        <v>9.4982909999999983</v>
      </c>
      <c r="I990" s="298">
        <f t="shared" si="6"/>
        <v>0.2182078812764949</v>
      </c>
      <c r="J990" s="315">
        <f t="shared" si="93"/>
        <v>43528634</v>
      </c>
      <c r="K990" s="302">
        <v>2015</v>
      </c>
      <c r="L990" s="300" t="s">
        <v>18</v>
      </c>
      <c r="M990" s="316"/>
      <c r="N990" s="316"/>
      <c r="O990" s="316"/>
      <c r="P990" s="316">
        <v>71</v>
      </c>
      <c r="Q990" s="302">
        <v>56</v>
      </c>
      <c r="R990" s="302">
        <f t="shared" si="89"/>
        <v>63.5</v>
      </c>
      <c r="S990" s="340">
        <v>67</v>
      </c>
      <c r="T990" s="302">
        <v>67</v>
      </c>
      <c r="U990" s="311">
        <f t="shared" si="76"/>
        <v>0</v>
      </c>
      <c r="V990" s="302">
        <f t="shared" si="90"/>
        <v>67</v>
      </c>
      <c r="W990" s="311">
        <f t="shared" si="78"/>
        <v>-3.5</v>
      </c>
      <c r="X990" s="313" t="s">
        <v>1550</v>
      </c>
      <c r="Y990" s="313" t="s">
        <v>1550</v>
      </c>
      <c r="Z990" s="313" t="s">
        <v>1541</v>
      </c>
      <c r="AA990" s="295">
        <f t="shared" si="79"/>
        <v>10.809149</v>
      </c>
      <c r="AB990" s="315">
        <v>10809149</v>
      </c>
      <c r="AC990" s="305">
        <v>34030343</v>
      </c>
      <c r="AD990" s="295">
        <f t="shared" si="94"/>
        <v>9.498291</v>
      </c>
      <c r="AE990" s="305">
        <v>9498291</v>
      </c>
      <c r="AF990" s="306">
        <f t="shared" si="12"/>
        <v>1.2716645882352942</v>
      </c>
      <c r="AG990" s="304"/>
      <c r="AH990" s="304"/>
      <c r="AI990" s="323" t="s">
        <v>2213</v>
      </c>
      <c r="AJ990" s="302"/>
    </row>
    <row r="991" spans="1:36">
      <c r="A991" s="338" t="s">
        <v>1750</v>
      </c>
      <c r="B991" s="315">
        <f t="shared" si="72"/>
        <v>109.518558</v>
      </c>
      <c r="C991" s="293">
        <f t="shared" si="87"/>
        <v>10.951855800000001</v>
      </c>
      <c r="D991" s="294">
        <f t="shared" si="2"/>
        <v>10.951855800000001</v>
      </c>
      <c r="E991" s="296">
        <v>10</v>
      </c>
      <c r="F991" s="295">
        <f t="shared" si="74"/>
        <v>52.218558000000002</v>
      </c>
      <c r="G991" s="297">
        <f t="shared" si="4"/>
        <v>0.47680100024691707</v>
      </c>
      <c r="H991" s="296">
        <f t="shared" si="5"/>
        <v>57.3</v>
      </c>
      <c r="I991" s="298">
        <f t="shared" si="6"/>
        <v>0.52319899975308293</v>
      </c>
      <c r="J991" s="315">
        <f t="shared" si="93"/>
        <v>109518558</v>
      </c>
      <c r="K991" s="302">
        <v>2015</v>
      </c>
      <c r="L991" s="300" t="s">
        <v>18</v>
      </c>
      <c r="M991" s="316"/>
      <c r="N991" s="316"/>
      <c r="O991" s="316"/>
      <c r="P991" s="316">
        <v>60</v>
      </c>
      <c r="Q991" s="302">
        <v>52</v>
      </c>
      <c r="R991" s="327">
        <f t="shared" si="89"/>
        <v>56</v>
      </c>
      <c r="S991" s="340">
        <v>54</v>
      </c>
      <c r="T991" s="302">
        <v>68</v>
      </c>
      <c r="U991" s="343">
        <f t="shared" si="76"/>
        <v>-14</v>
      </c>
      <c r="V991" s="328">
        <f t="shared" si="90"/>
        <v>61</v>
      </c>
      <c r="W991" s="343">
        <f t="shared" si="78"/>
        <v>-5</v>
      </c>
      <c r="X991" s="313" t="s">
        <v>1402</v>
      </c>
      <c r="Y991" s="313" t="s">
        <v>1402</v>
      </c>
      <c r="Z991" s="313" t="s">
        <v>1557</v>
      </c>
      <c r="AA991" s="295">
        <f t="shared" si="79"/>
        <v>22.692741000000002</v>
      </c>
      <c r="AB991" s="315">
        <v>22692741</v>
      </c>
      <c r="AC991" s="305">
        <v>52218558</v>
      </c>
      <c r="AD991" s="295">
        <f t="shared" si="94"/>
        <v>57.3</v>
      </c>
      <c r="AE991" s="305">
        <v>57300000</v>
      </c>
      <c r="AF991" s="306">
        <f t="shared" si="12"/>
        <v>2.2692741000000001</v>
      </c>
      <c r="AG991" s="304"/>
      <c r="AH991" s="304"/>
      <c r="AI991" s="323" t="s">
        <v>1619</v>
      </c>
      <c r="AJ991" s="302"/>
    </row>
    <row r="992" spans="1:36">
      <c r="A992" s="338" t="s">
        <v>1839</v>
      </c>
      <c r="B992" s="315">
        <f t="shared" si="72"/>
        <v>85.978266000000005</v>
      </c>
      <c r="C992" s="293">
        <f t="shared" si="87"/>
        <v>8.5978266000000012</v>
      </c>
      <c r="D992" s="294">
        <f t="shared" si="2"/>
        <v>8.5978266000000012</v>
      </c>
      <c r="E992" s="296">
        <v>10</v>
      </c>
      <c r="F992" s="295">
        <f t="shared" si="74"/>
        <v>33.078265999999999</v>
      </c>
      <c r="G992" s="297">
        <f t="shared" si="4"/>
        <v>0.3847282288758882</v>
      </c>
      <c r="H992" s="296">
        <f t="shared" si="5"/>
        <v>52.900000000000006</v>
      </c>
      <c r="I992" s="298">
        <f t="shared" si="6"/>
        <v>0.6152717711241118</v>
      </c>
      <c r="J992" s="315">
        <f t="shared" si="93"/>
        <v>85978266</v>
      </c>
      <c r="K992" s="302">
        <v>2015</v>
      </c>
      <c r="L992" s="300" t="s">
        <v>18</v>
      </c>
      <c r="M992" s="316"/>
      <c r="N992" s="316"/>
      <c r="O992" s="316"/>
      <c r="P992" s="316">
        <v>63</v>
      </c>
      <c r="Q992" s="302">
        <v>51</v>
      </c>
      <c r="R992" s="327">
        <f t="shared" si="89"/>
        <v>57</v>
      </c>
      <c r="S992" s="340">
        <v>62</v>
      </c>
      <c r="T992" s="302">
        <v>61</v>
      </c>
      <c r="U992" s="343">
        <f t="shared" si="76"/>
        <v>1</v>
      </c>
      <c r="V992" s="328">
        <f t="shared" si="90"/>
        <v>61.5</v>
      </c>
      <c r="W992" s="343">
        <f t="shared" si="78"/>
        <v>-4.5</v>
      </c>
      <c r="X992" s="313" t="s">
        <v>1550</v>
      </c>
      <c r="Y992" s="313" t="s">
        <v>1633</v>
      </c>
      <c r="Z992" s="313" t="s">
        <v>1557</v>
      </c>
      <c r="AA992" s="295">
        <f t="shared" si="79"/>
        <v>8.5403699999999994</v>
      </c>
      <c r="AB992" s="315">
        <v>8540370</v>
      </c>
      <c r="AC992" s="305">
        <v>33078266</v>
      </c>
      <c r="AD992" s="295">
        <f t="shared" si="94"/>
        <v>52.9</v>
      </c>
      <c r="AE992" s="305">
        <v>52900000</v>
      </c>
      <c r="AF992" s="306">
        <f t="shared" si="12"/>
        <v>0.85403699999999994</v>
      </c>
      <c r="AG992" s="304"/>
      <c r="AH992" s="304"/>
      <c r="AI992" s="323" t="s">
        <v>1840</v>
      </c>
      <c r="AJ992" s="302"/>
    </row>
    <row r="993" spans="1:36">
      <c r="A993" s="338" t="s">
        <v>1902</v>
      </c>
      <c r="B993" s="315">
        <f t="shared" si="72"/>
        <v>77.740955</v>
      </c>
      <c r="C993" s="293">
        <f t="shared" si="87"/>
        <v>7.7740954999999996</v>
      </c>
      <c r="D993" s="294">
        <f t="shared" si="2"/>
        <v>7.7740954999999996</v>
      </c>
      <c r="E993" s="296">
        <v>10</v>
      </c>
      <c r="F993" s="295">
        <f t="shared" si="74"/>
        <v>27.740955</v>
      </c>
      <c r="G993" s="297">
        <f t="shared" si="4"/>
        <v>0.35683836145311054</v>
      </c>
      <c r="H993" s="296">
        <f t="shared" si="5"/>
        <v>50</v>
      </c>
      <c r="I993" s="298">
        <f t="shared" si="6"/>
        <v>0.64316163854688946</v>
      </c>
      <c r="J993" s="315">
        <f t="shared" si="93"/>
        <v>77740955</v>
      </c>
      <c r="K993" s="302">
        <v>2015</v>
      </c>
      <c r="L993" s="300" t="s">
        <v>18</v>
      </c>
      <c r="M993" s="316"/>
      <c r="N993" s="316"/>
      <c r="O993" s="316"/>
      <c r="P993" s="316">
        <v>14</v>
      </c>
      <c r="Q993" s="302">
        <v>32</v>
      </c>
      <c r="R993" s="302">
        <f t="shared" si="89"/>
        <v>23</v>
      </c>
      <c r="S993" s="340">
        <v>34</v>
      </c>
      <c r="T993" s="302">
        <v>57</v>
      </c>
      <c r="U993" s="311">
        <f t="shared" si="76"/>
        <v>-23</v>
      </c>
      <c r="V993" s="302">
        <f t="shared" si="90"/>
        <v>45.5</v>
      </c>
      <c r="W993" s="311">
        <f t="shared" si="78"/>
        <v>-22.5</v>
      </c>
      <c r="X993" s="313" t="s">
        <v>1402</v>
      </c>
      <c r="Y993" s="313" t="s">
        <v>1402</v>
      </c>
      <c r="Z993" s="313" t="s">
        <v>1557</v>
      </c>
      <c r="AA993" s="295">
        <f t="shared" si="79"/>
        <v>10.542116</v>
      </c>
      <c r="AB993" s="315">
        <v>10542116</v>
      </c>
      <c r="AC993" s="305">
        <v>27740955</v>
      </c>
      <c r="AD993" s="296">
        <v>50</v>
      </c>
      <c r="AE993" s="305">
        <f>SUM(AD993*1000000)</f>
        <v>50000000</v>
      </c>
      <c r="AF993" s="306">
        <f t="shared" si="12"/>
        <v>1.0542115999999999</v>
      </c>
      <c r="AG993" s="304"/>
      <c r="AH993" s="304"/>
      <c r="AI993" s="323" t="s">
        <v>1647</v>
      </c>
      <c r="AJ993" s="302"/>
    </row>
    <row r="994" spans="1:36">
      <c r="A994" s="338" t="s">
        <v>2014</v>
      </c>
      <c r="B994" s="315">
        <f t="shared" si="72"/>
        <v>67.081378000000001</v>
      </c>
      <c r="C994" s="293">
        <f t="shared" si="87"/>
        <v>6.7081378000000003</v>
      </c>
      <c r="D994" s="294">
        <f t="shared" si="2"/>
        <v>6.7081378000000003</v>
      </c>
      <c r="E994" s="296">
        <v>10</v>
      </c>
      <c r="F994" s="295">
        <f t="shared" si="74"/>
        <v>16.281378</v>
      </c>
      <c r="G994" s="297">
        <f t="shared" si="4"/>
        <v>0.2427108459220978</v>
      </c>
      <c r="H994" s="296">
        <f t="shared" si="5"/>
        <v>50.8</v>
      </c>
      <c r="I994" s="298">
        <f t="shared" si="6"/>
        <v>0.7572891540779022</v>
      </c>
      <c r="J994" s="315">
        <f t="shared" si="93"/>
        <v>67081378</v>
      </c>
      <c r="K994" s="302">
        <v>2015</v>
      </c>
      <c r="L994" s="300" t="s">
        <v>18</v>
      </c>
      <c r="M994" s="316"/>
      <c r="N994" s="316"/>
      <c r="O994" s="316"/>
      <c r="P994" s="316">
        <v>11</v>
      </c>
      <c r="Q994" s="302">
        <v>30</v>
      </c>
      <c r="R994" s="327">
        <f t="shared" si="89"/>
        <v>20.5</v>
      </c>
      <c r="S994" s="340">
        <v>33</v>
      </c>
      <c r="T994" s="302">
        <v>37</v>
      </c>
      <c r="U994" s="343">
        <f t="shared" si="76"/>
        <v>-4</v>
      </c>
      <c r="V994" s="328">
        <f t="shared" si="90"/>
        <v>35</v>
      </c>
      <c r="W994" s="343">
        <f t="shared" si="78"/>
        <v>-14.5</v>
      </c>
      <c r="X994" s="313" t="s">
        <v>1402</v>
      </c>
      <c r="Y994" s="313" t="s">
        <v>1402</v>
      </c>
      <c r="Z994" s="313" t="s">
        <v>1557</v>
      </c>
      <c r="AA994" s="295">
        <f t="shared" si="79"/>
        <v>8.0704930000000008</v>
      </c>
      <c r="AB994" s="315">
        <v>8070493</v>
      </c>
      <c r="AC994" s="305">
        <v>16281378</v>
      </c>
      <c r="AD994" s="295">
        <f>AE994/1000000</f>
        <v>50.8</v>
      </c>
      <c r="AE994" s="305">
        <v>50800000</v>
      </c>
      <c r="AF994" s="306">
        <f t="shared" si="12"/>
        <v>0.80704930000000008</v>
      </c>
      <c r="AG994" s="304"/>
      <c r="AH994" s="304"/>
      <c r="AI994" s="323" t="s">
        <v>2015</v>
      </c>
      <c r="AJ994" s="302"/>
    </row>
    <row r="995" spans="1:36">
      <c r="A995" s="342" t="s">
        <v>4513</v>
      </c>
      <c r="B995" s="315">
        <f t="shared" si="72"/>
        <v>8.4370659999999997</v>
      </c>
      <c r="C995" s="293">
        <f t="shared" si="87"/>
        <v>0.84370659999999997</v>
      </c>
      <c r="D995" s="294">
        <f t="shared" si="2"/>
        <v>0.84370659999999997</v>
      </c>
      <c r="E995" s="296">
        <v>10</v>
      </c>
      <c r="F995" s="295">
        <f t="shared" si="74"/>
        <v>5.6370659999999999</v>
      </c>
      <c r="G995" s="297">
        <f t="shared" si="4"/>
        <v>0.66813107779410519</v>
      </c>
      <c r="H995" s="296">
        <f t="shared" si="5"/>
        <v>2.8</v>
      </c>
      <c r="I995" s="298">
        <f t="shared" si="6"/>
        <v>0.33186892220589481</v>
      </c>
      <c r="J995" s="315">
        <f t="shared" si="93"/>
        <v>8437066</v>
      </c>
      <c r="K995" s="302">
        <v>2015</v>
      </c>
      <c r="L995" s="300" t="s">
        <v>18</v>
      </c>
      <c r="M995" s="316"/>
      <c r="N995" s="316"/>
      <c r="O995" s="316"/>
      <c r="P995" s="316">
        <v>77</v>
      </c>
      <c r="Q995" s="302">
        <v>58</v>
      </c>
      <c r="R995" s="302">
        <f t="shared" si="89"/>
        <v>67.5</v>
      </c>
      <c r="S995" s="340">
        <v>74</v>
      </c>
      <c r="T995" s="302">
        <v>70</v>
      </c>
      <c r="U995" s="311">
        <f t="shared" si="76"/>
        <v>4</v>
      </c>
      <c r="V995" s="302">
        <f t="shared" si="90"/>
        <v>72</v>
      </c>
      <c r="W995" s="311">
        <f t="shared" si="78"/>
        <v>-4.5</v>
      </c>
      <c r="X995" s="313" t="s">
        <v>1550</v>
      </c>
      <c r="Y995" s="313" t="s">
        <v>1633</v>
      </c>
      <c r="Z995" s="313" t="s">
        <v>1536</v>
      </c>
      <c r="AA995" s="295">
        <f t="shared" si="79"/>
        <v>1.479158</v>
      </c>
      <c r="AB995" s="315">
        <v>1479158</v>
      </c>
      <c r="AC995" s="305">
        <v>5637066</v>
      </c>
      <c r="AD995" s="296">
        <v>2.8</v>
      </c>
      <c r="AE995" s="305">
        <f>SUM(AD995*1000000)</f>
        <v>2800000</v>
      </c>
      <c r="AF995" s="306">
        <f t="shared" si="12"/>
        <v>0.14791579999999999</v>
      </c>
      <c r="AG995" s="304"/>
      <c r="AH995" s="304"/>
      <c r="AI995" s="323" t="s">
        <v>4514</v>
      </c>
      <c r="AJ995" s="302"/>
    </row>
    <row r="996" spans="1:36">
      <c r="A996" s="342" t="s">
        <v>4863</v>
      </c>
      <c r="B996" s="315">
        <f t="shared" si="72"/>
        <v>2.5555249999999998</v>
      </c>
      <c r="C996" s="293">
        <f t="shared" si="87"/>
        <v>0.25555249999999996</v>
      </c>
      <c r="D996" s="294">
        <f t="shared" si="2"/>
        <v>0.25555249999999996</v>
      </c>
      <c r="E996" s="295">
        <v>10</v>
      </c>
      <c r="F996" s="295">
        <f t="shared" si="74"/>
        <v>0.53846000000000005</v>
      </c>
      <c r="G996" s="297">
        <f t="shared" si="4"/>
        <v>0.21070425842048116</v>
      </c>
      <c r="H996" s="296">
        <f t="shared" si="5"/>
        <v>2.0170649999999997</v>
      </c>
      <c r="I996" s="298">
        <f t="shared" si="6"/>
        <v>0.78929574157951887</v>
      </c>
      <c r="J996" s="315">
        <f t="shared" si="93"/>
        <v>2555525</v>
      </c>
      <c r="K996" s="302">
        <v>2015</v>
      </c>
      <c r="L996" s="300" t="s">
        <v>18</v>
      </c>
      <c r="M996" s="316"/>
      <c r="N996" s="316"/>
      <c r="O996" s="316"/>
      <c r="P996" s="316">
        <v>32</v>
      </c>
      <c r="Q996" s="302">
        <v>44</v>
      </c>
      <c r="R996" s="302">
        <f t="shared" si="89"/>
        <v>38</v>
      </c>
      <c r="S996" s="341">
        <v>44</v>
      </c>
      <c r="T996" s="302">
        <v>68</v>
      </c>
      <c r="U996" s="311">
        <f t="shared" si="76"/>
        <v>-24</v>
      </c>
      <c r="V996" s="302">
        <f t="shared" si="90"/>
        <v>56</v>
      </c>
      <c r="W996" s="311">
        <f t="shared" si="78"/>
        <v>-18</v>
      </c>
      <c r="X996" s="313" t="s">
        <v>1572</v>
      </c>
      <c r="Y996" s="313" t="s">
        <v>1572</v>
      </c>
      <c r="Z996" s="313" t="s">
        <v>1547</v>
      </c>
      <c r="AA996" s="295">
        <f t="shared" si="79"/>
        <v>9.6250000000000002E-2</v>
      </c>
      <c r="AB996" s="315">
        <v>96250</v>
      </c>
      <c r="AC996" s="305">
        <v>538460</v>
      </c>
      <c r="AD996" s="295">
        <f t="shared" ref="AD996:AD1003" si="95">AE996/1000000</f>
        <v>2.0170650000000001</v>
      </c>
      <c r="AE996" s="305">
        <v>2017065</v>
      </c>
      <c r="AF996" s="306">
        <f t="shared" si="12"/>
        <v>9.6249999999999999E-3</v>
      </c>
      <c r="AG996" s="304"/>
      <c r="AH996" s="304"/>
      <c r="AI996" s="323" t="s">
        <v>4864</v>
      </c>
      <c r="AJ996" s="302"/>
    </row>
    <row r="997" spans="1:36">
      <c r="A997" s="344" t="s">
        <v>2138</v>
      </c>
      <c r="B997" s="315">
        <f t="shared" si="72"/>
        <v>62.076141</v>
      </c>
      <c r="C997" s="326">
        <f t="shared" si="87"/>
        <v>5.6432855454545452</v>
      </c>
      <c r="D997" s="294">
        <f t="shared" si="2"/>
        <v>5.6432855454545452</v>
      </c>
      <c r="E997" s="295">
        <v>11</v>
      </c>
      <c r="F997" s="296">
        <f t="shared" si="74"/>
        <v>38.322743000000003</v>
      </c>
      <c r="G997" s="297">
        <f t="shared" si="4"/>
        <v>0.6173506017392415</v>
      </c>
      <c r="H997" s="296">
        <f t="shared" si="5"/>
        <v>23.753398000000001</v>
      </c>
      <c r="I997" s="298">
        <f>AE997/J997</f>
        <v>0.3826493982607585</v>
      </c>
      <c r="J997" s="315">
        <f>AE997+AC997</f>
        <v>62076141</v>
      </c>
      <c r="K997" s="311">
        <v>2015</v>
      </c>
      <c r="L997" s="300" t="s">
        <v>18</v>
      </c>
      <c r="M997" s="345"/>
      <c r="N997" s="345"/>
      <c r="O997" s="345"/>
      <c r="P997" s="345">
        <v>97</v>
      </c>
      <c r="Q997" s="311">
        <v>87</v>
      </c>
      <c r="R997" s="346">
        <f t="shared" si="89"/>
        <v>92</v>
      </c>
      <c r="S997" s="340">
        <v>87</v>
      </c>
      <c r="T997" s="311">
        <v>80</v>
      </c>
      <c r="U997" s="305">
        <f>(S997+T997)/2</f>
        <v>83.5</v>
      </c>
      <c r="V997" s="305">
        <f>SUM(S997-T997)</f>
        <v>7</v>
      </c>
      <c r="W997" s="347">
        <f>SUM(R997-U997)</f>
        <v>8.5</v>
      </c>
      <c r="X997" s="348" t="s">
        <v>1554</v>
      </c>
      <c r="Y997" s="348" t="s">
        <v>1554</v>
      </c>
      <c r="Z997" s="319" t="s">
        <v>1541</v>
      </c>
      <c r="AA997" s="295">
        <f t="shared" si="79"/>
        <v>3.9466670000000001</v>
      </c>
      <c r="AB997" s="305">
        <v>3946667</v>
      </c>
      <c r="AC997" s="305">
        <v>38322743</v>
      </c>
      <c r="AD997" s="295">
        <f t="shared" si="95"/>
        <v>23.753398000000001</v>
      </c>
      <c r="AE997" s="315">
        <v>23753398</v>
      </c>
      <c r="AF997" s="298">
        <f>AB997/(E997*1000000)</f>
        <v>0.35878790909090907</v>
      </c>
      <c r="AG997" s="304"/>
      <c r="AH997" s="304"/>
      <c r="AI997" s="307" t="s">
        <v>2139</v>
      </c>
      <c r="AJ997" s="304"/>
    </row>
    <row r="998" spans="1:36">
      <c r="A998" s="338" t="s">
        <v>2160</v>
      </c>
      <c r="B998" s="315">
        <f t="shared" si="72"/>
        <v>59.493085000000001</v>
      </c>
      <c r="C998" s="293">
        <f t="shared" si="87"/>
        <v>5.4084622727272729</v>
      </c>
      <c r="D998" s="294">
        <f t="shared" si="2"/>
        <v>5.4084622727272729</v>
      </c>
      <c r="E998" s="296">
        <v>11</v>
      </c>
      <c r="F998" s="295">
        <f t="shared" si="74"/>
        <v>33.307195</v>
      </c>
      <c r="G998" s="297">
        <f t="shared" si="4"/>
        <v>0.55984985481926175</v>
      </c>
      <c r="H998" s="296">
        <f t="shared" si="5"/>
        <v>26.185890000000001</v>
      </c>
      <c r="I998" s="298">
        <f t="shared" ref="I998:I1058" si="96">(AE998/J998)</f>
        <v>0.44015014518073825</v>
      </c>
      <c r="J998" s="315">
        <f t="shared" ref="J998:J1043" si="97">SUM(AC998+AD998*1000000)</f>
        <v>59493085</v>
      </c>
      <c r="K998" s="302">
        <v>2015</v>
      </c>
      <c r="L998" s="300" t="s">
        <v>18</v>
      </c>
      <c r="M998" s="316"/>
      <c r="N998" s="316"/>
      <c r="O998" s="316"/>
      <c r="P998" s="316">
        <v>52</v>
      </c>
      <c r="Q998" s="302">
        <v>51</v>
      </c>
      <c r="R998" s="302">
        <f t="shared" si="89"/>
        <v>51.5</v>
      </c>
      <c r="S998" s="340">
        <v>81</v>
      </c>
      <c r="T998" s="302">
        <v>71</v>
      </c>
      <c r="U998" s="311">
        <f t="shared" ref="U998:U1100" si="98">SUM(S998-T998)</f>
        <v>10</v>
      </c>
      <c r="V998" s="302">
        <f t="shared" ref="V998:V1100" si="99">(S998+T998)/2</f>
        <v>76</v>
      </c>
      <c r="W998" s="311">
        <f t="shared" ref="W998:W1100" si="100">SUM(R998-V998)</f>
        <v>-24.5</v>
      </c>
      <c r="X998" s="313" t="s">
        <v>1572</v>
      </c>
      <c r="Y998" s="313" t="s">
        <v>1572</v>
      </c>
      <c r="Z998" s="313" t="s">
        <v>1536</v>
      </c>
      <c r="AA998" s="295">
        <f t="shared" si="79"/>
        <v>2.0915509999999999</v>
      </c>
      <c r="AB998" s="315">
        <v>2091551</v>
      </c>
      <c r="AC998" s="305">
        <v>33307195</v>
      </c>
      <c r="AD998" s="295">
        <f t="shared" si="95"/>
        <v>26.185890000000001</v>
      </c>
      <c r="AE998" s="305">
        <v>26185890</v>
      </c>
      <c r="AF998" s="306">
        <f t="shared" ref="AF998:AF1058" si="101">SUM(AA998/E998)</f>
        <v>0.190141</v>
      </c>
      <c r="AG998" s="304"/>
      <c r="AH998" s="304"/>
      <c r="AI998" s="323" t="s">
        <v>2161</v>
      </c>
      <c r="AJ998" s="302"/>
    </row>
    <row r="999" spans="1:36">
      <c r="A999" s="338" t="s">
        <v>1957</v>
      </c>
      <c r="B999" s="315">
        <f t="shared" si="72"/>
        <v>85.512299999999996</v>
      </c>
      <c r="C999" s="293">
        <f t="shared" si="87"/>
        <v>7.1260249999999994</v>
      </c>
      <c r="D999" s="294">
        <f t="shared" si="2"/>
        <v>7.1260249999999994</v>
      </c>
      <c r="E999" s="296">
        <v>12</v>
      </c>
      <c r="F999" s="295">
        <f t="shared" si="74"/>
        <v>32.000304</v>
      </c>
      <c r="G999" s="297">
        <f t="shared" si="4"/>
        <v>0.37421872642882953</v>
      </c>
      <c r="H999" s="296">
        <f t="shared" si="5"/>
        <v>53.511995999999996</v>
      </c>
      <c r="I999" s="298">
        <f t="shared" si="96"/>
        <v>0.62578127357117042</v>
      </c>
      <c r="J999" s="315">
        <f t="shared" si="97"/>
        <v>85512300</v>
      </c>
      <c r="K999" s="302">
        <v>2015</v>
      </c>
      <c r="L999" s="300" t="s">
        <v>18</v>
      </c>
      <c r="M999" s="316"/>
      <c r="N999" s="316"/>
      <c r="O999" s="316"/>
      <c r="P999" s="316">
        <v>56</v>
      </c>
      <c r="Q999" s="302">
        <v>56</v>
      </c>
      <c r="R999" s="327">
        <f t="shared" si="89"/>
        <v>56</v>
      </c>
      <c r="S999" s="340">
        <v>52</v>
      </c>
      <c r="T999" s="302">
        <v>64</v>
      </c>
      <c r="U999" s="343">
        <f t="shared" si="98"/>
        <v>-12</v>
      </c>
      <c r="V999" s="328">
        <f t="shared" si="99"/>
        <v>58</v>
      </c>
      <c r="W999" s="343">
        <f t="shared" si="100"/>
        <v>-2</v>
      </c>
      <c r="X999" s="313" t="s">
        <v>1572</v>
      </c>
      <c r="Y999" s="313" t="s">
        <v>1572</v>
      </c>
      <c r="Z999" s="313" t="s">
        <v>1541</v>
      </c>
      <c r="AA999" s="295">
        <f t="shared" si="79"/>
        <v>12.65014</v>
      </c>
      <c r="AB999" s="315">
        <v>12650140</v>
      </c>
      <c r="AC999" s="305">
        <v>32000304</v>
      </c>
      <c r="AD999" s="295">
        <f t="shared" si="95"/>
        <v>53.511996000000003</v>
      </c>
      <c r="AE999" s="305">
        <v>53511996</v>
      </c>
      <c r="AF999" s="306">
        <f t="shared" si="101"/>
        <v>1.0541783333333334</v>
      </c>
      <c r="AG999" s="304"/>
      <c r="AH999" s="304"/>
      <c r="AI999" s="323" t="s">
        <v>1958</v>
      </c>
      <c r="AJ999" s="302"/>
    </row>
    <row r="1000" spans="1:36">
      <c r="A1000" s="338" t="s">
        <v>2249</v>
      </c>
      <c r="B1000" s="315">
        <f t="shared" si="72"/>
        <v>58.976655999999998</v>
      </c>
      <c r="C1000" s="293">
        <f t="shared" si="87"/>
        <v>4.9147213333333335</v>
      </c>
      <c r="D1000" s="294">
        <f t="shared" si="2"/>
        <v>4.9147213333333335</v>
      </c>
      <c r="E1000" s="296">
        <v>12</v>
      </c>
      <c r="F1000" s="295">
        <f t="shared" si="74"/>
        <v>56.667921</v>
      </c>
      <c r="G1000" s="297">
        <f t="shared" si="4"/>
        <v>0.96085340952528742</v>
      </c>
      <c r="H1000" s="296">
        <f t="shared" si="5"/>
        <v>2.308735</v>
      </c>
      <c r="I1000" s="298">
        <f t="shared" si="96"/>
        <v>3.914659047471257E-2</v>
      </c>
      <c r="J1000" s="315">
        <f t="shared" si="97"/>
        <v>58976656</v>
      </c>
      <c r="K1000" s="302">
        <v>2015</v>
      </c>
      <c r="L1000" s="300" t="s">
        <v>18</v>
      </c>
      <c r="M1000" s="316"/>
      <c r="N1000" s="316"/>
      <c r="O1000" s="316"/>
      <c r="P1000" s="316">
        <v>19</v>
      </c>
      <c r="Q1000" s="302">
        <v>36</v>
      </c>
      <c r="R1000" s="302">
        <f t="shared" si="89"/>
        <v>27.5</v>
      </c>
      <c r="S1000" s="340">
        <v>54</v>
      </c>
      <c r="T1000" s="302">
        <v>29</v>
      </c>
      <c r="U1000" s="311">
        <f t="shared" si="98"/>
        <v>25</v>
      </c>
      <c r="V1000" s="302">
        <f t="shared" si="99"/>
        <v>41.5</v>
      </c>
      <c r="W1000" s="311">
        <f t="shared" si="100"/>
        <v>-14</v>
      </c>
      <c r="X1000" s="319" t="s">
        <v>1534</v>
      </c>
      <c r="Y1000" s="313" t="s">
        <v>1534</v>
      </c>
      <c r="Z1000" s="313" t="s">
        <v>1547</v>
      </c>
      <c r="AA1000" s="295">
        <f t="shared" si="79"/>
        <v>25.888154</v>
      </c>
      <c r="AB1000" s="315">
        <v>25888154</v>
      </c>
      <c r="AC1000" s="305">
        <v>56667921</v>
      </c>
      <c r="AD1000" s="295">
        <f t="shared" si="95"/>
        <v>2.308735</v>
      </c>
      <c r="AE1000" s="305">
        <v>2308735</v>
      </c>
      <c r="AF1000" s="306">
        <f t="shared" si="101"/>
        <v>2.1573461666666667</v>
      </c>
      <c r="AG1000" s="304"/>
      <c r="AH1000" s="304"/>
      <c r="AI1000" s="323" t="s">
        <v>2250</v>
      </c>
      <c r="AJ1000" s="302"/>
    </row>
    <row r="1001" spans="1:36">
      <c r="A1001" s="342" t="s">
        <v>4463</v>
      </c>
      <c r="B1001" s="315">
        <f t="shared" si="72"/>
        <v>13.081651000000001</v>
      </c>
      <c r="C1001" s="293">
        <f t="shared" si="87"/>
        <v>0.93440364285714295</v>
      </c>
      <c r="D1001" s="294">
        <f t="shared" si="2"/>
        <v>0.93440364285714295</v>
      </c>
      <c r="E1001" s="296">
        <v>14</v>
      </c>
      <c r="F1001" s="295">
        <f t="shared" si="74"/>
        <v>12.314651</v>
      </c>
      <c r="G1001" s="297">
        <f t="shared" si="4"/>
        <v>0.94136825695777993</v>
      </c>
      <c r="H1001" s="296">
        <f t="shared" si="5"/>
        <v>0.76700000000000002</v>
      </c>
      <c r="I1001" s="298">
        <f t="shared" si="96"/>
        <v>5.8631743042219978E-2</v>
      </c>
      <c r="J1001" s="315">
        <f t="shared" si="97"/>
        <v>13081651</v>
      </c>
      <c r="K1001" s="302">
        <v>2015</v>
      </c>
      <c r="L1001" s="300" t="s">
        <v>18</v>
      </c>
      <c r="M1001" s="316"/>
      <c r="N1001" s="316"/>
      <c r="O1001" s="316"/>
      <c r="P1001" s="316">
        <v>14</v>
      </c>
      <c r="Q1001" s="302">
        <v>29</v>
      </c>
      <c r="R1001" s="302">
        <f t="shared" si="89"/>
        <v>21.5</v>
      </c>
      <c r="S1001" s="340">
        <v>28</v>
      </c>
      <c r="T1001" s="302">
        <v>34</v>
      </c>
      <c r="U1001" s="311">
        <f t="shared" si="98"/>
        <v>-6</v>
      </c>
      <c r="V1001" s="302">
        <f t="shared" si="99"/>
        <v>31</v>
      </c>
      <c r="W1001" s="311">
        <f t="shared" si="100"/>
        <v>-9.5</v>
      </c>
      <c r="X1001" s="313" t="s">
        <v>1550</v>
      </c>
      <c r="Y1001" s="313" t="s">
        <v>1550</v>
      </c>
      <c r="Z1001" s="313" t="s">
        <v>1557</v>
      </c>
      <c r="AA1001" s="295">
        <f t="shared" si="79"/>
        <v>5.9633240000000001</v>
      </c>
      <c r="AB1001" s="315">
        <v>5963324</v>
      </c>
      <c r="AC1001" s="305">
        <v>12314651</v>
      </c>
      <c r="AD1001" s="295">
        <f t="shared" si="95"/>
        <v>0.76700000000000002</v>
      </c>
      <c r="AE1001" s="305">
        <v>767000</v>
      </c>
      <c r="AF1001" s="306">
        <f t="shared" si="101"/>
        <v>0.42595171428571427</v>
      </c>
      <c r="AG1001" s="304"/>
      <c r="AH1001" s="304"/>
      <c r="AI1001" s="323" t="s">
        <v>4464</v>
      </c>
      <c r="AJ1001" s="302"/>
    </row>
    <row r="1002" spans="1:36">
      <c r="A1002" s="338" t="s">
        <v>2446</v>
      </c>
      <c r="B1002" s="315">
        <f t="shared" si="72"/>
        <v>61.745489999999997</v>
      </c>
      <c r="C1002" s="293">
        <f t="shared" si="87"/>
        <v>4.1163660000000002</v>
      </c>
      <c r="D1002" s="294">
        <f t="shared" si="2"/>
        <v>4.1163660000000002</v>
      </c>
      <c r="E1002" s="296">
        <v>15</v>
      </c>
      <c r="F1002" s="295">
        <f t="shared" si="74"/>
        <v>42.725475000000003</v>
      </c>
      <c r="G1002" s="297">
        <f t="shared" si="4"/>
        <v>0.69196106468666785</v>
      </c>
      <c r="H1002" s="296">
        <f t="shared" si="5"/>
        <v>19.020015000000001</v>
      </c>
      <c r="I1002" s="298">
        <f t="shared" si="96"/>
        <v>0.30803893531333221</v>
      </c>
      <c r="J1002" s="315">
        <f t="shared" si="97"/>
        <v>61745490</v>
      </c>
      <c r="K1002" s="302">
        <v>2015</v>
      </c>
      <c r="L1002" s="300" t="s">
        <v>18</v>
      </c>
      <c r="M1002" s="316"/>
      <c r="N1002" s="316"/>
      <c r="O1002" s="316"/>
      <c r="P1002" s="316">
        <v>65</v>
      </c>
      <c r="Q1002" s="302">
        <v>49</v>
      </c>
      <c r="R1002" s="302">
        <f t="shared" si="89"/>
        <v>57</v>
      </c>
      <c r="S1002" s="341">
        <v>60</v>
      </c>
      <c r="T1002" s="302">
        <v>74</v>
      </c>
      <c r="U1002" s="311">
        <f t="shared" si="98"/>
        <v>-14</v>
      </c>
      <c r="V1002" s="302">
        <f t="shared" si="99"/>
        <v>67</v>
      </c>
      <c r="W1002" s="311">
        <f t="shared" si="100"/>
        <v>-10</v>
      </c>
      <c r="X1002" s="313" t="s">
        <v>1402</v>
      </c>
      <c r="Y1002" s="313" t="s">
        <v>2447</v>
      </c>
      <c r="Z1002" s="313" t="s">
        <v>1541</v>
      </c>
      <c r="AA1002" s="295">
        <f t="shared" si="79"/>
        <v>16.293324999999999</v>
      </c>
      <c r="AB1002" s="315">
        <v>16293325</v>
      </c>
      <c r="AC1002" s="305">
        <v>42725475</v>
      </c>
      <c r="AD1002" s="295">
        <f t="shared" si="95"/>
        <v>19.020015000000001</v>
      </c>
      <c r="AE1002" s="305">
        <v>19020015</v>
      </c>
      <c r="AF1002" s="306">
        <f t="shared" si="101"/>
        <v>1.0862216666666666</v>
      </c>
      <c r="AG1002" s="313" t="s">
        <v>1615</v>
      </c>
      <c r="AH1002" s="313" t="s">
        <v>2448</v>
      </c>
      <c r="AI1002" s="323" t="s">
        <v>2449</v>
      </c>
      <c r="AJ1002" s="302"/>
    </row>
    <row r="1003" spans="1:36">
      <c r="A1003" s="342" t="s">
        <v>3243</v>
      </c>
      <c r="B1003" s="315">
        <f t="shared" si="72"/>
        <v>36.869413999999999</v>
      </c>
      <c r="C1003" s="293">
        <f t="shared" si="87"/>
        <v>2.4579609333333332</v>
      </c>
      <c r="D1003" s="294">
        <f t="shared" si="2"/>
        <v>2.4579609333333332</v>
      </c>
      <c r="E1003" s="296">
        <v>15</v>
      </c>
      <c r="F1003" s="295">
        <f t="shared" si="74"/>
        <v>25.442958000000001</v>
      </c>
      <c r="G1003" s="297">
        <f t="shared" si="4"/>
        <v>0.69008305909065981</v>
      </c>
      <c r="H1003" s="296">
        <f t="shared" si="5"/>
        <v>11.426456</v>
      </c>
      <c r="I1003" s="298">
        <f t="shared" si="96"/>
        <v>0.30991694090934019</v>
      </c>
      <c r="J1003" s="315">
        <f t="shared" si="97"/>
        <v>36869414</v>
      </c>
      <c r="K1003" s="302">
        <v>2015</v>
      </c>
      <c r="L1003" s="300" t="s">
        <v>18</v>
      </c>
      <c r="M1003" s="316"/>
      <c r="N1003" s="316"/>
      <c r="O1003" s="316"/>
      <c r="P1003" s="316">
        <v>92</v>
      </c>
      <c r="Q1003" s="302">
        <v>78</v>
      </c>
      <c r="R1003" s="302">
        <f t="shared" si="89"/>
        <v>85</v>
      </c>
      <c r="S1003" s="340">
        <v>85</v>
      </c>
      <c r="T1003" s="302">
        <v>80</v>
      </c>
      <c r="U1003" s="311">
        <f t="shared" si="98"/>
        <v>5</v>
      </c>
      <c r="V1003" s="302">
        <f t="shared" si="99"/>
        <v>82.5</v>
      </c>
      <c r="W1003" s="311">
        <f t="shared" si="100"/>
        <v>2.5</v>
      </c>
      <c r="X1003" s="313" t="s">
        <v>1636</v>
      </c>
      <c r="Y1003" s="313" t="s">
        <v>1761</v>
      </c>
      <c r="Z1003" s="313" t="s">
        <v>1547</v>
      </c>
      <c r="AA1003" s="295">
        <f t="shared" si="79"/>
        <v>5.3494999999999999</v>
      </c>
      <c r="AB1003" s="315">
        <v>5349500</v>
      </c>
      <c r="AC1003" s="305">
        <v>25442958</v>
      </c>
      <c r="AD1003" s="295">
        <f t="shared" si="95"/>
        <v>11.426456</v>
      </c>
      <c r="AE1003" s="305">
        <v>11426456</v>
      </c>
      <c r="AF1003" s="306">
        <f t="shared" si="101"/>
        <v>0.3566333333333333</v>
      </c>
      <c r="AG1003" s="304"/>
      <c r="AH1003" s="304"/>
      <c r="AI1003" s="323" t="s">
        <v>3244</v>
      </c>
      <c r="AJ1003" s="302"/>
    </row>
    <row r="1004" spans="1:36">
      <c r="A1004" s="342" t="s">
        <v>3100</v>
      </c>
      <c r="B1004" s="315">
        <f t="shared" si="72"/>
        <v>45.682409999999997</v>
      </c>
      <c r="C1004" s="293">
        <f t="shared" si="87"/>
        <v>2.6872005882352941</v>
      </c>
      <c r="D1004" s="294">
        <f t="shared" si="2"/>
        <v>2.6872005882352941</v>
      </c>
      <c r="E1004" s="296">
        <v>17</v>
      </c>
      <c r="F1004" s="295">
        <f t="shared" si="74"/>
        <v>44.482410000000002</v>
      </c>
      <c r="G1004" s="297">
        <f t="shared" si="4"/>
        <v>0.97373168359550222</v>
      </c>
      <c r="H1004" s="296">
        <f t="shared" si="5"/>
        <v>1.2</v>
      </c>
      <c r="I1004" s="298">
        <f t="shared" si="96"/>
        <v>2.6268316404497925E-2</v>
      </c>
      <c r="J1004" s="315">
        <f t="shared" si="97"/>
        <v>45682410</v>
      </c>
      <c r="K1004" s="302">
        <v>2015</v>
      </c>
      <c r="L1004" s="300" t="s">
        <v>18</v>
      </c>
      <c r="M1004" s="316"/>
      <c r="N1004" s="316"/>
      <c r="O1004" s="316"/>
      <c r="P1004" s="316">
        <v>79</v>
      </c>
      <c r="Q1004" s="302">
        <v>60</v>
      </c>
      <c r="R1004" s="302">
        <f t="shared" si="89"/>
        <v>69.5</v>
      </c>
      <c r="S1004" s="340">
        <v>89</v>
      </c>
      <c r="T1004" s="302">
        <v>73</v>
      </c>
      <c r="U1004" s="311">
        <f t="shared" si="98"/>
        <v>16</v>
      </c>
      <c r="V1004" s="302">
        <f t="shared" si="99"/>
        <v>81</v>
      </c>
      <c r="W1004" s="311">
        <f t="shared" si="100"/>
        <v>-11.5</v>
      </c>
      <c r="X1004" s="313" t="s">
        <v>1572</v>
      </c>
      <c r="Y1004" s="313" t="s">
        <v>3101</v>
      </c>
      <c r="Z1004" s="313" t="s">
        <v>1536</v>
      </c>
      <c r="AA1004" s="295">
        <f t="shared" si="79"/>
        <v>11.020797999999999</v>
      </c>
      <c r="AB1004" s="315">
        <v>11020798</v>
      </c>
      <c r="AC1004" s="305">
        <v>44482410</v>
      </c>
      <c r="AD1004" s="296">
        <v>1.2</v>
      </c>
      <c r="AE1004" s="305">
        <f>SUM(AD1004*1000000)</f>
        <v>1200000</v>
      </c>
      <c r="AF1004" s="306">
        <f t="shared" si="101"/>
        <v>0.64828223529411755</v>
      </c>
      <c r="AG1004" s="304"/>
      <c r="AH1004" s="304"/>
      <c r="AI1004" s="323" t="s">
        <v>3102</v>
      </c>
      <c r="AJ1004" s="302"/>
    </row>
    <row r="1005" spans="1:36">
      <c r="A1005" s="338" t="s">
        <v>2034</v>
      </c>
      <c r="B1005" s="315">
        <f t="shared" si="72"/>
        <v>117.813057</v>
      </c>
      <c r="C1005" s="293">
        <f t="shared" si="87"/>
        <v>6.6187110674157301</v>
      </c>
      <c r="D1005" s="294">
        <f t="shared" si="2"/>
        <v>6.6187110674157301</v>
      </c>
      <c r="E1005" s="296">
        <v>17.8</v>
      </c>
      <c r="F1005" s="295">
        <f t="shared" si="74"/>
        <v>66.013057000000003</v>
      </c>
      <c r="G1005" s="297">
        <f t="shared" si="4"/>
        <v>0.56032038112719551</v>
      </c>
      <c r="H1005" s="296">
        <f t="shared" si="5"/>
        <v>51.8</v>
      </c>
      <c r="I1005" s="298">
        <f t="shared" si="96"/>
        <v>0.43967961887280455</v>
      </c>
      <c r="J1005" s="315">
        <f t="shared" si="97"/>
        <v>117813057</v>
      </c>
      <c r="K1005" s="302">
        <v>2015</v>
      </c>
      <c r="L1005" s="300" t="s">
        <v>18</v>
      </c>
      <c r="M1005" s="316"/>
      <c r="N1005" s="316"/>
      <c r="O1005" s="316"/>
      <c r="P1005" s="316">
        <v>62</v>
      </c>
      <c r="Q1005" s="302">
        <v>60</v>
      </c>
      <c r="R1005" s="327">
        <f t="shared" si="89"/>
        <v>61</v>
      </c>
      <c r="S1005" s="340">
        <v>61</v>
      </c>
      <c r="T1005" s="302">
        <v>55</v>
      </c>
      <c r="U1005" s="343">
        <f t="shared" si="98"/>
        <v>6</v>
      </c>
      <c r="V1005" s="328">
        <f t="shared" si="99"/>
        <v>58</v>
      </c>
      <c r="W1005" s="343">
        <f t="shared" si="100"/>
        <v>3</v>
      </c>
      <c r="X1005" s="313" t="s">
        <v>1550</v>
      </c>
      <c r="Y1005" s="313" t="s">
        <v>1633</v>
      </c>
      <c r="Z1005" s="313" t="s">
        <v>1557</v>
      </c>
      <c r="AA1005" s="295">
        <f t="shared" si="79"/>
        <v>12.857184</v>
      </c>
      <c r="AB1005" s="315">
        <v>12857184</v>
      </c>
      <c r="AC1005" s="305">
        <v>66013057</v>
      </c>
      <c r="AD1005" s="295">
        <f t="shared" ref="AD1005:AD1006" si="102">AE1005/1000000</f>
        <v>51.8</v>
      </c>
      <c r="AE1005" s="305">
        <v>51800000</v>
      </c>
      <c r="AF1005" s="306">
        <f t="shared" si="101"/>
        <v>0.72231370786516857</v>
      </c>
      <c r="AG1005" s="304"/>
      <c r="AH1005" s="304"/>
      <c r="AI1005" s="323" t="s">
        <v>2035</v>
      </c>
      <c r="AJ1005" s="302"/>
    </row>
    <row r="1006" spans="1:36">
      <c r="A1006" s="342" t="s">
        <v>3394</v>
      </c>
      <c r="B1006" s="315">
        <f t="shared" si="72"/>
        <v>40.093122999999999</v>
      </c>
      <c r="C1006" s="293">
        <f t="shared" si="87"/>
        <v>2.227395722222222</v>
      </c>
      <c r="D1006" s="294">
        <f t="shared" si="2"/>
        <v>2.227395722222222</v>
      </c>
      <c r="E1006" s="296">
        <v>18</v>
      </c>
      <c r="F1006" s="295">
        <f t="shared" si="74"/>
        <v>26.822144000000002</v>
      </c>
      <c r="G1006" s="297">
        <f t="shared" si="4"/>
        <v>0.66899612684200238</v>
      </c>
      <c r="H1006" s="296">
        <f t="shared" si="5"/>
        <v>13.270978999999999</v>
      </c>
      <c r="I1006" s="298">
        <f t="shared" si="96"/>
        <v>0.33100387315799767</v>
      </c>
      <c r="J1006" s="315">
        <f t="shared" si="97"/>
        <v>40093123</v>
      </c>
      <c r="K1006" s="302">
        <v>2015</v>
      </c>
      <c r="L1006" s="300" t="s">
        <v>18</v>
      </c>
      <c r="M1006" s="316"/>
      <c r="N1006" s="316"/>
      <c r="O1006" s="316"/>
      <c r="P1006" s="316">
        <v>64</v>
      </c>
      <c r="Q1006" s="302">
        <v>54</v>
      </c>
      <c r="R1006" s="302">
        <f t="shared" si="89"/>
        <v>59</v>
      </c>
      <c r="S1006" s="340">
        <v>51</v>
      </c>
      <c r="T1006" s="302">
        <v>69</v>
      </c>
      <c r="U1006" s="311">
        <f t="shared" si="98"/>
        <v>-18</v>
      </c>
      <c r="V1006" s="302">
        <f t="shared" si="99"/>
        <v>60</v>
      </c>
      <c r="W1006" s="311">
        <f t="shared" si="100"/>
        <v>-1</v>
      </c>
      <c r="X1006" s="313" t="s">
        <v>1550</v>
      </c>
      <c r="Y1006" s="313" t="s">
        <v>1633</v>
      </c>
      <c r="Z1006" s="313" t="s">
        <v>1547</v>
      </c>
      <c r="AA1006" s="295">
        <f t="shared" si="79"/>
        <v>6.6109609999999996</v>
      </c>
      <c r="AB1006" s="315">
        <v>6610961</v>
      </c>
      <c r="AC1006" s="305">
        <v>26822144</v>
      </c>
      <c r="AD1006" s="295">
        <f t="shared" si="102"/>
        <v>13.270979000000001</v>
      </c>
      <c r="AE1006" s="305">
        <v>13270979</v>
      </c>
      <c r="AF1006" s="306">
        <f t="shared" si="101"/>
        <v>0.36727561111111107</v>
      </c>
      <c r="AG1006" s="304"/>
      <c r="AH1006" s="304"/>
      <c r="AI1006" s="323" t="s">
        <v>3395</v>
      </c>
      <c r="AJ1006" s="302"/>
    </row>
    <row r="1007" spans="1:36">
      <c r="A1007" s="342" t="s">
        <v>3962</v>
      </c>
      <c r="B1007" s="315">
        <f t="shared" si="72"/>
        <v>29.347287999999999</v>
      </c>
      <c r="C1007" s="293">
        <f t="shared" si="87"/>
        <v>1.5049891282051282</v>
      </c>
      <c r="D1007" s="294">
        <f t="shared" si="2"/>
        <v>1.5049891282051282</v>
      </c>
      <c r="E1007" s="295">
        <v>19.5</v>
      </c>
      <c r="F1007" s="295">
        <f t="shared" si="74"/>
        <v>20.047288000000002</v>
      </c>
      <c r="G1007" s="297">
        <f t="shared" si="4"/>
        <v>0.68310530090548749</v>
      </c>
      <c r="H1007" s="296">
        <f t="shared" si="5"/>
        <v>9.2999999999999989</v>
      </c>
      <c r="I1007" s="298">
        <f t="shared" si="96"/>
        <v>0.31689469909451257</v>
      </c>
      <c r="J1007" s="315">
        <f t="shared" si="97"/>
        <v>29347288</v>
      </c>
      <c r="K1007" s="302">
        <v>2015</v>
      </c>
      <c r="L1007" s="300" t="s">
        <v>18</v>
      </c>
      <c r="M1007" s="316"/>
      <c r="N1007" s="316"/>
      <c r="O1007" s="316"/>
      <c r="P1007" s="316">
        <v>41</v>
      </c>
      <c r="Q1007" s="302">
        <v>45</v>
      </c>
      <c r="R1007" s="302">
        <f t="shared" si="89"/>
        <v>43</v>
      </c>
      <c r="S1007" s="341">
        <v>41</v>
      </c>
      <c r="T1007" s="302">
        <v>43</v>
      </c>
      <c r="U1007" s="311">
        <f t="shared" si="98"/>
        <v>-2</v>
      </c>
      <c r="V1007" s="302">
        <f t="shared" si="99"/>
        <v>42</v>
      </c>
      <c r="W1007" s="311">
        <f t="shared" si="100"/>
        <v>1</v>
      </c>
      <c r="X1007" s="319" t="s">
        <v>1534</v>
      </c>
      <c r="Y1007" s="313" t="s">
        <v>1534</v>
      </c>
      <c r="Z1007" s="313" t="s">
        <v>1541</v>
      </c>
      <c r="AA1007" s="295">
        <f t="shared" si="79"/>
        <v>6.6529959999999999</v>
      </c>
      <c r="AB1007" s="315">
        <v>6652996</v>
      </c>
      <c r="AC1007" s="305">
        <v>20047288</v>
      </c>
      <c r="AD1007" s="296">
        <v>9.3000000000000007</v>
      </c>
      <c r="AE1007" s="305">
        <f t="shared" ref="AE1007:AE1008" si="103">SUM(AD1007*1000000)</f>
        <v>9300000</v>
      </c>
      <c r="AF1007" s="306">
        <f t="shared" si="101"/>
        <v>0.34117928205128206</v>
      </c>
      <c r="AG1007" s="304"/>
      <c r="AH1007" s="304"/>
      <c r="AI1007" s="323" t="s">
        <v>2282</v>
      </c>
      <c r="AJ1007" s="302"/>
    </row>
    <row r="1008" spans="1:36">
      <c r="A1008" s="342" t="s">
        <v>3426</v>
      </c>
      <c r="B1008" s="315">
        <f t="shared" si="72"/>
        <v>43.956254999999999</v>
      </c>
      <c r="C1008" s="293">
        <f t="shared" si="87"/>
        <v>2.1978127499999998</v>
      </c>
      <c r="D1008" s="294">
        <f t="shared" si="2"/>
        <v>2.1978127499999998</v>
      </c>
      <c r="E1008" s="296">
        <v>20</v>
      </c>
      <c r="F1008" s="295">
        <f t="shared" si="74"/>
        <v>42.656255000000002</v>
      </c>
      <c r="G1008" s="297">
        <f t="shared" si="4"/>
        <v>0.97042514199628704</v>
      </c>
      <c r="H1008" s="296">
        <f t="shared" si="5"/>
        <v>1.2999999999999998</v>
      </c>
      <c r="I1008" s="298">
        <f t="shared" si="96"/>
        <v>2.9574858003713008E-2</v>
      </c>
      <c r="J1008" s="315">
        <f t="shared" si="97"/>
        <v>43956255</v>
      </c>
      <c r="K1008" s="302">
        <v>2015</v>
      </c>
      <c r="L1008" s="300" t="s">
        <v>18</v>
      </c>
      <c r="M1008" s="316"/>
      <c r="N1008" s="316"/>
      <c r="O1008" s="316"/>
      <c r="P1008" s="316">
        <v>35</v>
      </c>
      <c r="Q1008" s="302">
        <v>47</v>
      </c>
      <c r="R1008" s="302">
        <f t="shared" si="89"/>
        <v>41</v>
      </c>
      <c r="S1008" s="340">
        <v>73</v>
      </c>
      <c r="T1008" s="302">
        <v>56</v>
      </c>
      <c r="U1008" s="311">
        <f t="shared" si="98"/>
        <v>17</v>
      </c>
      <c r="V1008" s="302">
        <f t="shared" si="99"/>
        <v>64.5</v>
      </c>
      <c r="W1008" s="311">
        <f t="shared" si="100"/>
        <v>-23.5</v>
      </c>
      <c r="X1008" s="313" t="s">
        <v>2011</v>
      </c>
      <c r="Y1008" s="313" t="s">
        <v>2011</v>
      </c>
      <c r="Z1008" s="313" t="s">
        <v>1547</v>
      </c>
      <c r="AA1008" s="295">
        <f t="shared" si="79"/>
        <v>12.155253999999999</v>
      </c>
      <c r="AB1008" s="315">
        <v>12155254</v>
      </c>
      <c r="AC1008" s="305">
        <v>42656255</v>
      </c>
      <c r="AD1008" s="296">
        <v>1.3</v>
      </c>
      <c r="AE1008" s="305">
        <f t="shared" si="103"/>
        <v>1300000</v>
      </c>
      <c r="AF1008" s="306">
        <f t="shared" si="101"/>
        <v>0.60776269999999999</v>
      </c>
      <c r="AG1008" s="304"/>
      <c r="AH1008" s="304"/>
      <c r="AI1008" s="323" t="s">
        <v>3427</v>
      </c>
      <c r="AJ1008" s="302"/>
    </row>
    <row r="1009" spans="1:36">
      <c r="A1009" s="342" t="s">
        <v>3953</v>
      </c>
      <c r="B1009" s="315">
        <f t="shared" si="72"/>
        <v>30.229977000000002</v>
      </c>
      <c r="C1009" s="293">
        <f t="shared" si="87"/>
        <v>1.5114988500000002</v>
      </c>
      <c r="D1009" s="294">
        <f t="shared" si="2"/>
        <v>1.5114988500000002</v>
      </c>
      <c r="E1009" s="296">
        <v>20</v>
      </c>
      <c r="F1009" s="295">
        <f t="shared" si="74"/>
        <v>12.236499999999999</v>
      </c>
      <c r="G1009" s="297">
        <f t="shared" si="4"/>
        <v>0.40478032781831091</v>
      </c>
      <c r="H1009" s="296">
        <f t="shared" si="5"/>
        <v>17.993476999999999</v>
      </c>
      <c r="I1009" s="298">
        <f t="shared" si="96"/>
        <v>0.59521967218168903</v>
      </c>
      <c r="J1009" s="315">
        <f t="shared" si="97"/>
        <v>30229977</v>
      </c>
      <c r="K1009" s="302">
        <v>2015</v>
      </c>
      <c r="L1009" s="300" t="s">
        <v>18</v>
      </c>
      <c r="M1009" s="316"/>
      <c r="N1009" s="316"/>
      <c r="O1009" s="316"/>
      <c r="P1009" s="316">
        <v>85</v>
      </c>
      <c r="Q1009" s="302">
        <v>71</v>
      </c>
      <c r="R1009" s="302">
        <f t="shared" si="89"/>
        <v>78</v>
      </c>
      <c r="S1009" s="340">
        <v>77</v>
      </c>
      <c r="T1009" s="302">
        <v>75</v>
      </c>
      <c r="U1009" s="311">
        <f t="shared" si="98"/>
        <v>2</v>
      </c>
      <c r="V1009" s="302">
        <f t="shared" si="99"/>
        <v>76</v>
      </c>
      <c r="W1009" s="311">
        <f t="shared" si="100"/>
        <v>2</v>
      </c>
      <c r="X1009" s="313" t="s">
        <v>1572</v>
      </c>
      <c r="Y1009" s="313" t="s">
        <v>1572</v>
      </c>
      <c r="Z1009" s="313" t="s">
        <v>1541</v>
      </c>
      <c r="AA1009" s="295">
        <f t="shared" si="79"/>
        <v>2.2872340000000002</v>
      </c>
      <c r="AB1009" s="315">
        <v>2287234</v>
      </c>
      <c r="AC1009" s="305">
        <v>12236500</v>
      </c>
      <c r="AD1009" s="295">
        <f>AE1009/1000000</f>
        <v>17.993476999999999</v>
      </c>
      <c r="AE1009" s="305">
        <v>17993477</v>
      </c>
      <c r="AF1009" s="306">
        <f t="shared" si="101"/>
        <v>0.11436170000000001</v>
      </c>
      <c r="AG1009" s="304"/>
      <c r="AH1009" s="304"/>
      <c r="AI1009" s="323" t="s">
        <v>3954</v>
      </c>
      <c r="AJ1009" s="302"/>
    </row>
    <row r="1010" spans="1:36">
      <c r="A1010" s="342" t="s">
        <v>4015</v>
      </c>
      <c r="B1010" s="315">
        <f t="shared" si="72"/>
        <v>28.737646000000002</v>
      </c>
      <c r="C1010" s="293">
        <f t="shared" si="87"/>
        <v>1.4368823000000002</v>
      </c>
      <c r="D1010" s="294">
        <f t="shared" si="2"/>
        <v>1.4368823000000002</v>
      </c>
      <c r="E1010" s="296">
        <v>20</v>
      </c>
      <c r="F1010" s="295">
        <f t="shared" si="74"/>
        <v>17.737646000000002</v>
      </c>
      <c r="G1010" s="297">
        <f t="shared" si="4"/>
        <v>0.61722682505031901</v>
      </c>
      <c r="H1010" s="296">
        <f t="shared" si="5"/>
        <v>11</v>
      </c>
      <c r="I1010" s="298">
        <f t="shared" si="96"/>
        <v>0.38277317494968099</v>
      </c>
      <c r="J1010" s="315">
        <f t="shared" si="97"/>
        <v>28737646</v>
      </c>
      <c r="K1010" s="302">
        <v>2015</v>
      </c>
      <c r="L1010" s="300" t="s">
        <v>18</v>
      </c>
      <c r="M1010" s="316"/>
      <c r="N1010" s="316"/>
      <c r="O1010" s="316"/>
      <c r="P1010" s="316">
        <v>87</v>
      </c>
      <c r="Q1010" s="302">
        <v>67</v>
      </c>
      <c r="R1010" s="302">
        <f t="shared" si="89"/>
        <v>77</v>
      </c>
      <c r="S1010" s="340">
        <v>76</v>
      </c>
      <c r="T1010" s="302">
        <v>79</v>
      </c>
      <c r="U1010" s="311">
        <f t="shared" si="98"/>
        <v>-3</v>
      </c>
      <c r="V1010" s="302">
        <f t="shared" si="99"/>
        <v>77.5</v>
      </c>
      <c r="W1010" s="311">
        <f t="shared" si="100"/>
        <v>-0.5</v>
      </c>
      <c r="X1010" s="313" t="s">
        <v>1990</v>
      </c>
      <c r="Y1010" s="313" t="s">
        <v>2050</v>
      </c>
      <c r="Z1010" s="313" t="s">
        <v>1541</v>
      </c>
      <c r="AA1010" s="295">
        <f t="shared" si="79"/>
        <v>2.4349080000000001</v>
      </c>
      <c r="AB1010" s="315">
        <v>2434908</v>
      </c>
      <c r="AC1010" s="305">
        <v>17737646</v>
      </c>
      <c r="AD1010" s="296">
        <v>11</v>
      </c>
      <c r="AE1010" s="305">
        <f t="shared" ref="AE1010:AE1012" si="104">SUM(AD1010*1000000)</f>
        <v>11000000</v>
      </c>
      <c r="AF1010" s="306">
        <f t="shared" si="101"/>
        <v>0.1217454</v>
      </c>
      <c r="AG1010" s="304"/>
      <c r="AH1010" s="304"/>
      <c r="AI1010" s="323" t="s">
        <v>4016</v>
      </c>
      <c r="AJ1010" s="302"/>
    </row>
    <row r="1011" spans="1:36">
      <c r="A1011" s="342" t="s">
        <v>4479</v>
      </c>
      <c r="B1011" s="315">
        <f t="shared" si="72"/>
        <v>17.785961</v>
      </c>
      <c r="C1011" s="293">
        <f t="shared" si="87"/>
        <v>0.88929805000000006</v>
      </c>
      <c r="D1011" s="294">
        <f t="shared" si="2"/>
        <v>0.88929805000000006</v>
      </c>
      <c r="E1011" s="296">
        <v>20</v>
      </c>
      <c r="F1011" s="295">
        <f t="shared" si="74"/>
        <v>6.4859609999999996</v>
      </c>
      <c r="G1011" s="297">
        <f t="shared" si="4"/>
        <v>0.36466744754472358</v>
      </c>
      <c r="H1011" s="296">
        <f t="shared" si="5"/>
        <v>11.3</v>
      </c>
      <c r="I1011" s="298">
        <f t="shared" si="96"/>
        <v>0.63533255245527642</v>
      </c>
      <c r="J1011" s="315">
        <f t="shared" si="97"/>
        <v>17785961</v>
      </c>
      <c r="K1011" s="302">
        <v>2015</v>
      </c>
      <c r="L1011" s="300" t="s">
        <v>18</v>
      </c>
      <c r="M1011" s="316"/>
      <c r="N1011" s="316"/>
      <c r="O1011" s="316"/>
      <c r="P1011" s="316">
        <v>20</v>
      </c>
      <c r="Q1011" s="302">
        <v>30</v>
      </c>
      <c r="R1011" s="302">
        <f t="shared" si="89"/>
        <v>25</v>
      </c>
      <c r="S1011" s="340">
        <v>80</v>
      </c>
      <c r="T1011" s="302">
        <v>62</v>
      </c>
      <c r="U1011" s="311">
        <f t="shared" si="98"/>
        <v>18</v>
      </c>
      <c r="V1011" s="302">
        <f t="shared" si="99"/>
        <v>71</v>
      </c>
      <c r="W1011" s="311">
        <f t="shared" si="100"/>
        <v>-46</v>
      </c>
      <c r="X1011" s="313" t="s">
        <v>1572</v>
      </c>
      <c r="Y1011" s="313" t="s">
        <v>1572</v>
      </c>
      <c r="Z1011" s="313" t="s">
        <v>1547</v>
      </c>
      <c r="AA1011" s="295">
        <f t="shared" si="79"/>
        <v>2.750356</v>
      </c>
      <c r="AB1011" s="315">
        <v>2750356</v>
      </c>
      <c r="AC1011" s="305">
        <v>6485961</v>
      </c>
      <c r="AD1011" s="296">
        <v>11.3</v>
      </c>
      <c r="AE1011" s="305">
        <f t="shared" si="104"/>
        <v>11300000</v>
      </c>
      <c r="AF1011" s="306">
        <f t="shared" si="101"/>
        <v>0.1375178</v>
      </c>
      <c r="AG1011" s="304"/>
      <c r="AH1011" s="304"/>
      <c r="AI1011" s="323" t="s">
        <v>4480</v>
      </c>
      <c r="AJ1011" s="302"/>
    </row>
    <row r="1012" spans="1:36">
      <c r="A1012" s="342" t="s">
        <v>4924</v>
      </c>
      <c r="B1012" s="315">
        <f t="shared" si="72"/>
        <v>2.246</v>
      </c>
      <c r="C1012" s="293">
        <f t="shared" si="87"/>
        <v>0.1123</v>
      </c>
      <c r="D1012" s="294">
        <f t="shared" si="2"/>
        <v>0.1123</v>
      </c>
      <c r="E1012" s="295">
        <v>20</v>
      </c>
      <c r="F1012" s="295">
        <f t="shared" si="74"/>
        <v>2.246</v>
      </c>
      <c r="G1012" s="297">
        <f t="shared" si="4"/>
        <v>1</v>
      </c>
      <c r="H1012" s="296">
        <f t="shared" si="5"/>
        <v>0</v>
      </c>
      <c r="I1012" s="298">
        <f t="shared" si="96"/>
        <v>0</v>
      </c>
      <c r="J1012" s="315">
        <f t="shared" si="97"/>
        <v>2246000</v>
      </c>
      <c r="K1012" s="302">
        <v>2015</v>
      </c>
      <c r="L1012" s="300" t="s">
        <v>18</v>
      </c>
      <c r="M1012" s="316"/>
      <c r="N1012" s="316"/>
      <c r="O1012" s="316"/>
      <c r="P1012" s="316">
        <v>34</v>
      </c>
      <c r="Q1012" s="302">
        <v>34</v>
      </c>
      <c r="R1012" s="302">
        <f t="shared" si="89"/>
        <v>34</v>
      </c>
      <c r="S1012" s="341">
        <v>83</v>
      </c>
      <c r="T1012" s="302">
        <v>53</v>
      </c>
      <c r="U1012" s="311">
        <f t="shared" si="98"/>
        <v>30</v>
      </c>
      <c r="V1012" s="302">
        <f t="shared" si="99"/>
        <v>68</v>
      </c>
      <c r="W1012" s="311">
        <f t="shared" si="100"/>
        <v>-34</v>
      </c>
      <c r="X1012" s="313" t="s">
        <v>1572</v>
      </c>
      <c r="Y1012" s="313" t="s">
        <v>1572</v>
      </c>
      <c r="Z1012" s="313" t="s">
        <v>1536</v>
      </c>
      <c r="AA1012" s="295">
        <f t="shared" si="79"/>
        <v>1.365</v>
      </c>
      <c r="AB1012" s="315">
        <v>1365000</v>
      </c>
      <c r="AC1012" s="305">
        <v>2246000</v>
      </c>
      <c r="AD1012" s="296">
        <v>0</v>
      </c>
      <c r="AE1012" s="305">
        <f t="shared" si="104"/>
        <v>0</v>
      </c>
      <c r="AF1012" s="306">
        <f t="shared" si="101"/>
        <v>6.8250000000000005E-2</v>
      </c>
      <c r="AG1012" s="304"/>
      <c r="AH1012" s="304"/>
      <c r="AI1012" s="323" t="s">
        <v>4925</v>
      </c>
      <c r="AJ1012" s="302"/>
    </row>
    <row r="1013" spans="1:36">
      <c r="A1013" s="342" t="s">
        <v>4000</v>
      </c>
      <c r="B1013" s="315">
        <f t="shared" si="72"/>
        <v>32.032969999999999</v>
      </c>
      <c r="C1013" s="293">
        <f t="shared" si="87"/>
        <v>1.4560440909090908</v>
      </c>
      <c r="D1013" s="294">
        <f t="shared" si="2"/>
        <v>1.4560440909090908</v>
      </c>
      <c r="E1013" s="296">
        <v>22</v>
      </c>
      <c r="F1013" s="295">
        <f t="shared" si="74"/>
        <v>16.016484999999999</v>
      </c>
      <c r="G1013" s="297">
        <f t="shared" si="4"/>
        <v>0.5</v>
      </c>
      <c r="H1013" s="296">
        <f t="shared" si="5"/>
        <v>16.016484999999999</v>
      </c>
      <c r="I1013" s="298">
        <f t="shared" si="96"/>
        <v>0.5</v>
      </c>
      <c r="J1013" s="315">
        <f t="shared" si="97"/>
        <v>32032970</v>
      </c>
      <c r="K1013" s="302">
        <v>2015</v>
      </c>
      <c r="L1013" s="300" t="s">
        <v>18</v>
      </c>
      <c r="M1013" s="316"/>
      <c r="N1013" s="316"/>
      <c r="O1013" s="316"/>
      <c r="P1013" s="316">
        <v>17</v>
      </c>
      <c r="Q1013" s="302">
        <v>32</v>
      </c>
      <c r="R1013" s="302">
        <f t="shared" si="89"/>
        <v>24.5</v>
      </c>
      <c r="S1013" s="340">
        <v>35</v>
      </c>
      <c r="T1013" s="302">
        <v>43</v>
      </c>
      <c r="U1013" s="311">
        <f t="shared" si="98"/>
        <v>-8</v>
      </c>
      <c r="V1013" s="302">
        <f t="shared" si="99"/>
        <v>39</v>
      </c>
      <c r="W1013" s="311">
        <f t="shared" si="100"/>
        <v>-14.5</v>
      </c>
      <c r="X1013" s="313" t="s">
        <v>1609</v>
      </c>
      <c r="Y1013" s="313" t="s">
        <v>1609</v>
      </c>
      <c r="Z1013" s="313" t="s">
        <v>1557</v>
      </c>
      <c r="AA1013" s="295">
        <f t="shared" si="79"/>
        <v>7.3556220000000003</v>
      </c>
      <c r="AB1013" s="315">
        <v>7355622</v>
      </c>
      <c r="AC1013" s="305">
        <v>16016485</v>
      </c>
      <c r="AD1013" s="295">
        <f t="shared" ref="AD1013:AD1015" si="105">AE1013/1000000</f>
        <v>16.016484999999999</v>
      </c>
      <c r="AE1013" s="305">
        <v>16016485</v>
      </c>
      <c r="AF1013" s="306">
        <f t="shared" si="101"/>
        <v>0.33434645454545459</v>
      </c>
      <c r="AG1013" s="304"/>
      <c r="AH1013" s="304"/>
      <c r="AI1013" s="323" t="s">
        <v>4001</v>
      </c>
      <c r="AJ1013" s="302"/>
    </row>
    <row r="1014" spans="1:36">
      <c r="A1014" s="342" t="s">
        <v>2685</v>
      </c>
      <c r="B1014" s="315">
        <f t="shared" si="72"/>
        <v>79.799880000000002</v>
      </c>
      <c r="C1014" s="293">
        <f t="shared" si="87"/>
        <v>3.46956</v>
      </c>
      <c r="D1014" s="294">
        <f t="shared" si="2"/>
        <v>3.46956</v>
      </c>
      <c r="E1014" s="295">
        <v>23</v>
      </c>
      <c r="F1014" s="295">
        <f t="shared" si="74"/>
        <v>64.460211000000001</v>
      </c>
      <c r="G1014" s="297">
        <f t="shared" si="4"/>
        <v>0.80777328236583812</v>
      </c>
      <c r="H1014" s="296">
        <f t="shared" si="5"/>
        <v>15.339669000000001</v>
      </c>
      <c r="I1014" s="298">
        <f t="shared" si="96"/>
        <v>0.19222671763416185</v>
      </c>
      <c r="J1014" s="315">
        <f t="shared" si="97"/>
        <v>79799880</v>
      </c>
      <c r="K1014" s="302">
        <v>2015</v>
      </c>
      <c r="L1014" s="300" t="s">
        <v>18</v>
      </c>
      <c r="M1014" s="316"/>
      <c r="N1014" s="316"/>
      <c r="O1014" s="316"/>
      <c r="P1014" s="316">
        <v>27</v>
      </c>
      <c r="Q1014" s="302">
        <v>35</v>
      </c>
      <c r="R1014" s="302">
        <f t="shared" si="89"/>
        <v>31</v>
      </c>
      <c r="S1014" s="340">
        <v>65</v>
      </c>
      <c r="T1014" s="302">
        <v>31</v>
      </c>
      <c r="U1014" s="311">
        <f t="shared" si="98"/>
        <v>34</v>
      </c>
      <c r="V1014" s="302">
        <f t="shared" si="99"/>
        <v>48</v>
      </c>
      <c r="W1014" s="311">
        <f t="shared" si="100"/>
        <v>-17</v>
      </c>
      <c r="X1014" s="313" t="s">
        <v>1550</v>
      </c>
      <c r="Y1014" s="313" t="s">
        <v>1550</v>
      </c>
      <c r="Z1014" s="313" t="s">
        <v>1547</v>
      </c>
      <c r="AA1014" s="295">
        <f t="shared" si="79"/>
        <v>20.649305999999999</v>
      </c>
      <c r="AB1014" s="315">
        <v>20649306</v>
      </c>
      <c r="AC1014" s="305">
        <v>64460211</v>
      </c>
      <c r="AD1014" s="295">
        <f t="shared" si="105"/>
        <v>15.339669000000001</v>
      </c>
      <c r="AE1014" s="305">
        <v>15339669</v>
      </c>
      <c r="AF1014" s="306">
        <f t="shared" si="101"/>
        <v>0.89779591304347828</v>
      </c>
      <c r="AG1014" s="304"/>
      <c r="AH1014" s="304"/>
      <c r="AI1014" s="323" t="s">
        <v>2686</v>
      </c>
      <c r="AJ1014" s="302"/>
    </row>
    <row r="1015" spans="1:36">
      <c r="A1015" s="342" t="s">
        <v>2745</v>
      </c>
      <c r="B1015" s="315">
        <f t="shared" si="72"/>
        <v>83.475982000000002</v>
      </c>
      <c r="C1015" s="293">
        <f t="shared" si="87"/>
        <v>3.3390392800000002</v>
      </c>
      <c r="D1015" s="294">
        <f t="shared" si="2"/>
        <v>3.3390392800000002</v>
      </c>
      <c r="E1015" s="295">
        <v>25</v>
      </c>
      <c r="F1015" s="295">
        <f t="shared" si="74"/>
        <v>19.375982</v>
      </c>
      <c r="G1015" s="297">
        <f t="shared" si="4"/>
        <v>0.23211445419114687</v>
      </c>
      <c r="H1015" s="296">
        <f t="shared" si="5"/>
        <v>64.100000000000009</v>
      </c>
      <c r="I1015" s="298">
        <f t="shared" si="96"/>
        <v>0.76788554580885315</v>
      </c>
      <c r="J1015" s="315">
        <f t="shared" si="97"/>
        <v>83475982</v>
      </c>
      <c r="K1015" s="302">
        <v>2015</v>
      </c>
      <c r="L1015" s="300" t="s">
        <v>18</v>
      </c>
      <c r="M1015" s="316"/>
      <c r="N1015" s="316"/>
      <c r="O1015" s="316"/>
      <c r="P1015" s="316">
        <v>99</v>
      </c>
      <c r="Q1015" s="302">
        <v>81</v>
      </c>
      <c r="R1015" s="327">
        <f t="shared" si="89"/>
        <v>90</v>
      </c>
      <c r="S1015" s="340">
        <v>82</v>
      </c>
      <c r="T1015" s="302">
        <v>89</v>
      </c>
      <c r="U1015" s="343">
        <f t="shared" si="98"/>
        <v>-7</v>
      </c>
      <c r="V1015" s="328">
        <f t="shared" si="99"/>
        <v>85.5</v>
      </c>
      <c r="W1015" s="343">
        <f t="shared" si="100"/>
        <v>4.5</v>
      </c>
      <c r="X1015" s="313" t="s">
        <v>1601</v>
      </c>
      <c r="Y1015" s="313" t="s">
        <v>1601</v>
      </c>
      <c r="Z1015" s="313" t="s">
        <v>1541</v>
      </c>
      <c r="AA1015" s="295">
        <f t="shared" si="79"/>
        <v>4.0389619999999997</v>
      </c>
      <c r="AB1015" s="315">
        <v>4038962</v>
      </c>
      <c r="AC1015" s="305">
        <v>19375982</v>
      </c>
      <c r="AD1015" s="295">
        <f t="shared" si="105"/>
        <v>64.099999999999994</v>
      </c>
      <c r="AE1015" s="305">
        <v>64100000</v>
      </c>
      <c r="AF1015" s="306">
        <f t="shared" si="101"/>
        <v>0.16155847999999998</v>
      </c>
      <c r="AG1015" s="304"/>
      <c r="AH1015" s="304"/>
      <c r="AI1015" s="323" t="s">
        <v>2746</v>
      </c>
      <c r="AJ1015" s="302"/>
    </row>
    <row r="1016" spans="1:36">
      <c r="A1016" s="342" t="s">
        <v>3338</v>
      </c>
      <c r="B1016" s="315">
        <f t="shared" si="72"/>
        <v>57.729776000000001</v>
      </c>
      <c r="C1016" s="293">
        <f t="shared" si="87"/>
        <v>2.30919104</v>
      </c>
      <c r="D1016" s="294">
        <f t="shared" si="2"/>
        <v>2.30919104</v>
      </c>
      <c r="E1016" s="296">
        <v>25</v>
      </c>
      <c r="F1016" s="295">
        <f t="shared" si="74"/>
        <v>42.629776</v>
      </c>
      <c r="G1016" s="297">
        <f t="shared" si="4"/>
        <v>0.7384365392306389</v>
      </c>
      <c r="H1016" s="296">
        <f t="shared" si="5"/>
        <v>15.100000000000001</v>
      </c>
      <c r="I1016" s="298">
        <f t="shared" si="96"/>
        <v>0.26156346076936104</v>
      </c>
      <c r="J1016" s="315">
        <f t="shared" si="97"/>
        <v>57729776</v>
      </c>
      <c r="K1016" s="302">
        <v>2015</v>
      </c>
      <c r="L1016" s="300" t="s">
        <v>18</v>
      </c>
      <c r="M1016" s="316"/>
      <c r="N1016" s="316"/>
      <c r="O1016" s="316"/>
      <c r="P1016" s="316">
        <v>54</v>
      </c>
      <c r="Q1016" s="302">
        <v>51</v>
      </c>
      <c r="R1016" s="302">
        <f t="shared" si="89"/>
        <v>52.5</v>
      </c>
      <c r="S1016" s="340">
        <v>67</v>
      </c>
      <c r="T1016" s="302">
        <v>74</v>
      </c>
      <c r="U1016" s="311">
        <f t="shared" si="98"/>
        <v>-7</v>
      </c>
      <c r="V1016" s="302">
        <f t="shared" si="99"/>
        <v>70.5</v>
      </c>
      <c r="W1016" s="311">
        <f t="shared" si="100"/>
        <v>-18</v>
      </c>
      <c r="X1016" s="313" t="s">
        <v>1572</v>
      </c>
      <c r="Y1016" s="313" t="s">
        <v>1572</v>
      </c>
      <c r="Z1016" s="313" t="s">
        <v>1547</v>
      </c>
      <c r="AA1016" s="295">
        <f t="shared" si="79"/>
        <v>13.203457999999999</v>
      </c>
      <c r="AB1016" s="315">
        <v>13203458</v>
      </c>
      <c r="AC1016" s="305">
        <v>42629776</v>
      </c>
      <c r="AD1016" s="296">
        <v>15.1</v>
      </c>
      <c r="AE1016" s="305">
        <f>SUM(AD1016*1000000)</f>
        <v>15100000</v>
      </c>
      <c r="AF1016" s="306">
        <f t="shared" si="101"/>
        <v>0.52813831999999994</v>
      </c>
      <c r="AG1016" s="304"/>
      <c r="AH1016" s="304"/>
      <c r="AI1016" s="323" t="s">
        <v>3339</v>
      </c>
      <c r="AJ1016" s="302"/>
    </row>
    <row r="1017" spans="1:36">
      <c r="A1017" s="342" t="s">
        <v>3574</v>
      </c>
      <c r="B1017" s="315">
        <f t="shared" si="72"/>
        <v>50.135106999999998</v>
      </c>
      <c r="C1017" s="293">
        <f t="shared" si="87"/>
        <v>2.00540428</v>
      </c>
      <c r="D1017" s="294">
        <f t="shared" si="2"/>
        <v>2.00540428</v>
      </c>
      <c r="E1017" s="295">
        <v>25</v>
      </c>
      <c r="F1017" s="295">
        <f t="shared" si="74"/>
        <v>42.800601</v>
      </c>
      <c r="G1017" s="297">
        <f t="shared" si="4"/>
        <v>0.85370518906043225</v>
      </c>
      <c r="H1017" s="296">
        <f t="shared" si="5"/>
        <v>7.3345059999999993</v>
      </c>
      <c r="I1017" s="298">
        <f t="shared" si="96"/>
        <v>0.14629481093956775</v>
      </c>
      <c r="J1017" s="315">
        <f t="shared" si="97"/>
        <v>50135107</v>
      </c>
      <c r="K1017" s="302">
        <v>2015</v>
      </c>
      <c r="L1017" s="300" t="s">
        <v>18</v>
      </c>
      <c r="M1017" s="316"/>
      <c r="N1017" s="316"/>
      <c r="O1017" s="316"/>
      <c r="P1017" s="316">
        <v>67</v>
      </c>
      <c r="Q1017" s="302">
        <v>58</v>
      </c>
      <c r="R1017" s="302">
        <f t="shared" si="89"/>
        <v>62.5</v>
      </c>
      <c r="S1017" s="341">
        <v>72</v>
      </c>
      <c r="T1017" s="302">
        <v>62</v>
      </c>
      <c r="U1017" s="311">
        <f t="shared" si="98"/>
        <v>10</v>
      </c>
      <c r="V1017" s="302">
        <f t="shared" si="99"/>
        <v>67</v>
      </c>
      <c r="W1017" s="311">
        <f t="shared" si="100"/>
        <v>-4.5</v>
      </c>
      <c r="X1017" s="313" t="s">
        <v>1550</v>
      </c>
      <c r="Y1017" s="313" t="s">
        <v>1550</v>
      </c>
      <c r="Z1017" s="313" t="s">
        <v>1547</v>
      </c>
      <c r="AA1017" s="295">
        <f t="shared" si="79"/>
        <v>9.8805359999999993</v>
      </c>
      <c r="AB1017" s="315">
        <v>9880536</v>
      </c>
      <c r="AC1017" s="305">
        <v>42800601</v>
      </c>
      <c r="AD1017" s="295">
        <f>AE1017/1000000</f>
        <v>7.3345060000000002</v>
      </c>
      <c r="AE1017" s="305">
        <v>7334506</v>
      </c>
      <c r="AF1017" s="306">
        <f t="shared" si="101"/>
        <v>0.39522143999999998</v>
      </c>
      <c r="AG1017" s="304"/>
      <c r="AH1017" s="304"/>
      <c r="AI1017" s="323" t="s">
        <v>3575</v>
      </c>
      <c r="AJ1017" s="302"/>
    </row>
    <row r="1018" spans="1:36">
      <c r="A1018" s="342" t="s">
        <v>4680</v>
      </c>
      <c r="B1018" s="315">
        <f t="shared" si="72"/>
        <v>14.515813</v>
      </c>
      <c r="C1018" s="293">
        <f t="shared" si="87"/>
        <v>0.58063251999999999</v>
      </c>
      <c r="D1018" s="294">
        <f t="shared" si="2"/>
        <v>0.58063251999999999</v>
      </c>
      <c r="E1018" s="296">
        <v>25</v>
      </c>
      <c r="F1018" s="295">
        <f t="shared" si="74"/>
        <v>12.515813</v>
      </c>
      <c r="G1018" s="297">
        <f t="shared" si="4"/>
        <v>0.8622192225816081</v>
      </c>
      <c r="H1018" s="296">
        <f t="shared" si="5"/>
        <v>2</v>
      </c>
      <c r="I1018" s="298">
        <f t="shared" si="96"/>
        <v>0.13778077741839193</v>
      </c>
      <c r="J1018" s="315">
        <f t="shared" si="97"/>
        <v>14515813</v>
      </c>
      <c r="K1018" s="302">
        <v>2015</v>
      </c>
      <c r="L1018" s="300" t="s">
        <v>18</v>
      </c>
      <c r="M1018" s="316"/>
      <c r="N1018" s="316"/>
      <c r="O1018" s="316"/>
      <c r="P1018" s="316">
        <v>83</v>
      </c>
      <c r="Q1018" s="302">
        <v>57</v>
      </c>
      <c r="R1018" s="302">
        <f t="shared" si="89"/>
        <v>70</v>
      </c>
      <c r="S1018" s="340">
        <v>91</v>
      </c>
      <c r="T1018" s="302">
        <v>78</v>
      </c>
      <c r="U1018" s="311">
        <f t="shared" si="98"/>
        <v>13</v>
      </c>
      <c r="V1018" s="302">
        <f t="shared" si="99"/>
        <v>84.5</v>
      </c>
      <c r="W1018" s="311">
        <f t="shared" si="100"/>
        <v>-14.5</v>
      </c>
      <c r="X1018" s="313" t="s">
        <v>1572</v>
      </c>
      <c r="Y1018" s="313" t="s">
        <v>1572</v>
      </c>
      <c r="Z1018" s="313" t="s">
        <v>1536</v>
      </c>
      <c r="AA1018" s="295">
        <f t="shared" si="79"/>
        <v>4.0022260000000003</v>
      </c>
      <c r="AB1018" s="315">
        <v>4002226</v>
      </c>
      <c r="AC1018" s="305">
        <v>12515813</v>
      </c>
      <c r="AD1018" s="296">
        <v>2</v>
      </c>
      <c r="AE1018" s="305">
        <f>SUM(AD1018*1000000)</f>
        <v>2000000</v>
      </c>
      <c r="AF1018" s="306">
        <f t="shared" si="101"/>
        <v>0.16008904000000002</v>
      </c>
      <c r="AG1018" s="304"/>
      <c r="AH1018" s="304"/>
      <c r="AI1018" s="323" t="s">
        <v>4681</v>
      </c>
      <c r="AJ1018" s="302"/>
    </row>
    <row r="1019" spans="1:36">
      <c r="A1019" s="342" t="s">
        <v>4452</v>
      </c>
      <c r="B1019" s="315">
        <f t="shared" si="72"/>
        <v>24.619890999999999</v>
      </c>
      <c r="C1019" s="293">
        <f t="shared" si="87"/>
        <v>0.94691888461538454</v>
      </c>
      <c r="D1019" s="294">
        <f t="shared" si="2"/>
        <v>0.94691888461538454</v>
      </c>
      <c r="E1019" s="296">
        <v>26</v>
      </c>
      <c r="F1019" s="295">
        <f t="shared" si="74"/>
        <v>11.944889999999999</v>
      </c>
      <c r="G1019" s="297">
        <f t="shared" si="4"/>
        <v>0.4851723348409625</v>
      </c>
      <c r="H1019" s="296">
        <f t="shared" si="5"/>
        <v>12.675000999999998</v>
      </c>
      <c r="I1019" s="298">
        <f t="shared" si="96"/>
        <v>0.51482766515903744</v>
      </c>
      <c r="J1019" s="315">
        <f t="shared" si="97"/>
        <v>24619891</v>
      </c>
      <c r="K1019" s="302">
        <v>2015</v>
      </c>
      <c r="L1019" s="300" t="s">
        <v>18</v>
      </c>
      <c r="M1019" s="316"/>
      <c r="N1019" s="316"/>
      <c r="O1019" s="316"/>
      <c r="P1019" s="316">
        <v>42</v>
      </c>
      <c r="Q1019" s="302">
        <v>55</v>
      </c>
      <c r="R1019" s="302">
        <f t="shared" si="89"/>
        <v>48.5</v>
      </c>
      <c r="S1019" s="341">
        <v>63</v>
      </c>
      <c r="T1019" s="302">
        <v>52</v>
      </c>
      <c r="U1019" s="311">
        <f t="shared" si="98"/>
        <v>11</v>
      </c>
      <c r="V1019" s="302">
        <f t="shared" si="99"/>
        <v>57.5</v>
      </c>
      <c r="W1019" s="311">
        <f t="shared" si="100"/>
        <v>-9</v>
      </c>
      <c r="X1019" s="313" t="s">
        <v>1572</v>
      </c>
      <c r="Y1019" s="313" t="s">
        <v>1572</v>
      </c>
      <c r="Z1019" s="313" t="s">
        <v>1536</v>
      </c>
      <c r="AA1019" s="295">
        <f t="shared" si="79"/>
        <v>5.7872659999999998</v>
      </c>
      <c r="AB1019" s="315">
        <v>5787266</v>
      </c>
      <c r="AC1019" s="305">
        <v>11944890</v>
      </c>
      <c r="AD1019" s="295">
        <f>AE1019/1000000</f>
        <v>12.675001</v>
      </c>
      <c r="AE1019" s="305">
        <v>12675001</v>
      </c>
      <c r="AF1019" s="306">
        <f t="shared" si="101"/>
        <v>0.22258715384615385</v>
      </c>
      <c r="AG1019" s="304"/>
      <c r="AH1019" s="304"/>
      <c r="AI1019" s="323" t="s">
        <v>4453</v>
      </c>
      <c r="AJ1019" s="302"/>
    </row>
    <row r="1020" spans="1:36">
      <c r="A1020" s="342" t="s">
        <v>4740</v>
      </c>
      <c r="B1020" s="315">
        <f t="shared" si="72"/>
        <v>12.279691</v>
      </c>
      <c r="C1020" s="293">
        <f t="shared" si="87"/>
        <v>0.47229580769230767</v>
      </c>
      <c r="D1020" s="294">
        <f t="shared" si="2"/>
        <v>0.47229580769230767</v>
      </c>
      <c r="E1020" s="296">
        <v>26</v>
      </c>
      <c r="F1020" s="295">
        <f t="shared" si="74"/>
        <v>12.279691</v>
      </c>
      <c r="G1020" s="297">
        <f t="shared" si="4"/>
        <v>1</v>
      </c>
      <c r="H1020" s="296">
        <f t="shared" si="5"/>
        <v>21.434135999999999</v>
      </c>
      <c r="I1020" s="298">
        <f t="shared" si="96"/>
        <v>1.7454947359831774</v>
      </c>
      <c r="J1020" s="315">
        <f t="shared" si="97"/>
        <v>12279691</v>
      </c>
      <c r="K1020" s="302">
        <v>2015</v>
      </c>
      <c r="L1020" s="300" t="s">
        <v>18</v>
      </c>
      <c r="M1020" s="316"/>
      <c r="N1020" s="316"/>
      <c r="O1020" s="316"/>
      <c r="P1020" s="316">
        <v>21</v>
      </c>
      <c r="Q1020" s="302">
        <v>34</v>
      </c>
      <c r="R1020" s="302">
        <f t="shared" si="89"/>
        <v>27.5</v>
      </c>
      <c r="S1020" s="340">
        <v>49</v>
      </c>
      <c r="T1020" s="302">
        <v>84</v>
      </c>
      <c r="U1020" s="311">
        <f t="shared" si="98"/>
        <v>-35</v>
      </c>
      <c r="V1020" s="302">
        <f t="shared" si="99"/>
        <v>66.5</v>
      </c>
      <c r="W1020" s="311">
        <f t="shared" si="100"/>
        <v>-39</v>
      </c>
      <c r="X1020" s="304" t="s">
        <v>1636</v>
      </c>
      <c r="Y1020" s="313" t="s">
        <v>1761</v>
      </c>
      <c r="Z1020" s="313" t="s">
        <v>1547</v>
      </c>
      <c r="AA1020" s="295">
        <f t="shared" si="79"/>
        <v>5.4034599999999999</v>
      </c>
      <c r="AB1020" s="315">
        <v>5403460</v>
      </c>
      <c r="AC1020" s="305">
        <v>12279691</v>
      </c>
      <c r="AD1020" s="296">
        <v>0</v>
      </c>
      <c r="AE1020" s="305">
        <v>21434136</v>
      </c>
      <c r="AF1020" s="306">
        <f t="shared" si="101"/>
        <v>0.20782538461538461</v>
      </c>
      <c r="AG1020" s="304"/>
      <c r="AH1020" s="304"/>
      <c r="AI1020" s="323" t="s">
        <v>4741</v>
      </c>
      <c r="AJ1020" s="302"/>
    </row>
    <row r="1021" spans="1:36">
      <c r="A1021" s="349" t="s">
        <v>1952</v>
      </c>
      <c r="B1021" s="315">
        <f t="shared" si="72"/>
        <v>199.91294099999999</v>
      </c>
      <c r="C1021" s="293">
        <f t="shared" si="87"/>
        <v>7.1397478928571427</v>
      </c>
      <c r="D1021" s="294">
        <f t="shared" si="2"/>
        <v>7.1397478928571427</v>
      </c>
      <c r="E1021" s="296">
        <v>28</v>
      </c>
      <c r="F1021" s="295">
        <f t="shared" si="74"/>
        <v>161.05881299999999</v>
      </c>
      <c r="G1021" s="297">
        <f t="shared" si="4"/>
        <v>0.80564475813499237</v>
      </c>
      <c r="H1021" s="296">
        <f t="shared" si="5"/>
        <v>38.854127999999996</v>
      </c>
      <c r="I1021" s="298">
        <f t="shared" si="96"/>
        <v>0.19435524186500763</v>
      </c>
      <c r="J1021" s="315">
        <f t="shared" si="97"/>
        <v>199912941</v>
      </c>
      <c r="K1021" s="302">
        <v>2015</v>
      </c>
      <c r="L1021" s="300" t="s">
        <v>18</v>
      </c>
      <c r="M1021" s="316"/>
      <c r="N1021" s="316"/>
      <c r="O1021" s="316"/>
      <c r="P1021" s="316">
        <v>89</v>
      </c>
      <c r="Q1021" s="302">
        <v>72</v>
      </c>
      <c r="R1021" s="302">
        <f t="shared" si="89"/>
        <v>80.5</v>
      </c>
      <c r="S1021" s="341">
        <v>94</v>
      </c>
      <c r="T1021" s="302">
        <v>75</v>
      </c>
      <c r="U1021" s="311">
        <f t="shared" si="98"/>
        <v>19</v>
      </c>
      <c r="V1021" s="302">
        <f t="shared" si="99"/>
        <v>84.5</v>
      </c>
      <c r="W1021" s="311">
        <f t="shared" si="100"/>
        <v>-4</v>
      </c>
      <c r="X1021" s="313" t="s">
        <v>1572</v>
      </c>
      <c r="Y1021" s="313" t="s">
        <v>1572</v>
      </c>
      <c r="Z1021" s="313" t="s">
        <v>1536</v>
      </c>
      <c r="AA1021" s="295">
        <f t="shared" si="79"/>
        <v>60.200180000000003</v>
      </c>
      <c r="AB1021" s="315">
        <v>60200180</v>
      </c>
      <c r="AC1021" s="305">
        <v>161058813</v>
      </c>
      <c r="AD1021" s="295">
        <f t="shared" ref="AD1021:AD1028" si="106">AE1021/1000000</f>
        <v>38.854128000000003</v>
      </c>
      <c r="AE1021" s="305">
        <v>38854128</v>
      </c>
      <c r="AF1021" s="306">
        <f t="shared" si="101"/>
        <v>2.1500064285714289</v>
      </c>
      <c r="AG1021" s="304"/>
      <c r="AH1021" s="304"/>
      <c r="AI1021" s="323" t="s">
        <v>1953</v>
      </c>
      <c r="AJ1021" s="302"/>
    </row>
    <row r="1022" spans="1:36">
      <c r="A1022" s="342" t="s">
        <v>4691</v>
      </c>
      <c r="B1022" s="315">
        <f t="shared" si="72"/>
        <v>15.440985</v>
      </c>
      <c r="C1022" s="293">
        <f t="shared" si="87"/>
        <v>0.55146375000000003</v>
      </c>
      <c r="D1022" s="294">
        <f t="shared" si="2"/>
        <v>0.55146375000000003</v>
      </c>
      <c r="E1022" s="296">
        <v>28</v>
      </c>
      <c r="F1022" s="295">
        <f t="shared" si="74"/>
        <v>14.440985</v>
      </c>
      <c r="G1022" s="297">
        <f t="shared" si="4"/>
        <v>0.93523729218051832</v>
      </c>
      <c r="H1022" s="296">
        <f t="shared" si="5"/>
        <v>0.99999999999999989</v>
      </c>
      <c r="I1022" s="298">
        <f t="shared" si="96"/>
        <v>6.4762707819481721E-2</v>
      </c>
      <c r="J1022" s="315">
        <f t="shared" si="97"/>
        <v>15440985</v>
      </c>
      <c r="K1022" s="302">
        <v>2015</v>
      </c>
      <c r="L1022" s="300" t="s">
        <v>18</v>
      </c>
      <c r="M1022" s="316"/>
      <c r="N1022" s="316"/>
      <c r="O1022" s="316"/>
      <c r="P1022" s="316">
        <v>45</v>
      </c>
      <c r="Q1022" s="302">
        <v>50</v>
      </c>
      <c r="R1022" s="302">
        <f t="shared" si="89"/>
        <v>47.5</v>
      </c>
      <c r="S1022" s="340">
        <v>51</v>
      </c>
      <c r="T1022" s="302">
        <v>64</v>
      </c>
      <c r="U1022" s="311">
        <f t="shared" si="98"/>
        <v>-13</v>
      </c>
      <c r="V1022" s="302">
        <f t="shared" si="99"/>
        <v>57.5</v>
      </c>
      <c r="W1022" s="311">
        <f t="shared" si="100"/>
        <v>-10</v>
      </c>
      <c r="X1022" s="313" t="s">
        <v>1609</v>
      </c>
      <c r="Y1022" s="313" t="s">
        <v>1842</v>
      </c>
      <c r="Z1022" s="313" t="s">
        <v>1547</v>
      </c>
      <c r="AA1022" s="295">
        <f t="shared" si="79"/>
        <v>5.4542840000000004</v>
      </c>
      <c r="AB1022" s="315">
        <v>5454284</v>
      </c>
      <c r="AC1022" s="305">
        <v>14440985</v>
      </c>
      <c r="AD1022" s="295">
        <f t="shared" si="106"/>
        <v>1</v>
      </c>
      <c r="AE1022" s="305">
        <v>1000000</v>
      </c>
      <c r="AF1022" s="306">
        <f t="shared" si="101"/>
        <v>0.19479585714285716</v>
      </c>
      <c r="AG1022" s="304"/>
      <c r="AH1022" s="304"/>
      <c r="AI1022" s="323" t="s">
        <v>4692</v>
      </c>
      <c r="AJ1022" s="302"/>
    </row>
    <row r="1023" spans="1:36">
      <c r="A1023" s="338" t="s">
        <v>1784</v>
      </c>
      <c r="B1023" s="315">
        <f t="shared" si="72"/>
        <v>285.16578399999997</v>
      </c>
      <c r="C1023" s="293">
        <f t="shared" si="87"/>
        <v>9.8333028965517233</v>
      </c>
      <c r="D1023" s="294">
        <f t="shared" si="2"/>
        <v>9.8333028965517233</v>
      </c>
      <c r="E1023" s="296">
        <v>29</v>
      </c>
      <c r="F1023" s="295">
        <f t="shared" si="74"/>
        <v>183.785415</v>
      </c>
      <c r="G1023" s="297">
        <f t="shared" si="4"/>
        <v>0.64448620876619622</v>
      </c>
      <c r="H1023" s="296">
        <f t="shared" si="5"/>
        <v>101.38036899999999</v>
      </c>
      <c r="I1023" s="298">
        <f t="shared" si="96"/>
        <v>0.35551379123380383</v>
      </c>
      <c r="J1023" s="315">
        <f t="shared" si="97"/>
        <v>285165784</v>
      </c>
      <c r="K1023" s="302">
        <v>2015</v>
      </c>
      <c r="L1023" s="300" t="s">
        <v>18</v>
      </c>
      <c r="M1023" s="316"/>
      <c r="N1023" s="316"/>
      <c r="O1023" s="316"/>
      <c r="P1023" s="316">
        <v>66</v>
      </c>
      <c r="Q1023" s="302">
        <v>63</v>
      </c>
      <c r="R1023" s="327">
        <f t="shared" si="89"/>
        <v>64.5</v>
      </c>
      <c r="S1023" s="341">
        <v>67</v>
      </c>
      <c r="T1023" s="302">
        <v>57</v>
      </c>
      <c r="U1023" s="343">
        <f t="shared" si="98"/>
        <v>10</v>
      </c>
      <c r="V1023" s="328">
        <f t="shared" si="99"/>
        <v>62</v>
      </c>
      <c r="W1023" s="343">
        <f t="shared" si="100"/>
        <v>2.5</v>
      </c>
      <c r="X1023" s="313" t="s">
        <v>1550</v>
      </c>
      <c r="Y1023" s="313" t="s">
        <v>1550</v>
      </c>
      <c r="Z1023" s="313" t="s">
        <v>1557</v>
      </c>
      <c r="AA1023" s="295">
        <f t="shared" si="79"/>
        <v>69.216890000000006</v>
      </c>
      <c r="AB1023" s="315">
        <v>69216890</v>
      </c>
      <c r="AC1023" s="305">
        <v>183785415</v>
      </c>
      <c r="AD1023" s="295">
        <f t="shared" si="106"/>
        <v>101.380369</v>
      </c>
      <c r="AE1023" s="305">
        <v>101380369</v>
      </c>
      <c r="AF1023" s="306">
        <f t="shared" si="101"/>
        <v>2.3867893103448279</v>
      </c>
      <c r="AG1023" s="304"/>
      <c r="AH1023" s="304"/>
      <c r="AI1023" s="323" t="s">
        <v>1785</v>
      </c>
      <c r="AJ1023" s="302"/>
    </row>
    <row r="1024" spans="1:36">
      <c r="A1024" s="342" t="s">
        <v>2627</v>
      </c>
      <c r="B1024" s="315">
        <f t="shared" si="72"/>
        <v>107.530727</v>
      </c>
      <c r="C1024" s="293">
        <f t="shared" si="87"/>
        <v>3.5843575666666667</v>
      </c>
      <c r="D1024" s="294">
        <f t="shared" si="2"/>
        <v>3.5843575666666667</v>
      </c>
      <c r="E1024" s="296">
        <v>30</v>
      </c>
      <c r="F1024" s="295">
        <f t="shared" si="74"/>
        <v>71.03819</v>
      </c>
      <c r="G1024" s="297">
        <f t="shared" si="4"/>
        <v>0.66063154208936015</v>
      </c>
      <c r="H1024" s="296">
        <f t="shared" si="5"/>
        <v>36.492536999999999</v>
      </c>
      <c r="I1024" s="298">
        <f t="shared" si="96"/>
        <v>0.3393684579106398</v>
      </c>
      <c r="J1024" s="315">
        <f t="shared" si="97"/>
        <v>107530727</v>
      </c>
      <c r="K1024" s="302">
        <v>2015</v>
      </c>
      <c r="L1024" s="300" t="s">
        <v>18</v>
      </c>
      <c r="M1024" s="316"/>
      <c r="N1024" s="316"/>
      <c r="O1024" s="316"/>
      <c r="P1024" s="316">
        <v>5</v>
      </c>
      <c r="Q1024" s="302">
        <v>13</v>
      </c>
      <c r="R1024" s="302">
        <f t="shared" si="89"/>
        <v>9</v>
      </c>
      <c r="S1024" s="340">
        <v>36</v>
      </c>
      <c r="T1024" s="302">
        <v>24</v>
      </c>
      <c r="U1024" s="311">
        <f t="shared" si="98"/>
        <v>12</v>
      </c>
      <c r="V1024" s="302">
        <f t="shared" si="99"/>
        <v>30</v>
      </c>
      <c r="W1024" s="311">
        <f t="shared" si="100"/>
        <v>-21</v>
      </c>
      <c r="X1024" s="313" t="s">
        <v>1550</v>
      </c>
      <c r="Y1024" s="313" t="s">
        <v>1550</v>
      </c>
      <c r="Z1024" s="313" t="s">
        <v>1557</v>
      </c>
      <c r="AA1024" s="295">
        <f t="shared" si="79"/>
        <v>23.762435</v>
      </c>
      <c r="AB1024" s="315">
        <v>23762435</v>
      </c>
      <c r="AC1024" s="305">
        <v>71038190</v>
      </c>
      <c r="AD1024" s="295">
        <f t="shared" si="106"/>
        <v>36.492536999999999</v>
      </c>
      <c r="AE1024" s="305">
        <v>36492537</v>
      </c>
      <c r="AF1024" s="306">
        <f t="shared" si="101"/>
        <v>0.79208116666666661</v>
      </c>
      <c r="AG1024" s="304"/>
      <c r="AH1024" s="304"/>
      <c r="AI1024" s="323" t="s">
        <v>2628</v>
      </c>
      <c r="AJ1024" s="302"/>
    </row>
    <row r="1025" spans="1:36">
      <c r="A1025" s="342" t="s">
        <v>2723</v>
      </c>
      <c r="B1025" s="315">
        <f t="shared" si="72"/>
        <v>101.22631</v>
      </c>
      <c r="C1025" s="326">
        <f t="shared" si="87"/>
        <v>3.3742103333333331</v>
      </c>
      <c r="D1025" s="294">
        <f t="shared" si="2"/>
        <v>3.3742103333333331</v>
      </c>
      <c r="E1025" s="296">
        <v>30</v>
      </c>
      <c r="F1025" s="295">
        <f t="shared" si="74"/>
        <v>86.126310000000004</v>
      </c>
      <c r="G1025" s="297">
        <f t="shared" si="4"/>
        <v>0.85082929526918449</v>
      </c>
      <c r="H1025" s="296">
        <f t="shared" si="5"/>
        <v>15.1</v>
      </c>
      <c r="I1025" s="298">
        <f t="shared" si="96"/>
        <v>0.14917070473081553</v>
      </c>
      <c r="J1025" s="315">
        <f t="shared" si="97"/>
        <v>101226310</v>
      </c>
      <c r="K1025" s="302">
        <v>2015</v>
      </c>
      <c r="L1025" s="300" t="s">
        <v>18</v>
      </c>
      <c r="M1025" s="316"/>
      <c r="N1025" s="316"/>
      <c r="O1025" s="316"/>
      <c r="P1025" s="316">
        <v>59</v>
      </c>
      <c r="Q1025" s="302">
        <v>58</v>
      </c>
      <c r="R1025" s="302">
        <f t="shared" si="89"/>
        <v>58.5</v>
      </c>
      <c r="S1025" s="341">
        <v>63</v>
      </c>
      <c r="T1025" s="302">
        <v>63</v>
      </c>
      <c r="U1025" s="311">
        <f t="shared" si="98"/>
        <v>0</v>
      </c>
      <c r="V1025" s="302">
        <f t="shared" si="99"/>
        <v>63</v>
      </c>
      <c r="W1025" s="311">
        <f t="shared" si="100"/>
        <v>-4.5</v>
      </c>
      <c r="X1025" s="313" t="s">
        <v>1550</v>
      </c>
      <c r="Y1025" s="313" t="s">
        <v>1550</v>
      </c>
      <c r="Z1025" s="313" t="s">
        <v>1547</v>
      </c>
      <c r="AA1025" s="295">
        <f t="shared" si="79"/>
        <v>13.922855</v>
      </c>
      <c r="AB1025" s="315">
        <v>13922855</v>
      </c>
      <c r="AC1025" s="305">
        <v>86126310</v>
      </c>
      <c r="AD1025" s="295">
        <f t="shared" si="106"/>
        <v>15.1</v>
      </c>
      <c r="AE1025" s="305">
        <v>15100000</v>
      </c>
      <c r="AF1025" s="350">
        <f t="shared" si="101"/>
        <v>0.46409516666666667</v>
      </c>
      <c r="AG1025" s="304"/>
      <c r="AH1025" s="304"/>
      <c r="AI1025" s="307" t="s">
        <v>2724</v>
      </c>
      <c r="AJ1025" s="302"/>
    </row>
    <row r="1026" spans="1:36">
      <c r="A1026" s="342" t="s">
        <v>2924</v>
      </c>
      <c r="B1026" s="315">
        <f t="shared" si="72"/>
        <v>90.903414999999995</v>
      </c>
      <c r="C1026" s="293">
        <f t="shared" si="87"/>
        <v>3.0301138333333331</v>
      </c>
      <c r="D1026" s="294">
        <f t="shared" si="2"/>
        <v>3.0301138333333331</v>
      </c>
      <c r="E1026" s="296">
        <v>30</v>
      </c>
      <c r="F1026" s="295">
        <f t="shared" si="74"/>
        <v>52.421953000000002</v>
      </c>
      <c r="G1026" s="297">
        <f t="shared" si="4"/>
        <v>0.57667748785895456</v>
      </c>
      <c r="H1026" s="296">
        <f t="shared" si="5"/>
        <v>38.481462000000001</v>
      </c>
      <c r="I1026" s="298">
        <f t="shared" si="96"/>
        <v>0.42332251214104555</v>
      </c>
      <c r="J1026" s="315">
        <f t="shared" si="97"/>
        <v>90903415</v>
      </c>
      <c r="K1026" s="302">
        <v>2015</v>
      </c>
      <c r="L1026" s="300" t="s">
        <v>18</v>
      </c>
      <c r="M1026" s="316"/>
      <c r="N1026" s="316"/>
      <c r="O1026" s="316"/>
      <c r="P1026" s="316">
        <v>59</v>
      </c>
      <c r="Q1026" s="302">
        <v>57</v>
      </c>
      <c r="R1026" s="302">
        <f t="shared" si="89"/>
        <v>58</v>
      </c>
      <c r="S1026" s="340">
        <v>78</v>
      </c>
      <c r="T1026" s="302">
        <v>80</v>
      </c>
      <c r="U1026" s="311">
        <f t="shared" si="98"/>
        <v>-2</v>
      </c>
      <c r="V1026" s="302">
        <f t="shared" si="99"/>
        <v>79</v>
      </c>
      <c r="W1026" s="311">
        <f t="shared" si="100"/>
        <v>-21</v>
      </c>
      <c r="X1026" s="313" t="s">
        <v>1572</v>
      </c>
      <c r="Y1026" s="313" t="s">
        <v>1572</v>
      </c>
      <c r="Z1026" s="313" t="s">
        <v>1547</v>
      </c>
      <c r="AA1026" s="295">
        <f t="shared" si="79"/>
        <v>16.701294000000001</v>
      </c>
      <c r="AB1026" s="315">
        <v>16701294</v>
      </c>
      <c r="AC1026" s="305">
        <v>52421953</v>
      </c>
      <c r="AD1026" s="295">
        <f t="shared" si="106"/>
        <v>38.481462000000001</v>
      </c>
      <c r="AE1026" s="305">
        <v>38481462</v>
      </c>
      <c r="AF1026" s="306">
        <f t="shared" si="101"/>
        <v>0.55670980000000003</v>
      </c>
      <c r="AG1026" s="304"/>
      <c r="AH1026" s="304"/>
      <c r="AI1026" s="323" t="s">
        <v>2925</v>
      </c>
      <c r="AJ1026" s="302"/>
    </row>
    <row r="1027" spans="1:36">
      <c r="A1027" s="342" t="s">
        <v>3238</v>
      </c>
      <c r="B1027" s="315">
        <f t="shared" si="72"/>
        <v>73.905643999999995</v>
      </c>
      <c r="C1027" s="293">
        <f t="shared" si="87"/>
        <v>2.4635214666666667</v>
      </c>
      <c r="D1027" s="294">
        <f t="shared" si="2"/>
        <v>2.4635214666666667</v>
      </c>
      <c r="E1027" s="296">
        <v>30</v>
      </c>
      <c r="F1027" s="295">
        <f t="shared" si="74"/>
        <v>43.923192999999998</v>
      </c>
      <c r="G1027" s="297">
        <f t="shared" si="4"/>
        <v>0.59431446128796339</v>
      </c>
      <c r="H1027" s="296">
        <f t="shared" si="5"/>
        <v>29.982450999999998</v>
      </c>
      <c r="I1027" s="298">
        <f t="shared" si="96"/>
        <v>0.40568553871203666</v>
      </c>
      <c r="J1027" s="315">
        <f t="shared" si="97"/>
        <v>73905644</v>
      </c>
      <c r="K1027" s="302">
        <v>2015</v>
      </c>
      <c r="L1027" s="300" t="s">
        <v>18</v>
      </c>
      <c r="M1027" s="316"/>
      <c r="N1027" s="316"/>
      <c r="O1027" s="316"/>
      <c r="P1027" s="316">
        <v>93</v>
      </c>
      <c r="Q1027" s="302">
        <v>81</v>
      </c>
      <c r="R1027" s="302">
        <f t="shared" si="89"/>
        <v>87</v>
      </c>
      <c r="S1027" s="340">
        <v>88</v>
      </c>
      <c r="T1027" s="302">
        <v>85</v>
      </c>
      <c r="U1027" s="311">
        <f t="shared" si="98"/>
        <v>3</v>
      </c>
      <c r="V1027" s="302">
        <f t="shared" si="99"/>
        <v>86.5</v>
      </c>
      <c r="W1027" s="311">
        <f t="shared" si="100"/>
        <v>0.5</v>
      </c>
      <c r="X1027" s="313" t="s">
        <v>1609</v>
      </c>
      <c r="Y1027" s="313" t="s">
        <v>3239</v>
      </c>
      <c r="Z1027" s="313" t="s">
        <v>1547</v>
      </c>
      <c r="AA1027" s="295">
        <f t="shared" si="79"/>
        <v>12.148040999999999</v>
      </c>
      <c r="AB1027" s="315">
        <v>12148041</v>
      </c>
      <c r="AC1027" s="305">
        <v>43923193</v>
      </c>
      <c r="AD1027" s="295">
        <f t="shared" si="106"/>
        <v>29.982451000000001</v>
      </c>
      <c r="AE1027" s="305">
        <v>29982451</v>
      </c>
      <c r="AF1027" s="306">
        <f t="shared" si="101"/>
        <v>0.40493469999999998</v>
      </c>
      <c r="AG1027" s="304"/>
      <c r="AH1027" s="304"/>
      <c r="AI1027" s="323" t="s">
        <v>3240</v>
      </c>
      <c r="AJ1027" s="302"/>
    </row>
    <row r="1028" spans="1:36">
      <c r="A1028" s="342" t="s">
        <v>3975</v>
      </c>
      <c r="B1028" s="315">
        <f t="shared" si="72"/>
        <v>44.563403999999998</v>
      </c>
      <c r="C1028" s="293">
        <f t="shared" si="87"/>
        <v>1.4854467999999998</v>
      </c>
      <c r="D1028" s="294">
        <f t="shared" si="2"/>
        <v>1.4854467999999998</v>
      </c>
      <c r="E1028" s="296">
        <v>30</v>
      </c>
      <c r="F1028" s="295">
        <f t="shared" si="74"/>
        <v>32.363404000000003</v>
      </c>
      <c r="G1028" s="297">
        <f t="shared" si="4"/>
        <v>0.72623276264981917</v>
      </c>
      <c r="H1028" s="296">
        <f t="shared" si="5"/>
        <v>12.2</v>
      </c>
      <c r="I1028" s="298">
        <f t="shared" si="96"/>
        <v>0.27376723735018088</v>
      </c>
      <c r="J1028" s="315">
        <f t="shared" si="97"/>
        <v>44563404</v>
      </c>
      <c r="K1028" s="302">
        <v>2015</v>
      </c>
      <c r="L1028" s="300" t="s">
        <v>18</v>
      </c>
      <c r="M1028" s="316"/>
      <c r="N1028" s="316"/>
      <c r="O1028" s="316"/>
      <c r="P1028" s="316">
        <v>32</v>
      </c>
      <c r="Q1028" s="302">
        <v>38</v>
      </c>
      <c r="R1028" s="302">
        <f t="shared" si="89"/>
        <v>35</v>
      </c>
      <c r="S1028" s="340">
        <v>64</v>
      </c>
      <c r="T1028" s="302">
        <v>51</v>
      </c>
      <c r="U1028" s="311">
        <f t="shared" si="98"/>
        <v>13</v>
      </c>
      <c r="V1028" s="302">
        <f t="shared" si="99"/>
        <v>57.5</v>
      </c>
      <c r="W1028" s="311">
        <f t="shared" si="100"/>
        <v>-22.5</v>
      </c>
      <c r="X1028" s="313" t="s">
        <v>1550</v>
      </c>
      <c r="Y1028" s="313" t="s">
        <v>1550</v>
      </c>
      <c r="Z1028" s="313" t="s">
        <v>1541</v>
      </c>
      <c r="AA1028" s="295">
        <f t="shared" si="79"/>
        <v>10.283250000000001</v>
      </c>
      <c r="AB1028" s="315">
        <v>10283250</v>
      </c>
      <c r="AC1028" s="305">
        <v>32363404</v>
      </c>
      <c r="AD1028" s="295">
        <f t="shared" si="106"/>
        <v>12.2</v>
      </c>
      <c r="AE1028" s="305">
        <v>12200000</v>
      </c>
      <c r="AF1028" s="306">
        <f t="shared" si="101"/>
        <v>0.342775</v>
      </c>
      <c r="AG1028" s="304"/>
      <c r="AH1028" s="304"/>
      <c r="AI1028" s="323" t="s">
        <v>3976</v>
      </c>
      <c r="AJ1028" s="302"/>
    </row>
    <row r="1029" spans="1:36">
      <c r="A1029" s="342" t="s">
        <v>4321</v>
      </c>
      <c r="B1029" s="315">
        <f t="shared" si="72"/>
        <v>32.558867999999997</v>
      </c>
      <c r="C1029" s="293">
        <f t="shared" si="87"/>
        <v>1.0852955999999998</v>
      </c>
      <c r="D1029" s="294">
        <f t="shared" si="2"/>
        <v>1.0852955999999998</v>
      </c>
      <c r="E1029" s="296">
        <v>30</v>
      </c>
      <c r="F1029" s="295">
        <f t="shared" si="74"/>
        <v>16.658867999999998</v>
      </c>
      <c r="G1029" s="297">
        <f t="shared" si="4"/>
        <v>0.51165378354063173</v>
      </c>
      <c r="H1029" s="296">
        <f t="shared" si="5"/>
        <v>15.899999999999999</v>
      </c>
      <c r="I1029" s="298">
        <f t="shared" si="96"/>
        <v>0.48834621645936832</v>
      </c>
      <c r="J1029" s="315">
        <f t="shared" si="97"/>
        <v>32558868</v>
      </c>
      <c r="K1029" s="302">
        <v>2015</v>
      </c>
      <c r="L1029" s="300" t="s">
        <v>18</v>
      </c>
      <c r="M1029" s="316"/>
      <c r="N1029" s="316"/>
      <c r="O1029" s="316"/>
      <c r="P1029" s="316">
        <v>85</v>
      </c>
      <c r="Q1029" s="302">
        <v>82</v>
      </c>
      <c r="R1029" s="302">
        <f t="shared" si="89"/>
        <v>83.5</v>
      </c>
      <c r="S1029" s="340">
        <v>77</v>
      </c>
      <c r="T1029" s="302">
        <v>63</v>
      </c>
      <c r="U1029" s="311">
        <f t="shared" si="98"/>
        <v>14</v>
      </c>
      <c r="V1029" s="302">
        <f t="shared" si="99"/>
        <v>70</v>
      </c>
      <c r="W1029" s="311">
        <f t="shared" si="100"/>
        <v>13.5</v>
      </c>
      <c r="X1029" s="313" t="s">
        <v>1572</v>
      </c>
      <c r="Y1029" s="313" t="s">
        <v>1572</v>
      </c>
      <c r="Z1029" s="313" t="s">
        <v>1536</v>
      </c>
      <c r="AA1029" s="295">
        <f t="shared" si="79"/>
        <v>7.1057350000000001</v>
      </c>
      <c r="AB1029" s="315">
        <v>7105735</v>
      </c>
      <c r="AC1029" s="305">
        <v>16658868</v>
      </c>
      <c r="AD1029" s="296">
        <v>15.9</v>
      </c>
      <c r="AE1029" s="305">
        <f>SUM(AD1029*1000000)</f>
        <v>15900000</v>
      </c>
      <c r="AF1029" s="306">
        <f t="shared" si="101"/>
        <v>0.23685783333333335</v>
      </c>
      <c r="AG1029" s="304"/>
      <c r="AH1029" s="304"/>
      <c r="AI1029" s="323" t="s">
        <v>4322</v>
      </c>
      <c r="AJ1029" s="302"/>
    </row>
    <row r="1030" spans="1:36">
      <c r="A1030" s="342" t="s">
        <v>2730</v>
      </c>
      <c r="B1030" s="315">
        <f t="shared" si="72"/>
        <v>104.084188</v>
      </c>
      <c r="C1030" s="293">
        <f t="shared" si="87"/>
        <v>3.357554451612903</v>
      </c>
      <c r="D1030" s="294">
        <f t="shared" si="2"/>
        <v>3.357554451612903</v>
      </c>
      <c r="E1030" s="296">
        <v>31</v>
      </c>
      <c r="F1030" s="295">
        <f t="shared" si="74"/>
        <v>58.884188000000002</v>
      </c>
      <c r="G1030" s="297">
        <f t="shared" si="4"/>
        <v>0.56573615196959604</v>
      </c>
      <c r="H1030" s="296">
        <f t="shared" si="5"/>
        <v>45.2</v>
      </c>
      <c r="I1030" s="298">
        <f t="shared" si="96"/>
        <v>0.43426384803040402</v>
      </c>
      <c r="J1030" s="315">
        <f t="shared" si="97"/>
        <v>104084188</v>
      </c>
      <c r="K1030" s="302">
        <v>2015</v>
      </c>
      <c r="L1030" s="300" t="s">
        <v>18</v>
      </c>
      <c r="M1030" s="316"/>
      <c r="N1030" s="316"/>
      <c r="O1030" s="316"/>
      <c r="P1030" s="316">
        <v>26</v>
      </c>
      <c r="Q1030" s="302">
        <v>34</v>
      </c>
      <c r="R1030" s="302">
        <f t="shared" si="89"/>
        <v>30</v>
      </c>
      <c r="S1030" s="340">
        <v>52</v>
      </c>
      <c r="T1030" s="302">
        <v>61</v>
      </c>
      <c r="U1030" s="311">
        <f t="shared" si="98"/>
        <v>-9</v>
      </c>
      <c r="V1030" s="302">
        <f t="shared" si="99"/>
        <v>56.5</v>
      </c>
      <c r="W1030" s="311">
        <f t="shared" si="100"/>
        <v>-26.5</v>
      </c>
      <c r="X1030" s="313" t="s">
        <v>1550</v>
      </c>
      <c r="Y1030" s="313" t="s">
        <v>1550</v>
      </c>
      <c r="Z1030" s="313" t="s">
        <v>1557</v>
      </c>
      <c r="AA1030" s="295">
        <f t="shared" si="79"/>
        <v>14.681108</v>
      </c>
      <c r="AB1030" s="315">
        <v>14681108</v>
      </c>
      <c r="AC1030" s="305">
        <v>58884188</v>
      </c>
      <c r="AD1030" s="295">
        <f t="shared" ref="AD1030:AD1043" si="107">AE1030/1000000</f>
        <v>45.2</v>
      </c>
      <c r="AE1030" s="305">
        <v>45200000</v>
      </c>
      <c r="AF1030" s="306">
        <f t="shared" si="101"/>
        <v>0.47358412903225805</v>
      </c>
      <c r="AG1030" s="304"/>
      <c r="AH1030" s="304"/>
      <c r="AI1030" s="323" t="s">
        <v>2731</v>
      </c>
      <c r="AJ1030" s="302"/>
    </row>
    <row r="1031" spans="1:36">
      <c r="A1031" s="342" t="s">
        <v>3678</v>
      </c>
      <c r="B1031" s="315">
        <f t="shared" si="72"/>
        <v>62.944814999999998</v>
      </c>
      <c r="C1031" s="293">
        <f t="shared" si="87"/>
        <v>1.851318088235294</v>
      </c>
      <c r="D1031" s="294">
        <f t="shared" si="2"/>
        <v>1.851318088235294</v>
      </c>
      <c r="E1031" s="296">
        <v>34</v>
      </c>
      <c r="F1031" s="295">
        <f t="shared" si="74"/>
        <v>37.446117000000001</v>
      </c>
      <c r="G1031" s="297">
        <f t="shared" si="4"/>
        <v>0.59490391702636669</v>
      </c>
      <c r="H1031" s="296">
        <f t="shared" si="5"/>
        <v>25.498697999999997</v>
      </c>
      <c r="I1031" s="298">
        <f t="shared" si="96"/>
        <v>0.40509608297363331</v>
      </c>
      <c r="J1031" s="315">
        <f t="shared" si="97"/>
        <v>62944815</v>
      </c>
      <c r="K1031" s="302">
        <v>2015</v>
      </c>
      <c r="L1031" s="300" t="s">
        <v>18</v>
      </c>
      <c r="M1031" s="316"/>
      <c r="N1031" s="316"/>
      <c r="O1031" s="316"/>
      <c r="P1031" s="316">
        <v>30</v>
      </c>
      <c r="Q1031" s="302">
        <v>33</v>
      </c>
      <c r="R1031" s="302">
        <f t="shared" si="89"/>
        <v>31.5</v>
      </c>
      <c r="S1031" s="340">
        <v>73</v>
      </c>
      <c r="T1031" s="302">
        <v>48</v>
      </c>
      <c r="U1031" s="311">
        <f t="shared" si="98"/>
        <v>25</v>
      </c>
      <c r="V1031" s="302">
        <f t="shared" si="99"/>
        <v>60.5</v>
      </c>
      <c r="W1031" s="311">
        <f t="shared" si="100"/>
        <v>-29</v>
      </c>
      <c r="X1031" s="313" t="s">
        <v>1612</v>
      </c>
      <c r="Y1031" s="313" t="s">
        <v>1612</v>
      </c>
      <c r="Z1031" s="313" t="s">
        <v>1541</v>
      </c>
      <c r="AA1031" s="295">
        <f t="shared" si="79"/>
        <v>13.019686</v>
      </c>
      <c r="AB1031" s="315">
        <v>13019686</v>
      </c>
      <c r="AC1031" s="305">
        <v>37446117</v>
      </c>
      <c r="AD1031" s="295">
        <f t="shared" si="107"/>
        <v>25.498698000000001</v>
      </c>
      <c r="AE1031" s="305">
        <v>25498698</v>
      </c>
      <c r="AF1031" s="306">
        <f t="shared" si="101"/>
        <v>0.38293194117647061</v>
      </c>
      <c r="AG1031" s="304"/>
      <c r="AH1031" s="304"/>
      <c r="AI1031" s="323" t="s">
        <v>3679</v>
      </c>
      <c r="AJ1031" s="302"/>
    </row>
    <row r="1032" spans="1:36">
      <c r="A1032" s="338" t="s">
        <v>2202</v>
      </c>
      <c r="B1032" s="315">
        <f t="shared" si="72"/>
        <v>180.63455200000001</v>
      </c>
      <c r="C1032" s="293">
        <f t="shared" si="87"/>
        <v>5.1609872000000001</v>
      </c>
      <c r="D1032" s="294">
        <f t="shared" si="2"/>
        <v>5.1609872000000001</v>
      </c>
      <c r="E1032" s="295">
        <v>35</v>
      </c>
      <c r="F1032" s="295">
        <f t="shared" si="74"/>
        <v>71.334552000000002</v>
      </c>
      <c r="G1032" s="297">
        <f t="shared" si="4"/>
        <v>0.3949108916880974</v>
      </c>
      <c r="H1032" s="296">
        <f t="shared" si="5"/>
        <v>109.3</v>
      </c>
      <c r="I1032" s="298">
        <f t="shared" si="96"/>
        <v>0.60508910831190255</v>
      </c>
      <c r="J1032" s="315">
        <f t="shared" si="97"/>
        <v>180634552</v>
      </c>
      <c r="K1032" s="302">
        <v>2015</v>
      </c>
      <c r="L1032" s="300" t="s">
        <v>18</v>
      </c>
      <c r="M1032" s="316"/>
      <c r="N1032" s="316"/>
      <c r="O1032" s="316"/>
      <c r="P1032" s="316">
        <v>60</v>
      </c>
      <c r="Q1032" s="302">
        <v>51</v>
      </c>
      <c r="R1032" s="327">
        <f t="shared" si="89"/>
        <v>55.5</v>
      </c>
      <c r="S1032" s="340">
        <v>78</v>
      </c>
      <c r="T1032" s="302">
        <v>64</v>
      </c>
      <c r="U1032" s="343">
        <f t="shared" si="98"/>
        <v>14</v>
      </c>
      <c r="V1032" s="328">
        <f t="shared" si="99"/>
        <v>71</v>
      </c>
      <c r="W1032" s="343">
        <f t="shared" si="100"/>
        <v>-15.5</v>
      </c>
      <c r="X1032" s="313" t="s">
        <v>1550</v>
      </c>
      <c r="Y1032" s="313" t="s">
        <v>1550</v>
      </c>
      <c r="Z1032" s="313" t="s">
        <v>1547</v>
      </c>
      <c r="AA1032" s="295">
        <f t="shared" si="79"/>
        <v>17.728313</v>
      </c>
      <c r="AB1032" s="315">
        <v>17728313</v>
      </c>
      <c r="AC1032" s="305">
        <v>71334552</v>
      </c>
      <c r="AD1032" s="295">
        <f t="shared" si="107"/>
        <v>109.3</v>
      </c>
      <c r="AE1032" s="305">
        <v>109300000</v>
      </c>
      <c r="AF1032" s="306">
        <f t="shared" si="101"/>
        <v>0.50652322857142862</v>
      </c>
      <c r="AG1032" s="304"/>
      <c r="AH1032" s="304"/>
      <c r="AI1032" s="323" t="s">
        <v>2203</v>
      </c>
      <c r="AJ1032" s="302"/>
    </row>
    <row r="1033" spans="1:36">
      <c r="A1033" s="342" t="s">
        <v>2490</v>
      </c>
      <c r="B1033" s="315">
        <f t="shared" si="72"/>
        <v>138.32698300000001</v>
      </c>
      <c r="C1033" s="293">
        <f t="shared" si="87"/>
        <v>3.9521995142857147</v>
      </c>
      <c r="D1033" s="294">
        <f t="shared" si="2"/>
        <v>3.9521995142857147</v>
      </c>
      <c r="E1033" s="295">
        <v>35</v>
      </c>
      <c r="F1033" s="295">
        <f t="shared" si="74"/>
        <v>110.03813</v>
      </c>
      <c r="G1033" s="297">
        <f t="shared" si="4"/>
        <v>0.79549287936107149</v>
      </c>
      <c r="H1033" s="296">
        <f t="shared" si="5"/>
        <v>28.288853000000003</v>
      </c>
      <c r="I1033" s="298">
        <f t="shared" si="96"/>
        <v>0.20450712063892842</v>
      </c>
      <c r="J1033" s="315">
        <f t="shared" si="97"/>
        <v>138326983</v>
      </c>
      <c r="K1033" s="302">
        <v>2015</v>
      </c>
      <c r="L1033" s="300" t="s">
        <v>18</v>
      </c>
      <c r="M1033" s="316"/>
      <c r="N1033" s="316"/>
      <c r="O1033" s="316"/>
      <c r="P1033" s="316">
        <v>85</v>
      </c>
      <c r="Q1033" s="302">
        <v>75</v>
      </c>
      <c r="R1033" s="302">
        <f t="shared" si="89"/>
        <v>80</v>
      </c>
      <c r="S1033" s="341">
        <v>73</v>
      </c>
      <c r="T1033" s="302">
        <v>57</v>
      </c>
      <c r="U1033" s="311">
        <f t="shared" si="98"/>
        <v>16</v>
      </c>
      <c r="V1033" s="302">
        <f t="shared" si="99"/>
        <v>65</v>
      </c>
      <c r="W1033" s="311">
        <f t="shared" si="100"/>
        <v>15</v>
      </c>
      <c r="X1033" s="313" t="s">
        <v>1550</v>
      </c>
      <c r="Y1033" s="313" t="s">
        <v>1550</v>
      </c>
      <c r="Z1033" s="313" t="s">
        <v>1547</v>
      </c>
      <c r="AA1033" s="295">
        <f t="shared" si="79"/>
        <v>30.09704</v>
      </c>
      <c r="AB1033" s="315">
        <v>30097040</v>
      </c>
      <c r="AC1033" s="305">
        <v>110038130</v>
      </c>
      <c r="AD1033" s="295">
        <f t="shared" si="107"/>
        <v>28.288853</v>
      </c>
      <c r="AE1033" s="305">
        <v>28288853</v>
      </c>
      <c r="AF1033" s="306">
        <f t="shared" si="101"/>
        <v>0.85991542857142855</v>
      </c>
      <c r="AG1033" s="304"/>
      <c r="AH1033" s="304"/>
      <c r="AI1033" s="323" t="s">
        <v>2491</v>
      </c>
      <c r="AJ1033" s="302"/>
    </row>
    <row r="1034" spans="1:36">
      <c r="A1034" s="342" t="s">
        <v>3070</v>
      </c>
      <c r="B1034" s="315">
        <f t="shared" si="72"/>
        <v>95.437994000000003</v>
      </c>
      <c r="C1034" s="293">
        <f t="shared" si="87"/>
        <v>2.7267998285714286</v>
      </c>
      <c r="D1034" s="294">
        <f t="shared" si="2"/>
        <v>2.7267998285714286</v>
      </c>
      <c r="E1034" s="295">
        <v>35</v>
      </c>
      <c r="F1034" s="295">
        <f t="shared" si="74"/>
        <v>47.425125000000001</v>
      </c>
      <c r="G1034" s="297">
        <f t="shared" si="4"/>
        <v>0.49692080703205055</v>
      </c>
      <c r="H1034" s="296">
        <f t="shared" si="5"/>
        <v>48.012869000000002</v>
      </c>
      <c r="I1034" s="298">
        <f t="shared" si="96"/>
        <v>0.50307919296794945</v>
      </c>
      <c r="J1034" s="315">
        <f t="shared" si="97"/>
        <v>95437994</v>
      </c>
      <c r="K1034" s="302">
        <v>2015</v>
      </c>
      <c r="L1034" s="300" t="s">
        <v>18</v>
      </c>
      <c r="M1034" s="316"/>
      <c r="N1034" s="316"/>
      <c r="O1034" s="316"/>
      <c r="P1034" s="316">
        <v>31</v>
      </c>
      <c r="Q1034" s="302">
        <v>47</v>
      </c>
      <c r="R1034" s="302">
        <f t="shared" si="89"/>
        <v>39</v>
      </c>
      <c r="S1034" s="340">
        <v>23</v>
      </c>
      <c r="T1034" s="302">
        <v>36</v>
      </c>
      <c r="U1034" s="311">
        <f t="shared" si="98"/>
        <v>-13</v>
      </c>
      <c r="V1034" s="302">
        <f t="shared" si="99"/>
        <v>29.5</v>
      </c>
      <c r="W1034" s="311">
        <f t="shared" si="100"/>
        <v>9.5</v>
      </c>
      <c r="X1034" s="313" t="s">
        <v>1402</v>
      </c>
      <c r="Y1034" s="313" t="s">
        <v>1402</v>
      </c>
      <c r="Z1034" s="304" t="s">
        <v>1574</v>
      </c>
      <c r="AA1034" s="295">
        <f t="shared" si="79"/>
        <v>22.260386</v>
      </c>
      <c r="AB1034" s="315">
        <v>22260386</v>
      </c>
      <c r="AC1034" s="305">
        <v>47425125</v>
      </c>
      <c r="AD1034" s="295">
        <f t="shared" si="107"/>
        <v>48.012869000000002</v>
      </c>
      <c r="AE1034" s="305">
        <v>48012869</v>
      </c>
      <c r="AF1034" s="306">
        <f t="shared" si="101"/>
        <v>0.63601102857142855</v>
      </c>
      <c r="AG1034" s="304"/>
      <c r="AH1034" s="304"/>
      <c r="AI1034" s="323" t="s">
        <v>3071</v>
      </c>
      <c r="AJ1034" s="302"/>
    </row>
    <row r="1035" spans="1:36">
      <c r="A1035" s="342" t="s">
        <v>3302</v>
      </c>
      <c r="B1035" s="315">
        <f t="shared" si="72"/>
        <v>82.260436999999996</v>
      </c>
      <c r="C1035" s="293">
        <f t="shared" si="87"/>
        <v>2.3502981999999997</v>
      </c>
      <c r="D1035" s="294">
        <f t="shared" si="2"/>
        <v>2.3502981999999997</v>
      </c>
      <c r="E1035" s="295">
        <v>35</v>
      </c>
      <c r="F1035" s="295">
        <f t="shared" si="74"/>
        <v>22.467449999999999</v>
      </c>
      <c r="G1035" s="297">
        <f t="shared" si="4"/>
        <v>0.2731258283979211</v>
      </c>
      <c r="H1035" s="296">
        <f t="shared" si="5"/>
        <v>59.792986999999997</v>
      </c>
      <c r="I1035" s="298">
        <f t="shared" si="96"/>
        <v>0.7268741716020789</v>
      </c>
      <c r="J1035" s="315">
        <f t="shared" si="97"/>
        <v>82260437</v>
      </c>
      <c r="K1035" s="302">
        <v>2015</v>
      </c>
      <c r="L1035" s="300" t="s">
        <v>18</v>
      </c>
      <c r="M1035" s="316"/>
      <c r="N1035" s="316"/>
      <c r="O1035" s="316"/>
      <c r="P1035" s="316">
        <v>7</v>
      </c>
      <c r="Q1035" s="302">
        <v>28</v>
      </c>
      <c r="R1035" s="327">
        <f t="shared" si="89"/>
        <v>17.5</v>
      </c>
      <c r="S1035" s="340">
        <v>47</v>
      </c>
      <c r="T1035" s="302">
        <v>37</v>
      </c>
      <c r="U1035" s="343">
        <f t="shared" si="98"/>
        <v>10</v>
      </c>
      <c r="V1035" s="328">
        <f t="shared" si="99"/>
        <v>42</v>
      </c>
      <c r="W1035" s="343">
        <f t="shared" si="100"/>
        <v>-24.5</v>
      </c>
      <c r="X1035" s="313" t="s">
        <v>1609</v>
      </c>
      <c r="Y1035" s="313" t="s">
        <v>2061</v>
      </c>
      <c r="Z1035" s="313" t="s">
        <v>1541</v>
      </c>
      <c r="AA1035" s="295">
        <f t="shared" si="79"/>
        <v>8.32653</v>
      </c>
      <c r="AB1035" s="315">
        <v>8326530</v>
      </c>
      <c r="AC1035" s="305">
        <v>22467450</v>
      </c>
      <c r="AD1035" s="295">
        <f t="shared" si="107"/>
        <v>59.792986999999997</v>
      </c>
      <c r="AE1035" s="305">
        <v>59792987</v>
      </c>
      <c r="AF1035" s="306">
        <f t="shared" si="101"/>
        <v>0.23790085714285714</v>
      </c>
      <c r="AG1035" s="304"/>
      <c r="AH1035" s="304"/>
      <c r="AI1035" s="323" t="s">
        <v>3303</v>
      </c>
      <c r="AJ1035" s="302"/>
    </row>
    <row r="1036" spans="1:36">
      <c r="A1036" s="342" t="s">
        <v>3992</v>
      </c>
      <c r="B1036" s="315">
        <f t="shared" si="72"/>
        <v>51.380201</v>
      </c>
      <c r="C1036" s="293">
        <f t="shared" si="87"/>
        <v>1.4680057428571429</v>
      </c>
      <c r="D1036" s="294">
        <f t="shared" si="2"/>
        <v>1.4680057428571429</v>
      </c>
      <c r="E1036" s="295">
        <v>35</v>
      </c>
      <c r="F1036" s="295">
        <f t="shared" si="74"/>
        <v>34.580201000000002</v>
      </c>
      <c r="G1036" s="297">
        <f t="shared" si="4"/>
        <v>0.67302580229298836</v>
      </c>
      <c r="H1036" s="296">
        <f t="shared" si="5"/>
        <v>16.8</v>
      </c>
      <c r="I1036" s="298">
        <f t="shared" si="96"/>
        <v>0.32697419770701169</v>
      </c>
      <c r="J1036" s="315">
        <f t="shared" si="97"/>
        <v>51380201</v>
      </c>
      <c r="K1036" s="302">
        <v>2015</v>
      </c>
      <c r="L1036" s="300" t="s">
        <v>18</v>
      </c>
      <c r="M1036" s="316"/>
      <c r="N1036" s="316"/>
      <c r="O1036" s="316"/>
      <c r="P1036" s="316">
        <v>8</v>
      </c>
      <c r="Q1036" s="302">
        <v>31</v>
      </c>
      <c r="R1036" s="302">
        <f t="shared" si="89"/>
        <v>19.5</v>
      </c>
      <c r="S1036" s="340">
        <v>37</v>
      </c>
      <c r="T1036" s="302">
        <v>38</v>
      </c>
      <c r="U1036" s="311">
        <f t="shared" si="98"/>
        <v>-1</v>
      </c>
      <c r="V1036" s="302">
        <f t="shared" si="99"/>
        <v>37.5</v>
      </c>
      <c r="W1036" s="311">
        <f t="shared" si="100"/>
        <v>-18</v>
      </c>
      <c r="X1036" s="313" t="s">
        <v>1550</v>
      </c>
      <c r="Y1036" s="313" t="s">
        <v>1550</v>
      </c>
      <c r="Z1036" s="313" t="s">
        <v>1547</v>
      </c>
      <c r="AA1036" s="295">
        <f t="shared" si="79"/>
        <v>13.942258000000001</v>
      </c>
      <c r="AB1036" s="315">
        <v>13942258</v>
      </c>
      <c r="AC1036" s="305">
        <v>34580201</v>
      </c>
      <c r="AD1036" s="295">
        <f t="shared" si="107"/>
        <v>16.8</v>
      </c>
      <c r="AE1036" s="305">
        <v>16800000</v>
      </c>
      <c r="AF1036" s="306">
        <f t="shared" si="101"/>
        <v>0.3983502285714286</v>
      </c>
      <c r="AG1036" s="304"/>
      <c r="AH1036" s="304"/>
      <c r="AI1036" s="323" t="s">
        <v>3993</v>
      </c>
      <c r="AJ1036" s="302"/>
    </row>
    <row r="1037" spans="1:36">
      <c r="A1037" s="342" t="s">
        <v>3994</v>
      </c>
      <c r="B1037" s="315">
        <f t="shared" si="72"/>
        <v>51.238816</v>
      </c>
      <c r="C1037" s="293">
        <f t="shared" si="87"/>
        <v>1.4639661714285714</v>
      </c>
      <c r="D1037" s="294">
        <f t="shared" si="2"/>
        <v>1.4639661714285714</v>
      </c>
      <c r="E1037" s="295">
        <v>35</v>
      </c>
      <c r="F1037" s="295">
        <f t="shared" si="74"/>
        <v>10.137502</v>
      </c>
      <c r="G1037" s="297">
        <f t="shared" si="4"/>
        <v>0.19784809235248527</v>
      </c>
      <c r="H1037" s="296">
        <f t="shared" si="5"/>
        <v>41.101314000000002</v>
      </c>
      <c r="I1037" s="298">
        <f t="shared" si="96"/>
        <v>0.80215190764751476</v>
      </c>
      <c r="J1037" s="315">
        <f t="shared" si="97"/>
        <v>51238816</v>
      </c>
      <c r="K1037" s="302">
        <v>2015</v>
      </c>
      <c r="L1037" s="300" t="s">
        <v>18</v>
      </c>
      <c r="M1037" s="316"/>
      <c r="N1037" s="316"/>
      <c r="O1037" s="316"/>
      <c r="P1037" s="316">
        <v>86</v>
      </c>
      <c r="Q1037" s="302">
        <v>70</v>
      </c>
      <c r="R1037" s="302">
        <f t="shared" si="89"/>
        <v>78</v>
      </c>
      <c r="S1037" s="340">
        <v>84</v>
      </c>
      <c r="T1037" s="302">
        <v>74</v>
      </c>
      <c r="U1037" s="311">
        <f t="shared" si="98"/>
        <v>10</v>
      </c>
      <c r="V1037" s="302">
        <f t="shared" si="99"/>
        <v>79</v>
      </c>
      <c r="W1037" s="311">
        <f t="shared" si="100"/>
        <v>-1</v>
      </c>
      <c r="X1037" s="313" t="s">
        <v>1701</v>
      </c>
      <c r="Y1037" s="313" t="s">
        <v>1701</v>
      </c>
      <c r="Z1037" s="313" t="s">
        <v>1536</v>
      </c>
      <c r="AA1037" s="295">
        <f t="shared" si="79"/>
        <v>3.7191770000000002</v>
      </c>
      <c r="AB1037" s="315">
        <v>3719177</v>
      </c>
      <c r="AC1037" s="305">
        <v>10137502</v>
      </c>
      <c r="AD1037" s="295">
        <f t="shared" si="107"/>
        <v>41.101314000000002</v>
      </c>
      <c r="AE1037" s="305">
        <v>41101314</v>
      </c>
      <c r="AF1037" s="306">
        <f t="shared" si="101"/>
        <v>0.1062622</v>
      </c>
      <c r="AG1037" s="304"/>
      <c r="AH1037" s="304"/>
      <c r="AI1037" s="323" t="s">
        <v>3995</v>
      </c>
      <c r="AJ1037" s="302"/>
    </row>
    <row r="1038" spans="1:36">
      <c r="A1038" s="342" t="s">
        <v>4055</v>
      </c>
      <c r="B1038" s="315">
        <f t="shared" si="72"/>
        <v>48.623572000000003</v>
      </c>
      <c r="C1038" s="293">
        <f t="shared" si="87"/>
        <v>1.3892449142857144</v>
      </c>
      <c r="D1038" s="294">
        <f t="shared" si="2"/>
        <v>1.3892449142857144</v>
      </c>
      <c r="E1038" s="295">
        <v>35</v>
      </c>
      <c r="F1038" s="295">
        <f t="shared" si="74"/>
        <v>34.542473999999999</v>
      </c>
      <c r="G1038" s="297">
        <f t="shared" si="4"/>
        <v>0.7104059323325731</v>
      </c>
      <c r="H1038" s="296">
        <f t="shared" si="5"/>
        <v>14.081098000000003</v>
      </c>
      <c r="I1038" s="298">
        <f t="shared" si="96"/>
        <v>0.28959406766742685</v>
      </c>
      <c r="J1038" s="315">
        <f t="shared" si="97"/>
        <v>48623572</v>
      </c>
      <c r="K1038" s="302">
        <v>2015</v>
      </c>
      <c r="L1038" s="300" t="s">
        <v>18</v>
      </c>
      <c r="M1038" s="316"/>
      <c r="N1038" s="316"/>
      <c r="O1038" s="316"/>
      <c r="P1038" s="316">
        <v>60</v>
      </c>
      <c r="Q1038" s="302">
        <v>56</v>
      </c>
      <c r="R1038" s="302">
        <f t="shared" si="89"/>
        <v>58</v>
      </c>
      <c r="S1038" s="341">
        <v>76</v>
      </c>
      <c r="T1038" s="302">
        <v>62</v>
      </c>
      <c r="U1038" s="311">
        <f t="shared" si="98"/>
        <v>14</v>
      </c>
      <c r="V1038" s="302">
        <f t="shared" si="99"/>
        <v>69</v>
      </c>
      <c r="W1038" s="311">
        <f t="shared" si="100"/>
        <v>-11</v>
      </c>
      <c r="X1038" s="313" t="s">
        <v>1572</v>
      </c>
      <c r="Y1038" s="313" t="s">
        <v>1572</v>
      </c>
      <c r="Z1038" s="313" t="s">
        <v>4056</v>
      </c>
      <c r="AA1038" s="295">
        <f t="shared" si="79"/>
        <v>10.5</v>
      </c>
      <c r="AB1038" s="315">
        <v>10500000</v>
      </c>
      <c r="AC1038" s="305">
        <v>34542474</v>
      </c>
      <c r="AD1038" s="295">
        <f t="shared" si="107"/>
        <v>14.081098000000001</v>
      </c>
      <c r="AE1038" s="305">
        <v>14081098</v>
      </c>
      <c r="AF1038" s="306">
        <f t="shared" si="101"/>
        <v>0.3</v>
      </c>
      <c r="AG1038" s="304"/>
      <c r="AH1038" s="304"/>
      <c r="AI1038" s="323" t="s">
        <v>4057</v>
      </c>
      <c r="AJ1038" s="302"/>
    </row>
    <row r="1039" spans="1:36">
      <c r="A1039" s="342" t="s">
        <v>4778</v>
      </c>
      <c r="B1039" s="315">
        <f t="shared" si="72"/>
        <v>14.431253</v>
      </c>
      <c r="C1039" s="293">
        <f t="shared" si="87"/>
        <v>0.41232151428571429</v>
      </c>
      <c r="D1039" s="294">
        <f t="shared" si="2"/>
        <v>0.41232151428571429</v>
      </c>
      <c r="E1039" s="295">
        <v>35</v>
      </c>
      <c r="F1039" s="295">
        <f t="shared" si="74"/>
        <v>10.219500999999999</v>
      </c>
      <c r="G1039" s="297">
        <f t="shared" si="4"/>
        <v>0.70815063667721712</v>
      </c>
      <c r="H1039" s="296">
        <f t="shared" si="5"/>
        <v>4.2117519999999997</v>
      </c>
      <c r="I1039" s="298">
        <f t="shared" si="96"/>
        <v>0.29184936332278283</v>
      </c>
      <c r="J1039" s="315">
        <f t="shared" si="97"/>
        <v>14431253</v>
      </c>
      <c r="K1039" s="302">
        <v>2015</v>
      </c>
      <c r="L1039" s="300" t="s">
        <v>18</v>
      </c>
      <c r="M1039" s="316"/>
      <c r="N1039" s="316"/>
      <c r="O1039" s="316"/>
      <c r="P1039" s="316">
        <v>11</v>
      </c>
      <c r="Q1039" s="302">
        <v>32</v>
      </c>
      <c r="R1039" s="302">
        <f t="shared" si="89"/>
        <v>21.5</v>
      </c>
      <c r="S1039" s="340">
        <v>27</v>
      </c>
      <c r="T1039" s="302">
        <v>38</v>
      </c>
      <c r="U1039" s="311">
        <f t="shared" si="98"/>
        <v>-11</v>
      </c>
      <c r="V1039" s="302">
        <f t="shared" si="99"/>
        <v>32.5</v>
      </c>
      <c r="W1039" s="311">
        <f t="shared" si="100"/>
        <v>-11</v>
      </c>
      <c r="X1039" s="313" t="s">
        <v>1550</v>
      </c>
      <c r="Y1039" s="313" t="s">
        <v>1550</v>
      </c>
      <c r="Z1039" s="313" t="s">
        <v>1547</v>
      </c>
      <c r="AA1039" s="295">
        <f t="shared" si="79"/>
        <v>4.7726129999999998</v>
      </c>
      <c r="AB1039" s="315">
        <v>4772613</v>
      </c>
      <c r="AC1039" s="305">
        <v>10219501</v>
      </c>
      <c r="AD1039" s="295">
        <f t="shared" si="107"/>
        <v>4.2117519999999997</v>
      </c>
      <c r="AE1039" s="305">
        <v>4211752</v>
      </c>
      <c r="AF1039" s="306">
        <f t="shared" si="101"/>
        <v>0.13636037142857141</v>
      </c>
      <c r="AG1039" s="304"/>
      <c r="AH1039" s="304"/>
      <c r="AI1039" s="323" t="s">
        <v>4779</v>
      </c>
      <c r="AJ1039" s="302"/>
    </row>
    <row r="1040" spans="1:36">
      <c r="A1040" s="342" t="s">
        <v>2971</v>
      </c>
      <c r="B1040" s="315">
        <f t="shared" si="72"/>
        <v>107.18665300000001</v>
      </c>
      <c r="C1040" s="293">
        <f t="shared" si="87"/>
        <v>2.8969365675675678</v>
      </c>
      <c r="D1040" s="294">
        <f t="shared" si="2"/>
        <v>2.8969365675675678</v>
      </c>
      <c r="E1040" s="295">
        <v>37</v>
      </c>
      <c r="F1040" s="295">
        <f t="shared" si="74"/>
        <v>96.986653000000004</v>
      </c>
      <c r="G1040" s="297">
        <f t="shared" si="4"/>
        <v>0.90483889817886187</v>
      </c>
      <c r="H1040" s="296">
        <f t="shared" si="5"/>
        <v>10.200000000000001</v>
      </c>
      <c r="I1040" s="298">
        <f t="shared" si="96"/>
        <v>9.5161101821138128E-2</v>
      </c>
      <c r="J1040" s="315">
        <f t="shared" si="97"/>
        <v>107186653</v>
      </c>
      <c r="K1040" s="302">
        <v>2015</v>
      </c>
      <c r="L1040" s="300" t="s">
        <v>18</v>
      </c>
      <c r="M1040" s="316"/>
      <c r="N1040" s="316"/>
      <c r="O1040" s="316"/>
      <c r="P1040" s="316">
        <v>93</v>
      </c>
      <c r="Q1040" s="302">
        <v>82</v>
      </c>
      <c r="R1040" s="302">
        <f t="shared" si="89"/>
        <v>87.5</v>
      </c>
      <c r="S1040" s="302">
        <v>92</v>
      </c>
      <c r="T1040" s="302">
        <v>86</v>
      </c>
      <c r="U1040" s="311">
        <f t="shared" si="98"/>
        <v>6</v>
      </c>
      <c r="V1040" s="302">
        <f t="shared" si="99"/>
        <v>89</v>
      </c>
      <c r="W1040" s="311">
        <f t="shared" si="100"/>
        <v>-1.5</v>
      </c>
      <c r="X1040" s="313" t="s">
        <v>1572</v>
      </c>
      <c r="Y1040" s="313" t="s">
        <v>1572</v>
      </c>
      <c r="Z1040" s="313" t="s">
        <v>1557</v>
      </c>
      <c r="AA1040" s="295">
        <f t="shared" si="79"/>
        <v>29.632822999999998</v>
      </c>
      <c r="AB1040" s="315">
        <v>29632823</v>
      </c>
      <c r="AC1040" s="305">
        <v>96986653</v>
      </c>
      <c r="AD1040" s="295">
        <f t="shared" si="107"/>
        <v>10.199999999999999</v>
      </c>
      <c r="AE1040" s="305">
        <v>10200000</v>
      </c>
      <c r="AF1040" s="306">
        <f t="shared" si="101"/>
        <v>0.80088710810810804</v>
      </c>
      <c r="AG1040" s="304"/>
      <c r="AH1040" s="304"/>
      <c r="AI1040" s="323" t="s">
        <v>2972</v>
      </c>
      <c r="AJ1040" s="302"/>
    </row>
    <row r="1041" spans="1:36">
      <c r="A1041" s="342" t="s">
        <v>4592</v>
      </c>
      <c r="B1041" s="315">
        <f t="shared" si="72"/>
        <v>26.250019999999999</v>
      </c>
      <c r="C1041" s="293">
        <f t="shared" si="87"/>
        <v>0.70945999999999998</v>
      </c>
      <c r="D1041" s="294">
        <f t="shared" si="2"/>
        <v>0.70945999999999998</v>
      </c>
      <c r="E1041" s="296">
        <v>37</v>
      </c>
      <c r="F1041" s="295">
        <f t="shared" si="74"/>
        <v>21.067115999999999</v>
      </c>
      <c r="G1041" s="297">
        <f t="shared" si="4"/>
        <v>0.80255618852861821</v>
      </c>
      <c r="H1041" s="296">
        <f t="shared" si="5"/>
        <v>5.1829039999999997</v>
      </c>
      <c r="I1041" s="298">
        <f t="shared" si="96"/>
        <v>0.19744381147138174</v>
      </c>
      <c r="J1041" s="315">
        <f t="shared" si="97"/>
        <v>26250020</v>
      </c>
      <c r="K1041" s="302">
        <v>2015</v>
      </c>
      <c r="L1041" s="300" t="s">
        <v>18</v>
      </c>
      <c r="M1041" s="316"/>
      <c r="N1041" s="316"/>
      <c r="O1041" s="316"/>
      <c r="P1041" s="316">
        <v>19</v>
      </c>
      <c r="Q1041" s="302">
        <v>40</v>
      </c>
      <c r="R1041" s="302">
        <f t="shared" si="89"/>
        <v>29.5</v>
      </c>
      <c r="S1041" s="311">
        <v>31</v>
      </c>
      <c r="T1041" s="302">
        <v>44</v>
      </c>
      <c r="U1041" s="311">
        <f t="shared" si="98"/>
        <v>-13</v>
      </c>
      <c r="V1041" s="302">
        <f t="shared" si="99"/>
        <v>37.5</v>
      </c>
      <c r="W1041" s="311">
        <f t="shared" si="100"/>
        <v>-8</v>
      </c>
      <c r="X1041" s="313" t="s">
        <v>1550</v>
      </c>
      <c r="Y1041" s="313" t="s">
        <v>1633</v>
      </c>
      <c r="Z1041" s="313" t="s">
        <v>1547</v>
      </c>
      <c r="AA1041" s="295">
        <f t="shared" si="79"/>
        <v>9.6702349999999999</v>
      </c>
      <c r="AB1041" s="315">
        <v>9670235</v>
      </c>
      <c r="AC1041" s="305">
        <v>21067116</v>
      </c>
      <c r="AD1041" s="295">
        <f t="shared" si="107"/>
        <v>5.1829039999999997</v>
      </c>
      <c r="AE1041" s="305">
        <v>5182904</v>
      </c>
      <c r="AF1041" s="306">
        <f t="shared" si="101"/>
        <v>0.2613577027027027</v>
      </c>
      <c r="AG1041" s="304"/>
      <c r="AH1041" s="304"/>
      <c r="AI1041" s="323" t="s">
        <v>4593</v>
      </c>
      <c r="AJ1041" s="302"/>
    </row>
    <row r="1042" spans="1:36">
      <c r="A1042" s="342" t="s">
        <v>4861</v>
      </c>
      <c r="B1042" s="315">
        <f t="shared" si="72"/>
        <v>9.5797720000000002</v>
      </c>
      <c r="C1042" s="293">
        <f t="shared" si="87"/>
        <v>0.25891275675675673</v>
      </c>
      <c r="D1042" s="294">
        <f t="shared" si="2"/>
        <v>0.25891275675675673</v>
      </c>
      <c r="E1042" s="296">
        <v>37</v>
      </c>
      <c r="F1042" s="295">
        <f t="shared" si="74"/>
        <v>5.0025209999999998</v>
      </c>
      <c r="G1042" s="297">
        <f t="shared" si="4"/>
        <v>0.52219624851196877</v>
      </c>
      <c r="H1042" s="296">
        <f t="shared" si="5"/>
        <v>4.5772509999999995</v>
      </c>
      <c r="I1042" s="298">
        <f t="shared" si="96"/>
        <v>0.47780375148803123</v>
      </c>
      <c r="J1042" s="315">
        <f t="shared" si="97"/>
        <v>9579772</v>
      </c>
      <c r="K1042" s="302">
        <v>2015</v>
      </c>
      <c r="L1042" s="300" t="s">
        <v>18</v>
      </c>
      <c r="M1042" s="316"/>
      <c r="N1042" s="316"/>
      <c r="O1042" s="316"/>
      <c r="P1042" s="316">
        <v>28</v>
      </c>
      <c r="Q1042" s="302">
        <v>42</v>
      </c>
      <c r="R1042" s="302">
        <f t="shared" si="89"/>
        <v>35</v>
      </c>
      <c r="S1042" s="311">
        <v>89</v>
      </c>
      <c r="T1042" s="302">
        <v>44</v>
      </c>
      <c r="U1042" s="311">
        <f t="shared" si="98"/>
        <v>45</v>
      </c>
      <c r="V1042" s="302">
        <f t="shared" si="99"/>
        <v>66.5</v>
      </c>
      <c r="W1042" s="311">
        <f t="shared" si="100"/>
        <v>-31.5</v>
      </c>
      <c r="X1042" s="313" t="s">
        <v>1550</v>
      </c>
      <c r="Y1042" s="313" t="s">
        <v>1550</v>
      </c>
      <c r="Z1042" s="313" t="s">
        <v>1547</v>
      </c>
      <c r="AA1042" s="295">
        <f t="shared" si="79"/>
        <v>5.0025209999999998</v>
      </c>
      <c r="AB1042" s="315">
        <v>5002521</v>
      </c>
      <c r="AC1042" s="305">
        <v>5002521</v>
      </c>
      <c r="AD1042" s="295">
        <f t="shared" si="107"/>
        <v>4.5772510000000004</v>
      </c>
      <c r="AE1042" s="305">
        <v>4577251</v>
      </c>
      <c r="AF1042" s="306">
        <f t="shared" si="101"/>
        <v>0.13520327027027026</v>
      </c>
      <c r="AG1042" s="304"/>
      <c r="AH1042" s="304"/>
      <c r="AI1042" s="323" t="s">
        <v>4862</v>
      </c>
      <c r="AJ1042" s="302"/>
    </row>
    <row r="1043" spans="1:36">
      <c r="A1043" s="338" t="s">
        <v>277</v>
      </c>
      <c r="B1043" s="315">
        <f t="shared" si="72"/>
        <v>569.65146700000003</v>
      </c>
      <c r="C1043" s="293">
        <f t="shared" si="87"/>
        <v>14.241286675000001</v>
      </c>
      <c r="D1043" s="294">
        <f t="shared" si="2"/>
        <v>14.241286675000001</v>
      </c>
      <c r="E1043" s="295">
        <v>40</v>
      </c>
      <c r="F1043" s="295">
        <f t="shared" si="74"/>
        <v>166.16722999999999</v>
      </c>
      <c r="G1043" s="297">
        <f t="shared" si="4"/>
        <v>0.29169981932127631</v>
      </c>
      <c r="H1043" s="296">
        <f t="shared" si="5"/>
        <v>403.48423700000001</v>
      </c>
      <c r="I1043" s="298">
        <f t="shared" si="96"/>
        <v>0.70830018067872369</v>
      </c>
      <c r="J1043" s="315">
        <f t="shared" si="97"/>
        <v>569651467</v>
      </c>
      <c r="K1043" s="302">
        <v>2015</v>
      </c>
      <c r="L1043" s="300" t="s">
        <v>18</v>
      </c>
      <c r="M1043" s="316"/>
      <c r="N1043" s="316"/>
      <c r="O1043" s="316"/>
      <c r="P1043" s="316">
        <v>24</v>
      </c>
      <c r="Q1043" s="302">
        <v>46</v>
      </c>
      <c r="R1043" s="327">
        <f t="shared" si="89"/>
        <v>35</v>
      </c>
      <c r="S1043" s="302">
        <v>42</v>
      </c>
      <c r="T1043" s="302">
        <v>31</v>
      </c>
      <c r="U1043" s="305">
        <f t="shared" si="98"/>
        <v>11</v>
      </c>
      <c r="V1043" s="302">
        <f t="shared" si="99"/>
        <v>36.5</v>
      </c>
      <c r="W1043" s="347">
        <f t="shared" si="100"/>
        <v>-1.5</v>
      </c>
      <c r="X1043" s="313" t="s">
        <v>1612</v>
      </c>
      <c r="Y1043" s="313" t="s">
        <v>1612</v>
      </c>
      <c r="Z1043" s="313" t="s">
        <v>1541</v>
      </c>
      <c r="AA1043" s="295">
        <f t="shared" si="79"/>
        <v>85.171449999999993</v>
      </c>
      <c r="AB1043" s="315">
        <v>85171450</v>
      </c>
      <c r="AC1043" s="305">
        <v>166167230</v>
      </c>
      <c r="AD1043" s="295">
        <f t="shared" si="107"/>
        <v>403.48423700000001</v>
      </c>
      <c r="AE1043" s="305">
        <v>403484237</v>
      </c>
      <c r="AF1043" s="306">
        <f t="shared" si="101"/>
        <v>2.1292862499999998</v>
      </c>
      <c r="AG1043" s="304"/>
      <c r="AH1043" s="304"/>
      <c r="AI1043" s="323" t="s">
        <v>1699</v>
      </c>
      <c r="AJ1043" s="302"/>
    </row>
    <row r="1044" spans="1:36">
      <c r="A1044" s="338" t="s">
        <v>2455</v>
      </c>
      <c r="B1044" s="315">
        <f t="shared" si="72"/>
        <v>164.33199999999999</v>
      </c>
      <c r="C1044" s="293">
        <f t="shared" si="87"/>
        <v>4.1082999999999998</v>
      </c>
      <c r="D1044" s="294">
        <f t="shared" si="2"/>
        <v>4.1082999999999998</v>
      </c>
      <c r="E1044" s="296">
        <v>40</v>
      </c>
      <c r="F1044" s="295">
        <f t="shared" si="74"/>
        <v>72.231999999999999</v>
      </c>
      <c r="G1044" s="297">
        <f t="shared" si="4"/>
        <v>0.43954920526738556</v>
      </c>
      <c r="H1044" s="296">
        <f t="shared" si="5"/>
        <v>92.100000000000009</v>
      </c>
      <c r="I1044" s="298">
        <f t="shared" si="96"/>
        <v>0.5604507947326145</v>
      </c>
      <c r="J1044" s="315">
        <f t="shared" ref="J1044:J1045" si="108">SUM(AC1044+(AD1044*1000000))</f>
        <v>164332000</v>
      </c>
      <c r="K1044" s="302">
        <v>2015</v>
      </c>
      <c r="L1044" s="300" t="s">
        <v>18</v>
      </c>
      <c r="M1044" s="316"/>
      <c r="N1044" s="316"/>
      <c r="O1044" s="316"/>
      <c r="P1044" s="316">
        <v>92</v>
      </c>
      <c r="Q1044" s="302">
        <v>81</v>
      </c>
      <c r="R1044" s="327">
        <f t="shared" si="89"/>
        <v>86.5</v>
      </c>
      <c r="S1044" s="311">
        <v>98</v>
      </c>
      <c r="T1044" s="302">
        <v>80</v>
      </c>
      <c r="U1044" s="343">
        <f t="shared" si="98"/>
        <v>18</v>
      </c>
      <c r="V1044" s="328">
        <f t="shared" si="99"/>
        <v>89</v>
      </c>
      <c r="W1044" s="343">
        <f t="shared" si="100"/>
        <v>-2.5</v>
      </c>
      <c r="X1044" s="319" t="s">
        <v>1534</v>
      </c>
      <c r="Y1044" s="313" t="s">
        <v>2456</v>
      </c>
      <c r="Z1044" s="313" t="s">
        <v>1536</v>
      </c>
      <c r="AA1044" s="295">
        <f t="shared" si="79"/>
        <v>15.371203</v>
      </c>
      <c r="AB1044" s="315">
        <v>15371203</v>
      </c>
      <c r="AC1044" s="305">
        <v>72232000</v>
      </c>
      <c r="AD1044" s="295">
        <v>92.1</v>
      </c>
      <c r="AE1044" s="305">
        <v>92100000</v>
      </c>
      <c r="AF1044" s="306">
        <f t="shared" si="101"/>
        <v>0.384280075</v>
      </c>
      <c r="AG1044" s="304"/>
      <c r="AH1044" s="304"/>
      <c r="AI1044" s="323" t="s">
        <v>2457</v>
      </c>
      <c r="AJ1044" s="302"/>
    </row>
    <row r="1045" spans="1:36">
      <c r="A1045" s="342" t="s">
        <v>3023</v>
      </c>
      <c r="B1045" s="315">
        <f t="shared" si="72"/>
        <v>111.71145300000001</v>
      </c>
      <c r="C1045" s="293">
        <f t="shared" si="87"/>
        <v>2.7927863250000002</v>
      </c>
      <c r="D1045" s="294">
        <f t="shared" si="2"/>
        <v>2.7927863250000002</v>
      </c>
      <c r="E1045" s="296">
        <v>40</v>
      </c>
      <c r="F1045" s="295">
        <f t="shared" si="74"/>
        <v>90.411452999999995</v>
      </c>
      <c r="G1045" s="297">
        <f t="shared" si="4"/>
        <v>0.80933020359156893</v>
      </c>
      <c r="H1045" s="296">
        <f t="shared" si="5"/>
        <v>21.3</v>
      </c>
      <c r="I1045" s="298">
        <f t="shared" si="96"/>
        <v>0.19066979640843093</v>
      </c>
      <c r="J1045" s="315">
        <f t="shared" si="108"/>
        <v>111711453</v>
      </c>
      <c r="K1045" s="302">
        <v>2015</v>
      </c>
      <c r="L1045" s="300" t="s">
        <v>18</v>
      </c>
      <c r="M1045" s="316"/>
      <c r="N1045" s="316"/>
      <c r="O1045" s="316"/>
      <c r="P1045" s="316">
        <v>29</v>
      </c>
      <c r="Q1045" s="302">
        <v>34</v>
      </c>
      <c r="R1045" s="302">
        <f t="shared" si="89"/>
        <v>31.5</v>
      </c>
      <c r="S1045" s="311">
        <v>48</v>
      </c>
      <c r="T1045" s="311">
        <v>38</v>
      </c>
      <c r="U1045" s="311">
        <f t="shared" si="98"/>
        <v>10</v>
      </c>
      <c r="V1045" s="302">
        <f t="shared" si="99"/>
        <v>43</v>
      </c>
      <c r="W1045" s="311">
        <f t="shared" si="100"/>
        <v>-11.5</v>
      </c>
      <c r="X1045" s="313" t="s">
        <v>1550</v>
      </c>
      <c r="Y1045" s="313" t="s">
        <v>1550</v>
      </c>
      <c r="Z1045" s="313" t="s">
        <v>1547</v>
      </c>
      <c r="AA1045" s="295">
        <f t="shared" si="79"/>
        <v>33.803252999999998</v>
      </c>
      <c r="AB1045" s="315">
        <v>33803253</v>
      </c>
      <c r="AC1045" s="305">
        <v>90411453</v>
      </c>
      <c r="AD1045" s="295">
        <f t="shared" ref="AD1045:AD1046" si="109">AE1045/1000000</f>
        <v>21.3</v>
      </c>
      <c r="AE1045" s="305">
        <v>21300000</v>
      </c>
      <c r="AF1045" s="306">
        <f t="shared" si="101"/>
        <v>0.84508132499999999</v>
      </c>
      <c r="AG1045" s="304"/>
      <c r="AH1045" s="304"/>
      <c r="AI1045" s="323" t="s">
        <v>3024</v>
      </c>
      <c r="AJ1045" s="302"/>
    </row>
    <row r="1046" spans="1:36">
      <c r="A1046" s="342" t="s">
        <v>4521</v>
      </c>
      <c r="B1046" s="315">
        <f t="shared" si="72"/>
        <v>33.136642000000002</v>
      </c>
      <c r="C1046" s="293">
        <f t="shared" si="87"/>
        <v>0.82841605000000007</v>
      </c>
      <c r="D1046" s="294">
        <f t="shared" si="2"/>
        <v>0.82841605000000007</v>
      </c>
      <c r="E1046" s="295">
        <v>40</v>
      </c>
      <c r="F1046" s="295">
        <f t="shared" si="74"/>
        <v>5.7735190000000003</v>
      </c>
      <c r="G1046" s="297">
        <f t="shared" si="4"/>
        <v>0.17423367763094402</v>
      </c>
      <c r="H1046" s="296">
        <f t="shared" si="5"/>
        <v>27.363123000000002</v>
      </c>
      <c r="I1046" s="298">
        <f t="shared" si="96"/>
        <v>0.82576632236905601</v>
      </c>
      <c r="J1046" s="315">
        <f t="shared" ref="J1046:J1057" si="110">SUM(AC1046+AD1046*1000000)</f>
        <v>33136642</v>
      </c>
      <c r="K1046" s="302">
        <v>2015</v>
      </c>
      <c r="L1046" s="300" t="s">
        <v>18</v>
      </c>
      <c r="M1046" s="316"/>
      <c r="N1046" s="316"/>
      <c r="O1046" s="316"/>
      <c r="P1046" s="316">
        <v>27</v>
      </c>
      <c r="Q1046" s="302">
        <v>36</v>
      </c>
      <c r="R1046" s="302">
        <f t="shared" si="89"/>
        <v>31.5</v>
      </c>
      <c r="S1046" s="302">
        <v>42</v>
      </c>
      <c r="T1046" s="302">
        <v>53</v>
      </c>
      <c r="U1046" s="311">
        <f t="shared" si="98"/>
        <v>-11</v>
      </c>
      <c r="V1046" s="302">
        <f t="shared" si="99"/>
        <v>47.5</v>
      </c>
      <c r="W1046" s="311">
        <f t="shared" si="100"/>
        <v>-16</v>
      </c>
      <c r="X1046" s="313" t="s">
        <v>1572</v>
      </c>
      <c r="Y1046" s="313" t="s">
        <v>1572</v>
      </c>
      <c r="Z1046" s="313" t="s">
        <v>1541</v>
      </c>
      <c r="AA1046" s="295">
        <f t="shared" si="79"/>
        <v>2.469341</v>
      </c>
      <c r="AB1046" s="315">
        <v>2469341</v>
      </c>
      <c r="AC1046" s="305">
        <v>5773519</v>
      </c>
      <c r="AD1046" s="295">
        <f t="shared" si="109"/>
        <v>27.363123000000002</v>
      </c>
      <c r="AE1046" s="305">
        <v>27363123</v>
      </c>
      <c r="AF1046" s="306">
        <f t="shared" si="101"/>
        <v>6.1733524999999997E-2</v>
      </c>
      <c r="AG1046" s="313" t="s">
        <v>1615</v>
      </c>
      <c r="AH1046" s="313" t="s">
        <v>4522</v>
      </c>
      <c r="AI1046" s="323" t="s">
        <v>4523</v>
      </c>
      <c r="AJ1046" s="302"/>
    </row>
    <row r="1047" spans="1:36">
      <c r="A1047" s="342" t="s">
        <v>4776</v>
      </c>
      <c r="B1047" s="315">
        <f t="shared" si="72"/>
        <v>16.564748999999999</v>
      </c>
      <c r="C1047" s="293">
        <f t="shared" si="87"/>
        <v>0.41411872499999997</v>
      </c>
      <c r="D1047" s="294">
        <f t="shared" si="2"/>
        <v>0.41411872499999997</v>
      </c>
      <c r="E1047" s="296">
        <v>40</v>
      </c>
      <c r="F1047" s="295">
        <f t="shared" si="74"/>
        <v>10.664749</v>
      </c>
      <c r="G1047" s="297">
        <f t="shared" si="4"/>
        <v>0.64382194985266616</v>
      </c>
      <c r="H1047" s="296">
        <f t="shared" si="5"/>
        <v>5.8999999999999995</v>
      </c>
      <c r="I1047" s="298">
        <f t="shared" si="96"/>
        <v>0.35617805014733395</v>
      </c>
      <c r="J1047" s="315">
        <f t="shared" si="110"/>
        <v>16564749</v>
      </c>
      <c r="K1047" s="302">
        <v>2015</v>
      </c>
      <c r="L1047" s="300" t="s">
        <v>18</v>
      </c>
      <c r="M1047" s="316"/>
      <c r="N1047" s="316"/>
      <c r="O1047" s="316"/>
      <c r="P1047" s="316">
        <v>16</v>
      </c>
      <c r="Q1047" s="302">
        <v>39</v>
      </c>
      <c r="R1047" s="302">
        <f t="shared" si="89"/>
        <v>27.5</v>
      </c>
      <c r="S1047" s="311">
        <v>34</v>
      </c>
      <c r="T1047" s="302">
        <v>45</v>
      </c>
      <c r="U1047" s="311">
        <f t="shared" si="98"/>
        <v>-11</v>
      </c>
      <c r="V1047" s="302">
        <f t="shared" si="99"/>
        <v>39.5</v>
      </c>
      <c r="W1047" s="311">
        <f t="shared" si="100"/>
        <v>-12</v>
      </c>
      <c r="X1047" s="319" t="s">
        <v>1534</v>
      </c>
      <c r="Y1047" s="313" t="s">
        <v>1534</v>
      </c>
      <c r="Z1047" s="313" t="s">
        <v>1541</v>
      </c>
      <c r="AA1047" s="295">
        <f t="shared" si="79"/>
        <v>5.028702</v>
      </c>
      <c r="AB1047" s="315">
        <v>5028702</v>
      </c>
      <c r="AC1047" s="305">
        <v>10664749</v>
      </c>
      <c r="AD1047" s="296">
        <v>5.9</v>
      </c>
      <c r="AE1047" s="305">
        <f>SUM(AD1047*1000000)</f>
        <v>5900000</v>
      </c>
      <c r="AF1047" s="306">
        <f t="shared" si="101"/>
        <v>0.12571755000000001</v>
      </c>
      <c r="AG1047" s="304"/>
      <c r="AH1047" s="304"/>
      <c r="AI1047" s="323" t="s">
        <v>4777</v>
      </c>
      <c r="AJ1047" s="302"/>
    </row>
    <row r="1048" spans="1:36">
      <c r="A1048" s="342" t="s">
        <v>3512</v>
      </c>
      <c r="B1048" s="315">
        <f t="shared" si="72"/>
        <v>102.06926799999999</v>
      </c>
      <c r="C1048" s="293">
        <f t="shared" si="87"/>
        <v>2.0830462857142855</v>
      </c>
      <c r="D1048" s="294">
        <f t="shared" si="2"/>
        <v>2.0830462857142855</v>
      </c>
      <c r="E1048" s="296">
        <v>49</v>
      </c>
      <c r="F1048" s="295">
        <f t="shared" si="74"/>
        <v>31.569268000000001</v>
      </c>
      <c r="G1048" s="297">
        <f t="shared" si="4"/>
        <v>0.30929258746129151</v>
      </c>
      <c r="H1048" s="296">
        <f t="shared" si="5"/>
        <v>70.499999999999986</v>
      </c>
      <c r="I1048" s="298">
        <f t="shared" si="96"/>
        <v>0.69070741253870849</v>
      </c>
      <c r="J1048" s="315">
        <f t="shared" si="110"/>
        <v>102069268</v>
      </c>
      <c r="K1048" s="302">
        <v>2015</v>
      </c>
      <c r="L1048" s="300" t="s">
        <v>18</v>
      </c>
      <c r="M1048" s="316"/>
      <c r="N1048" s="316"/>
      <c r="O1048" s="316"/>
      <c r="P1048" s="316">
        <v>31</v>
      </c>
      <c r="Q1048" s="302">
        <v>41</v>
      </c>
      <c r="R1048" s="327">
        <f t="shared" si="89"/>
        <v>36</v>
      </c>
      <c r="S1048" s="311">
        <v>57</v>
      </c>
      <c r="T1048" s="302">
        <v>73</v>
      </c>
      <c r="U1048" s="343">
        <f t="shared" si="98"/>
        <v>-16</v>
      </c>
      <c r="V1048" s="328">
        <f t="shared" si="99"/>
        <v>65</v>
      </c>
      <c r="W1048" s="343">
        <f t="shared" si="100"/>
        <v>-29</v>
      </c>
      <c r="X1048" s="313" t="s">
        <v>1636</v>
      </c>
      <c r="Y1048" s="313" t="s">
        <v>1691</v>
      </c>
      <c r="Z1048" s="313" t="s">
        <v>1541</v>
      </c>
      <c r="AA1048" s="295">
        <f t="shared" si="79"/>
        <v>13.346781999999999</v>
      </c>
      <c r="AB1048" s="315">
        <v>13346782</v>
      </c>
      <c r="AC1048" s="305">
        <v>31569268</v>
      </c>
      <c r="AD1048" s="295">
        <f t="shared" ref="AD1048:AD1069" si="111">AE1048/1000000</f>
        <v>70.5</v>
      </c>
      <c r="AE1048" s="305">
        <v>70500000</v>
      </c>
      <c r="AF1048" s="306">
        <f t="shared" si="101"/>
        <v>0.27238330612244899</v>
      </c>
      <c r="AG1048" s="304"/>
      <c r="AH1048" s="304"/>
      <c r="AI1048" s="323" t="s">
        <v>3513</v>
      </c>
      <c r="AJ1048" s="302"/>
    </row>
    <row r="1049" spans="1:36">
      <c r="A1049" s="338" t="s">
        <v>2263</v>
      </c>
      <c r="B1049" s="315">
        <f t="shared" si="72"/>
        <v>240.36039199999999</v>
      </c>
      <c r="C1049" s="326">
        <f t="shared" si="87"/>
        <v>4.8072078400000002</v>
      </c>
      <c r="D1049" s="294">
        <f t="shared" si="2"/>
        <v>4.8072078400000002</v>
      </c>
      <c r="E1049" s="295">
        <v>50</v>
      </c>
      <c r="F1049" s="295">
        <f t="shared" si="74"/>
        <v>150.35713699999999</v>
      </c>
      <c r="G1049" s="297">
        <f t="shared" si="4"/>
        <v>0.62554872601472544</v>
      </c>
      <c r="H1049" s="296">
        <f t="shared" si="5"/>
        <v>90.003254999999996</v>
      </c>
      <c r="I1049" s="298">
        <f t="shared" si="96"/>
        <v>0.37445127398527456</v>
      </c>
      <c r="J1049" s="315">
        <f t="shared" si="110"/>
        <v>240360392</v>
      </c>
      <c r="K1049" s="302">
        <v>2015</v>
      </c>
      <c r="L1049" s="300" t="s">
        <v>18</v>
      </c>
      <c r="M1049" s="316"/>
      <c r="N1049" s="316"/>
      <c r="O1049" s="316"/>
      <c r="P1049" s="316">
        <v>30</v>
      </c>
      <c r="Q1049" s="302">
        <v>42</v>
      </c>
      <c r="R1049" s="327">
        <f t="shared" si="89"/>
        <v>36</v>
      </c>
      <c r="S1049" s="302">
        <v>64</v>
      </c>
      <c r="T1049" s="302">
        <v>60</v>
      </c>
      <c r="U1049" s="343">
        <f t="shared" si="98"/>
        <v>4</v>
      </c>
      <c r="V1049" s="328">
        <f t="shared" si="99"/>
        <v>62</v>
      </c>
      <c r="W1049" s="343">
        <f t="shared" si="100"/>
        <v>-26</v>
      </c>
      <c r="X1049" s="313" t="s">
        <v>1550</v>
      </c>
      <c r="Y1049" s="313" t="s">
        <v>1550</v>
      </c>
      <c r="Z1049" s="313" t="s">
        <v>1547</v>
      </c>
      <c r="AA1049" s="295">
        <f t="shared" si="79"/>
        <v>38.740203000000001</v>
      </c>
      <c r="AB1049" s="315">
        <v>38740203</v>
      </c>
      <c r="AC1049" s="305">
        <v>150357137</v>
      </c>
      <c r="AD1049" s="295">
        <f t="shared" si="111"/>
        <v>90.003254999999996</v>
      </c>
      <c r="AE1049" s="305">
        <v>90003255</v>
      </c>
      <c r="AF1049" s="350">
        <f t="shared" si="101"/>
        <v>0.77480406000000002</v>
      </c>
      <c r="AG1049" s="304"/>
      <c r="AH1049" s="304"/>
      <c r="AI1049" s="307" t="s">
        <v>2264</v>
      </c>
      <c r="AJ1049" s="302"/>
    </row>
    <row r="1050" spans="1:36">
      <c r="A1050" s="342" t="s">
        <v>2828</v>
      </c>
      <c r="B1050" s="315">
        <f t="shared" si="72"/>
        <v>158.76296300000001</v>
      </c>
      <c r="C1050" s="293">
        <f t="shared" si="87"/>
        <v>3.1752592600000002</v>
      </c>
      <c r="D1050" s="294">
        <f t="shared" si="2"/>
        <v>3.1752592600000002</v>
      </c>
      <c r="E1050" s="296">
        <v>50</v>
      </c>
      <c r="F1050" s="295">
        <f t="shared" si="74"/>
        <v>53.862963000000001</v>
      </c>
      <c r="G1050" s="297">
        <f t="shared" si="4"/>
        <v>0.33926655173347953</v>
      </c>
      <c r="H1050" s="296">
        <f t="shared" si="5"/>
        <v>104.90000000000002</v>
      </c>
      <c r="I1050" s="298">
        <f t="shared" si="96"/>
        <v>0.66073344826652047</v>
      </c>
      <c r="J1050" s="315">
        <f t="shared" si="110"/>
        <v>158762963</v>
      </c>
      <c r="K1050" s="302">
        <v>2015</v>
      </c>
      <c r="L1050" s="300" t="s">
        <v>18</v>
      </c>
      <c r="M1050" s="316"/>
      <c r="N1050" s="316"/>
      <c r="O1050" s="316"/>
      <c r="P1050" s="316">
        <v>57</v>
      </c>
      <c r="Q1050" s="302">
        <v>56</v>
      </c>
      <c r="R1050" s="327">
        <f t="shared" si="89"/>
        <v>56.5</v>
      </c>
      <c r="S1050" s="311">
        <v>54</v>
      </c>
      <c r="T1050" s="302">
        <v>62</v>
      </c>
      <c r="U1050" s="343">
        <f t="shared" si="98"/>
        <v>-8</v>
      </c>
      <c r="V1050" s="328">
        <f t="shared" si="99"/>
        <v>58</v>
      </c>
      <c r="W1050" s="343">
        <f t="shared" si="100"/>
        <v>-1.5</v>
      </c>
      <c r="X1050" s="313" t="s">
        <v>1550</v>
      </c>
      <c r="Y1050" s="313" t="s">
        <v>1550</v>
      </c>
      <c r="Z1050" s="313" t="s">
        <v>1547</v>
      </c>
      <c r="AA1050" s="295">
        <f t="shared" si="79"/>
        <v>18.685137000000001</v>
      </c>
      <c r="AB1050" s="315">
        <v>18685137</v>
      </c>
      <c r="AC1050" s="305">
        <v>53862963</v>
      </c>
      <c r="AD1050" s="295">
        <f t="shared" si="111"/>
        <v>104.9</v>
      </c>
      <c r="AE1050" s="305">
        <v>104900000</v>
      </c>
      <c r="AF1050" s="306">
        <f t="shared" si="101"/>
        <v>0.37370274000000003</v>
      </c>
      <c r="AG1050" s="304"/>
      <c r="AH1050" s="304"/>
      <c r="AI1050" s="323" t="s">
        <v>2829</v>
      </c>
      <c r="AJ1050" s="302"/>
    </row>
    <row r="1051" spans="1:36">
      <c r="A1051" s="342" t="s">
        <v>4023</v>
      </c>
      <c r="B1051" s="315">
        <f t="shared" si="72"/>
        <v>71.561644000000001</v>
      </c>
      <c r="C1051" s="293">
        <f t="shared" si="87"/>
        <v>1.43123288</v>
      </c>
      <c r="D1051" s="294">
        <f t="shared" si="2"/>
        <v>1.43123288</v>
      </c>
      <c r="E1051" s="296">
        <v>50</v>
      </c>
      <c r="F1051" s="295">
        <f t="shared" si="74"/>
        <v>26.461644</v>
      </c>
      <c r="G1051" s="297">
        <f t="shared" si="4"/>
        <v>0.36977412089638412</v>
      </c>
      <c r="H1051" s="296">
        <f t="shared" si="5"/>
        <v>45.1</v>
      </c>
      <c r="I1051" s="298">
        <f t="shared" si="96"/>
        <v>0.63022587910361594</v>
      </c>
      <c r="J1051" s="315">
        <f t="shared" si="110"/>
        <v>71561644</v>
      </c>
      <c r="K1051" s="302">
        <v>2015</v>
      </c>
      <c r="L1051" s="300" t="s">
        <v>18</v>
      </c>
      <c r="M1051" s="316"/>
      <c r="N1051" s="316"/>
      <c r="O1051" s="316"/>
      <c r="P1051" s="316">
        <v>60</v>
      </c>
      <c r="Q1051" s="302">
        <v>59</v>
      </c>
      <c r="R1051" s="302">
        <f t="shared" si="89"/>
        <v>59.5</v>
      </c>
      <c r="S1051" s="311">
        <v>58</v>
      </c>
      <c r="T1051" s="302">
        <v>75</v>
      </c>
      <c r="U1051" s="311">
        <f t="shared" si="98"/>
        <v>-17</v>
      </c>
      <c r="V1051" s="302">
        <f t="shared" si="99"/>
        <v>66.5</v>
      </c>
      <c r="W1051" s="311">
        <f t="shared" si="100"/>
        <v>-7</v>
      </c>
      <c r="X1051" s="313" t="s">
        <v>1609</v>
      </c>
      <c r="Y1051" s="313" t="s">
        <v>1609</v>
      </c>
      <c r="Z1051" s="313" t="s">
        <v>1547</v>
      </c>
      <c r="AA1051" s="295">
        <f t="shared" si="79"/>
        <v>11.012305</v>
      </c>
      <c r="AB1051" s="315">
        <v>11012305</v>
      </c>
      <c r="AC1051" s="305">
        <v>26461644</v>
      </c>
      <c r="AD1051" s="295">
        <f t="shared" si="111"/>
        <v>45.1</v>
      </c>
      <c r="AE1051" s="305">
        <v>45100000</v>
      </c>
      <c r="AF1051" s="306">
        <f t="shared" si="101"/>
        <v>0.2202461</v>
      </c>
      <c r="AG1051" s="304"/>
      <c r="AH1051" s="304"/>
      <c r="AI1051" s="323" t="s">
        <v>4024</v>
      </c>
      <c r="AJ1051" s="302"/>
    </row>
    <row r="1052" spans="1:36">
      <c r="A1052" s="342" t="s">
        <v>3947</v>
      </c>
      <c r="B1052" s="315">
        <f t="shared" si="72"/>
        <v>80.353408000000002</v>
      </c>
      <c r="C1052" s="293">
        <f t="shared" si="87"/>
        <v>1.5161020377358492</v>
      </c>
      <c r="D1052" s="294">
        <f t="shared" si="2"/>
        <v>1.5161020377358492</v>
      </c>
      <c r="E1052" s="296">
        <v>53</v>
      </c>
      <c r="F1052" s="295">
        <f t="shared" si="74"/>
        <v>61.853408000000002</v>
      </c>
      <c r="G1052" s="297">
        <f t="shared" si="4"/>
        <v>0.76976707696081792</v>
      </c>
      <c r="H1052" s="296">
        <f t="shared" si="5"/>
        <v>18.5</v>
      </c>
      <c r="I1052" s="298">
        <f t="shared" si="96"/>
        <v>0.23023292303918211</v>
      </c>
      <c r="J1052" s="315">
        <f t="shared" si="110"/>
        <v>80353408</v>
      </c>
      <c r="K1052" s="302">
        <v>2015</v>
      </c>
      <c r="L1052" s="300" t="s">
        <v>18</v>
      </c>
      <c r="M1052" s="316"/>
      <c r="N1052" s="316"/>
      <c r="O1052" s="316"/>
      <c r="P1052" s="316">
        <v>76</v>
      </c>
      <c r="Q1052" s="302">
        <v>68</v>
      </c>
      <c r="R1052" s="302">
        <f t="shared" si="89"/>
        <v>72</v>
      </c>
      <c r="S1052" s="311">
        <v>97</v>
      </c>
      <c r="T1052" s="302">
        <v>77</v>
      </c>
      <c r="U1052" s="311">
        <f t="shared" si="98"/>
        <v>20</v>
      </c>
      <c r="V1052" s="302">
        <f t="shared" si="99"/>
        <v>87</v>
      </c>
      <c r="W1052" s="311">
        <f t="shared" si="100"/>
        <v>-15</v>
      </c>
      <c r="X1052" s="313" t="s">
        <v>1990</v>
      </c>
      <c r="Y1052" s="313" t="s">
        <v>2050</v>
      </c>
      <c r="Z1052" s="313" t="s">
        <v>1541</v>
      </c>
      <c r="AA1052" s="295">
        <f t="shared" si="79"/>
        <v>22.635037000000001</v>
      </c>
      <c r="AB1052" s="315">
        <v>22635037</v>
      </c>
      <c r="AC1052" s="305">
        <v>61853408</v>
      </c>
      <c r="AD1052" s="295">
        <f t="shared" si="111"/>
        <v>18.5</v>
      </c>
      <c r="AE1052" s="305">
        <v>18500000</v>
      </c>
      <c r="AF1052" s="306">
        <f t="shared" si="101"/>
        <v>0.42707616981132074</v>
      </c>
      <c r="AG1052" s="304"/>
      <c r="AH1052" s="304"/>
      <c r="AI1052" s="323" t="s">
        <v>3948</v>
      </c>
      <c r="AJ1052" s="302"/>
    </row>
    <row r="1053" spans="1:36">
      <c r="A1053" s="342" t="s">
        <v>2807</v>
      </c>
      <c r="B1053" s="315">
        <f t="shared" si="72"/>
        <v>176.88665</v>
      </c>
      <c r="C1053" s="293">
        <f t="shared" si="87"/>
        <v>3.2161209090909093</v>
      </c>
      <c r="D1053" s="294">
        <f t="shared" si="2"/>
        <v>3.2161209090909093</v>
      </c>
      <c r="E1053" s="296">
        <v>55</v>
      </c>
      <c r="F1053" s="295">
        <f t="shared" si="74"/>
        <v>42.390909999999998</v>
      </c>
      <c r="G1053" s="297">
        <f t="shared" si="4"/>
        <v>0.23965013753157741</v>
      </c>
      <c r="H1053" s="296">
        <f t="shared" si="5"/>
        <v>134.49574000000001</v>
      </c>
      <c r="I1053" s="298">
        <f t="shared" si="96"/>
        <v>0.76034986246842262</v>
      </c>
      <c r="J1053" s="315">
        <f t="shared" si="110"/>
        <v>176886650</v>
      </c>
      <c r="K1053" s="302">
        <v>2015</v>
      </c>
      <c r="L1053" s="300" t="s">
        <v>18</v>
      </c>
      <c r="M1053" s="316"/>
      <c r="N1053" s="316"/>
      <c r="O1053" s="316"/>
      <c r="P1053" s="316">
        <v>72</v>
      </c>
      <c r="Q1053" s="302">
        <v>64</v>
      </c>
      <c r="R1053" s="327">
        <f t="shared" si="89"/>
        <v>68</v>
      </c>
      <c r="S1053" s="311">
        <v>73</v>
      </c>
      <c r="T1053" s="302">
        <v>72</v>
      </c>
      <c r="U1053" s="343">
        <f t="shared" si="98"/>
        <v>1</v>
      </c>
      <c r="V1053" s="328">
        <f t="shared" si="99"/>
        <v>72.5</v>
      </c>
      <c r="W1053" s="343">
        <f t="shared" si="100"/>
        <v>-4.5</v>
      </c>
      <c r="X1053" s="319" t="s">
        <v>1534</v>
      </c>
      <c r="Y1053" s="313" t="s">
        <v>1534</v>
      </c>
      <c r="Z1053" s="313" t="s">
        <v>1536</v>
      </c>
      <c r="AA1053" s="295">
        <f t="shared" si="79"/>
        <v>13.242895000000001</v>
      </c>
      <c r="AB1053" s="315">
        <v>13242895</v>
      </c>
      <c r="AC1053" s="305">
        <v>42390910</v>
      </c>
      <c r="AD1053" s="295">
        <f t="shared" si="111"/>
        <v>134.49574000000001</v>
      </c>
      <c r="AE1053" s="305">
        <v>134495740</v>
      </c>
      <c r="AF1053" s="306">
        <f t="shared" si="101"/>
        <v>0.2407799090909091</v>
      </c>
      <c r="AG1053" s="304"/>
      <c r="AH1053" s="304"/>
      <c r="AI1053" s="323" t="s">
        <v>2808</v>
      </c>
      <c r="AJ1053" s="302"/>
    </row>
    <row r="1054" spans="1:36">
      <c r="A1054" s="342" t="s">
        <v>4266</v>
      </c>
      <c r="B1054" s="315">
        <f t="shared" si="72"/>
        <v>62.339084</v>
      </c>
      <c r="C1054" s="293">
        <f t="shared" si="87"/>
        <v>1.133437890909091</v>
      </c>
      <c r="D1054" s="294">
        <f t="shared" si="2"/>
        <v>1.133437890909091</v>
      </c>
      <c r="E1054" s="296">
        <v>55</v>
      </c>
      <c r="F1054" s="295">
        <f t="shared" si="74"/>
        <v>27.961324999999999</v>
      </c>
      <c r="G1054" s="297">
        <f t="shared" si="4"/>
        <v>0.44853602597048103</v>
      </c>
      <c r="H1054" s="296">
        <f t="shared" si="5"/>
        <v>34.377759000000005</v>
      </c>
      <c r="I1054" s="298">
        <f t="shared" si="96"/>
        <v>0.55146397402951897</v>
      </c>
      <c r="J1054" s="315">
        <f t="shared" si="110"/>
        <v>62339084</v>
      </c>
      <c r="K1054" s="302">
        <v>2015</v>
      </c>
      <c r="L1054" s="300" t="s">
        <v>18</v>
      </c>
      <c r="M1054" s="316"/>
      <c r="N1054" s="316"/>
      <c r="O1054" s="316"/>
      <c r="P1054" s="316">
        <v>69</v>
      </c>
      <c r="Q1054" s="302">
        <v>66</v>
      </c>
      <c r="R1054" s="302">
        <f t="shared" si="89"/>
        <v>67.5</v>
      </c>
      <c r="S1054" s="311">
        <v>62</v>
      </c>
      <c r="T1054" s="302">
        <v>73</v>
      </c>
      <c r="U1054" s="311">
        <f t="shared" si="98"/>
        <v>-11</v>
      </c>
      <c r="V1054" s="302">
        <f t="shared" si="99"/>
        <v>67.5</v>
      </c>
      <c r="W1054" s="311">
        <f t="shared" si="100"/>
        <v>0</v>
      </c>
      <c r="X1054" s="313" t="s">
        <v>1402</v>
      </c>
      <c r="Y1054" s="313" t="s">
        <v>1402</v>
      </c>
      <c r="Z1054" s="313" t="s">
        <v>1547</v>
      </c>
      <c r="AA1054" s="295">
        <f t="shared" si="79"/>
        <v>13.14331</v>
      </c>
      <c r="AB1054" s="315">
        <v>13143310</v>
      </c>
      <c r="AC1054" s="305">
        <v>27961325</v>
      </c>
      <c r="AD1054" s="295">
        <f t="shared" si="111"/>
        <v>34.377758999999998</v>
      </c>
      <c r="AE1054" s="305">
        <v>34377759</v>
      </c>
      <c r="AF1054" s="306">
        <f t="shared" si="101"/>
        <v>0.23896927272727272</v>
      </c>
      <c r="AG1054" s="304"/>
      <c r="AH1054" s="304"/>
      <c r="AI1054" s="323" t="s">
        <v>4267</v>
      </c>
      <c r="AJ1054" s="302"/>
    </row>
    <row r="1055" spans="1:36">
      <c r="A1055" s="342" t="s">
        <v>4106</v>
      </c>
      <c r="B1055" s="315">
        <f t="shared" si="72"/>
        <v>76.036461000000003</v>
      </c>
      <c r="C1055" s="293">
        <f t="shared" si="87"/>
        <v>1.3109734655172414</v>
      </c>
      <c r="D1055" s="294">
        <f t="shared" si="2"/>
        <v>1.3109734655172414</v>
      </c>
      <c r="E1055" s="296">
        <v>58</v>
      </c>
      <c r="F1055" s="295">
        <f t="shared" si="74"/>
        <v>57.436461000000001</v>
      </c>
      <c r="G1055" s="297">
        <f t="shared" si="4"/>
        <v>0.7553805140931007</v>
      </c>
      <c r="H1055" s="296">
        <f t="shared" si="5"/>
        <v>18.600000000000001</v>
      </c>
      <c r="I1055" s="298">
        <f t="shared" si="96"/>
        <v>0.24461948590689933</v>
      </c>
      <c r="J1055" s="315">
        <f t="shared" si="110"/>
        <v>76036461</v>
      </c>
      <c r="K1055" s="302">
        <v>2015</v>
      </c>
      <c r="L1055" s="300" t="s">
        <v>18</v>
      </c>
      <c r="M1055" s="316"/>
      <c r="N1055" s="316"/>
      <c r="O1055" s="316"/>
      <c r="P1055" s="316">
        <v>77</v>
      </c>
      <c r="Q1055" s="302">
        <v>60</v>
      </c>
      <c r="R1055" s="302">
        <f t="shared" si="89"/>
        <v>68.5</v>
      </c>
      <c r="S1055" s="311">
        <v>66</v>
      </c>
      <c r="T1055" s="302">
        <v>70</v>
      </c>
      <c r="U1055" s="311">
        <f t="shared" si="98"/>
        <v>-4</v>
      </c>
      <c r="V1055" s="302">
        <f t="shared" si="99"/>
        <v>68</v>
      </c>
      <c r="W1055" s="311">
        <f t="shared" si="100"/>
        <v>0.5</v>
      </c>
      <c r="X1055" s="313" t="s">
        <v>1402</v>
      </c>
      <c r="Y1055" s="313" t="s">
        <v>2447</v>
      </c>
      <c r="Z1055" s="313" t="s">
        <v>1541</v>
      </c>
      <c r="AA1055" s="295">
        <f t="shared" si="79"/>
        <v>23.618556000000002</v>
      </c>
      <c r="AB1055" s="315">
        <v>23618556</v>
      </c>
      <c r="AC1055" s="305">
        <v>57436461</v>
      </c>
      <c r="AD1055" s="295">
        <f t="shared" si="111"/>
        <v>18.600000000000001</v>
      </c>
      <c r="AE1055" s="305">
        <v>18600000</v>
      </c>
      <c r="AF1055" s="306">
        <f t="shared" si="101"/>
        <v>0.40721648275862071</v>
      </c>
      <c r="AG1055" s="304"/>
      <c r="AH1055" s="304"/>
      <c r="AI1055" s="323" t="s">
        <v>4107</v>
      </c>
      <c r="AJ1055" s="302"/>
    </row>
    <row r="1056" spans="1:36">
      <c r="A1056" s="342" t="s">
        <v>4539</v>
      </c>
      <c r="B1056" s="315">
        <f t="shared" si="72"/>
        <v>47.275694999999999</v>
      </c>
      <c r="C1056" s="293">
        <f t="shared" si="87"/>
        <v>0.78792825</v>
      </c>
      <c r="D1056" s="294">
        <f t="shared" si="2"/>
        <v>0.78792825</v>
      </c>
      <c r="E1056" s="295">
        <v>60</v>
      </c>
      <c r="F1056" s="295">
        <f t="shared" si="74"/>
        <v>7.6961339999999998</v>
      </c>
      <c r="G1056" s="297">
        <f t="shared" si="4"/>
        <v>0.16279261468287246</v>
      </c>
      <c r="H1056" s="296">
        <f t="shared" si="5"/>
        <v>39.579560999999998</v>
      </c>
      <c r="I1056" s="298">
        <f t="shared" si="96"/>
        <v>0.83720738531712757</v>
      </c>
      <c r="J1056" s="315">
        <f t="shared" si="110"/>
        <v>47275695</v>
      </c>
      <c r="K1056" s="302">
        <v>2015</v>
      </c>
      <c r="L1056" s="300" t="s">
        <v>18</v>
      </c>
      <c r="M1056" s="316"/>
      <c r="N1056" s="316"/>
      <c r="O1056" s="316"/>
      <c r="P1056" s="316">
        <v>12</v>
      </c>
      <c r="Q1056" s="302">
        <v>27</v>
      </c>
      <c r="R1056" s="341">
        <f t="shared" si="89"/>
        <v>19.5</v>
      </c>
      <c r="S1056" s="340">
        <v>30</v>
      </c>
      <c r="T1056" s="302">
        <v>32</v>
      </c>
      <c r="U1056" s="311">
        <f t="shared" si="98"/>
        <v>-2</v>
      </c>
      <c r="V1056" s="302">
        <f t="shared" si="99"/>
        <v>31</v>
      </c>
      <c r="W1056" s="311">
        <f t="shared" si="100"/>
        <v>-11.5</v>
      </c>
      <c r="X1056" s="313" t="s">
        <v>1609</v>
      </c>
      <c r="Y1056" s="313" t="s">
        <v>1842</v>
      </c>
      <c r="Z1056" s="313" t="s">
        <v>1541</v>
      </c>
      <c r="AA1056" s="295">
        <f t="shared" si="79"/>
        <v>4.2005860000000004</v>
      </c>
      <c r="AB1056" s="315">
        <v>4200586</v>
      </c>
      <c r="AC1056" s="305">
        <v>7696134</v>
      </c>
      <c r="AD1056" s="295">
        <f t="shared" si="111"/>
        <v>39.579560999999998</v>
      </c>
      <c r="AE1056" s="305">
        <v>39579561</v>
      </c>
      <c r="AF1056" s="306">
        <f t="shared" si="101"/>
        <v>7.0009766666666667E-2</v>
      </c>
      <c r="AG1056" s="304"/>
      <c r="AH1056" s="304"/>
      <c r="AI1056" s="323" t="s">
        <v>4540</v>
      </c>
      <c r="AJ1056" s="302"/>
    </row>
    <row r="1057" spans="1:36">
      <c r="A1057" s="338" t="s">
        <v>572</v>
      </c>
      <c r="B1057" s="315">
        <f t="shared" si="72"/>
        <v>298.45396599999998</v>
      </c>
      <c r="C1057" s="293">
        <f t="shared" si="87"/>
        <v>4.8926879672131145</v>
      </c>
      <c r="D1057" s="294">
        <f t="shared" si="2"/>
        <v>4.8926879672131145</v>
      </c>
      <c r="E1057" s="296">
        <v>61</v>
      </c>
      <c r="F1057" s="295">
        <f t="shared" si="74"/>
        <v>79.809642999999994</v>
      </c>
      <c r="G1057" s="297">
        <f t="shared" si="4"/>
        <v>0.26741022767980238</v>
      </c>
      <c r="H1057" s="296">
        <f t="shared" si="5"/>
        <v>218.64432299999999</v>
      </c>
      <c r="I1057" s="298">
        <f t="shared" si="96"/>
        <v>0.73258977232019762</v>
      </c>
      <c r="J1057" s="315">
        <f t="shared" si="110"/>
        <v>298453966</v>
      </c>
      <c r="K1057" s="302">
        <v>2015</v>
      </c>
      <c r="L1057" s="300" t="s">
        <v>18</v>
      </c>
      <c r="M1057" s="316"/>
      <c r="N1057" s="316"/>
      <c r="O1057" s="316"/>
      <c r="P1057" s="316">
        <v>49</v>
      </c>
      <c r="Q1057" s="302">
        <v>43</v>
      </c>
      <c r="R1057" s="341">
        <f t="shared" si="89"/>
        <v>46</v>
      </c>
      <c r="S1057" s="311">
        <v>63</v>
      </c>
      <c r="T1057" s="302">
        <v>65</v>
      </c>
      <c r="U1057" s="311">
        <f t="shared" si="98"/>
        <v>-2</v>
      </c>
      <c r="V1057" s="302">
        <f t="shared" si="99"/>
        <v>64</v>
      </c>
      <c r="W1057" s="311">
        <f t="shared" si="100"/>
        <v>-18</v>
      </c>
      <c r="X1057" s="313" t="s">
        <v>1609</v>
      </c>
      <c r="Y1057" s="313" t="s">
        <v>2061</v>
      </c>
      <c r="Z1057" s="313" t="s">
        <v>1557</v>
      </c>
      <c r="AA1057" s="295">
        <f t="shared" si="79"/>
        <v>30.316510000000001</v>
      </c>
      <c r="AB1057" s="315">
        <v>30316510</v>
      </c>
      <c r="AC1057" s="305">
        <v>79809643</v>
      </c>
      <c r="AD1057" s="295">
        <f t="shared" si="111"/>
        <v>218.64432300000001</v>
      </c>
      <c r="AE1057" s="305">
        <v>218644323</v>
      </c>
      <c r="AF1057" s="306">
        <f t="shared" si="101"/>
        <v>0.49699196721311478</v>
      </c>
      <c r="AG1057" s="304"/>
      <c r="AH1057" s="304"/>
      <c r="AI1057" s="323" t="s">
        <v>2251</v>
      </c>
      <c r="AJ1057" s="302"/>
    </row>
    <row r="1058" spans="1:36">
      <c r="A1058" s="342" t="s">
        <v>2613</v>
      </c>
      <c r="B1058" s="315">
        <f t="shared" si="72"/>
        <v>235.66621900000001</v>
      </c>
      <c r="C1058" s="293">
        <f t="shared" si="87"/>
        <v>3.6256341384615385</v>
      </c>
      <c r="D1058" s="294">
        <f t="shared" si="2"/>
        <v>3.6256341384615385</v>
      </c>
      <c r="E1058" s="296">
        <v>65</v>
      </c>
      <c r="F1058" s="295">
        <f t="shared" si="74"/>
        <v>110.825712</v>
      </c>
      <c r="G1058" s="297">
        <f t="shared" si="4"/>
        <v>0.4702655835455144</v>
      </c>
      <c r="H1058" s="296">
        <f t="shared" si="5"/>
        <v>124.84050700000002</v>
      </c>
      <c r="I1058" s="298">
        <f t="shared" si="96"/>
        <v>0.5297344164544856</v>
      </c>
      <c r="J1058" s="315">
        <f>SUM(AC1058+(AD1058*1000000))</f>
        <v>235666219</v>
      </c>
      <c r="K1058" s="302">
        <v>2015</v>
      </c>
      <c r="L1058" s="300" t="s">
        <v>18</v>
      </c>
      <c r="M1058" s="316"/>
      <c r="N1058" s="316"/>
      <c r="O1058" s="316"/>
      <c r="P1058" s="316">
        <v>93</v>
      </c>
      <c r="Q1058" s="302">
        <v>75</v>
      </c>
      <c r="R1058" s="351">
        <f t="shared" si="89"/>
        <v>84</v>
      </c>
      <c r="S1058" s="302">
        <v>81</v>
      </c>
      <c r="T1058" s="302">
        <v>58</v>
      </c>
      <c r="U1058" s="343">
        <f t="shared" si="98"/>
        <v>23</v>
      </c>
      <c r="V1058" s="328">
        <f t="shared" si="99"/>
        <v>69.5</v>
      </c>
      <c r="W1058" s="343">
        <f t="shared" si="100"/>
        <v>14.5</v>
      </c>
      <c r="X1058" s="313" t="s">
        <v>1550</v>
      </c>
      <c r="Y1058" s="313" t="s">
        <v>1550</v>
      </c>
      <c r="Z1058" s="313" t="s">
        <v>1547</v>
      </c>
      <c r="AA1058" s="295">
        <f t="shared" si="79"/>
        <v>29.085719000000001</v>
      </c>
      <c r="AB1058" s="315">
        <v>29085719</v>
      </c>
      <c r="AC1058" s="305">
        <v>110825712</v>
      </c>
      <c r="AD1058" s="295">
        <f t="shared" si="111"/>
        <v>124.840507</v>
      </c>
      <c r="AE1058" s="305">
        <v>124840507</v>
      </c>
      <c r="AF1058" s="306">
        <f t="shared" si="101"/>
        <v>0.4474726</v>
      </c>
      <c r="AG1058" s="304"/>
      <c r="AH1058" s="304"/>
      <c r="AI1058" s="323" t="s">
        <v>2614</v>
      </c>
      <c r="AJ1058" s="302"/>
    </row>
    <row r="1059" spans="1:36">
      <c r="A1059" s="352" t="s">
        <v>3907</v>
      </c>
      <c r="B1059" s="292">
        <f t="shared" si="72"/>
        <v>101.13405899999999</v>
      </c>
      <c r="C1059" s="293">
        <f t="shared" si="87"/>
        <v>1.5559086</v>
      </c>
      <c r="D1059" s="294">
        <f t="shared" si="2"/>
        <v>1.5559086</v>
      </c>
      <c r="E1059" s="295">
        <v>65</v>
      </c>
      <c r="F1059" s="296">
        <f t="shared" si="74"/>
        <v>56.451231999999997</v>
      </c>
      <c r="G1059" s="297">
        <f t="shared" si="4"/>
        <v>0.55818220447376687</v>
      </c>
      <c r="H1059" s="296">
        <f t="shared" si="5"/>
        <v>44.682827000000003</v>
      </c>
      <c r="I1059" s="353">
        <f>AE1059/J1059</f>
        <v>0.44181779552623318</v>
      </c>
      <c r="J1059" s="292">
        <f>AE1059+AC1059</f>
        <v>101134059</v>
      </c>
      <c r="K1059" s="311">
        <v>2015</v>
      </c>
      <c r="L1059" s="300" t="s">
        <v>18</v>
      </c>
      <c r="M1059" s="345"/>
      <c r="N1059" s="345"/>
      <c r="O1059" s="345"/>
      <c r="P1059" s="345">
        <v>60</v>
      </c>
      <c r="Q1059" s="311">
        <v>56</v>
      </c>
      <c r="R1059" s="354">
        <f t="shared" si="89"/>
        <v>58</v>
      </c>
      <c r="S1059" s="311">
        <v>57</v>
      </c>
      <c r="T1059" s="311">
        <v>65</v>
      </c>
      <c r="U1059" s="305">
        <f t="shared" si="98"/>
        <v>-8</v>
      </c>
      <c r="V1059" s="311">
        <f t="shared" si="99"/>
        <v>61</v>
      </c>
      <c r="W1059" s="347">
        <f t="shared" si="100"/>
        <v>-3</v>
      </c>
      <c r="X1059" s="319" t="s">
        <v>1554</v>
      </c>
      <c r="Y1059" s="319" t="s">
        <v>1554</v>
      </c>
      <c r="Z1059" s="319" t="s">
        <v>1547</v>
      </c>
      <c r="AA1059" s="294">
        <f t="shared" si="79"/>
        <v>17.015167999999999</v>
      </c>
      <c r="AB1059" s="305">
        <v>17015168</v>
      </c>
      <c r="AC1059" s="305">
        <v>56451232</v>
      </c>
      <c r="AD1059" s="294">
        <f t="shared" si="111"/>
        <v>44.682827000000003</v>
      </c>
      <c r="AE1059" s="292">
        <v>44682827</v>
      </c>
      <c r="AF1059" s="353">
        <f>AB1059/(E1059*1000000)</f>
        <v>0.26177181538461536</v>
      </c>
      <c r="AG1059" s="304"/>
      <c r="AH1059" s="304"/>
      <c r="AI1059" s="323" t="s">
        <v>3908</v>
      </c>
      <c r="AJ1059" s="304"/>
    </row>
    <row r="1060" spans="1:36">
      <c r="A1060" s="342" t="s">
        <v>2850</v>
      </c>
      <c r="B1060" s="315">
        <f t="shared" si="72"/>
        <v>213.73478299999999</v>
      </c>
      <c r="C1060" s="293">
        <f t="shared" si="87"/>
        <v>3.1431585735294116</v>
      </c>
      <c r="D1060" s="294">
        <f t="shared" si="2"/>
        <v>3.1431585735294116</v>
      </c>
      <c r="E1060" s="296">
        <v>68</v>
      </c>
      <c r="F1060" s="295">
        <f t="shared" si="74"/>
        <v>81.284829999999999</v>
      </c>
      <c r="G1060" s="297">
        <f t="shared" si="4"/>
        <v>0.38030698073134872</v>
      </c>
      <c r="H1060" s="296">
        <f t="shared" si="5"/>
        <v>132.44995299999999</v>
      </c>
      <c r="I1060" s="298">
        <f t="shared" ref="I1060:I1072" si="112">(AE1060/J1060)</f>
        <v>0.61969301926865128</v>
      </c>
      <c r="J1060" s="315">
        <f t="shared" ref="J1060:J1072" si="113">SUM(AC1060+(AD1060*1000000))</f>
        <v>213734783</v>
      </c>
      <c r="K1060" s="302">
        <v>2015</v>
      </c>
      <c r="L1060" s="300" t="s">
        <v>18</v>
      </c>
      <c r="M1060" s="316"/>
      <c r="N1060" s="316"/>
      <c r="O1060" s="316"/>
      <c r="P1060" s="316">
        <v>46</v>
      </c>
      <c r="Q1060" s="302">
        <v>48</v>
      </c>
      <c r="R1060" s="351">
        <f t="shared" si="89"/>
        <v>47</v>
      </c>
      <c r="S1060" s="311">
        <v>57</v>
      </c>
      <c r="T1060" s="302">
        <v>64</v>
      </c>
      <c r="U1060" s="343">
        <f t="shared" si="98"/>
        <v>-7</v>
      </c>
      <c r="V1060" s="328">
        <f t="shared" si="99"/>
        <v>60.5</v>
      </c>
      <c r="W1060" s="343">
        <f t="shared" si="100"/>
        <v>-13.5</v>
      </c>
      <c r="X1060" s="313" t="s">
        <v>1550</v>
      </c>
      <c r="Y1060" s="313" t="s">
        <v>1550</v>
      </c>
      <c r="Z1060" s="313" t="s">
        <v>1557</v>
      </c>
      <c r="AA1060" s="295">
        <f t="shared" si="79"/>
        <v>33.507869999999997</v>
      </c>
      <c r="AB1060" s="315">
        <v>33507870</v>
      </c>
      <c r="AC1060" s="305">
        <v>81284830</v>
      </c>
      <c r="AD1060" s="295">
        <f t="shared" si="111"/>
        <v>132.44995299999999</v>
      </c>
      <c r="AE1060" s="305">
        <v>132449953</v>
      </c>
      <c r="AF1060" s="306">
        <f t="shared" ref="AF1060:AF1072" si="114">SUM(AA1060/E1060)</f>
        <v>0.49276279411764701</v>
      </c>
      <c r="AG1060" s="304"/>
      <c r="AH1060" s="304"/>
      <c r="AI1060" s="323" t="s">
        <v>2851</v>
      </c>
      <c r="AJ1060" s="302"/>
    </row>
    <row r="1061" spans="1:36">
      <c r="A1061" s="342" t="s">
        <v>4227</v>
      </c>
      <c r="B1061" s="315">
        <f t="shared" si="72"/>
        <v>82.371718999999999</v>
      </c>
      <c r="C1061" s="293">
        <f t="shared" si="87"/>
        <v>1.1767388428571428</v>
      </c>
      <c r="D1061" s="294">
        <f t="shared" si="2"/>
        <v>1.1767388428571428</v>
      </c>
      <c r="E1061" s="296">
        <v>70</v>
      </c>
      <c r="F1061" s="295">
        <f t="shared" si="74"/>
        <v>23.520164999999999</v>
      </c>
      <c r="G1061" s="297">
        <f t="shared" si="4"/>
        <v>0.28553689646807057</v>
      </c>
      <c r="H1061" s="296">
        <f t="shared" si="5"/>
        <v>58.851554</v>
      </c>
      <c r="I1061" s="298">
        <f t="shared" si="112"/>
        <v>0.71446310353192943</v>
      </c>
      <c r="J1061" s="315">
        <f t="shared" si="113"/>
        <v>82371719</v>
      </c>
      <c r="K1061" s="302">
        <v>2015</v>
      </c>
      <c r="L1061" s="300" t="s">
        <v>18</v>
      </c>
      <c r="M1061" s="316"/>
      <c r="N1061" s="316"/>
      <c r="O1061" s="316"/>
      <c r="P1061" s="316">
        <v>16</v>
      </c>
      <c r="Q1061" s="302">
        <v>35</v>
      </c>
      <c r="R1061" s="351">
        <f t="shared" si="89"/>
        <v>25.5</v>
      </c>
      <c r="S1061" s="311">
        <v>50</v>
      </c>
      <c r="T1061" s="302">
        <v>47</v>
      </c>
      <c r="U1061" s="343">
        <f t="shared" si="98"/>
        <v>3</v>
      </c>
      <c r="V1061" s="328">
        <f t="shared" si="99"/>
        <v>48.5</v>
      </c>
      <c r="W1061" s="343">
        <f t="shared" si="100"/>
        <v>-23</v>
      </c>
      <c r="X1061" s="313" t="s">
        <v>1609</v>
      </c>
      <c r="Y1061" s="313" t="s">
        <v>1987</v>
      </c>
      <c r="Z1061" s="313" t="s">
        <v>1547</v>
      </c>
      <c r="AA1061" s="295">
        <f t="shared" si="79"/>
        <v>10.812861</v>
      </c>
      <c r="AB1061" s="315">
        <v>10812861</v>
      </c>
      <c r="AC1061" s="305">
        <v>23520165</v>
      </c>
      <c r="AD1061" s="295">
        <f t="shared" si="111"/>
        <v>58.851554</v>
      </c>
      <c r="AE1061" s="305">
        <v>58851554</v>
      </c>
      <c r="AF1061" s="306">
        <f t="shared" si="114"/>
        <v>0.15446944285714284</v>
      </c>
      <c r="AG1061" s="304"/>
      <c r="AH1061" s="304"/>
      <c r="AI1061" s="323" t="s">
        <v>4228</v>
      </c>
      <c r="AJ1061" s="302"/>
    </row>
    <row r="1062" spans="1:36">
      <c r="A1062" s="342" t="s">
        <v>4867</v>
      </c>
      <c r="B1062" s="315">
        <f t="shared" si="72"/>
        <v>17.752939999999999</v>
      </c>
      <c r="C1062" s="293">
        <f t="shared" si="87"/>
        <v>0.25361342857142855</v>
      </c>
      <c r="D1062" s="294">
        <f t="shared" si="2"/>
        <v>0.25361342857142855</v>
      </c>
      <c r="E1062" s="296">
        <v>70</v>
      </c>
      <c r="F1062" s="295">
        <f t="shared" si="74"/>
        <v>7.8893950000000004</v>
      </c>
      <c r="G1062" s="297">
        <f t="shared" si="4"/>
        <v>0.44439935019213722</v>
      </c>
      <c r="H1062" s="296">
        <f t="shared" si="5"/>
        <v>9.8635450000000002</v>
      </c>
      <c r="I1062" s="298">
        <f t="shared" si="112"/>
        <v>0.55560064980786283</v>
      </c>
      <c r="J1062" s="315">
        <f t="shared" si="113"/>
        <v>17752940</v>
      </c>
      <c r="K1062" s="302">
        <v>2015</v>
      </c>
      <c r="L1062" s="300" t="s">
        <v>18</v>
      </c>
      <c r="M1062" s="316"/>
      <c r="N1062" s="316"/>
      <c r="O1062" s="316"/>
      <c r="P1062" s="316">
        <v>34</v>
      </c>
      <c r="Q1062" s="302">
        <v>51</v>
      </c>
      <c r="R1062" s="341">
        <f t="shared" si="89"/>
        <v>42.5</v>
      </c>
      <c r="S1062" s="311">
        <v>25</v>
      </c>
      <c r="T1062" s="302">
        <v>53</v>
      </c>
      <c r="U1062" s="311">
        <f t="shared" si="98"/>
        <v>-28</v>
      </c>
      <c r="V1062" s="302">
        <f t="shared" si="99"/>
        <v>39</v>
      </c>
      <c r="W1062" s="311">
        <f t="shared" si="100"/>
        <v>3.5</v>
      </c>
      <c r="X1062" s="319" t="s">
        <v>1534</v>
      </c>
      <c r="Y1062" s="313" t="s">
        <v>1534</v>
      </c>
      <c r="Z1062" s="313" t="s">
        <v>1547</v>
      </c>
      <c r="AA1062" s="295">
        <f t="shared" si="79"/>
        <v>3.901815</v>
      </c>
      <c r="AB1062" s="315">
        <v>3901815</v>
      </c>
      <c r="AC1062" s="305">
        <v>7889395</v>
      </c>
      <c r="AD1062" s="295">
        <f t="shared" si="111"/>
        <v>9.8635450000000002</v>
      </c>
      <c r="AE1062" s="305">
        <v>9863545</v>
      </c>
      <c r="AF1062" s="306">
        <f t="shared" si="114"/>
        <v>5.5740214285714289E-2</v>
      </c>
      <c r="AG1062" s="304"/>
      <c r="AH1062" s="304"/>
      <c r="AI1062" s="323" t="s">
        <v>4868</v>
      </c>
      <c r="AJ1062" s="302"/>
    </row>
    <row r="1063" spans="1:36">
      <c r="A1063" s="338" t="s">
        <v>602</v>
      </c>
      <c r="B1063" s="315">
        <f t="shared" si="72"/>
        <v>1156.469697</v>
      </c>
      <c r="C1063" s="293">
        <f t="shared" si="87"/>
        <v>15.627968878378379</v>
      </c>
      <c r="D1063" s="294">
        <f t="shared" si="2"/>
        <v>15.627968878378379</v>
      </c>
      <c r="E1063" s="296">
        <v>74</v>
      </c>
      <c r="F1063" s="295">
        <f t="shared" si="74"/>
        <v>335.24045000000001</v>
      </c>
      <c r="G1063" s="297">
        <f t="shared" si="4"/>
        <v>0.28988260640953051</v>
      </c>
      <c r="H1063" s="296">
        <f t="shared" si="5"/>
        <v>821.2292470000001</v>
      </c>
      <c r="I1063" s="298">
        <f t="shared" si="112"/>
        <v>0.71011739359046955</v>
      </c>
      <c r="J1063" s="315">
        <f t="shared" si="113"/>
        <v>1156469697</v>
      </c>
      <c r="K1063" s="302">
        <v>2015</v>
      </c>
      <c r="L1063" s="300" t="s">
        <v>18</v>
      </c>
      <c r="M1063" s="316"/>
      <c r="N1063" s="316"/>
      <c r="O1063" s="316"/>
      <c r="P1063" s="316">
        <v>54</v>
      </c>
      <c r="Q1063" s="302">
        <v>56</v>
      </c>
      <c r="R1063" s="351">
        <f t="shared" si="89"/>
        <v>55</v>
      </c>
      <c r="S1063" s="302">
        <v>51</v>
      </c>
      <c r="T1063" s="302">
        <v>58</v>
      </c>
      <c r="U1063" s="305">
        <f t="shared" si="98"/>
        <v>-7</v>
      </c>
      <c r="V1063" s="302">
        <f t="shared" si="99"/>
        <v>54.5</v>
      </c>
      <c r="W1063" s="347">
        <f t="shared" si="100"/>
        <v>0.5</v>
      </c>
      <c r="X1063" s="313" t="s">
        <v>1601</v>
      </c>
      <c r="Y1063" s="313" t="s">
        <v>1601</v>
      </c>
      <c r="Z1063" s="313" t="s">
        <v>1557</v>
      </c>
      <c r="AA1063" s="295">
        <f t="shared" si="79"/>
        <v>115.718405</v>
      </c>
      <c r="AB1063" s="315">
        <v>115718405</v>
      </c>
      <c r="AC1063" s="305">
        <v>335240450</v>
      </c>
      <c r="AD1063" s="295">
        <f t="shared" si="111"/>
        <v>821.22924699999999</v>
      </c>
      <c r="AE1063" s="305">
        <v>821229247</v>
      </c>
      <c r="AF1063" s="306">
        <f t="shared" si="114"/>
        <v>1.5637622297297298</v>
      </c>
      <c r="AG1063" s="304"/>
      <c r="AH1063" s="304"/>
      <c r="AI1063" s="323" t="s">
        <v>1695</v>
      </c>
      <c r="AJ1063" s="302"/>
    </row>
    <row r="1064" spans="1:36">
      <c r="A1064" s="355" t="s">
        <v>2376</v>
      </c>
      <c r="B1064" s="315">
        <f t="shared" si="72"/>
        <v>315.94503200000003</v>
      </c>
      <c r="C1064" s="293">
        <f t="shared" si="87"/>
        <v>4.2695274594594599</v>
      </c>
      <c r="D1064" s="294">
        <f t="shared" si="2"/>
        <v>4.2695274594594599</v>
      </c>
      <c r="E1064" s="296">
        <v>74</v>
      </c>
      <c r="F1064" s="295">
        <f t="shared" si="74"/>
        <v>162.994032</v>
      </c>
      <c r="G1064" s="297">
        <f t="shared" si="4"/>
        <v>0.51589363810601074</v>
      </c>
      <c r="H1064" s="296">
        <f t="shared" si="5"/>
        <v>152.95100000000002</v>
      </c>
      <c r="I1064" s="298">
        <f t="shared" si="112"/>
        <v>0.4841063618939892</v>
      </c>
      <c r="J1064" s="315">
        <f t="shared" si="113"/>
        <v>315945032</v>
      </c>
      <c r="K1064" s="302">
        <v>2015</v>
      </c>
      <c r="L1064" s="300" t="s">
        <v>18</v>
      </c>
      <c r="M1064" s="316"/>
      <c r="N1064" s="316"/>
      <c r="O1064" s="316"/>
      <c r="P1064" s="316">
        <v>78</v>
      </c>
      <c r="Q1064" s="302">
        <v>62</v>
      </c>
      <c r="R1064" s="341">
        <f t="shared" si="89"/>
        <v>70</v>
      </c>
      <c r="S1064" s="302">
        <v>55</v>
      </c>
      <c r="T1064" s="302">
        <v>67</v>
      </c>
      <c r="U1064" s="311">
        <f t="shared" si="98"/>
        <v>-12</v>
      </c>
      <c r="V1064" s="302">
        <f t="shared" si="99"/>
        <v>61</v>
      </c>
      <c r="W1064" s="311">
        <f t="shared" si="100"/>
        <v>9</v>
      </c>
      <c r="X1064" s="313" t="s">
        <v>1601</v>
      </c>
      <c r="Y1064" s="313" t="s">
        <v>1601</v>
      </c>
      <c r="Z1064" s="313" t="s">
        <v>1541</v>
      </c>
      <c r="AA1064" s="295">
        <f t="shared" si="79"/>
        <v>55.365012</v>
      </c>
      <c r="AB1064" s="315">
        <v>55365012</v>
      </c>
      <c r="AC1064" s="305">
        <v>162994032</v>
      </c>
      <c r="AD1064" s="295">
        <f t="shared" si="111"/>
        <v>152.95099999999999</v>
      </c>
      <c r="AE1064" s="305">
        <v>152951000</v>
      </c>
      <c r="AF1064" s="306">
        <f t="shared" si="114"/>
        <v>0.74817583783783781</v>
      </c>
      <c r="AG1064" s="304"/>
      <c r="AH1064" s="304"/>
      <c r="AI1064" s="323" t="s">
        <v>2377</v>
      </c>
      <c r="AJ1064" s="302"/>
    </row>
    <row r="1065" spans="1:36">
      <c r="A1065" s="342" t="s">
        <v>4088</v>
      </c>
      <c r="B1065" s="315">
        <f t="shared" si="72"/>
        <v>100.545109</v>
      </c>
      <c r="C1065" s="293">
        <f t="shared" si="87"/>
        <v>1.3406014533333332</v>
      </c>
      <c r="D1065" s="294">
        <f t="shared" si="2"/>
        <v>1.3406014533333332</v>
      </c>
      <c r="E1065" s="296">
        <v>75</v>
      </c>
      <c r="F1065" s="295">
        <f t="shared" si="74"/>
        <v>45.445109000000002</v>
      </c>
      <c r="G1065" s="297">
        <f t="shared" si="4"/>
        <v>0.45198726673019973</v>
      </c>
      <c r="H1065" s="296">
        <f t="shared" si="5"/>
        <v>55.1</v>
      </c>
      <c r="I1065" s="298">
        <f t="shared" si="112"/>
        <v>0.54801273326980038</v>
      </c>
      <c r="J1065" s="315">
        <f t="shared" si="113"/>
        <v>100545109</v>
      </c>
      <c r="K1065" s="302">
        <v>2015</v>
      </c>
      <c r="L1065" s="300" t="s">
        <v>18</v>
      </c>
      <c r="M1065" s="316"/>
      <c r="N1065" s="316"/>
      <c r="O1065" s="316"/>
      <c r="P1065" s="316">
        <v>68</v>
      </c>
      <c r="Q1065" s="302">
        <v>55</v>
      </c>
      <c r="R1065" s="351">
        <f t="shared" si="89"/>
        <v>61.5</v>
      </c>
      <c r="S1065" s="340">
        <v>79</v>
      </c>
      <c r="T1065" s="302">
        <v>78</v>
      </c>
      <c r="U1065" s="343">
        <f t="shared" si="98"/>
        <v>1</v>
      </c>
      <c r="V1065" s="328">
        <f t="shared" si="99"/>
        <v>78.5</v>
      </c>
      <c r="W1065" s="343">
        <f t="shared" si="100"/>
        <v>-17</v>
      </c>
      <c r="X1065" s="313" t="s">
        <v>1609</v>
      </c>
      <c r="Y1065" s="313" t="s">
        <v>1609</v>
      </c>
      <c r="Z1065" s="313" t="s">
        <v>1541</v>
      </c>
      <c r="AA1065" s="295">
        <f t="shared" si="79"/>
        <v>13.421036000000001</v>
      </c>
      <c r="AB1065" s="315">
        <v>13421036</v>
      </c>
      <c r="AC1065" s="305">
        <v>45445109</v>
      </c>
      <c r="AD1065" s="295">
        <f t="shared" si="111"/>
        <v>55.1</v>
      </c>
      <c r="AE1065" s="305">
        <v>55100000</v>
      </c>
      <c r="AF1065" s="306">
        <f t="shared" si="114"/>
        <v>0.17894714666666667</v>
      </c>
      <c r="AG1065" s="304"/>
      <c r="AH1065" s="304"/>
      <c r="AI1065" s="323" t="s">
        <v>4089</v>
      </c>
      <c r="AJ1065" s="302"/>
    </row>
    <row r="1066" spans="1:36">
      <c r="A1066" s="355" t="s">
        <v>368</v>
      </c>
      <c r="B1066" s="315">
        <f t="shared" si="72"/>
        <v>374.06140299999998</v>
      </c>
      <c r="C1066" s="293">
        <f t="shared" si="87"/>
        <v>4.6757675374999996</v>
      </c>
      <c r="D1066" s="294">
        <f t="shared" si="2"/>
        <v>4.6757675374999996</v>
      </c>
      <c r="E1066" s="296">
        <v>80</v>
      </c>
      <c r="F1066" s="295">
        <f t="shared" si="74"/>
        <v>156.46140299999999</v>
      </c>
      <c r="G1066" s="297">
        <f t="shared" si="4"/>
        <v>0.41827732491288333</v>
      </c>
      <c r="H1066" s="296">
        <f t="shared" si="5"/>
        <v>217.59999999999997</v>
      </c>
      <c r="I1066" s="298">
        <f t="shared" si="112"/>
        <v>0.58172267508711661</v>
      </c>
      <c r="J1066" s="315">
        <f t="shared" si="113"/>
        <v>374061403</v>
      </c>
      <c r="K1066" s="302">
        <v>2015</v>
      </c>
      <c r="L1066" s="300" t="s">
        <v>18</v>
      </c>
      <c r="M1066" s="316"/>
      <c r="N1066" s="316"/>
      <c r="O1066" s="316"/>
      <c r="P1066" s="316">
        <v>51</v>
      </c>
      <c r="Q1066" s="302">
        <v>44</v>
      </c>
      <c r="R1066" s="341">
        <f t="shared" si="89"/>
        <v>47.5</v>
      </c>
      <c r="S1066" s="302">
        <v>71</v>
      </c>
      <c r="T1066" s="302">
        <v>74</v>
      </c>
      <c r="U1066" s="311">
        <f t="shared" si="98"/>
        <v>-3</v>
      </c>
      <c r="V1066" s="302">
        <f t="shared" si="99"/>
        <v>72.5</v>
      </c>
      <c r="W1066" s="311">
        <f t="shared" si="100"/>
        <v>-25</v>
      </c>
      <c r="X1066" s="313" t="s">
        <v>1601</v>
      </c>
      <c r="Y1066" s="313" t="s">
        <v>1601</v>
      </c>
      <c r="Z1066" s="313" t="s">
        <v>1557</v>
      </c>
      <c r="AA1066" s="295">
        <f t="shared" si="79"/>
        <v>48.464322000000003</v>
      </c>
      <c r="AB1066" s="315">
        <v>48464322</v>
      </c>
      <c r="AC1066" s="305">
        <v>156461403</v>
      </c>
      <c r="AD1066" s="295">
        <f t="shared" si="111"/>
        <v>217.6</v>
      </c>
      <c r="AE1066" s="305">
        <v>217600000</v>
      </c>
      <c r="AF1066" s="306">
        <f t="shared" si="114"/>
        <v>0.60580402500000008</v>
      </c>
      <c r="AG1066" s="304"/>
      <c r="AH1066" s="304"/>
      <c r="AI1066" s="323" t="s">
        <v>2290</v>
      </c>
      <c r="AJ1066" s="302"/>
    </row>
    <row r="1067" spans="1:36">
      <c r="A1067" s="342" t="s">
        <v>3037</v>
      </c>
      <c r="B1067" s="315">
        <f t="shared" si="72"/>
        <v>243.56689</v>
      </c>
      <c r="C1067" s="293">
        <f t="shared" si="87"/>
        <v>2.7678055681818181</v>
      </c>
      <c r="D1067" s="294">
        <f t="shared" si="2"/>
        <v>2.7678055681818181</v>
      </c>
      <c r="E1067" s="296">
        <v>88</v>
      </c>
      <c r="F1067" s="295">
        <f t="shared" si="74"/>
        <v>78.747585000000001</v>
      </c>
      <c r="G1067" s="297">
        <f t="shared" si="4"/>
        <v>0.3233098924077899</v>
      </c>
      <c r="H1067" s="296">
        <f t="shared" si="5"/>
        <v>164.81930499999999</v>
      </c>
      <c r="I1067" s="298">
        <f t="shared" si="112"/>
        <v>0.67669010759221004</v>
      </c>
      <c r="J1067" s="315">
        <f t="shared" si="113"/>
        <v>243566890</v>
      </c>
      <c r="K1067" s="302">
        <v>2015</v>
      </c>
      <c r="L1067" s="300" t="s">
        <v>18</v>
      </c>
      <c r="M1067" s="316"/>
      <c r="N1067" s="316"/>
      <c r="O1067" s="316"/>
      <c r="P1067" s="316">
        <v>17</v>
      </c>
      <c r="Q1067" s="302">
        <v>27</v>
      </c>
      <c r="R1067" s="341">
        <f t="shared" si="89"/>
        <v>22</v>
      </c>
      <c r="S1067" s="311">
        <v>51</v>
      </c>
      <c r="T1067" s="302">
        <v>53</v>
      </c>
      <c r="U1067" s="311">
        <f t="shared" si="98"/>
        <v>-2</v>
      </c>
      <c r="V1067" s="302">
        <f t="shared" si="99"/>
        <v>52</v>
      </c>
      <c r="W1067" s="311">
        <f t="shared" si="100"/>
        <v>-30</v>
      </c>
      <c r="X1067" s="313" t="s">
        <v>1609</v>
      </c>
      <c r="Y1067" s="313" t="s">
        <v>1842</v>
      </c>
      <c r="Z1067" s="313" t="s">
        <v>1541</v>
      </c>
      <c r="AA1067" s="295">
        <f t="shared" si="79"/>
        <v>24.011616</v>
      </c>
      <c r="AB1067" s="315">
        <v>24011616</v>
      </c>
      <c r="AC1067" s="305">
        <v>78747585</v>
      </c>
      <c r="AD1067" s="295">
        <f t="shared" si="111"/>
        <v>164.81930500000001</v>
      </c>
      <c r="AE1067" s="305">
        <v>164819305</v>
      </c>
      <c r="AF1067" s="306">
        <f t="shared" si="114"/>
        <v>0.27285927272727273</v>
      </c>
      <c r="AG1067" s="304"/>
      <c r="AH1067" s="304"/>
      <c r="AI1067" s="323" t="s">
        <v>3038</v>
      </c>
      <c r="AJ1067" s="302"/>
    </row>
    <row r="1068" spans="1:36">
      <c r="A1068" s="342" t="s">
        <v>3160</v>
      </c>
      <c r="B1068" s="315">
        <f t="shared" si="72"/>
        <v>234.79863599999999</v>
      </c>
      <c r="C1068" s="293">
        <f t="shared" si="87"/>
        <v>2.6088737333333332</v>
      </c>
      <c r="D1068" s="294">
        <f t="shared" si="2"/>
        <v>2.6088737333333332</v>
      </c>
      <c r="E1068" s="296">
        <v>90</v>
      </c>
      <c r="F1068" s="295">
        <f t="shared" si="74"/>
        <v>85.886987000000005</v>
      </c>
      <c r="G1068" s="297">
        <f t="shared" si="4"/>
        <v>0.36578997418025888</v>
      </c>
      <c r="H1068" s="296">
        <f t="shared" si="5"/>
        <v>148.91164900000001</v>
      </c>
      <c r="I1068" s="298">
        <f t="shared" si="112"/>
        <v>0.63421002581974117</v>
      </c>
      <c r="J1068" s="315">
        <f t="shared" si="113"/>
        <v>234798636</v>
      </c>
      <c r="K1068" s="302">
        <v>2015</v>
      </c>
      <c r="L1068" s="300" t="s">
        <v>18</v>
      </c>
      <c r="M1068" s="316"/>
      <c r="N1068" s="316"/>
      <c r="O1068" s="316"/>
      <c r="P1068" s="316">
        <v>16</v>
      </c>
      <c r="Q1068" s="302">
        <v>33</v>
      </c>
      <c r="R1068" s="341">
        <f t="shared" si="89"/>
        <v>24.5</v>
      </c>
      <c r="S1068" s="302">
        <v>52</v>
      </c>
      <c r="T1068" s="302">
        <v>37</v>
      </c>
      <c r="U1068" s="311">
        <f t="shared" si="98"/>
        <v>15</v>
      </c>
      <c r="V1068" s="302">
        <f t="shared" si="99"/>
        <v>44.5</v>
      </c>
      <c r="W1068" s="311">
        <f t="shared" si="100"/>
        <v>-20</v>
      </c>
      <c r="X1068" s="313" t="s">
        <v>2011</v>
      </c>
      <c r="Y1068" s="313" t="s">
        <v>2012</v>
      </c>
      <c r="Z1068" s="313" t="s">
        <v>1541</v>
      </c>
      <c r="AA1068" s="295">
        <f t="shared" si="79"/>
        <v>14.287159000000001</v>
      </c>
      <c r="AB1068" s="315">
        <v>14287159</v>
      </c>
      <c r="AC1068" s="305">
        <v>85886987</v>
      </c>
      <c r="AD1068" s="295">
        <f t="shared" si="111"/>
        <v>148.91164900000001</v>
      </c>
      <c r="AE1068" s="305">
        <v>148911649</v>
      </c>
      <c r="AF1068" s="306">
        <f t="shared" si="114"/>
        <v>0.15874621111111112</v>
      </c>
      <c r="AG1068" s="304"/>
      <c r="AH1068" s="304"/>
      <c r="AI1068" s="323" t="s">
        <v>3161</v>
      </c>
      <c r="AJ1068" s="302"/>
    </row>
    <row r="1069" spans="1:36">
      <c r="A1069" s="338" t="s">
        <v>189</v>
      </c>
      <c r="B1069" s="315">
        <f t="shared" si="72"/>
        <v>542.35135300000002</v>
      </c>
      <c r="C1069" s="293">
        <f t="shared" si="87"/>
        <v>5.7089616105263161</v>
      </c>
      <c r="D1069" s="294">
        <f t="shared" si="2"/>
        <v>5.7089616105263161</v>
      </c>
      <c r="E1069" s="296">
        <v>95</v>
      </c>
      <c r="F1069" s="295">
        <f t="shared" si="74"/>
        <v>201.151353</v>
      </c>
      <c r="G1069" s="297">
        <f t="shared" si="4"/>
        <v>0.3708875286976559</v>
      </c>
      <c r="H1069" s="296">
        <f t="shared" si="5"/>
        <v>341.20000000000005</v>
      </c>
      <c r="I1069" s="298">
        <f t="shared" si="112"/>
        <v>0.62911247130234416</v>
      </c>
      <c r="J1069" s="315">
        <f t="shared" si="113"/>
        <v>542351353</v>
      </c>
      <c r="K1069" s="302">
        <v>2015</v>
      </c>
      <c r="L1069" s="300" t="s">
        <v>18</v>
      </c>
      <c r="M1069" s="316"/>
      <c r="N1069" s="316"/>
      <c r="O1069" s="316"/>
      <c r="P1069" s="316">
        <v>85</v>
      </c>
      <c r="Q1069" s="302">
        <v>67</v>
      </c>
      <c r="R1069" s="351">
        <f t="shared" si="89"/>
        <v>76</v>
      </c>
      <c r="S1069" s="302">
        <v>79</v>
      </c>
      <c r="T1069" s="302">
        <v>76</v>
      </c>
      <c r="U1069" s="305">
        <f t="shared" si="98"/>
        <v>3</v>
      </c>
      <c r="V1069" s="302">
        <f t="shared" si="99"/>
        <v>77.5</v>
      </c>
      <c r="W1069" s="347">
        <f t="shared" si="100"/>
        <v>-1.5</v>
      </c>
      <c r="X1069" s="313" t="s">
        <v>1757</v>
      </c>
      <c r="Y1069" s="313" t="s">
        <v>1757</v>
      </c>
      <c r="Z1069" s="313" t="s">
        <v>1541</v>
      </c>
      <c r="AA1069" s="295">
        <f t="shared" si="79"/>
        <v>67.877360999999993</v>
      </c>
      <c r="AB1069" s="315">
        <v>67877361</v>
      </c>
      <c r="AC1069" s="305">
        <v>201151353</v>
      </c>
      <c r="AD1069" s="295">
        <f t="shared" si="111"/>
        <v>341.2</v>
      </c>
      <c r="AE1069" s="305">
        <v>341200000</v>
      </c>
      <c r="AF1069" s="306">
        <f t="shared" si="114"/>
        <v>0.71449853684210518</v>
      </c>
      <c r="AG1069" s="304"/>
      <c r="AH1069" s="304"/>
      <c r="AI1069" s="323" t="s">
        <v>2133</v>
      </c>
      <c r="AJ1069" s="302"/>
    </row>
    <row r="1070" spans="1:36">
      <c r="A1070" s="342" t="s">
        <v>4913</v>
      </c>
      <c r="B1070" s="315">
        <f t="shared" si="72"/>
        <v>13.529583000000001</v>
      </c>
      <c r="C1070" s="293">
        <f t="shared" si="87"/>
        <v>0.14241666315789475</v>
      </c>
      <c r="D1070" s="294">
        <f t="shared" si="2"/>
        <v>0.14241666315789475</v>
      </c>
      <c r="E1070" s="296">
        <v>95</v>
      </c>
      <c r="F1070" s="295">
        <f t="shared" si="74"/>
        <v>12.429582999999999</v>
      </c>
      <c r="G1070" s="297">
        <f t="shared" si="4"/>
        <v>0.9186966811911349</v>
      </c>
      <c r="H1070" s="296">
        <f t="shared" si="5"/>
        <v>1.1000000000000001</v>
      </c>
      <c r="I1070" s="298">
        <f t="shared" si="112"/>
        <v>8.1303318808864988E-2</v>
      </c>
      <c r="J1070" s="315">
        <f t="shared" si="113"/>
        <v>13529583</v>
      </c>
      <c r="K1070" s="302">
        <v>2015</v>
      </c>
      <c r="L1070" s="300" t="s">
        <v>18</v>
      </c>
      <c r="M1070" s="316"/>
      <c r="N1070" s="316"/>
      <c r="O1070" s="316"/>
      <c r="P1070" s="316">
        <v>17</v>
      </c>
      <c r="Q1070" s="302">
        <v>25</v>
      </c>
      <c r="R1070" s="341">
        <f t="shared" si="89"/>
        <v>21</v>
      </c>
      <c r="S1070" s="311">
        <v>50</v>
      </c>
      <c r="T1070" s="302">
        <v>51</v>
      </c>
      <c r="U1070" s="311">
        <f t="shared" si="98"/>
        <v>-1</v>
      </c>
      <c r="V1070" s="302">
        <f t="shared" si="99"/>
        <v>50.5</v>
      </c>
      <c r="W1070" s="311">
        <f t="shared" si="100"/>
        <v>-29.5</v>
      </c>
      <c r="X1070" s="313" t="s">
        <v>1601</v>
      </c>
      <c r="Y1070" s="313" t="s">
        <v>1601</v>
      </c>
      <c r="Z1070" s="313" t="s">
        <v>1547</v>
      </c>
      <c r="AA1070" s="295">
        <f t="shared" si="79"/>
        <v>5.5044409999999999</v>
      </c>
      <c r="AB1070" s="315">
        <v>5504441</v>
      </c>
      <c r="AC1070" s="305">
        <v>12429583</v>
      </c>
      <c r="AD1070" s="296">
        <v>1.1000000000000001</v>
      </c>
      <c r="AE1070" s="305">
        <f>SUM(AD1070*1000000)</f>
        <v>1100000</v>
      </c>
      <c r="AF1070" s="306">
        <f t="shared" si="114"/>
        <v>5.7941484210526313E-2</v>
      </c>
      <c r="AG1070" s="304"/>
      <c r="AH1070" s="304"/>
      <c r="AI1070" s="323" t="s">
        <v>4914</v>
      </c>
      <c r="AJ1070" s="302"/>
    </row>
    <row r="1071" spans="1:36">
      <c r="A1071" s="342" t="s">
        <v>3764</v>
      </c>
      <c r="B1071" s="315">
        <f t="shared" si="72"/>
        <v>172.34379300000001</v>
      </c>
      <c r="C1071" s="293">
        <f t="shared" si="87"/>
        <v>1.7408463939393939</v>
      </c>
      <c r="D1071" s="294">
        <f t="shared" si="2"/>
        <v>1.7408463939393939</v>
      </c>
      <c r="E1071" s="295">
        <v>99</v>
      </c>
      <c r="F1071" s="295">
        <f t="shared" si="74"/>
        <v>127.74262899999999</v>
      </c>
      <c r="G1071" s="297">
        <f t="shared" si="4"/>
        <v>0.741208179165466</v>
      </c>
      <c r="H1071" s="296">
        <f t="shared" si="5"/>
        <v>44.601163999999997</v>
      </c>
      <c r="I1071" s="298">
        <f t="shared" si="112"/>
        <v>0.25879182083453389</v>
      </c>
      <c r="J1071" s="315">
        <f t="shared" si="113"/>
        <v>172343793</v>
      </c>
      <c r="K1071" s="302">
        <v>2015</v>
      </c>
      <c r="L1071" s="300" t="s">
        <v>18</v>
      </c>
      <c r="M1071" s="316"/>
      <c r="N1071" s="316"/>
      <c r="O1071" s="316"/>
      <c r="P1071" s="316">
        <v>86</v>
      </c>
      <c r="Q1071" s="302">
        <v>67</v>
      </c>
      <c r="R1071" s="341">
        <f t="shared" si="89"/>
        <v>76.5</v>
      </c>
      <c r="S1071" s="302">
        <v>81</v>
      </c>
      <c r="T1071" s="302">
        <v>83</v>
      </c>
      <c r="U1071" s="311">
        <f t="shared" si="98"/>
        <v>-2</v>
      </c>
      <c r="V1071" s="302">
        <f t="shared" si="99"/>
        <v>82</v>
      </c>
      <c r="W1071" s="311">
        <f t="shared" si="100"/>
        <v>-5.5</v>
      </c>
      <c r="X1071" s="313" t="s">
        <v>1601</v>
      </c>
      <c r="Y1071" s="313" t="s">
        <v>1601</v>
      </c>
      <c r="Z1071" s="313" t="s">
        <v>1541</v>
      </c>
      <c r="AA1071" s="295">
        <f t="shared" si="79"/>
        <v>44.213073000000001</v>
      </c>
      <c r="AB1071" s="315">
        <v>44213073</v>
      </c>
      <c r="AC1071" s="305">
        <v>127742629</v>
      </c>
      <c r="AD1071" s="295">
        <f t="shared" ref="AD1071:AD1168" si="115">AE1071/1000000</f>
        <v>44.601163999999997</v>
      </c>
      <c r="AE1071" s="305">
        <v>44601164</v>
      </c>
      <c r="AF1071" s="306">
        <f t="shared" si="114"/>
        <v>0.446596696969697</v>
      </c>
      <c r="AG1071" s="304"/>
      <c r="AH1071" s="304"/>
      <c r="AI1071" s="323" t="s">
        <v>3765</v>
      </c>
      <c r="AJ1071" s="302"/>
    </row>
    <row r="1072" spans="1:36">
      <c r="A1072" s="342" t="s">
        <v>4475</v>
      </c>
      <c r="B1072" s="315">
        <f t="shared" si="72"/>
        <v>90.360349999999997</v>
      </c>
      <c r="C1072" s="293">
        <f t="shared" si="87"/>
        <v>0.9036035</v>
      </c>
      <c r="D1072" s="294">
        <f t="shared" si="2"/>
        <v>0.9036035</v>
      </c>
      <c r="E1072" s="296">
        <v>100</v>
      </c>
      <c r="F1072" s="295">
        <f t="shared" si="74"/>
        <v>24.760349999999999</v>
      </c>
      <c r="G1072" s="297">
        <f t="shared" si="4"/>
        <v>0.27401786292328439</v>
      </c>
      <c r="H1072" s="296">
        <f t="shared" si="5"/>
        <v>65.600000000000009</v>
      </c>
      <c r="I1072" s="298">
        <f t="shared" si="112"/>
        <v>0.72598213707671566</v>
      </c>
      <c r="J1072" s="315">
        <f t="shared" si="113"/>
        <v>90360350</v>
      </c>
      <c r="K1072" s="302">
        <v>2015</v>
      </c>
      <c r="L1072" s="300" t="s">
        <v>18</v>
      </c>
      <c r="M1072" s="316"/>
      <c r="N1072" s="316"/>
      <c r="O1072" s="316"/>
      <c r="P1072" s="316">
        <v>43</v>
      </c>
      <c r="Q1072" s="302">
        <v>47</v>
      </c>
      <c r="R1072" s="351">
        <f t="shared" si="89"/>
        <v>45</v>
      </c>
      <c r="S1072" s="341">
        <v>57</v>
      </c>
      <c r="T1072" s="302">
        <v>70</v>
      </c>
      <c r="U1072" s="343">
        <f t="shared" si="98"/>
        <v>-13</v>
      </c>
      <c r="V1072" s="328">
        <f t="shared" si="99"/>
        <v>63.5</v>
      </c>
      <c r="W1072" s="343">
        <f t="shared" si="100"/>
        <v>-18.5</v>
      </c>
      <c r="X1072" s="313" t="s">
        <v>1572</v>
      </c>
      <c r="Y1072" s="313" t="s">
        <v>1572</v>
      </c>
      <c r="Z1072" s="313" t="s">
        <v>1541</v>
      </c>
      <c r="AA1072" s="295">
        <f t="shared" si="79"/>
        <v>11.053366</v>
      </c>
      <c r="AB1072" s="315">
        <v>11053366</v>
      </c>
      <c r="AC1072" s="305">
        <v>24760350</v>
      </c>
      <c r="AD1072" s="295">
        <f t="shared" si="115"/>
        <v>65.599999999999994</v>
      </c>
      <c r="AE1072" s="305">
        <v>65600000</v>
      </c>
      <c r="AF1072" s="306">
        <f t="shared" si="114"/>
        <v>0.11053366000000001</v>
      </c>
      <c r="AG1072" s="304"/>
      <c r="AH1072" s="304"/>
      <c r="AI1072" s="323" t="str">
        <f>HYPERLINK("http://www.amazon.com/gp/product/B0197GGS6M/?tag=titb-20","http://www.amazon.com/gp/product/B0197GGS6M/?tag=titb-20")</f>
        <v>http://www.amazon.com/gp/product/B0197GGS6M/?tag=titb-20</v>
      </c>
      <c r="AJ1072" s="302"/>
    </row>
    <row r="1073" spans="1:36">
      <c r="A1073" s="352" t="s">
        <v>4144</v>
      </c>
      <c r="B1073" s="292">
        <f t="shared" si="72"/>
        <v>133.71871100000001</v>
      </c>
      <c r="C1073" s="293">
        <f t="shared" si="87"/>
        <v>1.2735115333333336</v>
      </c>
      <c r="D1073" s="294">
        <f t="shared" si="2"/>
        <v>1.2735115333333336</v>
      </c>
      <c r="E1073" s="295">
        <v>105</v>
      </c>
      <c r="F1073" s="296">
        <f t="shared" si="74"/>
        <v>28.782481000000001</v>
      </c>
      <c r="G1073" s="297">
        <f t="shared" si="4"/>
        <v>0.21524647362178057</v>
      </c>
      <c r="H1073" s="296">
        <f t="shared" si="5"/>
        <v>104.93623000000001</v>
      </c>
      <c r="I1073" s="353">
        <f>AE1073/J1073</f>
        <v>0.78475352637821938</v>
      </c>
      <c r="J1073" s="292">
        <f>AE1073+AC1073</f>
        <v>133718711</v>
      </c>
      <c r="K1073" s="311">
        <v>2015</v>
      </c>
      <c r="L1073" s="300" t="s">
        <v>18</v>
      </c>
      <c r="M1073" s="345"/>
      <c r="N1073" s="345"/>
      <c r="O1073" s="345"/>
      <c r="P1073" s="345">
        <v>9</v>
      </c>
      <c r="Q1073" s="311">
        <v>34</v>
      </c>
      <c r="R1073" s="354">
        <f t="shared" si="89"/>
        <v>21.5</v>
      </c>
      <c r="S1073" s="311">
        <v>30</v>
      </c>
      <c r="T1073" s="311">
        <v>37</v>
      </c>
      <c r="U1073" s="305">
        <f t="shared" si="98"/>
        <v>-7</v>
      </c>
      <c r="V1073" s="343">
        <f t="shared" si="99"/>
        <v>33.5</v>
      </c>
      <c r="W1073" s="347">
        <f t="shared" si="100"/>
        <v>-12</v>
      </c>
      <c r="X1073" s="319" t="s">
        <v>1544</v>
      </c>
      <c r="Y1073" s="319" t="s">
        <v>1544</v>
      </c>
      <c r="Z1073" s="304" t="s">
        <v>1574</v>
      </c>
      <c r="AA1073" s="294">
        <f t="shared" si="79"/>
        <v>9.8002520000000004</v>
      </c>
      <c r="AB1073" s="305">
        <v>9800252</v>
      </c>
      <c r="AC1073" s="305">
        <v>28782481</v>
      </c>
      <c r="AD1073" s="294">
        <f t="shared" si="115"/>
        <v>104.93622999999999</v>
      </c>
      <c r="AE1073" s="292">
        <v>104936230</v>
      </c>
      <c r="AF1073" s="353">
        <f>AB1073/(E1073*1000000)</f>
        <v>9.3335733333333337E-2</v>
      </c>
      <c r="AG1073" s="304"/>
      <c r="AH1073" s="304"/>
      <c r="AI1073" s="323" t="s">
        <v>4145</v>
      </c>
      <c r="AJ1073" s="304"/>
    </row>
    <row r="1074" spans="1:36">
      <c r="A1074" s="338" t="s">
        <v>1110</v>
      </c>
      <c r="B1074" s="315">
        <f t="shared" si="72"/>
        <v>458.85681799999998</v>
      </c>
      <c r="C1074" s="293">
        <f t="shared" si="87"/>
        <v>4.2486742407407405</v>
      </c>
      <c r="D1074" s="294">
        <f t="shared" si="2"/>
        <v>4.2486742407407405</v>
      </c>
      <c r="E1074" s="296">
        <v>108</v>
      </c>
      <c r="F1074" s="295">
        <f t="shared" si="74"/>
        <v>196.84166500000001</v>
      </c>
      <c r="G1074" s="297">
        <f t="shared" si="4"/>
        <v>0.42898276167708599</v>
      </c>
      <c r="H1074" s="296">
        <f t="shared" si="5"/>
        <v>262.015153</v>
      </c>
      <c r="I1074" s="298">
        <f t="shared" ref="I1074:I1078" si="116">(AE1074/J1074)</f>
        <v>0.57101723832291407</v>
      </c>
      <c r="J1074" s="315">
        <f t="shared" ref="J1074:J1078" si="117">SUM(AC1074+(AD1074*1000000))</f>
        <v>458856818</v>
      </c>
      <c r="K1074" s="302">
        <v>2015</v>
      </c>
      <c r="L1074" s="300" t="s">
        <v>18</v>
      </c>
      <c r="M1074" s="316"/>
      <c r="N1074" s="316"/>
      <c r="O1074" s="316"/>
      <c r="P1074" s="316">
        <v>93</v>
      </c>
      <c r="Q1074" s="302">
        <v>80</v>
      </c>
      <c r="R1074" s="351">
        <f t="shared" si="89"/>
        <v>86.5</v>
      </c>
      <c r="S1074" s="302">
        <v>93</v>
      </c>
      <c r="T1074" s="302">
        <v>81</v>
      </c>
      <c r="U1074" s="305">
        <f t="shared" si="98"/>
        <v>12</v>
      </c>
      <c r="V1074" s="302">
        <f t="shared" si="99"/>
        <v>87</v>
      </c>
      <c r="W1074" s="347">
        <f t="shared" si="100"/>
        <v>-0.5</v>
      </c>
      <c r="X1074" s="304" t="s">
        <v>1636</v>
      </c>
      <c r="Y1074" s="313" t="s">
        <v>1636</v>
      </c>
      <c r="Z1074" s="313" t="s">
        <v>1541</v>
      </c>
      <c r="AA1074" s="295">
        <f t="shared" si="79"/>
        <v>54.308574999999998</v>
      </c>
      <c r="AB1074" s="315">
        <v>54308575</v>
      </c>
      <c r="AC1074" s="305">
        <v>196841665</v>
      </c>
      <c r="AD1074" s="295">
        <f t="shared" si="115"/>
        <v>262.015153</v>
      </c>
      <c r="AE1074" s="305">
        <v>262015153</v>
      </c>
      <c r="AF1074" s="306">
        <f t="shared" ref="AF1074:AF1078" si="118">SUM(AA1074/E1074)</f>
        <v>0.50285717592592594</v>
      </c>
      <c r="AG1074" s="304"/>
      <c r="AH1074" s="304"/>
      <c r="AI1074" s="323" t="s">
        <v>2392</v>
      </c>
      <c r="AJ1074" s="302"/>
    </row>
    <row r="1075" spans="1:36">
      <c r="A1075" s="356" t="s">
        <v>799</v>
      </c>
      <c r="B1075" s="315">
        <f t="shared" si="72"/>
        <v>470.49083200000001</v>
      </c>
      <c r="C1075" s="293">
        <f t="shared" si="87"/>
        <v>4.2771893818181823</v>
      </c>
      <c r="D1075" s="294">
        <f t="shared" si="2"/>
        <v>4.2771893818181823</v>
      </c>
      <c r="E1075" s="295">
        <v>110</v>
      </c>
      <c r="F1075" s="295">
        <f t="shared" si="74"/>
        <v>155.190832</v>
      </c>
      <c r="G1075" s="297">
        <f t="shared" si="4"/>
        <v>0.32984879076240958</v>
      </c>
      <c r="H1075" s="296">
        <f t="shared" si="5"/>
        <v>315.3</v>
      </c>
      <c r="I1075" s="298">
        <f t="shared" si="116"/>
        <v>0.67015120923759042</v>
      </c>
      <c r="J1075" s="315">
        <f t="shared" si="117"/>
        <v>470490832</v>
      </c>
      <c r="K1075" s="302">
        <v>2015</v>
      </c>
      <c r="L1075" s="300" t="s">
        <v>18</v>
      </c>
      <c r="M1075" s="316"/>
      <c r="N1075" s="316"/>
      <c r="O1075" s="316"/>
      <c r="P1075" s="316">
        <v>50</v>
      </c>
      <c r="Q1075" s="302">
        <v>43</v>
      </c>
      <c r="R1075" s="351">
        <f t="shared" si="89"/>
        <v>46.5</v>
      </c>
      <c r="S1075" s="302">
        <v>56</v>
      </c>
      <c r="T1075" s="302">
        <v>55</v>
      </c>
      <c r="U1075" s="305">
        <f t="shared" si="98"/>
        <v>1</v>
      </c>
      <c r="V1075" s="302">
        <f t="shared" si="99"/>
        <v>55.5</v>
      </c>
      <c r="W1075" s="347">
        <f t="shared" si="100"/>
        <v>-9</v>
      </c>
      <c r="X1075" s="313" t="s">
        <v>1609</v>
      </c>
      <c r="Y1075" s="313" t="s">
        <v>1609</v>
      </c>
      <c r="Z1075" s="313" t="s">
        <v>1547</v>
      </c>
      <c r="AA1075" s="295">
        <f t="shared" si="79"/>
        <v>54.588172999999998</v>
      </c>
      <c r="AB1075" s="315">
        <v>54588173</v>
      </c>
      <c r="AC1075" s="305">
        <v>155190832</v>
      </c>
      <c r="AD1075" s="295">
        <f t="shared" si="115"/>
        <v>315.3</v>
      </c>
      <c r="AE1075" s="305">
        <v>315300000</v>
      </c>
      <c r="AF1075" s="306">
        <f t="shared" si="118"/>
        <v>0.49625611818181814</v>
      </c>
      <c r="AG1075" s="304"/>
      <c r="AH1075" s="304"/>
      <c r="AI1075" s="323" t="s">
        <v>2373</v>
      </c>
      <c r="AJ1075" s="302"/>
    </row>
    <row r="1076" spans="1:36">
      <c r="A1076" s="357" t="s">
        <v>3092</v>
      </c>
      <c r="B1076" s="315">
        <f t="shared" si="72"/>
        <v>297.00252699999999</v>
      </c>
      <c r="C1076" s="293">
        <f t="shared" si="87"/>
        <v>2.7000229727272727</v>
      </c>
      <c r="D1076" s="294">
        <f t="shared" si="2"/>
        <v>2.7000229727272727</v>
      </c>
      <c r="E1076" s="295">
        <v>110</v>
      </c>
      <c r="F1076" s="295">
        <f t="shared" si="74"/>
        <v>130.17907199999999</v>
      </c>
      <c r="G1076" s="297">
        <f t="shared" si="4"/>
        <v>0.43830964441592107</v>
      </c>
      <c r="H1076" s="296">
        <f t="shared" si="5"/>
        <v>166.82345499999997</v>
      </c>
      <c r="I1076" s="298">
        <f t="shared" si="116"/>
        <v>0.56169035558407887</v>
      </c>
      <c r="J1076" s="315">
        <f t="shared" si="117"/>
        <v>297002527</v>
      </c>
      <c r="K1076" s="302">
        <v>2015</v>
      </c>
      <c r="L1076" s="300" t="s">
        <v>18</v>
      </c>
      <c r="M1076" s="316"/>
      <c r="N1076" s="316"/>
      <c r="O1076" s="316"/>
      <c r="P1076" s="316">
        <v>30</v>
      </c>
      <c r="Q1076" s="302">
        <v>42</v>
      </c>
      <c r="R1076" s="341">
        <f t="shared" si="89"/>
        <v>36</v>
      </c>
      <c r="S1076" s="302">
        <v>61</v>
      </c>
      <c r="T1076" s="302">
        <v>54</v>
      </c>
      <c r="U1076" s="311">
        <f t="shared" si="98"/>
        <v>7</v>
      </c>
      <c r="V1076" s="302">
        <f t="shared" si="99"/>
        <v>57.5</v>
      </c>
      <c r="W1076" s="311">
        <f t="shared" si="100"/>
        <v>-21.5</v>
      </c>
      <c r="X1076" s="313" t="s">
        <v>1609</v>
      </c>
      <c r="Y1076" s="313" t="s">
        <v>2061</v>
      </c>
      <c r="Z1076" s="313" t="s">
        <v>1541</v>
      </c>
      <c r="AA1076" s="295">
        <f t="shared" si="79"/>
        <v>52.263680000000001</v>
      </c>
      <c r="AB1076" s="315">
        <v>52263680</v>
      </c>
      <c r="AC1076" s="305">
        <v>130179072</v>
      </c>
      <c r="AD1076" s="295">
        <f t="shared" si="115"/>
        <v>166.823455</v>
      </c>
      <c r="AE1076" s="305">
        <v>166823455</v>
      </c>
      <c r="AF1076" s="306">
        <f t="shared" si="118"/>
        <v>0.47512436363636362</v>
      </c>
      <c r="AG1076" s="304"/>
      <c r="AH1076" s="304"/>
      <c r="AI1076" s="323" t="s">
        <v>3093</v>
      </c>
      <c r="AJ1076" s="302"/>
    </row>
    <row r="1077" spans="1:36">
      <c r="A1077" s="342" t="s">
        <v>260</v>
      </c>
      <c r="B1077" s="315">
        <f t="shared" si="72"/>
        <v>167.882881</v>
      </c>
      <c r="C1077" s="293">
        <f t="shared" si="87"/>
        <v>1.3990240083333334</v>
      </c>
      <c r="D1077" s="294">
        <f t="shared" si="2"/>
        <v>1.3990240083333334</v>
      </c>
      <c r="E1077" s="296">
        <v>120</v>
      </c>
      <c r="F1077" s="295">
        <f t="shared" si="74"/>
        <v>56.117547999999999</v>
      </c>
      <c r="G1077" s="297">
        <f t="shared" si="4"/>
        <v>0.33426605301108692</v>
      </c>
      <c r="H1077" s="296">
        <f t="shared" si="5"/>
        <v>111.765333</v>
      </c>
      <c r="I1077" s="298">
        <f t="shared" si="116"/>
        <v>0.66573394698891308</v>
      </c>
      <c r="J1077" s="315">
        <f t="shared" si="117"/>
        <v>167882881</v>
      </c>
      <c r="K1077" s="302">
        <v>2015</v>
      </c>
      <c r="L1077" s="300" t="s">
        <v>18</v>
      </c>
      <c r="M1077" s="316"/>
      <c r="N1077" s="316"/>
      <c r="O1077" s="316"/>
      <c r="P1077" s="316">
        <v>9</v>
      </c>
      <c r="Q1077" s="302">
        <v>27</v>
      </c>
      <c r="R1077" s="351">
        <f t="shared" si="89"/>
        <v>18</v>
      </c>
      <c r="S1077" s="311">
        <v>20</v>
      </c>
      <c r="T1077" s="302">
        <v>26</v>
      </c>
      <c r="U1077" s="343">
        <f t="shared" si="98"/>
        <v>-6</v>
      </c>
      <c r="V1077" s="328">
        <f t="shared" si="99"/>
        <v>23</v>
      </c>
      <c r="W1077" s="343">
        <f t="shared" si="100"/>
        <v>-5</v>
      </c>
      <c r="X1077" s="313" t="s">
        <v>1609</v>
      </c>
      <c r="Y1077" s="313" t="s">
        <v>2061</v>
      </c>
      <c r="Z1077" s="313" t="s">
        <v>1541</v>
      </c>
      <c r="AA1077" s="295">
        <f t="shared" si="79"/>
        <v>25.685737</v>
      </c>
      <c r="AB1077" s="315">
        <v>25685737</v>
      </c>
      <c r="AC1077" s="305">
        <v>56117548</v>
      </c>
      <c r="AD1077" s="295">
        <f t="shared" si="115"/>
        <v>111.765333</v>
      </c>
      <c r="AE1077" s="305">
        <v>111765333</v>
      </c>
      <c r="AF1077" s="306">
        <f t="shared" si="118"/>
        <v>0.21404780833333334</v>
      </c>
      <c r="AG1077" s="304"/>
      <c r="AH1077" s="304"/>
      <c r="AI1077" s="323" t="s">
        <v>4052</v>
      </c>
      <c r="AJ1077" s="302"/>
    </row>
    <row r="1078" spans="1:36">
      <c r="A1078" s="342" t="s">
        <v>67</v>
      </c>
      <c r="B1078" s="315">
        <f t="shared" si="72"/>
        <v>513.76730299999997</v>
      </c>
      <c r="C1078" s="293">
        <f t="shared" si="87"/>
        <v>3.9520561769230769</v>
      </c>
      <c r="D1078" s="294">
        <f t="shared" si="2"/>
        <v>3.9520561769230769</v>
      </c>
      <c r="E1078" s="296">
        <v>130</v>
      </c>
      <c r="F1078" s="295">
        <f t="shared" si="74"/>
        <v>179.267303</v>
      </c>
      <c r="G1078" s="297">
        <f t="shared" si="4"/>
        <v>0.34892703749969861</v>
      </c>
      <c r="H1078" s="296">
        <f t="shared" si="5"/>
        <v>334.5</v>
      </c>
      <c r="I1078" s="298">
        <f t="shared" si="116"/>
        <v>0.65107296250030144</v>
      </c>
      <c r="J1078" s="315">
        <f t="shared" si="117"/>
        <v>513767303</v>
      </c>
      <c r="K1078" s="302">
        <v>2015</v>
      </c>
      <c r="L1078" s="300" t="s">
        <v>18</v>
      </c>
      <c r="M1078" s="316"/>
      <c r="N1078" s="316"/>
      <c r="O1078" s="316"/>
      <c r="P1078" s="316">
        <v>80</v>
      </c>
      <c r="Q1078" s="302">
        <v>64</v>
      </c>
      <c r="R1078" s="351">
        <f t="shared" si="89"/>
        <v>72</v>
      </c>
      <c r="S1078" s="302">
        <v>89</v>
      </c>
      <c r="T1078" s="302">
        <v>80</v>
      </c>
      <c r="U1078" s="305">
        <f t="shared" si="98"/>
        <v>9</v>
      </c>
      <c r="V1078" s="302">
        <f t="shared" si="99"/>
        <v>84.5</v>
      </c>
      <c r="W1078" s="347">
        <f t="shared" si="100"/>
        <v>-12.5</v>
      </c>
      <c r="X1078" s="313" t="s">
        <v>1609</v>
      </c>
      <c r="Y1078" s="313" t="s">
        <v>2061</v>
      </c>
      <c r="Z1078" s="313" t="s">
        <v>1541</v>
      </c>
      <c r="AA1078" s="295">
        <f t="shared" si="79"/>
        <v>57.225526000000002</v>
      </c>
      <c r="AB1078" s="315">
        <v>57225526</v>
      </c>
      <c r="AC1078" s="305">
        <v>179267303</v>
      </c>
      <c r="AD1078" s="295">
        <f t="shared" si="115"/>
        <v>334.5</v>
      </c>
      <c r="AE1078" s="305">
        <v>334500000</v>
      </c>
      <c r="AF1078" s="306">
        <f t="shared" si="118"/>
        <v>0.44019635384615385</v>
      </c>
      <c r="AG1078" s="304"/>
      <c r="AH1078" s="304"/>
      <c r="AI1078" s="323" t="s">
        <v>2492</v>
      </c>
      <c r="AJ1078" s="302"/>
    </row>
    <row r="1079" spans="1:36">
      <c r="A1079" s="352" t="s">
        <v>1159</v>
      </c>
      <c r="B1079" s="292">
        <f t="shared" si="72"/>
        <v>532.95050300000003</v>
      </c>
      <c r="C1079" s="293">
        <f t="shared" si="87"/>
        <v>3.9477815037037041</v>
      </c>
      <c r="D1079" s="294">
        <f t="shared" si="2"/>
        <v>3.9477815037037041</v>
      </c>
      <c r="E1079" s="295">
        <v>135</v>
      </c>
      <c r="F1079" s="296">
        <f t="shared" si="74"/>
        <v>183.63789399999999</v>
      </c>
      <c r="G1079" s="297">
        <f t="shared" si="4"/>
        <v>0.34456838480552099</v>
      </c>
      <c r="H1079" s="296">
        <f t="shared" si="5"/>
        <v>349.31260900000001</v>
      </c>
      <c r="I1079" s="353">
        <f>AE1079/J1079</f>
        <v>0.6554316151944789</v>
      </c>
      <c r="J1079" s="292">
        <f>AE1079+AC1079</f>
        <v>532950503</v>
      </c>
      <c r="K1079" s="311">
        <v>2015</v>
      </c>
      <c r="L1079" s="300" t="s">
        <v>18</v>
      </c>
      <c r="M1079" s="345"/>
      <c r="N1079" s="345"/>
      <c r="O1079" s="345"/>
      <c r="P1079" s="345">
        <v>82</v>
      </c>
      <c r="Q1079" s="311">
        <v>76</v>
      </c>
      <c r="R1079" s="354">
        <f t="shared" si="89"/>
        <v>79</v>
      </c>
      <c r="S1079" s="311">
        <v>84</v>
      </c>
      <c r="T1079" s="311">
        <v>80</v>
      </c>
      <c r="U1079" s="305">
        <f t="shared" si="98"/>
        <v>4</v>
      </c>
      <c r="V1079" s="311">
        <f t="shared" si="99"/>
        <v>82</v>
      </c>
      <c r="W1079" s="347">
        <f t="shared" si="100"/>
        <v>-3</v>
      </c>
      <c r="X1079" s="319" t="s">
        <v>1608</v>
      </c>
      <c r="Y1079" s="319" t="s">
        <v>1608</v>
      </c>
      <c r="Z1079" s="319" t="s">
        <v>1547</v>
      </c>
      <c r="AA1079" s="294">
        <f t="shared" si="79"/>
        <v>39.826839999999997</v>
      </c>
      <c r="AB1079" s="305">
        <v>39826840</v>
      </c>
      <c r="AC1079" s="305">
        <v>183637894</v>
      </c>
      <c r="AD1079" s="294">
        <f t="shared" si="115"/>
        <v>349.31260900000001</v>
      </c>
      <c r="AE1079" s="292">
        <v>349312609</v>
      </c>
      <c r="AF1079" s="353">
        <f>AB1079/(E1079*1000000)</f>
        <v>0.29501362962962963</v>
      </c>
      <c r="AG1079" s="304" t="s">
        <v>1615</v>
      </c>
      <c r="AH1079" s="304" t="s">
        <v>2495</v>
      </c>
      <c r="AI1079" s="323" t="s">
        <v>2496</v>
      </c>
      <c r="AJ1079" s="304"/>
    </row>
    <row r="1080" spans="1:36">
      <c r="A1080" s="342" t="s">
        <v>358</v>
      </c>
      <c r="B1080" s="315">
        <f t="shared" si="72"/>
        <v>386.041607</v>
      </c>
      <c r="C1080" s="293">
        <f t="shared" si="87"/>
        <v>2.8595674592592593</v>
      </c>
      <c r="D1080" s="294">
        <f t="shared" si="2"/>
        <v>2.8595674592592593</v>
      </c>
      <c r="E1080" s="295">
        <v>135</v>
      </c>
      <c r="F1080" s="295">
        <f t="shared" si="74"/>
        <v>177.39751000000001</v>
      </c>
      <c r="G1080" s="297">
        <f t="shared" si="4"/>
        <v>0.4595295086936057</v>
      </c>
      <c r="H1080" s="296">
        <f t="shared" si="5"/>
        <v>208.64409700000002</v>
      </c>
      <c r="I1080" s="298">
        <f t="shared" ref="I1080:I1090" si="119">(AE1080/J1080)</f>
        <v>0.54047049130639435</v>
      </c>
      <c r="J1080" s="315">
        <f t="shared" ref="J1080:J1090" si="120">SUM(AC1080+(AD1080*1000000))</f>
        <v>386041607</v>
      </c>
      <c r="K1080" s="302">
        <v>2015</v>
      </c>
      <c r="L1080" s="300" t="s">
        <v>18</v>
      </c>
      <c r="M1080" s="316"/>
      <c r="N1080" s="316"/>
      <c r="O1080" s="316"/>
      <c r="P1080" s="316">
        <v>47</v>
      </c>
      <c r="Q1080" s="302">
        <v>55</v>
      </c>
      <c r="R1080" s="341">
        <f t="shared" si="89"/>
        <v>51</v>
      </c>
      <c r="S1080" s="302">
        <v>64</v>
      </c>
      <c r="T1080" s="302">
        <v>74</v>
      </c>
      <c r="U1080" s="311">
        <f t="shared" si="98"/>
        <v>-10</v>
      </c>
      <c r="V1080" s="302">
        <f t="shared" si="99"/>
        <v>69</v>
      </c>
      <c r="W1080" s="311">
        <f t="shared" si="100"/>
        <v>-18</v>
      </c>
      <c r="X1080" s="313" t="s">
        <v>1601</v>
      </c>
      <c r="Y1080" s="313" t="s">
        <v>1601</v>
      </c>
      <c r="Z1080" s="313" t="s">
        <v>1541</v>
      </c>
      <c r="AA1080" s="295">
        <f t="shared" si="79"/>
        <v>52.107731000000001</v>
      </c>
      <c r="AB1080" s="315">
        <v>52107731</v>
      </c>
      <c r="AC1080" s="305">
        <v>177397510</v>
      </c>
      <c r="AD1080" s="295">
        <f t="shared" si="115"/>
        <v>208.64409699999999</v>
      </c>
      <c r="AE1080" s="305">
        <v>208644097</v>
      </c>
      <c r="AF1080" s="306">
        <f t="shared" ref="AF1080:AF1090" si="121">SUM(AA1080/E1080)</f>
        <v>0.38598319259259262</v>
      </c>
      <c r="AG1080" s="304"/>
      <c r="AH1080" s="304"/>
      <c r="AI1080" s="323" t="s">
        <v>2992</v>
      </c>
      <c r="AJ1080" s="302"/>
    </row>
    <row r="1081" spans="1:36">
      <c r="A1081" s="338" t="s">
        <v>474</v>
      </c>
      <c r="B1081" s="315">
        <f t="shared" si="72"/>
        <v>1666.050585</v>
      </c>
      <c r="C1081" s="293">
        <f t="shared" si="87"/>
        <v>11.1070039</v>
      </c>
      <c r="D1081" s="294">
        <f t="shared" si="2"/>
        <v>11.1070039</v>
      </c>
      <c r="E1081" s="296">
        <v>150</v>
      </c>
      <c r="F1081" s="295">
        <f t="shared" si="74"/>
        <v>652.05058499999996</v>
      </c>
      <c r="G1081" s="297">
        <f t="shared" si="4"/>
        <v>0.39137502238564981</v>
      </c>
      <c r="H1081" s="296">
        <f t="shared" si="5"/>
        <v>1014</v>
      </c>
      <c r="I1081" s="298">
        <f t="shared" si="119"/>
        <v>0.60862497761435019</v>
      </c>
      <c r="J1081" s="315">
        <f t="shared" si="120"/>
        <v>1666050585</v>
      </c>
      <c r="K1081" s="302">
        <v>2015</v>
      </c>
      <c r="L1081" s="300" t="s">
        <v>18</v>
      </c>
      <c r="M1081" s="316"/>
      <c r="N1081" s="316"/>
      <c r="O1081" s="316"/>
      <c r="P1081" s="316">
        <v>71</v>
      </c>
      <c r="Q1081" s="302">
        <v>59</v>
      </c>
      <c r="R1081" s="351">
        <f t="shared" si="89"/>
        <v>65</v>
      </c>
      <c r="S1081" s="302">
        <v>80</v>
      </c>
      <c r="T1081" s="302">
        <v>69</v>
      </c>
      <c r="U1081" s="305">
        <f t="shared" si="98"/>
        <v>11</v>
      </c>
      <c r="V1081" s="302">
        <f t="shared" si="99"/>
        <v>74.5</v>
      </c>
      <c r="W1081" s="347">
        <f t="shared" si="100"/>
        <v>-9.5</v>
      </c>
      <c r="X1081" s="313" t="s">
        <v>1636</v>
      </c>
      <c r="Y1081" s="313" t="s">
        <v>1739</v>
      </c>
      <c r="Z1081" s="313" t="s">
        <v>1557</v>
      </c>
      <c r="AA1081" s="295">
        <f t="shared" si="79"/>
        <v>208.80627000000001</v>
      </c>
      <c r="AB1081" s="315">
        <v>208806270</v>
      </c>
      <c r="AC1081" s="305">
        <v>652050585</v>
      </c>
      <c r="AD1081" s="295">
        <f t="shared" si="115"/>
        <v>1014</v>
      </c>
      <c r="AE1081" s="305">
        <v>1014000000</v>
      </c>
      <c r="AF1081" s="306">
        <f t="shared" si="121"/>
        <v>1.3920418000000001</v>
      </c>
      <c r="AG1081" s="304"/>
      <c r="AH1081" s="304"/>
      <c r="AI1081" s="323" t="s">
        <v>1740</v>
      </c>
      <c r="AJ1081" s="302"/>
    </row>
    <row r="1082" spans="1:36">
      <c r="A1082" s="338" t="s">
        <v>1453</v>
      </c>
      <c r="B1082" s="315">
        <f t="shared" si="72"/>
        <v>682.14237700000001</v>
      </c>
      <c r="C1082" s="293">
        <f t="shared" si="87"/>
        <v>4.547615846666667</v>
      </c>
      <c r="D1082" s="294">
        <f t="shared" si="2"/>
        <v>4.547615846666667</v>
      </c>
      <c r="E1082" s="296">
        <v>150</v>
      </c>
      <c r="F1082" s="295">
        <f t="shared" si="74"/>
        <v>195.04237699999999</v>
      </c>
      <c r="G1082" s="297">
        <f t="shared" si="4"/>
        <v>0.28592619895245119</v>
      </c>
      <c r="H1082" s="296">
        <f t="shared" si="5"/>
        <v>487.1</v>
      </c>
      <c r="I1082" s="298">
        <f t="shared" si="119"/>
        <v>0.71407380104754881</v>
      </c>
      <c r="J1082" s="315">
        <f t="shared" si="120"/>
        <v>682142377</v>
      </c>
      <c r="K1082" s="302">
        <v>2015</v>
      </c>
      <c r="L1082" s="300" t="s">
        <v>18</v>
      </c>
      <c r="M1082" s="316"/>
      <c r="N1082" s="316"/>
      <c r="O1082" s="316"/>
      <c r="P1082" s="316">
        <v>92</v>
      </c>
      <c r="Q1082" s="302">
        <v>75</v>
      </c>
      <c r="R1082" s="351">
        <f t="shared" si="89"/>
        <v>83.5</v>
      </c>
      <c r="S1082" s="302">
        <v>89</v>
      </c>
      <c r="T1082" s="302">
        <v>79</v>
      </c>
      <c r="U1082" s="305">
        <f t="shared" si="98"/>
        <v>10</v>
      </c>
      <c r="V1082" s="302">
        <f t="shared" si="99"/>
        <v>84</v>
      </c>
      <c r="W1082" s="347">
        <f t="shared" si="100"/>
        <v>-0.5</v>
      </c>
      <c r="X1082" s="313" t="s">
        <v>1609</v>
      </c>
      <c r="Y1082" s="313" t="s">
        <v>1609</v>
      </c>
      <c r="Z1082" s="313" t="s">
        <v>1557</v>
      </c>
      <c r="AA1082" s="295">
        <f t="shared" si="79"/>
        <v>55.520088999999999</v>
      </c>
      <c r="AB1082" s="315">
        <v>55520089</v>
      </c>
      <c r="AC1082" s="305">
        <v>195042377</v>
      </c>
      <c r="AD1082" s="295">
        <f t="shared" si="115"/>
        <v>487.1</v>
      </c>
      <c r="AE1082" s="305">
        <v>487100000</v>
      </c>
      <c r="AF1082" s="306">
        <f t="shared" si="121"/>
        <v>0.37013392666666667</v>
      </c>
      <c r="AG1082" s="304"/>
      <c r="AH1082" s="304"/>
      <c r="AI1082" s="323" t="s">
        <v>2314</v>
      </c>
      <c r="AJ1082" s="302"/>
    </row>
    <row r="1083" spans="1:36">
      <c r="A1083" s="358" t="s">
        <v>543</v>
      </c>
      <c r="B1083" s="315">
        <f t="shared" si="72"/>
        <v>374.73635400000001</v>
      </c>
      <c r="C1083" s="293">
        <f t="shared" si="87"/>
        <v>2.4982423599999999</v>
      </c>
      <c r="D1083" s="294">
        <f t="shared" si="2"/>
        <v>2.4982423599999999</v>
      </c>
      <c r="E1083" s="296">
        <v>150</v>
      </c>
      <c r="F1083" s="295">
        <f t="shared" si="74"/>
        <v>153.63635400000001</v>
      </c>
      <c r="G1083" s="297">
        <f t="shared" si="4"/>
        <v>0.4099851865453118</v>
      </c>
      <c r="H1083" s="296">
        <f t="shared" si="5"/>
        <v>221.1</v>
      </c>
      <c r="I1083" s="298">
        <f t="shared" si="119"/>
        <v>0.5900148134546882</v>
      </c>
      <c r="J1083" s="315">
        <f t="shared" si="120"/>
        <v>374736354</v>
      </c>
      <c r="K1083" s="302">
        <v>2015</v>
      </c>
      <c r="L1083" s="300" t="s">
        <v>18</v>
      </c>
      <c r="M1083" s="316"/>
      <c r="N1083" s="316"/>
      <c r="O1083" s="316"/>
      <c r="P1083" s="316">
        <v>97</v>
      </c>
      <c r="Q1083" s="302">
        <v>89</v>
      </c>
      <c r="R1083" s="341">
        <f t="shared" si="89"/>
        <v>93</v>
      </c>
      <c r="S1083" s="302">
        <v>87</v>
      </c>
      <c r="T1083" s="302">
        <v>87</v>
      </c>
      <c r="U1083" s="311">
        <f t="shared" si="98"/>
        <v>0</v>
      </c>
      <c r="V1083" s="302">
        <f t="shared" si="99"/>
        <v>87</v>
      </c>
      <c r="W1083" s="311">
        <f t="shared" si="100"/>
        <v>6</v>
      </c>
      <c r="X1083" s="304" t="s">
        <v>1636</v>
      </c>
      <c r="Y1083" s="313" t="s">
        <v>3211</v>
      </c>
      <c r="Z1083" s="313" t="s">
        <v>1557</v>
      </c>
      <c r="AA1083" s="295">
        <f t="shared" si="79"/>
        <v>45.428128000000001</v>
      </c>
      <c r="AB1083" s="315">
        <v>45428128</v>
      </c>
      <c r="AC1083" s="305">
        <v>153636354</v>
      </c>
      <c r="AD1083" s="295">
        <f t="shared" si="115"/>
        <v>221.1</v>
      </c>
      <c r="AE1083" s="305">
        <v>221100000</v>
      </c>
      <c r="AF1083" s="306">
        <f t="shared" si="121"/>
        <v>0.30285418666666669</v>
      </c>
      <c r="AG1083" s="313" t="s">
        <v>1615</v>
      </c>
      <c r="AH1083" s="313" t="s">
        <v>3212</v>
      </c>
      <c r="AI1083" s="323" t="s">
        <v>3213</v>
      </c>
      <c r="AJ1083" s="302"/>
    </row>
    <row r="1084" spans="1:36">
      <c r="A1084" s="342" t="s">
        <v>4554</v>
      </c>
      <c r="B1084" s="315">
        <f t="shared" si="72"/>
        <v>113.97135</v>
      </c>
      <c r="C1084" s="293">
        <f t="shared" si="87"/>
        <v>0.75980899999999996</v>
      </c>
      <c r="D1084" s="294">
        <f t="shared" si="2"/>
        <v>0.75980899999999996</v>
      </c>
      <c r="E1084" s="296">
        <v>150</v>
      </c>
      <c r="F1084" s="295">
        <f t="shared" si="74"/>
        <v>32.37135</v>
      </c>
      <c r="G1084" s="297">
        <f t="shared" si="4"/>
        <v>0.28403059189875351</v>
      </c>
      <c r="H1084" s="296">
        <f t="shared" si="5"/>
        <v>81.600000000000009</v>
      </c>
      <c r="I1084" s="298">
        <f t="shared" si="119"/>
        <v>0.71596940810124654</v>
      </c>
      <c r="J1084" s="315">
        <f t="shared" si="120"/>
        <v>113971350</v>
      </c>
      <c r="K1084" s="302">
        <v>2015</v>
      </c>
      <c r="L1084" s="300" t="s">
        <v>18</v>
      </c>
      <c r="M1084" s="316"/>
      <c r="N1084" s="316"/>
      <c r="O1084" s="316"/>
      <c r="P1084" s="316">
        <v>26</v>
      </c>
      <c r="Q1084" s="302">
        <v>36</v>
      </c>
      <c r="R1084" s="351">
        <f t="shared" si="89"/>
        <v>31</v>
      </c>
      <c r="S1084" s="311">
        <v>50</v>
      </c>
      <c r="T1084" s="302">
        <v>50</v>
      </c>
      <c r="U1084" s="343">
        <f t="shared" si="98"/>
        <v>0</v>
      </c>
      <c r="V1084" s="328">
        <f t="shared" si="99"/>
        <v>50</v>
      </c>
      <c r="W1084" s="343">
        <f t="shared" si="100"/>
        <v>-19</v>
      </c>
      <c r="X1084" s="313" t="s">
        <v>1757</v>
      </c>
      <c r="Y1084" s="313" t="s">
        <v>1757</v>
      </c>
      <c r="Z1084" s="313" t="s">
        <v>1541</v>
      </c>
      <c r="AA1084" s="295">
        <f t="shared" si="79"/>
        <v>15.315435000000001</v>
      </c>
      <c r="AB1084" s="315">
        <v>15315435</v>
      </c>
      <c r="AC1084" s="305">
        <v>32371350</v>
      </c>
      <c r="AD1084" s="295">
        <f t="shared" si="115"/>
        <v>81.599999999999994</v>
      </c>
      <c r="AE1084" s="305">
        <v>81600000</v>
      </c>
      <c r="AF1084" s="306">
        <f t="shared" si="121"/>
        <v>0.10210290000000001</v>
      </c>
      <c r="AG1084" s="304"/>
      <c r="AH1084" s="304"/>
      <c r="AI1084" s="323" t="s">
        <v>4555</v>
      </c>
      <c r="AJ1084" s="302"/>
    </row>
    <row r="1085" spans="1:36">
      <c r="A1085" s="342" t="s">
        <v>943</v>
      </c>
      <c r="B1085" s="315">
        <f t="shared" si="72"/>
        <v>440.60353700000002</v>
      </c>
      <c r="C1085" s="293">
        <f t="shared" si="87"/>
        <v>2.8426034645161291</v>
      </c>
      <c r="D1085" s="294">
        <f t="shared" si="2"/>
        <v>2.8426034645161291</v>
      </c>
      <c r="E1085" s="296">
        <v>155</v>
      </c>
      <c r="F1085" s="295">
        <f t="shared" si="74"/>
        <v>89.760955999999993</v>
      </c>
      <c r="G1085" s="297">
        <f t="shared" si="4"/>
        <v>0.20372273134974853</v>
      </c>
      <c r="H1085" s="296">
        <f t="shared" si="5"/>
        <v>350.842581</v>
      </c>
      <c r="I1085" s="298">
        <f t="shared" si="119"/>
        <v>0.79627726865025139</v>
      </c>
      <c r="J1085" s="315">
        <f t="shared" si="120"/>
        <v>440603537</v>
      </c>
      <c r="K1085" s="302">
        <v>2015</v>
      </c>
      <c r="L1085" s="300" t="s">
        <v>18</v>
      </c>
      <c r="M1085" s="316"/>
      <c r="N1085" s="316"/>
      <c r="O1085" s="316"/>
      <c r="P1085" s="316">
        <v>25</v>
      </c>
      <c r="Q1085" s="302">
        <v>38</v>
      </c>
      <c r="R1085" s="351">
        <f t="shared" si="89"/>
        <v>31.5</v>
      </c>
      <c r="S1085" s="311">
        <v>59</v>
      </c>
      <c r="T1085" s="302">
        <v>63</v>
      </c>
      <c r="U1085" s="305">
        <f t="shared" si="98"/>
        <v>-4</v>
      </c>
      <c r="V1085" s="302">
        <f t="shared" si="99"/>
        <v>61</v>
      </c>
      <c r="W1085" s="347">
        <f t="shared" si="100"/>
        <v>-29.5</v>
      </c>
      <c r="X1085" s="313" t="s">
        <v>1609</v>
      </c>
      <c r="Y1085" s="313" t="s">
        <v>1609</v>
      </c>
      <c r="Z1085" s="313" t="s">
        <v>1557</v>
      </c>
      <c r="AA1085" s="295">
        <f t="shared" si="79"/>
        <v>27.018485999999999</v>
      </c>
      <c r="AB1085" s="315">
        <v>27018486</v>
      </c>
      <c r="AC1085" s="305">
        <v>89760956</v>
      </c>
      <c r="AD1085" s="295">
        <f t="shared" si="115"/>
        <v>350.842581</v>
      </c>
      <c r="AE1085" s="305">
        <v>350842581</v>
      </c>
      <c r="AF1085" s="306">
        <f t="shared" si="121"/>
        <v>0.17431281290322581</v>
      </c>
      <c r="AG1085" s="304"/>
      <c r="AH1085" s="304"/>
      <c r="AI1085" s="323" t="s">
        <v>2996</v>
      </c>
      <c r="AJ1085" s="302"/>
    </row>
    <row r="1086" spans="1:36">
      <c r="A1086" s="338" t="s">
        <v>426</v>
      </c>
      <c r="B1086" s="315">
        <f t="shared" si="72"/>
        <v>842.49785699999995</v>
      </c>
      <c r="C1086" s="293">
        <f t="shared" si="87"/>
        <v>4.8142734685714279</v>
      </c>
      <c r="D1086" s="294">
        <f t="shared" si="2"/>
        <v>4.8142734685714279</v>
      </c>
      <c r="E1086" s="296">
        <v>175</v>
      </c>
      <c r="F1086" s="295">
        <f t="shared" si="74"/>
        <v>355.59785699999998</v>
      </c>
      <c r="G1086" s="297">
        <f t="shared" si="4"/>
        <v>0.42207568131535317</v>
      </c>
      <c r="H1086" s="296">
        <f t="shared" si="5"/>
        <v>486.89999999999992</v>
      </c>
      <c r="I1086" s="298">
        <f t="shared" si="119"/>
        <v>0.57792431868464678</v>
      </c>
      <c r="J1086" s="315">
        <f t="shared" si="120"/>
        <v>842497857</v>
      </c>
      <c r="K1086" s="302">
        <v>2015</v>
      </c>
      <c r="L1086" s="300" t="s">
        <v>18</v>
      </c>
      <c r="M1086" s="316"/>
      <c r="N1086" s="316"/>
      <c r="O1086" s="316"/>
      <c r="P1086" s="316">
        <v>98</v>
      </c>
      <c r="Q1086" s="302">
        <v>94</v>
      </c>
      <c r="R1086" s="351">
        <f t="shared" si="89"/>
        <v>96</v>
      </c>
      <c r="S1086" s="302">
        <v>90</v>
      </c>
      <c r="T1086" s="302">
        <v>88</v>
      </c>
      <c r="U1086" s="305">
        <f t="shared" si="98"/>
        <v>2</v>
      </c>
      <c r="V1086" s="302">
        <f t="shared" si="99"/>
        <v>89</v>
      </c>
      <c r="W1086" s="347">
        <f t="shared" si="100"/>
        <v>7</v>
      </c>
      <c r="X1086" s="313" t="s">
        <v>1601</v>
      </c>
      <c r="Y1086" s="313" t="s">
        <v>1601</v>
      </c>
      <c r="Z1086" s="313" t="s">
        <v>1547</v>
      </c>
      <c r="AA1086" s="295">
        <f t="shared" si="79"/>
        <v>90.440271999999993</v>
      </c>
      <c r="AB1086" s="315">
        <v>90440272</v>
      </c>
      <c r="AC1086" s="305">
        <v>355597857</v>
      </c>
      <c r="AD1086" s="295">
        <f t="shared" si="115"/>
        <v>486.9</v>
      </c>
      <c r="AE1086" s="305">
        <v>486900000</v>
      </c>
      <c r="AF1086" s="306">
        <f t="shared" si="121"/>
        <v>0.51680155428571428</v>
      </c>
      <c r="AG1086" s="313" t="s">
        <v>1615</v>
      </c>
      <c r="AH1086" s="313" t="s">
        <v>2259</v>
      </c>
      <c r="AI1086" s="323" t="s">
        <v>2260</v>
      </c>
      <c r="AJ1086" s="302"/>
    </row>
    <row r="1087" spans="1:36">
      <c r="A1087" s="342" t="s">
        <v>4361</v>
      </c>
      <c r="B1087" s="315">
        <f t="shared" si="72"/>
        <v>183.88772299999999</v>
      </c>
      <c r="C1087" s="293">
        <f t="shared" si="87"/>
        <v>1.0448166079545453</v>
      </c>
      <c r="D1087" s="294">
        <f t="shared" si="2"/>
        <v>1.0448166079545453</v>
      </c>
      <c r="E1087" s="296">
        <v>176</v>
      </c>
      <c r="F1087" s="295">
        <f t="shared" si="74"/>
        <v>47.387723000000001</v>
      </c>
      <c r="G1087" s="297">
        <f t="shared" si="4"/>
        <v>0.25769922117095334</v>
      </c>
      <c r="H1087" s="296">
        <f t="shared" si="5"/>
        <v>136.5</v>
      </c>
      <c r="I1087" s="298">
        <f t="shared" si="119"/>
        <v>0.74230077882904666</v>
      </c>
      <c r="J1087" s="315">
        <f t="shared" si="120"/>
        <v>183887723</v>
      </c>
      <c r="K1087" s="302">
        <v>2015</v>
      </c>
      <c r="L1087" s="300" t="s">
        <v>18</v>
      </c>
      <c r="M1087" s="316"/>
      <c r="N1087" s="316"/>
      <c r="O1087" s="316"/>
      <c r="P1087" s="316">
        <v>26</v>
      </c>
      <c r="Q1087" s="302">
        <v>40</v>
      </c>
      <c r="R1087" s="341">
        <f t="shared" si="89"/>
        <v>33</v>
      </c>
      <c r="S1087" s="311">
        <v>40</v>
      </c>
      <c r="T1087" s="302">
        <v>45</v>
      </c>
      <c r="U1087" s="311">
        <f t="shared" si="98"/>
        <v>-5</v>
      </c>
      <c r="V1087" s="302">
        <f t="shared" si="99"/>
        <v>42.5</v>
      </c>
      <c r="W1087" s="311">
        <f t="shared" si="100"/>
        <v>-9.5</v>
      </c>
      <c r="X1087" s="313" t="s">
        <v>1636</v>
      </c>
      <c r="Y1087" s="313" t="s">
        <v>1636</v>
      </c>
      <c r="Z1087" s="313" t="s">
        <v>1547</v>
      </c>
      <c r="AA1087" s="295">
        <f t="shared" si="79"/>
        <v>18.372371999999999</v>
      </c>
      <c r="AB1087" s="315">
        <v>18372372</v>
      </c>
      <c r="AC1087" s="305">
        <v>47387723</v>
      </c>
      <c r="AD1087" s="295">
        <f t="shared" si="115"/>
        <v>136.5</v>
      </c>
      <c r="AE1087" s="305">
        <v>136500000</v>
      </c>
      <c r="AF1087" s="306">
        <f t="shared" si="121"/>
        <v>0.10438847727272726</v>
      </c>
      <c r="AG1087" s="304"/>
      <c r="AH1087" s="304"/>
      <c r="AI1087" s="323" t="s">
        <v>4362</v>
      </c>
      <c r="AJ1087" s="302"/>
    </row>
    <row r="1088" spans="1:36">
      <c r="A1088" s="338" t="s">
        <v>294</v>
      </c>
      <c r="B1088" s="315">
        <f t="shared" si="72"/>
        <v>1514.827481</v>
      </c>
      <c r="C1088" s="293">
        <f t="shared" si="87"/>
        <v>7.9727762157894739</v>
      </c>
      <c r="D1088" s="294">
        <f t="shared" si="2"/>
        <v>7.9727762157894739</v>
      </c>
      <c r="E1088" s="296">
        <v>190</v>
      </c>
      <c r="F1088" s="295">
        <f t="shared" si="74"/>
        <v>352.78683000000001</v>
      </c>
      <c r="G1088" s="297">
        <f t="shared" si="4"/>
        <v>0.23288911405747068</v>
      </c>
      <c r="H1088" s="296">
        <f t="shared" si="5"/>
        <v>1162.040651</v>
      </c>
      <c r="I1088" s="298">
        <f t="shared" si="119"/>
        <v>0.7671108859425293</v>
      </c>
      <c r="J1088" s="315">
        <f t="shared" si="120"/>
        <v>1514827481</v>
      </c>
      <c r="K1088" s="302">
        <v>2015</v>
      </c>
      <c r="L1088" s="300" t="s">
        <v>18</v>
      </c>
      <c r="M1088" s="316"/>
      <c r="N1088" s="316"/>
      <c r="O1088" s="316"/>
      <c r="P1088" s="316">
        <v>81</v>
      </c>
      <c r="Q1088" s="302">
        <v>67</v>
      </c>
      <c r="R1088" s="351">
        <f t="shared" si="89"/>
        <v>74</v>
      </c>
      <c r="S1088" s="302">
        <v>84</v>
      </c>
      <c r="T1088" s="302">
        <v>68</v>
      </c>
      <c r="U1088" s="305">
        <f t="shared" si="98"/>
        <v>16</v>
      </c>
      <c r="V1088" s="302">
        <f t="shared" si="99"/>
        <v>76</v>
      </c>
      <c r="W1088" s="347">
        <f t="shared" si="100"/>
        <v>-2</v>
      </c>
      <c r="X1088" s="313" t="s">
        <v>1609</v>
      </c>
      <c r="Y1088" s="313" t="s">
        <v>1609</v>
      </c>
      <c r="Z1088" s="313" t="s">
        <v>1557</v>
      </c>
      <c r="AA1088" s="295">
        <f t="shared" si="79"/>
        <v>147.18704</v>
      </c>
      <c r="AB1088" s="315">
        <v>147187040</v>
      </c>
      <c r="AC1088" s="305">
        <v>352786830</v>
      </c>
      <c r="AD1088" s="295">
        <f t="shared" si="115"/>
        <v>1162.040651</v>
      </c>
      <c r="AE1088" s="305">
        <v>1162040651</v>
      </c>
      <c r="AF1088" s="306">
        <f t="shared" si="121"/>
        <v>0.77466863157894739</v>
      </c>
      <c r="AG1088" s="304"/>
      <c r="AH1088" s="304"/>
      <c r="AI1088" s="323" t="s">
        <v>1883</v>
      </c>
      <c r="AJ1088" s="302"/>
    </row>
    <row r="1089" spans="1:36">
      <c r="A1089" s="342" t="s">
        <v>4304</v>
      </c>
      <c r="B1089" s="315">
        <f t="shared" si="72"/>
        <v>208.63632200000001</v>
      </c>
      <c r="C1089" s="293">
        <f t="shared" si="87"/>
        <v>1.098085905263158</v>
      </c>
      <c r="D1089" s="294">
        <f t="shared" si="2"/>
        <v>1.098085905263158</v>
      </c>
      <c r="E1089" s="296">
        <v>190</v>
      </c>
      <c r="F1089" s="295">
        <f t="shared" si="74"/>
        <v>93.436322000000004</v>
      </c>
      <c r="G1089" s="297">
        <f t="shared" si="4"/>
        <v>0.44784302706409868</v>
      </c>
      <c r="H1089" s="296">
        <f t="shared" si="5"/>
        <v>115.2</v>
      </c>
      <c r="I1089" s="298">
        <f t="shared" si="119"/>
        <v>0.55215697293590138</v>
      </c>
      <c r="J1089" s="315">
        <f t="shared" si="120"/>
        <v>208636322</v>
      </c>
      <c r="K1089" s="302">
        <v>2015</v>
      </c>
      <c r="L1089" s="300" t="s">
        <v>18</v>
      </c>
      <c r="M1089" s="316"/>
      <c r="N1089" s="316"/>
      <c r="O1089" s="316"/>
      <c r="P1089" s="316">
        <v>50</v>
      </c>
      <c r="Q1089" s="302">
        <v>60</v>
      </c>
      <c r="R1089" s="351">
        <f t="shared" si="89"/>
        <v>55</v>
      </c>
      <c r="S1089" s="302">
        <v>52</v>
      </c>
      <c r="T1089" s="302">
        <v>64</v>
      </c>
      <c r="U1089" s="343">
        <f t="shared" si="98"/>
        <v>-12</v>
      </c>
      <c r="V1089" s="328">
        <f t="shared" si="99"/>
        <v>58</v>
      </c>
      <c r="W1089" s="343">
        <f t="shared" si="100"/>
        <v>-3</v>
      </c>
      <c r="X1089" s="304" t="s">
        <v>1636</v>
      </c>
      <c r="Y1089" s="313" t="s">
        <v>1636</v>
      </c>
      <c r="Z1089" s="313" t="s">
        <v>1547</v>
      </c>
      <c r="AA1089" s="295">
        <f t="shared" si="79"/>
        <v>33.028165000000001</v>
      </c>
      <c r="AB1089" s="315">
        <v>33028165</v>
      </c>
      <c r="AC1089" s="305">
        <v>93436322</v>
      </c>
      <c r="AD1089" s="295">
        <f t="shared" si="115"/>
        <v>115.2</v>
      </c>
      <c r="AE1089" s="305">
        <v>115200000</v>
      </c>
      <c r="AF1089" s="306">
        <f t="shared" si="121"/>
        <v>0.17383244736842107</v>
      </c>
      <c r="AG1089" s="304"/>
      <c r="AH1089" s="304"/>
      <c r="AI1089" s="323" t="s">
        <v>4305</v>
      </c>
      <c r="AJ1089" s="302"/>
    </row>
    <row r="1090" spans="1:36">
      <c r="A1090" s="338" t="s">
        <v>1767</v>
      </c>
      <c r="B1090" s="315">
        <f t="shared" si="72"/>
        <v>2068.2236240000002</v>
      </c>
      <c r="C1090" s="293">
        <f t="shared" si="87"/>
        <v>10.341118120000001</v>
      </c>
      <c r="D1090" s="294">
        <f t="shared" si="2"/>
        <v>10.341118120000001</v>
      </c>
      <c r="E1090" s="296">
        <v>200</v>
      </c>
      <c r="F1090" s="295">
        <f t="shared" si="74"/>
        <v>936.66222500000003</v>
      </c>
      <c r="G1090" s="297">
        <f t="shared" si="4"/>
        <v>0.45288247079804167</v>
      </c>
      <c r="H1090" s="296">
        <f t="shared" si="5"/>
        <v>1131.5613990000002</v>
      </c>
      <c r="I1090" s="298">
        <f t="shared" si="119"/>
        <v>0.54711752920195833</v>
      </c>
      <c r="J1090" s="315">
        <f t="shared" si="120"/>
        <v>2068223624</v>
      </c>
      <c r="K1090" s="302">
        <v>2015</v>
      </c>
      <c r="L1090" s="300" t="s">
        <v>18</v>
      </c>
      <c r="M1090" s="316"/>
      <c r="N1090" s="316"/>
      <c r="O1090" s="316"/>
      <c r="P1090" s="316">
        <v>94</v>
      </c>
      <c r="Q1090" s="302">
        <v>81</v>
      </c>
      <c r="R1090" s="351">
        <f t="shared" si="89"/>
        <v>87.5</v>
      </c>
      <c r="S1090" s="302">
        <v>91</v>
      </c>
      <c r="T1090" s="302">
        <v>70</v>
      </c>
      <c r="U1090" s="305">
        <f t="shared" si="98"/>
        <v>21</v>
      </c>
      <c r="V1090" s="302">
        <f t="shared" si="99"/>
        <v>80.5</v>
      </c>
      <c r="W1090" s="347">
        <f t="shared" si="100"/>
        <v>7</v>
      </c>
      <c r="X1090" s="304" t="s">
        <v>1636</v>
      </c>
      <c r="Y1090" s="313" t="s">
        <v>1768</v>
      </c>
      <c r="Z1090" s="313" t="s">
        <v>1557</v>
      </c>
      <c r="AA1090" s="295">
        <f t="shared" si="79"/>
        <v>247.96667500000001</v>
      </c>
      <c r="AB1090" s="315">
        <v>247966675</v>
      </c>
      <c r="AC1090" s="305">
        <v>936662225</v>
      </c>
      <c r="AD1090" s="295">
        <f t="shared" si="115"/>
        <v>1131.5613989999999</v>
      </c>
      <c r="AE1090" s="305">
        <v>1131561399</v>
      </c>
      <c r="AF1090" s="306">
        <f t="shared" si="121"/>
        <v>1.2398333750000001</v>
      </c>
      <c r="AG1090" s="304"/>
      <c r="AH1090" s="304"/>
      <c r="AI1090" s="323" t="s">
        <v>1769</v>
      </c>
      <c r="AJ1090" s="302"/>
    </row>
    <row r="1091" spans="1:36">
      <c r="A1091" s="352" t="s">
        <v>1028</v>
      </c>
      <c r="B1091" s="292">
        <f t="shared" si="72"/>
        <v>332.207671</v>
      </c>
      <c r="C1091" s="293">
        <f t="shared" si="87"/>
        <v>1.6610383550000001</v>
      </c>
      <c r="D1091" s="294">
        <f t="shared" si="2"/>
        <v>1.6610383550000001</v>
      </c>
      <c r="E1091" s="295">
        <v>200</v>
      </c>
      <c r="F1091" s="296">
        <f t="shared" si="74"/>
        <v>123.08712</v>
      </c>
      <c r="G1091" s="297">
        <f t="shared" si="4"/>
        <v>0.3705125761530052</v>
      </c>
      <c r="H1091" s="296">
        <f t="shared" si="5"/>
        <v>209.12055099999998</v>
      </c>
      <c r="I1091" s="353">
        <f>AE1091/J1091</f>
        <v>0.62948742384699474</v>
      </c>
      <c r="J1091" s="292">
        <f>AE1091+AC1091</f>
        <v>332207671</v>
      </c>
      <c r="K1091" s="311">
        <v>2015</v>
      </c>
      <c r="L1091" s="300" t="s">
        <v>18</v>
      </c>
      <c r="M1091" s="345"/>
      <c r="N1091" s="345"/>
      <c r="O1091" s="345"/>
      <c r="P1091" s="345">
        <v>77</v>
      </c>
      <c r="Q1091" s="311">
        <v>66</v>
      </c>
      <c r="R1091" s="354">
        <f t="shared" si="89"/>
        <v>71.5</v>
      </c>
      <c r="S1091" s="311">
        <v>66</v>
      </c>
      <c r="T1091" s="311">
        <v>70</v>
      </c>
      <c r="U1091" s="305">
        <f t="shared" si="98"/>
        <v>-4</v>
      </c>
      <c r="V1091" s="311">
        <f t="shared" si="99"/>
        <v>68</v>
      </c>
      <c r="W1091" s="347">
        <f t="shared" si="100"/>
        <v>3.5</v>
      </c>
      <c r="X1091" s="319" t="s">
        <v>1608</v>
      </c>
      <c r="Y1091" s="319" t="s">
        <v>1608</v>
      </c>
      <c r="Z1091" s="319" t="s">
        <v>1547</v>
      </c>
      <c r="AA1091" s="294">
        <f t="shared" si="79"/>
        <v>39.155217</v>
      </c>
      <c r="AB1091" s="305">
        <v>39155217</v>
      </c>
      <c r="AC1091" s="305">
        <v>123087120</v>
      </c>
      <c r="AD1091" s="294">
        <f t="shared" si="115"/>
        <v>209.12055100000001</v>
      </c>
      <c r="AE1091" s="292">
        <v>209120551</v>
      </c>
      <c r="AF1091" s="353">
        <f>AB1091/(E1091*1000000)</f>
        <v>0.19577608499999999</v>
      </c>
      <c r="AG1091" s="304"/>
      <c r="AH1091" s="304"/>
      <c r="AI1091" s="323" t="s">
        <v>3820</v>
      </c>
      <c r="AJ1091" s="304"/>
    </row>
    <row r="1092" spans="1:36">
      <c r="A1092" s="342" t="s">
        <v>868</v>
      </c>
      <c r="B1092" s="315">
        <f t="shared" si="72"/>
        <v>850.38995499999999</v>
      </c>
      <c r="C1092" s="293">
        <f t="shared" si="87"/>
        <v>3.4709794081632652</v>
      </c>
      <c r="D1092" s="294">
        <f t="shared" si="2"/>
        <v>3.4709794081632652</v>
      </c>
      <c r="E1092" s="295">
        <v>245</v>
      </c>
      <c r="F1092" s="295">
        <f t="shared" si="74"/>
        <v>196.48995500000001</v>
      </c>
      <c r="G1092" s="297">
        <f t="shared" si="4"/>
        <v>0.2310586500283861</v>
      </c>
      <c r="H1092" s="296">
        <f t="shared" si="5"/>
        <v>653.9</v>
      </c>
      <c r="I1092" s="298">
        <f t="shared" ref="I1092:I1093" si="122">(AE1092/J1092)</f>
        <v>0.7689413499716139</v>
      </c>
      <c r="J1092" s="315">
        <f t="shared" ref="J1092:J1093" si="123">SUM(AC1092+(AD1092*1000000))</f>
        <v>850389955</v>
      </c>
      <c r="K1092" s="302">
        <v>2015</v>
      </c>
      <c r="L1092" s="300" t="s">
        <v>18</v>
      </c>
      <c r="M1092" s="316"/>
      <c r="N1092" s="316"/>
      <c r="O1092" s="316"/>
      <c r="P1092" s="316">
        <v>64</v>
      </c>
      <c r="Q1092" s="302">
        <v>60</v>
      </c>
      <c r="R1092" s="351">
        <f t="shared" si="89"/>
        <v>62</v>
      </c>
      <c r="S1092" s="302">
        <v>65</v>
      </c>
      <c r="T1092" s="302">
        <v>67</v>
      </c>
      <c r="U1092" s="305">
        <f t="shared" si="98"/>
        <v>-2</v>
      </c>
      <c r="V1092" s="302">
        <f t="shared" si="99"/>
        <v>66</v>
      </c>
      <c r="W1092" s="347">
        <f t="shared" si="100"/>
        <v>-4</v>
      </c>
      <c r="X1092" s="313" t="s">
        <v>1609</v>
      </c>
      <c r="Y1092" s="313" t="s">
        <v>1609</v>
      </c>
      <c r="Z1092" s="313" t="s">
        <v>1557</v>
      </c>
      <c r="AA1092" s="295">
        <f t="shared" si="79"/>
        <v>70.403148000000002</v>
      </c>
      <c r="AB1092" s="315">
        <v>70403148</v>
      </c>
      <c r="AC1092" s="305">
        <v>196489955</v>
      </c>
      <c r="AD1092" s="295">
        <f t="shared" si="115"/>
        <v>653.9</v>
      </c>
      <c r="AE1092" s="305">
        <v>653900000</v>
      </c>
      <c r="AF1092" s="306">
        <f t="shared" ref="AF1092:AF1093" si="124">SUM(AA1092/E1092)</f>
        <v>0.28735978775510207</v>
      </c>
      <c r="AG1092" s="313" t="s">
        <v>1615</v>
      </c>
      <c r="AH1092" s="313" t="s">
        <v>2683</v>
      </c>
      <c r="AI1092" s="323" t="s">
        <v>2684</v>
      </c>
      <c r="AJ1092" s="302"/>
    </row>
    <row r="1093" spans="1:36">
      <c r="A1093" s="338" t="s">
        <v>95</v>
      </c>
      <c r="B1093" s="315">
        <f t="shared" si="72"/>
        <v>1402.8058679999999</v>
      </c>
      <c r="C1093" s="293">
        <f t="shared" si="87"/>
        <v>5.6112234719999998</v>
      </c>
      <c r="D1093" s="294">
        <f t="shared" si="2"/>
        <v>5.6112234719999998</v>
      </c>
      <c r="E1093" s="296">
        <v>250</v>
      </c>
      <c r="F1093" s="295">
        <f t="shared" si="74"/>
        <v>459.00586800000002</v>
      </c>
      <c r="G1093" s="297">
        <f t="shared" si="4"/>
        <v>0.32720555172356897</v>
      </c>
      <c r="H1093" s="296">
        <f t="shared" si="5"/>
        <v>943.8</v>
      </c>
      <c r="I1093" s="298">
        <f t="shared" si="122"/>
        <v>0.67279444827643109</v>
      </c>
      <c r="J1093" s="315">
        <f t="shared" si="123"/>
        <v>1402805868</v>
      </c>
      <c r="K1093" s="302">
        <v>2015</v>
      </c>
      <c r="L1093" s="300" t="s">
        <v>18</v>
      </c>
      <c r="M1093" s="316"/>
      <c r="N1093" s="316"/>
      <c r="O1093" s="316"/>
      <c r="P1093" s="316">
        <v>74</v>
      </c>
      <c r="Q1093" s="302">
        <v>66</v>
      </c>
      <c r="R1093" s="351">
        <f t="shared" si="89"/>
        <v>70</v>
      </c>
      <c r="S1093" s="302">
        <v>85</v>
      </c>
      <c r="T1093" s="302">
        <v>70</v>
      </c>
      <c r="U1093" s="305">
        <f t="shared" si="98"/>
        <v>15</v>
      </c>
      <c r="V1093" s="302">
        <f t="shared" si="99"/>
        <v>77.5</v>
      </c>
      <c r="W1093" s="347">
        <f t="shared" si="100"/>
        <v>-7.5</v>
      </c>
      <c r="X1093" s="313" t="s">
        <v>1609</v>
      </c>
      <c r="Y1093" s="313" t="s">
        <v>2061</v>
      </c>
      <c r="Z1093" s="313" t="s">
        <v>1900</v>
      </c>
      <c r="AA1093" s="295">
        <f t="shared" si="79"/>
        <v>191.271109</v>
      </c>
      <c r="AB1093" s="315">
        <v>191271109</v>
      </c>
      <c r="AC1093" s="305">
        <v>459005868</v>
      </c>
      <c r="AD1093" s="295">
        <f t="shared" si="115"/>
        <v>943.8</v>
      </c>
      <c r="AE1093" s="305">
        <v>943800000</v>
      </c>
      <c r="AF1093" s="306">
        <f t="shared" si="124"/>
        <v>0.76508443599999998</v>
      </c>
      <c r="AG1093" s="304"/>
      <c r="AH1093" s="304"/>
      <c r="AI1093" s="323" t="s">
        <v>2140</v>
      </c>
      <c r="AJ1093" s="302"/>
    </row>
    <row r="1094" spans="1:36">
      <c r="A1094" s="344" t="s">
        <v>1437</v>
      </c>
      <c r="B1094" s="315">
        <f t="shared" si="72"/>
        <v>28.962889000000001</v>
      </c>
      <c r="C1094" s="326">
        <f t="shared" si="87"/>
        <v>28.962889000000001</v>
      </c>
      <c r="D1094" s="294">
        <f t="shared" si="2"/>
        <v>28.962889000000001</v>
      </c>
      <c r="E1094" s="295">
        <v>1</v>
      </c>
      <c r="F1094" s="296">
        <f t="shared" si="74"/>
        <v>28.751693</v>
      </c>
      <c r="G1094" s="297">
        <f t="shared" si="4"/>
        <v>0.99270804787464395</v>
      </c>
      <c r="H1094" s="296">
        <f t="shared" si="5"/>
        <v>0.21119600000000002</v>
      </c>
      <c r="I1094" s="298">
        <f t="shared" ref="I1094:I1248" si="125">AE1094/J1094</f>
        <v>7.2919521253560033E-3</v>
      </c>
      <c r="J1094" s="315">
        <f t="shared" ref="J1094:J1126" si="126">AE1094+AC1094</f>
        <v>28962889</v>
      </c>
      <c r="K1094" s="311">
        <v>2016</v>
      </c>
      <c r="L1094" s="300" t="s">
        <v>18</v>
      </c>
      <c r="M1094" s="345"/>
      <c r="N1094" s="345"/>
      <c r="O1094" s="345"/>
      <c r="P1094" s="345">
        <v>82</v>
      </c>
      <c r="Q1094" s="311">
        <v>63</v>
      </c>
      <c r="R1094" s="354">
        <f t="shared" si="89"/>
        <v>72.5</v>
      </c>
      <c r="S1094" s="311">
        <v>77</v>
      </c>
      <c r="T1094" s="311">
        <v>73</v>
      </c>
      <c r="U1094" s="305">
        <f t="shared" si="98"/>
        <v>4</v>
      </c>
      <c r="V1094" s="311">
        <f t="shared" si="99"/>
        <v>75</v>
      </c>
      <c r="W1094" s="347">
        <f t="shared" si="100"/>
        <v>-2.5</v>
      </c>
      <c r="X1094" s="348" t="s">
        <v>1554</v>
      </c>
      <c r="Y1094" s="348" t="s">
        <v>1554</v>
      </c>
      <c r="Z1094" s="319" t="s">
        <v>1547</v>
      </c>
      <c r="AA1094" s="295">
        <f t="shared" si="79"/>
        <v>2.3768220000000002</v>
      </c>
      <c r="AB1094" s="305">
        <v>2376822</v>
      </c>
      <c r="AC1094" s="305">
        <v>28751693</v>
      </c>
      <c r="AD1094" s="295">
        <f t="shared" si="115"/>
        <v>0.21119599999999999</v>
      </c>
      <c r="AE1094" s="315">
        <v>211196</v>
      </c>
      <c r="AF1094" s="298">
        <f t="shared" ref="AF1094:AF1111" si="127">AB1094/(E1094*1000000)</f>
        <v>2.3768220000000002</v>
      </c>
      <c r="AG1094" s="304"/>
      <c r="AH1094" s="304"/>
      <c r="AI1094" s="307" t="s">
        <v>1639</v>
      </c>
      <c r="AJ1094" s="304"/>
    </row>
    <row r="1095" spans="1:36">
      <c r="A1095" s="344" t="s">
        <v>1812</v>
      </c>
      <c r="B1095" s="315">
        <f t="shared" si="72"/>
        <v>9.0970720000000007</v>
      </c>
      <c r="C1095" s="326">
        <f t="shared" si="87"/>
        <v>9.0970720000000007</v>
      </c>
      <c r="D1095" s="294">
        <f t="shared" si="2"/>
        <v>9.0970720000000007</v>
      </c>
      <c r="E1095" s="295">
        <v>1</v>
      </c>
      <c r="F1095" s="296">
        <f t="shared" si="74"/>
        <v>9.0970720000000007</v>
      </c>
      <c r="G1095" s="297">
        <f t="shared" si="4"/>
        <v>1</v>
      </c>
      <c r="H1095" s="296">
        <f t="shared" si="5"/>
        <v>0</v>
      </c>
      <c r="I1095" s="298">
        <f t="shared" si="125"/>
        <v>0</v>
      </c>
      <c r="J1095" s="315">
        <f t="shared" si="126"/>
        <v>9097072</v>
      </c>
      <c r="K1095" s="311">
        <v>2016</v>
      </c>
      <c r="L1095" s="300" t="s">
        <v>18</v>
      </c>
      <c r="M1095" s="345"/>
      <c r="N1095" s="345"/>
      <c r="O1095" s="345"/>
      <c r="P1095" s="345">
        <v>13</v>
      </c>
      <c r="Q1095" s="311">
        <v>26</v>
      </c>
      <c r="R1095" s="354">
        <f t="shared" si="89"/>
        <v>19.5</v>
      </c>
      <c r="S1095" s="311">
        <v>26</v>
      </c>
      <c r="T1095" s="311">
        <v>11</v>
      </c>
      <c r="U1095" s="305">
        <f t="shared" si="98"/>
        <v>15</v>
      </c>
      <c r="V1095" s="311">
        <f t="shared" si="99"/>
        <v>18.5</v>
      </c>
      <c r="W1095" s="347">
        <f t="shared" si="100"/>
        <v>1</v>
      </c>
      <c r="X1095" s="348" t="s">
        <v>1565</v>
      </c>
      <c r="Y1095" s="348" t="s">
        <v>1565</v>
      </c>
      <c r="Z1095" s="319" t="s">
        <v>1547</v>
      </c>
      <c r="AA1095" s="295">
        <f t="shared" si="79"/>
        <v>4.0559399999999997</v>
      </c>
      <c r="AB1095" s="305">
        <v>4055940</v>
      </c>
      <c r="AC1095" s="305">
        <v>9097072</v>
      </c>
      <c r="AD1095" s="295">
        <f t="shared" si="115"/>
        <v>0</v>
      </c>
      <c r="AE1095" s="315">
        <v>0</v>
      </c>
      <c r="AF1095" s="298">
        <f t="shared" si="127"/>
        <v>4.0559399999999997</v>
      </c>
      <c r="AG1095" s="304"/>
      <c r="AH1095" s="304"/>
      <c r="AI1095" s="307" t="s">
        <v>1813</v>
      </c>
      <c r="AJ1095" s="304"/>
    </row>
    <row r="1096" spans="1:36">
      <c r="A1096" s="344" t="s">
        <v>2386</v>
      </c>
      <c r="B1096" s="315">
        <f t="shared" si="72"/>
        <v>6.379289</v>
      </c>
      <c r="C1096" s="326">
        <f t="shared" si="87"/>
        <v>4.2528593333333333</v>
      </c>
      <c r="D1096" s="294">
        <f t="shared" si="2"/>
        <v>4.2528593333333333</v>
      </c>
      <c r="E1096" s="295">
        <v>1.5</v>
      </c>
      <c r="F1096" s="296">
        <f t="shared" si="74"/>
        <v>6.3042230000000004</v>
      </c>
      <c r="G1096" s="297">
        <f t="shared" si="4"/>
        <v>0.98823285792507598</v>
      </c>
      <c r="H1096" s="296">
        <f t="shared" si="5"/>
        <v>7.5065999999999994E-2</v>
      </c>
      <c r="I1096" s="298">
        <f t="shared" si="125"/>
        <v>1.1767142074924023E-2</v>
      </c>
      <c r="J1096" s="315">
        <f t="shared" si="126"/>
        <v>6379289</v>
      </c>
      <c r="K1096" s="311">
        <v>2016</v>
      </c>
      <c r="L1096" s="300" t="s">
        <v>18</v>
      </c>
      <c r="M1096" s="345"/>
      <c r="N1096" s="345"/>
      <c r="O1096" s="345"/>
      <c r="P1096" s="345">
        <v>92</v>
      </c>
      <c r="Q1096" s="311">
        <v>74</v>
      </c>
      <c r="R1096" s="354">
        <f t="shared" si="89"/>
        <v>83</v>
      </c>
      <c r="S1096" s="311">
        <v>79</v>
      </c>
      <c r="T1096" s="311">
        <v>53</v>
      </c>
      <c r="U1096" s="305">
        <f t="shared" si="98"/>
        <v>26</v>
      </c>
      <c r="V1096" s="311">
        <f t="shared" si="99"/>
        <v>66</v>
      </c>
      <c r="W1096" s="347">
        <f t="shared" si="100"/>
        <v>17</v>
      </c>
      <c r="X1096" s="348" t="s">
        <v>1554</v>
      </c>
      <c r="Y1096" s="348" t="s">
        <v>1554</v>
      </c>
      <c r="Z1096" s="319" t="s">
        <v>1547</v>
      </c>
      <c r="AA1096" s="295">
        <f t="shared" si="79"/>
        <v>2.8684029999999998</v>
      </c>
      <c r="AB1096" s="305">
        <v>2868403</v>
      </c>
      <c r="AC1096" s="305">
        <v>6304223</v>
      </c>
      <c r="AD1096" s="295">
        <f t="shared" si="115"/>
        <v>7.5065999999999994E-2</v>
      </c>
      <c r="AE1096" s="315">
        <v>75066</v>
      </c>
      <c r="AF1096" s="298">
        <f t="shared" si="127"/>
        <v>1.9122686666666666</v>
      </c>
      <c r="AG1096" s="304"/>
      <c r="AH1096" s="304"/>
      <c r="AI1096" s="307" t="s">
        <v>2387</v>
      </c>
      <c r="AJ1096" s="304"/>
    </row>
    <row r="1097" spans="1:36">
      <c r="A1097" s="344" t="s">
        <v>1945</v>
      </c>
      <c r="B1097" s="315">
        <f t="shared" si="72"/>
        <v>14.33379</v>
      </c>
      <c r="C1097" s="326">
        <f t="shared" si="87"/>
        <v>7.1668950000000002</v>
      </c>
      <c r="D1097" s="294">
        <f t="shared" si="2"/>
        <v>7.1668950000000002</v>
      </c>
      <c r="E1097" s="295">
        <v>2</v>
      </c>
      <c r="F1097" s="296">
        <f t="shared" si="74"/>
        <v>9.2520380000000007</v>
      </c>
      <c r="G1097" s="297">
        <f t="shared" si="4"/>
        <v>0.64547045826679483</v>
      </c>
      <c r="H1097" s="296">
        <f t="shared" si="5"/>
        <v>5.0817519999999998</v>
      </c>
      <c r="I1097" s="298">
        <f t="shared" si="125"/>
        <v>0.35452954173320522</v>
      </c>
      <c r="J1097" s="315">
        <f t="shared" si="126"/>
        <v>14333790</v>
      </c>
      <c r="K1097" s="311">
        <v>2016</v>
      </c>
      <c r="L1097" s="300" t="s">
        <v>18</v>
      </c>
      <c r="M1097" s="345"/>
      <c r="N1097" s="345"/>
      <c r="O1097" s="345"/>
      <c r="P1097" s="345">
        <v>49</v>
      </c>
      <c r="Q1097" s="311">
        <v>51</v>
      </c>
      <c r="R1097" s="354">
        <f t="shared" si="89"/>
        <v>50</v>
      </c>
      <c r="S1097" s="311">
        <v>55</v>
      </c>
      <c r="T1097" s="311">
        <v>80</v>
      </c>
      <c r="U1097" s="305">
        <f t="shared" si="98"/>
        <v>-25</v>
      </c>
      <c r="V1097" s="311">
        <f t="shared" si="99"/>
        <v>67.5</v>
      </c>
      <c r="W1097" s="347">
        <f t="shared" si="100"/>
        <v>-17.5</v>
      </c>
      <c r="X1097" s="348" t="s">
        <v>1544</v>
      </c>
      <c r="Y1097" s="348" t="s">
        <v>1544</v>
      </c>
      <c r="Z1097" s="319" t="s">
        <v>1547</v>
      </c>
      <c r="AA1097" s="295">
        <f t="shared" si="79"/>
        <v>5.1076040000000003</v>
      </c>
      <c r="AB1097" s="305">
        <v>5107604</v>
      </c>
      <c r="AC1097" s="305">
        <v>9252038</v>
      </c>
      <c r="AD1097" s="295">
        <f t="shared" si="115"/>
        <v>5.0817519999999998</v>
      </c>
      <c r="AE1097" s="315">
        <v>5081752</v>
      </c>
      <c r="AF1097" s="298">
        <f t="shared" si="127"/>
        <v>2.5538020000000001</v>
      </c>
      <c r="AG1097" s="304"/>
      <c r="AH1097" s="304"/>
      <c r="AI1097" s="307" t="s">
        <v>1946</v>
      </c>
      <c r="AJ1097" s="304"/>
    </row>
    <row r="1098" spans="1:36">
      <c r="A1098" s="344" t="s">
        <v>1817</v>
      </c>
      <c r="B1098" s="315">
        <f t="shared" si="72"/>
        <v>22.665548000000001</v>
      </c>
      <c r="C1098" s="326">
        <f t="shared" si="87"/>
        <v>9.0662192000000008</v>
      </c>
      <c r="D1098" s="294">
        <f t="shared" si="2"/>
        <v>9.0662192000000008</v>
      </c>
      <c r="E1098" s="295">
        <v>2.5</v>
      </c>
      <c r="F1098" s="296">
        <f t="shared" si="74"/>
        <v>5.2054710000000002</v>
      </c>
      <c r="G1098" s="297">
        <f t="shared" si="4"/>
        <v>0.22966446696986986</v>
      </c>
      <c r="H1098" s="296">
        <f t="shared" si="5"/>
        <v>17.460077000000002</v>
      </c>
      <c r="I1098" s="298">
        <f t="shared" si="125"/>
        <v>0.77033553303013014</v>
      </c>
      <c r="J1098" s="315">
        <f t="shared" si="126"/>
        <v>22665548</v>
      </c>
      <c r="K1098" s="311">
        <v>2016</v>
      </c>
      <c r="L1098" s="300" t="s">
        <v>18</v>
      </c>
      <c r="M1098" s="345"/>
      <c r="N1098" s="345"/>
      <c r="O1098" s="345"/>
      <c r="P1098" s="345">
        <v>98</v>
      </c>
      <c r="Q1098" s="311">
        <v>81</v>
      </c>
      <c r="R1098" s="354">
        <f t="shared" si="89"/>
        <v>89.5</v>
      </c>
      <c r="S1098" s="311">
        <v>91</v>
      </c>
      <c r="T1098" s="311">
        <v>77</v>
      </c>
      <c r="U1098" s="305">
        <f t="shared" si="98"/>
        <v>14</v>
      </c>
      <c r="V1098" s="311">
        <f t="shared" si="99"/>
        <v>84</v>
      </c>
      <c r="W1098" s="347">
        <f t="shared" si="100"/>
        <v>5.5</v>
      </c>
      <c r="X1098" s="348" t="s">
        <v>1565</v>
      </c>
      <c r="Y1098" s="348" t="s">
        <v>1565</v>
      </c>
      <c r="Z1098" s="319" t="s">
        <v>1541</v>
      </c>
      <c r="AA1098" s="295">
        <f t="shared" si="79"/>
        <v>7.8438999999999995E-2</v>
      </c>
      <c r="AB1098" s="305">
        <v>78439</v>
      </c>
      <c r="AC1098" s="305">
        <v>5205471</v>
      </c>
      <c r="AD1098" s="295">
        <f t="shared" si="115"/>
        <v>17.460076999999998</v>
      </c>
      <c r="AE1098" s="315">
        <v>17460077</v>
      </c>
      <c r="AF1098" s="298">
        <f t="shared" si="127"/>
        <v>3.1375599999999997E-2</v>
      </c>
      <c r="AG1098" s="304"/>
      <c r="AH1098" s="304"/>
      <c r="AI1098" s="307" t="s">
        <v>1818</v>
      </c>
      <c r="AJ1098" s="304"/>
    </row>
    <row r="1099" spans="1:36">
      <c r="A1099" s="344" t="s">
        <v>1495</v>
      </c>
      <c r="B1099" s="315">
        <f t="shared" si="72"/>
        <v>40.423945000000003</v>
      </c>
      <c r="C1099" s="326">
        <f t="shared" si="87"/>
        <v>13.474648333333334</v>
      </c>
      <c r="D1099" s="294">
        <f t="shared" si="2"/>
        <v>13.474648333333334</v>
      </c>
      <c r="E1099" s="295">
        <v>3</v>
      </c>
      <c r="F1099" s="296">
        <f t="shared" si="74"/>
        <v>25.138705000000002</v>
      </c>
      <c r="G1099" s="297">
        <f t="shared" si="4"/>
        <v>0.62187658824491276</v>
      </c>
      <c r="H1099" s="296">
        <f t="shared" si="5"/>
        <v>15.285240000000002</v>
      </c>
      <c r="I1099" s="298">
        <f t="shared" si="125"/>
        <v>0.37812341175508724</v>
      </c>
      <c r="J1099" s="315">
        <f t="shared" si="126"/>
        <v>40423945</v>
      </c>
      <c r="K1099" s="311">
        <v>2016</v>
      </c>
      <c r="L1099" s="300" t="s">
        <v>18</v>
      </c>
      <c r="M1099" s="345"/>
      <c r="N1099" s="345"/>
      <c r="O1099" s="345"/>
      <c r="P1099" s="345">
        <v>91</v>
      </c>
      <c r="Q1099" s="311">
        <v>83</v>
      </c>
      <c r="R1099" s="354">
        <f t="shared" si="89"/>
        <v>87</v>
      </c>
      <c r="S1099" s="311">
        <v>56</v>
      </c>
      <c r="T1099" s="311">
        <v>71</v>
      </c>
      <c r="U1099" s="305">
        <f t="shared" si="98"/>
        <v>-15</v>
      </c>
      <c r="V1099" s="311">
        <f t="shared" si="99"/>
        <v>63.5</v>
      </c>
      <c r="W1099" s="347">
        <f t="shared" si="100"/>
        <v>23.5</v>
      </c>
      <c r="X1099" s="348" t="s">
        <v>1432</v>
      </c>
      <c r="Y1099" s="348" t="s">
        <v>1432</v>
      </c>
      <c r="Z1099" s="319" t="s">
        <v>1547</v>
      </c>
      <c r="AA1099" s="295">
        <f t="shared" si="79"/>
        <v>8.8002300000000009</v>
      </c>
      <c r="AB1099" s="305">
        <v>8800230</v>
      </c>
      <c r="AC1099" s="305">
        <v>25138705</v>
      </c>
      <c r="AD1099" s="295">
        <f t="shared" si="115"/>
        <v>15.28524</v>
      </c>
      <c r="AE1099" s="315">
        <v>15285240</v>
      </c>
      <c r="AF1099" s="298">
        <f t="shared" si="127"/>
        <v>2.9334099999999999</v>
      </c>
      <c r="AG1099" s="304"/>
      <c r="AH1099" s="304"/>
      <c r="AI1099" s="307" t="s">
        <v>1711</v>
      </c>
      <c r="AJ1099" s="304"/>
    </row>
    <row r="1100" spans="1:36">
      <c r="A1100" s="344" t="s">
        <v>2041</v>
      </c>
      <c r="B1100" s="315">
        <f t="shared" si="72"/>
        <v>19.650134000000001</v>
      </c>
      <c r="C1100" s="326">
        <f t="shared" si="87"/>
        <v>6.5500446666666674</v>
      </c>
      <c r="D1100" s="294">
        <f t="shared" si="2"/>
        <v>6.5500446666666674</v>
      </c>
      <c r="E1100" s="295">
        <v>3</v>
      </c>
      <c r="F1100" s="296">
        <f t="shared" si="74"/>
        <v>14.016567999999999</v>
      </c>
      <c r="G1100" s="297">
        <f t="shared" si="4"/>
        <v>0.71330648432219335</v>
      </c>
      <c r="H1100" s="296">
        <f t="shared" si="5"/>
        <v>5.633566000000001</v>
      </c>
      <c r="I1100" s="298">
        <f t="shared" si="125"/>
        <v>0.2866935156778066</v>
      </c>
      <c r="J1100" s="315">
        <f t="shared" si="126"/>
        <v>19650134</v>
      </c>
      <c r="K1100" s="311">
        <v>2016</v>
      </c>
      <c r="L1100" s="300" t="s">
        <v>18</v>
      </c>
      <c r="M1100" s="345"/>
      <c r="N1100" s="345"/>
      <c r="O1100" s="345"/>
      <c r="P1100" s="345">
        <v>98</v>
      </c>
      <c r="Q1100" s="311">
        <v>87</v>
      </c>
      <c r="R1100" s="354">
        <f t="shared" si="89"/>
        <v>92.5</v>
      </c>
      <c r="S1100" s="311">
        <v>62</v>
      </c>
      <c r="T1100" s="311">
        <v>69</v>
      </c>
      <c r="U1100" s="305">
        <f t="shared" si="98"/>
        <v>-7</v>
      </c>
      <c r="V1100" s="311">
        <f t="shared" si="99"/>
        <v>65.5</v>
      </c>
      <c r="W1100" s="347">
        <f t="shared" si="100"/>
        <v>27</v>
      </c>
      <c r="X1100" s="348" t="s">
        <v>1554</v>
      </c>
      <c r="Y1100" s="348" t="s">
        <v>1554</v>
      </c>
      <c r="Z1100" s="319" t="s">
        <v>1541</v>
      </c>
      <c r="AA1100" s="295">
        <f t="shared" si="79"/>
        <v>0.13351299999999999</v>
      </c>
      <c r="AB1100" s="305">
        <v>133513</v>
      </c>
      <c r="AC1100" s="305">
        <v>14016568</v>
      </c>
      <c r="AD1100" s="295">
        <f t="shared" si="115"/>
        <v>5.6335660000000001</v>
      </c>
      <c r="AE1100" s="315">
        <v>5633566</v>
      </c>
      <c r="AF1100" s="298">
        <f t="shared" si="127"/>
        <v>4.4504333333333333E-2</v>
      </c>
      <c r="AG1100" s="304"/>
      <c r="AH1100" s="304"/>
      <c r="AI1100" s="307" t="s">
        <v>2042</v>
      </c>
      <c r="AJ1100" s="304"/>
    </row>
    <row r="1101" spans="1:36">
      <c r="A1101" s="314" t="s">
        <v>4926</v>
      </c>
      <c r="B1101" s="315">
        <f t="shared" si="72"/>
        <v>0.32190999999999997</v>
      </c>
      <c r="C1101" s="326">
        <f t="shared" si="87"/>
        <v>0.10730333333333332</v>
      </c>
      <c r="D1101" s="294">
        <f t="shared" si="2"/>
        <v>0.10730333333333332</v>
      </c>
      <c r="E1101" s="295">
        <v>3</v>
      </c>
      <c r="F1101" s="295">
        <f t="shared" si="74"/>
        <v>0.32190999999999997</v>
      </c>
      <c r="G1101" s="297">
        <f t="shared" si="4"/>
        <v>1</v>
      </c>
      <c r="H1101" s="296">
        <f t="shared" si="5"/>
        <v>0</v>
      </c>
      <c r="I1101" s="298">
        <f t="shared" si="125"/>
        <v>0</v>
      </c>
      <c r="J1101" s="315">
        <f t="shared" si="126"/>
        <v>321910</v>
      </c>
      <c r="K1101" s="302">
        <v>2016</v>
      </c>
      <c r="L1101" s="300" t="s">
        <v>18</v>
      </c>
      <c r="M1101" s="316"/>
      <c r="N1101" s="316"/>
      <c r="O1101" s="316"/>
      <c r="P1101" s="316">
        <v>60</v>
      </c>
      <c r="Q1101" s="302" t="s">
        <v>1537</v>
      </c>
      <c r="R1101" s="354" t="s">
        <v>1537</v>
      </c>
      <c r="S1101" s="302">
        <v>88</v>
      </c>
      <c r="T1101" s="302" t="s">
        <v>1537</v>
      </c>
      <c r="U1101" s="305" t="s">
        <v>1537</v>
      </c>
      <c r="V1101" s="311" t="s">
        <v>1537</v>
      </c>
      <c r="W1101" s="311" t="s">
        <v>1537</v>
      </c>
      <c r="X1101" s="313" t="s">
        <v>1612</v>
      </c>
      <c r="Y1101" s="313" t="s">
        <v>1743</v>
      </c>
      <c r="Z1101" s="313" t="s">
        <v>1541</v>
      </c>
      <c r="AA1101" s="295">
        <f t="shared" si="79"/>
        <v>0.227354</v>
      </c>
      <c r="AB1101" s="315">
        <v>227354</v>
      </c>
      <c r="AC1101" s="315">
        <v>321910</v>
      </c>
      <c r="AD1101" s="295">
        <f t="shared" si="115"/>
        <v>0</v>
      </c>
      <c r="AE1101" s="315">
        <v>0</v>
      </c>
      <c r="AF1101" s="298">
        <f t="shared" si="127"/>
        <v>7.5784666666666667E-2</v>
      </c>
      <c r="AG1101" s="304"/>
      <c r="AH1101" s="304"/>
      <c r="AI1101" s="313" t="s">
        <v>1537</v>
      </c>
      <c r="AJ1101" s="304"/>
    </row>
    <row r="1102" spans="1:36">
      <c r="A1102" s="352" t="s">
        <v>3084</v>
      </c>
      <c r="B1102" s="315">
        <f t="shared" si="72"/>
        <v>10.830517</v>
      </c>
      <c r="C1102" s="326">
        <f t="shared" si="87"/>
        <v>2.7076292500000001</v>
      </c>
      <c r="D1102" s="294">
        <f t="shared" si="2"/>
        <v>2.7076292500000001</v>
      </c>
      <c r="E1102" s="295">
        <v>4</v>
      </c>
      <c r="F1102" s="296">
        <f t="shared" si="74"/>
        <v>10.753574</v>
      </c>
      <c r="G1102" s="297">
        <f t="shared" si="4"/>
        <v>0.99289572233717005</v>
      </c>
      <c r="H1102" s="296">
        <f t="shared" si="5"/>
        <v>7.6942999999999998E-2</v>
      </c>
      <c r="I1102" s="298">
        <f t="shared" si="125"/>
        <v>7.1042776628299463E-3</v>
      </c>
      <c r="J1102" s="315">
        <f t="shared" si="126"/>
        <v>10830517</v>
      </c>
      <c r="K1102" s="311">
        <v>2016</v>
      </c>
      <c r="L1102" s="300" t="s">
        <v>18</v>
      </c>
      <c r="M1102" s="345"/>
      <c r="N1102" s="345"/>
      <c r="O1102" s="345"/>
      <c r="P1102" s="345">
        <v>4</v>
      </c>
      <c r="Q1102" s="311">
        <v>55</v>
      </c>
      <c r="R1102" s="354">
        <f t="shared" ref="R1102:R1255" si="128">(P1102+Q1102)/2</f>
        <v>29.5</v>
      </c>
      <c r="S1102" s="311">
        <v>20</v>
      </c>
      <c r="T1102" s="311">
        <v>48</v>
      </c>
      <c r="U1102" s="305">
        <f t="shared" ref="U1102:U1223" si="129">SUM(S1102-T1102)</f>
        <v>-28</v>
      </c>
      <c r="V1102" s="311">
        <f t="shared" ref="V1102:V1249" si="130">(S1102+T1102)/2</f>
        <v>34</v>
      </c>
      <c r="W1102" s="347">
        <f t="shared" ref="W1102:W1223" si="131">SUM(R1102-V1102)</f>
        <v>-4.5</v>
      </c>
      <c r="X1102" s="348" t="s">
        <v>1432</v>
      </c>
      <c r="Y1102" s="348" t="s">
        <v>1432</v>
      </c>
      <c r="Z1102" s="319" t="s">
        <v>1536</v>
      </c>
      <c r="AA1102" s="295">
        <f t="shared" si="79"/>
        <v>4.9508590000000003</v>
      </c>
      <c r="AB1102" s="305">
        <v>4950859</v>
      </c>
      <c r="AC1102" s="305">
        <v>10753574</v>
      </c>
      <c r="AD1102" s="295">
        <f t="shared" si="115"/>
        <v>7.6942999999999998E-2</v>
      </c>
      <c r="AE1102" s="315">
        <v>76943</v>
      </c>
      <c r="AF1102" s="298">
        <f t="shared" si="127"/>
        <v>1.2377147500000001</v>
      </c>
      <c r="AG1102" s="304"/>
      <c r="AH1102" s="304"/>
      <c r="AI1102" s="307" t="s">
        <v>3085</v>
      </c>
      <c r="AJ1102" s="304"/>
    </row>
    <row r="1103" spans="1:36">
      <c r="A1103" s="352" t="s">
        <v>2677</v>
      </c>
      <c r="B1103" s="315">
        <f t="shared" si="72"/>
        <v>15.656193</v>
      </c>
      <c r="C1103" s="326">
        <f t="shared" si="87"/>
        <v>3.4791539999999999</v>
      </c>
      <c r="D1103" s="294">
        <f t="shared" si="2"/>
        <v>3.4791539999999999</v>
      </c>
      <c r="E1103" s="295">
        <v>4.5</v>
      </c>
      <c r="F1103" s="296">
        <f t="shared" si="74"/>
        <v>9.1962779999999995</v>
      </c>
      <c r="G1103" s="297">
        <f t="shared" si="4"/>
        <v>0.58738915648267742</v>
      </c>
      <c r="H1103" s="296">
        <f t="shared" si="5"/>
        <v>6.4599150000000005</v>
      </c>
      <c r="I1103" s="298">
        <f t="shared" si="125"/>
        <v>0.41261084351732252</v>
      </c>
      <c r="J1103" s="315">
        <f t="shared" si="126"/>
        <v>15656193</v>
      </c>
      <c r="K1103" s="311">
        <v>2016</v>
      </c>
      <c r="L1103" s="300" t="s">
        <v>18</v>
      </c>
      <c r="M1103" s="345"/>
      <c r="N1103" s="345"/>
      <c r="O1103" s="345"/>
      <c r="P1103" s="345">
        <v>90</v>
      </c>
      <c r="Q1103" s="311">
        <v>82</v>
      </c>
      <c r="R1103" s="354">
        <f t="shared" si="128"/>
        <v>86</v>
      </c>
      <c r="S1103" s="311">
        <v>65</v>
      </c>
      <c r="T1103" s="311">
        <v>67</v>
      </c>
      <c r="U1103" s="305">
        <f t="shared" si="129"/>
        <v>-2</v>
      </c>
      <c r="V1103" s="311">
        <f t="shared" si="130"/>
        <v>66</v>
      </c>
      <c r="W1103" s="305">
        <f t="shared" si="131"/>
        <v>20</v>
      </c>
      <c r="X1103" s="313" t="s">
        <v>1612</v>
      </c>
      <c r="Y1103" s="313" t="s">
        <v>1743</v>
      </c>
      <c r="Z1103" s="319" t="s">
        <v>1547</v>
      </c>
      <c r="AA1103" s="295">
        <f t="shared" si="79"/>
        <v>0.190252</v>
      </c>
      <c r="AB1103" s="305">
        <v>190252</v>
      </c>
      <c r="AC1103" s="305">
        <v>9196278</v>
      </c>
      <c r="AD1103" s="295">
        <f t="shared" si="115"/>
        <v>6.4599149999999996</v>
      </c>
      <c r="AE1103" s="315">
        <v>6459915</v>
      </c>
      <c r="AF1103" s="298">
        <f t="shared" si="127"/>
        <v>4.2278222222222224E-2</v>
      </c>
      <c r="AG1103" s="304"/>
      <c r="AH1103" s="304"/>
      <c r="AI1103" s="307" t="s">
        <v>2678</v>
      </c>
      <c r="AJ1103" s="304"/>
    </row>
    <row r="1104" spans="1:36">
      <c r="A1104" s="344" t="s">
        <v>1447</v>
      </c>
      <c r="B1104" s="315">
        <f t="shared" si="72"/>
        <v>148.768835</v>
      </c>
      <c r="C1104" s="326">
        <f t="shared" si="87"/>
        <v>30.360986734693874</v>
      </c>
      <c r="D1104" s="294">
        <f t="shared" si="2"/>
        <v>30.360986734693874</v>
      </c>
      <c r="E1104" s="295">
        <v>4.9000000000000004</v>
      </c>
      <c r="F1104" s="296">
        <f t="shared" si="74"/>
        <v>67.268834999999996</v>
      </c>
      <c r="G1104" s="297">
        <f t="shared" si="4"/>
        <v>0.45217020755724813</v>
      </c>
      <c r="H1104" s="296">
        <f t="shared" si="5"/>
        <v>81.5</v>
      </c>
      <c r="I1104" s="298">
        <f t="shared" si="125"/>
        <v>0.54782979244275187</v>
      </c>
      <c r="J1104" s="315">
        <f t="shared" si="126"/>
        <v>148768835</v>
      </c>
      <c r="K1104" s="311">
        <v>2016</v>
      </c>
      <c r="L1104" s="300" t="s">
        <v>18</v>
      </c>
      <c r="M1104" s="345"/>
      <c r="N1104" s="345"/>
      <c r="O1104" s="345"/>
      <c r="P1104" s="345">
        <v>77</v>
      </c>
      <c r="Q1104" s="311">
        <v>58</v>
      </c>
      <c r="R1104" s="354">
        <f t="shared" si="128"/>
        <v>67.5</v>
      </c>
      <c r="S1104" s="311">
        <v>64</v>
      </c>
      <c r="T1104" s="311">
        <v>69</v>
      </c>
      <c r="U1104" s="305">
        <f t="shared" si="129"/>
        <v>-5</v>
      </c>
      <c r="V1104" s="343">
        <f t="shared" si="130"/>
        <v>66.5</v>
      </c>
      <c r="W1104" s="347">
        <f t="shared" si="131"/>
        <v>1</v>
      </c>
      <c r="X1104" s="348" t="s">
        <v>1432</v>
      </c>
      <c r="Y1104" s="348" t="s">
        <v>1432</v>
      </c>
      <c r="Z1104" s="319" t="s">
        <v>1547</v>
      </c>
      <c r="AA1104" s="295">
        <f t="shared" si="79"/>
        <v>21.688103000000002</v>
      </c>
      <c r="AB1104" s="305">
        <v>21688103</v>
      </c>
      <c r="AC1104" s="305">
        <v>67268835</v>
      </c>
      <c r="AD1104" s="295">
        <f t="shared" si="115"/>
        <v>81.5</v>
      </c>
      <c r="AE1104" s="315">
        <v>81500000</v>
      </c>
      <c r="AF1104" s="298">
        <f t="shared" si="127"/>
        <v>4.426143469387755</v>
      </c>
      <c r="AG1104" s="304"/>
      <c r="AH1104" s="304"/>
      <c r="AI1104" s="307" t="s">
        <v>1635</v>
      </c>
      <c r="AJ1104" s="304"/>
    </row>
    <row r="1105" spans="1:36">
      <c r="A1105" s="344" t="s">
        <v>1819</v>
      </c>
      <c r="B1105" s="315">
        <f t="shared" si="72"/>
        <v>45.129851000000002</v>
      </c>
      <c r="C1105" s="326">
        <f t="shared" si="87"/>
        <v>9.0259701999999997</v>
      </c>
      <c r="D1105" s="294">
        <f t="shared" si="2"/>
        <v>9.0259701999999997</v>
      </c>
      <c r="E1105" s="295">
        <v>5</v>
      </c>
      <c r="F1105" s="296">
        <f t="shared" si="74"/>
        <v>20.777061</v>
      </c>
      <c r="G1105" s="297">
        <f t="shared" si="4"/>
        <v>0.46038399284766085</v>
      </c>
      <c r="H1105" s="296">
        <f t="shared" si="5"/>
        <v>24.352790000000002</v>
      </c>
      <c r="I1105" s="298">
        <f t="shared" si="125"/>
        <v>0.53961600715233915</v>
      </c>
      <c r="J1105" s="315">
        <f t="shared" si="126"/>
        <v>45129851</v>
      </c>
      <c r="K1105" s="311">
        <v>2016</v>
      </c>
      <c r="L1105" s="300" t="s">
        <v>18</v>
      </c>
      <c r="M1105" s="345"/>
      <c r="N1105" s="345"/>
      <c r="O1105" s="345"/>
      <c r="P1105" s="345">
        <v>36</v>
      </c>
      <c r="Q1105" s="311">
        <v>47</v>
      </c>
      <c r="R1105" s="354">
        <f t="shared" si="128"/>
        <v>41.5</v>
      </c>
      <c r="S1105" s="311">
        <v>34</v>
      </c>
      <c r="T1105" s="311">
        <v>50</v>
      </c>
      <c r="U1105" s="305">
        <f t="shared" si="129"/>
        <v>-16</v>
      </c>
      <c r="V1105" s="311">
        <f t="shared" si="130"/>
        <v>42</v>
      </c>
      <c r="W1105" s="347">
        <f t="shared" si="131"/>
        <v>-0.5</v>
      </c>
      <c r="X1105" s="348" t="s">
        <v>1432</v>
      </c>
      <c r="Y1105" s="348" t="s">
        <v>1432</v>
      </c>
      <c r="Z1105" s="319" t="s">
        <v>1557</v>
      </c>
      <c r="AA1105" s="295">
        <f t="shared" si="79"/>
        <v>9.5760570000000005</v>
      </c>
      <c r="AB1105" s="305">
        <v>9576057</v>
      </c>
      <c r="AC1105" s="305">
        <v>20777061</v>
      </c>
      <c r="AD1105" s="295">
        <f t="shared" si="115"/>
        <v>24.352789999999999</v>
      </c>
      <c r="AE1105" s="315">
        <v>24352790</v>
      </c>
      <c r="AF1105" s="298">
        <f t="shared" si="127"/>
        <v>1.9152114</v>
      </c>
      <c r="AG1105" s="304"/>
      <c r="AH1105" s="304"/>
      <c r="AI1105" s="307" t="s">
        <v>1820</v>
      </c>
      <c r="AJ1105" s="304"/>
    </row>
    <row r="1106" spans="1:36">
      <c r="A1106" s="344" t="s">
        <v>2228</v>
      </c>
      <c r="B1106" s="315">
        <f t="shared" si="72"/>
        <v>24.979244999999999</v>
      </c>
      <c r="C1106" s="326">
        <f t="shared" si="87"/>
        <v>4.9958489999999998</v>
      </c>
      <c r="D1106" s="294">
        <f t="shared" si="2"/>
        <v>4.9958489999999998</v>
      </c>
      <c r="E1106" s="295">
        <v>5</v>
      </c>
      <c r="F1106" s="296">
        <f t="shared" si="74"/>
        <v>19.115190999999999</v>
      </c>
      <c r="G1106" s="297">
        <f t="shared" si="4"/>
        <v>0.76524294469268384</v>
      </c>
      <c r="H1106" s="296">
        <f t="shared" si="5"/>
        <v>5.8640539999999994</v>
      </c>
      <c r="I1106" s="298">
        <f t="shared" si="125"/>
        <v>0.23475705530731614</v>
      </c>
      <c r="J1106" s="315">
        <f t="shared" si="126"/>
        <v>24979245</v>
      </c>
      <c r="K1106" s="311">
        <v>2016</v>
      </c>
      <c r="L1106" s="300" t="s">
        <v>18</v>
      </c>
      <c r="M1106" s="345"/>
      <c r="N1106" s="345"/>
      <c r="O1106" s="345"/>
      <c r="P1106" s="345">
        <v>61</v>
      </c>
      <c r="Q1106" s="311">
        <v>56</v>
      </c>
      <c r="R1106" s="354">
        <f t="shared" si="128"/>
        <v>58.5</v>
      </c>
      <c r="S1106" s="311">
        <v>78</v>
      </c>
      <c r="T1106" s="311">
        <v>65</v>
      </c>
      <c r="U1106" s="305">
        <f t="shared" si="129"/>
        <v>13</v>
      </c>
      <c r="V1106" s="311">
        <f t="shared" si="130"/>
        <v>71.5</v>
      </c>
      <c r="W1106" s="347">
        <f t="shared" si="131"/>
        <v>-13</v>
      </c>
      <c r="X1106" s="348" t="s">
        <v>1554</v>
      </c>
      <c r="Y1106" s="348" t="s">
        <v>1554</v>
      </c>
      <c r="Z1106" s="319" t="s">
        <v>1536</v>
      </c>
      <c r="AA1106" s="295">
        <f t="shared" si="79"/>
        <v>7.3539219999999998</v>
      </c>
      <c r="AB1106" s="305">
        <v>7353922</v>
      </c>
      <c r="AC1106" s="305">
        <v>19115191</v>
      </c>
      <c r="AD1106" s="295">
        <f t="shared" si="115"/>
        <v>5.8640540000000003</v>
      </c>
      <c r="AE1106" s="315">
        <v>5864054</v>
      </c>
      <c r="AF1106" s="298">
        <f t="shared" si="127"/>
        <v>1.4707844000000001</v>
      </c>
      <c r="AG1106" s="304"/>
      <c r="AH1106" s="304"/>
      <c r="AI1106" s="307" t="s">
        <v>2229</v>
      </c>
      <c r="AJ1106" s="304"/>
    </row>
    <row r="1107" spans="1:36">
      <c r="A1107" s="344" t="s">
        <v>2355</v>
      </c>
      <c r="B1107" s="315">
        <f t="shared" si="72"/>
        <v>21.718516000000001</v>
      </c>
      <c r="C1107" s="326">
        <f t="shared" si="87"/>
        <v>4.3437032000000002</v>
      </c>
      <c r="D1107" s="294">
        <f t="shared" si="2"/>
        <v>4.3437032000000002</v>
      </c>
      <c r="E1107" s="295">
        <v>5</v>
      </c>
      <c r="F1107" s="296">
        <f t="shared" si="74"/>
        <v>20.773069</v>
      </c>
      <c r="G1107" s="297">
        <f t="shared" si="4"/>
        <v>0.95646815832168264</v>
      </c>
      <c r="H1107" s="296">
        <f t="shared" si="5"/>
        <v>0.94544700000000015</v>
      </c>
      <c r="I1107" s="298">
        <f t="shared" si="125"/>
        <v>4.3531841678317251E-2</v>
      </c>
      <c r="J1107" s="315">
        <f t="shared" si="126"/>
        <v>21718516</v>
      </c>
      <c r="K1107" s="311">
        <v>2016</v>
      </c>
      <c r="L1107" s="300" t="s">
        <v>18</v>
      </c>
      <c r="M1107" s="345"/>
      <c r="N1107" s="345"/>
      <c r="O1107" s="345"/>
      <c r="P1107" s="345">
        <v>9</v>
      </c>
      <c r="Q1107" s="311">
        <v>22</v>
      </c>
      <c r="R1107" s="354">
        <f t="shared" si="128"/>
        <v>15.5</v>
      </c>
      <c r="S1107" s="311">
        <v>63</v>
      </c>
      <c r="T1107" s="311">
        <v>18</v>
      </c>
      <c r="U1107" s="305">
        <f t="shared" si="129"/>
        <v>45</v>
      </c>
      <c r="V1107" s="311">
        <f t="shared" si="130"/>
        <v>40.5</v>
      </c>
      <c r="W1107" s="347">
        <f t="shared" si="131"/>
        <v>-25</v>
      </c>
      <c r="X1107" s="348" t="s">
        <v>1554</v>
      </c>
      <c r="Y1107" s="348" t="s">
        <v>1554</v>
      </c>
      <c r="Z1107" s="319" t="s">
        <v>1557</v>
      </c>
      <c r="AA1107" s="295">
        <f t="shared" si="79"/>
        <v>7.6236620000000004</v>
      </c>
      <c r="AB1107" s="305">
        <v>7623662</v>
      </c>
      <c r="AC1107" s="305">
        <v>20773069</v>
      </c>
      <c r="AD1107" s="295">
        <f t="shared" si="115"/>
        <v>0.94544700000000004</v>
      </c>
      <c r="AE1107" s="315">
        <v>945447</v>
      </c>
      <c r="AF1107" s="298">
        <f t="shared" si="127"/>
        <v>1.5247324</v>
      </c>
      <c r="AG1107" s="304"/>
      <c r="AH1107" s="304"/>
      <c r="AI1107" s="307" t="s">
        <v>2356</v>
      </c>
      <c r="AJ1107" s="304"/>
    </row>
    <row r="1108" spans="1:36">
      <c r="A1108" s="344" t="s">
        <v>2404</v>
      </c>
      <c r="B1108" s="315">
        <f t="shared" si="72"/>
        <v>21.164798999999999</v>
      </c>
      <c r="C1108" s="326">
        <f t="shared" si="87"/>
        <v>4.2329597999999997</v>
      </c>
      <c r="D1108" s="294">
        <f t="shared" si="2"/>
        <v>4.2329597999999997</v>
      </c>
      <c r="E1108" s="295">
        <v>5</v>
      </c>
      <c r="F1108" s="296">
        <f t="shared" si="74"/>
        <v>11.68694</v>
      </c>
      <c r="G1108" s="297">
        <f t="shared" si="4"/>
        <v>0.55218762058642756</v>
      </c>
      <c r="H1108" s="296">
        <f t="shared" si="5"/>
        <v>9.4778589999999987</v>
      </c>
      <c r="I1108" s="298">
        <f t="shared" si="125"/>
        <v>0.44781237941357249</v>
      </c>
      <c r="J1108" s="315">
        <f t="shared" si="126"/>
        <v>21164799</v>
      </c>
      <c r="K1108" s="311">
        <v>2016</v>
      </c>
      <c r="L1108" s="300" t="s">
        <v>18</v>
      </c>
      <c r="M1108" s="345"/>
      <c r="N1108" s="345"/>
      <c r="O1108" s="345"/>
      <c r="P1108" s="345">
        <v>7</v>
      </c>
      <c r="Q1108" s="311">
        <v>28</v>
      </c>
      <c r="R1108" s="354">
        <f t="shared" si="128"/>
        <v>17.5</v>
      </c>
      <c r="S1108" s="311">
        <v>19</v>
      </c>
      <c r="T1108" s="311">
        <v>18</v>
      </c>
      <c r="U1108" s="305">
        <f t="shared" si="129"/>
        <v>1</v>
      </c>
      <c r="V1108" s="311">
        <f t="shared" si="130"/>
        <v>18.5</v>
      </c>
      <c r="W1108" s="347">
        <f t="shared" si="131"/>
        <v>-1</v>
      </c>
      <c r="X1108" s="348" t="s">
        <v>1565</v>
      </c>
      <c r="Y1108" s="348" t="s">
        <v>1565</v>
      </c>
      <c r="Z1108" s="319" t="s">
        <v>1547</v>
      </c>
      <c r="AA1108" s="295">
        <f t="shared" si="79"/>
        <v>5.9005280000000004</v>
      </c>
      <c r="AB1108" s="305">
        <v>5900528</v>
      </c>
      <c r="AC1108" s="305">
        <v>11686940</v>
      </c>
      <c r="AD1108" s="295">
        <f t="shared" si="115"/>
        <v>9.4778590000000005</v>
      </c>
      <c r="AE1108" s="315">
        <v>9477859</v>
      </c>
      <c r="AF1108" s="298">
        <f t="shared" si="127"/>
        <v>1.1801056000000001</v>
      </c>
      <c r="AG1108" s="304"/>
      <c r="AH1108" s="304"/>
      <c r="AI1108" s="307" t="s">
        <v>2405</v>
      </c>
      <c r="AJ1108" s="304"/>
    </row>
    <row r="1109" spans="1:36">
      <c r="A1109" s="352" t="s">
        <v>3136</v>
      </c>
      <c r="B1109" s="315">
        <f t="shared" si="72"/>
        <v>13.262486000000001</v>
      </c>
      <c r="C1109" s="326">
        <f t="shared" si="87"/>
        <v>2.6524972</v>
      </c>
      <c r="D1109" s="294">
        <f t="shared" si="2"/>
        <v>2.6524972</v>
      </c>
      <c r="E1109" s="295">
        <v>5</v>
      </c>
      <c r="F1109" s="296">
        <f t="shared" si="74"/>
        <v>13.262486000000001</v>
      </c>
      <c r="G1109" s="297">
        <f t="shared" si="4"/>
        <v>1</v>
      </c>
      <c r="H1109" s="296">
        <f t="shared" si="5"/>
        <v>0</v>
      </c>
      <c r="I1109" s="298">
        <f t="shared" si="125"/>
        <v>0</v>
      </c>
      <c r="J1109" s="315">
        <f t="shared" si="126"/>
        <v>13262486</v>
      </c>
      <c r="K1109" s="311">
        <v>2016</v>
      </c>
      <c r="L1109" s="300" t="s">
        <v>18</v>
      </c>
      <c r="M1109" s="345"/>
      <c r="N1109" s="345"/>
      <c r="O1109" s="345"/>
      <c r="P1109" s="345">
        <v>98</v>
      </c>
      <c r="Q1109" s="311">
        <v>99</v>
      </c>
      <c r="R1109" s="354">
        <f t="shared" si="128"/>
        <v>98.5</v>
      </c>
      <c r="S1109" s="311">
        <v>90</v>
      </c>
      <c r="T1109" s="311">
        <v>78</v>
      </c>
      <c r="U1109" s="305">
        <f t="shared" si="129"/>
        <v>12</v>
      </c>
      <c r="V1109" s="311">
        <f t="shared" si="130"/>
        <v>84</v>
      </c>
      <c r="W1109" s="347">
        <f t="shared" si="131"/>
        <v>14.5</v>
      </c>
      <c r="X1109" s="348" t="s">
        <v>1554</v>
      </c>
      <c r="Y1109" s="348" t="s">
        <v>1554</v>
      </c>
      <c r="Z1109" s="319" t="s">
        <v>1547</v>
      </c>
      <c r="AA1109" s="295">
        <f t="shared" si="79"/>
        <v>0.40207500000000002</v>
      </c>
      <c r="AB1109" s="305">
        <v>402075</v>
      </c>
      <c r="AC1109" s="305">
        <v>13262486</v>
      </c>
      <c r="AD1109" s="295">
        <f t="shared" si="115"/>
        <v>0</v>
      </c>
      <c r="AE1109" s="315">
        <v>0</v>
      </c>
      <c r="AF1109" s="298">
        <f t="shared" si="127"/>
        <v>8.0415E-2</v>
      </c>
      <c r="AG1109" s="304"/>
      <c r="AH1109" s="304"/>
      <c r="AI1109" s="307" t="s">
        <v>1537</v>
      </c>
      <c r="AJ1109" s="304"/>
    </row>
    <row r="1110" spans="1:36">
      <c r="A1110" s="352" t="s">
        <v>3514</v>
      </c>
      <c r="B1110" s="315">
        <f t="shared" si="72"/>
        <v>10.414738</v>
      </c>
      <c r="C1110" s="326">
        <f t="shared" si="87"/>
        <v>2.0829475999999998</v>
      </c>
      <c r="D1110" s="294">
        <f t="shared" si="2"/>
        <v>2.0829475999999998</v>
      </c>
      <c r="E1110" s="295">
        <v>5</v>
      </c>
      <c r="F1110" s="296">
        <f t="shared" si="74"/>
        <v>9.6695209999999996</v>
      </c>
      <c r="G1110" s="297">
        <f t="shared" si="4"/>
        <v>0.92844591961890921</v>
      </c>
      <c r="H1110" s="296">
        <f t="shared" si="5"/>
        <v>0.74521700000000002</v>
      </c>
      <c r="I1110" s="298">
        <f t="shared" si="125"/>
        <v>7.1554080381090721E-2</v>
      </c>
      <c r="J1110" s="315">
        <f t="shared" si="126"/>
        <v>10414738</v>
      </c>
      <c r="K1110" s="311">
        <v>2016</v>
      </c>
      <c r="L1110" s="300" t="s">
        <v>18</v>
      </c>
      <c r="M1110" s="345"/>
      <c r="N1110" s="345"/>
      <c r="O1110" s="345"/>
      <c r="P1110" s="345">
        <v>27</v>
      </c>
      <c r="Q1110" s="311">
        <v>41</v>
      </c>
      <c r="R1110" s="354">
        <f t="shared" si="128"/>
        <v>34</v>
      </c>
      <c r="S1110" s="311">
        <v>46</v>
      </c>
      <c r="T1110" s="311">
        <v>41</v>
      </c>
      <c r="U1110" s="305">
        <f t="shared" si="129"/>
        <v>5</v>
      </c>
      <c r="V1110" s="311">
        <f t="shared" si="130"/>
        <v>43.5</v>
      </c>
      <c r="W1110" s="347">
        <f t="shared" si="131"/>
        <v>-9.5</v>
      </c>
      <c r="X1110" s="313" t="s">
        <v>1612</v>
      </c>
      <c r="Y1110" s="313" t="s">
        <v>1743</v>
      </c>
      <c r="Z1110" s="319" t="s">
        <v>1547</v>
      </c>
      <c r="AA1110" s="295">
        <f t="shared" si="79"/>
        <v>4.294232</v>
      </c>
      <c r="AB1110" s="305">
        <v>4294232</v>
      </c>
      <c r="AC1110" s="305">
        <v>9669521</v>
      </c>
      <c r="AD1110" s="295">
        <f t="shared" si="115"/>
        <v>0.74521700000000002</v>
      </c>
      <c r="AE1110" s="315">
        <v>745217</v>
      </c>
      <c r="AF1110" s="298">
        <f t="shared" si="127"/>
        <v>0.85884640000000001</v>
      </c>
      <c r="AG1110" s="304"/>
      <c r="AH1110" s="304"/>
      <c r="AI1110" s="307" t="s">
        <v>3515</v>
      </c>
      <c r="AJ1110" s="304"/>
    </row>
    <row r="1111" spans="1:36">
      <c r="A1111" s="314" t="s">
        <v>4153</v>
      </c>
      <c r="B1111" s="315">
        <f t="shared" si="72"/>
        <v>6.3418549999999998</v>
      </c>
      <c r="C1111" s="326">
        <f t="shared" si="87"/>
        <v>1.2683709999999999</v>
      </c>
      <c r="D1111" s="294">
        <f t="shared" si="2"/>
        <v>1.2683709999999999</v>
      </c>
      <c r="E1111" s="295">
        <v>5</v>
      </c>
      <c r="F1111" s="295">
        <f t="shared" si="74"/>
        <v>4.7997740000000002</v>
      </c>
      <c r="G1111" s="297">
        <f t="shared" si="4"/>
        <v>0.75684070354809441</v>
      </c>
      <c r="H1111" s="296">
        <f t="shared" si="5"/>
        <v>1.5420809999999998</v>
      </c>
      <c r="I1111" s="298">
        <f t="shared" si="125"/>
        <v>0.24315929645190562</v>
      </c>
      <c r="J1111" s="315">
        <f t="shared" si="126"/>
        <v>6341855</v>
      </c>
      <c r="K1111" s="302">
        <v>2016</v>
      </c>
      <c r="L1111" s="300" t="s">
        <v>18</v>
      </c>
      <c r="M1111" s="316"/>
      <c r="N1111" s="316"/>
      <c r="O1111" s="316"/>
      <c r="P1111" s="316">
        <v>14</v>
      </c>
      <c r="Q1111" s="302">
        <v>30</v>
      </c>
      <c r="R1111" s="354">
        <f t="shared" si="128"/>
        <v>22</v>
      </c>
      <c r="S1111" s="302">
        <v>21</v>
      </c>
      <c r="T1111" s="302">
        <v>39</v>
      </c>
      <c r="U1111" s="305">
        <f t="shared" si="129"/>
        <v>-18</v>
      </c>
      <c r="V1111" s="311">
        <f t="shared" si="130"/>
        <v>30</v>
      </c>
      <c r="W1111" s="347">
        <f t="shared" si="131"/>
        <v>-8</v>
      </c>
      <c r="X1111" s="313" t="s">
        <v>1432</v>
      </c>
      <c r="Y1111" s="313" t="s">
        <v>1432</v>
      </c>
      <c r="Z1111" s="319" t="s">
        <v>1547</v>
      </c>
      <c r="AA1111" s="295">
        <f t="shared" si="79"/>
        <v>2.5348839999999999</v>
      </c>
      <c r="AB1111" s="315">
        <v>2534884</v>
      </c>
      <c r="AC1111" s="315">
        <v>4799774</v>
      </c>
      <c r="AD1111" s="295">
        <f t="shared" si="115"/>
        <v>1.542081</v>
      </c>
      <c r="AE1111" s="315">
        <v>1542081</v>
      </c>
      <c r="AF1111" s="298">
        <f t="shared" si="127"/>
        <v>0.50697680000000001</v>
      </c>
      <c r="AG1111" s="304"/>
      <c r="AH1111" s="304"/>
      <c r="AI1111" s="307" t="s">
        <v>4154</v>
      </c>
      <c r="AJ1111" s="304"/>
    </row>
    <row r="1112" spans="1:36">
      <c r="A1112" s="314" t="s">
        <v>4938</v>
      </c>
      <c r="B1112" s="315">
        <f t="shared" si="72"/>
        <v>0.39541199999999999</v>
      </c>
      <c r="C1112" s="293">
        <f t="shared" si="87"/>
        <v>5.648742857142857E-2</v>
      </c>
      <c r="D1112" s="294">
        <f t="shared" si="2"/>
        <v>5.648742857142857E-2</v>
      </c>
      <c r="E1112" s="295">
        <v>7</v>
      </c>
      <c r="F1112" s="295">
        <f t="shared" si="74"/>
        <v>0.39541199999999999</v>
      </c>
      <c r="G1112" s="297">
        <f t="shared" si="4"/>
        <v>1</v>
      </c>
      <c r="H1112" s="296">
        <f t="shared" si="5"/>
        <v>0</v>
      </c>
      <c r="I1112" s="298">
        <f t="shared" si="125"/>
        <v>0</v>
      </c>
      <c r="J1112" s="315">
        <f t="shared" si="126"/>
        <v>395412</v>
      </c>
      <c r="K1112" s="302">
        <v>2016</v>
      </c>
      <c r="L1112" s="300" t="s">
        <v>18</v>
      </c>
      <c r="M1112" s="316"/>
      <c r="N1112" s="316"/>
      <c r="O1112" s="316"/>
      <c r="P1112" s="316">
        <v>94</v>
      </c>
      <c r="Q1112" s="302">
        <v>82</v>
      </c>
      <c r="R1112" s="354">
        <f t="shared" si="128"/>
        <v>88</v>
      </c>
      <c r="S1112" s="302">
        <v>76</v>
      </c>
      <c r="T1112" s="302">
        <v>83</v>
      </c>
      <c r="U1112" s="305">
        <f t="shared" si="129"/>
        <v>-7</v>
      </c>
      <c r="V1112" s="311">
        <f t="shared" si="130"/>
        <v>79.5</v>
      </c>
      <c r="W1112" s="347">
        <f t="shared" si="131"/>
        <v>8.5</v>
      </c>
      <c r="X1112" s="313" t="s">
        <v>1550</v>
      </c>
      <c r="Y1112" s="313" t="s">
        <v>1633</v>
      </c>
      <c r="Z1112" s="313" t="s">
        <v>1536</v>
      </c>
      <c r="AA1112" s="295">
        <f t="shared" si="79"/>
        <v>0.11119999999999999</v>
      </c>
      <c r="AB1112" s="315">
        <v>111200</v>
      </c>
      <c r="AC1112" s="315">
        <v>395412</v>
      </c>
      <c r="AD1112" s="295">
        <f t="shared" si="115"/>
        <v>0</v>
      </c>
      <c r="AE1112" s="315">
        <v>0</v>
      </c>
      <c r="AF1112" s="306">
        <f>SUM(AA1112/E1112)</f>
        <v>1.5885714285714284E-2</v>
      </c>
      <c r="AG1112" s="304"/>
      <c r="AH1112" s="304"/>
      <c r="AI1112" s="304" t="s">
        <v>1537</v>
      </c>
      <c r="AJ1112" s="304"/>
    </row>
    <row r="1113" spans="1:36">
      <c r="A1113" s="314" t="s">
        <v>2599</v>
      </c>
      <c r="B1113" s="315">
        <f t="shared" si="72"/>
        <v>30.980650000000001</v>
      </c>
      <c r="C1113" s="326">
        <f t="shared" si="87"/>
        <v>3.6447823529411765</v>
      </c>
      <c r="D1113" s="294">
        <f t="shared" si="2"/>
        <v>3.6447823529411765</v>
      </c>
      <c r="E1113" s="295">
        <v>8.5</v>
      </c>
      <c r="F1113" s="295">
        <f t="shared" si="74"/>
        <v>30.308167000000001</v>
      </c>
      <c r="G1113" s="297">
        <f t="shared" si="4"/>
        <v>0.97829345091210163</v>
      </c>
      <c r="H1113" s="296">
        <f t="shared" si="5"/>
        <v>0.67248299999999994</v>
      </c>
      <c r="I1113" s="298">
        <f t="shared" si="125"/>
        <v>2.1706549087898413E-2</v>
      </c>
      <c r="J1113" s="315">
        <f t="shared" si="126"/>
        <v>30980650</v>
      </c>
      <c r="K1113" s="302">
        <v>2016</v>
      </c>
      <c r="L1113" s="300" t="s">
        <v>18</v>
      </c>
      <c r="M1113" s="316"/>
      <c r="N1113" s="316"/>
      <c r="O1113" s="316"/>
      <c r="P1113" s="316">
        <v>97</v>
      </c>
      <c r="Q1113" s="302">
        <v>96</v>
      </c>
      <c r="R1113" s="354">
        <f t="shared" si="128"/>
        <v>96.5</v>
      </c>
      <c r="S1113" s="302">
        <v>81</v>
      </c>
      <c r="T1113" s="302">
        <v>79</v>
      </c>
      <c r="U1113" s="305">
        <f t="shared" si="129"/>
        <v>2</v>
      </c>
      <c r="V1113" s="311">
        <f t="shared" si="130"/>
        <v>80</v>
      </c>
      <c r="W1113" s="347">
        <f t="shared" si="131"/>
        <v>16.5</v>
      </c>
      <c r="X1113" s="313" t="s">
        <v>1554</v>
      </c>
      <c r="Y1113" s="313" t="s">
        <v>1554</v>
      </c>
      <c r="Z1113" s="319" t="s">
        <v>1547</v>
      </c>
      <c r="AA1113" s="295">
        <f t="shared" si="79"/>
        <v>0.256498</v>
      </c>
      <c r="AB1113" s="315">
        <v>256498</v>
      </c>
      <c r="AC1113" s="315">
        <v>30308167</v>
      </c>
      <c r="AD1113" s="295">
        <f t="shared" si="115"/>
        <v>0.67248300000000005</v>
      </c>
      <c r="AE1113" s="315">
        <v>672483</v>
      </c>
      <c r="AF1113" s="298">
        <f t="shared" ref="AF1113:AF1126" si="132">AB1113/(E1113*1000000)</f>
        <v>3.0176235294117646E-2</v>
      </c>
      <c r="AG1113" s="304"/>
      <c r="AH1113" s="304"/>
      <c r="AI1113" s="307" t="s">
        <v>2600</v>
      </c>
      <c r="AJ1113" s="304"/>
    </row>
    <row r="1114" spans="1:36">
      <c r="A1114" s="352" t="s">
        <v>3276</v>
      </c>
      <c r="B1114" s="315">
        <f t="shared" si="72"/>
        <v>20.232503000000001</v>
      </c>
      <c r="C1114" s="326">
        <f t="shared" si="87"/>
        <v>2.3802944705882356</v>
      </c>
      <c r="D1114" s="294">
        <f t="shared" si="2"/>
        <v>2.3802944705882356</v>
      </c>
      <c r="E1114" s="295">
        <v>8.5</v>
      </c>
      <c r="F1114" s="296">
        <f t="shared" si="74"/>
        <v>19.576626000000001</v>
      </c>
      <c r="G1114" s="297">
        <f t="shared" si="4"/>
        <v>0.96758300245896411</v>
      </c>
      <c r="H1114" s="296">
        <f t="shared" si="5"/>
        <v>0.65587700000000004</v>
      </c>
      <c r="I1114" s="298">
        <f t="shared" si="125"/>
        <v>3.241699754103583E-2</v>
      </c>
      <c r="J1114" s="315">
        <f t="shared" si="126"/>
        <v>20232503</v>
      </c>
      <c r="K1114" s="311">
        <v>2016</v>
      </c>
      <c r="L1114" s="300" t="s">
        <v>18</v>
      </c>
      <c r="M1114" s="345"/>
      <c r="N1114" s="345"/>
      <c r="O1114" s="345"/>
      <c r="P1114" s="345">
        <v>55</v>
      </c>
      <c r="Q1114" s="311">
        <v>51</v>
      </c>
      <c r="R1114" s="354">
        <f t="shared" si="128"/>
        <v>53</v>
      </c>
      <c r="S1114" s="311">
        <v>65</v>
      </c>
      <c r="T1114" s="311">
        <v>63</v>
      </c>
      <c r="U1114" s="305">
        <f t="shared" si="129"/>
        <v>2</v>
      </c>
      <c r="V1114" s="311">
        <f t="shared" si="130"/>
        <v>64</v>
      </c>
      <c r="W1114" s="347">
        <f t="shared" si="131"/>
        <v>-11</v>
      </c>
      <c r="X1114" s="348" t="s">
        <v>1565</v>
      </c>
      <c r="Y1114" s="348" t="s">
        <v>1565</v>
      </c>
      <c r="Z1114" s="319" t="s">
        <v>1541</v>
      </c>
      <c r="AA1114" s="295">
        <f t="shared" si="79"/>
        <v>6.8784369999999999</v>
      </c>
      <c r="AB1114" s="305">
        <v>6878437</v>
      </c>
      <c r="AC1114" s="305">
        <v>19576626</v>
      </c>
      <c r="AD1114" s="295">
        <f t="shared" si="115"/>
        <v>0.65587700000000004</v>
      </c>
      <c r="AE1114" s="315">
        <v>655877</v>
      </c>
      <c r="AF1114" s="298">
        <f t="shared" si="132"/>
        <v>0.80922788235294119</v>
      </c>
      <c r="AG1114" s="304"/>
      <c r="AH1114" s="304"/>
      <c r="AI1114" s="307" t="s">
        <v>3277</v>
      </c>
      <c r="AJ1114" s="304"/>
    </row>
    <row r="1115" spans="1:36">
      <c r="A1115" s="344" t="s">
        <v>1832</v>
      </c>
      <c r="B1115" s="315">
        <f t="shared" si="72"/>
        <v>78.928363000000004</v>
      </c>
      <c r="C1115" s="326">
        <f t="shared" si="87"/>
        <v>8.7698181111111122</v>
      </c>
      <c r="D1115" s="294">
        <f t="shared" si="2"/>
        <v>8.7698181111111122</v>
      </c>
      <c r="E1115" s="295">
        <v>9</v>
      </c>
      <c r="F1115" s="296">
        <f t="shared" si="74"/>
        <v>34.336765</v>
      </c>
      <c r="G1115" s="297">
        <f t="shared" si="4"/>
        <v>0.4350370854644483</v>
      </c>
      <c r="H1115" s="296">
        <f t="shared" si="5"/>
        <v>44.591598000000005</v>
      </c>
      <c r="I1115" s="298">
        <f t="shared" si="125"/>
        <v>0.5649629145355517</v>
      </c>
      <c r="J1115" s="315">
        <f t="shared" si="126"/>
        <v>78928363</v>
      </c>
      <c r="K1115" s="311">
        <v>2016</v>
      </c>
      <c r="L1115" s="300" t="s">
        <v>18</v>
      </c>
      <c r="M1115" s="345"/>
      <c r="N1115" s="345"/>
      <c r="O1115" s="345"/>
      <c r="P1115" s="345">
        <v>82</v>
      </c>
      <c r="Q1115" s="311">
        <v>65</v>
      </c>
      <c r="R1115" s="354">
        <f t="shared" si="128"/>
        <v>73.5</v>
      </c>
      <c r="S1115" s="311">
        <v>61</v>
      </c>
      <c r="T1115" s="311">
        <v>74</v>
      </c>
      <c r="U1115" s="305">
        <f t="shared" si="129"/>
        <v>-13</v>
      </c>
      <c r="V1115" s="311">
        <f t="shared" si="130"/>
        <v>67.5</v>
      </c>
      <c r="W1115" s="347">
        <f t="shared" si="131"/>
        <v>6</v>
      </c>
      <c r="X1115" s="348" t="s">
        <v>1432</v>
      </c>
      <c r="Y1115" s="348" t="s">
        <v>1432</v>
      </c>
      <c r="Z1115" s="319" t="s">
        <v>1557</v>
      </c>
      <c r="AA1115" s="295">
        <f t="shared" si="79"/>
        <v>14.0655</v>
      </c>
      <c r="AB1115" s="305">
        <v>14065500</v>
      </c>
      <c r="AC1115" s="305">
        <v>34336765</v>
      </c>
      <c r="AD1115" s="295">
        <f t="shared" si="115"/>
        <v>44.591597999999998</v>
      </c>
      <c r="AE1115" s="315">
        <v>44591598</v>
      </c>
      <c r="AF1115" s="298">
        <f t="shared" si="132"/>
        <v>1.5628333333333333</v>
      </c>
      <c r="AG1115" s="304"/>
      <c r="AH1115" s="304"/>
      <c r="AI1115" s="307" t="s">
        <v>1833</v>
      </c>
      <c r="AJ1115" s="304"/>
    </row>
    <row r="1116" spans="1:36">
      <c r="A1116" s="314" t="s">
        <v>3830</v>
      </c>
      <c r="B1116" s="315">
        <f t="shared" si="72"/>
        <v>14.761183000000001</v>
      </c>
      <c r="C1116" s="326">
        <f t="shared" si="87"/>
        <v>1.6401314444444446</v>
      </c>
      <c r="D1116" s="294">
        <f t="shared" si="2"/>
        <v>1.6401314444444446</v>
      </c>
      <c r="E1116" s="295">
        <v>9</v>
      </c>
      <c r="F1116" s="295">
        <f t="shared" si="74"/>
        <v>14.288406</v>
      </c>
      <c r="G1116" s="297">
        <f t="shared" si="4"/>
        <v>0.96797160498586055</v>
      </c>
      <c r="H1116" s="296">
        <f t="shared" si="5"/>
        <v>0.472777</v>
      </c>
      <c r="I1116" s="298">
        <f t="shared" si="125"/>
        <v>3.2028395014139448E-2</v>
      </c>
      <c r="J1116" s="315">
        <f t="shared" si="126"/>
        <v>14761183</v>
      </c>
      <c r="K1116" s="302">
        <v>2016</v>
      </c>
      <c r="L1116" s="300" t="s">
        <v>18</v>
      </c>
      <c r="M1116" s="316"/>
      <c r="N1116" s="316"/>
      <c r="O1116" s="316"/>
      <c r="P1116" s="316">
        <v>94</v>
      </c>
      <c r="Q1116" s="302">
        <v>77</v>
      </c>
      <c r="R1116" s="354">
        <f t="shared" si="128"/>
        <v>85.5</v>
      </c>
      <c r="S1116" s="302">
        <v>85</v>
      </c>
      <c r="T1116" s="302">
        <v>73</v>
      </c>
      <c r="U1116" s="305">
        <f t="shared" si="129"/>
        <v>12</v>
      </c>
      <c r="V1116" s="311">
        <f t="shared" si="130"/>
        <v>79</v>
      </c>
      <c r="W1116" s="347">
        <f t="shared" si="131"/>
        <v>6.5</v>
      </c>
      <c r="X1116" s="313" t="s">
        <v>1565</v>
      </c>
      <c r="Y1116" s="313" t="s">
        <v>1565</v>
      </c>
      <c r="Z1116" s="319" t="s">
        <v>1547</v>
      </c>
      <c r="AA1116" s="295">
        <f t="shared" si="79"/>
        <v>4.7542150000000003</v>
      </c>
      <c r="AB1116" s="315">
        <v>4754215</v>
      </c>
      <c r="AC1116" s="315">
        <v>14288406</v>
      </c>
      <c r="AD1116" s="295">
        <f t="shared" si="115"/>
        <v>0.472777</v>
      </c>
      <c r="AE1116" s="315">
        <v>472777</v>
      </c>
      <c r="AF1116" s="298">
        <f t="shared" si="132"/>
        <v>0.52824611111111108</v>
      </c>
      <c r="AG1116" s="304"/>
      <c r="AH1116" s="304"/>
      <c r="AI1116" s="307" t="s">
        <v>3831</v>
      </c>
      <c r="AJ1116" s="304"/>
    </row>
    <row r="1117" spans="1:36">
      <c r="A1117" s="314" t="s">
        <v>4194</v>
      </c>
      <c r="B1117" s="315">
        <f t="shared" si="72"/>
        <v>11.055440000000001</v>
      </c>
      <c r="C1117" s="326">
        <f t="shared" si="87"/>
        <v>1.2283822222222223</v>
      </c>
      <c r="D1117" s="294">
        <f t="shared" si="2"/>
        <v>1.2283822222222223</v>
      </c>
      <c r="E1117" s="295">
        <v>9</v>
      </c>
      <c r="F1117" s="295">
        <f t="shared" si="74"/>
        <v>10.468089000000001</v>
      </c>
      <c r="G1117" s="297">
        <f t="shared" si="4"/>
        <v>0.94687221856389259</v>
      </c>
      <c r="H1117" s="296">
        <f t="shared" si="5"/>
        <v>0.58735100000000007</v>
      </c>
      <c r="I1117" s="298">
        <f t="shared" si="125"/>
        <v>5.3127781436107475E-2</v>
      </c>
      <c r="J1117" s="315">
        <f t="shared" si="126"/>
        <v>11055440</v>
      </c>
      <c r="K1117" s="302">
        <v>2016</v>
      </c>
      <c r="L1117" s="300" t="s">
        <v>18</v>
      </c>
      <c r="M1117" s="316"/>
      <c r="N1117" s="316"/>
      <c r="O1117" s="316"/>
      <c r="P1117" s="316">
        <v>86</v>
      </c>
      <c r="Q1117" s="302">
        <v>81</v>
      </c>
      <c r="R1117" s="354">
        <f t="shared" si="128"/>
        <v>83.5</v>
      </c>
      <c r="S1117" s="302">
        <v>73</v>
      </c>
      <c r="T1117" s="302">
        <v>79</v>
      </c>
      <c r="U1117" s="305">
        <f t="shared" si="129"/>
        <v>-6</v>
      </c>
      <c r="V1117" s="311">
        <f t="shared" si="130"/>
        <v>76</v>
      </c>
      <c r="W1117" s="347">
        <f t="shared" si="131"/>
        <v>7.5</v>
      </c>
      <c r="X1117" s="313" t="s">
        <v>1554</v>
      </c>
      <c r="Y1117" s="313" t="s">
        <v>1554</v>
      </c>
      <c r="Z1117" s="313" t="s">
        <v>1536</v>
      </c>
      <c r="AA1117" s="295">
        <f t="shared" si="79"/>
        <v>0.27871499999999999</v>
      </c>
      <c r="AB1117" s="315">
        <v>278715</v>
      </c>
      <c r="AC1117" s="315">
        <v>10468089</v>
      </c>
      <c r="AD1117" s="295">
        <f t="shared" si="115"/>
        <v>0.58735099999999996</v>
      </c>
      <c r="AE1117" s="315">
        <v>587351</v>
      </c>
      <c r="AF1117" s="298">
        <f t="shared" si="132"/>
        <v>3.0968333333333334E-2</v>
      </c>
      <c r="AG1117" s="304"/>
      <c r="AH1117" s="304"/>
      <c r="AI1117" s="307" t="s">
        <v>4195</v>
      </c>
      <c r="AJ1117" s="304"/>
    </row>
    <row r="1118" spans="1:36">
      <c r="A1118" s="352" t="s">
        <v>4291</v>
      </c>
      <c r="B1118" s="315">
        <f t="shared" si="72"/>
        <v>9.9691729999999996</v>
      </c>
      <c r="C1118" s="326">
        <f t="shared" si="87"/>
        <v>1.1076858888888887</v>
      </c>
      <c r="D1118" s="294">
        <f t="shared" si="2"/>
        <v>1.1076858888888887</v>
      </c>
      <c r="E1118" s="295">
        <v>9</v>
      </c>
      <c r="F1118" s="296">
        <f t="shared" si="74"/>
        <v>5.8798349999999999</v>
      </c>
      <c r="G1118" s="297">
        <f t="shared" si="4"/>
        <v>0.58980168164400404</v>
      </c>
      <c r="H1118" s="296">
        <f t="shared" si="5"/>
        <v>4.0893379999999997</v>
      </c>
      <c r="I1118" s="298">
        <f t="shared" si="125"/>
        <v>0.41019831835599602</v>
      </c>
      <c r="J1118" s="315">
        <f t="shared" si="126"/>
        <v>9969173</v>
      </c>
      <c r="K1118" s="311">
        <v>2016</v>
      </c>
      <c r="L1118" s="300" t="s">
        <v>18</v>
      </c>
      <c r="M1118" s="345"/>
      <c r="N1118" s="345"/>
      <c r="O1118" s="345"/>
      <c r="P1118" s="345">
        <v>82</v>
      </c>
      <c r="Q1118" s="311">
        <v>72</v>
      </c>
      <c r="R1118" s="354">
        <f t="shared" si="128"/>
        <v>77</v>
      </c>
      <c r="S1118" s="311">
        <v>85</v>
      </c>
      <c r="T1118" s="311">
        <v>78</v>
      </c>
      <c r="U1118" s="305">
        <f t="shared" si="129"/>
        <v>7</v>
      </c>
      <c r="V1118" s="311">
        <f t="shared" si="130"/>
        <v>81.5</v>
      </c>
      <c r="W1118" s="347">
        <f t="shared" si="131"/>
        <v>-4.5</v>
      </c>
      <c r="X1118" s="348" t="s">
        <v>1554</v>
      </c>
      <c r="Y1118" s="348" t="s">
        <v>1554</v>
      </c>
      <c r="Z1118" s="319" t="s">
        <v>1547</v>
      </c>
      <c r="AA1118" s="295">
        <f t="shared" si="79"/>
        <v>9.3824000000000005E-2</v>
      </c>
      <c r="AB1118" s="305">
        <v>93824</v>
      </c>
      <c r="AC1118" s="305">
        <v>5879835</v>
      </c>
      <c r="AD1118" s="295">
        <f t="shared" si="115"/>
        <v>4.0893379999999997</v>
      </c>
      <c r="AE1118" s="315">
        <v>4089338</v>
      </c>
      <c r="AF1118" s="298">
        <f t="shared" si="132"/>
        <v>1.0424888888888888E-2</v>
      </c>
      <c r="AG1118" s="304"/>
      <c r="AH1118" s="304"/>
      <c r="AI1118" s="307" t="s">
        <v>4292</v>
      </c>
      <c r="AJ1118" s="304"/>
    </row>
    <row r="1119" spans="1:36">
      <c r="A1119" s="344" t="s">
        <v>1417</v>
      </c>
      <c r="B1119" s="315">
        <f t="shared" si="72"/>
        <v>152.697239</v>
      </c>
      <c r="C1119" s="326">
        <f t="shared" si="87"/>
        <v>15.423963535353534</v>
      </c>
      <c r="D1119" s="294">
        <f t="shared" si="2"/>
        <v>15.423963535353534</v>
      </c>
      <c r="E1119" s="295">
        <v>9.9</v>
      </c>
      <c r="F1119" s="296">
        <f t="shared" si="74"/>
        <v>89.049803999999995</v>
      </c>
      <c r="G1119" s="297">
        <f t="shared" si="4"/>
        <v>0.58317887463570972</v>
      </c>
      <c r="H1119" s="296">
        <f t="shared" si="5"/>
        <v>63.647435000000002</v>
      </c>
      <c r="I1119" s="298">
        <f t="shared" si="125"/>
        <v>0.41682112536429033</v>
      </c>
      <c r="J1119" s="315">
        <f t="shared" si="126"/>
        <v>152697239</v>
      </c>
      <c r="K1119" s="311">
        <v>2016</v>
      </c>
      <c r="L1119" s="300" t="s">
        <v>18</v>
      </c>
      <c r="M1119" s="345"/>
      <c r="N1119" s="345"/>
      <c r="O1119" s="345"/>
      <c r="P1119" s="345">
        <v>87</v>
      </c>
      <c r="Q1119" s="311">
        <v>71</v>
      </c>
      <c r="R1119" s="354">
        <f t="shared" si="128"/>
        <v>79</v>
      </c>
      <c r="S1119" s="311">
        <v>81</v>
      </c>
      <c r="T1119" s="311">
        <v>73</v>
      </c>
      <c r="U1119" s="305">
        <f t="shared" si="129"/>
        <v>8</v>
      </c>
      <c r="V1119" s="343">
        <f t="shared" si="130"/>
        <v>77</v>
      </c>
      <c r="W1119" s="347">
        <f t="shared" si="131"/>
        <v>2</v>
      </c>
      <c r="X1119" s="348" t="s">
        <v>1432</v>
      </c>
      <c r="Y1119" s="348" t="s">
        <v>1432</v>
      </c>
      <c r="Z1119" s="319" t="s">
        <v>1547</v>
      </c>
      <c r="AA1119" s="295">
        <f t="shared" si="79"/>
        <v>26.411705999999999</v>
      </c>
      <c r="AB1119" s="305">
        <v>26411706</v>
      </c>
      <c r="AC1119" s="305">
        <v>89049804</v>
      </c>
      <c r="AD1119" s="295">
        <f t="shared" si="115"/>
        <v>63.647435000000002</v>
      </c>
      <c r="AE1119" s="315">
        <v>63647435</v>
      </c>
      <c r="AF1119" s="298">
        <f t="shared" si="132"/>
        <v>2.6678490909090908</v>
      </c>
      <c r="AG1119" s="304"/>
      <c r="AH1119" s="304"/>
      <c r="AI1119" s="307" t="s">
        <v>1696</v>
      </c>
      <c r="AJ1119" s="304"/>
    </row>
    <row r="1120" spans="1:36">
      <c r="A1120" s="344" t="s">
        <v>1492</v>
      </c>
      <c r="B1120" s="315">
        <f t="shared" si="72"/>
        <v>118.416945</v>
      </c>
      <c r="C1120" s="326">
        <f t="shared" si="87"/>
        <v>11.841694499999999</v>
      </c>
      <c r="D1120" s="294">
        <f t="shared" si="2"/>
        <v>11.841694499999999</v>
      </c>
      <c r="E1120" s="295">
        <v>10</v>
      </c>
      <c r="F1120" s="296">
        <f t="shared" si="74"/>
        <v>79.042439999999999</v>
      </c>
      <c r="G1120" s="297">
        <f t="shared" si="4"/>
        <v>0.66749264642826245</v>
      </c>
      <c r="H1120" s="296">
        <f t="shared" si="5"/>
        <v>39.374504999999999</v>
      </c>
      <c r="I1120" s="298">
        <f t="shared" si="125"/>
        <v>0.33250735357173755</v>
      </c>
      <c r="J1120" s="315">
        <f t="shared" si="126"/>
        <v>118416945</v>
      </c>
      <c r="K1120" s="311">
        <v>2016</v>
      </c>
      <c r="L1120" s="300" t="s">
        <v>18</v>
      </c>
      <c r="M1120" s="345"/>
      <c r="N1120" s="345"/>
      <c r="O1120" s="345"/>
      <c r="P1120" s="345">
        <v>54</v>
      </c>
      <c r="Q1120" s="311">
        <v>55</v>
      </c>
      <c r="R1120" s="354">
        <f t="shared" si="128"/>
        <v>54.5</v>
      </c>
      <c r="S1120" s="311">
        <v>50</v>
      </c>
      <c r="T1120" s="311">
        <v>61</v>
      </c>
      <c r="U1120" s="305">
        <f t="shared" si="129"/>
        <v>-11</v>
      </c>
      <c r="V1120" s="311">
        <f t="shared" si="130"/>
        <v>55.5</v>
      </c>
      <c r="W1120" s="347">
        <f t="shared" si="131"/>
        <v>-1</v>
      </c>
      <c r="X1120" s="348" t="s">
        <v>1432</v>
      </c>
      <c r="Y1120" s="348" t="s">
        <v>1432</v>
      </c>
      <c r="Z1120" s="319" t="s">
        <v>1557</v>
      </c>
      <c r="AA1120" s="295">
        <f t="shared" si="79"/>
        <v>31.51511</v>
      </c>
      <c r="AB1120" s="305">
        <v>31515110</v>
      </c>
      <c r="AC1120" s="305">
        <v>79042440</v>
      </c>
      <c r="AD1120" s="295">
        <f t="shared" si="115"/>
        <v>39.374504999999999</v>
      </c>
      <c r="AE1120" s="315">
        <v>39374505</v>
      </c>
      <c r="AF1120" s="298">
        <f t="shared" si="132"/>
        <v>3.1515110000000002</v>
      </c>
      <c r="AG1120" s="304"/>
      <c r="AH1120" s="304"/>
      <c r="AI1120" s="307" t="s">
        <v>1730</v>
      </c>
      <c r="AJ1120" s="304"/>
    </row>
    <row r="1121" spans="1:36">
      <c r="A1121" s="344" t="s">
        <v>2053</v>
      </c>
      <c r="B1121" s="315">
        <f t="shared" si="72"/>
        <v>64.188367</v>
      </c>
      <c r="C1121" s="326">
        <f t="shared" si="87"/>
        <v>6.4188367</v>
      </c>
      <c r="D1121" s="294">
        <f t="shared" si="2"/>
        <v>6.4188367</v>
      </c>
      <c r="E1121" s="295">
        <v>10</v>
      </c>
      <c r="F1121" s="296">
        <f t="shared" si="74"/>
        <v>35.819555999999999</v>
      </c>
      <c r="G1121" s="297">
        <f t="shared" si="4"/>
        <v>0.55803812550644882</v>
      </c>
      <c r="H1121" s="296">
        <f t="shared" si="5"/>
        <v>28.368810999999997</v>
      </c>
      <c r="I1121" s="298">
        <f t="shared" si="125"/>
        <v>0.44196187449355112</v>
      </c>
      <c r="J1121" s="315">
        <f t="shared" si="126"/>
        <v>64188367</v>
      </c>
      <c r="K1121" s="311">
        <v>2016</v>
      </c>
      <c r="L1121" s="300" t="s">
        <v>18</v>
      </c>
      <c r="M1121" s="345"/>
      <c r="N1121" s="345"/>
      <c r="O1121" s="345"/>
      <c r="P1121" s="345">
        <v>27</v>
      </c>
      <c r="Q1121" s="311">
        <v>42</v>
      </c>
      <c r="R1121" s="354">
        <f t="shared" si="128"/>
        <v>34.5</v>
      </c>
      <c r="S1121" s="311">
        <v>39</v>
      </c>
      <c r="T1121" s="311">
        <v>67</v>
      </c>
      <c r="U1121" s="305">
        <f t="shared" si="129"/>
        <v>-28</v>
      </c>
      <c r="V1121" s="311">
        <f t="shared" si="130"/>
        <v>53</v>
      </c>
      <c r="W1121" s="347">
        <f t="shared" si="131"/>
        <v>-18.5</v>
      </c>
      <c r="X1121" s="348" t="s">
        <v>1432</v>
      </c>
      <c r="Y1121" s="348" t="s">
        <v>1432</v>
      </c>
      <c r="Z1121" s="319" t="s">
        <v>1547</v>
      </c>
      <c r="AA1121" s="295">
        <f t="shared" si="79"/>
        <v>10.778392</v>
      </c>
      <c r="AB1121" s="305">
        <v>10778392</v>
      </c>
      <c r="AC1121" s="305">
        <v>35819556</v>
      </c>
      <c r="AD1121" s="295">
        <f t="shared" si="115"/>
        <v>28.368811000000001</v>
      </c>
      <c r="AE1121" s="315">
        <v>28368811</v>
      </c>
      <c r="AF1121" s="298">
        <f t="shared" si="132"/>
        <v>1.0778392000000001</v>
      </c>
      <c r="AG1121" s="304"/>
      <c r="AH1121" s="304"/>
      <c r="AI1121" s="307" t="s">
        <v>2054</v>
      </c>
      <c r="AJ1121" s="304"/>
    </row>
    <row r="1122" spans="1:36">
      <c r="A1122" s="352" t="s">
        <v>2552</v>
      </c>
      <c r="B1122" s="315">
        <f t="shared" si="72"/>
        <v>37.608299000000002</v>
      </c>
      <c r="C1122" s="326">
        <f t="shared" si="87"/>
        <v>3.7608299000000001</v>
      </c>
      <c r="D1122" s="294">
        <f t="shared" si="2"/>
        <v>3.7608299000000001</v>
      </c>
      <c r="E1122" s="295">
        <v>10</v>
      </c>
      <c r="F1122" s="296">
        <f t="shared" si="74"/>
        <v>26.594260999999999</v>
      </c>
      <c r="G1122" s="297">
        <f t="shared" si="4"/>
        <v>0.70713809736515865</v>
      </c>
      <c r="H1122" s="296">
        <f t="shared" si="5"/>
        <v>11.014037999999999</v>
      </c>
      <c r="I1122" s="298">
        <f t="shared" si="125"/>
        <v>0.2928619026348413</v>
      </c>
      <c r="J1122" s="315">
        <f t="shared" si="126"/>
        <v>37608299</v>
      </c>
      <c r="K1122" s="311">
        <v>2016</v>
      </c>
      <c r="L1122" s="300" t="s">
        <v>18</v>
      </c>
      <c r="M1122" s="345"/>
      <c r="N1122" s="345"/>
      <c r="O1122" s="345"/>
      <c r="P1122" s="345">
        <v>76</v>
      </c>
      <c r="Q1122" s="311">
        <v>34</v>
      </c>
      <c r="R1122" s="354">
        <f t="shared" si="128"/>
        <v>55</v>
      </c>
      <c r="S1122" s="311">
        <v>42</v>
      </c>
      <c r="T1122" s="311">
        <v>71</v>
      </c>
      <c r="U1122" s="305">
        <f t="shared" si="129"/>
        <v>-29</v>
      </c>
      <c r="V1122" s="311">
        <f t="shared" si="130"/>
        <v>56.5</v>
      </c>
      <c r="W1122" s="347">
        <f t="shared" si="131"/>
        <v>-1.5</v>
      </c>
      <c r="X1122" s="319" t="s">
        <v>1534</v>
      </c>
      <c r="Y1122" s="319" t="s">
        <v>1534</v>
      </c>
      <c r="Z1122" s="319" t="s">
        <v>1547</v>
      </c>
      <c r="AA1122" s="295">
        <f t="shared" si="79"/>
        <v>12.741175999999999</v>
      </c>
      <c r="AB1122" s="305">
        <v>12741176</v>
      </c>
      <c r="AC1122" s="305">
        <v>26594261</v>
      </c>
      <c r="AD1122" s="295">
        <f t="shared" si="115"/>
        <v>11.014037999999999</v>
      </c>
      <c r="AE1122" s="315">
        <v>11014038</v>
      </c>
      <c r="AF1122" s="298">
        <f t="shared" si="132"/>
        <v>1.2741176000000001</v>
      </c>
      <c r="AG1122" s="304"/>
      <c r="AH1122" s="304"/>
      <c r="AI1122" s="307" t="s">
        <v>2553</v>
      </c>
      <c r="AJ1122" s="304"/>
    </row>
    <row r="1123" spans="1:36">
      <c r="A1123" s="352" t="s">
        <v>2905</v>
      </c>
      <c r="B1123" s="315">
        <f t="shared" si="72"/>
        <v>30.586151999999998</v>
      </c>
      <c r="C1123" s="326">
        <f t="shared" si="87"/>
        <v>3.0586151999999998</v>
      </c>
      <c r="D1123" s="294">
        <f t="shared" si="2"/>
        <v>3.0586151999999998</v>
      </c>
      <c r="E1123" s="295">
        <v>10</v>
      </c>
      <c r="F1123" s="296">
        <f t="shared" si="74"/>
        <v>29.740655</v>
      </c>
      <c r="G1123" s="297">
        <f t="shared" si="4"/>
        <v>0.97235686921323095</v>
      </c>
      <c r="H1123" s="296">
        <f t="shared" si="5"/>
        <v>0.84549699999999994</v>
      </c>
      <c r="I1123" s="298">
        <f t="shared" si="125"/>
        <v>2.7643130786769124E-2</v>
      </c>
      <c r="J1123" s="315">
        <f t="shared" si="126"/>
        <v>30586152</v>
      </c>
      <c r="K1123" s="311">
        <v>2016</v>
      </c>
      <c r="L1123" s="300" t="s">
        <v>18</v>
      </c>
      <c r="M1123" s="345"/>
      <c r="N1123" s="345"/>
      <c r="O1123" s="345"/>
      <c r="P1123" s="345">
        <v>6</v>
      </c>
      <c r="Q1123" s="311">
        <v>28</v>
      </c>
      <c r="R1123" s="354">
        <f t="shared" si="128"/>
        <v>17</v>
      </c>
      <c r="S1123" s="311">
        <v>49</v>
      </c>
      <c r="T1123" s="311">
        <v>23</v>
      </c>
      <c r="U1123" s="305">
        <f t="shared" si="129"/>
        <v>26</v>
      </c>
      <c r="V1123" s="311">
        <f t="shared" si="130"/>
        <v>36</v>
      </c>
      <c r="W1123" s="347">
        <f t="shared" si="131"/>
        <v>-19</v>
      </c>
      <c r="X1123" s="319" t="s">
        <v>1534</v>
      </c>
      <c r="Y1123" s="319" t="s">
        <v>1534</v>
      </c>
      <c r="Z1123" s="319" t="s">
        <v>1547</v>
      </c>
      <c r="AA1123" s="295">
        <f t="shared" si="79"/>
        <v>14.202323</v>
      </c>
      <c r="AB1123" s="305">
        <v>14202323</v>
      </c>
      <c r="AC1123" s="305">
        <v>29740655</v>
      </c>
      <c r="AD1123" s="295">
        <f t="shared" si="115"/>
        <v>0.84549700000000005</v>
      </c>
      <c r="AE1123" s="315">
        <v>845497</v>
      </c>
      <c r="AF1123" s="298">
        <f t="shared" si="132"/>
        <v>1.4202322999999999</v>
      </c>
      <c r="AG1123" s="304"/>
      <c r="AH1123" s="304"/>
      <c r="AI1123" s="307" t="s">
        <v>2906</v>
      </c>
      <c r="AJ1123" s="304"/>
    </row>
    <row r="1124" spans="1:36">
      <c r="A1124" s="352" t="s">
        <v>3315</v>
      </c>
      <c r="B1124" s="315">
        <f t="shared" si="72"/>
        <v>23.420877999999998</v>
      </c>
      <c r="C1124" s="326">
        <f t="shared" si="87"/>
        <v>2.3420877999999998</v>
      </c>
      <c r="D1124" s="294">
        <f t="shared" si="2"/>
        <v>2.3420877999999998</v>
      </c>
      <c r="E1124" s="295">
        <v>10</v>
      </c>
      <c r="F1124" s="296">
        <f t="shared" si="74"/>
        <v>18.730891</v>
      </c>
      <c r="G1124" s="297">
        <f t="shared" si="4"/>
        <v>0.79975187095889411</v>
      </c>
      <c r="H1124" s="296">
        <f t="shared" si="5"/>
        <v>4.6899869999999995</v>
      </c>
      <c r="I1124" s="298">
        <f t="shared" si="125"/>
        <v>0.20024812904110598</v>
      </c>
      <c r="J1124" s="315">
        <f t="shared" si="126"/>
        <v>23420878</v>
      </c>
      <c r="K1124" s="311">
        <v>2016</v>
      </c>
      <c r="L1124" s="300" t="s">
        <v>18</v>
      </c>
      <c r="M1124" s="345"/>
      <c r="N1124" s="345"/>
      <c r="O1124" s="345"/>
      <c r="P1124" s="345">
        <v>12</v>
      </c>
      <c r="Q1124" s="311">
        <v>26</v>
      </c>
      <c r="R1124" s="354">
        <f t="shared" si="128"/>
        <v>19</v>
      </c>
      <c r="S1124" s="311">
        <v>62</v>
      </c>
      <c r="T1124" s="311">
        <v>43</v>
      </c>
      <c r="U1124" s="305">
        <f t="shared" si="129"/>
        <v>19</v>
      </c>
      <c r="V1124" s="311">
        <f t="shared" si="130"/>
        <v>52.5</v>
      </c>
      <c r="W1124" s="347">
        <f t="shared" si="131"/>
        <v>-33.5</v>
      </c>
      <c r="X1124" s="348" t="s">
        <v>1554</v>
      </c>
      <c r="Y1124" s="348" t="s">
        <v>1554</v>
      </c>
      <c r="Z1124" s="319" t="s">
        <v>1541</v>
      </c>
      <c r="AA1124" s="295">
        <f t="shared" si="79"/>
        <v>6.0504429999999996</v>
      </c>
      <c r="AB1124" s="305">
        <v>6050443</v>
      </c>
      <c r="AC1124" s="305">
        <v>18730891</v>
      </c>
      <c r="AD1124" s="295">
        <f t="shared" si="115"/>
        <v>4.6899870000000004</v>
      </c>
      <c r="AE1124" s="315">
        <v>4689987</v>
      </c>
      <c r="AF1124" s="298">
        <f t="shared" si="132"/>
        <v>0.60504429999999998</v>
      </c>
      <c r="AG1124" s="304"/>
      <c r="AH1124" s="304"/>
      <c r="AI1124" s="307" t="s">
        <v>3316</v>
      </c>
      <c r="AJ1124" s="304"/>
    </row>
    <row r="1125" spans="1:36">
      <c r="A1125" s="352" t="s">
        <v>3876</v>
      </c>
      <c r="B1125" s="315">
        <f t="shared" si="72"/>
        <v>15.944944</v>
      </c>
      <c r="C1125" s="326">
        <f t="shared" si="87"/>
        <v>1.5944943999999999</v>
      </c>
      <c r="D1125" s="294">
        <f t="shared" si="2"/>
        <v>1.5944943999999999</v>
      </c>
      <c r="E1125" s="295">
        <v>10</v>
      </c>
      <c r="F1125" s="296">
        <f t="shared" si="74"/>
        <v>15.774779000000001</v>
      </c>
      <c r="G1125" s="297">
        <f t="shared" si="4"/>
        <v>0.98932796502766029</v>
      </c>
      <c r="H1125" s="296">
        <f t="shared" si="5"/>
        <v>0.17016500000000001</v>
      </c>
      <c r="I1125" s="298">
        <f t="shared" si="125"/>
        <v>1.0672034972339822E-2</v>
      </c>
      <c r="J1125" s="315">
        <f t="shared" si="126"/>
        <v>15944944</v>
      </c>
      <c r="K1125" s="311">
        <v>2016</v>
      </c>
      <c r="L1125" s="300" t="s">
        <v>18</v>
      </c>
      <c r="M1125" s="345"/>
      <c r="N1125" s="345"/>
      <c r="O1125" s="345"/>
      <c r="P1125" s="345">
        <v>72</v>
      </c>
      <c r="Q1125" s="311">
        <v>68</v>
      </c>
      <c r="R1125" s="354">
        <f t="shared" si="128"/>
        <v>70</v>
      </c>
      <c r="S1125" s="311">
        <v>76</v>
      </c>
      <c r="T1125" s="311">
        <v>54</v>
      </c>
      <c r="U1125" s="305">
        <f t="shared" si="129"/>
        <v>22</v>
      </c>
      <c r="V1125" s="311">
        <f t="shared" si="130"/>
        <v>65</v>
      </c>
      <c r="W1125" s="347">
        <f t="shared" si="131"/>
        <v>5</v>
      </c>
      <c r="X1125" s="348" t="s">
        <v>1554</v>
      </c>
      <c r="Y1125" s="348" t="s">
        <v>1554</v>
      </c>
      <c r="Z1125" s="319" t="s">
        <v>1536</v>
      </c>
      <c r="AA1125" s="295">
        <f t="shared" si="79"/>
        <v>7.0042540000000004</v>
      </c>
      <c r="AB1125" s="305">
        <v>7004254</v>
      </c>
      <c r="AC1125" s="305">
        <v>15774779</v>
      </c>
      <c r="AD1125" s="295">
        <f t="shared" si="115"/>
        <v>0.17016500000000001</v>
      </c>
      <c r="AE1125" s="315">
        <v>170165</v>
      </c>
      <c r="AF1125" s="298">
        <f t="shared" si="132"/>
        <v>0.70042539999999998</v>
      </c>
      <c r="AG1125" s="304"/>
      <c r="AH1125" s="304"/>
      <c r="AI1125" s="307" t="s">
        <v>3877</v>
      </c>
      <c r="AJ1125" s="304"/>
    </row>
    <row r="1126" spans="1:36">
      <c r="A1126" s="344" t="s">
        <v>1859</v>
      </c>
      <c r="B1126" s="315">
        <f t="shared" si="72"/>
        <v>94.073027999999994</v>
      </c>
      <c r="C1126" s="326">
        <f t="shared" si="87"/>
        <v>8.1802633043478252</v>
      </c>
      <c r="D1126" s="294">
        <f t="shared" si="2"/>
        <v>8.1802633043478252</v>
      </c>
      <c r="E1126" s="295">
        <v>11.5</v>
      </c>
      <c r="F1126" s="296">
        <f t="shared" si="74"/>
        <v>35.593113000000002</v>
      </c>
      <c r="G1126" s="297">
        <f t="shared" si="4"/>
        <v>0.37835619578440705</v>
      </c>
      <c r="H1126" s="296">
        <f t="shared" si="5"/>
        <v>58.479914999999998</v>
      </c>
      <c r="I1126" s="298">
        <f t="shared" si="125"/>
        <v>0.62164380421559307</v>
      </c>
      <c r="J1126" s="315">
        <f t="shared" si="126"/>
        <v>94073028</v>
      </c>
      <c r="K1126" s="311">
        <v>2016</v>
      </c>
      <c r="L1126" s="300" t="s">
        <v>18</v>
      </c>
      <c r="M1126" s="345"/>
      <c r="N1126" s="345"/>
      <c r="O1126" s="345"/>
      <c r="P1126" s="345">
        <v>11</v>
      </c>
      <c r="Q1126" s="311">
        <v>18</v>
      </c>
      <c r="R1126" s="354">
        <f t="shared" si="128"/>
        <v>14.5</v>
      </c>
      <c r="S1126" s="311">
        <v>45</v>
      </c>
      <c r="T1126" s="311">
        <v>39</v>
      </c>
      <c r="U1126" s="305">
        <f t="shared" si="129"/>
        <v>6</v>
      </c>
      <c r="V1126" s="343">
        <f t="shared" si="130"/>
        <v>42</v>
      </c>
      <c r="W1126" s="347">
        <f t="shared" si="131"/>
        <v>-27.5</v>
      </c>
      <c r="X1126" s="348" t="s">
        <v>1565</v>
      </c>
      <c r="Y1126" s="348" t="s">
        <v>1565</v>
      </c>
      <c r="Z1126" s="319" t="s">
        <v>1547</v>
      </c>
      <c r="AA1126" s="295">
        <f t="shared" si="79"/>
        <v>11.111875</v>
      </c>
      <c r="AB1126" s="305">
        <v>11111875</v>
      </c>
      <c r="AC1126" s="305">
        <v>35593113</v>
      </c>
      <c r="AD1126" s="295">
        <f t="shared" si="115"/>
        <v>58.479914999999998</v>
      </c>
      <c r="AE1126" s="315">
        <v>58479915</v>
      </c>
      <c r="AF1126" s="298">
        <f t="shared" si="132"/>
        <v>0.96625000000000005</v>
      </c>
      <c r="AG1126" s="304"/>
      <c r="AH1126" s="304"/>
      <c r="AI1126" s="307" t="s">
        <v>1860</v>
      </c>
      <c r="AJ1126" s="304"/>
    </row>
    <row r="1127" spans="1:36">
      <c r="A1127" s="325" t="s">
        <v>1448</v>
      </c>
      <c r="B1127" s="359">
        <v>149</v>
      </c>
      <c r="C1127" s="293">
        <f t="shared" si="87"/>
        <v>12.416666666666666</v>
      </c>
      <c r="D1127" s="294">
        <f t="shared" si="2"/>
        <v>12.416666666666666</v>
      </c>
      <c r="E1127" s="360">
        <v>12</v>
      </c>
      <c r="F1127" s="295">
        <f t="shared" si="74"/>
        <v>7.1870950000000002</v>
      </c>
      <c r="G1127" s="297">
        <f t="shared" si="4"/>
        <v>4.8235536912751682E-2</v>
      </c>
      <c r="H1127" s="296">
        <f t="shared" si="5"/>
        <v>3.1548946390552834</v>
      </c>
      <c r="I1127" s="298">
        <f t="shared" si="125"/>
        <v>2.1173789523860963E-2</v>
      </c>
      <c r="J1127" s="359">
        <v>148768835</v>
      </c>
      <c r="K1127" s="302">
        <v>2016</v>
      </c>
      <c r="L1127" s="300" t="s">
        <v>18</v>
      </c>
      <c r="M1127" s="316"/>
      <c r="N1127" s="316"/>
      <c r="O1127" s="316"/>
      <c r="P1127" s="316">
        <v>87</v>
      </c>
      <c r="Q1127" s="302">
        <v>68</v>
      </c>
      <c r="R1127" s="354">
        <f t="shared" si="128"/>
        <v>77.5</v>
      </c>
      <c r="S1127" s="302">
        <v>92</v>
      </c>
      <c r="T1127" s="302">
        <v>72</v>
      </c>
      <c r="U1127" s="305">
        <f t="shared" si="129"/>
        <v>20</v>
      </c>
      <c r="V1127" s="311">
        <f t="shared" si="130"/>
        <v>82</v>
      </c>
      <c r="W1127" s="347">
        <f t="shared" si="131"/>
        <v>-4.5</v>
      </c>
      <c r="X1127" s="313" t="s">
        <v>1554</v>
      </c>
      <c r="Y1127" s="313" t="s">
        <v>1554</v>
      </c>
      <c r="Z1127" s="313" t="s">
        <v>1541</v>
      </c>
      <c r="AA1127" s="295">
        <f t="shared" si="79"/>
        <v>0.12336</v>
      </c>
      <c r="AB1127" s="315">
        <v>123360</v>
      </c>
      <c r="AC1127" s="315">
        <v>7187095</v>
      </c>
      <c r="AD1127" s="295">
        <f t="shared" si="115"/>
        <v>3.15</v>
      </c>
      <c r="AE1127" s="315">
        <v>3150000</v>
      </c>
      <c r="AF1127" s="350" t="s">
        <v>1569</v>
      </c>
      <c r="AG1127" s="304"/>
      <c r="AH1127" s="304"/>
      <c r="AI1127" s="307" t="s">
        <v>1570</v>
      </c>
      <c r="AJ1127" s="304"/>
    </row>
    <row r="1128" spans="1:36">
      <c r="A1128" s="352" t="s">
        <v>2955</v>
      </c>
      <c r="B1128" s="315">
        <f t="shared" ref="B1128:B1290" si="133">J1128/1000000</f>
        <v>35.289659999999998</v>
      </c>
      <c r="C1128" s="326">
        <f t="shared" si="87"/>
        <v>2.9408049999999997</v>
      </c>
      <c r="D1128" s="294">
        <f t="shared" si="2"/>
        <v>2.9408049999999997</v>
      </c>
      <c r="E1128" s="295">
        <v>12</v>
      </c>
      <c r="F1128" s="296">
        <f t="shared" si="74"/>
        <v>7.7290159999999997</v>
      </c>
      <c r="G1128" s="297">
        <f t="shared" si="4"/>
        <v>0.21901644844410517</v>
      </c>
      <c r="H1128" s="296">
        <f t="shared" si="5"/>
        <v>27.560643999999996</v>
      </c>
      <c r="I1128" s="298">
        <f t="shared" si="125"/>
        <v>0.78098355155589483</v>
      </c>
      <c r="J1128" s="315">
        <f t="shared" ref="J1128:J1168" si="134">AE1128+AC1128</f>
        <v>35289660</v>
      </c>
      <c r="K1128" s="311">
        <v>2016</v>
      </c>
      <c r="L1128" s="300" t="s">
        <v>18</v>
      </c>
      <c r="M1128" s="345"/>
      <c r="N1128" s="345"/>
      <c r="O1128" s="345"/>
      <c r="P1128" s="345">
        <v>94</v>
      </c>
      <c r="Q1128" s="311">
        <v>95</v>
      </c>
      <c r="R1128" s="354">
        <f t="shared" si="128"/>
        <v>94.5</v>
      </c>
      <c r="S1128" s="311">
        <v>73</v>
      </c>
      <c r="T1128" s="311">
        <v>79</v>
      </c>
      <c r="U1128" s="305">
        <f t="shared" si="129"/>
        <v>-6</v>
      </c>
      <c r="V1128" s="311">
        <f t="shared" si="130"/>
        <v>76</v>
      </c>
      <c r="W1128" s="347">
        <f t="shared" si="131"/>
        <v>18.5</v>
      </c>
      <c r="X1128" s="348" t="s">
        <v>1554</v>
      </c>
      <c r="Y1128" s="348" t="s">
        <v>1554</v>
      </c>
      <c r="Z1128" s="319" t="s">
        <v>1541</v>
      </c>
      <c r="AA1128" s="295">
        <f t="shared" si="79"/>
        <v>0.25351000000000001</v>
      </c>
      <c r="AB1128" s="305">
        <v>253510</v>
      </c>
      <c r="AC1128" s="305">
        <v>7729016</v>
      </c>
      <c r="AD1128" s="295">
        <f t="shared" si="115"/>
        <v>27.560644</v>
      </c>
      <c r="AE1128" s="315">
        <v>27560644</v>
      </c>
      <c r="AF1128" s="298">
        <f t="shared" ref="AF1128:AF1248" si="135">AB1128/(E1128*1000000)</f>
        <v>2.1125833333333333E-2</v>
      </c>
      <c r="AG1128" s="304"/>
      <c r="AH1128" s="304"/>
      <c r="AI1128" s="307" t="s">
        <v>2956</v>
      </c>
      <c r="AJ1128" s="304"/>
    </row>
    <row r="1129" spans="1:36">
      <c r="A1129" s="352" t="s">
        <v>3165</v>
      </c>
      <c r="B1129" s="315">
        <f t="shared" si="133"/>
        <v>31.090866999999999</v>
      </c>
      <c r="C1129" s="326">
        <f t="shared" si="87"/>
        <v>2.5909055833333334</v>
      </c>
      <c r="D1129" s="294">
        <f t="shared" si="2"/>
        <v>2.5909055833333334</v>
      </c>
      <c r="E1129" s="295">
        <v>12</v>
      </c>
      <c r="F1129" s="296">
        <f t="shared" si="74"/>
        <v>26.981227000000001</v>
      </c>
      <c r="G1129" s="297">
        <f t="shared" si="4"/>
        <v>0.86781841754364719</v>
      </c>
      <c r="H1129" s="296">
        <f t="shared" si="5"/>
        <v>4.1096399999999997</v>
      </c>
      <c r="I1129" s="298">
        <f t="shared" si="125"/>
        <v>0.13218158245635286</v>
      </c>
      <c r="J1129" s="315">
        <f t="shared" si="134"/>
        <v>31090867</v>
      </c>
      <c r="K1129" s="311">
        <v>2016</v>
      </c>
      <c r="L1129" s="300" t="s">
        <v>18</v>
      </c>
      <c r="M1129" s="345"/>
      <c r="N1129" s="345"/>
      <c r="O1129" s="345"/>
      <c r="P1129" s="345">
        <v>98</v>
      </c>
      <c r="Q1129" s="311">
        <v>88</v>
      </c>
      <c r="R1129" s="354">
        <f t="shared" si="128"/>
        <v>93</v>
      </c>
      <c r="S1129" s="311">
        <v>89</v>
      </c>
      <c r="T1129" s="311">
        <v>84</v>
      </c>
      <c r="U1129" s="305">
        <f t="shared" si="129"/>
        <v>5</v>
      </c>
      <c r="V1129" s="311">
        <f t="shared" si="130"/>
        <v>86.5</v>
      </c>
      <c r="W1129" s="347">
        <f t="shared" si="131"/>
        <v>6.5</v>
      </c>
      <c r="X1129" s="319" t="s">
        <v>1534</v>
      </c>
      <c r="Y1129" s="319" t="s">
        <v>1534</v>
      </c>
      <c r="Z1129" s="319" t="s">
        <v>1547</v>
      </c>
      <c r="AA1129" s="295">
        <f t="shared" si="79"/>
        <v>3.5519310000000002</v>
      </c>
      <c r="AB1129" s="305">
        <v>3551931</v>
      </c>
      <c r="AC1129" s="305">
        <v>26981227</v>
      </c>
      <c r="AD1129" s="295">
        <f t="shared" si="115"/>
        <v>4.1096399999999997</v>
      </c>
      <c r="AE1129" s="315">
        <v>4109640</v>
      </c>
      <c r="AF1129" s="298">
        <f t="shared" si="135"/>
        <v>0.29599425000000001</v>
      </c>
      <c r="AG1129" s="304"/>
      <c r="AH1129" s="304"/>
      <c r="AI1129" s="307" t="s">
        <v>3166</v>
      </c>
      <c r="AJ1129" s="304"/>
    </row>
    <row r="1130" spans="1:36">
      <c r="A1130" s="344" t="s">
        <v>2134</v>
      </c>
      <c r="B1130" s="315">
        <f t="shared" si="133"/>
        <v>73.883358999999999</v>
      </c>
      <c r="C1130" s="326">
        <f t="shared" si="87"/>
        <v>5.6833353076923077</v>
      </c>
      <c r="D1130" s="294">
        <f t="shared" si="2"/>
        <v>5.6833353076923077</v>
      </c>
      <c r="E1130" s="295">
        <v>13</v>
      </c>
      <c r="F1130" s="296">
        <f t="shared" si="74"/>
        <v>61.705123</v>
      </c>
      <c r="G1130" s="297">
        <f t="shared" si="4"/>
        <v>0.83516943240222741</v>
      </c>
      <c r="H1130" s="296">
        <f t="shared" si="5"/>
        <v>12.178236</v>
      </c>
      <c r="I1130" s="298">
        <f t="shared" si="125"/>
        <v>0.16483056759777259</v>
      </c>
      <c r="J1130" s="315">
        <f t="shared" si="134"/>
        <v>73883359</v>
      </c>
      <c r="K1130" s="311">
        <v>2016</v>
      </c>
      <c r="L1130" s="300" t="s">
        <v>18</v>
      </c>
      <c r="M1130" s="345"/>
      <c r="N1130" s="345"/>
      <c r="O1130" s="345"/>
      <c r="P1130" s="345">
        <v>44</v>
      </c>
      <c r="Q1130" s="311">
        <v>44</v>
      </c>
      <c r="R1130" s="354">
        <f t="shared" si="128"/>
        <v>44</v>
      </c>
      <c r="S1130" s="311">
        <v>82</v>
      </c>
      <c r="T1130" s="311">
        <v>59</v>
      </c>
      <c r="U1130" s="305">
        <f t="shared" si="129"/>
        <v>23</v>
      </c>
      <c r="V1130" s="311">
        <f t="shared" si="130"/>
        <v>70.5</v>
      </c>
      <c r="W1130" s="347">
        <f t="shared" si="131"/>
        <v>-26.5</v>
      </c>
      <c r="X1130" s="348" t="s">
        <v>1554</v>
      </c>
      <c r="Y1130" s="348" t="s">
        <v>1554</v>
      </c>
      <c r="Z1130" s="319" t="s">
        <v>1536</v>
      </c>
      <c r="AA1130" s="295">
        <f t="shared" si="79"/>
        <v>14.178326</v>
      </c>
      <c r="AB1130" s="305">
        <v>14178326</v>
      </c>
      <c r="AC1130" s="305">
        <v>61705123</v>
      </c>
      <c r="AD1130" s="295">
        <f t="shared" si="115"/>
        <v>12.178236</v>
      </c>
      <c r="AE1130" s="315">
        <v>12178236</v>
      </c>
      <c r="AF1130" s="298">
        <f t="shared" si="135"/>
        <v>1.0906404615384615</v>
      </c>
      <c r="AG1130" s="304"/>
      <c r="AH1130" s="304"/>
      <c r="AI1130" s="307" t="s">
        <v>2135</v>
      </c>
      <c r="AJ1130" s="304"/>
    </row>
    <row r="1131" spans="1:36">
      <c r="A1131" s="352" t="s">
        <v>2917</v>
      </c>
      <c r="B1131" s="315">
        <f t="shared" si="133"/>
        <v>39.543581000000003</v>
      </c>
      <c r="C1131" s="326">
        <f t="shared" si="87"/>
        <v>3.0418139230769232</v>
      </c>
      <c r="D1131" s="294">
        <f t="shared" si="2"/>
        <v>3.0418139230769232</v>
      </c>
      <c r="E1131" s="295">
        <v>13</v>
      </c>
      <c r="F1131" s="296">
        <f t="shared" si="74"/>
        <v>8.0055859999999992</v>
      </c>
      <c r="G1131" s="297">
        <f t="shared" si="4"/>
        <v>0.20244969720875808</v>
      </c>
      <c r="H1131" s="296">
        <f t="shared" si="5"/>
        <v>31.537995000000006</v>
      </c>
      <c r="I1131" s="298">
        <f t="shared" si="125"/>
        <v>0.79755030279124195</v>
      </c>
      <c r="J1131" s="315">
        <f t="shared" si="134"/>
        <v>39543581</v>
      </c>
      <c r="K1131" s="311">
        <v>2016</v>
      </c>
      <c r="L1131" s="300" t="s">
        <v>18</v>
      </c>
      <c r="M1131" s="345"/>
      <c r="N1131" s="345"/>
      <c r="O1131" s="345"/>
      <c r="P1131" s="345">
        <v>15</v>
      </c>
      <c r="Q1131" s="311">
        <v>36</v>
      </c>
      <c r="R1131" s="354">
        <f t="shared" si="128"/>
        <v>25.5</v>
      </c>
      <c r="S1131" s="311">
        <v>29</v>
      </c>
      <c r="T1131" s="311">
        <v>33</v>
      </c>
      <c r="U1131" s="305">
        <f t="shared" si="129"/>
        <v>-4</v>
      </c>
      <c r="V1131" s="311">
        <f t="shared" si="130"/>
        <v>31</v>
      </c>
      <c r="W1131" s="347">
        <f t="shared" si="131"/>
        <v>-5.5</v>
      </c>
      <c r="X1131" s="348" t="s">
        <v>1608</v>
      </c>
      <c r="Y1131" s="348" t="s">
        <v>1608</v>
      </c>
      <c r="Z1131" s="319" t="s">
        <v>1547</v>
      </c>
      <c r="AA1131" s="295">
        <f t="shared" si="79"/>
        <v>4.0014000000000003</v>
      </c>
      <c r="AB1131" s="305">
        <v>4001400</v>
      </c>
      <c r="AC1131" s="305">
        <v>8005586</v>
      </c>
      <c r="AD1131" s="295">
        <f t="shared" si="115"/>
        <v>31.537994999999999</v>
      </c>
      <c r="AE1131" s="315">
        <v>31537995</v>
      </c>
      <c r="AF1131" s="298">
        <f t="shared" si="135"/>
        <v>0.30780000000000002</v>
      </c>
      <c r="AG1131" s="304"/>
      <c r="AH1131" s="304"/>
      <c r="AI1131" s="307" t="s">
        <v>2918</v>
      </c>
      <c r="AJ1131" s="304"/>
    </row>
    <row r="1132" spans="1:36">
      <c r="A1132" s="352" t="s">
        <v>3191</v>
      </c>
      <c r="B1132" s="315">
        <f t="shared" si="133"/>
        <v>32.975040999999997</v>
      </c>
      <c r="C1132" s="326">
        <f t="shared" si="87"/>
        <v>2.536541615384615</v>
      </c>
      <c r="D1132" s="294">
        <f t="shared" si="2"/>
        <v>2.536541615384615</v>
      </c>
      <c r="E1132" s="295">
        <v>13</v>
      </c>
      <c r="F1132" s="296">
        <f t="shared" si="74"/>
        <v>18.704595999999999</v>
      </c>
      <c r="G1132" s="297">
        <f t="shared" si="4"/>
        <v>0.56723495810058278</v>
      </c>
      <c r="H1132" s="296">
        <f t="shared" si="5"/>
        <v>14.270445</v>
      </c>
      <c r="I1132" s="298">
        <f t="shared" si="125"/>
        <v>0.43276504189941722</v>
      </c>
      <c r="J1132" s="315">
        <f t="shared" si="134"/>
        <v>32975041</v>
      </c>
      <c r="K1132" s="311">
        <v>2016</v>
      </c>
      <c r="L1132" s="300" t="s">
        <v>18</v>
      </c>
      <c r="M1132" s="345"/>
      <c r="N1132" s="345"/>
      <c r="O1132" s="345"/>
      <c r="P1132" s="345">
        <v>95</v>
      </c>
      <c r="Q1132" s="311">
        <v>73</v>
      </c>
      <c r="R1132" s="354">
        <f t="shared" si="128"/>
        <v>84</v>
      </c>
      <c r="S1132" s="311">
        <v>83</v>
      </c>
      <c r="T1132" s="311">
        <v>70</v>
      </c>
      <c r="U1132" s="305">
        <f t="shared" si="129"/>
        <v>13</v>
      </c>
      <c r="V1132" s="311">
        <f t="shared" si="130"/>
        <v>76.5</v>
      </c>
      <c r="W1132" s="347">
        <f t="shared" si="131"/>
        <v>7.5</v>
      </c>
      <c r="X1132" s="319" t="s">
        <v>1534</v>
      </c>
      <c r="Y1132" s="319" t="s">
        <v>1534</v>
      </c>
      <c r="Z1132" s="319" t="s">
        <v>1547</v>
      </c>
      <c r="AA1132" s="295">
        <f t="shared" si="79"/>
        <v>0.113803</v>
      </c>
      <c r="AB1132" s="305">
        <v>113803</v>
      </c>
      <c r="AC1132" s="305">
        <v>18704596</v>
      </c>
      <c r="AD1132" s="295">
        <f t="shared" si="115"/>
        <v>14.270445</v>
      </c>
      <c r="AE1132" s="315">
        <v>14270445</v>
      </c>
      <c r="AF1132" s="298">
        <f t="shared" si="135"/>
        <v>8.7540769230769234E-3</v>
      </c>
      <c r="AG1132" s="304"/>
      <c r="AH1132" s="304"/>
      <c r="AI1132" s="307" t="s">
        <v>3192</v>
      </c>
      <c r="AJ1132" s="304"/>
    </row>
    <row r="1133" spans="1:36">
      <c r="A1133" s="314" t="s">
        <v>4852</v>
      </c>
      <c r="B1133" s="315">
        <f t="shared" si="133"/>
        <v>3.5006050000000002</v>
      </c>
      <c r="C1133" s="326">
        <f t="shared" si="87"/>
        <v>0.26927730769230773</v>
      </c>
      <c r="D1133" s="294">
        <f t="shared" si="2"/>
        <v>0.26927730769230773</v>
      </c>
      <c r="E1133" s="295">
        <v>13</v>
      </c>
      <c r="F1133" s="295">
        <f t="shared" si="74"/>
        <v>3.5006050000000002</v>
      </c>
      <c r="G1133" s="297">
        <f t="shared" si="4"/>
        <v>1</v>
      </c>
      <c r="H1133" s="296">
        <f t="shared" si="5"/>
        <v>0</v>
      </c>
      <c r="I1133" s="298">
        <f t="shared" si="125"/>
        <v>0</v>
      </c>
      <c r="J1133" s="315">
        <f t="shared" si="134"/>
        <v>3500605</v>
      </c>
      <c r="K1133" s="302">
        <v>2016</v>
      </c>
      <c r="L1133" s="300" t="s">
        <v>18</v>
      </c>
      <c r="M1133" s="316"/>
      <c r="N1133" s="316"/>
      <c r="O1133" s="316"/>
      <c r="P1133" s="316">
        <v>69</v>
      </c>
      <c r="Q1133" s="302">
        <v>63</v>
      </c>
      <c r="R1133" s="354">
        <f t="shared" si="128"/>
        <v>66</v>
      </c>
      <c r="S1133" s="302">
        <v>58</v>
      </c>
      <c r="T1133" s="302">
        <v>45</v>
      </c>
      <c r="U1133" s="305">
        <f t="shared" si="129"/>
        <v>13</v>
      </c>
      <c r="V1133" s="311">
        <f t="shared" si="130"/>
        <v>51.5</v>
      </c>
      <c r="W1133" s="347">
        <f t="shared" si="131"/>
        <v>14.5</v>
      </c>
      <c r="X1133" s="313" t="s">
        <v>1572</v>
      </c>
      <c r="Y1133" s="313" t="s">
        <v>2101</v>
      </c>
      <c r="Z1133" s="319" t="s">
        <v>1547</v>
      </c>
      <c r="AA1133" s="295">
        <f t="shared" si="79"/>
        <v>1.8449720000000001</v>
      </c>
      <c r="AB1133" s="315">
        <v>1844972</v>
      </c>
      <c r="AC1133" s="315">
        <v>3500605</v>
      </c>
      <c r="AD1133" s="295">
        <f t="shared" si="115"/>
        <v>0</v>
      </c>
      <c r="AE1133" s="315">
        <v>0</v>
      </c>
      <c r="AF1133" s="298">
        <f t="shared" si="135"/>
        <v>0.14192092307692308</v>
      </c>
      <c r="AG1133" s="304"/>
      <c r="AH1133" s="304"/>
      <c r="AI1133" s="313" t="s">
        <v>1537</v>
      </c>
      <c r="AJ1133" s="304"/>
    </row>
    <row r="1134" spans="1:36">
      <c r="A1134" s="344" t="s">
        <v>1939</v>
      </c>
      <c r="B1134" s="315">
        <f t="shared" si="133"/>
        <v>108.286422</v>
      </c>
      <c r="C1134" s="326">
        <f t="shared" si="87"/>
        <v>7.2190947999999997</v>
      </c>
      <c r="D1134" s="294">
        <f t="shared" si="2"/>
        <v>7.2190947999999997</v>
      </c>
      <c r="E1134" s="295">
        <v>15</v>
      </c>
      <c r="F1134" s="296">
        <f t="shared" si="74"/>
        <v>72.082999000000001</v>
      </c>
      <c r="G1134" s="297">
        <f t="shared" si="4"/>
        <v>0.6656697826806024</v>
      </c>
      <c r="H1134" s="296">
        <f t="shared" si="5"/>
        <v>36.203423000000001</v>
      </c>
      <c r="I1134" s="298">
        <f t="shared" si="125"/>
        <v>0.3343302173193976</v>
      </c>
      <c r="J1134" s="315">
        <f t="shared" si="134"/>
        <v>108286422</v>
      </c>
      <c r="K1134" s="311">
        <v>2016</v>
      </c>
      <c r="L1134" s="300" t="s">
        <v>18</v>
      </c>
      <c r="M1134" s="345"/>
      <c r="N1134" s="345"/>
      <c r="O1134" s="345"/>
      <c r="P1134" s="345">
        <v>90</v>
      </c>
      <c r="Q1134" s="311">
        <v>76</v>
      </c>
      <c r="R1134" s="354">
        <f t="shared" si="128"/>
        <v>83</v>
      </c>
      <c r="S1134" s="311">
        <v>79</v>
      </c>
      <c r="T1134" s="311">
        <v>77</v>
      </c>
      <c r="U1134" s="305">
        <f t="shared" si="129"/>
        <v>2</v>
      </c>
      <c r="V1134" s="311">
        <f t="shared" si="130"/>
        <v>78</v>
      </c>
      <c r="W1134" s="347">
        <f t="shared" si="131"/>
        <v>5</v>
      </c>
      <c r="X1134" s="319" t="s">
        <v>1534</v>
      </c>
      <c r="Y1134" s="319" t="s">
        <v>1534</v>
      </c>
      <c r="Z1134" s="319" t="s">
        <v>1557</v>
      </c>
      <c r="AA1134" s="295">
        <f t="shared" si="79"/>
        <v>24.727436999999998</v>
      </c>
      <c r="AB1134" s="305">
        <v>24727437</v>
      </c>
      <c r="AC1134" s="305">
        <v>72082999</v>
      </c>
      <c r="AD1134" s="295">
        <f t="shared" si="115"/>
        <v>36.203423000000001</v>
      </c>
      <c r="AE1134" s="315">
        <v>36203423</v>
      </c>
      <c r="AF1134" s="298">
        <f t="shared" si="135"/>
        <v>1.6484958000000001</v>
      </c>
      <c r="AG1134" s="304"/>
      <c r="AH1134" s="304"/>
      <c r="AI1134" s="307" t="s">
        <v>1940</v>
      </c>
      <c r="AJ1134" s="304"/>
    </row>
    <row r="1135" spans="1:36">
      <c r="A1135" s="352" t="s">
        <v>2530</v>
      </c>
      <c r="B1135" s="315">
        <f t="shared" si="133"/>
        <v>58.141173999999999</v>
      </c>
      <c r="C1135" s="326">
        <f t="shared" si="87"/>
        <v>3.8760782666666667</v>
      </c>
      <c r="D1135" s="294">
        <f t="shared" si="2"/>
        <v>3.8760782666666667</v>
      </c>
      <c r="E1135" s="295">
        <v>15</v>
      </c>
      <c r="F1135" s="296">
        <f t="shared" si="74"/>
        <v>5.063669</v>
      </c>
      <c r="G1135" s="297">
        <f t="shared" si="4"/>
        <v>8.7092651414297201E-2</v>
      </c>
      <c r="H1135" s="296">
        <f t="shared" si="5"/>
        <v>53.077504999999995</v>
      </c>
      <c r="I1135" s="298">
        <f t="shared" si="125"/>
        <v>0.91290734858570277</v>
      </c>
      <c r="J1135" s="315">
        <f t="shared" si="134"/>
        <v>58141174</v>
      </c>
      <c r="K1135" s="311">
        <v>2016</v>
      </c>
      <c r="L1135" s="300" t="s">
        <v>18</v>
      </c>
      <c r="M1135" s="345"/>
      <c r="N1135" s="345"/>
      <c r="O1135" s="345"/>
      <c r="P1135" s="345">
        <v>69</v>
      </c>
      <c r="Q1135" s="311">
        <v>66</v>
      </c>
      <c r="R1135" s="354">
        <f t="shared" si="128"/>
        <v>67.5</v>
      </c>
      <c r="S1135" s="311">
        <v>73</v>
      </c>
      <c r="T1135" s="311">
        <v>68</v>
      </c>
      <c r="U1135" s="305">
        <f t="shared" si="129"/>
        <v>5</v>
      </c>
      <c r="V1135" s="343">
        <f t="shared" si="130"/>
        <v>70.5</v>
      </c>
      <c r="W1135" s="347">
        <f t="shared" si="131"/>
        <v>-3</v>
      </c>
      <c r="X1135" s="348" t="s">
        <v>1554</v>
      </c>
      <c r="Y1135" s="348" t="s">
        <v>1554</v>
      </c>
      <c r="Z1135" s="319" t="s">
        <v>1541</v>
      </c>
      <c r="AA1135" s="295">
        <f t="shared" si="79"/>
        <v>0.18731800000000001</v>
      </c>
      <c r="AB1135" s="305">
        <v>187318</v>
      </c>
      <c r="AC1135" s="305">
        <v>5063669</v>
      </c>
      <c r="AD1135" s="295">
        <f t="shared" si="115"/>
        <v>53.077505000000002</v>
      </c>
      <c r="AE1135" s="315">
        <v>53077505</v>
      </c>
      <c r="AF1135" s="298">
        <f t="shared" si="135"/>
        <v>1.2487866666666667E-2</v>
      </c>
      <c r="AG1135" s="313" t="s">
        <v>1615</v>
      </c>
      <c r="AH1135" s="313" t="s">
        <v>2531</v>
      </c>
      <c r="AI1135" s="307" t="s">
        <v>2532</v>
      </c>
      <c r="AJ1135" s="304"/>
    </row>
    <row r="1136" spans="1:36">
      <c r="A1136" s="352" t="s">
        <v>4074</v>
      </c>
      <c r="B1136" s="315">
        <f t="shared" si="133"/>
        <v>20.609977000000001</v>
      </c>
      <c r="C1136" s="326">
        <f t="shared" si="87"/>
        <v>1.3739984666666667</v>
      </c>
      <c r="D1136" s="294">
        <f t="shared" si="2"/>
        <v>1.3739984666666667</v>
      </c>
      <c r="E1136" s="295">
        <v>15</v>
      </c>
      <c r="F1136" s="296">
        <f t="shared" si="74"/>
        <v>20.591853</v>
      </c>
      <c r="G1136" s="297">
        <f t="shared" si="4"/>
        <v>0.99912062007638336</v>
      </c>
      <c r="H1136" s="296">
        <f t="shared" si="5"/>
        <v>1.8124000000000001E-2</v>
      </c>
      <c r="I1136" s="298">
        <f t="shared" si="125"/>
        <v>8.7937992361660573E-4</v>
      </c>
      <c r="J1136" s="315">
        <f t="shared" si="134"/>
        <v>20609977</v>
      </c>
      <c r="K1136" s="311">
        <v>2016</v>
      </c>
      <c r="L1136" s="300" t="s">
        <v>18</v>
      </c>
      <c r="M1136" s="345"/>
      <c r="N1136" s="345"/>
      <c r="O1136" s="345"/>
      <c r="P1136" s="345">
        <v>76</v>
      </c>
      <c r="Q1136" s="311">
        <v>63</v>
      </c>
      <c r="R1136" s="354">
        <f t="shared" si="128"/>
        <v>69.5</v>
      </c>
      <c r="S1136" s="311">
        <v>57</v>
      </c>
      <c r="T1136" s="311">
        <v>64</v>
      </c>
      <c r="U1136" s="305">
        <f t="shared" si="129"/>
        <v>-7</v>
      </c>
      <c r="V1136" s="311">
        <f t="shared" si="130"/>
        <v>60.5</v>
      </c>
      <c r="W1136" s="347">
        <f t="shared" si="131"/>
        <v>9</v>
      </c>
      <c r="X1136" s="348" t="s">
        <v>1565</v>
      </c>
      <c r="Y1136" s="348" t="s">
        <v>1565</v>
      </c>
      <c r="Z1136" s="319" t="s">
        <v>1547</v>
      </c>
      <c r="AA1136" s="295">
        <f t="shared" si="79"/>
        <v>9.4532240000000005</v>
      </c>
      <c r="AB1136" s="305">
        <v>9453224</v>
      </c>
      <c r="AC1136" s="305">
        <v>20591853</v>
      </c>
      <c r="AD1136" s="295">
        <f t="shared" si="115"/>
        <v>1.8124000000000001E-2</v>
      </c>
      <c r="AE1136" s="315">
        <v>18124</v>
      </c>
      <c r="AF1136" s="298">
        <f t="shared" si="135"/>
        <v>0.63021493333333334</v>
      </c>
      <c r="AG1136" s="304"/>
      <c r="AH1136" s="304"/>
      <c r="AI1136" s="307" t="s">
        <v>4075</v>
      </c>
      <c r="AJ1136" s="304"/>
    </row>
    <row r="1137" spans="1:36">
      <c r="A1137" s="352" t="s">
        <v>4636</v>
      </c>
      <c r="B1137" s="315">
        <f t="shared" si="133"/>
        <v>9.6032449999999994</v>
      </c>
      <c r="C1137" s="326">
        <f t="shared" si="87"/>
        <v>0.64021633333333328</v>
      </c>
      <c r="D1137" s="294">
        <f t="shared" si="2"/>
        <v>0.64021633333333328</v>
      </c>
      <c r="E1137" s="295">
        <v>15</v>
      </c>
      <c r="F1137" s="296">
        <f t="shared" si="74"/>
        <v>8.6107519999999997</v>
      </c>
      <c r="G1137" s="297">
        <f t="shared" si="4"/>
        <v>0.89665024686967798</v>
      </c>
      <c r="H1137" s="296">
        <f t="shared" si="5"/>
        <v>0.99249299999999985</v>
      </c>
      <c r="I1137" s="298">
        <f t="shared" si="125"/>
        <v>0.10334975313032209</v>
      </c>
      <c r="J1137" s="315">
        <f t="shared" si="134"/>
        <v>9603245</v>
      </c>
      <c r="K1137" s="311">
        <v>2016</v>
      </c>
      <c r="L1137" s="300" t="s">
        <v>18</v>
      </c>
      <c r="M1137" s="345"/>
      <c r="N1137" s="345"/>
      <c r="O1137" s="345"/>
      <c r="P1137" s="345">
        <v>92</v>
      </c>
      <c r="Q1137" s="311">
        <v>73</v>
      </c>
      <c r="R1137" s="354">
        <f t="shared" si="128"/>
        <v>82.5</v>
      </c>
      <c r="S1137" s="311">
        <v>88</v>
      </c>
      <c r="T1137" s="311">
        <v>66</v>
      </c>
      <c r="U1137" s="305">
        <f t="shared" si="129"/>
        <v>22</v>
      </c>
      <c r="V1137" s="311">
        <f t="shared" si="130"/>
        <v>77</v>
      </c>
      <c r="W1137" s="347">
        <f t="shared" si="131"/>
        <v>5.5</v>
      </c>
      <c r="X1137" s="348" t="s">
        <v>1554</v>
      </c>
      <c r="Y1137" s="348" t="s">
        <v>1554</v>
      </c>
      <c r="Z1137" s="319" t="s">
        <v>1536</v>
      </c>
      <c r="AA1137" s="295">
        <f t="shared" si="79"/>
        <v>3.049363</v>
      </c>
      <c r="AB1137" s="305">
        <v>3049363</v>
      </c>
      <c r="AC1137" s="305">
        <v>8610752</v>
      </c>
      <c r="AD1137" s="295">
        <f t="shared" si="115"/>
        <v>0.99249299999999996</v>
      </c>
      <c r="AE1137" s="315">
        <v>992493</v>
      </c>
      <c r="AF1137" s="298">
        <f t="shared" si="135"/>
        <v>0.20329086666666665</v>
      </c>
      <c r="AG1137" s="304"/>
      <c r="AH1137" s="304"/>
      <c r="AI1137" s="307" t="s">
        <v>4637</v>
      </c>
      <c r="AJ1137" s="304"/>
    </row>
    <row r="1138" spans="1:36">
      <c r="A1138" s="344" t="s">
        <v>1975</v>
      </c>
      <c r="B1138" s="315">
        <f t="shared" si="133"/>
        <v>119.098338</v>
      </c>
      <c r="C1138" s="326">
        <f t="shared" si="87"/>
        <v>7.0057845882352936</v>
      </c>
      <c r="D1138" s="294">
        <f t="shared" si="2"/>
        <v>7.0057845882352936</v>
      </c>
      <c r="E1138" s="295">
        <v>17</v>
      </c>
      <c r="F1138" s="296">
        <f t="shared" si="74"/>
        <v>55.121623</v>
      </c>
      <c r="G1138" s="297">
        <f t="shared" si="4"/>
        <v>0.46282445184079729</v>
      </c>
      <c r="H1138" s="296">
        <f t="shared" si="5"/>
        <v>63.976714999999992</v>
      </c>
      <c r="I1138" s="298">
        <f t="shared" si="125"/>
        <v>0.53717554815920265</v>
      </c>
      <c r="J1138" s="315">
        <f t="shared" si="134"/>
        <v>119098338</v>
      </c>
      <c r="K1138" s="311">
        <v>2016</v>
      </c>
      <c r="L1138" s="300" t="s">
        <v>18</v>
      </c>
      <c r="M1138" s="345"/>
      <c r="N1138" s="345"/>
      <c r="O1138" s="345"/>
      <c r="P1138" s="345">
        <v>78</v>
      </c>
      <c r="Q1138" s="311">
        <v>59</v>
      </c>
      <c r="R1138" s="354">
        <f t="shared" si="128"/>
        <v>68.5</v>
      </c>
      <c r="S1138" s="311">
        <v>60</v>
      </c>
      <c r="T1138" s="311">
        <v>65</v>
      </c>
      <c r="U1138" s="305">
        <f t="shared" si="129"/>
        <v>-5</v>
      </c>
      <c r="V1138" s="343">
        <f t="shared" si="130"/>
        <v>62.5</v>
      </c>
      <c r="W1138" s="347">
        <f t="shared" si="131"/>
        <v>6</v>
      </c>
      <c r="X1138" s="348" t="s">
        <v>1554</v>
      </c>
      <c r="Y1138" s="348" t="s">
        <v>1554</v>
      </c>
      <c r="Z1138" s="319" t="s">
        <v>1547</v>
      </c>
      <c r="AA1138" s="295">
        <f t="shared" si="79"/>
        <v>16.800868000000001</v>
      </c>
      <c r="AB1138" s="305">
        <v>16800868</v>
      </c>
      <c r="AC1138" s="305">
        <v>55121623</v>
      </c>
      <c r="AD1138" s="295">
        <f t="shared" si="115"/>
        <v>63.976714999999999</v>
      </c>
      <c r="AE1138" s="315">
        <v>63976715</v>
      </c>
      <c r="AF1138" s="298">
        <f t="shared" si="135"/>
        <v>0.9882863529411765</v>
      </c>
      <c r="AG1138" s="304"/>
      <c r="AH1138" s="304"/>
      <c r="AI1138" s="307" t="s">
        <v>1976</v>
      </c>
      <c r="AJ1138" s="304"/>
    </row>
    <row r="1139" spans="1:36">
      <c r="A1139" s="352" t="s">
        <v>4444</v>
      </c>
      <c r="B1139" s="315">
        <f t="shared" si="133"/>
        <v>16.261275999999999</v>
      </c>
      <c r="C1139" s="326">
        <f t="shared" si="87"/>
        <v>0.9565456470588235</v>
      </c>
      <c r="D1139" s="294">
        <f t="shared" si="2"/>
        <v>0.9565456470588235</v>
      </c>
      <c r="E1139" s="295">
        <v>17</v>
      </c>
      <c r="F1139" s="296">
        <f t="shared" si="74"/>
        <v>15.970924999999999</v>
      </c>
      <c r="G1139" s="297">
        <f t="shared" si="4"/>
        <v>0.98214463612818581</v>
      </c>
      <c r="H1139" s="296">
        <f t="shared" si="5"/>
        <v>0.29035099999999997</v>
      </c>
      <c r="I1139" s="298">
        <f t="shared" si="125"/>
        <v>1.7855363871814241E-2</v>
      </c>
      <c r="J1139" s="315">
        <f t="shared" si="134"/>
        <v>16261276</v>
      </c>
      <c r="K1139" s="311">
        <v>2016</v>
      </c>
      <c r="L1139" s="300" t="s">
        <v>18</v>
      </c>
      <c r="M1139" s="345"/>
      <c r="N1139" s="345"/>
      <c r="O1139" s="345"/>
      <c r="P1139" s="345">
        <v>50</v>
      </c>
      <c r="Q1139" s="311">
        <v>55</v>
      </c>
      <c r="R1139" s="354">
        <f t="shared" si="128"/>
        <v>52.5</v>
      </c>
      <c r="S1139" s="311">
        <v>72</v>
      </c>
      <c r="T1139" s="311">
        <v>57</v>
      </c>
      <c r="U1139" s="305">
        <f t="shared" si="129"/>
        <v>15</v>
      </c>
      <c r="V1139" s="311">
        <f t="shared" si="130"/>
        <v>64.5</v>
      </c>
      <c r="W1139" s="347">
        <f t="shared" si="131"/>
        <v>-12</v>
      </c>
      <c r="X1139" s="348" t="s">
        <v>1554</v>
      </c>
      <c r="Y1139" s="348" t="s">
        <v>1554</v>
      </c>
      <c r="Z1139" s="319" t="s">
        <v>1547</v>
      </c>
      <c r="AA1139" s="295">
        <f t="shared" si="79"/>
        <v>15.134235</v>
      </c>
      <c r="AB1139" s="305">
        <v>15134235</v>
      </c>
      <c r="AC1139" s="305">
        <v>15970925</v>
      </c>
      <c r="AD1139" s="295">
        <f t="shared" si="115"/>
        <v>0.29035100000000003</v>
      </c>
      <c r="AE1139" s="315">
        <v>290351</v>
      </c>
      <c r="AF1139" s="298">
        <f t="shared" si="135"/>
        <v>0.89024911764705883</v>
      </c>
      <c r="AG1139" s="304"/>
      <c r="AH1139" s="304"/>
      <c r="AI1139" s="307" t="s">
        <v>4445</v>
      </c>
      <c r="AJ1139" s="304"/>
    </row>
    <row r="1140" spans="1:36">
      <c r="A1140" s="344" t="s">
        <v>2238</v>
      </c>
      <c r="B1140" s="315">
        <f t="shared" si="133"/>
        <v>88.923250999999993</v>
      </c>
      <c r="C1140" s="326">
        <f t="shared" si="87"/>
        <v>4.9401806111111108</v>
      </c>
      <c r="D1140" s="294">
        <f t="shared" si="2"/>
        <v>4.9401806111111108</v>
      </c>
      <c r="E1140" s="295">
        <v>18</v>
      </c>
      <c r="F1140" s="296">
        <f t="shared" si="74"/>
        <v>59.689605</v>
      </c>
      <c r="G1140" s="297">
        <f t="shared" si="4"/>
        <v>0.67124856917343256</v>
      </c>
      <c r="H1140" s="296">
        <f t="shared" si="5"/>
        <v>29.233645999999997</v>
      </c>
      <c r="I1140" s="298">
        <f t="shared" si="125"/>
        <v>0.32875143082656749</v>
      </c>
      <c r="J1140" s="315">
        <f t="shared" si="134"/>
        <v>88923251</v>
      </c>
      <c r="K1140" s="311">
        <v>2016</v>
      </c>
      <c r="L1140" s="300" t="s">
        <v>18</v>
      </c>
      <c r="M1140" s="345"/>
      <c r="N1140" s="345"/>
      <c r="O1140" s="345"/>
      <c r="P1140" s="345">
        <v>29</v>
      </c>
      <c r="Q1140" s="311">
        <v>37</v>
      </c>
      <c r="R1140" s="354">
        <f t="shared" si="128"/>
        <v>33</v>
      </c>
      <c r="S1140" s="311">
        <v>55</v>
      </c>
      <c r="T1140" s="311">
        <v>54</v>
      </c>
      <c r="U1140" s="305">
        <f t="shared" si="129"/>
        <v>1</v>
      </c>
      <c r="V1140" s="311">
        <f t="shared" si="130"/>
        <v>54.5</v>
      </c>
      <c r="W1140" s="347">
        <f t="shared" si="131"/>
        <v>-21.5</v>
      </c>
      <c r="X1140" s="348" t="s">
        <v>1565</v>
      </c>
      <c r="Y1140" s="348" t="s">
        <v>1565</v>
      </c>
      <c r="Z1140" s="319" t="s">
        <v>1557</v>
      </c>
      <c r="AA1140" s="295">
        <f t="shared" si="79"/>
        <v>17.86195</v>
      </c>
      <c r="AB1140" s="305">
        <v>17861950</v>
      </c>
      <c r="AC1140" s="305">
        <v>59689605</v>
      </c>
      <c r="AD1140" s="295">
        <f t="shared" si="115"/>
        <v>29.233646</v>
      </c>
      <c r="AE1140" s="315">
        <v>29233646</v>
      </c>
      <c r="AF1140" s="298">
        <f t="shared" si="135"/>
        <v>0.9923305555555556</v>
      </c>
      <c r="AG1140" s="304"/>
      <c r="AH1140" s="304"/>
      <c r="AI1140" s="307" t="s">
        <v>2239</v>
      </c>
      <c r="AJ1140" s="304"/>
    </row>
    <row r="1141" spans="1:36">
      <c r="A1141" s="352" t="s">
        <v>3944</v>
      </c>
      <c r="B1141" s="315">
        <f t="shared" si="133"/>
        <v>27.426110999999999</v>
      </c>
      <c r="C1141" s="326">
        <f t="shared" si="87"/>
        <v>1.5236728333333334</v>
      </c>
      <c r="D1141" s="294">
        <f t="shared" si="2"/>
        <v>1.5236728333333334</v>
      </c>
      <c r="E1141" s="295">
        <v>18</v>
      </c>
      <c r="F1141" s="296">
        <f t="shared" si="74"/>
        <v>17.062498999999999</v>
      </c>
      <c r="G1141" s="297">
        <f t="shared" si="4"/>
        <v>0.62212608269542846</v>
      </c>
      <c r="H1141" s="296">
        <f t="shared" si="5"/>
        <v>10.363612</v>
      </c>
      <c r="I1141" s="298">
        <f t="shared" si="125"/>
        <v>0.37787391730457154</v>
      </c>
      <c r="J1141" s="315">
        <f t="shared" si="134"/>
        <v>27426111</v>
      </c>
      <c r="K1141" s="311">
        <v>2016</v>
      </c>
      <c r="L1141" s="300" t="s">
        <v>18</v>
      </c>
      <c r="M1141" s="345"/>
      <c r="N1141" s="345"/>
      <c r="O1141" s="345"/>
      <c r="P1141" s="345">
        <v>8</v>
      </c>
      <c r="Q1141" s="311">
        <v>21</v>
      </c>
      <c r="R1141" s="354">
        <f t="shared" si="128"/>
        <v>14.5</v>
      </c>
      <c r="S1141" s="311">
        <v>22</v>
      </c>
      <c r="T1141" s="311">
        <v>9</v>
      </c>
      <c r="U1141" s="305">
        <f t="shared" si="129"/>
        <v>13</v>
      </c>
      <c r="V1141" s="311">
        <f t="shared" si="130"/>
        <v>15.5</v>
      </c>
      <c r="W1141" s="347">
        <f t="shared" si="131"/>
        <v>-1</v>
      </c>
      <c r="X1141" s="348" t="s">
        <v>1608</v>
      </c>
      <c r="Y1141" s="348" t="s">
        <v>1608</v>
      </c>
      <c r="Z1141" s="319" t="s">
        <v>1547</v>
      </c>
      <c r="AA1141" s="295">
        <f t="shared" si="79"/>
        <v>6.8441369999999999</v>
      </c>
      <c r="AB1141" s="305">
        <v>6844137</v>
      </c>
      <c r="AC1141" s="305">
        <v>17062499</v>
      </c>
      <c r="AD1141" s="295">
        <f t="shared" si="115"/>
        <v>10.363612</v>
      </c>
      <c r="AE1141" s="315">
        <v>10363612</v>
      </c>
      <c r="AF1141" s="298">
        <f t="shared" si="135"/>
        <v>0.38022983333333332</v>
      </c>
      <c r="AG1141" s="304"/>
      <c r="AH1141" s="304"/>
      <c r="AI1141" s="307" t="s">
        <v>3945</v>
      </c>
      <c r="AJ1141" s="304"/>
    </row>
    <row r="1142" spans="1:36">
      <c r="A1142" s="352" t="s">
        <v>4782</v>
      </c>
      <c r="B1142" s="315">
        <f t="shared" si="133"/>
        <v>7.3136970000000003</v>
      </c>
      <c r="C1142" s="326">
        <f t="shared" si="87"/>
        <v>0.39533497297297299</v>
      </c>
      <c r="D1142" s="294">
        <f t="shared" si="2"/>
        <v>0.39533497297297299</v>
      </c>
      <c r="E1142" s="295">
        <v>18.5</v>
      </c>
      <c r="F1142" s="296">
        <f t="shared" si="74"/>
        <v>6.4698130000000003</v>
      </c>
      <c r="G1142" s="297">
        <f t="shared" si="4"/>
        <v>0.88461594731091542</v>
      </c>
      <c r="H1142" s="296">
        <f t="shared" si="5"/>
        <v>0.84388400000000008</v>
      </c>
      <c r="I1142" s="298">
        <f t="shared" si="125"/>
        <v>0.11538405268908461</v>
      </c>
      <c r="J1142" s="315">
        <f t="shared" si="134"/>
        <v>7313697</v>
      </c>
      <c r="K1142" s="311">
        <v>2016</v>
      </c>
      <c r="L1142" s="300" t="s">
        <v>18</v>
      </c>
      <c r="M1142" s="345"/>
      <c r="N1142" s="345"/>
      <c r="O1142" s="345"/>
      <c r="P1142" s="345">
        <v>46</v>
      </c>
      <c r="Q1142" s="311">
        <v>33</v>
      </c>
      <c r="R1142" s="354">
        <f t="shared" si="128"/>
        <v>39.5</v>
      </c>
      <c r="S1142" s="311">
        <v>66</v>
      </c>
      <c r="T1142" s="311">
        <v>57</v>
      </c>
      <c r="U1142" s="305">
        <f t="shared" si="129"/>
        <v>9</v>
      </c>
      <c r="V1142" s="311">
        <f t="shared" si="130"/>
        <v>61.5</v>
      </c>
      <c r="W1142" s="347">
        <f t="shared" si="131"/>
        <v>-22</v>
      </c>
      <c r="X1142" s="348" t="s">
        <v>1554</v>
      </c>
      <c r="Y1142" s="348" t="s">
        <v>1554</v>
      </c>
      <c r="Z1142" s="319" t="s">
        <v>1541</v>
      </c>
      <c r="AA1142" s="295">
        <f t="shared" si="79"/>
        <v>3.2948759999999999</v>
      </c>
      <c r="AB1142" s="305">
        <v>3294876</v>
      </c>
      <c r="AC1142" s="305">
        <v>6469813</v>
      </c>
      <c r="AD1142" s="295">
        <f t="shared" si="115"/>
        <v>0.84388399999999997</v>
      </c>
      <c r="AE1142" s="315">
        <v>843884</v>
      </c>
      <c r="AF1142" s="298">
        <f t="shared" si="135"/>
        <v>0.17810140540540539</v>
      </c>
      <c r="AG1142" s="304"/>
      <c r="AH1142" s="304"/>
      <c r="AI1142" s="307" t="s">
        <v>4783</v>
      </c>
      <c r="AJ1142" s="304"/>
    </row>
    <row r="1143" spans="1:36">
      <c r="A1143" s="344" t="s">
        <v>1924</v>
      </c>
      <c r="B1143" s="315">
        <f t="shared" si="133"/>
        <v>139.70982599999999</v>
      </c>
      <c r="C1143" s="326">
        <f t="shared" si="87"/>
        <v>7.3531487368421047</v>
      </c>
      <c r="D1143" s="294">
        <f t="shared" si="2"/>
        <v>7.3531487368421047</v>
      </c>
      <c r="E1143" s="295">
        <v>19</v>
      </c>
      <c r="F1143" s="296">
        <f t="shared" si="74"/>
        <v>97.670357999999993</v>
      </c>
      <c r="G1143" s="297">
        <f t="shared" si="4"/>
        <v>0.6990944072895775</v>
      </c>
      <c r="H1143" s="296">
        <f t="shared" si="5"/>
        <v>42.039467999999999</v>
      </c>
      <c r="I1143" s="298">
        <f t="shared" si="125"/>
        <v>0.30090559271042255</v>
      </c>
      <c r="J1143" s="315">
        <f t="shared" si="134"/>
        <v>139709826</v>
      </c>
      <c r="K1143" s="311">
        <v>2016</v>
      </c>
      <c r="L1143" s="300" t="s">
        <v>18</v>
      </c>
      <c r="M1143" s="345"/>
      <c r="N1143" s="345"/>
      <c r="O1143" s="345"/>
      <c r="P1143" s="345">
        <v>83</v>
      </c>
      <c r="Q1143" s="311">
        <v>66</v>
      </c>
      <c r="R1143" s="354">
        <f t="shared" si="128"/>
        <v>74.5</v>
      </c>
      <c r="S1143" s="311">
        <v>54</v>
      </c>
      <c r="T1143" s="311">
        <v>57</v>
      </c>
      <c r="U1143" s="305">
        <f t="shared" si="129"/>
        <v>-3</v>
      </c>
      <c r="V1143" s="311">
        <f t="shared" si="130"/>
        <v>55.5</v>
      </c>
      <c r="W1143" s="347">
        <f t="shared" si="131"/>
        <v>19</v>
      </c>
      <c r="X1143" s="348" t="s">
        <v>1565</v>
      </c>
      <c r="Y1143" s="348" t="s">
        <v>1565</v>
      </c>
      <c r="Z1143" s="319" t="s">
        <v>1547</v>
      </c>
      <c r="AA1143" s="295">
        <f t="shared" si="79"/>
        <v>34.263534</v>
      </c>
      <c r="AB1143" s="305">
        <v>34263534</v>
      </c>
      <c r="AC1143" s="305">
        <v>97670358</v>
      </c>
      <c r="AD1143" s="295">
        <f t="shared" si="115"/>
        <v>42.039467999999999</v>
      </c>
      <c r="AE1143" s="315">
        <v>42039468</v>
      </c>
      <c r="AF1143" s="298">
        <f t="shared" si="135"/>
        <v>1.8033438947368421</v>
      </c>
      <c r="AG1143" s="304"/>
      <c r="AH1143" s="304"/>
      <c r="AI1143" s="307" t="s">
        <v>1925</v>
      </c>
      <c r="AJ1143" s="304"/>
    </row>
    <row r="1144" spans="1:36">
      <c r="A1144" s="344" t="s">
        <v>1450</v>
      </c>
      <c r="B1144" s="315">
        <f t="shared" si="133"/>
        <v>207.84507500000001</v>
      </c>
      <c r="C1144" s="326">
        <f t="shared" si="87"/>
        <v>10.39225375</v>
      </c>
      <c r="D1144" s="294">
        <f t="shared" si="2"/>
        <v>10.39225375</v>
      </c>
      <c r="E1144" s="295">
        <v>20</v>
      </c>
      <c r="F1144" s="296">
        <f t="shared" si="74"/>
        <v>56.245075</v>
      </c>
      <c r="G1144" s="297">
        <f t="shared" si="4"/>
        <v>0.27061057376509884</v>
      </c>
      <c r="H1144" s="296">
        <f t="shared" si="5"/>
        <v>151.60000000000002</v>
      </c>
      <c r="I1144" s="298">
        <f t="shared" si="125"/>
        <v>0.72938942623490122</v>
      </c>
      <c r="J1144" s="315">
        <f t="shared" si="134"/>
        <v>207845075</v>
      </c>
      <c r="K1144" s="311">
        <v>2016</v>
      </c>
      <c r="L1144" s="300" t="s">
        <v>18</v>
      </c>
      <c r="M1144" s="345"/>
      <c r="N1144" s="345"/>
      <c r="O1144" s="345"/>
      <c r="P1144" s="345">
        <v>58</v>
      </c>
      <c r="Q1144" s="311">
        <v>51</v>
      </c>
      <c r="R1144" s="354">
        <f t="shared" si="128"/>
        <v>54.5</v>
      </c>
      <c r="S1144" s="311">
        <v>73</v>
      </c>
      <c r="T1144" s="311">
        <v>66</v>
      </c>
      <c r="U1144" s="305">
        <f t="shared" si="129"/>
        <v>7</v>
      </c>
      <c r="V1144" s="311">
        <f t="shared" si="130"/>
        <v>69.5</v>
      </c>
      <c r="W1144" s="347">
        <f t="shared" si="131"/>
        <v>-15</v>
      </c>
      <c r="X1144" s="348" t="s">
        <v>1554</v>
      </c>
      <c r="Y1144" s="348" t="s">
        <v>1554</v>
      </c>
      <c r="Z1144" s="319" t="s">
        <v>1541</v>
      </c>
      <c r="AA1144" s="295">
        <f t="shared" si="79"/>
        <v>18.723268999999998</v>
      </c>
      <c r="AB1144" s="305">
        <v>18723269</v>
      </c>
      <c r="AC1144" s="305">
        <v>56245075</v>
      </c>
      <c r="AD1144" s="295">
        <f t="shared" si="115"/>
        <v>151.6</v>
      </c>
      <c r="AE1144" s="315">
        <v>151600000</v>
      </c>
      <c r="AF1144" s="298">
        <f t="shared" si="135"/>
        <v>0.93616345000000001</v>
      </c>
      <c r="AG1144" s="304"/>
      <c r="AH1144" s="304"/>
      <c r="AI1144" s="307" t="s">
        <v>1766</v>
      </c>
      <c r="AJ1144" s="304"/>
    </row>
    <row r="1145" spans="1:36">
      <c r="A1145" s="344" t="s">
        <v>1823</v>
      </c>
      <c r="B1145" s="315">
        <f t="shared" si="133"/>
        <v>179.35729699999999</v>
      </c>
      <c r="C1145" s="326">
        <f t="shared" si="87"/>
        <v>8.9678648499999998</v>
      </c>
      <c r="D1145" s="294">
        <f t="shared" si="2"/>
        <v>8.9678648499999998</v>
      </c>
      <c r="E1145" s="295">
        <v>20</v>
      </c>
      <c r="F1145" s="296">
        <f t="shared" si="74"/>
        <v>113.25729699999999</v>
      </c>
      <c r="G1145" s="297">
        <f t="shared" si="4"/>
        <v>0.63146188582447249</v>
      </c>
      <c r="H1145" s="296">
        <f t="shared" si="5"/>
        <v>66.099999999999994</v>
      </c>
      <c r="I1145" s="298">
        <f t="shared" si="125"/>
        <v>0.36853811417552751</v>
      </c>
      <c r="J1145" s="315">
        <f t="shared" si="134"/>
        <v>179357297</v>
      </c>
      <c r="K1145" s="311">
        <v>2016</v>
      </c>
      <c r="L1145" s="300" t="s">
        <v>18</v>
      </c>
      <c r="M1145" s="345"/>
      <c r="N1145" s="345"/>
      <c r="O1145" s="345"/>
      <c r="P1145" s="345">
        <v>59</v>
      </c>
      <c r="Q1145" s="311">
        <v>60</v>
      </c>
      <c r="R1145" s="354">
        <f t="shared" si="128"/>
        <v>59.5</v>
      </c>
      <c r="S1145" s="311">
        <v>67</v>
      </c>
      <c r="T1145" s="311">
        <v>50</v>
      </c>
      <c r="U1145" s="305">
        <f t="shared" si="129"/>
        <v>17</v>
      </c>
      <c r="V1145" s="343">
        <f t="shared" si="130"/>
        <v>58.5</v>
      </c>
      <c r="W1145" s="347">
        <f t="shared" si="131"/>
        <v>1</v>
      </c>
      <c r="X1145" s="348" t="s">
        <v>1565</v>
      </c>
      <c r="Y1145" s="348" t="s">
        <v>1565</v>
      </c>
      <c r="Z1145" s="319" t="s">
        <v>1547</v>
      </c>
      <c r="AA1145" s="295">
        <f t="shared" si="79"/>
        <v>23.817340000000002</v>
      </c>
      <c r="AB1145" s="305">
        <v>23817340</v>
      </c>
      <c r="AC1145" s="305">
        <v>113257297</v>
      </c>
      <c r="AD1145" s="295">
        <f t="shared" si="115"/>
        <v>66.099999999999994</v>
      </c>
      <c r="AE1145" s="315">
        <v>66100000</v>
      </c>
      <c r="AF1145" s="298">
        <f t="shared" si="135"/>
        <v>1.1908669999999999</v>
      </c>
      <c r="AG1145" s="304"/>
      <c r="AH1145" s="304"/>
      <c r="AI1145" s="307" t="s">
        <v>1824</v>
      </c>
      <c r="AJ1145" s="304"/>
    </row>
    <row r="1146" spans="1:36">
      <c r="A1146" s="344" t="s">
        <v>2465</v>
      </c>
      <c r="B1146" s="315">
        <f t="shared" si="133"/>
        <v>81.406585000000007</v>
      </c>
      <c r="C1146" s="326">
        <f t="shared" si="87"/>
        <v>4.0703292500000003</v>
      </c>
      <c r="D1146" s="294">
        <f t="shared" si="2"/>
        <v>4.0703292500000003</v>
      </c>
      <c r="E1146" s="295">
        <v>20</v>
      </c>
      <c r="F1146" s="296">
        <f t="shared" si="74"/>
        <v>38.583626000000002</v>
      </c>
      <c r="G1146" s="297">
        <f t="shared" si="4"/>
        <v>0.47396197740023116</v>
      </c>
      <c r="H1146" s="296">
        <f t="shared" si="5"/>
        <v>42.822959000000004</v>
      </c>
      <c r="I1146" s="298">
        <f t="shared" si="125"/>
        <v>0.52603802259976884</v>
      </c>
      <c r="J1146" s="315">
        <f t="shared" si="134"/>
        <v>81406585</v>
      </c>
      <c r="K1146" s="311">
        <v>2016</v>
      </c>
      <c r="L1146" s="300" t="s">
        <v>18</v>
      </c>
      <c r="M1146" s="345"/>
      <c r="N1146" s="345"/>
      <c r="O1146" s="345"/>
      <c r="P1146" s="345">
        <v>65</v>
      </c>
      <c r="Q1146" s="311">
        <v>58</v>
      </c>
      <c r="R1146" s="354">
        <f t="shared" si="128"/>
        <v>61.5</v>
      </c>
      <c r="S1146" s="311">
        <v>69</v>
      </c>
      <c r="T1146" s="311">
        <v>67</v>
      </c>
      <c r="U1146" s="305">
        <f t="shared" si="129"/>
        <v>2</v>
      </c>
      <c r="V1146" s="311">
        <f t="shared" si="130"/>
        <v>68</v>
      </c>
      <c r="W1146" s="347">
        <f t="shared" si="131"/>
        <v>-6.5</v>
      </c>
      <c r="X1146" s="319" t="s">
        <v>1534</v>
      </c>
      <c r="Y1146" s="319" t="s">
        <v>1534</v>
      </c>
      <c r="Z1146" s="319" t="s">
        <v>1541</v>
      </c>
      <c r="AA1146" s="295">
        <f t="shared" si="79"/>
        <v>9.4454560000000001</v>
      </c>
      <c r="AB1146" s="305">
        <v>9445456</v>
      </c>
      <c r="AC1146" s="305">
        <v>38583626</v>
      </c>
      <c r="AD1146" s="295">
        <f t="shared" si="115"/>
        <v>42.822958999999997</v>
      </c>
      <c r="AE1146" s="315">
        <v>42822959</v>
      </c>
      <c r="AF1146" s="298">
        <f t="shared" si="135"/>
        <v>0.47227279999999999</v>
      </c>
      <c r="AG1146" s="304"/>
      <c r="AH1146" s="304"/>
      <c r="AI1146" s="307" t="s">
        <v>2466</v>
      </c>
      <c r="AJ1146" s="304"/>
    </row>
    <row r="1147" spans="1:36">
      <c r="A1147" s="352" t="s">
        <v>2625</v>
      </c>
      <c r="B1147" s="315">
        <f t="shared" si="133"/>
        <v>71.876095000000007</v>
      </c>
      <c r="C1147" s="326">
        <f t="shared" si="87"/>
        <v>3.5938047500000003</v>
      </c>
      <c r="D1147" s="294">
        <f t="shared" si="2"/>
        <v>3.5938047500000003</v>
      </c>
      <c r="E1147" s="295">
        <v>20</v>
      </c>
      <c r="F1147" s="296">
        <f t="shared" si="74"/>
        <v>70.537890000000004</v>
      </c>
      <c r="G1147" s="297">
        <f t="shared" si="4"/>
        <v>0.98138177929671888</v>
      </c>
      <c r="H1147" s="296">
        <f t="shared" si="5"/>
        <v>1.3382050000000001</v>
      </c>
      <c r="I1147" s="298">
        <f t="shared" si="125"/>
        <v>1.8618220703281112E-2</v>
      </c>
      <c r="J1147" s="315">
        <f t="shared" si="134"/>
        <v>71876095</v>
      </c>
      <c r="K1147" s="311">
        <v>2016</v>
      </c>
      <c r="L1147" s="300" t="s">
        <v>18</v>
      </c>
      <c r="M1147" s="345"/>
      <c r="N1147" s="345"/>
      <c r="O1147" s="345"/>
      <c r="P1147" s="345">
        <v>22</v>
      </c>
      <c r="Q1147" s="311">
        <v>30</v>
      </c>
      <c r="R1147" s="354">
        <f t="shared" si="128"/>
        <v>26</v>
      </c>
      <c r="S1147" s="311">
        <v>59</v>
      </c>
      <c r="T1147" s="311">
        <v>50</v>
      </c>
      <c r="U1147" s="305">
        <f t="shared" si="129"/>
        <v>9</v>
      </c>
      <c r="V1147" s="311">
        <f t="shared" si="130"/>
        <v>54.5</v>
      </c>
      <c r="W1147" s="347">
        <f t="shared" si="131"/>
        <v>-28.5</v>
      </c>
      <c r="X1147" s="348" t="s">
        <v>1565</v>
      </c>
      <c r="Y1147" s="348" t="s">
        <v>1565</v>
      </c>
      <c r="Z1147" s="319" t="s">
        <v>1547</v>
      </c>
      <c r="AA1147" s="295">
        <f t="shared" si="79"/>
        <v>28.501448</v>
      </c>
      <c r="AB1147" s="305">
        <v>28501448</v>
      </c>
      <c r="AC1147" s="305">
        <v>70537890</v>
      </c>
      <c r="AD1147" s="295">
        <f t="shared" si="115"/>
        <v>1.3382050000000001</v>
      </c>
      <c r="AE1147" s="315">
        <v>1338205</v>
      </c>
      <c r="AF1147" s="298">
        <f t="shared" si="135"/>
        <v>1.4250723999999999</v>
      </c>
      <c r="AG1147" s="304"/>
      <c r="AH1147" s="304"/>
      <c r="AI1147" s="307" t="s">
        <v>2626</v>
      </c>
      <c r="AJ1147" s="304"/>
    </row>
    <row r="1148" spans="1:36">
      <c r="A1148" s="352" t="s">
        <v>2900</v>
      </c>
      <c r="B1148" s="315">
        <f t="shared" si="133"/>
        <v>61.237501000000002</v>
      </c>
      <c r="C1148" s="326">
        <f t="shared" si="87"/>
        <v>3.0618750500000003</v>
      </c>
      <c r="D1148" s="294">
        <f t="shared" si="2"/>
        <v>3.0618750500000003</v>
      </c>
      <c r="E1148" s="295">
        <v>20</v>
      </c>
      <c r="F1148" s="296">
        <f t="shared" si="74"/>
        <v>17.946804</v>
      </c>
      <c r="G1148" s="297">
        <f t="shared" si="4"/>
        <v>0.29306885008256622</v>
      </c>
      <c r="H1148" s="296">
        <f t="shared" si="5"/>
        <v>43.290697000000002</v>
      </c>
      <c r="I1148" s="298">
        <f t="shared" si="125"/>
        <v>0.70693114991743378</v>
      </c>
      <c r="J1148" s="315">
        <f t="shared" si="134"/>
        <v>61237501</v>
      </c>
      <c r="K1148" s="311">
        <v>2016</v>
      </c>
      <c r="L1148" s="300" t="s">
        <v>18</v>
      </c>
      <c r="M1148" s="345"/>
      <c r="N1148" s="345"/>
      <c r="O1148" s="345"/>
      <c r="P1148" s="345">
        <v>96</v>
      </c>
      <c r="Q1148" s="311">
        <v>93</v>
      </c>
      <c r="R1148" s="354">
        <f t="shared" si="128"/>
        <v>94.5</v>
      </c>
      <c r="S1148" s="311">
        <v>93</v>
      </c>
      <c r="T1148" s="311">
        <v>81</v>
      </c>
      <c r="U1148" s="305">
        <f t="shared" si="129"/>
        <v>12</v>
      </c>
      <c r="V1148" s="311">
        <f t="shared" si="130"/>
        <v>87</v>
      </c>
      <c r="W1148" s="347">
        <f t="shared" si="131"/>
        <v>7.5</v>
      </c>
      <c r="X1148" s="348" t="s">
        <v>1554</v>
      </c>
      <c r="Y1148" s="348" t="s">
        <v>1554</v>
      </c>
      <c r="Z1148" s="319" t="s">
        <v>1536</v>
      </c>
      <c r="AA1148" s="295">
        <f t="shared" si="79"/>
        <v>0.29500900000000002</v>
      </c>
      <c r="AB1148" s="305">
        <v>295009</v>
      </c>
      <c r="AC1148" s="305">
        <v>17946804</v>
      </c>
      <c r="AD1148" s="295">
        <f t="shared" si="115"/>
        <v>43.290697000000002</v>
      </c>
      <c r="AE1148" s="315">
        <v>43290697</v>
      </c>
      <c r="AF1148" s="298">
        <f t="shared" si="135"/>
        <v>1.475045E-2</v>
      </c>
      <c r="AG1148" s="313" t="s">
        <v>1615</v>
      </c>
      <c r="AH1148" s="313" t="s">
        <v>2901</v>
      </c>
      <c r="AI1148" s="307" t="s">
        <v>2902</v>
      </c>
      <c r="AJ1148" s="304"/>
    </row>
    <row r="1149" spans="1:36">
      <c r="A1149" s="352" t="s">
        <v>3057</v>
      </c>
      <c r="B1149" s="315">
        <f t="shared" si="133"/>
        <v>55.030051</v>
      </c>
      <c r="C1149" s="326">
        <f t="shared" si="87"/>
        <v>2.7515025500000001</v>
      </c>
      <c r="D1149" s="294">
        <f t="shared" si="2"/>
        <v>2.7515025500000001</v>
      </c>
      <c r="E1149" s="295">
        <v>20</v>
      </c>
      <c r="F1149" s="296">
        <f t="shared" si="74"/>
        <v>54.030051</v>
      </c>
      <c r="G1149" s="297">
        <f t="shared" si="4"/>
        <v>0.98182811060814756</v>
      </c>
      <c r="H1149" s="296">
        <f t="shared" si="5"/>
        <v>1</v>
      </c>
      <c r="I1149" s="298">
        <f t="shared" si="125"/>
        <v>1.8171889391852464E-2</v>
      </c>
      <c r="J1149" s="315">
        <f t="shared" si="134"/>
        <v>55030051</v>
      </c>
      <c r="K1149" s="311">
        <v>2016</v>
      </c>
      <c r="L1149" s="300" t="s">
        <v>18</v>
      </c>
      <c r="M1149" s="345"/>
      <c r="N1149" s="345"/>
      <c r="O1149" s="345"/>
      <c r="P1149" s="345">
        <v>90</v>
      </c>
      <c r="Q1149" s="311">
        <v>67</v>
      </c>
      <c r="R1149" s="354">
        <f t="shared" si="128"/>
        <v>78.5</v>
      </c>
      <c r="S1149" s="311">
        <v>68</v>
      </c>
      <c r="T1149" s="311">
        <v>60</v>
      </c>
      <c r="U1149" s="305">
        <f t="shared" si="129"/>
        <v>8</v>
      </c>
      <c r="V1149" s="311">
        <f t="shared" si="130"/>
        <v>64</v>
      </c>
      <c r="W1149" s="347">
        <f t="shared" si="131"/>
        <v>14.5</v>
      </c>
      <c r="X1149" s="348" t="s">
        <v>1565</v>
      </c>
      <c r="Y1149" s="348" t="s">
        <v>1565</v>
      </c>
      <c r="Z1149" s="319" t="s">
        <v>1557</v>
      </c>
      <c r="AA1149" s="295">
        <f t="shared" si="79"/>
        <v>20.242415000000001</v>
      </c>
      <c r="AB1149" s="305">
        <v>20242415</v>
      </c>
      <c r="AC1149" s="305">
        <v>54030051</v>
      </c>
      <c r="AD1149" s="295">
        <f t="shared" si="115"/>
        <v>1</v>
      </c>
      <c r="AE1149" s="315">
        <v>1000000</v>
      </c>
      <c r="AF1149" s="298">
        <f t="shared" si="135"/>
        <v>1.01212075</v>
      </c>
      <c r="AG1149" s="304"/>
      <c r="AH1149" s="304"/>
      <c r="AI1149" s="307" t="s">
        <v>3058</v>
      </c>
      <c r="AJ1149" s="304"/>
    </row>
    <row r="1150" spans="1:36">
      <c r="A1150" s="352" t="s">
        <v>3348</v>
      </c>
      <c r="B1150" s="315">
        <f t="shared" si="133"/>
        <v>46.069567999999997</v>
      </c>
      <c r="C1150" s="326">
        <f t="shared" si="87"/>
        <v>2.3034783999999999</v>
      </c>
      <c r="D1150" s="294">
        <f t="shared" si="2"/>
        <v>2.3034783999999999</v>
      </c>
      <c r="E1150" s="295">
        <v>20</v>
      </c>
      <c r="F1150" s="296">
        <f t="shared" si="74"/>
        <v>36.880032999999997</v>
      </c>
      <c r="G1150" s="297">
        <f t="shared" si="4"/>
        <v>0.80052916927721141</v>
      </c>
      <c r="H1150" s="296">
        <f t="shared" si="5"/>
        <v>9.1895349999999993</v>
      </c>
      <c r="I1150" s="298">
        <f t="shared" si="125"/>
        <v>0.19947083072278862</v>
      </c>
      <c r="J1150" s="315">
        <f t="shared" si="134"/>
        <v>46069568</v>
      </c>
      <c r="K1150" s="311">
        <v>2016</v>
      </c>
      <c r="L1150" s="300" t="s">
        <v>18</v>
      </c>
      <c r="M1150" s="345"/>
      <c r="N1150" s="345"/>
      <c r="O1150" s="345"/>
      <c r="P1150" s="345">
        <v>52</v>
      </c>
      <c r="Q1150" s="311">
        <v>51</v>
      </c>
      <c r="R1150" s="354">
        <f t="shared" si="128"/>
        <v>51.5</v>
      </c>
      <c r="S1150" s="311">
        <v>71</v>
      </c>
      <c r="T1150" s="311">
        <v>72</v>
      </c>
      <c r="U1150" s="305">
        <f t="shared" si="129"/>
        <v>-1</v>
      </c>
      <c r="V1150" s="311">
        <f t="shared" si="130"/>
        <v>71.5</v>
      </c>
      <c r="W1150" s="347">
        <f t="shared" si="131"/>
        <v>-20</v>
      </c>
      <c r="X1150" s="348" t="s">
        <v>1554</v>
      </c>
      <c r="Y1150" s="348" t="s">
        <v>1554</v>
      </c>
      <c r="Z1150" s="319" t="s">
        <v>1547</v>
      </c>
      <c r="AA1150" s="295">
        <f t="shared" si="79"/>
        <v>11.801271</v>
      </c>
      <c r="AB1150" s="305">
        <v>11801271</v>
      </c>
      <c r="AC1150" s="305">
        <v>36880033</v>
      </c>
      <c r="AD1150" s="295">
        <f t="shared" si="115"/>
        <v>9.1895349999999993</v>
      </c>
      <c r="AE1150" s="315">
        <v>9189535</v>
      </c>
      <c r="AF1150" s="298">
        <f t="shared" si="135"/>
        <v>0.59006354999999999</v>
      </c>
      <c r="AG1150" s="304"/>
      <c r="AH1150" s="304"/>
      <c r="AI1150" s="307" t="s">
        <v>3349</v>
      </c>
      <c r="AJ1150" s="304"/>
    </row>
    <row r="1151" spans="1:36">
      <c r="A1151" s="352" t="s">
        <v>4248</v>
      </c>
      <c r="B1151" s="315">
        <f t="shared" si="133"/>
        <v>23.119441999999999</v>
      </c>
      <c r="C1151" s="326">
        <f t="shared" si="87"/>
        <v>1.1559721000000001</v>
      </c>
      <c r="D1151" s="294">
        <f t="shared" si="2"/>
        <v>1.1559721000000001</v>
      </c>
      <c r="E1151" s="295">
        <v>20</v>
      </c>
      <c r="F1151" s="296">
        <f t="shared" si="74"/>
        <v>12.639296999999999</v>
      </c>
      <c r="G1151" s="297">
        <f t="shared" si="4"/>
        <v>0.54669559066347706</v>
      </c>
      <c r="H1151" s="296">
        <f t="shared" si="5"/>
        <v>10.480145</v>
      </c>
      <c r="I1151" s="298">
        <f t="shared" si="125"/>
        <v>0.45330440933652294</v>
      </c>
      <c r="J1151" s="315">
        <f t="shared" si="134"/>
        <v>23119442</v>
      </c>
      <c r="K1151" s="311">
        <v>2016</v>
      </c>
      <c r="L1151" s="300" t="s">
        <v>18</v>
      </c>
      <c r="M1151" s="345"/>
      <c r="N1151" s="345"/>
      <c r="O1151" s="345"/>
      <c r="P1151" s="345">
        <v>54</v>
      </c>
      <c r="Q1151" s="311">
        <v>52</v>
      </c>
      <c r="R1151" s="354">
        <f t="shared" si="128"/>
        <v>53</v>
      </c>
      <c r="S1151" s="311">
        <v>43</v>
      </c>
      <c r="T1151" s="311">
        <v>63</v>
      </c>
      <c r="U1151" s="305">
        <f t="shared" si="129"/>
        <v>-20</v>
      </c>
      <c r="V1151" s="311">
        <f t="shared" si="130"/>
        <v>53</v>
      </c>
      <c r="W1151" s="347">
        <f t="shared" si="131"/>
        <v>0</v>
      </c>
      <c r="X1151" s="319" t="s">
        <v>1534</v>
      </c>
      <c r="Y1151" s="319" t="s">
        <v>1534</v>
      </c>
      <c r="Z1151" s="319" t="s">
        <v>1547</v>
      </c>
      <c r="AA1151" s="295">
        <f t="shared" si="79"/>
        <v>6.1090850000000003</v>
      </c>
      <c r="AB1151" s="305">
        <v>6109085</v>
      </c>
      <c r="AC1151" s="305">
        <v>12639297</v>
      </c>
      <c r="AD1151" s="295">
        <f t="shared" si="115"/>
        <v>10.480145</v>
      </c>
      <c r="AE1151" s="315">
        <v>10480145</v>
      </c>
      <c r="AF1151" s="298">
        <f t="shared" si="135"/>
        <v>0.30545424999999998</v>
      </c>
      <c r="AG1151" s="304"/>
      <c r="AH1151" s="304"/>
      <c r="AI1151" s="307" t="s">
        <v>4249</v>
      </c>
      <c r="AJ1151" s="304"/>
    </row>
    <row r="1152" spans="1:36">
      <c r="A1152" s="352" t="s">
        <v>4668</v>
      </c>
      <c r="B1152" s="315">
        <f t="shared" si="133"/>
        <v>11.813409999999999</v>
      </c>
      <c r="C1152" s="326">
        <f t="shared" si="87"/>
        <v>0.59067049999999999</v>
      </c>
      <c r="D1152" s="294">
        <f t="shared" si="2"/>
        <v>0.59067049999999999</v>
      </c>
      <c r="E1152" s="295">
        <v>20</v>
      </c>
      <c r="F1152" s="296">
        <f t="shared" si="74"/>
        <v>8.8134099999999993</v>
      </c>
      <c r="G1152" s="297">
        <f t="shared" si="4"/>
        <v>0.74605130948642262</v>
      </c>
      <c r="H1152" s="296">
        <f t="shared" si="5"/>
        <v>3</v>
      </c>
      <c r="I1152" s="298">
        <f t="shared" si="125"/>
        <v>0.25394869051357738</v>
      </c>
      <c r="J1152" s="315">
        <f t="shared" si="134"/>
        <v>11813410</v>
      </c>
      <c r="K1152" s="311">
        <v>2016</v>
      </c>
      <c r="L1152" s="300" t="s">
        <v>18</v>
      </c>
      <c r="M1152" s="345"/>
      <c r="N1152" s="345"/>
      <c r="O1152" s="345"/>
      <c r="P1152" s="345">
        <v>18</v>
      </c>
      <c r="Q1152" s="311">
        <v>29</v>
      </c>
      <c r="R1152" s="354">
        <f t="shared" si="128"/>
        <v>23.5</v>
      </c>
      <c r="S1152" s="311">
        <v>45</v>
      </c>
      <c r="T1152" s="311">
        <v>65</v>
      </c>
      <c r="U1152" s="305">
        <f t="shared" si="129"/>
        <v>-20</v>
      </c>
      <c r="V1152" s="311">
        <f t="shared" si="130"/>
        <v>55</v>
      </c>
      <c r="W1152" s="347">
        <f t="shared" si="131"/>
        <v>-31.5</v>
      </c>
      <c r="X1152" s="348" t="s">
        <v>1608</v>
      </c>
      <c r="Y1152" s="348" t="s">
        <v>1608</v>
      </c>
      <c r="Z1152" s="319" t="s">
        <v>1541</v>
      </c>
      <c r="AA1152" s="295">
        <f t="shared" si="79"/>
        <v>4.8692780000000004</v>
      </c>
      <c r="AB1152" s="305">
        <v>4869278</v>
      </c>
      <c r="AC1152" s="305">
        <v>8813410</v>
      </c>
      <c r="AD1152" s="295">
        <f t="shared" si="115"/>
        <v>3</v>
      </c>
      <c r="AE1152" s="315">
        <v>3000000</v>
      </c>
      <c r="AF1152" s="298">
        <f t="shared" si="135"/>
        <v>0.24346390000000001</v>
      </c>
      <c r="AG1152" s="304"/>
      <c r="AH1152" s="304"/>
      <c r="AI1152" s="307" t="s">
        <v>4669</v>
      </c>
      <c r="AJ1152" s="304"/>
    </row>
    <row r="1153" spans="1:36">
      <c r="A1153" s="352" t="s">
        <v>4736</v>
      </c>
      <c r="B1153" s="315">
        <f t="shared" si="133"/>
        <v>9.5371199999999998</v>
      </c>
      <c r="C1153" s="326">
        <f t="shared" si="87"/>
        <v>0.476856</v>
      </c>
      <c r="D1153" s="294">
        <f t="shared" si="2"/>
        <v>0.476856</v>
      </c>
      <c r="E1153" s="295">
        <v>20</v>
      </c>
      <c r="F1153" s="296">
        <f t="shared" si="74"/>
        <v>9.4961300000000008</v>
      </c>
      <c r="G1153" s="297">
        <f t="shared" si="4"/>
        <v>0.99570205680540891</v>
      </c>
      <c r="H1153" s="296">
        <f t="shared" si="5"/>
        <v>4.0989999999999999E-2</v>
      </c>
      <c r="I1153" s="298">
        <f t="shared" si="125"/>
        <v>4.2979431945912392E-3</v>
      </c>
      <c r="J1153" s="315">
        <f t="shared" si="134"/>
        <v>9537120</v>
      </c>
      <c r="K1153" s="311">
        <v>2016</v>
      </c>
      <c r="L1153" s="300" t="s">
        <v>18</v>
      </c>
      <c r="M1153" s="345"/>
      <c r="N1153" s="345"/>
      <c r="O1153" s="345"/>
      <c r="P1153" s="345">
        <v>77</v>
      </c>
      <c r="Q1153" s="311">
        <v>68</v>
      </c>
      <c r="R1153" s="354">
        <f t="shared" si="128"/>
        <v>72.5</v>
      </c>
      <c r="S1153" s="311">
        <v>67</v>
      </c>
      <c r="T1153" s="311">
        <v>74</v>
      </c>
      <c r="U1153" s="305">
        <f t="shared" si="129"/>
        <v>-7</v>
      </c>
      <c r="V1153" s="311">
        <f t="shared" si="130"/>
        <v>70.5</v>
      </c>
      <c r="W1153" s="347">
        <f t="shared" si="131"/>
        <v>2</v>
      </c>
      <c r="X1153" s="319" t="s">
        <v>1565</v>
      </c>
      <c r="Y1153" s="319" t="s">
        <v>1565</v>
      </c>
      <c r="Z1153" s="319" t="s">
        <v>1547</v>
      </c>
      <c r="AA1153" s="295">
        <f t="shared" si="79"/>
        <v>4.698715</v>
      </c>
      <c r="AB1153" s="305">
        <v>4698715</v>
      </c>
      <c r="AC1153" s="305">
        <v>9496130</v>
      </c>
      <c r="AD1153" s="295">
        <f t="shared" si="115"/>
        <v>4.0989999999999999E-2</v>
      </c>
      <c r="AE1153" s="315">
        <v>40990</v>
      </c>
      <c r="AF1153" s="298">
        <f t="shared" si="135"/>
        <v>0.23493575</v>
      </c>
      <c r="AG1153" s="304"/>
      <c r="AH1153" s="304"/>
      <c r="AI1153" s="307" t="s">
        <v>4737</v>
      </c>
      <c r="AJ1153" s="304"/>
    </row>
    <row r="1154" spans="1:36">
      <c r="A1154" s="352" t="s">
        <v>2988</v>
      </c>
      <c r="B1154" s="315">
        <f t="shared" si="133"/>
        <v>63.229796</v>
      </c>
      <c r="C1154" s="326">
        <f t="shared" si="87"/>
        <v>2.8740816363636363</v>
      </c>
      <c r="D1154" s="294">
        <f t="shared" si="2"/>
        <v>2.8740816363636363</v>
      </c>
      <c r="E1154" s="295">
        <v>22</v>
      </c>
      <c r="F1154" s="296">
        <f t="shared" si="74"/>
        <v>30.080224999999999</v>
      </c>
      <c r="G1154" s="297">
        <f t="shared" si="4"/>
        <v>0.47572864223696054</v>
      </c>
      <c r="H1154" s="296">
        <f t="shared" si="5"/>
        <v>33.149571000000002</v>
      </c>
      <c r="I1154" s="298">
        <f t="shared" si="125"/>
        <v>0.52427135776303946</v>
      </c>
      <c r="J1154" s="315">
        <f t="shared" si="134"/>
        <v>63229796</v>
      </c>
      <c r="K1154" s="311">
        <v>2016</v>
      </c>
      <c r="L1154" s="300" t="s">
        <v>18</v>
      </c>
      <c r="M1154" s="345"/>
      <c r="N1154" s="345"/>
      <c r="O1154" s="345"/>
      <c r="P1154" s="345">
        <v>85</v>
      </c>
      <c r="Q1154" s="311">
        <v>72</v>
      </c>
      <c r="R1154" s="354">
        <f t="shared" si="128"/>
        <v>78.5</v>
      </c>
      <c r="S1154" s="311">
        <v>45</v>
      </c>
      <c r="T1154" s="311">
        <v>59</v>
      </c>
      <c r="U1154" s="305">
        <f t="shared" si="129"/>
        <v>-14</v>
      </c>
      <c r="V1154" s="311">
        <f t="shared" si="130"/>
        <v>52</v>
      </c>
      <c r="W1154" s="347">
        <f t="shared" si="131"/>
        <v>26.5</v>
      </c>
      <c r="X1154" s="348" t="s">
        <v>1565</v>
      </c>
      <c r="Y1154" s="348" t="s">
        <v>1565</v>
      </c>
      <c r="Z1154" s="319" t="s">
        <v>1547</v>
      </c>
      <c r="AA1154" s="295">
        <f t="shared" si="79"/>
        <v>11.355225000000001</v>
      </c>
      <c r="AB1154" s="305">
        <v>11355225</v>
      </c>
      <c r="AC1154" s="305">
        <v>30080225</v>
      </c>
      <c r="AD1154" s="295">
        <f t="shared" si="115"/>
        <v>33.149571000000002</v>
      </c>
      <c r="AE1154" s="315">
        <v>33149571</v>
      </c>
      <c r="AF1154" s="298">
        <f t="shared" si="135"/>
        <v>0.51614659090909087</v>
      </c>
      <c r="AG1154" s="304"/>
      <c r="AH1154" s="304"/>
      <c r="AI1154" s="307" t="s">
        <v>2989</v>
      </c>
      <c r="AJ1154" s="304"/>
    </row>
    <row r="1155" spans="1:36">
      <c r="A1155" s="314" t="s">
        <v>4349</v>
      </c>
      <c r="B1155" s="315">
        <f t="shared" si="133"/>
        <v>23.685113999999999</v>
      </c>
      <c r="C1155" s="326">
        <f t="shared" si="87"/>
        <v>1.0526717333333333</v>
      </c>
      <c r="D1155" s="294">
        <f t="shared" si="2"/>
        <v>1.0526717333333333</v>
      </c>
      <c r="E1155" s="295">
        <v>22.5</v>
      </c>
      <c r="F1155" s="295">
        <f t="shared" si="74"/>
        <v>10.286142</v>
      </c>
      <c r="G1155" s="297">
        <f t="shared" si="4"/>
        <v>0.43428720672402088</v>
      </c>
      <c r="H1155" s="296">
        <f t="shared" si="5"/>
        <v>13.398971999999999</v>
      </c>
      <c r="I1155" s="298">
        <f t="shared" si="125"/>
        <v>0.56571279327597912</v>
      </c>
      <c r="J1155" s="315">
        <f t="shared" si="134"/>
        <v>23685114</v>
      </c>
      <c r="K1155" s="302">
        <v>2016</v>
      </c>
      <c r="L1155" s="300" t="s">
        <v>18</v>
      </c>
      <c r="M1155" s="316"/>
      <c r="N1155" s="316"/>
      <c r="O1155" s="316"/>
      <c r="P1155" s="316">
        <v>71</v>
      </c>
      <c r="Q1155" s="302">
        <v>67</v>
      </c>
      <c r="R1155" s="354">
        <f t="shared" si="128"/>
        <v>69</v>
      </c>
      <c r="S1155" s="302">
        <v>76</v>
      </c>
      <c r="T1155" s="302">
        <v>81</v>
      </c>
      <c r="U1155" s="305">
        <f t="shared" si="129"/>
        <v>-5</v>
      </c>
      <c r="V1155" s="311">
        <f t="shared" si="130"/>
        <v>78.5</v>
      </c>
      <c r="W1155" s="347">
        <f t="shared" si="131"/>
        <v>-9.5</v>
      </c>
      <c r="X1155" s="313" t="s">
        <v>1572</v>
      </c>
      <c r="Y1155" s="313" t="s">
        <v>2101</v>
      </c>
      <c r="Z1155" s="313" t="s">
        <v>1541</v>
      </c>
      <c r="AA1155" s="295">
        <f t="shared" si="79"/>
        <v>3.161381</v>
      </c>
      <c r="AB1155" s="315">
        <v>3161381</v>
      </c>
      <c r="AC1155" s="315">
        <v>10286142</v>
      </c>
      <c r="AD1155" s="295">
        <f t="shared" si="115"/>
        <v>13.398972000000001</v>
      </c>
      <c r="AE1155" s="315">
        <v>13398972</v>
      </c>
      <c r="AF1155" s="298">
        <f t="shared" si="135"/>
        <v>0.14050582222222222</v>
      </c>
      <c r="AG1155" s="304"/>
      <c r="AH1155" s="304"/>
      <c r="AI1155" s="307" t="s">
        <v>4350</v>
      </c>
      <c r="AJ1155" s="304"/>
    </row>
    <row r="1156" spans="1:36">
      <c r="A1156" s="352" t="s">
        <v>3572</v>
      </c>
      <c r="B1156" s="315">
        <f t="shared" si="133"/>
        <v>46.152799999999999</v>
      </c>
      <c r="C1156" s="326">
        <f t="shared" si="87"/>
        <v>2.0066434782608695</v>
      </c>
      <c r="D1156" s="294">
        <f t="shared" si="2"/>
        <v>2.0066434782608695</v>
      </c>
      <c r="E1156" s="295">
        <v>23</v>
      </c>
      <c r="F1156" s="296">
        <f t="shared" si="74"/>
        <v>15.789389</v>
      </c>
      <c r="G1156" s="297">
        <f t="shared" si="4"/>
        <v>0.34211118285347802</v>
      </c>
      <c r="H1156" s="296">
        <f t="shared" si="5"/>
        <v>30.363411000000003</v>
      </c>
      <c r="I1156" s="298">
        <f t="shared" si="125"/>
        <v>0.65788881714652203</v>
      </c>
      <c r="J1156" s="315">
        <f t="shared" si="134"/>
        <v>46152800</v>
      </c>
      <c r="K1156" s="311">
        <v>2016</v>
      </c>
      <c r="L1156" s="300" t="s">
        <v>18</v>
      </c>
      <c r="M1156" s="345"/>
      <c r="N1156" s="345"/>
      <c r="O1156" s="345"/>
      <c r="P1156" s="345">
        <v>80</v>
      </c>
      <c r="Q1156" s="311">
        <v>54</v>
      </c>
      <c r="R1156" s="354">
        <f t="shared" si="128"/>
        <v>67</v>
      </c>
      <c r="S1156" s="311">
        <v>83</v>
      </c>
      <c r="T1156" s="311">
        <v>73</v>
      </c>
      <c r="U1156" s="305">
        <f t="shared" si="129"/>
        <v>10</v>
      </c>
      <c r="V1156" s="311">
        <f t="shared" si="130"/>
        <v>78</v>
      </c>
      <c r="W1156" s="347">
        <f t="shared" si="131"/>
        <v>-11</v>
      </c>
      <c r="X1156" s="348" t="s">
        <v>1554</v>
      </c>
      <c r="Y1156" s="348" t="s">
        <v>1554</v>
      </c>
      <c r="Z1156" s="319" t="s">
        <v>1536</v>
      </c>
      <c r="AA1156" s="295">
        <f t="shared" si="79"/>
        <v>6.0846819999999999</v>
      </c>
      <c r="AB1156" s="305">
        <v>6084682</v>
      </c>
      <c r="AC1156" s="305">
        <v>15789389</v>
      </c>
      <c r="AD1156" s="295">
        <f t="shared" si="115"/>
        <v>30.363410999999999</v>
      </c>
      <c r="AE1156" s="315">
        <v>30363411</v>
      </c>
      <c r="AF1156" s="298">
        <f t="shared" si="135"/>
        <v>0.26455139130434785</v>
      </c>
      <c r="AG1156" s="304"/>
      <c r="AH1156" s="304"/>
      <c r="AI1156" s="307" t="s">
        <v>3573</v>
      </c>
      <c r="AJ1156" s="304"/>
    </row>
    <row r="1157" spans="1:36">
      <c r="A1157" s="314" t="s">
        <v>3793</v>
      </c>
      <c r="B1157" s="315">
        <f t="shared" si="133"/>
        <v>40.663263999999998</v>
      </c>
      <c r="C1157" s="326">
        <f t="shared" si="87"/>
        <v>1.6943026666666665</v>
      </c>
      <c r="D1157" s="294">
        <f t="shared" si="2"/>
        <v>1.6943026666666665</v>
      </c>
      <c r="E1157" s="295">
        <v>24</v>
      </c>
      <c r="F1157" s="295">
        <f t="shared" si="74"/>
        <v>40.663263999999998</v>
      </c>
      <c r="G1157" s="297">
        <f t="shared" si="4"/>
        <v>1</v>
      </c>
      <c r="H1157" s="296">
        <f t="shared" si="5"/>
        <v>0</v>
      </c>
      <c r="I1157" s="298">
        <f t="shared" si="125"/>
        <v>0</v>
      </c>
      <c r="J1157" s="315">
        <f t="shared" si="134"/>
        <v>40663264</v>
      </c>
      <c r="K1157" s="302">
        <v>2016</v>
      </c>
      <c r="L1157" s="300" t="s">
        <v>18</v>
      </c>
      <c r="M1157" s="316"/>
      <c r="N1157" s="316"/>
      <c r="O1157" s="316"/>
      <c r="P1157" s="316">
        <v>95</v>
      </c>
      <c r="Q1157" s="302">
        <v>78</v>
      </c>
      <c r="R1157" s="354">
        <f t="shared" si="128"/>
        <v>86.5</v>
      </c>
      <c r="S1157" s="302">
        <v>81</v>
      </c>
      <c r="T1157" s="302">
        <v>72</v>
      </c>
      <c r="U1157" s="305">
        <f t="shared" si="129"/>
        <v>9</v>
      </c>
      <c r="V1157" s="311">
        <f t="shared" si="130"/>
        <v>76.5</v>
      </c>
      <c r="W1157" s="347">
        <f t="shared" si="131"/>
        <v>10</v>
      </c>
      <c r="X1157" s="313" t="s">
        <v>1554</v>
      </c>
      <c r="Y1157" s="313" t="s">
        <v>1554</v>
      </c>
      <c r="Z1157" s="313" t="s">
        <v>1541</v>
      </c>
      <c r="AA1157" s="295">
        <f t="shared" si="79"/>
        <v>11.60017</v>
      </c>
      <c r="AB1157" s="315">
        <v>11600170</v>
      </c>
      <c r="AC1157" s="315">
        <v>40663264</v>
      </c>
      <c r="AD1157" s="295">
        <f t="shared" si="115"/>
        <v>0</v>
      </c>
      <c r="AE1157" s="315">
        <v>0</v>
      </c>
      <c r="AF1157" s="298">
        <f t="shared" si="135"/>
        <v>0.48334041666666666</v>
      </c>
      <c r="AG1157" s="304"/>
      <c r="AH1157" s="304"/>
      <c r="AI1157" s="323" t="s">
        <v>3794</v>
      </c>
      <c r="AJ1157" s="304"/>
    </row>
    <row r="1158" spans="1:36">
      <c r="A1158" s="352" t="s">
        <v>3751</v>
      </c>
      <c r="B1158" s="315">
        <f t="shared" si="133"/>
        <v>43.792859</v>
      </c>
      <c r="C1158" s="326">
        <f t="shared" si="87"/>
        <v>1.75171436</v>
      </c>
      <c r="D1158" s="294">
        <f t="shared" si="2"/>
        <v>1.75171436</v>
      </c>
      <c r="E1158" s="295">
        <v>25</v>
      </c>
      <c r="F1158" s="296">
        <f t="shared" si="74"/>
        <v>32.492859000000003</v>
      </c>
      <c r="G1158" s="297">
        <f t="shared" si="4"/>
        <v>0.74196706362560172</v>
      </c>
      <c r="H1158" s="296">
        <f t="shared" si="5"/>
        <v>11.3</v>
      </c>
      <c r="I1158" s="298">
        <f t="shared" si="125"/>
        <v>0.25803293637439839</v>
      </c>
      <c r="J1158" s="315">
        <f t="shared" si="134"/>
        <v>43792859</v>
      </c>
      <c r="K1158" s="311">
        <v>2016</v>
      </c>
      <c r="L1158" s="300" t="s">
        <v>18</v>
      </c>
      <c r="M1158" s="345"/>
      <c r="N1158" s="345"/>
      <c r="O1158" s="345"/>
      <c r="P1158" s="345">
        <v>7</v>
      </c>
      <c r="Q1158" s="311">
        <v>18</v>
      </c>
      <c r="R1158" s="354">
        <f t="shared" si="128"/>
        <v>12.5</v>
      </c>
      <c r="S1158" s="311">
        <v>45</v>
      </c>
      <c r="T1158" s="311">
        <v>22</v>
      </c>
      <c r="U1158" s="305">
        <f t="shared" si="129"/>
        <v>23</v>
      </c>
      <c r="V1158" s="311">
        <f t="shared" si="130"/>
        <v>33.5</v>
      </c>
      <c r="W1158" s="347">
        <f t="shared" si="131"/>
        <v>-21</v>
      </c>
      <c r="X1158" s="313" t="s">
        <v>1612</v>
      </c>
      <c r="Y1158" s="313" t="s">
        <v>1743</v>
      </c>
      <c r="Z1158" s="319" t="s">
        <v>1547</v>
      </c>
      <c r="AA1158" s="295">
        <f t="shared" si="79"/>
        <v>8.3691840000000006</v>
      </c>
      <c r="AB1158" s="305">
        <v>8369184</v>
      </c>
      <c r="AC1158" s="305">
        <v>32492859</v>
      </c>
      <c r="AD1158" s="295">
        <f t="shared" si="115"/>
        <v>11.3</v>
      </c>
      <c r="AE1158" s="315">
        <v>11300000</v>
      </c>
      <c r="AF1158" s="298">
        <f t="shared" si="135"/>
        <v>0.33476736000000001</v>
      </c>
      <c r="AG1158" s="304"/>
      <c r="AH1158" s="304"/>
      <c r="AI1158" s="307" t="s">
        <v>3752</v>
      </c>
      <c r="AJ1158" s="304"/>
    </row>
    <row r="1159" spans="1:36">
      <c r="A1159" s="352" t="s">
        <v>4458</v>
      </c>
      <c r="B1159" s="315">
        <f t="shared" si="133"/>
        <v>23.526309999999999</v>
      </c>
      <c r="C1159" s="326">
        <f t="shared" si="87"/>
        <v>0.9410523999999999</v>
      </c>
      <c r="D1159" s="294">
        <f t="shared" si="2"/>
        <v>0.9410523999999999</v>
      </c>
      <c r="E1159" s="295">
        <v>25</v>
      </c>
      <c r="F1159" s="296">
        <f t="shared" si="74"/>
        <v>17.356894</v>
      </c>
      <c r="G1159" s="297">
        <f t="shared" si="4"/>
        <v>0.73776525090420053</v>
      </c>
      <c r="H1159" s="296">
        <f t="shared" si="5"/>
        <v>6.169416</v>
      </c>
      <c r="I1159" s="298">
        <f t="shared" si="125"/>
        <v>0.26223474909579958</v>
      </c>
      <c r="J1159" s="315">
        <f t="shared" si="134"/>
        <v>23526310</v>
      </c>
      <c r="K1159" s="311">
        <v>2016</v>
      </c>
      <c r="L1159" s="300" t="s">
        <v>18</v>
      </c>
      <c r="M1159" s="345"/>
      <c r="N1159" s="345"/>
      <c r="O1159" s="345"/>
      <c r="P1159" s="345">
        <v>31</v>
      </c>
      <c r="Q1159" s="311">
        <v>47</v>
      </c>
      <c r="R1159" s="354">
        <f t="shared" si="128"/>
        <v>39</v>
      </c>
      <c r="S1159" s="311">
        <v>42</v>
      </c>
      <c r="T1159" s="311">
        <v>46</v>
      </c>
      <c r="U1159" s="305">
        <f t="shared" si="129"/>
        <v>-4</v>
      </c>
      <c r="V1159" s="311">
        <f t="shared" si="130"/>
        <v>44</v>
      </c>
      <c r="W1159" s="347">
        <f t="shared" si="131"/>
        <v>-5</v>
      </c>
      <c r="X1159" s="348" t="s">
        <v>1565</v>
      </c>
      <c r="Y1159" s="348" t="s">
        <v>1565</v>
      </c>
      <c r="Z1159" s="319" t="s">
        <v>1536</v>
      </c>
      <c r="AA1159" s="295">
        <f t="shared" si="79"/>
        <v>6.5412049999999997</v>
      </c>
      <c r="AB1159" s="305">
        <v>6541205</v>
      </c>
      <c r="AC1159" s="305">
        <v>17356894</v>
      </c>
      <c r="AD1159" s="295">
        <f t="shared" si="115"/>
        <v>6.169416</v>
      </c>
      <c r="AE1159" s="315">
        <v>6169416</v>
      </c>
      <c r="AF1159" s="298">
        <f t="shared" si="135"/>
        <v>0.2616482</v>
      </c>
      <c r="AG1159" s="304"/>
      <c r="AH1159" s="304"/>
      <c r="AI1159" s="307" t="s">
        <v>1537</v>
      </c>
      <c r="AJ1159" s="304"/>
    </row>
    <row r="1160" spans="1:36">
      <c r="A1160" s="314" t="s">
        <v>4910</v>
      </c>
      <c r="B1160" s="315">
        <f t="shared" si="133"/>
        <v>3.6522060000000001</v>
      </c>
      <c r="C1160" s="326">
        <f t="shared" si="87"/>
        <v>0.14608824000000001</v>
      </c>
      <c r="D1160" s="294">
        <f t="shared" si="2"/>
        <v>0.14608824000000001</v>
      </c>
      <c r="E1160" s="295">
        <v>25</v>
      </c>
      <c r="F1160" s="295">
        <f t="shared" si="74"/>
        <v>3.6522060000000001</v>
      </c>
      <c r="G1160" s="297">
        <f t="shared" si="4"/>
        <v>1</v>
      </c>
      <c r="H1160" s="296">
        <f t="shared" si="5"/>
        <v>0</v>
      </c>
      <c r="I1160" s="298">
        <f t="shared" si="125"/>
        <v>0</v>
      </c>
      <c r="J1160" s="315">
        <f t="shared" si="134"/>
        <v>3652206</v>
      </c>
      <c r="K1160" s="302">
        <v>2016</v>
      </c>
      <c r="L1160" s="300" t="s">
        <v>18</v>
      </c>
      <c r="M1160" s="316"/>
      <c r="N1160" s="316"/>
      <c r="O1160" s="316"/>
      <c r="P1160" s="316">
        <v>55</v>
      </c>
      <c r="Q1160" s="302">
        <v>59</v>
      </c>
      <c r="R1160" s="354">
        <f t="shared" si="128"/>
        <v>57</v>
      </c>
      <c r="S1160" s="302">
        <v>42</v>
      </c>
      <c r="T1160" s="302">
        <v>62</v>
      </c>
      <c r="U1160" s="305">
        <f t="shared" si="129"/>
        <v>-20</v>
      </c>
      <c r="V1160" s="311">
        <f t="shared" si="130"/>
        <v>52</v>
      </c>
      <c r="W1160" s="347">
        <f t="shared" si="131"/>
        <v>5</v>
      </c>
      <c r="X1160" s="313" t="s">
        <v>1550</v>
      </c>
      <c r="Y1160" s="313" t="s">
        <v>1633</v>
      </c>
      <c r="Z1160" s="319" t="s">
        <v>1547</v>
      </c>
      <c r="AA1160" s="295">
        <f t="shared" si="79"/>
        <v>1.5896250000000001</v>
      </c>
      <c r="AB1160" s="315">
        <v>1589625</v>
      </c>
      <c r="AC1160" s="315">
        <v>3652206</v>
      </c>
      <c r="AD1160" s="295">
        <f t="shared" si="115"/>
        <v>0</v>
      </c>
      <c r="AE1160" s="315">
        <v>0</v>
      </c>
      <c r="AF1160" s="298">
        <f t="shared" si="135"/>
        <v>6.3585000000000003E-2</v>
      </c>
      <c r="AG1160" s="304"/>
      <c r="AH1160" s="304"/>
      <c r="AI1160" s="313" t="s">
        <v>1537</v>
      </c>
      <c r="AJ1160" s="304"/>
    </row>
    <row r="1161" spans="1:36">
      <c r="A1161" s="314" t="s">
        <v>4478</v>
      </c>
      <c r="B1161" s="315">
        <f t="shared" si="133"/>
        <v>23.186709</v>
      </c>
      <c r="C1161" s="326">
        <f t="shared" si="87"/>
        <v>0.89179649999999999</v>
      </c>
      <c r="D1161" s="294">
        <f t="shared" si="2"/>
        <v>0.89179649999999999</v>
      </c>
      <c r="E1161" s="295">
        <v>26</v>
      </c>
      <c r="F1161" s="295">
        <f t="shared" si="74"/>
        <v>17.743393999999999</v>
      </c>
      <c r="G1161" s="297">
        <f t="shared" si="4"/>
        <v>0.76523986219864137</v>
      </c>
      <c r="H1161" s="296">
        <f t="shared" si="5"/>
        <v>5.4433150000000001</v>
      </c>
      <c r="I1161" s="298">
        <f t="shared" si="125"/>
        <v>0.23476013780135851</v>
      </c>
      <c r="J1161" s="315">
        <f t="shared" si="134"/>
        <v>23186709</v>
      </c>
      <c r="K1161" s="302">
        <v>2016</v>
      </c>
      <c r="L1161" s="300" t="s">
        <v>18</v>
      </c>
      <c r="M1161" s="316"/>
      <c r="N1161" s="316"/>
      <c r="O1161" s="316"/>
      <c r="P1161" s="316">
        <v>23</v>
      </c>
      <c r="Q1161" s="302">
        <v>38</v>
      </c>
      <c r="R1161" s="354">
        <f t="shared" si="128"/>
        <v>30.5</v>
      </c>
      <c r="S1161" s="302">
        <v>40</v>
      </c>
      <c r="T1161" s="302">
        <v>53</v>
      </c>
      <c r="U1161" s="305">
        <f t="shared" si="129"/>
        <v>-13</v>
      </c>
      <c r="V1161" s="311">
        <f t="shared" si="130"/>
        <v>46.5</v>
      </c>
      <c r="W1161" s="347">
        <f t="shared" si="131"/>
        <v>-16</v>
      </c>
      <c r="X1161" s="313" t="s">
        <v>1565</v>
      </c>
      <c r="Y1161" s="313" t="s">
        <v>1565</v>
      </c>
      <c r="Z1161" s="319" t="s">
        <v>1547</v>
      </c>
      <c r="AA1161" s="295">
        <f t="shared" si="79"/>
        <v>6.1766800000000002</v>
      </c>
      <c r="AB1161" s="315">
        <v>6176680</v>
      </c>
      <c r="AC1161" s="315">
        <v>17743394</v>
      </c>
      <c r="AD1161" s="295">
        <f t="shared" si="115"/>
        <v>5.4433150000000001</v>
      </c>
      <c r="AE1161" s="315">
        <v>5443315</v>
      </c>
      <c r="AF1161" s="298">
        <f t="shared" si="135"/>
        <v>0.23756461538461537</v>
      </c>
      <c r="AG1161" s="304"/>
      <c r="AH1161" s="304"/>
      <c r="AI1161" s="313" t="s">
        <v>1537</v>
      </c>
      <c r="AJ1161" s="304"/>
    </row>
    <row r="1162" spans="1:36">
      <c r="A1162" s="352" t="s">
        <v>2694</v>
      </c>
      <c r="B1162" s="315">
        <f t="shared" si="133"/>
        <v>93.282604000000006</v>
      </c>
      <c r="C1162" s="326">
        <f t="shared" si="87"/>
        <v>3.4549112592592595</v>
      </c>
      <c r="D1162" s="294">
        <f t="shared" si="2"/>
        <v>3.4549112592592595</v>
      </c>
      <c r="E1162" s="295">
        <v>27</v>
      </c>
      <c r="F1162" s="296">
        <f t="shared" si="74"/>
        <v>41.012075000000003</v>
      </c>
      <c r="G1162" s="297">
        <f t="shared" si="4"/>
        <v>0.43965405382551287</v>
      </c>
      <c r="H1162" s="296">
        <f t="shared" si="5"/>
        <v>52.270529000000003</v>
      </c>
      <c r="I1162" s="298">
        <f t="shared" si="125"/>
        <v>0.56034594617448719</v>
      </c>
      <c r="J1162" s="315">
        <f t="shared" si="134"/>
        <v>93282604</v>
      </c>
      <c r="K1162" s="311">
        <v>2016</v>
      </c>
      <c r="L1162" s="300" t="s">
        <v>18</v>
      </c>
      <c r="M1162" s="345"/>
      <c r="N1162" s="345"/>
      <c r="O1162" s="345"/>
      <c r="P1162" s="345">
        <v>58</v>
      </c>
      <c r="Q1162" s="311">
        <v>55</v>
      </c>
      <c r="R1162" s="354">
        <f t="shared" si="128"/>
        <v>56.5</v>
      </c>
      <c r="S1162" s="311">
        <v>53</v>
      </c>
      <c r="T1162" s="311">
        <v>66</v>
      </c>
      <c r="U1162" s="305">
        <f t="shared" si="129"/>
        <v>-13</v>
      </c>
      <c r="V1162" s="343">
        <f t="shared" si="130"/>
        <v>59.5</v>
      </c>
      <c r="W1162" s="347">
        <f t="shared" si="131"/>
        <v>-3</v>
      </c>
      <c r="X1162" s="319" t="s">
        <v>1534</v>
      </c>
      <c r="Y1162" s="319" t="s">
        <v>1534</v>
      </c>
      <c r="Z1162" s="319" t="s">
        <v>1547</v>
      </c>
      <c r="AA1162" s="295">
        <f t="shared" si="79"/>
        <v>14.788157</v>
      </c>
      <c r="AB1162" s="305">
        <v>14788157</v>
      </c>
      <c r="AC1162" s="305">
        <v>41012075</v>
      </c>
      <c r="AD1162" s="295">
        <f t="shared" si="115"/>
        <v>52.270529000000003</v>
      </c>
      <c r="AE1162" s="315">
        <v>52270529</v>
      </c>
      <c r="AF1162" s="298">
        <f t="shared" si="135"/>
        <v>0.54770951851851857</v>
      </c>
      <c r="AG1162" s="304"/>
      <c r="AH1162" s="304"/>
      <c r="AI1162" s="307" t="s">
        <v>2695</v>
      </c>
      <c r="AJ1162" s="304"/>
    </row>
    <row r="1163" spans="1:36">
      <c r="A1163" s="352" t="s">
        <v>2631</v>
      </c>
      <c r="B1163" s="315">
        <f t="shared" si="133"/>
        <v>100.291025</v>
      </c>
      <c r="C1163" s="326">
        <f t="shared" si="87"/>
        <v>3.5818223214285716</v>
      </c>
      <c r="D1163" s="294">
        <f t="shared" si="2"/>
        <v>3.5818223214285716</v>
      </c>
      <c r="E1163" s="295">
        <v>28</v>
      </c>
      <c r="F1163" s="296">
        <f t="shared" si="74"/>
        <v>37.204388999999999</v>
      </c>
      <c r="G1163" s="297">
        <f t="shared" si="4"/>
        <v>0.37096429117161778</v>
      </c>
      <c r="H1163" s="296">
        <f t="shared" si="5"/>
        <v>63.086636000000006</v>
      </c>
      <c r="I1163" s="298">
        <f t="shared" si="125"/>
        <v>0.62903570882838222</v>
      </c>
      <c r="J1163" s="315">
        <f t="shared" si="134"/>
        <v>100291025</v>
      </c>
      <c r="K1163" s="311">
        <v>2016</v>
      </c>
      <c r="L1163" s="300" t="s">
        <v>18</v>
      </c>
      <c r="M1163" s="345"/>
      <c r="N1163" s="345"/>
      <c r="O1163" s="345"/>
      <c r="P1163" s="345">
        <v>88</v>
      </c>
      <c r="Q1163" s="311">
        <v>81</v>
      </c>
      <c r="R1163" s="354">
        <f t="shared" si="128"/>
        <v>84.5</v>
      </c>
      <c r="S1163" s="311">
        <v>88</v>
      </c>
      <c r="T1163" s="311">
        <v>82</v>
      </c>
      <c r="U1163" s="305">
        <f t="shared" si="129"/>
        <v>6</v>
      </c>
      <c r="V1163" s="343">
        <f t="shared" si="130"/>
        <v>85</v>
      </c>
      <c r="W1163" s="347">
        <f t="shared" si="131"/>
        <v>-0.5</v>
      </c>
      <c r="X1163" s="348" t="s">
        <v>1554</v>
      </c>
      <c r="Y1163" s="348" t="s">
        <v>1554</v>
      </c>
      <c r="Z1163" s="319" t="s">
        <v>1536</v>
      </c>
      <c r="AA1163" s="295">
        <f t="shared" si="79"/>
        <v>10.531026000000001</v>
      </c>
      <c r="AB1163" s="305">
        <v>10531026</v>
      </c>
      <c r="AC1163" s="305">
        <v>37204389</v>
      </c>
      <c r="AD1163" s="295">
        <f t="shared" si="115"/>
        <v>63.086635999999999</v>
      </c>
      <c r="AE1163" s="315">
        <v>63086636</v>
      </c>
      <c r="AF1163" s="298">
        <f t="shared" si="135"/>
        <v>0.37610807142857144</v>
      </c>
      <c r="AG1163" s="313" t="s">
        <v>1615</v>
      </c>
      <c r="AH1163" s="313" t="s">
        <v>2632</v>
      </c>
      <c r="AI1163" s="307" t="s">
        <v>2633</v>
      </c>
      <c r="AJ1163" s="304"/>
    </row>
    <row r="1164" spans="1:36">
      <c r="A1164" s="352" t="s">
        <v>4678</v>
      </c>
      <c r="B1164" s="315">
        <f t="shared" si="133"/>
        <v>16.374327999999998</v>
      </c>
      <c r="C1164" s="326">
        <f t="shared" si="87"/>
        <v>0.58479742857142847</v>
      </c>
      <c r="D1164" s="294">
        <f t="shared" si="2"/>
        <v>0.58479742857142847</v>
      </c>
      <c r="E1164" s="295">
        <v>28</v>
      </c>
      <c r="F1164" s="296">
        <f t="shared" si="74"/>
        <v>10.907291000000001</v>
      </c>
      <c r="G1164" s="297">
        <f t="shared" si="4"/>
        <v>0.66612144327388589</v>
      </c>
      <c r="H1164" s="296">
        <f t="shared" si="5"/>
        <v>5.4670369999999995</v>
      </c>
      <c r="I1164" s="298">
        <f t="shared" si="125"/>
        <v>0.33387855672611422</v>
      </c>
      <c r="J1164" s="315">
        <f t="shared" si="134"/>
        <v>16374328</v>
      </c>
      <c r="K1164" s="311">
        <v>2016</v>
      </c>
      <c r="L1164" s="300" t="s">
        <v>18</v>
      </c>
      <c r="M1164" s="345"/>
      <c r="N1164" s="345"/>
      <c r="O1164" s="345"/>
      <c r="P1164" s="345">
        <v>42</v>
      </c>
      <c r="Q1164" s="311">
        <v>45</v>
      </c>
      <c r="R1164" s="354">
        <f t="shared" si="128"/>
        <v>43.5</v>
      </c>
      <c r="S1164" s="311">
        <v>46</v>
      </c>
      <c r="T1164" s="311">
        <v>57</v>
      </c>
      <c r="U1164" s="305">
        <f t="shared" si="129"/>
        <v>-11</v>
      </c>
      <c r="V1164" s="311">
        <f t="shared" si="130"/>
        <v>51.5</v>
      </c>
      <c r="W1164" s="347">
        <f t="shared" si="131"/>
        <v>-8</v>
      </c>
      <c r="X1164" s="348" t="s">
        <v>1565</v>
      </c>
      <c r="Y1164" s="348" t="s">
        <v>1565</v>
      </c>
      <c r="Z1164" s="319" t="s">
        <v>1541</v>
      </c>
      <c r="AA1164" s="295">
        <f t="shared" si="79"/>
        <v>5.3242399999999996</v>
      </c>
      <c r="AB1164" s="305">
        <v>5324240</v>
      </c>
      <c r="AC1164" s="305">
        <v>10907291</v>
      </c>
      <c r="AD1164" s="295">
        <f t="shared" si="115"/>
        <v>5.4670370000000004</v>
      </c>
      <c r="AE1164" s="315">
        <v>5467037</v>
      </c>
      <c r="AF1164" s="298">
        <f t="shared" si="135"/>
        <v>0.19015142857142858</v>
      </c>
      <c r="AG1164" s="304"/>
      <c r="AH1164" s="304"/>
      <c r="AI1164" s="307" t="s">
        <v>4679</v>
      </c>
      <c r="AJ1164" s="304"/>
    </row>
    <row r="1165" spans="1:36">
      <c r="A1165" s="352" t="s">
        <v>3078</v>
      </c>
      <c r="B1165" s="315">
        <f t="shared" si="133"/>
        <v>78.636257000000001</v>
      </c>
      <c r="C1165" s="326">
        <f t="shared" si="87"/>
        <v>2.7115950689655173</v>
      </c>
      <c r="D1165" s="294">
        <f t="shared" si="2"/>
        <v>2.7115950689655173</v>
      </c>
      <c r="E1165" s="295">
        <v>29</v>
      </c>
      <c r="F1165" s="296">
        <f t="shared" si="74"/>
        <v>63.077559999999998</v>
      </c>
      <c r="G1165" s="297">
        <f t="shared" si="4"/>
        <v>0.80214346926507452</v>
      </c>
      <c r="H1165" s="296">
        <f t="shared" si="5"/>
        <v>15.558696999999999</v>
      </c>
      <c r="I1165" s="298">
        <f t="shared" si="125"/>
        <v>0.19785653073492548</v>
      </c>
      <c r="J1165" s="315">
        <f t="shared" si="134"/>
        <v>78636257</v>
      </c>
      <c r="K1165" s="311">
        <v>2016</v>
      </c>
      <c r="L1165" s="300" t="s">
        <v>18</v>
      </c>
      <c r="M1165" s="345"/>
      <c r="N1165" s="345"/>
      <c r="O1165" s="345"/>
      <c r="P1165" s="345">
        <v>23</v>
      </c>
      <c r="Q1165" s="311">
        <v>40</v>
      </c>
      <c r="R1165" s="354">
        <f t="shared" si="128"/>
        <v>31.5</v>
      </c>
      <c r="S1165" s="311">
        <v>39</v>
      </c>
      <c r="T1165" s="311">
        <v>44</v>
      </c>
      <c r="U1165" s="305">
        <f t="shared" si="129"/>
        <v>-5</v>
      </c>
      <c r="V1165" s="311">
        <f t="shared" si="130"/>
        <v>41.5</v>
      </c>
      <c r="W1165" s="347">
        <f t="shared" si="131"/>
        <v>-10</v>
      </c>
      <c r="X1165" s="348" t="s">
        <v>1565</v>
      </c>
      <c r="Y1165" s="348" t="s">
        <v>1565</v>
      </c>
      <c r="Z1165" s="319" t="s">
        <v>1547</v>
      </c>
      <c r="AA1165" s="295">
        <f t="shared" si="79"/>
        <v>23.586645000000001</v>
      </c>
      <c r="AB1165" s="305">
        <v>23586645</v>
      </c>
      <c r="AC1165" s="305">
        <v>63077560</v>
      </c>
      <c r="AD1165" s="295">
        <f t="shared" si="115"/>
        <v>15.558697</v>
      </c>
      <c r="AE1165" s="315">
        <v>15558697</v>
      </c>
      <c r="AF1165" s="298">
        <f t="shared" si="135"/>
        <v>0.81333258620689652</v>
      </c>
      <c r="AG1165" s="304"/>
      <c r="AH1165" s="304"/>
      <c r="AI1165" s="307" t="s">
        <v>3079</v>
      </c>
      <c r="AJ1165" s="304"/>
    </row>
    <row r="1166" spans="1:36">
      <c r="A1166" s="352" t="s">
        <v>3937</v>
      </c>
      <c r="B1166" s="315">
        <f t="shared" si="133"/>
        <v>44.323273</v>
      </c>
      <c r="C1166" s="326">
        <f t="shared" si="87"/>
        <v>1.528388724137931</v>
      </c>
      <c r="D1166" s="294">
        <f t="shared" si="2"/>
        <v>1.528388724137931</v>
      </c>
      <c r="E1166" s="295">
        <v>29</v>
      </c>
      <c r="F1166" s="296">
        <f t="shared" si="74"/>
        <v>27.383769999999998</v>
      </c>
      <c r="G1166" s="297">
        <f t="shared" si="4"/>
        <v>0.61781922106700016</v>
      </c>
      <c r="H1166" s="296">
        <f t="shared" si="5"/>
        <v>16.939503000000002</v>
      </c>
      <c r="I1166" s="298">
        <f t="shared" si="125"/>
        <v>0.38218077893299984</v>
      </c>
      <c r="J1166" s="315">
        <f t="shared" si="134"/>
        <v>44323273</v>
      </c>
      <c r="K1166" s="311">
        <v>2016</v>
      </c>
      <c r="L1166" s="300" t="s">
        <v>18</v>
      </c>
      <c r="M1166" s="345"/>
      <c r="N1166" s="345"/>
      <c r="O1166" s="345"/>
      <c r="P1166" s="345">
        <v>87</v>
      </c>
      <c r="Q1166" s="311">
        <v>71</v>
      </c>
      <c r="R1166" s="354">
        <f t="shared" si="128"/>
        <v>79</v>
      </c>
      <c r="S1166" s="311">
        <v>74</v>
      </c>
      <c r="T1166" s="311">
        <v>72</v>
      </c>
      <c r="U1166" s="305">
        <f t="shared" si="129"/>
        <v>2</v>
      </c>
      <c r="V1166" s="311">
        <f t="shared" si="130"/>
        <v>73</v>
      </c>
      <c r="W1166" s="347">
        <f t="shared" si="131"/>
        <v>6</v>
      </c>
      <c r="X1166" s="348" t="s">
        <v>1554</v>
      </c>
      <c r="Y1166" s="348" t="s">
        <v>1554</v>
      </c>
      <c r="Z1166" s="319" t="s">
        <v>1536</v>
      </c>
      <c r="AA1166" s="295">
        <f t="shared" si="79"/>
        <v>6.6013130000000002</v>
      </c>
      <c r="AB1166" s="305">
        <v>6601313</v>
      </c>
      <c r="AC1166" s="305">
        <v>27383770</v>
      </c>
      <c r="AD1166" s="295">
        <f t="shared" si="115"/>
        <v>16.939502999999998</v>
      </c>
      <c r="AE1166" s="315">
        <v>16939503</v>
      </c>
      <c r="AF1166" s="298">
        <f t="shared" si="135"/>
        <v>0.22763148275862069</v>
      </c>
      <c r="AG1166" s="304"/>
      <c r="AH1166" s="304"/>
      <c r="AI1166" s="307" t="s">
        <v>3938</v>
      </c>
      <c r="AJ1166" s="304"/>
    </row>
    <row r="1167" spans="1:36">
      <c r="A1167" s="314" t="s">
        <v>510</v>
      </c>
      <c r="B1167" s="315">
        <f t="shared" si="133"/>
        <v>66.722893999999997</v>
      </c>
      <c r="C1167" s="326">
        <f t="shared" si="87"/>
        <v>2.2240964666666665</v>
      </c>
      <c r="D1167" s="294">
        <f t="shared" si="2"/>
        <v>2.2240964666666665</v>
      </c>
      <c r="E1167" s="295">
        <v>30</v>
      </c>
      <c r="F1167" s="295">
        <f t="shared" si="74"/>
        <v>38.922893999999999</v>
      </c>
      <c r="G1167" s="297">
        <f t="shared" si="4"/>
        <v>0.58335140559101051</v>
      </c>
      <c r="H1167" s="296">
        <f t="shared" si="5"/>
        <v>27.799999999999997</v>
      </c>
      <c r="I1167" s="298">
        <f t="shared" si="125"/>
        <v>0.41664859440898949</v>
      </c>
      <c r="J1167" s="315">
        <f t="shared" si="134"/>
        <v>66722894</v>
      </c>
      <c r="K1167" s="302">
        <v>2016</v>
      </c>
      <c r="L1167" s="300" t="s">
        <v>18</v>
      </c>
      <c r="M1167" s="316"/>
      <c r="N1167" s="316"/>
      <c r="O1167" s="316"/>
      <c r="P1167" s="316">
        <v>92</v>
      </c>
      <c r="Q1167" s="302">
        <v>93</v>
      </c>
      <c r="R1167" s="354">
        <f t="shared" si="128"/>
        <v>92.5</v>
      </c>
      <c r="S1167" s="302">
        <v>89</v>
      </c>
      <c r="T1167" s="302">
        <v>89</v>
      </c>
      <c r="U1167" s="305">
        <f t="shared" si="129"/>
        <v>0</v>
      </c>
      <c r="V1167" s="311">
        <f t="shared" si="130"/>
        <v>89</v>
      </c>
      <c r="W1167" s="347">
        <f t="shared" si="131"/>
        <v>3.5</v>
      </c>
      <c r="X1167" s="313" t="s">
        <v>2292</v>
      </c>
      <c r="Y1167" s="313" t="s">
        <v>2292</v>
      </c>
      <c r="Z1167" s="319" t="s">
        <v>1547</v>
      </c>
      <c r="AA1167" s="295">
        <f t="shared" si="79"/>
        <v>9.2427820000000001</v>
      </c>
      <c r="AB1167" s="315">
        <v>9242782</v>
      </c>
      <c r="AC1167" s="315">
        <v>38922894</v>
      </c>
      <c r="AD1167" s="295">
        <f t="shared" si="115"/>
        <v>27.8</v>
      </c>
      <c r="AE1167" s="315">
        <v>27800000</v>
      </c>
      <c r="AF1167" s="298">
        <f t="shared" si="135"/>
        <v>0.30809273333333331</v>
      </c>
      <c r="AG1167" s="304"/>
      <c r="AH1167" s="304"/>
      <c r="AI1167" s="307" t="s">
        <v>3400</v>
      </c>
      <c r="AJ1167" s="304"/>
    </row>
    <row r="1168" spans="1:36">
      <c r="A1168" s="352" t="s">
        <v>3985</v>
      </c>
      <c r="B1168" s="315">
        <f t="shared" si="133"/>
        <v>44.224243999999999</v>
      </c>
      <c r="C1168" s="326">
        <f t="shared" si="87"/>
        <v>1.4741414666666666</v>
      </c>
      <c r="D1168" s="294">
        <f t="shared" si="2"/>
        <v>1.4741414666666666</v>
      </c>
      <c r="E1168" s="295">
        <v>30</v>
      </c>
      <c r="F1168" s="296">
        <f t="shared" si="74"/>
        <v>19.700032</v>
      </c>
      <c r="G1168" s="297">
        <f t="shared" si="4"/>
        <v>0.44545774485144396</v>
      </c>
      <c r="H1168" s="296">
        <f t="shared" si="5"/>
        <v>24.524211999999999</v>
      </c>
      <c r="I1168" s="298">
        <f t="shared" si="125"/>
        <v>0.55454225514855604</v>
      </c>
      <c r="J1168" s="315">
        <f t="shared" si="134"/>
        <v>44224244</v>
      </c>
      <c r="K1168" s="311">
        <v>2016</v>
      </c>
      <c r="L1168" s="300" t="s">
        <v>18</v>
      </c>
      <c r="M1168" s="345"/>
      <c r="N1168" s="345"/>
      <c r="O1168" s="345"/>
      <c r="P1168" s="345">
        <v>11</v>
      </c>
      <c r="Q1168" s="311">
        <v>11</v>
      </c>
      <c r="R1168" s="354">
        <f t="shared" si="128"/>
        <v>11</v>
      </c>
      <c r="S1168" s="311">
        <v>43</v>
      </c>
      <c r="T1168" s="311">
        <v>25</v>
      </c>
      <c r="U1168" s="305">
        <f t="shared" si="129"/>
        <v>18</v>
      </c>
      <c r="V1168" s="311">
        <f t="shared" si="130"/>
        <v>34</v>
      </c>
      <c r="W1168" s="347">
        <f t="shared" si="131"/>
        <v>-23</v>
      </c>
      <c r="X1168" s="348" t="s">
        <v>1565</v>
      </c>
      <c r="Y1168" s="348" t="s">
        <v>1565</v>
      </c>
      <c r="Z1168" s="319" t="s">
        <v>1547</v>
      </c>
      <c r="AA1168" s="295">
        <f t="shared" si="79"/>
        <v>2.8386999999999999E-2</v>
      </c>
      <c r="AB1168" s="305">
        <v>28387</v>
      </c>
      <c r="AC1168" s="305">
        <v>19700032</v>
      </c>
      <c r="AD1168" s="295">
        <f t="shared" si="115"/>
        <v>24.524211999999999</v>
      </c>
      <c r="AE1168" s="315">
        <v>24524212</v>
      </c>
      <c r="AF1168" s="298">
        <f t="shared" si="135"/>
        <v>9.4623333333333337E-4</v>
      </c>
      <c r="AG1168" s="304"/>
      <c r="AH1168" s="304"/>
      <c r="AI1168" s="307" t="s">
        <v>3986</v>
      </c>
      <c r="AJ1168" s="304"/>
    </row>
    <row r="1169" spans="1:36">
      <c r="A1169" s="352" t="s">
        <v>4244</v>
      </c>
      <c r="B1169" s="315">
        <f t="shared" si="133"/>
        <v>35.198501999999998</v>
      </c>
      <c r="C1169" s="326">
        <f t="shared" si="87"/>
        <v>1.1732833999999999</v>
      </c>
      <c r="D1169" s="294">
        <f t="shared" si="2"/>
        <v>1.1732833999999999</v>
      </c>
      <c r="E1169" s="295">
        <v>30</v>
      </c>
      <c r="F1169" s="296">
        <f t="shared" si="74"/>
        <v>11.103205000000001</v>
      </c>
      <c r="G1169" s="297">
        <f t="shared" si="4"/>
        <v>0.31544538457915061</v>
      </c>
      <c r="H1169" s="296">
        <f t="shared" si="5"/>
        <v>31.909548000000001</v>
      </c>
      <c r="I1169" s="298">
        <f t="shared" si="125"/>
        <v>0.90655983030186915</v>
      </c>
      <c r="J1169" s="315">
        <f>AE1170+AC1169</f>
        <v>35198502</v>
      </c>
      <c r="K1169" s="311">
        <v>2016</v>
      </c>
      <c r="L1169" s="300" t="s">
        <v>18</v>
      </c>
      <c r="M1169" s="345"/>
      <c r="N1169" s="345"/>
      <c r="O1169" s="345"/>
      <c r="P1169" s="345">
        <v>70</v>
      </c>
      <c r="Q1169" s="311">
        <v>64</v>
      </c>
      <c r="R1169" s="354">
        <f t="shared" si="128"/>
        <v>67</v>
      </c>
      <c r="S1169" s="311">
        <v>60</v>
      </c>
      <c r="T1169" s="311">
        <v>69</v>
      </c>
      <c r="U1169" s="305">
        <f t="shared" si="129"/>
        <v>-9</v>
      </c>
      <c r="V1169" s="311">
        <f t="shared" si="130"/>
        <v>64.5</v>
      </c>
      <c r="W1169" s="347">
        <f t="shared" si="131"/>
        <v>2.5</v>
      </c>
      <c r="X1169" s="348" t="s">
        <v>1554</v>
      </c>
      <c r="Y1169" s="348" t="s">
        <v>1554</v>
      </c>
      <c r="Z1169" s="319" t="s">
        <v>1547</v>
      </c>
      <c r="AA1169" s="295">
        <f t="shared" si="79"/>
        <v>0.35928900000000003</v>
      </c>
      <c r="AB1169" s="305">
        <v>359289</v>
      </c>
      <c r="AC1169" s="305">
        <v>11103205</v>
      </c>
      <c r="AD1169" s="295">
        <f>AE1170/1000000</f>
        <v>24.095296999999999</v>
      </c>
      <c r="AE1169" s="315">
        <v>31909548</v>
      </c>
      <c r="AF1169" s="298">
        <f t="shared" si="135"/>
        <v>1.19763E-2</v>
      </c>
      <c r="AG1169" s="304"/>
      <c r="AH1169" s="304"/>
      <c r="AI1169" s="307" t="s">
        <v>4245</v>
      </c>
      <c r="AJ1169" s="304"/>
    </row>
    <row r="1170" spans="1:36">
      <c r="A1170" s="352" t="s">
        <v>4200</v>
      </c>
      <c r="B1170" s="315">
        <f t="shared" si="133"/>
        <v>38.803992999999998</v>
      </c>
      <c r="C1170" s="326">
        <f t="shared" si="87"/>
        <v>1.21262478125</v>
      </c>
      <c r="D1170" s="294">
        <f t="shared" si="2"/>
        <v>1.21262478125</v>
      </c>
      <c r="E1170" s="295">
        <v>32</v>
      </c>
      <c r="F1170" s="296">
        <f t="shared" si="74"/>
        <v>14.708696</v>
      </c>
      <c r="G1170" s="297">
        <f t="shared" si="4"/>
        <v>0.37905109404591431</v>
      </c>
      <c r="H1170" s="296">
        <f t="shared" si="5"/>
        <v>24.095296999999999</v>
      </c>
      <c r="I1170" s="298">
        <f t="shared" si="125"/>
        <v>0.62094890595408569</v>
      </c>
      <c r="J1170" s="315">
        <f t="shared" ref="J1170:J1223" si="136">AE1170+AC1170</f>
        <v>38803993</v>
      </c>
      <c r="K1170" s="311">
        <v>2016</v>
      </c>
      <c r="L1170" s="300" t="s">
        <v>18</v>
      </c>
      <c r="M1170" s="345"/>
      <c r="N1170" s="345"/>
      <c r="O1170" s="345"/>
      <c r="P1170" s="345">
        <v>30</v>
      </c>
      <c r="Q1170" s="311">
        <v>37</v>
      </c>
      <c r="R1170" s="354">
        <f t="shared" si="128"/>
        <v>33.5</v>
      </c>
      <c r="S1170" s="311">
        <v>49</v>
      </c>
      <c r="T1170" s="311">
        <v>77</v>
      </c>
      <c r="U1170" s="305">
        <f t="shared" si="129"/>
        <v>-28</v>
      </c>
      <c r="V1170" s="311">
        <f t="shared" si="130"/>
        <v>63</v>
      </c>
      <c r="W1170" s="347">
        <f t="shared" si="131"/>
        <v>-29.5</v>
      </c>
      <c r="X1170" s="348" t="s">
        <v>1544</v>
      </c>
      <c r="Y1170" s="348" t="s">
        <v>1544</v>
      </c>
      <c r="Z1170" s="319" t="s">
        <v>1547</v>
      </c>
      <c r="AA1170" s="295">
        <f t="shared" si="79"/>
        <v>5.7672780000000001</v>
      </c>
      <c r="AB1170" s="305">
        <v>5767278</v>
      </c>
      <c r="AC1170" s="305">
        <v>14708696</v>
      </c>
      <c r="AD1170" s="295">
        <f t="shared" ref="AD1170:AD1394" si="137">AE1170/1000000</f>
        <v>24.095296999999999</v>
      </c>
      <c r="AE1170" s="315">
        <v>24095297</v>
      </c>
      <c r="AF1170" s="298">
        <f t="shared" si="135"/>
        <v>0.1802274375</v>
      </c>
      <c r="AG1170" s="304"/>
      <c r="AH1170" s="304"/>
      <c r="AI1170" s="307" t="s">
        <v>4201</v>
      </c>
      <c r="AJ1170" s="304"/>
    </row>
    <row r="1171" spans="1:36">
      <c r="A1171" s="352" t="s">
        <v>3321</v>
      </c>
      <c r="B1171" s="315">
        <f t="shared" si="133"/>
        <v>77.068246000000002</v>
      </c>
      <c r="C1171" s="326">
        <f t="shared" si="87"/>
        <v>2.3354013939393941</v>
      </c>
      <c r="D1171" s="294">
        <f t="shared" si="2"/>
        <v>2.3354013939393941</v>
      </c>
      <c r="E1171" s="295">
        <v>33</v>
      </c>
      <c r="F1171" s="296">
        <f t="shared" si="74"/>
        <v>46.009672999999999</v>
      </c>
      <c r="G1171" s="297">
        <f t="shared" si="4"/>
        <v>0.59699909350473601</v>
      </c>
      <c r="H1171" s="296">
        <f t="shared" si="5"/>
        <v>31.058572999999999</v>
      </c>
      <c r="I1171" s="298">
        <f t="shared" si="125"/>
        <v>0.40300090649526393</v>
      </c>
      <c r="J1171" s="315">
        <f t="shared" si="136"/>
        <v>77068246</v>
      </c>
      <c r="K1171" s="311">
        <v>2016</v>
      </c>
      <c r="L1171" s="300" t="s">
        <v>18</v>
      </c>
      <c r="M1171" s="345"/>
      <c r="N1171" s="345"/>
      <c r="O1171" s="345"/>
      <c r="P1171" s="345">
        <v>36</v>
      </c>
      <c r="Q1171" s="311">
        <v>51</v>
      </c>
      <c r="R1171" s="354">
        <f t="shared" si="128"/>
        <v>43.5</v>
      </c>
      <c r="S1171" s="311">
        <v>56</v>
      </c>
      <c r="T1171" s="311">
        <v>61</v>
      </c>
      <c r="U1171" s="305">
        <f t="shared" si="129"/>
        <v>-5</v>
      </c>
      <c r="V1171" s="311">
        <f t="shared" si="130"/>
        <v>58.5</v>
      </c>
      <c r="W1171" s="347">
        <f t="shared" si="131"/>
        <v>-15</v>
      </c>
      <c r="X1171" s="348" t="s">
        <v>1565</v>
      </c>
      <c r="Y1171" s="348" t="s">
        <v>1565</v>
      </c>
      <c r="Z1171" s="319" t="s">
        <v>1547</v>
      </c>
      <c r="AA1171" s="295">
        <f t="shared" si="79"/>
        <v>16.628170000000001</v>
      </c>
      <c r="AB1171" s="305">
        <v>16628170</v>
      </c>
      <c r="AC1171" s="305">
        <v>46009673</v>
      </c>
      <c r="AD1171" s="295">
        <f t="shared" si="137"/>
        <v>31.058572999999999</v>
      </c>
      <c r="AE1171" s="315">
        <v>31058573</v>
      </c>
      <c r="AF1171" s="298">
        <f t="shared" si="135"/>
        <v>0.50388393939393938</v>
      </c>
      <c r="AG1171" s="304"/>
      <c r="AH1171" s="304"/>
      <c r="AI1171" s="307" t="s">
        <v>3322</v>
      </c>
      <c r="AJ1171" s="304"/>
    </row>
    <row r="1172" spans="1:36">
      <c r="A1172" s="344" t="s">
        <v>2187</v>
      </c>
      <c r="B1172" s="315">
        <f t="shared" si="133"/>
        <v>184.15517299999999</v>
      </c>
      <c r="C1172" s="326">
        <f t="shared" si="87"/>
        <v>5.2615763714285713</v>
      </c>
      <c r="D1172" s="294">
        <f t="shared" si="2"/>
        <v>5.2615763714285713</v>
      </c>
      <c r="E1172" s="295">
        <v>35</v>
      </c>
      <c r="F1172" s="296">
        <f t="shared" si="74"/>
        <v>24.139804999999999</v>
      </c>
      <c r="G1172" s="297">
        <f t="shared" si="4"/>
        <v>0.13108404508408786</v>
      </c>
      <c r="H1172" s="296">
        <f t="shared" si="5"/>
        <v>160.015368</v>
      </c>
      <c r="I1172" s="298">
        <f t="shared" si="125"/>
        <v>0.86891595491591211</v>
      </c>
      <c r="J1172" s="315">
        <f t="shared" si="136"/>
        <v>184155173</v>
      </c>
      <c r="K1172" s="311">
        <v>2016</v>
      </c>
      <c r="L1172" s="300" t="s">
        <v>18</v>
      </c>
      <c r="M1172" s="345"/>
      <c r="N1172" s="345"/>
      <c r="O1172" s="345"/>
      <c r="P1172" s="345">
        <v>77</v>
      </c>
      <c r="Q1172" s="311">
        <v>59</v>
      </c>
      <c r="R1172" s="354">
        <f t="shared" si="128"/>
        <v>68</v>
      </c>
      <c r="S1172" s="311">
        <v>75</v>
      </c>
      <c r="T1172" s="311">
        <v>72</v>
      </c>
      <c r="U1172" s="305">
        <f t="shared" si="129"/>
        <v>3</v>
      </c>
      <c r="V1172" s="311">
        <f t="shared" si="130"/>
        <v>73.5</v>
      </c>
      <c r="W1172" s="347">
        <f t="shared" si="131"/>
        <v>-5.5</v>
      </c>
      <c r="X1172" s="313" t="s">
        <v>1612</v>
      </c>
      <c r="Y1172" s="313" t="s">
        <v>1743</v>
      </c>
      <c r="Z1172" s="319" t="s">
        <v>1557</v>
      </c>
      <c r="AA1172" s="295">
        <f t="shared" si="79"/>
        <v>8.5717850000000002</v>
      </c>
      <c r="AB1172" s="305">
        <v>8571785</v>
      </c>
      <c r="AC1172" s="305">
        <v>24139805</v>
      </c>
      <c r="AD1172" s="295">
        <f t="shared" si="137"/>
        <v>160.015368</v>
      </c>
      <c r="AE1172" s="315">
        <v>160015368</v>
      </c>
      <c r="AF1172" s="298">
        <f t="shared" si="135"/>
        <v>0.24490814285714285</v>
      </c>
      <c r="AG1172" s="304"/>
      <c r="AH1172" s="304"/>
      <c r="AI1172" s="307" t="s">
        <v>2188</v>
      </c>
      <c r="AJ1172" s="304"/>
    </row>
    <row r="1173" spans="1:36">
      <c r="A1173" s="352" t="s">
        <v>2882</v>
      </c>
      <c r="B1173" s="315">
        <f t="shared" si="133"/>
        <v>107.89207399999999</v>
      </c>
      <c r="C1173" s="326">
        <f t="shared" si="87"/>
        <v>3.0826306857142853</v>
      </c>
      <c r="D1173" s="294">
        <f t="shared" si="2"/>
        <v>3.0826306857142853</v>
      </c>
      <c r="E1173" s="295">
        <v>35</v>
      </c>
      <c r="F1173" s="296">
        <f t="shared" si="74"/>
        <v>55.340730000000001</v>
      </c>
      <c r="G1173" s="297">
        <f t="shared" si="4"/>
        <v>0.51292674195882082</v>
      </c>
      <c r="H1173" s="296">
        <f t="shared" si="5"/>
        <v>52.551343999999993</v>
      </c>
      <c r="I1173" s="298">
        <f t="shared" si="125"/>
        <v>0.48707325804117918</v>
      </c>
      <c r="J1173" s="315">
        <f t="shared" si="136"/>
        <v>107892074</v>
      </c>
      <c r="K1173" s="311">
        <v>2016</v>
      </c>
      <c r="L1173" s="300" t="s">
        <v>18</v>
      </c>
      <c r="M1173" s="345"/>
      <c r="N1173" s="345"/>
      <c r="O1173" s="345"/>
      <c r="P1173" s="345">
        <v>62</v>
      </c>
      <c r="Q1173" s="311">
        <v>58</v>
      </c>
      <c r="R1173" s="354">
        <f t="shared" si="128"/>
        <v>60</v>
      </c>
      <c r="S1173" s="311">
        <v>47</v>
      </c>
      <c r="T1173" s="311">
        <v>55</v>
      </c>
      <c r="U1173" s="305">
        <f t="shared" si="129"/>
        <v>-8</v>
      </c>
      <c r="V1173" s="343">
        <f t="shared" si="130"/>
        <v>51</v>
      </c>
      <c r="W1173" s="347">
        <f t="shared" si="131"/>
        <v>9</v>
      </c>
      <c r="X1173" s="348" t="s">
        <v>1565</v>
      </c>
      <c r="Y1173" s="348" t="s">
        <v>1565</v>
      </c>
      <c r="Z1173" s="319" t="s">
        <v>1557</v>
      </c>
      <c r="AA1173" s="295">
        <f t="shared" si="79"/>
        <v>21.760404999999999</v>
      </c>
      <c r="AB1173" s="305">
        <v>21760405</v>
      </c>
      <c r="AC1173" s="305">
        <v>55340730</v>
      </c>
      <c r="AD1173" s="295">
        <f t="shared" si="137"/>
        <v>52.551344</v>
      </c>
      <c r="AE1173" s="315">
        <v>52551344</v>
      </c>
      <c r="AF1173" s="298">
        <f t="shared" si="135"/>
        <v>0.62172585714285711</v>
      </c>
      <c r="AG1173" s="304"/>
      <c r="AH1173" s="304"/>
      <c r="AI1173" s="307" t="s">
        <v>2883</v>
      </c>
      <c r="AJ1173" s="304"/>
    </row>
    <row r="1174" spans="1:36">
      <c r="A1174" s="352" t="s">
        <v>4581</v>
      </c>
      <c r="B1174" s="315">
        <f t="shared" si="133"/>
        <v>25.172108000000001</v>
      </c>
      <c r="C1174" s="326">
        <f t="shared" si="87"/>
        <v>0.71920308571428571</v>
      </c>
      <c r="D1174" s="294">
        <f t="shared" si="2"/>
        <v>0.71920308571428571</v>
      </c>
      <c r="E1174" s="295">
        <v>35</v>
      </c>
      <c r="F1174" s="296">
        <f t="shared" si="74"/>
        <v>6.8640160000000003</v>
      </c>
      <c r="G1174" s="297">
        <f t="shared" si="4"/>
        <v>0.27268340021423715</v>
      </c>
      <c r="H1174" s="296">
        <f t="shared" si="5"/>
        <v>18.308092000000002</v>
      </c>
      <c r="I1174" s="298">
        <f t="shared" si="125"/>
        <v>0.72731659978576291</v>
      </c>
      <c r="J1174" s="315">
        <f t="shared" si="136"/>
        <v>25172108</v>
      </c>
      <c r="K1174" s="311">
        <v>2016</v>
      </c>
      <c r="L1174" s="300" t="s">
        <v>18</v>
      </c>
      <c r="M1174" s="345"/>
      <c r="N1174" s="345"/>
      <c r="O1174" s="345"/>
      <c r="P1174" s="345">
        <v>37</v>
      </c>
      <c r="Q1174" s="311">
        <v>44</v>
      </c>
      <c r="R1174" s="354">
        <f t="shared" si="128"/>
        <v>40.5</v>
      </c>
      <c r="S1174" s="311">
        <v>42</v>
      </c>
      <c r="T1174" s="311">
        <v>63</v>
      </c>
      <c r="U1174" s="305">
        <f t="shared" si="129"/>
        <v>-21</v>
      </c>
      <c r="V1174" s="311">
        <f t="shared" si="130"/>
        <v>52.5</v>
      </c>
      <c r="W1174" s="347">
        <f t="shared" si="131"/>
        <v>-12</v>
      </c>
      <c r="X1174" s="348" t="s">
        <v>1565</v>
      </c>
      <c r="Y1174" s="348" t="s">
        <v>1565</v>
      </c>
      <c r="Z1174" s="319" t="s">
        <v>1547</v>
      </c>
      <c r="AA1174" s="295">
        <f t="shared" si="79"/>
        <v>3.258327</v>
      </c>
      <c r="AB1174" s="305">
        <v>3258327</v>
      </c>
      <c r="AC1174" s="305">
        <v>6864016</v>
      </c>
      <c r="AD1174" s="295">
        <f t="shared" si="137"/>
        <v>18.308091999999998</v>
      </c>
      <c r="AE1174" s="315">
        <v>18308092</v>
      </c>
      <c r="AF1174" s="298">
        <f t="shared" si="135"/>
        <v>9.3095057142857138E-2</v>
      </c>
      <c r="AG1174" s="304"/>
      <c r="AH1174" s="304"/>
      <c r="AI1174" s="307" t="s">
        <v>4582</v>
      </c>
      <c r="AJ1174" s="304"/>
    </row>
    <row r="1175" spans="1:36">
      <c r="A1175" s="352" t="s">
        <v>4589</v>
      </c>
      <c r="B1175" s="315">
        <f t="shared" si="133"/>
        <v>24.915969</v>
      </c>
      <c r="C1175" s="326">
        <f t="shared" si="87"/>
        <v>0.71188482857142854</v>
      </c>
      <c r="D1175" s="294">
        <f t="shared" si="2"/>
        <v>0.71188482857142854</v>
      </c>
      <c r="E1175" s="295">
        <v>35</v>
      </c>
      <c r="F1175" s="296">
        <f t="shared" si="74"/>
        <v>23.083334000000001</v>
      </c>
      <c r="G1175" s="297">
        <f t="shared" si="4"/>
        <v>0.92644737196454208</v>
      </c>
      <c r="H1175" s="296">
        <f t="shared" si="5"/>
        <v>1.8326350000000002</v>
      </c>
      <c r="I1175" s="298">
        <f t="shared" si="125"/>
        <v>7.3552628035457909E-2</v>
      </c>
      <c r="J1175" s="315">
        <f t="shared" si="136"/>
        <v>24915969</v>
      </c>
      <c r="K1175" s="311">
        <v>2016</v>
      </c>
      <c r="L1175" s="300" t="s">
        <v>18</v>
      </c>
      <c r="M1175" s="345"/>
      <c r="N1175" s="345"/>
      <c r="O1175" s="345"/>
      <c r="P1175" s="345">
        <v>68</v>
      </c>
      <c r="Q1175" s="311">
        <v>57</v>
      </c>
      <c r="R1175" s="354">
        <f t="shared" si="128"/>
        <v>62.5</v>
      </c>
      <c r="S1175" s="311">
        <v>55</v>
      </c>
      <c r="T1175" s="311">
        <v>65</v>
      </c>
      <c r="U1175" s="305">
        <f t="shared" si="129"/>
        <v>-10</v>
      </c>
      <c r="V1175" s="311">
        <f t="shared" si="130"/>
        <v>60</v>
      </c>
      <c r="W1175" s="347">
        <f t="shared" si="131"/>
        <v>2.5</v>
      </c>
      <c r="X1175" s="348" t="s">
        <v>1565</v>
      </c>
      <c r="Y1175" s="348" t="s">
        <v>1565</v>
      </c>
      <c r="Z1175" s="319" t="s">
        <v>1536</v>
      </c>
      <c r="AA1175" s="295">
        <f t="shared" si="79"/>
        <v>7.4502750000000004</v>
      </c>
      <c r="AB1175" s="305">
        <v>7450275</v>
      </c>
      <c r="AC1175" s="305">
        <v>23083334</v>
      </c>
      <c r="AD1175" s="295">
        <f t="shared" si="137"/>
        <v>1.832635</v>
      </c>
      <c r="AE1175" s="315">
        <v>1832635</v>
      </c>
      <c r="AF1175" s="298">
        <f t="shared" si="135"/>
        <v>0.212865</v>
      </c>
      <c r="AG1175" s="304"/>
      <c r="AH1175" s="304"/>
      <c r="AI1175" s="307" t="s">
        <v>4590</v>
      </c>
      <c r="AJ1175" s="304"/>
    </row>
    <row r="1176" spans="1:36">
      <c r="A1176" s="314" t="s">
        <v>4094</v>
      </c>
      <c r="B1176" s="315">
        <f t="shared" si="133"/>
        <v>47.734184999999997</v>
      </c>
      <c r="C1176" s="326">
        <f t="shared" si="87"/>
        <v>1.3259495833333332</v>
      </c>
      <c r="D1176" s="294">
        <f t="shared" si="2"/>
        <v>1.3259495833333332</v>
      </c>
      <c r="E1176" s="295">
        <v>36</v>
      </c>
      <c r="F1176" s="295">
        <f t="shared" si="74"/>
        <v>27.734185</v>
      </c>
      <c r="G1176" s="297">
        <f t="shared" si="4"/>
        <v>0.5810130622320252</v>
      </c>
      <c r="H1176" s="296">
        <f t="shared" si="5"/>
        <v>19.999999999999996</v>
      </c>
      <c r="I1176" s="298">
        <f t="shared" si="125"/>
        <v>0.41898693776797485</v>
      </c>
      <c r="J1176" s="315">
        <f t="shared" si="136"/>
        <v>47734185</v>
      </c>
      <c r="K1176" s="302">
        <v>2016</v>
      </c>
      <c r="L1176" s="300" t="s">
        <v>18</v>
      </c>
      <c r="M1176" s="316"/>
      <c r="N1176" s="316"/>
      <c r="O1176" s="316"/>
      <c r="P1176" s="316">
        <v>12</v>
      </c>
      <c r="Q1176" s="302">
        <v>24</v>
      </c>
      <c r="R1176" s="354">
        <f t="shared" si="128"/>
        <v>18</v>
      </c>
      <c r="S1176" s="302">
        <v>69</v>
      </c>
      <c r="T1176" s="302">
        <v>50</v>
      </c>
      <c r="U1176" s="305">
        <f t="shared" si="129"/>
        <v>19</v>
      </c>
      <c r="V1176" s="311">
        <f t="shared" si="130"/>
        <v>59.5</v>
      </c>
      <c r="W1176" s="347">
        <f t="shared" si="131"/>
        <v>-41.5</v>
      </c>
      <c r="X1176" s="313" t="s">
        <v>1554</v>
      </c>
      <c r="Y1176" s="313" t="s">
        <v>1554</v>
      </c>
      <c r="Z1176" s="319" t="s">
        <v>1547</v>
      </c>
      <c r="AA1176" s="295">
        <f t="shared" si="79"/>
        <v>7.1020849999999998</v>
      </c>
      <c r="AB1176" s="315">
        <v>7102085</v>
      </c>
      <c r="AC1176" s="315">
        <v>27734185</v>
      </c>
      <c r="AD1176" s="295">
        <f t="shared" si="137"/>
        <v>20</v>
      </c>
      <c r="AE1176" s="315">
        <v>20000000</v>
      </c>
      <c r="AF1176" s="298">
        <f t="shared" si="135"/>
        <v>0.1972801388888889</v>
      </c>
      <c r="AG1176" s="304"/>
      <c r="AH1176" s="304"/>
      <c r="AI1176" s="304"/>
      <c r="AJ1176" s="304"/>
    </row>
    <row r="1177" spans="1:36">
      <c r="A1177" s="352" t="s">
        <v>4402</v>
      </c>
      <c r="B1177" s="315">
        <f t="shared" si="133"/>
        <v>37.270009000000002</v>
      </c>
      <c r="C1177" s="326">
        <f t="shared" si="87"/>
        <v>1.0072975405405407</v>
      </c>
      <c r="D1177" s="294">
        <f t="shared" si="2"/>
        <v>1.0072975405405407</v>
      </c>
      <c r="E1177" s="295">
        <v>37</v>
      </c>
      <c r="F1177" s="296">
        <f t="shared" si="74"/>
        <v>4.7612410000000001</v>
      </c>
      <c r="G1177" s="297">
        <f t="shared" si="4"/>
        <v>0.12774992890396136</v>
      </c>
      <c r="H1177" s="296">
        <f t="shared" si="5"/>
        <v>32.508768000000003</v>
      </c>
      <c r="I1177" s="298">
        <f t="shared" si="125"/>
        <v>0.87225007109603869</v>
      </c>
      <c r="J1177" s="315">
        <f t="shared" si="136"/>
        <v>37270009</v>
      </c>
      <c r="K1177" s="311">
        <v>2016</v>
      </c>
      <c r="L1177" s="300" t="s">
        <v>18</v>
      </c>
      <c r="M1177" s="345"/>
      <c r="N1177" s="345"/>
      <c r="O1177" s="345"/>
      <c r="P1177" s="345">
        <v>60</v>
      </c>
      <c r="Q1177" s="311">
        <v>59</v>
      </c>
      <c r="R1177" s="354">
        <f t="shared" si="128"/>
        <v>59.5</v>
      </c>
      <c r="S1177" s="311">
        <v>48</v>
      </c>
      <c r="T1177" s="311">
        <v>44</v>
      </c>
      <c r="U1177" s="305">
        <f t="shared" si="129"/>
        <v>4</v>
      </c>
      <c r="V1177" s="311">
        <f t="shared" si="130"/>
        <v>46</v>
      </c>
      <c r="W1177" s="347">
        <f t="shared" si="131"/>
        <v>13.5</v>
      </c>
      <c r="X1177" s="348" t="s">
        <v>1565</v>
      </c>
      <c r="Y1177" s="348" t="s">
        <v>1565</v>
      </c>
      <c r="Z1177" s="319" t="s">
        <v>1541</v>
      </c>
      <c r="AA1177" s="295">
        <f t="shared" si="79"/>
        <v>1.8611180000000001</v>
      </c>
      <c r="AB1177" s="305">
        <v>1861118</v>
      </c>
      <c r="AC1177" s="305">
        <v>4761241</v>
      </c>
      <c r="AD1177" s="295">
        <f t="shared" si="137"/>
        <v>32.508768000000003</v>
      </c>
      <c r="AE1177" s="315">
        <v>32508768</v>
      </c>
      <c r="AF1177" s="298">
        <f t="shared" si="135"/>
        <v>5.0300486486486488E-2</v>
      </c>
      <c r="AG1177" s="304"/>
      <c r="AH1177" s="304"/>
      <c r="AI1177" s="307" t="s">
        <v>4403</v>
      </c>
      <c r="AJ1177" s="304"/>
    </row>
    <row r="1178" spans="1:36">
      <c r="A1178" s="352" t="s">
        <v>2953</v>
      </c>
      <c r="B1178" s="315">
        <f t="shared" si="133"/>
        <v>112.343513</v>
      </c>
      <c r="C1178" s="326">
        <f t="shared" si="87"/>
        <v>2.9564082368421052</v>
      </c>
      <c r="D1178" s="294">
        <f t="shared" si="2"/>
        <v>2.9564082368421052</v>
      </c>
      <c r="E1178" s="295">
        <v>38</v>
      </c>
      <c r="F1178" s="296">
        <f t="shared" si="74"/>
        <v>46.843513000000002</v>
      </c>
      <c r="G1178" s="297">
        <f t="shared" si="4"/>
        <v>0.41696678116163238</v>
      </c>
      <c r="H1178" s="296">
        <f t="shared" si="5"/>
        <v>65.5</v>
      </c>
      <c r="I1178" s="298">
        <f t="shared" si="125"/>
        <v>0.58303321883836767</v>
      </c>
      <c r="J1178" s="315">
        <f t="shared" si="136"/>
        <v>112343513</v>
      </c>
      <c r="K1178" s="311">
        <v>2016</v>
      </c>
      <c r="L1178" s="300" t="s">
        <v>18</v>
      </c>
      <c r="M1178" s="345"/>
      <c r="N1178" s="345"/>
      <c r="O1178" s="345"/>
      <c r="P1178" s="345">
        <v>48</v>
      </c>
      <c r="Q1178" s="311">
        <v>51</v>
      </c>
      <c r="R1178" s="354">
        <f t="shared" si="128"/>
        <v>49.5</v>
      </c>
      <c r="S1178" s="311">
        <v>48</v>
      </c>
      <c r="T1178" s="311">
        <v>58</v>
      </c>
      <c r="U1178" s="305">
        <f t="shared" si="129"/>
        <v>-10</v>
      </c>
      <c r="V1178" s="343">
        <f t="shared" si="130"/>
        <v>53</v>
      </c>
      <c r="W1178" s="347">
        <f t="shared" si="131"/>
        <v>-3.5</v>
      </c>
      <c r="X1178" s="313" t="s">
        <v>1612</v>
      </c>
      <c r="Y1178" s="313" t="s">
        <v>1743</v>
      </c>
      <c r="Z1178" s="319" t="s">
        <v>1541</v>
      </c>
      <c r="AA1178" s="295">
        <f t="shared" si="79"/>
        <v>17.878910999999999</v>
      </c>
      <c r="AB1178" s="305">
        <v>17878911</v>
      </c>
      <c r="AC1178" s="305">
        <v>46843513</v>
      </c>
      <c r="AD1178" s="295">
        <f t="shared" si="137"/>
        <v>65.5</v>
      </c>
      <c r="AE1178" s="315">
        <v>65500000</v>
      </c>
      <c r="AF1178" s="298">
        <f t="shared" si="135"/>
        <v>0.47049765789473685</v>
      </c>
      <c r="AG1178" s="304"/>
      <c r="AH1178" s="304"/>
      <c r="AI1178" s="307" t="s">
        <v>2954</v>
      </c>
      <c r="AJ1178" s="304"/>
    </row>
    <row r="1179" spans="1:36">
      <c r="A1179" s="352" t="s">
        <v>2977</v>
      </c>
      <c r="B1179" s="315">
        <f t="shared" si="133"/>
        <v>109.902567</v>
      </c>
      <c r="C1179" s="326">
        <f t="shared" si="87"/>
        <v>2.8921728157894737</v>
      </c>
      <c r="D1179" s="294">
        <f t="shared" si="2"/>
        <v>2.8921728157894737</v>
      </c>
      <c r="E1179" s="295">
        <v>38</v>
      </c>
      <c r="F1179" s="296">
        <f t="shared" si="74"/>
        <v>34.912982</v>
      </c>
      <c r="G1179" s="297">
        <f t="shared" si="4"/>
        <v>0.31767212498321351</v>
      </c>
      <c r="H1179" s="296">
        <f t="shared" si="5"/>
        <v>74.989585000000005</v>
      </c>
      <c r="I1179" s="298">
        <f t="shared" si="125"/>
        <v>0.68232787501678649</v>
      </c>
      <c r="J1179" s="315">
        <f t="shared" si="136"/>
        <v>109902567</v>
      </c>
      <c r="K1179" s="311">
        <v>2016</v>
      </c>
      <c r="L1179" s="300" t="s">
        <v>18</v>
      </c>
      <c r="M1179" s="345"/>
      <c r="N1179" s="345"/>
      <c r="O1179" s="345"/>
      <c r="P1179" s="345">
        <v>16</v>
      </c>
      <c r="Q1179" s="311">
        <v>33</v>
      </c>
      <c r="R1179" s="354">
        <f t="shared" si="128"/>
        <v>24.5</v>
      </c>
      <c r="S1179" s="311">
        <v>39</v>
      </c>
      <c r="T1179" s="311">
        <v>55</v>
      </c>
      <c r="U1179" s="305">
        <f t="shared" si="129"/>
        <v>-16</v>
      </c>
      <c r="V1179" s="343">
        <f t="shared" si="130"/>
        <v>47</v>
      </c>
      <c r="W1179" s="347">
        <f t="shared" si="131"/>
        <v>-22.5</v>
      </c>
      <c r="X1179" s="348" t="s">
        <v>1544</v>
      </c>
      <c r="Y1179" s="348" t="s">
        <v>1544</v>
      </c>
      <c r="Z1179" s="319" t="s">
        <v>1541</v>
      </c>
      <c r="AA1179" s="295">
        <f t="shared" si="79"/>
        <v>10.326356000000001</v>
      </c>
      <c r="AB1179" s="305">
        <v>10326356</v>
      </c>
      <c r="AC1179" s="305">
        <v>34912982</v>
      </c>
      <c r="AD1179" s="295">
        <f t="shared" si="137"/>
        <v>74.989585000000005</v>
      </c>
      <c r="AE1179" s="315">
        <v>74989585</v>
      </c>
      <c r="AF1179" s="298">
        <f t="shared" si="135"/>
        <v>0.27174621052631581</v>
      </c>
      <c r="AG1179" s="304"/>
      <c r="AH1179" s="304"/>
      <c r="AI1179" s="307" t="s">
        <v>2978</v>
      </c>
      <c r="AJ1179" s="304"/>
    </row>
    <row r="1180" spans="1:36">
      <c r="A1180" s="314" t="s">
        <v>4034</v>
      </c>
      <c r="B1180" s="315">
        <f t="shared" si="133"/>
        <v>54.037013999999999</v>
      </c>
      <c r="C1180" s="326">
        <f t="shared" si="87"/>
        <v>1.4220266842105262</v>
      </c>
      <c r="D1180" s="294">
        <f t="shared" si="2"/>
        <v>1.4220266842105262</v>
      </c>
      <c r="E1180" s="295">
        <v>38</v>
      </c>
      <c r="F1180" s="295">
        <f t="shared" si="74"/>
        <v>39.508336999999997</v>
      </c>
      <c r="G1180" s="297">
        <f t="shared" si="4"/>
        <v>0.73113471813968101</v>
      </c>
      <c r="H1180" s="296">
        <f t="shared" si="5"/>
        <v>14.528677</v>
      </c>
      <c r="I1180" s="298">
        <f t="shared" si="125"/>
        <v>0.26886528186031894</v>
      </c>
      <c r="J1180" s="315">
        <f t="shared" si="136"/>
        <v>54037014</v>
      </c>
      <c r="K1180" s="302">
        <v>2016</v>
      </c>
      <c r="L1180" s="300" t="s">
        <v>18</v>
      </c>
      <c r="M1180" s="316"/>
      <c r="N1180" s="316"/>
      <c r="O1180" s="316"/>
      <c r="P1180" s="316">
        <v>40</v>
      </c>
      <c r="Q1180" s="302">
        <v>38</v>
      </c>
      <c r="R1180" s="354">
        <f t="shared" si="128"/>
        <v>39</v>
      </c>
      <c r="S1180" s="302">
        <v>63</v>
      </c>
      <c r="T1180" s="302">
        <v>50</v>
      </c>
      <c r="U1180" s="305">
        <f t="shared" si="129"/>
        <v>13</v>
      </c>
      <c r="V1180" s="311">
        <f t="shared" si="130"/>
        <v>56.5</v>
      </c>
      <c r="W1180" s="347">
        <f t="shared" si="131"/>
        <v>-17.5</v>
      </c>
      <c r="X1180" s="313" t="s">
        <v>1565</v>
      </c>
      <c r="Y1180" s="313" t="s">
        <v>1565</v>
      </c>
      <c r="Z1180" s="319" t="s">
        <v>1547</v>
      </c>
      <c r="AA1180" s="295">
        <f t="shared" si="79"/>
        <v>11.002986</v>
      </c>
      <c r="AB1180" s="315">
        <v>11002986</v>
      </c>
      <c r="AC1180" s="315">
        <v>39508337</v>
      </c>
      <c r="AD1180" s="295">
        <f t="shared" si="137"/>
        <v>14.528677</v>
      </c>
      <c r="AE1180" s="315">
        <v>14528677</v>
      </c>
      <c r="AF1180" s="298">
        <f t="shared" si="135"/>
        <v>0.28955226315789473</v>
      </c>
      <c r="AG1180" s="304"/>
      <c r="AH1180" s="304"/>
      <c r="AI1180" s="304"/>
      <c r="AJ1180" s="304"/>
    </row>
    <row r="1181" spans="1:36">
      <c r="A1181" s="344" t="s">
        <v>1879</v>
      </c>
      <c r="B1181" s="315">
        <f t="shared" si="133"/>
        <v>320.170008</v>
      </c>
      <c r="C1181" s="326">
        <f t="shared" si="87"/>
        <v>8.0042501999999995</v>
      </c>
      <c r="D1181" s="294">
        <f t="shared" si="2"/>
        <v>8.0042501999999995</v>
      </c>
      <c r="E1181" s="295">
        <v>40</v>
      </c>
      <c r="F1181" s="296">
        <f t="shared" si="74"/>
        <v>102.47000800000001</v>
      </c>
      <c r="G1181" s="297">
        <f t="shared" si="4"/>
        <v>0.32004874110506942</v>
      </c>
      <c r="H1181" s="296">
        <f t="shared" si="5"/>
        <v>217.7</v>
      </c>
      <c r="I1181" s="298">
        <f t="shared" si="125"/>
        <v>0.67995125889493058</v>
      </c>
      <c r="J1181" s="315">
        <f t="shared" si="136"/>
        <v>320170008</v>
      </c>
      <c r="K1181" s="311">
        <v>2016</v>
      </c>
      <c r="L1181" s="300" t="s">
        <v>18</v>
      </c>
      <c r="M1181" s="345"/>
      <c r="N1181" s="345"/>
      <c r="O1181" s="345"/>
      <c r="P1181" s="345">
        <v>80</v>
      </c>
      <c r="Q1181" s="311">
        <v>65</v>
      </c>
      <c r="R1181" s="354">
        <f t="shared" si="128"/>
        <v>72.5</v>
      </c>
      <c r="S1181" s="311">
        <v>82</v>
      </c>
      <c r="T1181" s="311">
        <v>77</v>
      </c>
      <c r="U1181" s="305">
        <f t="shared" si="129"/>
        <v>5</v>
      </c>
      <c r="V1181" s="311">
        <f t="shared" si="130"/>
        <v>79.5</v>
      </c>
      <c r="W1181" s="347">
        <f t="shared" si="131"/>
        <v>-7</v>
      </c>
      <c r="X1181" s="348" t="s">
        <v>1432</v>
      </c>
      <c r="Y1181" s="348" t="s">
        <v>1432</v>
      </c>
      <c r="Z1181" s="319" t="s">
        <v>1557</v>
      </c>
      <c r="AA1181" s="295">
        <f t="shared" si="79"/>
        <v>40.406314000000002</v>
      </c>
      <c r="AB1181" s="305">
        <v>40406314</v>
      </c>
      <c r="AC1181" s="305">
        <v>102470008</v>
      </c>
      <c r="AD1181" s="295">
        <f t="shared" si="137"/>
        <v>217.7</v>
      </c>
      <c r="AE1181" s="315">
        <v>217700000</v>
      </c>
      <c r="AF1181" s="298">
        <f t="shared" si="135"/>
        <v>1.0101578499999999</v>
      </c>
      <c r="AG1181" s="304"/>
      <c r="AH1181" s="304"/>
      <c r="AI1181" s="307" t="s">
        <v>1880</v>
      </c>
      <c r="AJ1181" s="304"/>
    </row>
    <row r="1182" spans="1:36">
      <c r="A1182" s="352" t="s">
        <v>2629</v>
      </c>
      <c r="B1182" s="315">
        <f t="shared" si="133"/>
        <v>143.30434500000001</v>
      </c>
      <c r="C1182" s="326">
        <f t="shared" si="87"/>
        <v>3.5826086250000002</v>
      </c>
      <c r="D1182" s="294">
        <f t="shared" si="2"/>
        <v>3.5826086250000002</v>
      </c>
      <c r="E1182" s="295">
        <v>40</v>
      </c>
      <c r="F1182" s="296">
        <f t="shared" si="74"/>
        <v>64.944344999999998</v>
      </c>
      <c r="G1182" s="297">
        <f t="shared" si="4"/>
        <v>0.45319173678927877</v>
      </c>
      <c r="H1182" s="296">
        <f t="shared" si="5"/>
        <v>78.36</v>
      </c>
      <c r="I1182" s="298">
        <f t="shared" si="125"/>
        <v>0.54680826321072118</v>
      </c>
      <c r="J1182" s="315">
        <f t="shared" si="136"/>
        <v>143304345</v>
      </c>
      <c r="K1182" s="311">
        <v>2016</v>
      </c>
      <c r="L1182" s="300" t="s">
        <v>18</v>
      </c>
      <c r="M1182" s="345"/>
      <c r="N1182" s="345"/>
      <c r="O1182" s="345"/>
      <c r="P1182" s="345">
        <v>87</v>
      </c>
      <c r="Q1182" s="311">
        <v>71</v>
      </c>
      <c r="R1182" s="354">
        <f t="shared" si="128"/>
        <v>79</v>
      </c>
      <c r="S1182" s="311">
        <v>95</v>
      </c>
      <c r="T1182" s="311">
        <v>86</v>
      </c>
      <c r="U1182" s="305">
        <f t="shared" si="129"/>
        <v>9</v>
      </c>
      <c r="V1182" s="343">
        <f t="shared" si="130"/>
        <v>90.5</v>
      </c>
      <c r="W1182" s="347">
        <f t="shared" si="131"/>
        <v>-11.5</v>
      </c>
      <c r="X1182" s="348" t="s">
        <v>1554</v>
      </c>
      <c r="Y1182" s="348" t="s">
        <v>1554</v>
      </c>
      <c r="Z1182" s="319" t="s">
        <v>1536</v>
      </c>
      <c r="AA1182" s="295">
        <f t="shared" si="79"/>
        <v>15.190758000000001</v>
      </c>
      <c r="AB1182" s="305">
        <v>15190758</v>
      </c>
      <c r="AC1182" s="305">
        <v>64944345</v>
      </c>
      <c r="AD1182" s="295">
        <f t="shared" si="137"/>
        <v>78.36</v>
      </c>
      <c r="AE1182" s="315">
        <v>78360000</v>
      </c>
      <c r="AF1182" s="298">
        <f t="shared" si="135"/>
        <v>0.37976894999999999</v>
      </c>
      <c r="AG1182" s="304"/>
      <c r="AH1182" s="304"/>
      <c r="AI1182" s="307" t="s">
        <v>2630</v>
      </c>
      <c r="AJ1182" s="304"/>
    </row>
    <row r="1183" spans="1:36">
      <c r="A1183" s="352" t="s">
        <v>2852</v>
      </c>
      <c r="B1183" s="315">
        <f t="shared" si="133"/>
        <v>125.20875700000001</v>
      </c>
      <c r="C1183" s="326">
        <f t="shared" si="87"/>
        <v>3.1302189250000003</v>
      </c>
      <c r="D1183" s="294">
        <f t="shared" si="2"/>
        <v>3.1302189250000003</v>
      </c>
      <c r="E1183" s="295">
        <v>40</v>
      </c>
      <c r="F1183" s="296">
        <f t="shared" si="74"/>
        <v>21.218402999999999</v>
      </c>
      <c r="G1183" s="297">
        <f t="shared" si="4"/>
        <v>0.16946420928050582</v>
      </c>
      <c r="H1183" s="296">
        <f t="shared" si="5"/>
        <v>103.990354</v>
      </c>
      <c r="I1183" s="298">
        <f t="shared" si="125"/>
        <v>0.83053579071949413</v>
      </c>
      <c r="J1183" s="315">
        <f t="shared" si="136"/>
        <v>125208757</v>
      </c>
      <c r="K1183" s="311">
        <v>2016</v>
      </c>
      <c r="L1183" s="300" t="s">
        <v>18</v>
      </c>
      <c r="M1183" s="345"/>
      <c r="N1183" s="345"/>
      <c r="O1183" s="345"/>
      <c r="P1183" s="345">
        <v>26</v>
      </c>
      <c r="Q1183" s="311">
        <v>38</v>
      </c>
      <c r="R1183" s="354">
        <f t="shared" si="128"/>
        <v>32</v>
      </c>
      <c r="S1183" s="311">
        <v>42</v>
      </c>
      <c r="T1183" s="311">
        <v>53</v>
      </c>
      <c r="U1183" s="305">
        <f t="shared" si="129"/>
        <v>-11</v>
      </c>
      <c r="V1183" s="343">
        <f t="shared" si="130"/>
        <v>47.5</v>
      </c>
      <c r="W1183" s="347">
        <f t="shared" si="131"/>
        <v>-15.5</v>
      </c>
      <c r="X1183" s="348" t="s">
        <v>1544</v>
      </c>
      <c r="Y1183" s="348" t="s">
        <v>1544</v>
      </c>
      <c r="Z1183" s="319" t="s">
        <v>1557</v>
      </c>
      <c r="AA1183" s="295">
        <f t="shared" si="79"/>
        <v>7.4565250000000001</v>
      </c>
      <c r="AB1183" s="305">
        <v>7456525</v>
      </c>
      <c r="AC1183" s="305">
        <v>21218403</v>
      </c>
      <c r="AD1183" s="295">
        <f t="shared" si="137"/>
        <v>103.990354</v>
      </c>
      <c r="AE1183" s="315">
        <v>103990354</v>
      </c>
      <c r="AF1183" s="298">
        <f t="shared" si="135"/>
        <v>0.18641312500000001</v>
      </c>
      <c r="AG1183" s="304"/>
      <c r="AH1183" s="304"/>
      <c r="AI1183" s="307" t="s">
        <v>2853</v>
      </c>
      <c r="AJ1183" s="304"/>
    </row>
    <row r="1184" spans="1:36">
      <c r="A1184" s="352" t="s">
        <v>2869</v>
      </c>
      <c r="B1184" s="315">
        <f t="shared" si="133"/>
        <v>124.246152</v>
      </c>
      <c r="C1184" s="326">
        <f t="shared" si="87"/>
        <v>3.1061538</v>
      </c>
      <c r="D1184" s="294">
        <f t="shared" si="2"/>
        <v>3.1061538</v>
      </c>
      <c r="E1184" s="295">
        <v>40</v>
      </c>
      <c r="F1184" s="296">
        <f t="shared" si="74"/>
        <v>90.862684999999999</v>
      </c>
      <c r="G1184" s="297">
        <f t="shared" si="4"/>
        <v>0.73131186388774438</v>
      </c>
      <c r="H1184" s="296">
        <f t="shared" si="5"/>
        <v>33.383466999999996</v>
      </c>
      <c r="I1184" s="298">
        <f t="shared" si="125"/>
        <v>0.26868813611225562</v>
      </c>
      <c r="J1184" s="315">
        <f t="shared" si="136"/>
        <v>124246152</v>
      </c>
      <c r="K1184" s="311">
        <v>2016</v>
      </c>
      <c r="L1184" s="300" t="s">
        <v>18</v>
      </c>
      <c r="M1184" s="345"/>
      <c r="N1184" s="345"/>
      <c r="O1184" s="345"/>
      <c r="P1184" s="345">
        <v>14</v>
      </c>
      <c r="Q1184" s="311">
        <v>32</v>
      </c>
      <c r="R1184" s="354">
        <f t="shared" si="128"/>
        <v>23</v>
      </c>
      <c r="S1184" s="311">
        <v>49</v>
      </c>
      <c r="T1184" s="311">
        <v>46</v>
      </c>
      <c r="U1184" s="305">
        <f t="shared" si="129"/>
        <v>3</v>
      </c>
      <c r="V1184" s="311">
        <f t="shared" si="130"/>
        <v>47.5</v>
      </c>
      <c r="W1184" s="347">
        <f t="shared" si="131"/>
        <v>-24.5</v>
      </c>
      <c r="X1184" s="348" t="s">
        <v>1565</v>
      </c>
      <c r="Y1184" s="348" t="s">
        <v>1565</v>
      </c>
      <c r="Z1184" s="319" t="s">
        <v>1557</v>
      </c>
      <c r="AA1184" s="295">
        <f t="shared" si="79"/>
        <v>35.243094999999997</v>
      </c>
      <c r="AB1184" s="305">
        <v>35243095</v>
      </c>
      <c r="AC1184" s="305">
        <v>90862685</v>
      </c>
      <c r="AD1184" s="295">
        <f t="shared" si="137"/>
        <v>33.383467000000003</v>
      </c>
      <c r="AE1184" s="315">
        <v>33383467</v>
      </c>
      <c r="AF1184" s="298">
        <f t="shared" si="135"/>
        <v>0.88107737500000005</v>
      </c>
      <c r="AG1184" s="304"/>
      <c r="AH1184" s="304"/>
      <c r="AI1184" s="307" t="s">
        <v>2870</v>
      </c>
      <c r="AJ1184" s="304"/>
    </row>
    <row r="1185" spans="1:36">
      <c r="A1185" s="352" t="s">
        <v>3454</v>
      </c>
      <c r="B1185" s="315">
        <f t="shared" si="133"/>
        <v>86.234522999999996</v>
      </c>
      <c r="C1185" s="326">
        <f t="shared" si="87"/>
        <v>2.1558630750000001</v>
      </c>
      <c r="D1185" s="294">
        <f t="shared" si="2"/>
        <v>2.1558630750000001</v>
      </c>
      <c r="E1185" s="295">
        <v>40</v>
      </c>
      <c r="F1185" s="296">
        <f t="shared" si="74"/>
        <v>43.034523</v>
      </c>
      <c r="G1185" s="297">
        <f t="shared" si="4"/>
        <v>0.4990405408747956</v>
      </c>
      <c r="H1185" s="296">
        <f t="shared" si="5"/>
        <v>43.2</v>
      </c>
      <c r="I1185" s="298">
        <f t="shared" si="125"/>
        <v>0.50095945912520445</v>
      </c>
      <c r="J1185" s="315">
        <f t="shared" si="136"/>
        <v>86234523</v>
      </c>
      <c r="K1185" s="311">
        <v>2016</v>
      </c>
      <c r="L1185" s="300" t="s">
        <v>18</v>
      </c>
      <c r="M1185" s="345"/>
      <c r="N1185" s="345"/>
      <c r="O1185" s="345"/>
      <c r="P1185" s="345">
        <v>59</v>
      </c>
      <c r="Q1185" s="311">
        <v>57</v>
      </c>
      <c r="R1185" s="354">
        <f t="shared" si="128"/>
        <v>58</v>
      </c>
      <c r="S1185" s="311">
        <v>71</v>
      </c>
      <c r="T1185" s="311">
        <v>71</v>
      </c>
      <c r="U1185" s="305">
        <f t="shared" si="129"/>
        <v>0</v>
      </c>
      <c r="V1185" s="311">
        <f t="shared" si="130"/>
        <v>71</v>
      </c>
      <c r="W1185" s="347">
        <f t="shared" si="131"/>
        <v>-13</v>
      </c>
      <c r="X1185" s="348" t="s">
        <v>1565</v>
      </c>
      <c r="Y1185" s="348" t="s">
        <v>1565</v>
      </c>
      <c r="Z1185" s="319" t="s">
        <v>1541</v>
      </c>
      <c r="AA1185" s="295">
        <f t="shared" si="79"/>
        <v>14.685305</v>
      </c>
      <c r="AB1185" s="305">
        <v>14685305</v>
      </c>
      <c r="AC1185" s="305">
        <v>43034523</v>
      </c>
      <c r="AD1185" s="295">
        <f t="shared" si="137"/>
        <v>43.2</v>
      </c>
      <c r="AE1185" s="315">
        <v>43200000</v>
      </c>
      <c r="AF1185" s="298">
        <f t="shared" si="135"/>
        <v>0.36713262499999999</v>
      </c>
      <c r="AG1185" s="304"/>
      <c r="AH1185" s="304"/>
      <c r="AI1185" s="307" t="s">
        <v>3455</v>
      </c>
      <c r="AJ1185" s="304"/>
    </row>
    <row r="1186" spans="1:36">
      <c r="A1186" s="352" t="s">
        <v>4544</v>
      </c>
      <c r="B1186" s="315">
        <f t="shared" si="133"/>
        <v>31.326536999999998</v>
      </c>
      <c r="C1186" s="326">
        <f t="shared" si="87"/>
        <v>0.78316342499999991</v>
      </c>
      <c r="D1186" s="294">
        <f t="shared" si="2"/>
        <v>0.78316342499999991</v>
      </c>
      <c r="E1186" s="295">
        <v>40</v>
      </c>
      <c r="F1186" s="296">
        <f t="shared" si="74"/>
        <v>21.567387</v>
      </c>
      <c r="G1186" s="297">
        <f t="shared" si="4"/>
        <v>0.68847019381682695</v>
      </c>
      <c r="H1186" s="296">
        <f t="shared" si="5"/>
        <v>9.7591499999999982</v>
      </c>
      <c r="I1186" s="298">
        <f t="shared" si="125"/>
        <v>0.31152980618317305</v>
      </c>
      <c r="J1186" s="315">
        <f t="shared" si="136"/>
        <v>31326537</v>
      </c>
      <c r="K1186" s="311">
        <v>2016</v>
      </c>
      <c r="L1186" s="300" t="s">
        <v>18</v>
      </c>
      <c r="M1186" s="345"/>
      <c r="N1186" s="345"/>
      <c r="O1186" s="345"/>
      <c r="P1186" s="345">
        <v>63</v>
      </c>
      <c r="Q1186" s="311">
        <v>58</v>
      </c>
      <c r="R1186" s="354">
        <f t="shared" si="128"/>
        <v>60.5</v>
      </c>
      <c r="S1186" s="311">
        <v>73</v>
      </c>
      <c r="T1186" s="311">
        <v>71</v>
      </c>
      <c r="U1186" s="305">
        <f t="shared" si="129"/>
        <v>2</v>
      </c>
      <c r="V1186" s="311">
        <f t="shared" si="130"/>
        <v>72</v>
      </c>
      <c r="W1186" s="347">
        <f t="shared" si="131"/>
        <v>-11.5</v>
      </c>
      <c r="X1186" s="348" t="s">
        <v>1554</v>
      </c>
      <c r="Y1186" s="348" t="s">
        <v>1554</v>
      </c>
      <c r="Z1186" s="319" t="s">
        <v>1541</v>
      </c>
      <c r="AA1186" s="295">
        <f t="shared" si="79"/>
        <v>8.0000579999999992</v>
      </c>
      <c r="AB1186" s="305">
        <v>8000058</v>
      </c>
      <c r="AC1186" s="305">
        <v>21567387</v>
      </c>
      <c r="AD1186" s="295">
        <f t="shared" si="137"/>
        <v>9.75915</v>
      </c>
      <c r="AE1186" s="315">
        <v>9759150</v>
      </c>
      <c r="AF1186" s="298">
        <f t="shared" si="135"/>
        <v>0.20000145</v>
      </c>
      <c r="AG1186" s="304"/>
      <c r="AH1186" s="304"/>
      <c r="AI1186" s="307" t="s">
        <v>4545</v>
      </c>
      <c r="AJ1186" s="304"/>
    </row>
    <row r="1187" spans="1:36">
      <c r="A1187" s="352" t="s">
        <v>4598</v>
      </c>
      <c r="B1187" s="315">
        <f t="shared" si="133"/>
        <v>28.231907</v>
      </c>
      <c r="C1187" s="326">
        <f t="shared" si="87"/>
        <v>0.70579767500000001</v>
      </c>
      <c r="D1187" s="294">
        <f t="shared" si="2"/>
        <v>0.70579767500000001</v>
      </c>
      <c r="E1187" s="295">
        <v>40</v>
      </c>
      <c r="F1187" s="296">
        <f t="shared" si="74"/>
        <v>14.319483</v>
      </c>
      <c r="G1187" s="297">
        <f t="shared" si="4"/>
        <v>0.50720920127712232</v>
      </c>
      <c r="H1187" s="296">
        <f t="shared" si="5"/>
        <v>13.912424</v>
      </c>
      <c r="I1187" s="298">
        <f t="shared" si="125"/>
        <v>0.49279079872287762</v>
      </c>
      <c r="J1187" s="315">
        <f t="shared" si="136"/>
        <v>28231907</v>
      </c>
      <c r="K1187" s="311">
        <v>2016</v>
      </c>
      <c r="L1187" s="300" t="s">
        <v>18</v>
      </c>
      <c r="M1187" s="345"/>
      <c r="N1187" s="345"/>
      <c r="O1187" s="345"/>
      <c r="P1187" s="345">
        <v>19</v>
      </c>
      <c r="Q1187" s="311">
        <v>34</v>
      </c>
      <c r="R1187" s="354">
        <f t="shared" si="128"/>
        <v>26.5</v>
      </c>
      <c r="S1187" s="311">
        <v>46</v>
      </c>
      <c r="T1187" s="311">
        <v>51</v>
      </c>
      <c r="U1187" s="305">
        <f t="shared" si="129"/>
        <v>-5</v>
      </c>
      <c r="V1187" s="311">
        <f t="shared" si="130"/>
        <v>48.5</v>
      </c>
      <c r="W1187" s="347">
        <f t="shared" si="131"/>
        <v>-22</v>
      </c>
      <c r="X1187" s="348" t="s">
        <v>1565</v>
      </c>
      <c r="Y1187" s="348" t="s">
        <v>1565</v>
      </c>
      <c r="Z1187" s="319" t="s">
        <v>1547</v>
      </c>
      <c r="AA1187" s="295">
        <f t="shared" si="79"/>
        <v>5.4614750000000001</v>
      </c>
      <c r="AB1187" s="305">
        <v>5461475</v>
      </c>
      <c r="AC1187" s="305">
        <v>14319483</v>
      </c>
      <c r="AD1187" s="295">
        <f t="shared" si="137"/>
        <v>13.912424</v>
      </c>
      <c r="AE1187" s="315">
        <v>13912424</v>
      </c>
      <c r="AF1187" s="298">
        <f t="shared" si="135"/>
        <v>0.136536875</v>
      </c>
      <c r="AG1187" s="304"/>
      <c r="AH1187" s="304"/>
      <c r="AI1187" s="307" t="s">
        <v>4599</v>
      </c>
      <c r="AJ1187" s="304"/>
    </row>
    <row r="1188" spans="1:36">
      <c r="A1188" s="352" t="s">
        <v>2884</v>
      </c>
      <c r="B1188" s="315">
        <f t="shared" si="133"/>
        <v>135.631035</v>
      </c>
      <c r="C1188" s="326">
        <f t="shared" si="87"/>
        <v>3.0825235227272727</v>
      </c>
      <c r="D1188" s="294">
        <f t="shared" si="2"/>
        <v>3.0825235227272727</v>
      </c>
      <c r="E1188" s="295">
        <v>44</v>
      </c>
      <c r="F1188" s="296">
        <f t="shared" si="74"/>
        <v>77.931034999999994</v>
      </c>
      <c r="G1188" s="297">
        <f t="shared" si="4"/>
        <v>0.5745811421405137</v>
      </c>
      <c r="H1188" s="296">
        <f t="shared" si="5"/>
        <v>57.699999999999996</v>
      </c>
      <c r="I1188" s="298">
        <f t="shared" si="125"/>
        <v>0.42541885785948619</v>
      </c>
      <c r="J1188" s="315">
        <f t="shared" si="136"/>
        <v>135631035</v>
      </c>
      <c r="K1188" s="311">
        <v>2016</v>
      </c>
      <c r="L1188" s="300" t="s">
        <v>18</v>
      </c>
      <c r="M1188" s="345"/>
      <c r="N1188" s="345"/>
      <c r="O1188" s="345"/>
      <c r="P1188" s="345">
        <v>51</v>
      </c>
      <c r="Q1188" s="311">
        <v>51</v>
      </c>
      <c r="R1188" s="354">
        <f t="shared" si="128"/>
        <v>51</v>
      </c>
      <c r="S1188" s="311">
        <v>82</v>
      </c>
      <c r="T1188" s="311">
        <v>76</v>
      </c>
      <c r="U1188" s="305">
        <f t="shared" si="129"/>
        <v>6</v>
      </c>
      <c r="V1188" s="343">
        <f t="shared" si="130"/>
        <v>79</v>
      </c>
      <c r="W1188" s="347">
        <f t="shared" si="131"/>
        <v>-28</v>
      </c>
      <c r="X1188" s="319" t="s">
        <v>1534</v>
      </c>
      <c r="Y1188" s="319" t="s">
        <v>1534</v>
      </c>
      <c r="Z1188" s="319" t="s">
        <v>1547</v>
      </c>
      <c r="AA1188" s="295">
        <f t="shared" si="79"/>
        <v>24.710273000000001</v>
      </c>
      <c r="AB1188" s="305">
        <v>24710273</v>
      </c>
      <c r="AC1188" s="305">
        <v>77931035</v>
      </c>
      <c r="AD1188" s="295">
        <f t="shared" si="137"/>
        <v>57.7</v>
      </c>
      <c r="AE1188" s="315">
        <v>57700000</v>
      </c>
      <c r="AF1188" s="298">
        <f t="shared" si="135"/>
        <v>0.56159711363636367</v>
      </c>
      <c r="AG1188" s="304"/>
      <c r="AH1188" s="304"/>
      <c r="AI1188" s="307" t="s">
        <v>2885</v>
      </c>
      <c r="AJ1188" s="304"/>
    </row>
    <row r="1189" spans="1:36">
      <c r="A1189" s="352" t="s">
        <v>2611</v>
      </c>
      <c r="B1189" s="315">
        <f t="shared" si="133"/>
        <v>163.26082199999999</v>
      </c>
      <c r="C1189" s="326">
        <f t="shared" si="87"/>
        <v>3.6280182666666665</v>
      </c>
      <c r="D1189" s="294">
        <f t="shared" si="2"/>
        <v>3.6280182666666665</v>
      </c>
      <c r="E1189" s="295">
        <v>45</v>
      </c>
      <c r="F1189" s="296">
        <f t="shared" si="74"/>
        <v>73.466228999999998</v>
      </c>
      <c r="G1189" s="297">
        <f t="shared" si="4"/>
        <v>0.44999301179556722</v>
      </c>
      <c r="H1189" s="296">
        <f t="shared" si="5"/>
        <v>89.794593000000006</v>
      </c>
      <c r="I1189" s="298">
        <f t="shared" si="125"/>
        <v>0.55000698820443283</v>
      </c>
      <c r="J1189" s="315">
        <f t="shared" si="136"/>
        <v>163260822</v>
      </c>
      <c r="K1189" s="311">
        <v>2016</v>
      </c>
      <c r="L1189" s="300" t="s">
        <v>18</v>
      </c>
      <c r="M1189" s="345"/>
      <c r="N1189" s="345"/>
      <c r="O1189" s="345"/>
      <c r="P1189" s="345">
        <v>44</v>
      </c>
      <c r="Q1189" s="311">
        <v>48</v>
      </c>
      <c r="R1189" s="354">
        <f t="shared" si="128"/>
        <v>46</v>
      </c>
      <c r="S1189" s="311">
        <v>54</v>
      </c>
      <c r="T1189" s="311">
        <v>61</v>
      </c>
      <c r="U1189" s="305">
        <f t="shared" si="129"/>
        <v>-7</v>
      </c>
      <c r="V1189" s="343">
        <f t="shared" si="130"/>
        <v>57.5</v>
      </c>
      <c r="W1189" s="347">
        <f t="shared" si="131"/>
        <v>-11.5</v>
      </c>
      <c r="X1189" s="319" t="s">
        <v>1534</v>
      </c>
      <c r="Y1189" s="319" t="s">
        <v>1534</v>
      </c>
      <c r="Z1189" s="319" t="s">
        <v>1541</v>
      </c>
      <c r="AA1189" s="295">
        <f t="shared" si="79"/>
        <v>24.536265</v>
      </c>
      <c r="AB1189" s="305">
        <v>24536265</v>
      </c>
      <c r="AC1189" s="305">
        <v>73466229</v>
      </c>
      <c r="AD1189" s="295">
        <f t="shared" si="137"/>
        <v>89.794593000000006</v>
      </c>
      <c r="AE1189" s="315">
        <v>89794593</v>
      </c>
      <c r="AF1189" s="298">
        <f t="shared" si="135"/>
        <v>0.54525033333333328</v>
      </c>
      <c r="AG1189" s="304"/>
      <c r="AH1189" s="304"/>
      <c r="AI1189" s="307" t="s">
        <v>2612</v>
      </c>
      <c r="AJ1189" s="304"/>
    </row>
    <row r="1190" spans="1:36">
      <c r="A1190" s="314" t="s">
        <v>3585</v>
      </c>
      <c r="B1190" s="315">
        <f t="shared" si="133"/>
        <v>89.540711000000002</v>
      </c>
      <c r="C1190" s="326">
        <f t="shared" si="87"/>
        <v>1.9897935777777778</v>
      </c>
      <c r="D1190" s="294">
        <f t="shared" si="2"/>
        <v>1.9897935777777778</v>
      </c>
      <c r="E1190" s="295">
        <v>45</v>
      </c>
      <c r="F1190" s="295">
        <f t="shared" si="74"/>
        <v>52.607303000000002</v>
      </c>
      <c r="G1190" s="297">
        <f t="shared" si="4"/>
        <v>0.58752384711352135</v>
      </c>
      <c r="H1190" s="296">
        <f t="shared" si="5"/>
        <v>36.933408</v>
      </c>
      <c r="I1190" s="298">
        <f t="shared" si="125"/>
        <v>0.41247615288647865</v>
      </c>
      <c r="J1190" s="315">
        <f t="shared" si="136"/>
        <v>89540711</v>
      </c>
      <c r="K1190" s="302">
        <v>2016</v>
      </c>
      <c r="L1190" s="300" t="s">
        <v>18</v>
      </c>
      <c r="M1190" s="316"/>
      <c r="N1190" s="316"/>
      <c r="O1190" s="316"/>
      <c r="P1190" s="316">
        <v>41</v>
      </c>
      <c r="Q1190" s="302">
        <v>42</v>
      </c>
      <c r="R1190" s="354">
        <f t="shared" si="128"/>
        <v>41.5</v>
      </c>
      <c r="S1190" s="302">
        <v>46</v>
      </c>
      <c r="T1190" s="302">
        <v>46</v>
      </c>
      <c r="U1190" s="305">
        <f t="shared" si="129"/>
        <v>0</v>
      </c>
      <c r="V1190" s="311">
        <f t="shared" si="130"/>
        <v>46</v>
      </c>
      <c r="W1190" s="347">
        <f t="shared" si="131"/>
        <v>-4.5</v>
      </c>
      <c r="X1190" s="313" t="s">
        <v>1565</v>
      </c>
      <c r="Y1190" s="313" t="s">
        <v>1565</v>
      </c>
      <c r="Z1190" s="319" t="s">
        <v>1547</v>
      </c>
      <c r="AA1190" s="295">
        <f t="shared" si="79"/>
        <v>16.890204000000001</v>
      </c>
      <c r="AB1190" s="315">
        <v>16890204</v>
      </c>
      <c r="AC1190" s="315">
        <v>52607303</v>
      </c>
      <c r="AD1190" s="295">
        <f t="shared" si="137"/>
        <v>36.933408</v>
      </c>
      <c r="AE1190" s="315">
        <v>36933408</v>
      </c>
      <c r="AF1190" s="298">
        <f t="shared" si="135"/>
        <v>0.37533786666666669</v>
      </c>
      <c r="AG1190" s="304"/>
      <c r="AH1190" s="304"/>
      <c r="AI1190" s="307" t="s">
        <v>3586</v>
      </c>
      <c r="AJ1190" s="304"/>
    </row>
    <row r="1191" spans="1:36">
      <c r="A1191" s="314" t="s">
        <v>4941</v>
      </c>
      <c r="B1191" s="315">
        <f t="shared" si="133"/>
        <v>2.2138309999999999</v>
      </c>
      <c r="C1191" s="326">
        <f t="shared" si="87"/>
        <v>4.919624444444444E-2</v>
      </c>
      <c r="D1191" s="294">
        <f t="shared" si="2"/>
        <v>4.919624444444444E-2</v>
      </c>
      <c r="E1191" s="295">
        <v>45</v>
      </c>
      <c r="F1191" s="295">
        <f t="shared" si="74"/>
        <v>0.71383099999999999</v>
      </c>
      <c r="G1191" s="297">
        <f t="shared" si="4"/>
        <v>0.32244150524588372</v>
      </c>
      <c r="H1191" s="296">
        <f t="shared" si="5"/>
        <v>1.5</v>
      </c>
      <c r="I1191" s="298">
        <f t="shared" si="125"/>
        <v>0.67755849475411634</v>
      </c>
      <c r="J1191" s="315">
        <f t="shared" si="136"/>
        <v>2213831</v>
      </c>
      <c r="K1191" s="302">
        <v>2016</v>
      </c>
      <c r="L1191" s="300" t="s">
        <v>18</v>
      </c>
      <c r="M1191" s="316"/>
      <c r="N1191" s="316"/>
      <c r="O1191" s="316"/>
      <c r="P1191" s="316">
        <v>79</v>
      </c>
      <c r="Q1191" s="302">
        <v>70</v>
      </c>
      <c r="R1191" s="354">
        <f t="shared" si="128"/>
        <v>74.5</v>
      </c>
      <c r="S1191" s="302">
        <v>85</v>
      </c>
      <c r="T1191" s="302">
        <v>65</v>
      </c>
      <c r="U1191" s="305">
        <f t="shared" si="129"/>
        <v>20</v>
      </c>
      <c r="V1191" s="311">
        <f t="shared" si="130"/>
        <v>75</v>
      </c>
      <c r="W1191" s="347">
        <f t="shared" si="131"/>
        <v>-0.5</v>
      </c>
      <c r="X1191" s="313" t="s">
        <v>1554</v>
      </c>
      <c r="Y1191" s="313" t="s">
        <v>1554</v>
      </c>
      <c r="Z1191" s="313" t="s">
        <v>1541</v>
      </c>
      <c r="AA1191" s="295">
        <f t="shared" si="79"/>
        <v>0.161306</v>
      </c>
      <c r="AB1191" s="315">
        <v>161306</v>
      </c>
      <c r="AC1191" s="315">
        <v>713831</v>
      </c>
      <c r="AD1191" s="295">
        <f t="shared" si="137"/>
        <v>1.5</v>
      </c>
      <c r="AE1191" s="315">
        <v>1500000</v>
      </c>
      <c r="AF1191" s="298">
        <f t="shared" si="135"/>
        <v>3.5845777777777778E-3</v>
      </c>
      <c r="AG1191" s="304"/>
      <c r="AH1191" s="304"/>
      <c r="AI1191" s="304"/>
      <c r="AJ1191" s="304"/>
    </row>
    <row r="1192" spans="1:36">
      <c r="A1192" s="352" t="s">
        <v>4383</v>
      </c>
      <c r="B1192" s="315">
        <f t="shared" si="133"/>
        <v>47.936926</v>
      </c>
      <c r="C1192" s="326">
        <f t="shared" si="87"/>
        <v>1.0199345957446808</v>
      </c>
      <c r="D1192" s="294">
        <f t="shared" si="2"/>
        <v>1.0199345957446808</v>
      </c>
      <c r="E1192" s="295">
        <v>47</v>
      </c>
      <c r="F1192" s="296">
        <f t="shared" si="74"/>
        <v>25.943100999999999</v>
      </c>
      <c r="G1192" s="297">
        <f t="shared" si="4"/>
        <v>0.54119242022319081</v>
      </c>
      <c r="H1192" s="296">
        <f t="shared" si="5"/>
        <v>21.993824999999998</v>
      </c>
      <c r="I1192" s="298">
        <f t="shared" si="125"/>
        <v>0.45880757977680919</v>
      </c>
      <c r="J1192" s="315">
        <f t="shared" si="136"/>
        <v>47936926</v>
      </c>
      <c r="K1192" s="311">
        <v>2016</v>
      </c>
      <c r="L1192" s="300" t="s">
        <v>18</v>
      </c>
      <c r="M1192" s="345"/>
      <c r="N1192" s="345"/>
      <c r="O1192" s="345"/>
      <c r="P1192" s="345">
        <v>93</v>
      </c>
      <c r="Q1192" s="311">
        <v>81</v>
      </c>
      <c r="R1192" s="354">
        <f t="shared" si="128"/>
        <v>87</v>
      </c>
      <c r="S1192" s="311">
        <v>82</v>
      </c>
      <c r="T1192" s="311">
        <v>81</v>
      </c>
      <c r="U1192" s="305">
        <f t="shared" si="129"/>
        <v>1</v>
      </c>
      <c r="V1192" s="311">
        <f t="shared" si="130"/>
        <v>81.5</v>
      </c>
      <c r="W1192" s="347">
        <f t="shared" si="131"/>
        <v>5.5</v>
      </c>
      <c r="X1192" s="348" t="s">
        <v>1554</v>
      </c>
      <c r="Y1192" s="348" t="s">
        <v>1554</v>
      </c>
      <c r="Z1192" s="319" t="s">
        <v>1541</v>
      </c>
      <c r="AA1192" s="295">
        <f t="shared" si="79"/>
        <v>24.074047</v>
      </c>
      <c r="AB1192" s="305">
        <v>24074047</v>
      </c>
      <c r="AC1192" s="305">
        <v>25943101</v>
      </c>
      <c r="AD1192" s="295">
        <f t="shared" si="137"/>
        <v>21.993825000000001</v>
      </c>
      <c r="AE1192" s="315">
        <v>21993825</v>
      </c>
      <c r="AF1192" s="298">
        <f t="shared" si="135"/>
        <v>0.51221376595744683</v>
      </c>
      <c r="AG1192" s="304"/>
      <c r="AH1192" s="304"/>
      <c r="AI1192" s="307" t="s">
        <v>4384</v>
      </c>
      <c r="AJ1192" s="304"/>
    </row>
    <row r="1193" spans="1:36">
      <c r="A1193" s="352" t="s">
        <v>4791</v>
      </c>
      <c r="B1193" s="315">
        <f t="shared" si="133"/>
        <v>18.229478</v>
      </c>
      <c r="C1193" s="326">
        <f t="shared" si="87"/>
        <v>0.38786123404255318</v>
      </c>
      <c r="D1193" s="294">
        <f t="shared" si="2"/>
        <v>0.38786123404255318</v>
      </c>
      <c r="E1193" s="295">
        <v>47</v>
      </c>
      <c r="F1193" s="296">
        <f t="shared" si="74"/>
        <v>15.436807999999999</v>
      </c>
      <c r="G1193" s="297">
        <f t="shared" si="4"/>
        <v>0.84680471925745759</v>
      </c>
      <c r="H1193" s="296">
        <f t="shared" si="5"/>
        <v>2.7926700000000002</v>
      </c>
      <c r="I1193" s="298">
        <f t="shared" si="125"/>
        <v>0.15319528074254238</v>
      </c>
      <c r="J1193" s="315">
        <f t="shared" si="136"/>
        <v>18229478</v>
      </c>
      <c r="K1193" s="311">
        <v>2016</v>
      </c>
      <c r="L1193" s="300" t="s">
        <v>18</v>
      </c>
      <c r="M1193" s="345"/>
      <c r="N1193" s="345"/>
      <c r="O1193" s="345"/>
      <c r="P1193" s="345">
        <v>69</v>
      </c>
      <c r="Q1193" s="311">
        <v>66</v>
      </c>
      <c r="R1193" s="354">
        <f t="shared" si="128"/>
        <v>67.5</v>
      </c>
      <c r="S1193" s="311">
        <v>73</v>
      </c>
      <c r="T1193" s="311">
        <v>76</v>
      </c>
      <c r="U1193" s="305">
        <f t="shared" si="129"/>
        <v>-3</v>
      </c>
      <c r="V1193" s="311">
        <f t="shared" si="130"/>
        <v>74.5</v>
      </c>
      <c r="W1193" s="347">
        <f t="shared" si="131"/>
        <v>-7</v>
      </c>
      <c r="X1193" s="319" t="s">
        <v>1534</v>
      </c>
      <c r="Y1193" s="319" t="s">
        <v>1534</v>
      </c>
      <c r="Z1193" s="319" t="s">
        <v>1536</v>
      </c>
      <c r="AA1193" s="295">
        <f t="shared" si="79"/>
        <v>5.3037749999999999</v>
      </c>
      <c r="AB1193" s="305">
        <v>5303775</v>
      </c>
      <c r="AC1193" s="305">
        <v>15436808</v>
      </c>
      <c r="AD1193" s="295">
        <f t="shared" si="137"/>
        <v>2.7926700000000002</v>
      </c>
      <c r="AE1193" s="315">
        <v>2792670</v>
      </c>
      <c r="AF1193" s="298">
        <f t="shared" si="135"/>
        <v>0.11284627659574469</v>
      </c>
      <c r="AG1193" s="304"/>
      <c r="AH1193" s="304"/>
      <c r="AI1193" s="307" t="s">
        <v>4792</v>
      </c>
      <c r="AJ1193" s="304"/>
    </row>
    <row r="1194" spans="1:36">
      <c r="A1194" s="344" t="s">
        <v>2359</v>
      </c>
      <c r="B1194" s="315">
        <f t="shared" si="133"/>
        <v>216.972543</v>
      </c>
      <c r="C1194" s="326">
        <f t="shared" si="87"/>
        <v>4.3394508600000004</v>
      </c>
      <c r="D1194" s="294">
        <f t="shared" si="2"/>
        <v>4.3394508600000004</v>
      </c>
      <c r="E1194" s="295">
        <v>50</v>
      </c>
      <c r="F1194" s="296">
        <f t="shared" si="74"/>
        <v>127.440871</v>
      </c>
      <c r="G1194" s="297">
        <f t="shared" si="4"/>
        <v>0.58735943837833893</v>
      </c>
      <c r="H1194" s="296">
        <f t="shared" si="5"/>
        <v>89.531672</v>
      </c>
      <c r="I1194" s="298">
        <f t="shared" si="125"/>
        <v>0.41264056162166102</v>
      </c>
      <c r="J1194" s="315">
        <f t="shared" si="136"/>
        <v>216972543</v>
      </c>
      <c r="K1194" s="311">
        <v>2016</v>
      </c>
      <c r="L1194" s="300" t="s">
        <v>18</v>
      </c>
      <c r="M1194" s="345"/>
      <c r="N1194" s="345"/>
      <c r="O1194" s="345"/>
      <c r="P1194" s="345">
        <v>70</v>
      </c>
      <c r="Q1194" s="311">
        <v>52</v>
      </c>
      <c r="R1194" s="354">
        <f t="shared" si="128"/>
        <v>61</v>
      </c>
      <c r="S1194" s="311">
        <v>64</v>
      </c>
      <c r="T1194" s="311">
        <v>66</v>
      </c>
      <c r="U1194" s="305">
        <f t="shared" si="129"/>
        <v>-2</v>
      </c>
      <c r="V1194" s="343">
        <f t="shared" si="130"/>
        <v>65</v>
      </c>
      <c r="W1194" s="347">
        <f t="shared" si="131"/>
        <v>-4</v>
      </c>
      <c r="X1194" s="348" t="s">
        <v>1565</v>
      </c>
      <c r="Y1194" s="348" t="s">
        <v>1565</v>
      </c>
      <c r="Z1194" s="319" t="s">
        <v>1547</v>
      </c>
      <c r="AA1194" s="295">
        <f t="shared" si="79"/>
        <v>35.535249999999998</v>
      </c>
      <c r="AB1194" s="305">
        <v>35535250</v>
      </c>
      <c r="AC1194" s="305">
        <v>127440871</v>
      </c>
      <c r="AD1194" s="295">
        <f t="shared" si="137"/>
        <v>89.531672</v>
      </c>
      <c r="AE1194" s="315">
        <v>89531672</v>
      </c>
      <c r="AF1194" s="298">
        <f t="shared" si="135"/>
        <v>0.71070500000000003</v>
      </c>
      <c r="AG1194" s="304"/>
      <c r="AH1194" s="304"/>
      <c r="AI1194" s="307" t="s">
        <v>2360</v>
      </c>
      <c r="AJ1194" s="304"/>
    </row>
    <row r="1195" spans="1:36">
      <c r="A1195" s="352" t="s">
        <v>4058</v>
      </c>
      <c r="B1195" s="315">
        <f t="shared" si="133"/>
        <v>69.411370000000005</v>
      </c>
      <c r="C1195" s="326">
        <f t="shared" si="87"/>
        <v>1.3882274000000001</v>
      </c>
      <c r="D1195" s="294">
        <f t="shared" si="2"/>
        <v>1.3882274000000001</v>
      </c>
      <c r="E1195" s="295">
        <v>50</v>
      </c>
      <c r="F1195" s="296">
        <f t="shared" si="74"/>
        <v>52.853219000000003</v>
      </c>
      <c r="G1195" s="297">
        <f t="shared" si="4"/>
        <v>0.76144901044310176</v>
      </c>
      <c r="H1195" s="296">
        <f t="shared" si="5"/>
        <v>16.558151000000002</v>
      </c>
      <c r="I1195" s="298">
        <f t="shared" si="125"/>
        <v>0.23855098955689824</v>
      </c>
      <c r="J1195" s="315">
        <f t="shared" si="136"/>
        <v>69411370</v>
      </c>
      <c r="K1195" s="311">
        <v>2016</v>
      </c>
      <c r="L1195" s="300" t="s">
        <v>18</v>
      </c>
      <c r="M1195" s="345"/>
      <c r="N1195" s="345"/>
      <c r="O1195" s="345"/>
      <c r="P1195" s="345">
        <v>50</v>
      </c>
      <c r="Q1195" s="311">
        <v>48</v>
      </c>
      <c r="R1195" s="354">
        <f t="shared" si="128"/>
        <v>49</v>
      </c>
      <c r="S1195" s="311">
        <v>83</v>
      </c>
      <c r="T1195" s="311">
        <v>68</v>
      </c>
      <c r="U1195" s="305">
        <f t="shared" si="129"/>
        <v>15</v>
      </c>
      <c r="V1195" s="311">
        <f t="shared" si="130"/>
        <v>75.5</v>
      </c>
      <c r="W1195" s="347">
        <f t="shared" si="131"/>
        <v>-26.5</v>
      </c>
      <c r="X1195" s="348" t="s">
        <v>1554</v>
      </c>
      <c r="Y1195" s="348" t="s">
        <v>1554</v>
      </c>
      <c r="Z1195" s="319" t="s">
        <v>1536</v>
      </c>
      <c r="AA1195" s="295">
        <f t="shared" si="79"/>
        <v>16.194738000000001</v>
      </c>
      <c r="AB1195" s="305">
        <v>16194738</v>
      </c>
      <c r="AC1195" s="305">
        <v>52853219</v>
      </c>
      <c r="AD1195" s="295">
        <f t="shared" si="137"/>
        <v>16.558150999999999</v>
      </c>
      <c r="AE1195" s="315">
        <v>16558151</v>
      </c>
      <c r="AF1195" s="298">
        <f t="shared" si="135"/>
        <v>0.32389476</v>
      </c>
      <c r="AG1195" s="304"/>
      <c r="AH1195" s="304"/>
      <c r="AI1195" s="307" t="s">
        <v>4059</v>
      </c>
      <c r="AJ1195" s="304"/>
    </row>
    <row r="1196" spans="1:36">
      <c r="A1196" s="352" t="s">
        <v>4252</v>
      </c>
      <c r="B1196" s="315">
        <f t="shared" si="133"/>
        <v>57.261763000000002</v>
      </c>
      <c r="C1196" s="326">
        <f t="shared" si="87"/>
        <v>1.14523526</v>
      </c>
      <c r="D1196" s="294">
        <f t="shared" si="2"/>
        <v>1.14523526</v>
      </c>
      <c r="E1196" s="295">
        <v>50</v>
      </c>
      <c r="F1196" s="296">
        <f t="shared" si="74"/>
        <v>36.261763000000002</v>
      </c>
      <c r="G1196" s="297">
        <f t="shared" si="4"/>
        <v>0.63326312534247331</v>
      </c>
      <c r="H1196" s="296">
        <f t="shared" si="5"/>
        <v>21</v>
      </c>
      <c r="I1196" s="298">
        <f t="shared" si="125"/>
        <v>0.36673687465752669</v>
      </c>
      <c r="J1196" s="315">
        <f t="shared" si="136"/>
        <v>57261763</v>
      </c>
      <c r="K1196" s="311">
        <v>2016</v>
      </c>
      <c r="L1196" s="300" t="s">
        <v>18</v>
      </c>
      <c r="M1196" s="345"/>
      <c r="N1196" s="345"/>
      <c r="O1196" s="345"/>
      <c r="P1196" s="345">
        <v>92</v>
      </c>
      <c r="Q1196" s="311">
        <v>70</v>
      </c>
      <c r="R1196" s="354">
        <f t="shared" si="128"/>
        <v>81</v>
      </c>
      <c r="S1196" s="311">
        <v>79</v>
      </c>
      <c r="T1196" s="311">
        <v>76</v>
      </c>
      <c r="U1196" s="305">
        <f t="shared" si="129"/>
        <v>3</v>
      </c>
      <c r="V1196" s="311">
        <f t="shared" si="130"/>
        <v>77.5</v>
      </c>
      <c r="W1196" s="347">
        <f t="shared" si="131"/>
        <v>3.5</v>
      </c>
      <c r="X1196" s="348" t="s">
        <v>1565</v>
      </c>
      <c r="Y1196" s="348" t="s">
        <v>1565</v>
      </c>
      <c r="Z1196" s="319" t="s">
        <v>1547</v>
      </c>
      <c r="AA1196" s="295">
        <f t="shared" si="79"/>
        <v>11.20327</v>
      </c>
      <c r="AB1196" s="305">
        <v>11203270</v>
      </c>
      <c r="AC1196" s="305">
        <v>36261763</v>
      </c>
      <c r="AD1196" s="295">
        <f t="shared" si="137"/>
        <v>21</v>
      </c>
      <c r="AE1196" s="315">
        <v>21000000</v>
      </c>
      <c r="AF1196" s="298">
        <f t="shared" si="135"/>
        <v>0.2240654</v>
      </c>
      <c r="AG1196" s="304"/>
      <c r="AH1196" s="304"/>
      <c r="AI1196" s="307" t="s">
        <v>4253</v>
      </c>
      <c r="AJ1196" s="304"/>
    </row>
    <row r="1197" spans="1:36">
      <c r="A1197" s="352" t="s">
        <v>4283</v>
      </c>
      <c r="B1197" s="315">
        <f t="shared" si="133"/>
        <v>55.969000000000001</v>
      </c>
      <c r="C1197" s="326">
        <f t="shared" si="87"/>
        <v>1.11938</v>
      </c>
      <c r="D1197" s="294">
        <f t="shared" si="2"/>
        <v>1.11938</v>
      </c>
      <c r="E1197" s="295">
        <v>50</v>
      </c>
      <c r="F1197" s="296">
        <f t="shared" si="74"/>
        <v>28.848693000000001</v>
      </c>
      <c r="G1197" s="297">
        <f t="shared" si="4"/>
        <v>0.51544056531294113</v>
      </c>
      <c r="H1197" s="296">
        <f t="shared" si="5"/>
        <v>27.120307</v>
      </c>
      <c r="I1197" s="298">
        <f t="shared" si="125"/>
        <v>0.48455943468705892</v>
      </c>
      <c r="J1197" s="315">
        <f t="shared" si="136"/>
        <v>55969000</v>
      </c>
      <c r="K1197" s="311">
        <v>2016</v>
      </c>
      <c r="L1197" s="300" t="s">
        <v>18</v>
      </c>
      <c r="M1197" s="345"/>
      <c r="N1197" s="345"/>
      <c r="O1197" s="345"/>
      <c r="P1197" s="345">
        <v>23</v>
      </c>
      <c r="Q1197" s="311">
        <v>34</v>
      </c>
      <c r="R1197" s="354">
        <f t="shared" si="128"/>
        <v>28.5</v>
      </c>
      <c r="S1197" s="311">
        <v>22</v>
      </c>
      <c r="T1197" s="311">
        <v>43</v>
      </c>
      <c r="U1197" s="305">
        <f t="shared" si="129"/>
        <v>-21</v>
      </c>
      <c r="V1197" s="311">
        <f t="shared" si="130"/>
        <v>32.5</v>
      </c>
      <c r="W1197" s="347">
        <f t="shared" si="131"/>
        <v>-4</v>
      </c>
      <c r="X1197" s="319" t="s">
        <v>1565</v>
      </c>
      <c r="Y1197" s="319" t="s">
        <v>1565</v>
      </c>
      <c r="Z1197" s="319" t="s">
        <v>1557</v>
      </c>
      <c r="AA1197" s="295">
        <f t="shared" si="79"/>
        <v>13.841146</v>
      </c>
      <c r="AB1197" s="305">
        <v>13841146</v>
      </c>
      <c r="AC1197" s="305">
        <v>28848693</v>
      </c>
      <c r="AD1197" s="295">
        <f t="shared" si="137"/>
        <v>27.120307</v>
      </c>
      <c r="AE1197" s="315">
        <v>27120307</v>
      </c>
      <c r="AF1197" s="298">
        <f t="shared" si="135"/>
        <v>0.27682291999999997</v>
      </c>
      <c r="AG1197" s="304"/>
      <c r="AH1197" s="304"/>
      <c r="AI1197" s="307" t="s">
        <v>4284</v>
      </c>
      <c r="AJ1197" s="304"/>
    </row>
    <row r="1198" spans="1:36">
      <c r="A1198" s="352" t="s">
        <v>4746</v>
      </c>
      <c r="B1198" s="315">
        <f t="shared" si="133"/>
        <v>23.154235</v>
      </c>
      <c r="C1198" s="326">
        <f t="shared" si="87"/>
        <v>0.46308470000000002</v>
      </c>
      <c r="D1198" s="294">
        <f t="shared" si="2"/>
        <v>0.46308470000000002</v>
      </c>
      <c r="E1198" s="295">
        <v>50</v>
      </c>
      <c r="F1198" s="296">
        <f t="shared" si="74"/>
        <v>20.810036</v>
      </c>
      <c r="G1198" s="297">
        <f t="shared" si="4"/>
        <v>0.8987572251901218</v>
      </c>
      <c r="H1198" s="296">
        <f t="shared" si="5"/>
        <v>2.3441989999999997</v>
      </c>
      <c r="I1198" s="298">
        <f t="shared" si="125"/>
        <v>0.10124277480987819</v>
      </c>
      <c r="J1198" s="315">
        <f t="shared" si="136"/>
        <v>23154235</v>
      </c>
      <c r="K1198" s="311">
        <v>2016</v>
      </c>
      <c r="L1198" s="300" t="s">
        <v>18</v>
      </c>
      <c r="M1198" s="345"/>
      <c r="N1198" s="345"/>
      <c r="O1198" s="345"/>
      <c r="P1198" s="345">
        <v>47</v>
      </c>
      <c r="Q1198" s="311">
        <v>53</v>
      </c>
      <c r="R1198" s="354">
        <f t="shared" si="128"/>
        <v>50</v>
      </c>
      <c r="S1198" s="311">
        <v>66</v>
      </c>
      <c r="T1198" s="311">
        <v>64</v>
      </c>
      <c r="U1198" s="305">
        <f t="shared" si="129"/>
        <v>2</v>
      </c>
      <c r="V1198" s="311">
        <f t="shared" si="130"/>
        <v>65</v>
      </c>
      <c r="W1198" s="347">
        <f t="shared" si="131"/>
        <v>-15</v>
      </c>
      <c r="X1198" s="348" t="s">
        <v>1554</v>
      </c>
      <c r="Y1198" s="348" t="s">
        <v>1554</v>
      </c>
      <c r="Z1198" s="319" t="s">
        <v>1547</v>
      </c>
      <c r="AA1198" s="295">
        <f t="shared" si="79"/>
        <v>7.5722060000000004</v>
      </c>
      <c r="AB1198" s="305">
        <v>7572206</v>
      </c>
      <c r="AC1198" s="305">
        <v>20810036</v>
      </c>
      <c r="AD1198" s="295">
        <f t="shared" si="137"/>
        <v>2.3441990000000001</v>
      </c>
      <c r="AE1198" s="315">
        <v>2344199</v>
      </c>
      <c r="AF1198" s="298">
        <f t="shared" si="135"/>
        <v>0.15144411999999999</v>
      </c>
      <c r="AG1198" s="304"/>
      <c r="AH1198" s="304"/>
      <c r="AI1198" s="307" t="s">
        <v>4747</v>
      </c>
      <c r="AJ1198" s="304"/>
    </row>
    <row r="1199" spans="1:36">
      <c r="A1199" s="314" t="s">
        <v>4927</v>
      </c>
      <c r="B1199" s="315">
        <f t="shared" si="133"/>
        <v>4.9800700000000004</v>
      </c>
      <c r="C1199" s="326">
        <f t="shared" si="87"/>
        <v>9.9601400000000007E-2</v>
      </c>
      <c r="D1199" s="294">
        <f t="shared" si="2"/>
        <v>9.9601400000000007E-2</v>
      </c>
      <c r="E1199" s="295">
        <v>50</v>
      </c>
      <c r="F1199" s="295">
        <f t="shared" si="74"/>
        <v>0.35507</v>
      </c>
      <c r="G1199" s="297">
        <f t="shared" si="4"/>
        <v>7.1298194603690301E-2</v>
      </c>
      <c r="H1199" s="296">
        <f t="shared" si="5"/>
        <v>4.625</v>
      </c>
      <c r="I1199" s="298">
        <f t="shared" si="125"/>
        <v>0.92870180539630964</v>
      </c>
      <c r="J1199" s="315">
        <f t="shared" si="136"/>
        <v>4980070</v>
      </c>
      <c r="K1199" s="302">
        <v>2016</v>
      </c>
      <c r="L1199" s="300" t="s">
        <v>18</v>
      </c>
      <c r="M1199" s="316"/>
      <c r="N1199" s="316"/>
      <c r="O1199" s="316"/>
      <c r="P1199" s="316">
        <v>88</v>
      </c>
      <c r="Q1199" s="302">
        <v>82</v>
      </c>
      <c r="R1199" s="354">
        <f t="shared" si="128"/>
        <v>85</v>
      </c>
      <c r="S1199" s="302">
        <v>75</v>
      </c>
      <c r="T1199" s="302">
        <v>85</v>
      </c>
      <c r="U1199" s="305">
        <f t="shared" si="129"/>
        <v>-10</v>
      </c>
      <c r="V1199" s="311">
        <f t="shared" si="130"/>
        <v>80</v>
      </c>
      <c r="W1199" s="347">
        <f t="shared" si="131"/>
        <v>5</v>
      </c>
      <c r="X1199" s="313" t="s">
        <v>1554</v>
      </c>
      <c r="Y1199" s="313" t="s">
        <v>1554</v>
      </c>
      <c r="Z1199" s="313" t="s">
        <v>1541</v>
      </c>
      <c r="AA1199" s="295">
        <f t="shared" si="79"/>
        <v>0.13088</v>
      </c>
      <c r="AB1199" s="315">
        <v>130880</v>
      </c>
      <c r="AC1199" s="315">
        <v>355070</v>
      </c>
      <c r="AD1199" s="295">
        <f t="shared" si="137"/>
        <v>4.625</v>
      </c>
      <c r="AE1199" s="315">
        <v>4625000</v>
      </c>
      <c r="AF1199" s="298">
        <f t="shared" si="135"/>
        <v>2.6175999999999999E-3</v>
      </c>
      <c r="AG1199" s="304"/>
      <c r="AH1199" s="304"/>
      <c r="AI1199" s="304"/>
      <c r="AJ1199" s="304"/>
    </row>
    <row r="1200" spans="1:36">
      <c r="A1200" s="344" t="s">
        <v>205</v>
      </c>
      <c r="B1200" s="315">
        <f t="shared" si="133"/>
        <v>782.61215500000003</v>
      </c>
      <c r="C1200" s="326">
        <f t="shared" si="87"/>
        <v>13.49331301724138</v>
      </c>
      <c r="D1200" s="294">
        <f t="shared" si="2"/>
        <v>13.49331301724138</v>
      </c>
      <c r="E1200" s="295">
        <v>58</v>
      </c>
      <c r="F1200" s="296">
        <f t="shared" si="74"/>
        <v>363.07070900000002</v>
      </c>
      <c r="G1200" s="297">
        <f t="shared" si="4"/>
        <v>0.46392163305973699</v>
      </c>
      <c r="H1200" s="296">
        <f t="shared" si="5"/>
        <v>419.54144600000001</v>
      </c>
      <c r="I1200" s="298">
        <f t="shared" si="125"/>
        <v>0.53607836694026301</v>
      </c>
      <c r="J1200" s="315">
        <f t="shared" si="136"/>
        <v>782612155</v>
      </c>
      <c r="K1200" s="311">
        <v>2016</v>
      </c>
      <c r="L1200" s="300" t="s">
        <v>18</v>
      </c>
      <c r="M1200" s="345"/>
      <c r="N1200" s="345"/>
      <c r="O1200" s="345"/>
      <c r="P1200" s="345">
        <v>84</v>
      </c>
      <c r="Q1200" s="311">
        <v>65</v>
      </c>
      <c r="R1200" s="354">
        <f t="shared" si="128"/>
        <v>74.5</v>
      </c>
      <c r="S1200" s="311">
        <v>90</v>
      </c>
      <c r="T1200" s="311">
        <v>81</v>
      </c>
      <c r="U1200" s="305">
        <f t="shared" si="129"/>
        <v>9</v>
      </c>
      <c r="V1200" s="311">
        <f t="shared" si="130"/>
        <v>85.5</v>
      </c>
      <c r="W1200" s="347">
        <f t="shared" si="131"/>
        <v>-11</v>
      </c>
      <c r="X1200" s="348" t="s">
        <v>1544</v>
      </c>
      <c r="Y1200" s="348" t="s">
        <v>1544</v>
      </c>
      <c r="Z1200" s="319" t="s">
        <v>1541</v>
      </c>
      <c r="AA1200" s="295">
        <f t="shared" si="79"/>
        <v>132.434639</v>
      </c>
      <c r="AB1200" s="305">
        <v>132434639</v>
      </c>
      <c r="AC1200" s="305">
        <v>363070709</v>
      </c>
      <c r="AD1200" s="295">
        <f t="shared" si="137"/>
        <v>419.54144600000001</v>
      </c>
      <c r="AE1200" s="315">
        <v>419541446</v>
      </c>
      <c r="AF1200" s="298">
        <f t="shared" si="135"/>
        <v>2.2833558448275864</v>
      </c>
      <c r="AG1200" s="304"/>
      <c r="AH1200" s="304"/>
      <c r="AI1200" s="307" t="s">
        <v>1710</v>
      </c>
      <c r="AJ1200" s="304"/>
    </row>
    <row r="1201" spans="1:36">
      <c r="A1201" s="352" t="s">
        <v>2789</v>
      </c>
      <c r="B1201" s="315">
        <f t="shared" si="133"/>
        <v>195.725584</v>
      </c>
      <c r="C1201" s="326">
        <f t="shared" si="87"/>
        <v>3.2620930666666665</v>
      </c>
      <c r="D1201" s="294">
        <f t="shared" si="2"/>
        <v>3.2620930666666665</v>
      </c>
      <c r="E1201" s="295">
        <v>60</v>
      </c>
      <c r="F1201" s="296">
        <f t="shared" si="74"/>
        <v>62.524259999999998</v>
      </c>
      <c r="G1201" s="297">
        <f t="shared" si="4"/>
        <v>0.31944858062091669</v>
      </c>
      <c r="H1201" s="296">
        <f t="shared" si="5"/>
        <v>133.201324</v>
      </c>
      <c r="I1201" s="298">
        <f t="shared" si="125"/>
        <v>0.68055141937908337</v>
      </c>
      <c r="J1201" s="315">
        <f t="shared" si="136"/>
        <v>195725584</v>
      </c>
      <c r="K1201" s="311">
        <v>2016</v>
      </c>
      <c r="L1201" s="300" t="s">
        <v>18</v>
      </c>
      <c r="M1201" s="345"/>
      <c r="N1201" s="345"/>
      <c r="O1201" s="345"/>
      <c r="P1201" s="345">
        <v>26</v>
      </c>
      <c r="Q1201" s="311">
        <v>28</v>
      </c>
      <c r="R1201" s="354">
        <f t="shared" si="128"/>
        <v>27</v>
      </c>
      <c r="S1201" s="311">
        <v>53</v>
      </c>
      <c r="T1201" s="311">
        <v>51</v>
      </c>
      <c r="U1201" s="305">
        <f t="shared" si="129"/>
        <v>2</v>
      </c>
      <c r="V1201" s="343">
        <f t="shared" si="130"/>
        <v>52</v>
      </c>
      <c r="W1201" s="347">
        <f t="shared" si="131"/>
        <v>-25</v>
      </c>
      <c r="X1201" s="348" t="s">
        <v>1544</v>
      </c>
      <c r="Y1201" s="348" t="s">
        <v>1544</v>
      </c>
      <c r="Z1201" s="319" t="s">
        <v>1557</v>
      </c>
      <c r="AA1201" s="295">
        <f t="shared" si="79"/>
        <v>21.635601000000001</v>
      </c>
      <c r="AB1201" s="305">
        <v>21635601</v>
      </c>
      <c r="AC1201" s="305">
        <v>62524260</v>
      </c>
      <c r="AD1201" s="295">
        <f t="shared" si="137"/>
        <v>133.201324</v>
      </c>
      <c r="AE1201" s="315">
        <v>133201324</v>
      </c>
      <c r="AF1201" s="298">
        <f t="shared" si="135"/>
        <v>0.36059334999999998</v>
      </c>
      <c r="AG1201" s="304"/>
      <c r="AH1201" s="304"/>
      <c r="AI1201" s="307" t="s">
        <v>2790</v>
      </c>
      <c r="AJ1201" s="304"/>
    </row>
    <row r="1202" spans="1:36">
      <c r="A1202" s="352" t="s">
        <v>2860</v>
      </c>
      <c r="B1202" s="315">
        <f t="shared" si="133"/>
        <v>187.252703</v>
      </c>
      <c r="C1202" s="326">
        <f t="shared" si="87"/>
        <v>3.1208783833333333</v>
      </c>
      <c r="D1202" s="294">
        <f t="shared" si="2"/>
        <v>3.1208783833333333</v>
      </c>
      <c r="E1202" s="295">
        <v>60</v>
      </c>
      <c r="F1202" s="296">
        <f t="shared" si="74"/>
        <v>123.85270300000001</v>
      </c>
      <c r="G1202" s="297">
        <f t="shared" si="4"/>
        <v>0.66142010777809712</v>
      </c>
      <c r="H1202" s="296">
        <f t="shared" si="5"/>
        <v>63.4</v>
      </c>
      <c r="I1202" s="298">
        <f t="shared" si="125"/>
        <v>0.33857989222190293</v>
      </c>
      <c r="J1202" s="315">
        <f t="shared" si="136"/>
        <v>187252703</v>
      </c>
      <c r="K1202" s="311">
        <v>2016</v>
      </c>
      <c r="L1202" s="300" t="s">
        <v>18</v>
      </c>
      <c r="M1202" s="345"/>
      <c r="N1202" s="345"/>
      <c r="O1202" s="345"/>
      <c r="P1202" s="345">
        <v>85</v>
      </c>
      <c r="Q1202" s="311">
        <v>74</v>
      </c>
      <c r="R1202" s="354">
        <f t="shared" si="128"/>
        <v>79.5</v>
      </c>
      <c r="S1202" s="311">
        <v>87</v>
      </c>
      <c r="T1202" s="311">
        <v>78</v>
      </c>
      <c r="U1202" s="305">
        <f t="shared" si="129"/>
        <v>9</v>
      </c>
      <c r="V1202" s="343">
        <f t="shared" si="130"/>
        <v>82.5</v>
      </c>
      <c r="W1202" s="347">
        <f t="shared" si="131"/>
        <v>-3</v>
      </c>
      <c r="X1202" s="348" t="s">
        <v>1554</v>
      </c>
      <c r="Y1202" s="348" t="s">
        <v>1554</v>
      </c>
      <c r="Z1202" s="313" t="s">
        <v>1536</v>
      </c>
      <c r="AA1202" s="295">
        <f t="shared" si="79"/>
        <v>35.028300999999999</v>
      </c>
      <c r="AB1202" s="305">
        <v>35028301</v>
      </c>
      <c r="AC1202" s="305">
        <v>123852703</v>
      </c>
      <c r="AD1202" s="295">
        <f t="shared" si="137"/>
        <v>63.4</v>
      </c>
      <c r="AE1202" s="315">
        <v>63400000</v>
      </c>
      <c r="AF1202" s="298">
        <f t="shared" si="135"/>
        <v>0.58380501666666662</v>
      </c>
      <c r="AG1202" s="304"/>
      <c r="AH1202" s="304"/>
      <c r="AI1202" s="307" t="s">
        <v>2861</v>
      </c>
      <c r="AJ1202" s="304"/>
    </row>
    <row r="1203" spans="1:36">
      <c r="A1203" s="352" t="s">
        <v>3371</v>
      </c>
      <c r="B1203" s="315">
        <f t="shared" si="133"/>
        <v>136.480086</v>
      </c>
      <c r="C1203" s="326">
        <f t="shared" si="87"/>
        <v>2.2746681</v>
      </c>
      <c r="D1203" s="294">
        <f t="shared" si="2"/>
        <v>2.2746681</v>
      </c>
      <c r="E1203" s="295">
        <v>60</v>
      </c>
      <c r="F1203" s="296">
        <f t="shared" si="74"/>
        <v>54.826161999999997</v>
      </c>
      <c r="G1203" s="297">
        <f t="shared" si="4"/>
        <v>0.40171547078304154</v>
      </c>
      <c r="H1203" s="296">
        <f t="shared" si="5"/>
        <v>81.653923999999989</v>
      </c>
      <c r="I1203" s="298">
        <f t="shared" si="125"/>
        <v>0.59828452921695841</v>
      </c>
      <c r="J1203" s="315">
        <f t="shared" si="136"/>
        <v>136480086</v>
      </c>
      <c r="K1203" s="311">
        <v>2016</v>
      </c>
      <c r="L1203" s="300" t="s">
        <v>18</v>
      </c>
      <c r="M1203" s="345"/>
      <c r="N1203" s="345"/>
      <c r="O1203" s="345"/>
      <c r="P1203" s="345">
        <v>38</v>
      </c>
      <c r="Q1203" s="311">
        <v>47</v>
      </c>
      <c r="R1203" s="354">
        <f t="shared" si="128"/>
        <v>42.5</v>
      </c>
      <c r="S1203" s="311">
        <v>49</v>
      </c>
      <c r="T1203" s="311">
        <v>55</v>
      </c>
      <c r="U1203" s="305">
        <f t="shared" si="129"/>
        <v>-6</v>
      </c>
      <c r="V1203" s="343">
        <f t="shared" si="130"/>
        <v>52</v>
      </c>
      <c r="W1203" s="347">
        <f t="shared" si="131"/>
        <v>-9.5</v>
      </c>
      <c r="X1203" s="348" t="s">
        <v>1544</v>
      </c>
      <c r="Y1203" s="348" t="s">
        <v>1544</v>
      </c>
      <c r="Z1203" s="319" t="s">
        <v>1557</v>
      </c>
      <c r="AA1203" s="295">
        <f t="shared" si="79"/>
        <v>22.872489999999999</v>
      </c>
      <c r="AB1203" s="305">
        <v>22872490</v>
      </c>
      <c r="AC1203" s="305">
        <v>54826162</v>
      </c>
      <c r="AD1203" s="295">
        <f t="shared" si="137"/>
        <v>81.653924000000004</v>
      </c>
      <c r="AE1203" s="315">
        <v>81653924</v>
      </c>
      <c r="AF1203" s="298">
        <f t="shared" si="135"/>
        <v>0.38120816666666668</v>
      </c>
      <c r="AG1203" s="304"/>
      <c r="AH1203" s="304"/>
      <c r="AI1203" s="307" t="s">
        <v>3372</v>
      </c>
      <c r="AJ1203" s="304"/>
    </row>
    <row r="1204" spans="1:36">
      <c r="A1204" s="352" t="s">
        <v>4246</v>
      </c>
      <c r="B1204" s="315">
        <f t="shared" si="133"/>
        <v>69.377306000000004</v>
      </c>
      <c r="C1204" s="326">
        <f t="shared" si="87"/>
        <v>1.1562884333333334</v>
      </c>
      <c r="D1204" s="294">
        <f t="shared" si="2"/>
        <v>1.1562884333333334</v>
      </c>
      <c r="E1204" s="295">
        <v>60</v>
      </c>
      <c r="F1204" s="296">
        <f t="shared" si="74"/>
        <v>47.905442999999998</v>
      </c>
      <c r="G1204" s="297">
        <f t="shared" si="4"/>
        <v>0.69050595593896358</v>
      </c>
      <c r="H1204" s="296">
        <f t="shared" si="5"/>
        <v>21.471862999999999</v>
      </c>
      <c r="I1204" s="298">
        <f t="shared" si="125"/>
        <v>0.30949404406103631</v>
      </c>
      <c r="J1204" s="315">
        <f t="shared" si="136"/>
        <v>69377306</v>
      </c>
      <c r="K1204" s="311">
        <v>2016</v>
      </c>
      <c r="L1204" s="300" t="s">
        <v>18</v>
      </c>
      <c r="M1204" s="345"/>
      <c r="N1204" s="345"/>
      <c r="O1204" s="345"/>
      <c r="P1204" s="345">
        <v>97</v>
      </c>
      <c r="Q1204" s="311">
        <v>84</v>
      </c>
      <c r="R1204" s="354">
        <f t="shared" si="128"/>
        <v>90.5</v>
      </c>
      <c r="S1204" s="311">
        <v>87</v>
      </c>
      <c r="T1204" s="311">
        <v>81</v>
      </c>
      <c r="U1204" s="305">
        <f t="shared" si="129"/>
        <v>6</v>
      </c>
      <c r="V1204" s="311">
        <f t="shared" si="130"/>
        <v>84</v>
      </c>
      <c r="W1204" s="347">
        <f t="shared" si="131"/>
        <v>6.5</v>
      </c>
      <c r="X1204" s="348" t="s">
        <v>1608</v>
      </c>
      <c r="Y1204" s="348" t="s">
        <v>1608</v>
      </c>
      <c r="Z1204" s="319" t="s">
        <v>1547</v>
      </c>
      <c r="AA1204" s="295">
        <f t="shared" si="79"/>
        <v>12.608371999999999</v>
      </c>
      <c r="AB1204" s="305">
        <v>12608372</v>
      </c>
      <c r="AC1204" s="305">
        <v>47905443</v>
      </c>
      <c r="AD1204" s="295">
        <f t="shared" si="137"/>
        <v>21.471862999999999</v>
      </c>
      <c r="AE1204" s="315">
        <v>21471863</v>
      </c>
      <c r="AF1204" s="298">
        <f t="shared" si="135"/>
        <v>0.21013953333333332</v>
      </c>
      <c r="AG1204" s="304"/>
      <c r="AH1204" s="304"/>
      <c r="AI1204" s="307" t="s">
        <v>4247</v>
      </c>
      <c r="AJ1204" s="304"/>
    </row>
    <row r="1205" spans="1:36">
      <c r="A1205" s="352" t="s">
        <v>3436</v>
      </c>
      <c r="B1205" s="315">
        <f t="shared" si="133"/>
        <v>141.64321200000001</v>
      </c>
      <c r="C1205" s="326">
        <f t="shared" si="87"/>
        <v>2.1791263384615385</v>
      </c>
      <c r="D1205" s="294">
        <f t="shared" si="2"/>
        <v>2.1791263384615385</v>
      </c>
      <c r="E1205" s="295">
        <v>65</v>
      </c>
      <c r="F1205" s="296">
        <f t="shared" si="74"/>
        <v>75.799397999999997</v>
      </c>
      <c r="G1205" s="297">
        <f t="shared" si="4"/>
        <v>0.53514317368064201</v>
      </c>
      <c r="H1205" s="296">
        <f t="shared" si="5"/>
        <v>65.843814000000009</v>
      </c>
      <c r="I1205" s="298">
        <f t="shared" si="125"/>
        <v>0.46485682631935799</v>
      </c>
      <c r="J1205" s="315">
        <f t="shared" si="136"/>
        <v>141643212</v>
      </c>
      <c r="K1205" s="311">
        <v>2016</v>
      </c>
      <c r="L1205" s="300" t="s">
        <v>18</v>
      </c>
      <c r="M1205" s="345"/>
      <c r="N1205" s="345"/>
      <c r="O1205" s="345"/>
      <c r="P1205" s="345">
        <v>86</v>
      </c>
      <c r="Q1205" s="311">
        <v>71</v>
      </c>
      <c r="R1205" s="354">
        <f t="shared" si="128"/>
        <v>78.5</v>
      </c>
      <c r="S1205" s="311">
        <v>78</v>
      </c>
      <c r="T1205" s="311">
        <v>67</v>
      </c>
      <c r="U1205" s="305">
        <f t="shared" si="129"/>
        <v>11</v>
      </c>
      <c r="V1205" s="343">
        <f t="shared" si="130"/>
        <v>72.5</v>
      </c>
      <c r="W1205" s="347">
        <f t="shared" si="131"/>
        <v>6</v>
      </c>
      <c r="X1205" s="348" t="s">
        <v>1608</v>
      </c>
      <c r="Y1205" s="348" t="s">
        <v>1608</v>
      </c>
      <c r="Z1205" s="313" t="s">
        <v>1574</v>
      </c>
      <c r="AA1205" s="295">
        <f t="shared" si="79"/>
        <v>21.514095000000001</v>
      </c>
      <c r="AB1205" s="305">
        <v>21514095</v>
      </c>
      <c r="AC1205" s="305">
        <v>75799398</v>
      </c>
      <c r="AD1205" s="295">
        <f t="shared" si="137"/>
        <v>65.843813999999995</v>
      </c>
      <c r="AE1205" s="315">
        <v>65843814</v>
      </c>
      <c r="AF1205" s="298">
        <f t="shared" si="135"/>
        <v>0.33098607692307691</v>
      </c>
      <c r="AG1205" s="304"/>
      <c r="AH1205" s="304"/>
      <c r="AI1205" s="307" t="s">
        <v>3437</v>
      </c>
      <c r="AJ1205" s="304"/>
    </row>
    <row r="1206" spans="1:36">
      <c r="A1206" s="314" t="s">
        <v>4915</v>
      </c>
      <c r="B1206" s="315">
        <f t="shared" si="133"/>
        <v>8.9056440000000006</v>
      </c>
      <c r="C1206" s="326">
        <f t="shared" si="87"/>
        <v>0.1370099076923077</v>
      </c>
      <c r="D1206" s="294">
        <f t="shared" si="2"/>
        <v>0.1370099076923077</v>
      </c>
      <c r="E1206" s="295">
        <v>65</v>
      </c>
      <c r="F1206" s="295">
        <f t="shared" si="74"/>
        <v>5.6056439999999998</v>
      </c>
      <c r="G1206" s="297">
        <f t="shared" si="4"/>
        <v>0.62944847110439173</v>
      </c>
      <c r="H1206" s="296">
        <f t="shared" si="5"/>
        <v>3.3000000000000003</v>
      </c>
      <c r="I1206" s="298">
        <f t="shared" si="125"/>
        <v>0.37055152889560822</v>
      </c>
      <c r="J1206" s="315">
        <f t="shared" si="136"/>
        <v>8905644</v>
      </c>
      <c r="K1206" s="302">
        <v>2016</v>
      </c>
      <c r="L1206" s="300" t="s">
        <v>18</v>
      </c>
      <c r="M1206" s="316"/>
      <c r="N1206" s="316"/>
      <c r="O1206" s="316"/>
      <c r="P1206" s="316">
        <v>37</v>
      </c>
      <c r="Q1206" s="302">
        <v>51</v>
      </c>
      <c r="R1206" s="354">
        <f t="shared" si="128"/>
        <v>44</v>
      </c>
      <c r="S1206" s="302">
        <v>63</v>
      </c>
      <c r="T1206" s="302">
        <v>73</v>
      </c>
      <c r="U1206" s="305">
        <f t="shared" si="129"/>
        <v>-10</v>
      </c>
      <c r="V1206" s="311">
        <f t="shared" si="130"/>
        <v>68</v>
      </c>
      <c r="W1206" s="347">
        <f t="shared" si="131"/>
        <v>-24</v>
      </c>
      <c r="X1206" s="313" t="s">
        <v>3720</v>
      </c>
      <c r="Y1206" s="313" t="s">
        <v>3720</v>
      </c>
      <c r="Z1206" s="313" t="s">
        <v>1541</v>
      </c>
      <c r="AA1206" s="295">
        <f t="shared" si="79"/>
        <v>3.3335999999999998E-2</v>
      </c>
      <c r="AB1206" s="315">
        <v>33336</v>
      </c>
      <c r="AC1206" s="315">
        <v>5605644</v>
      </c>
      <c r="AD1206" s="295">
        <f t="shared" si="137"/>
        <v>3.3</v>
      </c>
      <c r="AE1206" s="315">
        <v>3300000</v>
      </c>
      <c r="AF1206" s="298">
        <f t="shared" si="135"/>
        <v>5.1286153846153847E-4</v>
      </c>
      <c r="AG1206" s="304"/>
      <c r="AH1206" s="304"/>
      <c r="AI1206" s="304"/>
      <c r="AJ1206" s="304"/>
    </row>
    <row r="1207" spans="1:36">
      <c r="A1207" s="352" t="s">
        <v>3207</v>
      </c>
      <c r="B1207" s="315">
        <f t="shared" si="133"/>
        <v>175.27589</v>
      </c>
      <c r="C1207" s="326">
        <f t="shared" si="87"/>
        <v>2.5039412857142858</v>
      </c>
      <c r="D1207" s="294">
        <f t="shared" si="2"/>
        <v>2.5039412857142858</v>
      </c>
      <c r="E1207" s="295">
        <v>70</v>
      </c>
      <c r="F1207" s="296">
        <f t="shared" si="74"/>
        <v>70.775890000000004</v>
      </c>
      <c r="G1207" s="297">
        <f t="shared" si="4"/>
        <v>0.40379706530088083</v>
      </c>
      <c r="H1207" s="296">
        <f t="shared" si="5"/>
        <v>104.5</v>
      </c>
      <c r="I1207" s="298">
        <f t="shared" si="125"/>
        <v>0.59620293469911922</v>
      </c>
      <c r="J1207" s="315">
        <f t="shared" si="136"/>
        <v>175275890</v>
      </c>
      <c r="K1207" s="311">
        <v>2016</v>
      </c>
      <c r="L1207" s="300" t="s">
        <v>18</v>
      </c>
      <c r="M1207" s="345"/>
      <c r="N1207" s="345"/>
      <c r="O1207" s="345"/>
      <c r="P1207" s="345">
        <v>63</v>
      </c>
      <c r="Q1207" s="311">
        <v>56</v>
      </c>
      <c r="R1207" s="354">
        <f t="shared" si="128"/>
        <v>59.5</v>
      </c>
      <c r="S1207" s="311">
        <v>68</v>
      </c>
      <c r="T1207" s="311">
        <v>61</v>
      </c>
      <c r="U1207" s="305">
        <f t="shared" si="129"/>
        <v>7</v>
      </c>
      <c r="V1207" s="343">
        <f t="shared" si="130"/>
        <v>64.5</v>
      </c>
      <c r="W1207" s="347">
        <f t="shared" si="131"/>
        <v>-5</v>
      </c>
      <c r="X1207" s="348" t="s">
        <v>1608</v>
      </c>
      <c r="Y1207" s="348" t="s">
        <v>1608</v>
      </c>
      <c r="Z1207" s="319" t="s">
        <v>1547</v>
      </c>
      <c r="AA1207" s="295">
        <f t="shared" si="79"/>
        <v>21.311406999999999</v>
      </c>
      <c r="AB1207" s="305">
        <v>21311407</v>
      </c>
      <c r="AC1207" s="305">
        <v>70775890</v>
      </c>
      <c r="AD1207" s="295">
        <f t="shared" si="137"/>
        <v>104.5</v>
      </c>
      <c r="AE1207" s="315">
        <v>104500000</v>
      </c>
      <c r="AF1207" s="298">
        <f t="shared" si="135"/>
        <v>0.3044486714285714</v>
      </c>
      <c r="AG1207" s="304"/>
      <c r="AH1207" s="304"/>
      <c r="AI1207" s="307" t="s">
        <v>3208</v>
      </c>
      <c r="AJ1207" s="304"/>
    </row>
    <row r="1208" spans="1:36">
      <c r="A1208" s="344" t="s">
        <v>958</v>
      </c>
      <c r="B1208" s="315">
        <f t="shared" si="133"/>
        <v>349.71930500000002</v>
      </c>
      <c r="C1208" s="326">
        <f t="shared" si="87"/>
        <v>4.7906754109589045</v>
      </c>
      <c r="D1208" s="294">
        <f t="shared" si="2"/>
        <v>4.7906754109589045</v>
      </c>
      <c r="E1208" s="295">
        <v>73</v>
      </c>
      <c r="F1208" s="296">
        <f t="shared" si="74"/>
        <v>107.509366</v>
      </c>
      <c r="G1208" s="297">
        <f t="shared" si="4"/>
        <v>0.30741616051192827</v>
      </c>
      <c r="H1208" s="296">
        <f t="shared" si="5"/>
        <v>242.20993899999999</v>
      </c>
      <c r="I1208" s="298">
        <f t="shared" si="125"/>
        <v>0.69258383948807167</v>
      </c>
      <c r="J1208" s="315">
        <f t="shared" si="136"/>
        <v>349719305</v>
      </c>
      <c r="K1208" s="311">
        <v>2016</v>
      </c>
      <c r="L1208" s="300" t="s">
        <v>18</v>
      </c>
      <c r="M1208" s="345"/>
      <c r="N1208" s="345"/>
      <c r="O1208" s="345"/>
      <c r="P1208" s="345">
        <v>43</v>
      </c>
      <c r="Q1208" s="311">
        <v>43</v>
      </c>
      <c r="R1208" s="354">
        <f t="shared" si="128"/>
        <v>43</v>
      </c>
      <c r="S1208" s="311">
        <v>48</v>
      </c>
      <c r="T1208" s="311">
        <v>64</v>
      </c>
      <c r="U1208" s="305">
        <f t="shared" si="129"/>
        <v>-16</v>
      </c>
      <c r="V1208" s="311">
        <f t="shared" si="130"/>
        <v>56</v>
      </c>
      <c r="W1208" s="347">
        <f t="shared" si="131"/>
        <v>-13</v>
      </c>
      <c r="X1208" s="348" t="s">
        <v>1608</v>
      </c>
      <c r="Y1208" s="348" t="s">
        <v>1608</v>
      </c>
      <c r="Z1208" s="319" t="s">
        <v>1541</v>
      </c>
      <c r="AA1208" s="295">
        <f t="shared" si="79"/>
        <v>38.155177000000002</v>
      </c>
      <c r="AB1208" s="305">
        <v>38155177</v>
      </c>
      <c r="AC1208" s="305">
        <v>107509366</v>
      </c>
      <c r="AD1208" s="295">
        <f t="shared" si="137"/>
        <v>242.20993899999999</v>
      </c>
      <c r="AE1208" s="315">
        <v>242209939</v>
      </c>
      <c r="AF1208" s="298">
        <f t="shared" si="135"/>
        <v>0.52267365753424655</v>
      </c>
      <c r="AG1208" s="304"/>
      <c r="AH1208" s="304"/>
      <c r="AI1208" s="307" t="s">
        <v>2271</v>
      </c>
      <c r="AJ1208" s="304"/>
    </row>
    <row r="1209" spans="1:36">
      <c r="A1209" s="344" t="s">
        <v>1168</v>
      </c>
      <c r="B1209" s="315">
        <f t="shared" si="133"/>
        <v>872.752476</v>
      </c>
      <c r="C1209" s="326">
        <f t="shared" si="87"/>
        <v>11.63669968</v>
      </c>
      <c r="D1209" s="294">
        <f t="shared" si="2"/>
        <v>11.63669968</v>
      </c>
      <c r="E1209" s="295">
        <v>75</v>
      </c>
      <c r="F1209" s="296">
        <f t="shared" si="74"/>
        <v>367.226855</v>
      </c>
      <c r="G1209" s="297">
        <f t="shared" si="4"/>
        <v>0.42076862008237947</v>
      </c>
      <c r="H1209" s="296">
        <f t="shared" si="5"/>
        <v>505.525621</v>
      </c>
      <c r="I1209" s="298">
        <f t="shared" si="125"/>
        <v>0.57923137991762053</v>
      </c>
      <c r="J1209" s="315">
        <f t="shared" si="136"/>
        <v>872752476</v>
      </c>
      <c r="K1209" s="311">
        <v>2016</v>
      </c>
      <c r="L1209" s="300" t="s">
        <v>18</v>
      </c>
      <c r="M1209" s="345"/>
      <c r="N1209" s="345"/>
      <c r="O1209" s="345"/>
      <c r="P1209" s="345">
        <v>74</v>
      </c>
      <c r="Q1209" s="311">
        <v>61</v>
      </c>
      <c r="R1209" s="354">
        <f t="shared" si="128"/>
        <v>67.5</v>
      </c>
      <c r="S1209" s="311">
        <v>64</v>
      </c>
      <c r="T1209" s="311">
        <v>60</v>
      </c>
      <c r="U1209" s="305">
        <f t="shared" si="129"/>
        <v>4</v>
      </c>
      <c r="V1209" s="311">
        <f t="shared" si="130"/>
        <v>62</v>
      </c>
      <c r="W1209" s="347">
        <f t="shared" si="131"/>
        <v>5.5</v>
      </c>
      <c r="X1209" s="348" t="s">
        <v>1608</v>
      </c>
      <c r="Y1209" s="348" t="s">
        <v>1608</v>
      </c>
      <c r="Z1209" s="319" t="s">
        <v>1547</v>
      </c>
      <c r="AA1209" s="295">
        <f t="shared" si="79"/>
        <v>104.35290500000001</v>
      </c>
      <c r="AB1209" s="305">
        <v>104352905</v>
      </c>
      <c r="AC1209" s="305">
        <v>367226855</v>
      </c>
      <c r="AD1209" s="295">
        <f t="shared" si="137"/>
        <v>505.525621</v>
      </c>
      <c r="AE1209" s="315">
        <v>505525621</v>
      </c>
      <c r="AF1209" s="298">
        <f t="shared" si="135"/>
        <v>1.3913720666666667</v>
      </c>
      <c r="AG1209" s="304"/>
      <c r="AH1209" s="304"/>
      <c r="AI1209" s="307" t="s">
        <v>1732</v>
      </c>
      <c r="AJ1209" s="304"/>
    </row>
    <row r="1210" spans="1:36">
      <c r="A1210" s="314" t="s">
        <v>844</v>
      </c>
      <c r="B1210" s="315">
        <f t="shared" si="133"/>
        <v>290.74317000000002</v>
      </c>
      <c r="C1210" s="326">
        <f t="shared" si="87"/>
        <v>3.8765756000000002</v>
      </c>
      <c r="D1210" s="294">
        <f t="shared" si="2"/>
        <v>3.8765756000000002</v>
      </c>
      <c r="E1210" s="295">
        <v>75</v>
      </c>
      <c r="F1210" s="295">
        <f t="shared" si="74"/>
        <v>187.03730999999999</v>
      </c>
      <c r="G1210" s="297">
        <f t="shared" si="4"/>
        <v>0.6433076656624469</v>
      </c>
      <c r="H1210" s="296">
        <f t="shared" si="5"/>
        <v>103.70586000000002</v>
      </c>
      <c r="I1210" s="298">
        <f t="shared" si="125"/>
        <v>0.35669233433755299</v>
      </c>
      <c r="J1210" s="315">
        <f t="shared" si="136"/>
        <v>290743170</v>
      </c>
      <c r="K1210" s="302">
        <v>2016</v>
      </c>
      <c r="L1210" s="300" t="s">
        <v>18</v>
      </c>
      <c r="M1210" s="316"/>
      <c r="N1210" s="316"/>
      <c r="O1210" s="316"/>
      <c r="P1210" s="316">
        <v>69</v>
      </c>
      <c r="Q1210" s="302">
        <v>59</v>
      </c>
      <c r="R1210" s="354">
        <f t="shared" si="128"/>
        <v>64</v>
      </c>
      <c r="S1210" s="302">
        <v>75</v>
      </c>
      <c r="T1210" s="302">
        <v>52</v>
      </c>
      <c r="U1210" s="305">
        <f t="shared" si="129"/>
        <v>23</v>
      </c>
      <c r="V1210" s="343">
        <f t="shared" si="130"/>
        <v>63.5</v>
      </c>
      <c r="W1210" s="347">
        <f t="shared" si="131"/>
        <v>0.5</v>
      </c>
      <c r="X1210" s="313" t="s">
        <v>1579</v>
      </c>
      <c r="Y1210" s="313" t="s">
        <v>1579</v>
      </c>
      <c r="Z1210" s="319" t="s">
        <v>1547</v>
      </c>
      <c r="AA1210" s="295">
        <f t="shared" si="79"/>
        <v>35.258144999999999</v>
      </c>
      <c r="AB1210" s="315">
        <v>35258145</v>
      </c>
      <c r="AC1210" s="315">
        <v>187037310</v>
      </c>
      <c r="AD1210" s="295">
        <f t="shared" si="137"/>
        <v>103.70586</v>
      </c>
      <c r="AE1210" s="315">
        <v>103705860</v>
      </c>
      <c r="AF1210" s="298">
        <f t="shared" si="135"/>
        <v>0.47010859999999999</v>
      </c>
      <c r="AG1210" s="304"/>
      <c r="AH1210" s="304"/>
      <c r="AI1210" s="307" t="s">
        <v>2529</v>
      </c>
      <c r="AJ1210" s="304"/>
    </row>
    <row r="1211" spans="1:36">
      <c r="A1211" s="352" t="s">
        <v>3018</v>
      </c>
      <c r="B1211" s="315">
        <f t="shared" si="133"/>
        <v>210.42861600000001</v>
      </c>
      <c r="C1211" s="326">
        <f t="shared" si="87"/>
        <v>2.80571488</v>
      </c>
      <c r="D1211" s="294">
        <f t="shared" si="2"/>
        <v>2.80571488</v>
      </c>
      <c r="E1211" s="295">
        <v>75</v>
      </c>
      <c r="F1211" s="296">
        <f t="shared" si="74"/>
        <v>31.847432000000001</v>
      </c>
      <c r="G1211" s="297">
        <f t="shared" si="4"/>
        <v>0.15134553752898322</v>
      </c>
      <c r="H1211" s="296">
        <f t="shared" si="5"/>
        <v>178.58118400000001</v>
      </c>
      <c r="I1211" s="298">
        <f t="shared" si="125"/>
        <v>0.84865446247101672</v>
      </c>
      <c r="J1211" s="315">
        <f t="shared" si="136"/>
        <v>210428616</v>
      </c>
      <c r="K1211" s="311">
        <v>2016</v>
      </c>
      <c r="L1211" s="300" t="s">
        <v>18</v>
      </c>
      <c r="M1211" s="345"/>
      <c r="N1211" s="345"/>
      <c r="O1211" s="345"/>
      <c r="P1211" s="345">
        <v>20</v>
      </c>
      <c r="Q1211" s="311">
        <v>42</v>
      </c>
      <c r="R1211" s="354">
        <f t="shared" si="128"/>
        <v>31</v>
      </c>
      <c r="S1211" s="311">
        <v>41</v>
      </c>
      <c r="T1211" s="311">
        <v>56</v>
      </c>
      <c r="U1211" s="305">
        <f t="shared" si="129"/>
        <v>-15</v>
      </c>
      <c r="V1211" s="311">
        <f t="shared" si="130"/>
        <v>48.5</v>
      </c>
      <c r="W1211" s="347">
        <f t="shared" si="131"/>
        <v>-17.5</v>
      </c>
      <c r="X1211" s="319" t="s">
        <v>1534</v>
      </c>
      <c r="Y1211" s="319" t="s">
        <v>1534</v>
      </c>
      <c r="Z1211" s="319" t="s">
        <v>1541</v>
      </c>
      <c r="AA1211" s="295">
        <f t="shared" si="79"/>
        <v>14.860424999999999</v>
      </c>
      <c r="AB1211" s="305">
        <v>14860425</v>
      </c>
      <c r="AC1211" s="305">
        <v>31847432</v>
      </c>
      <c r="AD1211" s="295">
        <f t="shared" si="137"/>
        <v>178.58118400000001</v>
      </c>
      <c r="AE1211" s="315">
        <v>178581184</v>
      </c>
      <c r="AF1211" s="298">
        <f t="shared" si="135"/>
        <v>0.19813900000000001</v>
      </c>
      <c r="AG1211" s="304"/>
      <c r="AH1211" s="304"/>
      <c r="AI1211" s="307" t="s">
        <v>3019</v>
      </c>
      <c r="AJ1211" s="304"/>
    </row>
    <row r="1212" spans="1:36">
      <c r="A1212" s="352" t="s">
        <v>4633</v>
      </c>
      <c r="B1212" s="315">
        <f t="shared" si="133"/>
        <v>52.099089999999997</v>
      </c>
      <c r="C1212" s="326">
        <f t="shared" si="87"/>
        <v>0.65123862499999996</v>
      </c>
      <c r="D1212" s="294">
        <f t="shared" si="2"/>
        <v>0.65123862499999996</v>
      </c>
      <c r="E1212" s="295">
        <v>80</v>
      </c>
      <c r="F1212" s="296">
        <f t="shared" si="74"/>
        <v>27.569558000000001</v>
      </c>
      <c r="G1212" s="297">
        <f t="shared" si="4"/>
        <v>0.52917542321756483</v>
      </c>
      <c r="H1212" s="296">
        <f t="shared" si="5"/>
        <v>24.529532</v>
      </c>
      <c r="I1212" s="298">
        <f t="shared" si="125"/>
        <v>0.47082457678243517</v>
      </c>
      <c r="J1212" s="315">
        <f t="shared" si="136"/>
        <v>52099090</v>
      </c>
      <c r="K1212" s="311">
        <v>2016</v>
      </c>
      <c r="L1212" s="300" t="s">
        <v>18</v>
      </c>
      <c r="M1212" s="345"/>
      <c r="N1212" s="345"/>
      <c r="O1212" s="345"/>
      <c r="P1212" s="345">
        <v>63</v>
      </c>
      <c r="Q1212" s="311">
        <v>58</v>
      </c>
      <c r="R1212" s="354">
        <f t="shared" si="128"/>
        <v>60.5</v>
      </c>
      <c r="S1212" s="311">
        <v>66</v>
      </c>
      <c r="T1212" s="311">
        <v>66</v>
      </c>
      <c r="U1212" s="305">
        <f t="shared" si="129"/>
        <v>0</v>
      </c>
      <c r="V1212" s="311">
        <f t="shared" si="130"/>
        <v>66</v>
      </c>
      <c r="W1212" s="347">
        <f t="shared" si="131"/>
        <v>-5.5</v>
      </c>
      <c r="X1212" s="319" t="s">
        <v>1534</v>
      </c>
      <c r="Y1212" s="319" t="s">
        <v>1534</v>
      </c>
      <c r="Z1212" s="319" t="s">
        <v>1536</v>
      </c>
      <c r="AA1212" s="295">
        <f t="shared" si="79"/>
        <v>10.288932000000001</v>
      </c>
      <c r="AB1212" s="305">
        <v>10288932</v>
      </c>
      <c r="AC1212" s="305">
        <v>27569558</v>
      </c>
      <c r="AD1212" s="295">
        <f t="shared" si="137"/>
        <v>24.529532</v>
      </c>
      <c r="AE1212" s="315">
        <v>24529532</v>
      </c>
      <c r="AF1212" s="298">
        <f t="shared" si="135"/>
        <v>0.12861164999999999</v>
      </c>
      <c r="AG1212" s="304"/>
      <c r="AH1212" s="304"/>
      <c r="AI1212" s="307" t="s">
        <v>4634</v>
      </c>
      <c r="AJ1212" s="304"/>
    </row>
    <row r="1213" spans="1:36">
      <c r="A1213" s="314" t="s">
        <v>4363</v>
      </c>
      <c r="B1213" s="315">
        <f t="shared" si="133"/>
        <v>88.603221000000005</v>
      </c>
      <c r="C1213" s="326">
        <f t="shared" si="87"/>
        <v>1.0423908352941178</v>
      </c>
      <c r="D1213" s="294">
        <f t="shared" si="2"/>
        <v>1.0423908352941178</v>
      </c>
      <c r="E1213" s="295">
        <v>85</v>
      </c>
      <c r="F1213" s="295">
        <f t="shared" si="74"/>
        <v>39.675535000000004</v>
      </c>
      <c r="G1213" s="297">
        <f t="shared" si="4"/>
        <v>0.44778885634417287</v>
      </c>
      <c r="H1213" s="296">
        <f t="shared" si="5"/>
        <v>48.927686000000001</v>
      </c>
      <c r="I1213" s="298">
        <f t="shared" si="125"/>
        <v>0.55221114365582713</v>
      </c>
      <c r="J1213" s="315">
        <f t="shared" si="136"/>
        <v>88603221</v>
      </c>
      <c r="K1213" s="302">
        <v>2016</v>
      </c>
      <c r="L1213" s="300" t="s">
        <v>18</v>
      </c>
      <c r="M1213" s="316"/>
      <c r="N1213" s="316"/>
      <c r="O1213" s="316"/>
      <c r="P1213" s="316">
        <v>61</v>
      </c>
      <c r="Q1213" s="302">
        <v>60</v>
      </c>
      <c r="R1213" s="354">
        <f t="shared" si="128"/>
        <v>60.5</v>
      </c>
      <c r="S1213" s="302">
        <v>68</v>
      </c>
      <c r="T1213" s="302">
        <v>63</v>
      </c>
      <c r="U1213" s="305">
        <f t="shared" si="129"/>
        <v>5</v>
      </c>
      <c r="V1213" s="343">
        <f t="shared" si="130"/>
        <v>65.5</v>
      </c>
      <c r="W1213" s="347">
        <f t="shared" si="131"/>
        <v>-5</v>
      </c>
      <c r="X1213" s="313" t="s">
        <v>1612</v>
      </c>
      <c r="Y1213" s="313" t="s">
        <v>4364</v>
      </c>
      <c r="Z1213" s="319" t="s">
        <v>1547</v>
      </c>
      <c r="AA1213" s="295">
        <f t="shared" si="79"/>
        <v>12.701743</v>
      </c>
      <c r="AB1213" s="315">
        <v>12701743</v>
      </c>
      <c r="AC1213" s="315">
        <v>39675535</v>
      </c>
      <c r="AD1213" s="295">
        <f t="shared" si="137"/>
        <v>48.927686000000001</v>
      </c>
      <c r="AE1213" s="315">
        <v>48927686</v>
      </c>
      <c r="AF1213" s="298">
        <f t="shared" si="135"/>
        <v>0.1494322705882353</v>
      </c>
      <c r="AG1213" s="304"/>
      <c r="AH1213" s="304"/>
      <c r="AI1213" s="307" t="s">
        <v>4365</v>
      </c>
      <c r="AJ1213" s="304"/>
    </row>
    <row r="1214" spans="1:36">
      <c r="A1214" s="352" t="s">
        <v>677</v>
      </c>
      <c r="B1214" s="315">
        <f t="shared" si="133"/>
        <v>334.89485100000002</v>
      </c>
      <c r="C1214" s="326">
        <f t="shared" si="87"/>
        <v>3.7210539000000002</v>
      </c>
      <c r="D1214" s="294">
        <f t="shared" si="2"/>
        <v>3.7210539000000002</v>
      </c>
      <c r="E1214" s="295">
        <v>90</v>
      </c>
      <c r="F1214" s="296">
        <f t="shared" si="74"/>
        <v>65.075540000000004</v>
      </c>
      <c r="G1214" s="297">
        <f t="shared" si="4"/>
        <v>0.19431633483071975</v>
      </c>
      <c r="H1214" s="296">
        <f t="shared" si="5"/>
        <v>269.81931100000003</v>
      </c>
      <c r="I1214" s="298">
        <f t="shared" si="125"/>
        <v>0.80568366516928025</v>
      </c>
      <c r="J1214" s="315">
        <f t="shared" si="136"/>
        <v>334894851</v>
      </c>
      <c r="K1214" s="311">
        <v>2016</v>
      </c>
      <c r="L1214" s="300" t="s">
        <v>18</v>
      </c>
      <c r="M1214" s="345"/>
      <c r="N1214" s="345"/>
      <c r="O1214" s="345"/>
      <c r="P1214" s="345">
        <v>34</v>
      </c>
      <c r="Q1214" s="311">
        <v>46</v>
      </c>
      <c r="R1214" s="354">
        <f t="shared" si="128"/>
        <v>40</v>
      </c>
      <c r="S1214" s="311">
        <v>55</v>
      </c>
      <c r="T1214" s="311">
        <v>64</v>
      </c>
      <c r="U1214" s="305">
        <f t="shared" si="129"/>
        <v>-9</v>
      </c>
      <c r="V1214" s="311">
        <f t="shared" si="130"/>
        <v>59.5</v>
      </c>
      <c r="W1214" s="347">
        <f t="shared" si="131"/>
        <v>-19.5</v>
      </c>
      <c r="X1214" s="319" t="s">
        <v>1534</v>
      </c>
      <c r="Y1214" s="319" t="s">
        <v>1534</v>
      </c>
      <c r="Z1214" s="319" t="s">
        <v>1557</v>
      </c>
      <c r="AA1214" s="295">
        <f t="shared" si="79"/>
        <v>22.383146</v>
      </c>
      <c r="AB1214" s="305">
        <v>22383146</v>
      </c>
      <c r="AC1214" s="305">
        <v>65075540</v>
      </c>
      <c r="AD1214" s="295">
        <f t="shared" si="137"/>
        <v>269.81931100000003</v>
      </c>
      <c r="AE1214" s="315">
        <v>269819311</v>
      </c>
      <c r="AF1214" s="298">
        <f t="shared" si="135"/>
        <v>0.24870162222222222</v>
      </c>
      <c r="AG1214" s="304"/>
      <c r="AH1214" s="304"/>
      <c r="AI1214" s="307" t="s">
        <v>2566</v>
      </c>
      <c r="AJ1214" s="304"/>
    </row>
    <row r="1215" spans="1:36">
      <c r="A1215" s="352" t="s">
        <v>3712</v>
      </c>
      <c r="B1215" s="315">
        <f t="shared" si="133"/>
        <v>160.38609700000001</v>
      </c>
      <c r="C1215" s="326">
        <f t="shared" si="87"/>
        <v>1.7820677444444446</v>
      </c>
      <c r="D1215" s="294">
        <f t="shared" si="2"/>
        <v>1.7820677444444446</v>
      </c>
      <c r="E1215" s="295">
        <v>90</v>
      </c>
      <c r="F1215" s="296">
        <f t="shared" si="74"/>
        <v>92.630454</v>
      </c>
      <c r="G1215" s="297">
        <f t="shared" si="4"/>
        <v>0.57754665605460798</v>
      </c>
      <c r="H1215" s="296">
        <f t="shared" si="5"/>
        <v>67.755643000000006</v>
      </c>
      <c r="I1215" s="298">
        <f t="shared" si="125"/>
        <v>0.42245334394539197</v>
      </c>
      <c r="J1215" s="315">
        <f t="shared" si="136"/>
        <v>160386097</v>
      </c>
      <c r="K1215" s="311">
        <v>2016</v>
      </c>
      <c r="L1215" s="300" t="s">
        <v>18</v>
      </c>
      <c r="M1215" s="345"/>
      <c r="N1215" s="345"/>
      <c r="O1215" s="345"/>
      <c r="P1215" s="345">
        <v>63</v>
      </c>
      <c r="Q1215" s="311">
        <v>54</v>
      </c>
      <c r="R1215" s="354">
        <f t="shared" si="128"/>
        <v>58.5</v>
      </c>
      <c r="S1215" s="311">
        <v>77</v>
      </c>
      <c r="T1215" s="311">
        <v>63</v>
      </c>
      <c r="U1215" s="305">
        <f t="shared" si="129"/>
        <v>14</v>
      </c>
      <c r="V1215" s="343">
        <f t="shared" si="130"/>
        <v>70</v>
      </c>
      <c r="W1215" s="347">
        <f t="shared" si="131"/>
        <v>-11.5</v>
      </c>
      <c r="X1215" s="319" t="s">
        <v>1609</v>
      </c>
      <c r="Y1215" s="319" t="s">
        <v>3713</v>
      </c>
      <c r="Z1215" s="313" t="s">
        <v>1574</v>
      </c>
      <c r="AA1215" s="295">
        <f t="shared" si="79"/>
        <v>34.703397000000002</v>
      </c>
      <c r="AB1215" s="305">
        <v>34703397</v>
      </c>
      <c r="AC1215" s="305">
        <v>92630454</v>
      </c>
      <c r="AD1215" s="295">
        <f t="shared" si="137"/>
        <v>67.755643000000006</v>
      </c>
      <c r="AE1215" s="315">
        <v>67755643</v>
      </c>
      <c r="AF1215" s="298">
        <f t="shared" si="135"/>
        <v>0.38559330000000003</v>
      </c>
      <c r="AG1215" s="304"/>
      <c r="AH1215" s="304"/>
      <c r="AI1215" s="307" t="s">
        <v>3714</v>
      </c>
      <c r="AJ1215" s="304"/>
    </row>
    <row r="1216" spans="1:36">
      <c r="A1216" s="352" t="s">
        <v>4459</v>
      </c>
      <c r="B1216" s="315">
        <f t="shared" si="133"/>
        <v>94.061311000000003</v>
      </c>
      <c r="C1216" s="326">
        <f t="shared" si="87"/>
        <v>0.94061311000000003</v>
      </c>
      <c r="D1216" s="294">
        <f t="shared" si="2"/>
        <v>0.94061311000000003</v>
      </c>
      <c r="E1216" s="295">
        <v>100</v>
      </c>
      <c r="F1216" s="296">
        <f t="shared" si="74"/>
        <v>26.410477</v>
      </c>
      <c r="G1216" s="297">
        <f t="shared" si="4"/>
        <v>0.28077938441661737</v>
      </c>
      <c r="H1216" s="296">
        <f t="shared" si="5"/>
        <v>67.650834000000003</v>
      </c>
      <c r="I1216" s="298">
        <f t="shared" si="125"/>
        <v>0.71922061558338268</v>
      </c>
      <c r="J1216" s="315">
        <f t="shared" si="136"/>
        <v>94061311</v>
      </c>
      <c r="K1216" s="311">
        <v>2016</v>
      </c>
      <c r="L1216" s="300" t="s">
        <v>18</v>
      </c>
      <c r="M1216" s="345"/>
      <c r="N1216" s="345"/>
      <c r="O1216" s="345"/>
      <c r="P1216" s="345">
        <v>25</v>
      </c>
      <c r="Q1216" s="311">
        <v>38</v>
      </c>
      <c r="R1216" s="354">
        <f t="shared" si="128"/>
        <v>31.5</v>
      </c>
      <c r="S1216" s="311">
        <v>61</v>
      </c>
      <c r="T1216" s="311">
        <v>45</v>
      </c>
      <c r="U1216" s="305">
        <f t="shared" si="129"/>
        <v>16</v>
      </c>
      <c r="V1216" s="343">
        <f t="shared" si="130"/>
        <v>53</v>
      </c>
      <c r="W1216" s="347">
        <f t="shared" si="131"/>
        <v>-21.5</v>
      </c>
      <c r="X1216" s="348" t="s">
        <v>1554</v>
      </c>
      <c r="Y1216" s="348" t="s">
        <v>1554</v>
      </c>
      <c r="Z1216" s="319" t="s">
        <v>1541</v>
      </c>
      <c r="AA1216" s="295">
        <f t="shared" si="79"/>
        <v>11.203815000000001</v>
      </c>
      <c r="AB1216" s="305">
        <v>11203815</v>
      </c>
      <c r="AC1216" s="305">
        <v>26410477</v>
      </c>
      <c r="AD1216" s="295">
        <f t="shared" si="137"/>
        <v>67.650834000000003</v>
      </c>
      <c r="AE1216" s="315">
        <v>67650834</v>
      </c>
      <c r="AF1216" s="298">
        <f t="shared" si="135"/>
        <v>0.11203815</v>
      </c>
      <c r="AG1216" s="304"/>
      <c r="AH1216" s="304"/>
      <c r="AI1216" s="307" t="s">
        <v>4460</v>
      </c>
      <c r="AJ1216" s="304"/>
    </row>
    <row r="1217" spans="1:36">
      <c r="A1217" s="352" t="s">
        <v>390</v>
      </c>
      <c r="B1217" s="315">
        <f t="shared" si="133"/>
        <v>407.44601799999998</v>
      </c>
      <c r="C1217" s="326">
        <f t="shared" si="87"/>
        <v>3.8804382666666664</v>
      </c>
      <c r="D1217" s="294">
        <f t="shared" si="2"/>
        <v>3.8804382666666664</v>
      </c>
      <c r="E1217" s="295">
        <v>105</v>
      </c>
      <c r="F1217" s="296">
        <f t="shared" si="74"/>
        <v>64.063007999999996</v>
      </c>
      <c r="G1217" s="297">
        <f t="shared" si="4"/>
        <v>0.15723066411217204</v>
      </c>
      <c r="H1217" s="296">
        <f t="shared" si="5"/>
        <v>343.38301000000001</v>
      </c>
      <c r="I1217" s="298">
        <f t="shared" si="125"/>
        <v>0.84276933588782799</v>
      </c>
      <c r="J1217" s="315">
        <f t="shared" si="136"/>
        <v>407446018</v>
      </c>
      <c r="K1217" s="311">
        <v>2016</v>
      </c>
      <c r="L1217" s="300" t="s">
        <v>18</v>
      </c>
      <c r="M1217" s="345"/>
      <c r="N1217" s="345"/>
      <c r="O1217" s="345"/>
      <c r="P1217" s="345">
        <v>13</v>
      </c>
      <c r="Q1217" s="311">
        <v>34</v>
      </c>
      <c r="R1217" s="354">
        <f t="shared" si="128"/>
        <v>23.5</v>
      </c>
      <c r="S1217" s="311">
        <v>40</v>
      </c>
      <c r="T1217" s="311">
        <v>44</v>
      </c>
      <c r="U1217" s="305">
        <f t="shared" si="129"/>
        <v>-4</v>
      </c>
      <c r="V1217" s="311">
        <f t="shared" si="130"/>
        <v>42</v>
      </c>
      <c r="W1217" s="347">
        <f t="shared" si="131"/>
        <v>-18.5</v>
      </c>
      <c r="X1217" s="348" t="s">
        <v>1608</v>
      </c>
      <c r="Y1217" s="348" t="s">
        <v>1608</v>
      </c>
      <c r="Z1217" s="319" t="s">
        <v>1557</v>
      </c>
      <c r="AA1217" s="295">
        <f t="shared" si="79"/>
        <v>21.373063999999999</v>
      </c>
      <c r="AB1217" s="305">
        <v>21373064</v>
      </c>
      <c r="AC1217" s="305">
        <v>64063008</v>
      </c>
      <c r="AD1217" s="295">
        <f t="shared" si="137"/>
        <v>343.38301000000001</v>
      </c>
      <c r="AE1217" s="315">
        <v>343383010</v>
      </c>
      <c r="AF1217" s="298">
        <f t="shared" si="135"/>
        <v>0.20355299047619047</v>
      </c>
      <c r="AG1217" s="304"/>
      <c r="AH1217" s="304"/>
      <c r="AI1217" s="307" t="s">
        <v>2526</v>
      </c>
      <c r="AJ1217" s="304"/>
    </row>
    <row r="1218" spans="1:36">
      <c r="A1218" s="352" t="s">
        <v>3311</v>
      </c>
      <c r="B1218" s="315">
        <f t="shared" si="133"/>
        <v>257.87310000000002</v>
      </c>
      <c r="C1218" s="326">
        <f t="shared" si="87"/>
        <v>2.3443009090909093</v>
      </c>
      <c r="D1218" s="294">
        <f t="shared" si="2"/>
        <v>2.3443009090909093</v>
      </c>
      <c r="E1218" s="295">
        <v>110</v>
      </c>
      <c r="F1218" s="296">
        <f t="shared" si="74"/>
        <v>85.218779999999995</v>
      </c>
      <c r="G1218" s="297">
        <f t="shared" si="4"/>
        <v>0.33046789292873119</v>
      </c>
      <c r="H1218" s="296">
        <f t="shared" si="5"/>
        <v>172.65432000000001</v>
      </c>
      <c r="I1218" s="298">
        <f t="shared" si="125"/>
        <v>0.66953210707126876</v>
      </c>
      <c r="J1218" s="315">
        <f t="shared" si="136"/>
        <v>257873100</v>
      </c>
      <c r="K1218" s="311">
        <v>2016</v>
      </c>
      <c r="L1218" s="300" t="s">
        <v>18</v>
      </c>
      <c r="M1218" s="345"/>
      <c r="N1218" s="345"/>
      <c r="O1218" s="345"/>
      <c r="P1218" s="345">
        <v>63</v>
      </c>
      <c r="Q1218" s="311">
        <v>57</v>
      </c>
      <c r="R1218" s="354">
        <f t="shared" si="128"/>
        <v>60</v>
      </c>
      <c r="S1218" s="311">
        <v>64</v>
      </c>
      <c r="T1218" s="311">
        <v>69</v>
      </c>
      <c r="U1218" s="305">
        <f t="shared" si="129"/>
        <v>-5</v>
      </c>
      <c r="V1218" s="311">
        <f t="shared" si="130"/>
        <v>66.5</v>
      </c>
      <c r="W1218" s="347">
        <f t="shared" si="131"/>
        <v>-6.5</v>
      </c>
      <c r="X1218" s="348" t="s">
        <v>1608</v>
      </c>
      <c r="Y1218" s="348" t="s">
        <v>1608</v>
      </c>
      <c r="Z1218" s="319" t="s">
        <v>1541</v>
      </c>
      <c r="AA1218" s="295">
        <f t="shared" si="79"/>
        <v>28.87114</v>
      </c>
      <c r="AB1218" s="305">
        <v>28871140</v>
      </c>
      <c r="AC1218" s="305">
        <v>85218780</v>
      </c>
      <c r="AD1218" s="295">
        <f t="shared" si="137"/>
        <v>172.65432000000001</v>
      </c>
      <c r="AE1218" s="315">
        <v>172654320</v>
      </c>
      <c r="AF1218" s="298">
        <f t="shared" si="135"/>
        <v>0.26246490909090908</v>
      </c>
      <c r="AG1218" s="304"/>
      <c r="AH1218" s="304"/>
      <c r="AI1218" s="307" t="s">
        <v>3312</v>
      </c>
      <c r="AJ1218" s="304"/>
    </row>
    <row r="1219" spans="1:36">
      <c r="A1219" s="352" t="s">
        <v>3844</v>
      </c>
      <c r="B1219" s="315">
        <f t="shared" si="133"/>
        <v>179.24686800000001</v>
      </c>
      <c r="C1219" s="326">
        <f t="shared" si="87"/>
        <v>1.6295169818181818</v>
      </c>
      <c r="D1219" s="294">
        <f t="shared" si="2"/>
        <v>1.6295169818181818</v>
      </c>
      <c r="E1219" s="295">
        <v>110</v>
      </c>
      <c r="F1219" s="296">
        <f t="shared" si="74"/>
        <v>66.184050999999997</v>
      </c>
      <c r="G1219" s="297">
        <f t="shared" si="4"/>
        <v>0.3692340721958946</v>
      </c>
      <c r="H1219" s="296">
        <f t="shared" si="5"/>
        <v>113.06281700000001</v>
      </c>
      <c r="I1219" s="298">
        <f t="shared" si="125"/>
        <v>0.63076592780410534</v>
      </c>
      <c r="J1219" s="315">
        <f t="shared" si="136"/>
        <v>179246868</v>
      </c>
      <c r="K1219" s="311">
        <v>2016</v>
      </c>
      <c r="L1219" s="300" t="s">
        <v>18</v>
      </c>
      <c r="M1219" s="345"/>
      <c r="N1219" s="345"/>
      <c r="O1219" s="345"/>
      <c r="P1219" s="345">
        <v>12</v>
      </c>
      <c r="Q1219" s="311">
        <v>33</v>
      </c>
      <c r="R1219" s="354">
        <f t="shared" si="128"/>
        <v>22.5</v>
      </c>
      <c r="S1219" s="311">
        <v>42</v>
      </c>
      <c r="T1219" s="311">
        <v>39</v>
      </c>
      <c r="U1219" s="305">
        <f t="shared" si="129"/>
        <v>3</v>
      </c>
      <c r="V1219" s="343">
        <f t="shared" si="130"/>
        <v>40.5</v>
      </c>
      <c r="W1219" s="347">
        <f t="shared" si="131"/>
        <v>-18</v>
      </c>
      <c r="X1219" s="348" t="s">
        <v>1544</v>
      </c>
      <c r="Y1219" s="348" t="s">
        <v>1544</v>
      </c>
      <c r="Z1219" s="319" t="s">
        <v>1541</v>
      </c>
      <c r="AA1219" s="295">
        <f t="shared" si="79"/>
        <v>29.027348</v>
      </c>
      <c r="AB1219" s="305">
        <v>29027348</v>
      </c>
      <c r="AC1219" s="305">
        <v>66184051</v>
      </c>
      <c r="AD1219" s="295">
        <f t="shared" si="137"/>
        <v>113.062817</v>
      </c>
      <c r="AE1219" s="315">
        <v>113062817</v>
      </c>
      <c r="AF1219" s="298">
        <f t="shared" si="135"/>
        <v>0.26388498181818182</v>
      </c>
      <c r="AG1219" s="304"/>
      <c r="AH1219" s="304"/>
      <c r="AI1219" s="307" t="s">
        <v>3845</v>
      </c>
      <c r="AJ1219" s="304"/>
    </row>
    <row r="1220" spans="1:36">
      <c r="A1220" s="314" t="s">
        <v>4256</v>
      </c>
      <c r="B1220" s="315">
        <f t="shared" si="133"/>
        <v>125.52405400000001</v>
      </c>
      <c r="C1220" s="326">
        <f t="shared" si="87"/>
        <v>1.1411277636363637</v>
      </c>
      <c r="D1220" s="294">
        <f t="shared" si="2"/>
        <v>1.1411277636363637</v>
      </c>
      <c r="E1220" s="295">
        <v>110</v>
      </c>
      <c r="F1220" s="295">
        <f t="shared" si="74"/>
        <v>68.764116000000001</v>
      </c>
      <c r="G1220" s="297">
        <f t="shared" si="4"/>
        <v>0.5478162456416521</v>
      </c>
      <c r="H1220" s="296">
        <f t="shared" si="5"/>
        <v>56.759937999999998</v>
      </c>
      <c r="I1220" s="298">
        <f t="shared" si="125"/>
        <v>0.4521837543583479</v>
      </c>
      <c r="J1220" s="315">
        <f t="shared" si="136"/>
        <v>125524054</v>
      </c>
      <c r="K1220" s="302">
        <v>2016</v>
      </c>
      <c r="L1220" s="300" t="s">
        <v>18</v>
      </c>
      <c r="M1220" s="316"/>
      <c r="N1220" s="316"/>
      <c r="O1220" s="316"/>
      <c r="P1220" s="316">
        <v>33</v>
      </c>
      <c r="Q1220" s="302">
        <v>42</v>
      </c>
      <c r="R1220" s="354">
        <f t="shared" si="128"/>
        <v>37.5</v>
      </c>
      <c r="S1220" s="302">
        <v>68</v>
      </c>
      <c r="T1220" s="302">
        <v>41</v>
      </c>
      <c r="U1220" s="305">
        <f t="shared" si="129"/>
        <v>27</v>
      </c>
      <c r="V1220" s="343">
        <f t="shared" si="130"/>
        <v>54.5</v>
      </c>
      <c r="W1220" s="347">
        <f t="shared" si="131"/>
        <v>-17</v>
      </c>
      <c r="X1220" s="304" t="s">
        <v>1636</v>
      </c>
      <c r="Y1220" s="313" t="s">
        <v>1636</v>
      </c>
      <c r="Z1220" s="319" t="s">
        <v>1547</v>
      </c>
      <c r="AA1220" s="295">
        <f t="shared" si="79"/>
        <v>14.869736</v>
      </c>
      <c r="AB1220" s="315">
        <v>14869736</v>
      </c>
      <c r="AC1220" s="315">
        <v>68764116</v>
      </c>
      <c r="AD1220" s="295">
        <f t="shared" si="137"/>
        <v>56.759937999999998</v>
      </c>
      <c r="AE1220" s="315">
        <v>56759938</v>
      </c>
      <c r="AF1220" s="298">
        <f t="shared" si="135"/>
        <v>0.1351794181818182</v>
      </c>
      <c r="AG1220" s="304"/>
      <c r="AH1220" s="304"/>
      <c r="AI1220" s="307" t="s">
        <v>4257</v>
      </c>
      <c r="AJ1220" s="304"/>
    </row>
    <row r="1221" spans="1:36">
      <c r="A1221" s="352" t="s">
        <v>4377</v>
      </c>
      <c r="B1221" s="315">
        <f t="shared" si="133"/>
        <v>112.853717</v>
      </c>
      <c r="C1221" s="326">
        <f t="shared" si="87"/>
        <v>1.0259428818181819</v>
      </c>
      <c r="D1221" s="294">
        <f t="shared" si="2"/>
        <v>1.0259428818181819</v>
      </c>
      <c r="E1221" s="295">
        <v>110</v>
      </c>
      <c r="F1221" s="296">
        <f t="shared" si="74"/>
        <v>60.608244999999997</v>
      </c>
      <c r="G1221" s="297">
        <f t="shared" si="4"/>
        <v>0.53705138484716453</v>
      </c>
      <c r="H1221" s="296">
        <f t="shared" si="5"/>
        <v>52.245471999999999</v>
      </c>
      <c r="I1221" s="298">
        <f t="shared" si="125"/>
        <v>0.46294861515283542</v>
      </c>
      <c r="J1221" s="315">
        <f t="shared" si="136"/>
        <v>112853717</v>
      </c>
      <c r="K1221" s="311">
        <v>2016</v>
      </c>
      <c r="L1221" s="300" t="s">
        <v>18</v>
      </c>
      <c r="M1221" s="345"/>
      <c r="N1221" s="345"/>
      <c r="O1221" s="345"/>
      <c r="P1221" s="345">
        <v>84</v>
      </c>
      <c r="Q1221" s="311">
        <v>68</v>
      </c>
      <c r="R1221" s="354">
        <f t="shared" si="128"/>
        <v>76</v>
      </c>
      <c r="S1221" s="311">
        <v>86</v>
      </c>
      <c r="T1221" s="311">
        <v>75</v>
      </c>
      <c r="U1221" s="305">
        <f t="shared" si="129"/>
        <v>11</v>
      </c>
      <c r="V1221" s="343">
        <f t="shared" si="130"/>
        <v>80.5</v>
      </c>
      <c r="W1221" s="347">
        <f t="shared" si="131"/>
        <v>-4.5</v>
      </c>
      <c r="X1221" s="348" t="s">
        <v>1554</v>
      </c>
      <c r="Y1221" s="348" t="s">
        <v>1554</v>
      </c>
      <c r="Z1221" s="319" t="s">
        <v>1536</v>
      </c>
      <c r="AA1221" s="295">
        <f t="shared" si="79"/>
        <v>20.223544</v>
      </c>
      <c r="AB1221" s="305">
        <v>20223544</v>
      </c>
      <c r="AC1221" s="305">
        <v>60608245</v>
      </c>
      <c r="AD1221" s="295">
        <f t="shared" si="137"/>
        <v>52.245471999999999</v>
      </c>
      <c r="AE1221" s="315">
        <v>52245472</v>
      </c>
      <c r="AF1221" s="298">
        <f t="shared" si="135"/>
        <v>0.1838504</v>
      </c>
      <c r="AG1221" s="304"/>
      <c r="AH1221" s="304"/>
      <c r="AI1221" s="307" t="s">
        <v>4378</v>
      </c>
      <c r="AJ1221" s="304"/>
    </row>
    <row r="1222" spans="1:36">
      <c r="A1222" s="352" t="s">
        <v>4021</v>
      </c>
      <c r="B1222" s="315">
        <f t="shared" si="133"/>
        <v>164.60216299999999</v>
      </c>
      <c r="C1222" s="326">
        <f t="shared" si="87"/>
        <v>1.431323156521739</v>
      </c>
      <c r="D1222" s="294">
        <f t="shared" si="2"/>
        <v>1.431323156521739</v>
      </c>
      <c r="E1222" s="295">
        <v>115</v>
      </c>
      <c r="F1222" s="296">
        <f t="shared" si="74"/>
        <v>48.003014999999998</v>
      </c>
      <c r="G1222" s="297">
        <f t="shared" si="4"/>
        <v>0.29163052371310577</v>
      </c>
      <c r="H1222" s="296">
        <f t="shared" si="5"/>
        <v>116.599148</v>
      </c>
      <c r="I1222" s="298">
        <f t="shared" si="125"/>
        <v>0.70836947628689428</v>
      </c>
      <c r="J1222" s="315">
        <f t="shared" si="136"/>
        <v>164602163</v>
      </c>
      <c r="K1222" s="311">
        <v>2016</v>
      </c>
      <c r="L1222" s="300" t="s">
        <v>18</v>
      </c>
      <c r="M1222" s="345"/>
      <c r="N1222" s="345"/>
      <c r="O1222" s="345"/>
      <c r="P1222" s="345">
        <v>17</v>
      </c>
      <c r="Q1222" s="311">
        <v>35</v>
      </c>
      <c r="R1222" s="354">
        <f t="shared" si="128"/>
        <v>26</v>
      </c>
      <c r="S1222" s="311">
        <v>47</v>
      </c>
      <c r="T1222" s="311">
        <v>51</v>
      </c>
      <c r="U1222" s="305">
        <f t="shared" si="129"/>
        <v>-4</v>
      </c>
      <c r="V1222" s="343">
        <f t="shared" si="130"/>
        <v>49</v>
      </c>
      <c r="W1222" s="347">
        <f t="shared" si="131"/>
        <v>-23</v>
      </c>
      <c r="X1222" s="348" t="s">
        <v>1544</v>
      </c>
      <c r="Y1222" s="348" t="s">
        <v>1544</v>
      </c>
      <c r="Z1222" s="319" t="s">
        <v>1557</v>
      </c>
      <c r="AA1222" s="295">
        <f t="shared" si="79"/>
        <v>19.445035000000001</v>
      </c>
      <c r="AB1222" s="305">
        <v>19445035</v>
      </c>
      <c r="AC1222" s="305">
        <v>48003015</v>
      </c>
      <c r="AD1222" s="295">
        <f t="shared" si="137"/>
        <v>116.599148</v>
      </c>
      <c r="AE1222" s="315">
        <v>116599148</v>
      </c>
      <c r="AF1222" s="298">
        <f t="shared" si="135"/>
        <v>0.16908726086956521</v>
      </c>
      <c r="AG1222" s="304"/>
      <c r="AH1222" s="304"/>
      <c r="AI1222" s="307" t="s">
        <v>4022</v>
      </c>
      <c r="AJ1222" s="304"/>
    </row>
    <row r="1223" spans="1:36">
      <c r="A1223" s="352" t="s">
        <v>447</v>
      </c>
      <c r="B1223" s="315">
        <f t="shared" si="133"/>
        <v>415.243424</v>
      </c>
      <c r="C1223" s="326">
        <f t="shared" si="87"/>
        <v>3.4603618666666667</v>
      </c>
      <c r="D1223" s="294">
        <f t="shared" si="2"/>
        <v>3.4603618666666667</v>
      </c>
      <c r="E1223" s="295">
        <v>120</v>
      </c>
      <c r="F1223" s="296">
        <f t="shared" si="74"/>
        <v>162.19291999999999</v>
      </c>
      <c r="G1223" s="297">
        <f t="shared" si="4"/>
        <v>0.39059720305167311</v>
      </c>
      <c r="H1223" s="296">
        <f t="shared" si="5"/>
        <v>253.05050400000002</v>
      </c>
      <c r="I1223" s="298">
        <f t="shared" si="125"/>
        <v>0.60940279694832689</v>
      </c>
      <c r="J1223" s="315">
        <f t="shared" si="136"/>
        <v>415243424</v>
      </c>
      <c r="K1223" s="311">
        <v>2016</v>
      </c>
      <c r="L1223" s="300" t="s">
        <v>18</v>
      </c>
      <c r="M1223" s="345"/>
      <c r="N1223" s="345"/>
      <c r="O1223" s="345"/>
      <c r="P1223" s="345">
        <v>56</v>
      </c>
      <c r="Q1223" s="311">
        <v>58</v>
      </c>
      <c r="R1223" s="354">
        <f t="shared" si="128"/>
        <v>57</v>
      </c>
      <c r="S1223" s="311">
        <v>59</v>
      </c>
      <c r="T1223" s="311">
        <v>65</v>
      </c>
      <c r="U1223" s="305">
        <f t="shared" si="129"/>
        <v>-6</v>
      </c>
      <c r="V1223" s="311">
        <f t="shared" si="130"/>
        <v>62</v>
      </c>
      <c r="W1223" s="347">
        <f t="shared" si="131"/>
        <v>-5</v>
      </c>
      <c r="X1223" s="348" t="s">
        <v>1544</v>
      </c>
      <c r="Y1223" s="348" t="s">
        <v>1544</v>
      </c>
      <c r="Z1223" s="319" t="s">
        <v>1557</v>
      </c>
      <c r="AA1223" s="295">
        <f t="shared" si="79"/>
        <v>59.215364999999998</v>
      </c>
      <c r="AB1223" s="305">
        <v>59215365</v>
      </c>
      <c r="AC1223" s="305">
        <v>162192920</v>
      </c>
      <c r="AD1223" s="295">
        <f t="shared" si="137"/>
        <v>253.05050399999999</v>
      </c>
      <c r="AE1223" s="315">
        <v>253050504</v>
      </c>
      <c r="AF1223" s="298">
        <f t="shared" si="135"/>
        <v>0.49346137499999998</v>
      </c>
      <c r="AG1223" s="304"/>
      <c r="AH1223" s="304"/>
      <c r="AI1223" s="307" t="s">
        <v>2689</v>
      </c>
      <c r="AJ1223" s="304"/>
    </row>
    <row r="1224" spans="1:36">
      <c r="A1224" s="352" t="s">
        <v>1258</v>
      </c>
      <c r="B1224" s="315">
        <f t="shared" si="133"/>
        <v>151.28807746508397</v>
      </c>
      <c r="C1224" s="326">
        <f t="shared" si="87"/>
        <v>1.2103046197206717</v>
      </c>
      <c r="D1224" s="294">
        <f t="shared" si="2"/>
        <v>1.2103046197206717</v>
      </c>
      <c r="E1224" s="295">
        <v>125</v>
      </c>
      <c r="F1224" s="296">
        <f t="shared" si="74"/>
        <v>151.287892</v>
      </c>
      <c r="G1224" s="297">
        <f t="shared" si="4"/>
        <v>0.99999877409319304</v>
      </c>
      <c r="H1224" s="296">
        <f t="shared" si="5"/>
        <v>185.46508399999999</v>
      </c>
      <c r="I1224" s="298">
        <f t="shared" si="125"/>
        <v>1.2259068071164021</v>
      </c>
      <c r="J1224" s="315">
        <f>AD1224+AC1224</f>
        <v>151288077.46508399</v>
      </c>
      <c r="K1224" s="311">
        <v>2016</v>
      </c>
      <c r="L1224" s="300" t="s">
        <v>18</v>
      </c>
      <c r="M1224" s="345"/>
      <c r="N1224" s="345"/>
      <c r="O1224" s="345"/>
      <c r="P1224" s="345">
        <v>75</v>
      </c>
      <c r="Q1224" s="311">
        <v>56</v>
      </c>
      <c r="R1224" s="354">
        <f t="shared" si="128"/>
        <v>65.5</v>
      </c>
      <c r="S1224" s="311">
        <v>73</v>
      </c>
      <c r="T1224" s="311">
        <v>73</v>
      </c>
      <c r="U1224" s="311">
        <f>(S1224+T1224)/2</f>
        <v>73</v>
      </c>
      <c r="V1224" s="311">
        <f t="shared" si="130"/>
        <v>73</v>
      </c>
      <c r="W1224" s="347">
        <f>SUM(R1224-U1224)</f>
        <v>-7.5</v>
      </c>
      <c r="X1224" s="319" t="s">
        <v>1608</v>
      </c>
      <c r="Y1224" s="319" t="s">
        <v>1608</v>
      </c>
      <c r="Z1224" s="319" t="s">
        <v>1547</v>
      </c>
      <c r="AA1224" s="295">
        <f t="shared" si="79"/>
        <v>46.581142</v>
      </c>
      <c r="AB1224" s="305">
        <v>46581142</v>
      </c>
      <c r="AC1224" s="305">
        <v>151287892</v>
      </c>
      <c r="AD1224" s="295">
        <f t="shared" si="137"/>
        <v>185.46508399999999</v>
      </c>
      <c r="AE1224" s="315">
        <v>185465084</v>
      </c>
      <c r="AF1224" s="298">
        <f t="shared" si="135"/>
        <v>0.37264913599999999</v>
      </c>
      <c r="AG1224" s="304"/>
      <c r="AH1224" s="304"/>
      <c r="AI1224" s="307" t="s">
        <v>4205</v>
      </c>
      <c r="AJ1224" s="304"/>
    </row>
    <row r="1225" spans="1:36">
      <c r="A1225" s="314" t="s">
        <v>4591</v>
      </c>
      <c r="B1225" s="315">
        <f t="shared" si="133"/>
        <v>88.779765999999995</v>
      </c>
      <c r="C1225" s="326">
        <f t="shared" si="87"/>
        <v>0.71023812799999997</v>
      </c>
      <c r="D1225" s="294">
        <f t="shared" si="2"/>
        <v>0.71023812799999997</v>
      </c>
      <c r="E1225" s="295">
        <v>125</v>
      </c>
      <c r="F1225" s="295">
        <f t="shared" si="74"/>
        <v>43.883437999999998</v>
      </c>
      <c r="G1225" s="297">
        <f t="shared" si="4"/>
        <v>0.49429549070899781</v>
      </c>
      <c r="H1225" s="296">
        <f t="shared" si="5"/>
        <v>44.896327999999997</v>
      </c>
      <c r="I1225" s="298">
        <f t="shared" si="125"/>
        <v>0.50570450929100219</v>
      </c>
      <c r="J1225" s="315">
        <f t="shared" ref="J1225:J1248" si="138">AE1225+AC1225</f>
        <v>88779766</v>
      </c>
      <c r="K1225" s="302">
        <v>2016</v>
      </c>
      <c r="L1225" s="300" t="s">
        <v>18</v>
      </c>
      <c r="M1225" s="316"/>
      <c r="N1225" s="316"/>
      <c r="O1225" s="316"/>
      <c r="P1225" s="316">
        <v>17</v>
      </c>
      <c r="Q1225" s="302">
        <v>36</v>
      </c>
      <c r="R1225" s="354">
        <f t="shared" si="128"/>
        <v>26.5</v>
      </c>
      <c r="S1225" s="302">
        <v>60</v>
      </c>
      <c r="T1225" s="302">
        <v>69</v>
      </c>
      <c r="U1225" s="305">
        <f t="shared" ref="U1225:U1249" si="139">SUM(S1225-T1225)</f>
        <v>-9</v>
      </c>
      <c r="V1225" s="311">
        <f t="shared" si="130"/>
        <v>64.5</v>
      </c>
      <c r="W1225" s="347">
        <f t="shared" ref="W1225:W1249" si="140">SUM(R1225-V1225)</f>
        <v>-38</v>
      </c>
      <c r="X1225" s="313" t="s">
        <v>1544</v>
      </c>
      <c r="Y1225" s="313" t="s">
        <v>1544</v>
      </c>
      <c r="Z1225" s="313" t="s">
        <v>1541</v>
      </c>
      <c r="AA1225" s="295">
        <f t="shared" si="79"/>
        <v>10.278225000000001</v>
      </c>
      <c r="AB1225" s="315">
        <v>10278225</v>
      </c>
      <c r="AC1225" s="315">
        <v>43883438</v>
      </c>
      <c r="AD1225" s="295">
        <f t="shared" si="137"/>
        <v>44.896327999999997</v>
      </c>
      <c r="AE1225" s="315">
        <v>44896328</v>
      </c>
      <c r="AF1225" s="298">
        <f t="shared" si="135"/>
        <v>8.2225800000000002E-2</v>
      </c>
      <c r="AG1225" s="304"/>
      <c r="AH1225" s="304"/>
      <c r="AI1225" s="304"/>
      <c r="AJ1225" s="304"/>
    </row>
    <row r="1226" spans="1:36">
      <c r="A1226" s="352" t="s">
        <v>3691</v>
      </c>
      <c r="B1226" s="315">
        <f t="shared" si="133"/>
        <v>245.62384800000001</v>
      </c>
      <c r="C1226" s="326">
        <f t="shared" si="87"/>
        <v>1.8194359111111111</v>
      </c>
      <c r="D1226" s="294">
        <f t="shared" si="2"/>
        <v>1.8194359111111111</v>
      </c>
      <c r="E1226" s="295">
        <v>135</v>
      </c>
      <c r="F1226" s="296">
        <f t="shared" si="74"/>
        <v>82.051601000000005</v>
      </c>
      <c r="G1226" s="297">
        <f t="shared" si="4"/>
        <v>0.3340538863311025</v>
      </c>
      <c r="H1226" s="296">
        <f t="shared" si="5"/>
        <v>163.572247</v>
      </c>
      <c r="I1226" s="298">
        <f t="shared" si="125"/>
        <v>0.66594611366889744</v>
      </c>
      <c r="J1226" s="315">
        <f t="shared" si="138"/>
        <v>245623848</v>
      </c>
      <c r="K1226" s="311">
        <v>2016</v>
      </c>
      <c r="L1226" s="300" t="s">
        <v>18</v>
      </c>
      <c r="M1226" s="345"/>
      <c r="N1226" s="345"/>
      <c r="O1226" s="345"/>
      <c r="P1226" s="345">
        <v>38</v>
      </c>
      <c r="Q1226" s="311">
        <v>40</v>
      </c>
      <c r="R1226" s="354">
        <f t="shared" si="128"/>
        <v>39</v>
      </c>
      <c r="S1226" s="311">
        <v>49</v>
      </c>
      <c r="T1226" s="311">
        <v>57</v>
      </c>
      <c r="U1226" s="305">
        <f t="shared" si="139"/>
        <v>-8</v>
      </c>
      <c r="V1226" s="311">
        <f t="shared" si="130"/>
        <v>53</v>
      </c>
      <c r="W1226" s="347">
        <f t="shared" si="140"/>
        <v>-14</v>
      </c>
      <c r="X1226" s="348" t="s">
        <v>1608</v>
      </c>
      <c r="Y1226" s="348" t="s">
        <v>1608</v>
      </c>
      <c r="Z1226" s="319" t="s">
        <v>1557</v>
      </c>
      <c r="AA1226" s="295">
        <f t="shared" si="79"/>
        <v>35.316381999999997</v>
      </c>
      <c r="AB1226" s="305">
        <v>35316382</v>
      </c>
      <c r="AC1226" s="305">
        <v>82051601</v>
      </c>
      <c r="AD1226" s="295">
        <f t="shared" si="137"/>
        <v>163.572247</v>
      </c>
      <c r="AE1226" s="315">
        <v>163572247</v>
      </c>
      <c r="AF1226" s="298">
        <f t="shared" si="135"/>
        <v>0.26160282962962961</v>
      </c>
      <c r="AG1226" s="304"/>
      <c r="AH1226" s="304"/>
      <c r="AI1226" s="307" t="s">
        <v>3692</v>
      </c>
      <c r="AJ1226" s="304"/>
    </row>
    <row r="1227" spans="1:36">
      <c r="A1227" s="352" t="s">
        <v>507</v>
      </c>
      <c r="B1227" s="315">
        <f t="shared" si="133"/>
        <v>519.88135499999999</v>
      </c>
      <c r="C1227" s="326">
        <f t="shared" si="87"/>
        <v>3.7134382499999998</v>
      </c>
      <c r="D1227" s="294">
        <f t="shared" si="2"/>
        <v>3.7134382499999998</v>
      </c>
      <c r="E1227" s="295">
        <v>140</v>
      </c>
      <c r="F1227" s="296">
        <f t="shared" si="74"/>
        <v>143.52861899999999</v>
      </c>
      <c r="G1227" s="297">
        <f t="shared" si="4"/>
        <v>0.27607956626950009</v>
      </c>
      <c r="H1227" s="296">
        <f t="shared" si="5"/>
        <v>376.35273599999999</v>
      </c>
      <c r="I1227" s="298">
        <f t="shared" si="125"/>
        <v>0.72392043373049997</v>
      </c>
      <c r="J1227" s="315">
        <f t="shared" si="138"/>
        <v>519881355</v>
      </c>
      <c r="K1227" s="311">
        <v>2016</v>
      </c>
      <c r="L1227" s="300" t="s">
        <v>18</v>
      </c>
      <c r="M1227" s="345"/>
      <c r="N1227" s="345"/>
      <c r="O1227" s="345"/>
      <c r="P1227" s="345">
        <v>87</v>
      </c>
      <c r="Q1227" s="311">
        <v>66</v>
      </c>
      <c r="R1227" s="354">
        <f t="shared" si="128"/>
        <v>76.5</v>
      </c>
      <c r="S1227" s="311">
        <v>79</v>
      </c>
      <c r="T1227" s="311">
        <v>75</v>
      </c>
      <c r="U1227" s="305">
        <f t="shared" si="139"/>
        <v>4</v>
      </c>
      <c r="V1227" s="311">
        <f t="shared" si="130"/>
        <v>77</v>
      </c>
      <c r="W1227" s="347">
        <f t="shared" si="140"/>
        <v>-0.5</v>
      </c>
      <c r="X1227" s="348" t="s">
        <v>1608</v>
      </c>
      <c r="Y1227" s="348" t="s">
        <v>1608</v>
      </c>
      <c r="Z1227" s="319" t="s">
        <v>1557</v>
      </c>
      <c r="AA1227" s="295">
        <f t="shared" si="79"/>
        <v>41.282041999999997</v>
      </c>
      <c r="AB1227" s="305">
        <v>41282042</v>
      </c>
      <c r="AC1227" s="305">
        <v>143528619</v>
      </c>
      <c r="AD1227" s="295">
        <f t="shared" si="137"/>
        <v>376.35273599999999</v>
      </c>
      <c r="AE1227" s="315">
        <v>376352736</v>
      </c>
      <c r="AF1227" s="298">
        <f t="shared" si="135"/>
        <v>0.29487172857142857</v>
      </c>
      <c r="AG1227" s="304"/>
      <c r="AH1227" s="304"/>
      <c r="AI1227" s="307" t="s">
        <v>2568</v>
      </c>
      <c r="AJ1227" s="304"/>
    </row>
    <row r="1228" spans="1:36">
      <c r="A1228" s="352" t="s">
        <v>4146</v>
      </c>
      <c r="B1228" s="315">
        <f t="shared" si="133"/>
        <v>177.91916399999999</v>
      </c>
      <c r="C1228" s="326">
        <f t="shared" si="87"/>
        <v>1.2708511714285713</v>
      </c>
      <c r="D1228" s="294">
        <f t="shared" si="2"/>
        <v>1.2708511714285713</v>
      </c>
      <c r="E1228" s="295">
        <v>140</v>
      </c>
      <c r="F1228" s="296">
        <f t="shared" si="74"/>
        <v>55.48377</v>
      </c>
      <c r="G1228" s="297">
        <f t="shared" si="4"/>
        <v>0.31184819416080439</v>
      </c>
      <c r="H1228" s="296">
        <f t="shared" si="5"/>
        <v>122.43539399999999</v>
      </c>
      <c r="I1228" s="298">
        <f t="shared" si="125"/>
        <v>0.68815180583919555</v>
      </c>
      <c r="J1228" s="315">
        <f t="shared" si="138"/>
        <v>177919164</v>
      </c>
      <c r="K1228" s="311">
        <v>2016</v>
      </c>
      <c r="L1228" s="300" t="s">
        <v>18</v>
      </c>
      <c r="M1228" s="345"/>
      <c r="N1228" s="345"/>
      <c r="O1228" s="345"/>
      <c r="P1228" s="345">
        <v>75</v>
      </c>
      <c r="Q1228" s="311">
        <v>66</v>
      </c>
      <c r="R1228" s="346">
        <f t="shared" si="128"/>
        <v>70.5</v>
      </c>
      <c r="S1228" s="311">
        <v>60</v>
      </c>
      <c r="T1228" s="311">
        <v>62</v>
      </c>
      <c r="U1228" s="305">
        <f t="shared" si="139"/>
        <v>-2</v>
      </c>
      <c r="V1228" s="343">
        <f t="shared" si="130"/>
        <v>61</v>
      </c>
      <c r="W1228" s="347">
        <f t="shared" si="140"/>
        <v>9.5</v>
      </c>
      <c r="X1228" s="348" t="s">
        <v>1608</v>
      </c>
      <c r="Y1228" s="348" t="s">
        <v>1608</v>
      </c>
      <c r="Z1228" s="319" t="s">
        <v>1541</v>
      </c>
      <c r="AA1228" s="295">
        <f t="shared" si="79"/>
        <v>18.77535</v>
      </c>
      <c r="AB1228" s="305">
        <v>18775350</v>
      </c>
      <c r="AC1228" s="305">
        <v>55483770</v>
      </c>
      <c r="AD1228" s="295">
        <f t="shared" si="137"/>
        <v>122.435394</v>
      </c>
      <c r="AE1228" s="315">
        <v>122435394</v>
      </c>
      <c r="AF1228" s="298">
        <f t="shared" si="135"/>
        <v>0.13410964285714286</v>
      </c>
      <c r="AG1228" s="304"/>
      <c r="AH1228" s="304"/>
      <c r="AI1228" s="307" t="s">
        <v>4147</v>
      </c>
      <c r="AJ1228" s="304"/>
    </row>
    <row r="1229" spans="1:36">
      <c r="A1229" s="352" t="s">
        <v>4331</v>
      </c>
      <c r="B1229" s="315">
        <f t="shared" si="133"/>
        <v>150.68086400000001</v>
      </c>
      <c r="C1229" s="326">
        <f t="shared" si="87"/>
        <v>1.0762918857142858</v>
      </c>
      <c r="D1229" s="294">
        <f t="shared" si="2"/>
        <v>1.0762918857142858</v>
      </c>
      <c r="E1229" s="295">
        <v>140</v>
      </c>
      <c r="F1229" s="296">
        <f t="shared" si="74"/>
        <v>31.153464</v>
      </c>
      <c r="G1229" s="297">
        <f t="shared" si="4"/>
        <v>0.20675129656808974</v>
      </c>
      <c r="H1229" s="296">
        <f t="shared" si="5"/>
        <v>119.52740000000001</v>
      </c>
      <c r="I1229" s="298">
        <f t="shared" si="125"/>
        <v>0.79324870343191023</v>
      </c>
      <c r="J1229" s="315">
        <f t="shared" si="138"/>
        <v>150680864</v>
      </c>
      <c r="K1229" s="311">
        <v>2016</v>
      </c>
      <c r="L1229" s="300" t="s">
        <v>18</v>
      </c>
      <c r="M1229" s="345"/>
      <c r="N1229" s="345"/>
      <c r="O1229" s="345"/>
      <c r="P1229" s="345">
        <v>16</v>
      </c>
      <c r="Q1229" s="311">
        <v>25</v>
      </c>
      <c r="R1229" s="346">
        <f t="shared" si="128"/>
        <v>20.5</v>
      </c>
      <c r="S1229" s="311">
        <v>38</v>
      </c>
      <c r="T1229" s="311">
        <v>45</v>
      </c>
      <c r="U1229" s="305">
        <f t="shared" si="139"/>
        <v>-7</v>
      </c>
      <c r="V1229" s="343">
        <f t="shared" si="130"/>
        <v>41.5</v>
      </c>
      <c r="W1229" s="347">
        <f t="shared" si="140"/>
        <v>-21</v>
      </c>
      <c r="X1229" s="348" t="s">
        <v>1608</v>
      </c>
      <c r="Y1229" s="348" t="s">
        <v>1608</v>
      </c>
      <c r="Z1229" s="319" t="s">
        <v>1547</v>
      </c>
      <c r="AA1229" s="295">
        <f t="shared" si="79"/>
        <v>14.123903</v>
      </c>
      <c r="AB1229" s="305">
        <v>14123903</v>
      </c>
      <c r="AC1229" s="305">
        <v>31153464</v>
      </c>
      <c r="AD1229" s="295">
        <f t="shared" si="137"/>
        <v>119.5274</v>
      </c>
      <c r="AE1229" s="315">
        <v>119527400</v>
      </c>
      <c r="AF1229" s="298">
        <f t="shared" si="135"/>
        <v>0.10088502142857143</v>
      </c>
      <c r="AG1229" s="304"/>
      <c r="AH1229" s="304"/>
      <c r="AI1229" s="307" t="s">
        <v>4332</v>
      </c>
      <c r="AJ1229" s="304"/>
    </row>
    <row r="1230" spans="1:36">
      <c r="A1230" s="352" t="s">
        <v>3879</v>
      </c>
      <c r="B1230" s="315">
        <f t="shared" si="133"/>
        <v>229.14750900000001</v>
      </c>
      <c r="C1230" s="326">
        <f t="shared" si="87"/>
        <v>1.5913021458333334</v>
      </c>
      <c r="D1230" s="294">
        <f t="shared" si="2"/>
        <v>1.5913021458333334</v>
      </c>
      <c r="E1230" s="295">
        <v>144</v>
      </c>
      <c r="F1230" s="296">
        <f t="shared" si="74"/>
        <v>128.35057399999999</v>
      </c>
      <c r="G1230" s="297">
        <f t="shared" si="4"/>
        <v>0.56012205657448355</v>
      </c>
      <c r="H1230" s="296">
        <f t="shared" si="5"/>
        <v>100.796935</v>
      </c>
      <c r="I1230" s="298">
        <f t="shared" si="125"/>
        <v>0.43987794342551634</v>
      </c>
      <c r="J1230" s="315">
        <f t="shared" si="138"/>
        <v>229147509</v>
      </c>
      <c r="K1230" s="311">
        <v>2016</v>
      </c>
      <c r="L1230" s="300" t="s">
        <v>18</v>
      </c>
      <c r="M1230" s="345"/>
      <c r="N1230" s="345"/>
      <c r="O1230" s="345"/>
      <c r="P1230" s="345">
        <v>73</v>
      </c>
      <c r="Q1230" s="311">
        <v>67</v>
      </c>
      <c r="R1230" s="346">
        <f t="shared" si="128"/>
        <v>70</v>
      </c>
      <c r="S1230" s="311">
        <v>54</v>
      </c>
      <c r="T1230" s="311">
        <v>86</v>
      </c>
      <c r="U1230" s="305">
        <f t="shared" si="139"/>
        <v>-32</v>
      </c>
      <c r="V1230" s="343">
        <f t="shared" si="130"/>
        <v>70</v>
      </c>
      <c r="W1230" s="347">
        <f t="shared" si="140"/>
        <v>0</v>
      </c>
      <c r="X1230" s="348" t="s">
        <v>1565</v>
      </c>
      <c r="Y1230" s="348" t="s">
        <v>1565</v>
      </c>
      <c r="Z1230" s="319" t="s">
        <v>1541</v>
      </c>
      <c r="AA1230" s="295">
        <f t="shared" si="79"/>
        <v>46.018754999999999</v>
      </c>
      <c r="AB1230" s="305">
        <v>46018755</v>
      </c>
      <c r="AC1230" s="305">
        <v>128350574</v>
      </c>
      <c r="AD1230" s="295">
        <f t="shared" si="137"/>
        <v>100.796935</v>
      </c>
      <c r="AE1230" s="315">
        <v>100796935</v>
      </c>
      <c r="AF1230" s="298">
        <f t="shared" si="135"/>
        <v>0.31957468750000001</v>
      </c>
      <c r="AG1230" s="304"/>
      <c r="AH1230" s="304"/>
      <c r="AI1230" s="307" t="s">
        <v>3880</v>
      </c>
      <c r="AJ1230" s="304"/>
    </row>
    <row r="1231" spans="1:36">
      <c r="A1231" s="344" t="s">
        <v>1351</v>
      </c>
      <c r="B1231" s="315">
        <f t="shared" si="133"/>
        <v>1023.754502</v>
      </c>
      <c r="C1231" s="326">
        <f t="shared" si="87"/>
        <v>6.8250300133333335</v>
      </c>
      <c r="D1231" s="294">
        <f t="shared" si="2"/>
        <v>6.8250300133333335</v>
      </c>
      <c r="E1231" s="295">
        <v>150</v>
      </c>
      <c r="F1231" s="296">
        <f t="shared" si="74"/>
        <v>341.26824800000003</v>
      </c>
      <c r="G1231" s="297">
        <f t="shared" si="4"/>
        <v>0.33334969207295367</v>
      </c>
      <c r="H1231" s="296">
        <f t="shared" si="5"/>
        <v>682.48625400000003</v>
      </c>
      <c r="I1231" s="298">
        <f t="shared" si="125"/>
        <v>0.66665030792704638</v>
      </c>
      <c r="J1231" s="315">
        <f t="shared" si="138"/>
        <v>1023754502</v>
      </c>
      <c r="K1231" s="311">
        <v>2016</v>
      </c>
      <c r="L1231" s="300" t="s">
        <v>18</v>
      </c>
      <c r="M1231" s="345"/>
      <c r="N1231" s="345"/>
      <c r="O1231" s="345"/>
      <c r="P1231" s="345">
        <v>98</v>
      </c>
      <c r="Q1231" s="311">
        <v>78</v>
      </c>
      <c r="R1231" s="346">
        <f t="shared" si="128"/>
        <v>88</v>
      </c>
      <c r="S1231" s="311">
        <v>93</v>
      </c>
      <c r="T1231" s="311">
        <v>88</v>
      </c>
      <c r="U1231" s="305">
        <f t="shared" si="139"/>
        <v>5</v>
      </c>
      <c r="V1231" s="311">
        <f t="shared" si="130"/>
        <v>90.5</v>
      </c>
      <c r="W1231" s="347">
        <f t="shared" si="140"/>
        <v>-2.5</v>
      </c>
      <c r="X1231" s="319" t="s">
        <v>1608</v>
      </c>
      <c r="Y1231" s="319" t="s">
        <v>1608</v>
      </c>
      <c r="Z1231" s="319" t="s">
        <v>1547</v>
      </c>
      <c r="AA1231" s="295">
        <f t="shared" si="79"/>
        <v>75.063400999999999</v>
      </c>
      <c r="AB1231" s="305">
        <v>75063401</v>
      </c>
      <c r="AC1231" s="305">
        <v>341268248</v>
      </c>
      <c r="AD1231" s="295">
        <f t="shared" si="137"/>
        <v>682.48625400000003</v>
      </c>
      <c r="AE1231" s="315">
        <v>682486254</v>
      </c>
      <c r="AF1231" s="298">
        <f t="shared" si="135"/>
        <v>0.50042267333333335</v>
      </c>
      <c r="AG1231" s="304"/>
      <c r="AH1231" s="304"/>
      <c r="AI1231" s="307" t="s">
        <v>2001</v>
      </c>
      <c r="AJ1231" s="304"/>
    </row>
    <row r="1232" spans="1:36">
      <c r="A1232" s="314" t="s">
        <v>620</v>
      </c>
      <c r="B1232" s="315">
        <f t="shared" si="133"/>
        <v>405.45428099999998</v>
      </c>
      <c r="C1232" s="326">
        <f t="shared" si="87"/>
        <v>2.70302854</v>
      </c>
      <c r="D1232" s="294">
        <f t="shared" si="2"/>
        <v>2.70302854</v>
      </c>
      <c r="E1232" s="295">
        <v>150</v>
      </c>
      <c r="F1232" s="295">
        <f t="shared" si="74"/>
        <v>216.35428099999999</v>
      </c>
      <c r="G1232" s="297">
        <f t="shared" si="4"/>
        <v>0.5336095612713484</v>
      </c>
      <c r="H1232" s="296">
        <f t="shared" si="5"/>
        <v>189.1</v>
      </c>
      <c r="I1232" s="298">
        <f t="shared" si="125"/>
        <v>0.4663904387286516</v>
      </c>
      <c r="J1232" s="315">
        <f t="shared" si="138"/>
        <v>405454281</v>
      </c>
      <c r="K1232" s="302">
        <v>2016</v>
      </c>
      <c r="L1232" s="300" t="s">
        <v>18</v>
      </c>
      <c r="M1232" s="316"/>
      <c r="N1232" s="316"/>
      <c r="O1232" s="316"/>
      <c r="P1232" s="316">
        <v>95</v>
      </c>
      <c r="Q1232" s="302">
        <v>81</v>
      </c>
      <c r="R1232" s="346">
        <f t="shared" si="128"/>
        <v>88</v>
      </c>
      <c r="S1232" s="302">
        <v>91</v>
      </c>
      <c r="T1232" s="302">
        <v>77</v>
      </c>
      <c r="U1232" s="305">
        <f t="shared" si="139"/>
        <v>14</v>
      </c>
      <c r="V1232" s="311">
        <f t="shared" si="130"/>
        <v>84</v>
      </c>
      <c r="W1232" s="347">
        <f t="shared" si="140"/>
        <v>4</v>
      </c>
      <c r="X1232" s="313" t="s">
        <v>1579</v>
      </c>
      <c r="Y1232" s="313" t="s">
        <v>1579</v>
      </c>
      <c r="Z1232" s="319" t="s">
        <v>1547</v>
      </c>
      <c r="AA1232" s="295">
        <f t="shared" si="79"/>
        <v>56.631400999999997</v>
      </c>
      <c r="AB1232" s="315">
        <v>56631401</v>
      </c>
      <c r="AC1232" s="315">
        <v>216354281</v>
      </c>
      <c r="AD1232" s="295">
        <f t="shared" si="137"/>
        <v>189.1</v>
      </c>
      <c r="AE1232" s="315">
        <v>189100000</v>
      </c>
      <c r="AF1232" s="298">
        <f t="shared" si="135"/>
        <v>0.37754267333333336</v>
      </c>
      <c r="AG1232" s="304"/>
      <c r="AH1232" s="304"/>
      <c r="AI1232" s="307" t="s">
        <v>3090</v>
      </c>
      <c r="AJ1232" s="304"/>
    </row>
    <row r="1233" spans="1:36">
      <c r="A1233" s="352" t="s">
        <v>1312</v>
      </c>
      <c r="B1233" s="315">
        <f t="shared" si="133"/>
        <v>433.53754800000002</v>
      </c>
      <c r="C1233" s="326">
        <f t="shared" si="87"/>
        <v>2.7096096750000003</v>
      </c>
      <c r="D1233" s="294">
        <f t="shared" si="2"/>
        <v>2.7096096750000003</v>
      </c>
      <c r="E1233" s="295">
        <v>160</v>
      </c>
      <c r="F1233" s="296">
        <f t="shared" si="74"/>
        <v>47.225655000000003</v>
      </c>
      <c r="G1233" s="297">
        <f t="shared" si="4"/>
        <v>0.10893094546911079</v>
      </c>
      <c r="H1233" s="296">
        <f t="shared" si="5"/>
        <v>386.31189300000005</v>
      </c>
      <c r="I1233" s="298">
        <f t="shared" si="125"/>
        <v>0.89106905453088925</v>
      </c>
      <c r="J1233" s="315">
        <f t="shared" si="138"/>
        <v>433537548</v>
      </c>
      <c r="K1233" s="311">
        <v>2016</v>
      </c>
      <c r="L1233" s="300" t="s">
        <v>18</v>
      </c>
      <c r="M1233" s="345"/>
      <c r="N1233" s="345"/>
      <c r="O1233" s="345"/>
      <c r="P1233" s="345">
        <v>28</v>
      </c>
      <c r="Q1233" s="311">
        <v>32</v>
      </c>
      <c r="R1233" s="346">
        <f t="shared" si="128"/>
        <v>30</v>
      </c>
      <c r="S1233" s="311">
        <v>73</v>
      </c>
      <c r="T1233" s="311">
        <v>83</v>
      </c>
      <c r="U1233" s="305">
        <f t="shared" si="139"/>
        <v>-10</v>
      </c>
      <c r="V1233" s="311">
        <f t="shared" si="130"/>
        <v>78</v>
      </c>
      <c r="W1233" s="347">
        <f t="shared" si="140"/>
        <v>-48</v>
      </c>
      <c r="X1233" s="348" t="s">
        <v>1544</v>
      </c>
      <c r="Y1233" s="348" t="s">
        <v>1544</v>
      </c>
      <c r="Z1233" s="319" t="s">
        <v>1541</v>
      </c>
      <c r="AA1233" s="295">
        <f t="shared" si="79"/>
        <v>24.16611</v>
      </c>
      <c r="AB1233" s="305">
        <v>24166110</v>
      </c>
      <c r="AC1233" s="305">
        <v>47225655</v>
      </c>
      <c r="AD1233" s="295">
        <f t="shared" si="137"/>
        <v>386.311893</v>
      </c>
      <c r="AE1233" s="315">
        <v>386311893</v>
      </c>
      <c r="AF1233" s="298">
        <f t="shared" si="135"/>
        <v>0.1510381875</v>
      </c>
      <c r="AG1233" s="304"/>
      <c r="AH1233" s="304"/>
      <c r="AI1233" s="307" t="s">
        <v>3080</v>
      </c>
      <c r="AJ1233" s="304"/>
    </row>
    <row r="1234" spans="1:36">
      <c r="A1234" s="352" t="s">
        <v>1396</v>
      </c>
      <c r="B1234" s="315">
        <f t="shared" si="133"/>
        <v>379.24286599999999</v>
      </c>
      <c r="C1234" s="326">
        <f t="shared" si="87"/>
        <v>2.3702679125000001</v>
      </c>
      <c r="D1234" s="294">
        <f t="shared" si="2"/>
        <v>2.3702679125000001</v>
      </c>
      <c r="E1234" s="295">
        <v>160</v>
      </c>
      <c r="F1234" s="296">
        <f t="shared" si="74"/>
        <v>7.5385070000000001</v>
      </c>
      <c r="G1234" s="297">
        <f t="shared" si="4"/>
        <v>1.9877781959384309E-2</v>
      </c>
      <c r="H1234" s="296">
        <f t="shared" si="5"/>
        <v>371.70435900000001</v>
      </c>
      <c r="I1234" s="298">
        <f t="shared" si="125"/>
        <v>0.98012221804061572</v>
      </c>
      <c r="J1234" s="315">
        <f t="shared" si="138"/>
        <v>379242866</v>
      </c>
      <c r="K1234" s="311">
        <v>2016</v>
      </c>
      <c r="L1234" s="300" t="s">
        <v>18</v>
      </c>
      <c r="M1234" s="345"/>
      <c r="N1234" s="345"/>
      <c r="O1234" s="345"/>
      <c r="P1234" s="345">
        <v>70</v>
      </c>
      <c r="Q1234" s="311">
        <v>65</v>
      </c>
      <c r="R1234" s="346">
        <f t="shared" si="128"/>
        <v>67.5</v>
      </c>
      <c r="S1234" s="311">
        <v>66</v>
      </c>
      <c r="T1234" s="311">
        <v>67</v>
      </c>
      <c r="U1234" s="305">
        <f t="shared" si="139"/>
        <v>-1</v>
      </c>
      <c r="V1234" s="311">
        <f t="shared" si="130"/>
        <v>66.5</v>
      </c>
      <c r="W1234" s="347">
        <f t="shared" si="140"/>
        <v>1</v>
      </c>
      <c r="X1234" s="319" t="s">
        <v>1534</v>
      </c>
      <c r="Y1234" s="319" t="s">
        <v>1534</v>
      </c>
      <c r="Z1234" s="319" t="s">
        <v>1557</v>
      </c>
      <c r="AA1234" s="295">
        <f t="shared" si="79"/>
        <v>102.665981</v>
      </c>
      <c r="AB1234" s="305">
        <v>102665981</v>
      </c>
      <c r="AC1234" s="305">
        <v>7538507</v>
      </c>
      <c r="AD1234" s="295">
        <f t="shared" si="137"/>
        <v>371.70435900000001</v>
      </c>
      <c r="AE1234" s="315">
        <v>371704359</v>
      </c>
      <c r="AF1234" s="298">
        <f t="shared" si="135"/>
        <v>0.64166238124999997</v>
      </c>
      <c r="AG1234" s="304"/>
      <c r="AH1234" s="304"/>
      <c r="AI1234" s="307" t="s">
        <v>3285</v>
      </c>
      <c r="AJ1234" s="304"/>
    </row>
    <row r="1235" spans="1:36">
      <c r="A1235" s="352" t="s">
        <v>229</v>
      </c>
      <c r="B1235" s="315">
        <f t="shared" si="133"/>
        <v>496.66685200000001</v>
      </c>
      <c r="C1235" s="326">
        <f t="shared" si="87"/>
        <v>3.0101021333333335</v>
      </c>
      <c r="D1235" s="294">
        <f t="shared" si="2"/>
        <v>3.0101021333333335</v>
      </c>
      <c r="E1235" s="295">
        <v>165</v>
      </c>
      <c r="F1235" s="296">
        <f t="shared" si="74"/>
        <v>155.59096199999999</v>
      </c>
      <c r="G1235" s="297">
        <f t="shared" si="4"/>
        <v>0.31327027639042032</v>
      </c>
      <c r="H1235" s="296">
        <f t="shared" si="5"/>
        <v>341.07589000000002</v>
      </c>
      <c r="I1235" s="298">
        <f t="shared" si="125"/>
        <v>0.68672972360957962</v>
      </c>
      <c r="J1235" s="315">
        <f t="shared" si="138"/>
        <v>496666852</v>
      </c>
      <c r="K1235" s="311">
        <v>2016</v>
      </c>
      <c r="L1235" s="300" t="s">
        <v>18</v>
      </c>
      <c r="M1235" s="345"/>
      <c r="N1235" s="345"/>
      <c r="O1235" s="345"/>
      <c r="P1235" s="345">
        <v>91</v>
      </c>
      <c r="Q1235" s="311">
        <v>72</v>
      </c>
      <c r="R1235" s="346">
        <f t="shared" si="128"/>
        <v>81.5</v>
      </c>
      <c r="S1235" s="311">
        <v>90</v>
      </c>
      <c r="T1235" s="311">
        <v>84</v>
      </c>
      <c r="U1235" s="305">
        <f t="shared" si="139"/>
        <v>6</v>
      </c>
      <c r="V1235" s="311">
        <f t="shared" si="130"/>
        <v>87</v>
      </c>
      <c r="W1235" s="347">
        <f t="shared" si="140"/>
        <v>-5.5</v>
      </c>
      <c r="X1235" s="348" t="s">
        <v>1608</v>
      </c>
      <c r="Y1235" s="348" t="s">
        <v>1608</v>
      </c>
      <c r="Z1235" s="319" t="s">
        <v>1541</v>
      </c>
      <c r="AA1235" s="295">
        <f t="shared" si="79"/>
        <v>85.058311000000003</v>
      </c>
      <c r="AB1235" s="305">
        <v>85058311</v>
      </c>
      <c r="AC1235" s="305">
        <v>155590962</v>
      </c>
      <c r="AD1235" s="295">
        <f t="shared" si="137"/>
        <v>341.07589000000002</v>
      </c>
      <c r="AE1235" s="315">
        <v>341075890</v>
      </c>
      <c r="AF1235" s="298">
        <f t="shared" si="135"/>
        <v>0.5155049151515152</v>
      </c>
      <c r="AG1235" s="304"/>
      <c r="AH1235" s="304"/>
      <c r="AI1235" s="307" t="s">
        <v>2934</v>
      </c>
      <c r="AJ1235" s="304"/>
    </row>
    <row r="1236" spans="1:36">
      <c r="A1236" s="352" t="s">
        <v>411</v>
      </c>
      <c r="B1236" s="315">
        <f t="shared" si="133"/>
        <v>389.667306</v>
      </c>
      <c r="C1236" s="326">
        <f t="shared" si="87"/>
        <v>2.3616200363636364</v>
      </c>
      <c r="D1236" s="294">
        <f t="shared" si="2"/>
        <v>2.3616200363636364</v>
      </c>
      <c r="E1236" s="295">
        <v>165</v>
      </c>
      <c r="F1236" s="296">
        <f t="shared" si="74"/>
        <v>103.14428599999999</v>
      </c>
      <c r="G1236" s="297">
        <f t="shared" si="4"/>
        <v>0.26469833217159872</v>
      </c>
      <c r="H1236" s="296">
        <f t="shared" si="5"/>
        <v>286.52302000000003</v>
      </c>
      <c r="I1236" s="298">
        <f t="shared" si="125"/>
        <v>0.73530166782840134</v>
      </c>
      <c r="J1236" s="315">
        <f t="shared" si="138"/>
        <v>389667306</v>
      </c>
      <c r="K1236" s="311">
        <v>2016</v>
      </c>
      <c r="L1236" s="300" t="s">
        <v>18</v>
      </c>
      <c r="M1236" s="345"/>
      <c r="N1236" s="345"/>
      <c r="O1236" s="345"/>
      <c r="P1236" s="345">
        <v>31</v>
      </c>
      <c r="Q1236" s="311">
        <v>32</v>
      </c>
      <c r="R1236" s="346">
        <f t="shared" si="128"/>
        <v>31.5</v>
      </c>
      <c r="S1236" s="311">
        <v>32</v>
      </c>
      <c r="T1236" s="311">
        <v>46</v>
      </c>
      <c r="U1236" s="305">
        <f t="shared" si="139"/>
        <v>-14</v>
      </c>
      <c r="V1236" s="311">
        <f t="shared" si="130"/>
        <v>39</v>
      </c>
      <c r="W1236" s="347">
        <f t="shared" si="140"/>
        <v>-7.5</v>
      </c>
      <c r="X1236" s="348" t="s">
        <v>1544</v>
      </c>
      <c r="Y1236" s="348" t="s">
        <v>1544</v>
      </c>
      <c r="Z1236" s="319" t="s">
        <v>1557</v>
      </c>
      <c r="AA1236" s="295">
        <f t="shared" si="79"/>
        <v>41.039943999999998</v>
      </c>
      <c r="AB1236" s="305">
        <v>41039944</v>
      </c>
      <c r="AC1236" s="305">
        <v>103144286</v>
      </c>
      <c r="AD1236" s="295">
        <f t="shared" si="137"/>
        <v>286.52301999999997</v>
      </c>
      <c r="AE1236" s="315">
        <v>286523020</v>
      </c>
      <c r="AF1236" s="298">
        <f t="shared" si="135"/>
        <v>0.24872693333333334</v>
      </c>
      <c r="AG1236" s="304"/>
      <c r="AH1236" s="304"/>
      <c r="AI1236" s="307" t="s">
        <v>3294</v>
      </c>
      <c r="AJ1236" s="304"/>
    </row>
    <row r="1237" spans="1:36">
      <c r="A1237" s="352" t="s">
        <v>3731</v>
      </c>
      <c r="B1237" s="315">
        <f t="shared" si="133"/>
        <v>299.37832100000003</v>
      </c>
      <c r="C1237" s="326">
        <f t="shared" si="87"/>
        <v>1.7610489470588238</v>
      </c>
      <c r="D1237" s="294">
        <f t="shared" si="2"/>
        <v>1.7610489470588238</v>
      </c>
      <c r="E1237" s="295">
        <v>170</v>
      </c>
      <c r="F1237" s="296">
        <f t="shared" si="74"/>
        <v>77.042381000000006</v>
      </c>
      <c r="G1237" s="297">
        <f t="shared" si="4"/>
        <v>0.25734121543156091</v>
      </c>
      <c r="H1237" s="296">
        <f t="shared" si="5"/>
        <v>222.33594000000002</v>
      </c>
      <c r="I1237" s="298">
        <f t="shared" si="125"/>
        <v>0.74265878456843903</v>
      </c>
      <c r="J1237" s="315">
        <f t="shared" si="138"/>
        <v>299378321</v>
      </c>
      <c r="K1237" s="311">
        <v>2016</v>
      </c>
      <c r="L1237" s="300" t="s">
        <v>18</v>
      </c>
      <c r="M1237" s="345"/>
      <c r="N1237" s="345"/>
      <c r="O1237" s="345"/>
      <c r="P1237" s="345">
        <v>30</v>
      </c>
      <c r="Q1237" s="311">
        <v>34</v>
      </c>
      <c r="R1237" s="346">
        <f t="shared" si="128"/>
        <v>32</v>
      </c>
      <c r="S1237" s="311">
        <v>51</v>
      </c>
      <c r="T1237" s="311">
        <v>60</v>
      </c>
      <c r="U1237" s="305">
        <f t="shared" si="139"/>
        <v>-9</v>
      </c>
      <c r="V1237" s="311">
        <f t="shared" si="130"/>
        <v>55.5</v>
      </c>
      <c r="W1237" s="347">
        <f t="shared" si="140"/>
        <v>-23.5</v>
      </c>
      <c r="X1237" s="348" t="s">
        <v>1608</v>
      </c>
      <c r="Y1237" s="348" t="s">
        <v>1608</v>
      </c>
      <c r="Z1237" s="319" t="s">
        <v>1541</v>
      </c>
      <c r="AA1237" s="295">
        <f t="shared" si="79"/>
        <v>26.858726000000001</v>
      </c>
      <c r="AB1237" s="305">
        <v>26858726</v>
      </c>
      <c r="AC1237" s="305">
        <v>77042381</v>
      </c>
      <c r="AD1237" s="295">
        <f t="shared" si="137"/>
        <v>222.33593999999999</v>
      </c>
      <c r="AE1237" s="315">
        <v>222335940</v>
      </c>
      <c r="AF1237" s="298">
        <f t="shared" si="135"/>
        <v>0.15799250588235295</v>
      </c>
      <c r="AG1237" s="304"/>
      <c r="AH1237" s="304"/>
      <c r="AI1237" s="307" t="s">
        <v>3732</v>
      </c>
      <c r="AJ1237" s="304"/>
    </row>
    <row r="1238" spans="1:36">
      <c r="A1238" s="344" t="s">
        <v>2147</v>
      </c>
      <c r="B1238" s="315">
        <f t="shared" si="133"/>
        <v>966.52218800000003</v>
      </c>
      <c r="C1238" s="326">
        <f t="shared" si="87"/>
        <v>5.5229839314285716</v>
      </c>
      <c r="D1238" s="294">
        <f t="shared" si="2"/>
        <v>5.5229839314285716</v>
      </c>
      <c r="E1238" s="295">
        <v>175</v>
      </c>
      <c r="F1238" s="296">
        <f t="shared" si="74"/>
        <v>364.00112300000001</v>
      </c>
      <c r="G1238" s="297">
        <f t="shared" si="4"/>
        <v>0.37660917412896472</v>
      </c>
      <c r="H1238" s="296">
        <f t="shared" si="5"/>
        <v>602.52106500000002</v>
      </c>
      <c r="I1238" s="298">
        <f t="shared" si="125"/>
        <v>0.62339082587103523</v>
      </c>
      <c r="J1238" s="315">
        <f t="shared" si="138"/>
        <v>966522188</v>
      </c>
      <c r="K1238" s="311">
        <v>2016</v>
      </c>
      <c r="L1238" s="300" t="s">
        <v>18</v>
      </c>
      <c r="M1238" s="345"/>
      <c r="N1238" s="345"/>
      <c r="O1238" s="345"/>
      <c r="P1238" s="345">
        <v>94</v>
      </c>
      <c r="Q1238" s="311">
        <v>77</v>
      </c>
      <c r="R1238" s="346">
        <f t="shared" si="128"/>
        <v>85.5</v>
      </c>
      <c r="S1238" s="311">
        <v>87</v>
      </c>
      <c r="T1238" s="311">
        <v>75</v>
      </c>
      <c r="U1238" s="305">
        <f t="shared" si="139"/>
        <v>12</v>
      </c>
      <c r="V1238" s="311">
        <f t="shared" si="130"/>
        <v>81</v>
      </c>
      <c r="W1238" s="347">
        <f t="shared" si="140"/>
        <v>4.5</v>
      </c>
      <c r="X1238" s="348" t="s">
        <v>1608</v>
      </c>
      <c r="Y1238" s="348" t="s">
        <v>1608</v>
      </c>
      <c r="Z1238" s="319" t="s">
        <v>1541</v>
      </c>
      <c r="AA1238" s="295">
        <f t="shared" si="79"/>
        <v>103.261464</v>
      </c>
      <c r="AB1238" s="305">
        <v>103261464</v>
      </c>
      <c r="AC1238" s="305">
        <v>364001123</v>
      </c>
      <c r="AD1238" s="295">
        <f t="shared" si="137"/>
        <v>602.52106500000002</v>
      </c>
      <c r="AE1238" s="315">
        <v>602521065</v>
      </c>
      <c r="AF1238" s="298">
        <f t="shared" si="135"/>
        <v>0.59006550857142859</v>
      </c>
      <c r="AG1238" s="304"/>
      <c r="AH1238" s="304"/>
      <c r="AI1238" s="307" t="s">
        <v>2148</v>
      </c>
      <c r="AJ1238" s="304"/>
    </row>
    <row r="1239" spans="1:36">
      <c r="A1239" s="344" t="s">
        <v>910</v>
      </c>
      <c r="B1239" s="315">
        <f t="shared" si="133"/>
        <v>745.600054</v>
      </c>
      <c r="C1239" s="326">
        <f t="shared" si="87"/>
        <v>4.2605717371428575</v>
      </c>
      <c r="D1239" s="294">
        <f t="shared" si="2"/>
        <v>4.2605717371428575</v>
      </c>
      <c r="E1239" s="295">
        <v>175</v>
      </c>
      <c r="F1239" s="296">
        <f t="shared" si="74"/>
        <v>325.100054</v>
      </c>
      <c r="G1239" s="297">
        <f t="shared" si="4"/>
        <v>0.43602471895743722</v>
      </c>
      <c r="H1239" s="296">
        <f t="shared" si="5"/>
        <v>420.5</v>
      </c>
      <c r="I1239" s="298">
        <f t="shared" si="125"/>
        <v>0.56397528104256278</v>
      </c>
      <c r="J1239" s="315">
        <f t="shared" si="138"/>
        <v>745600054</v>
      </c>
      <c r="K1239" s="311">
        <v>2016</v>
      </c>
      <c r="L1239" s="300" t="s">
        <v>18</v>
      </c>
      <c r="M1239" s="345"/>
      <c r="N1239" s="345"/>
      <c r="O1239" s="345"/>
      <c r="P1239" s="345">
        <v>26</v>
      </c>
      <c r="Q1239" s="311">
        <v>40</v>
      </c>
      <c r="R1239" s="346">
        <f t="shared" si="128"/>
        <v>33</v>
      </c>
      <c r="S1239" s="311">
        <v>65</v>
      </c>
      <c r="T1239" s="311">
        <v>64</v>
      </c>
      <c r="U1239" s="305">
        <f t="shared" si="139"/>
        <v>1</v>
      </c>
      <c r="V1239" s="311">
        <f t="shared" si="130"/>
        <v>64.5</v>
      </c>
      <c r="W1239" s="347">
        <f t="shared" si="140"/>
        <v>-31.5</v>
      </c>
      <c r="X1239" s="348" t="s">
        <v>1544</v>
      </c>
      <c r="Y1239" s="348" t="s">
        <v>1544</v>
      </c>
      <c r="Z1239" s="319" t="s">
        <v>1541</v>
      </c>
      <c r="AA1239" s="295">
        <f t="shared" si="79"/>
        <v>133.68224799999999</v>
      </c>
      <c r="AB1239" s="305">
        <v>133682248</v>
      </c>
      <c r="AC1239" s="305">
        <v>325100054</v>
      </c>
      <c r="AD1239" s="295">
        <f t="shared" si="137"/>
        <v>420.5</v>
      </c>
      <c r="AE1239" s="315">
        <v>420500000</v>
      </c>
      <c r="AF1239" s="298">
        <f t="shared" si="135"/>
        <v>0.76389856</v>
      </c>
      <c r="AG1239" s="304"/>
      <c r="AH1239" s="304"/>
      <c r="AI1239" s="307" t="s">
        <v>2381</v>
      </c>
      <c r="AJ1239" s="304"/>
    </row>
    <row r="1240" spans="1:36">
      <c r="A1240" s="352" t="s">
        <v>1333</v>
      </c>
      <c r="B1240" s="315">
        <f t="shared" si="133"/>
        <v>543.93410500000005</v>
      </c>
      <c r="C1240" s="326">
        <f t="shared" si="87"/>
        <v>3.0558095786516857</v>
      </c>
      <c r="D1240" s="294">
        <f t="shared" si="2"/>
        <v>3.0558095786516857</v>
      </c>
      <c r="E1240" s="295">
        <v>178</v>
      </c>
      <c r="F1240" s="296">
        <f t="shared" si="74"/>
        <v>155.44248899999999</v>
      </c>
      <c r="G1240" s="297">
        <f t="shared" si="4"/>
        <v>0.28577448549581203</v>
      </c>
      <c r="H1240" s="296">
        <f t="shared" si="5"/>
        <v>388.49161600000002</v>
      </c>
      <c r="I1240" s="298">
        <f t="shared" si="125"/>
        <v>0.71422551450418792</v>
      </c>
      <c r="J1240" s="315">
        <f t="shared" si="138"/>
        <v>543934105</v>
      </c>
      <c r="K1240" s="311">
        <v>2016</v>
      </c>
      <c r="L1240" s="300" t="s">
        <v>18</v>
      </c>
      <c r="M1240" s="345"/>
      <c r="N1240" s="345"/>
      <c r="O1240" s="345"/>
      <c r="P1240" s="345">
        <v>48</v>
      </c>
      <c r="Q1240" s="311">
        <v>52</v>
      </c>
      <c r="R1240" s="346">
        <f t="shared" si="128"/>
        <v>50</v>
      </c>
      <c r="S1240" s="311">
        <v>68</v>
      </c>
      <c r="T1240" s="311">
        <v>68</v>
      </c>
      <c r="U1240" s="305">
        <f t="shared" si="139"/>
        <v>0</v>
      </c>
      <c r="V1240" s="311">
        <f t="shared" si="130"/>
        <v>68</v>
      </c>
      <c r="W1240" s="347">
        <f t="shared" si="140"/>
        <v>-18</v>
      </c>
      <c r="X1240" s="348" t="s">
        <v>1544</v>
      </c>
      <c r="Y1240" s="348" t="s">
        <v>1544</v>
      </c>
      <c r="Z1240" s="319" t="s">
        <v>1557</v>
      </c>
      <c r="AA1240" s="295">
        <f t="shared" si="79"/>
        <v>65.769561999999993</v>
      </c>
      <c r="AB1240" s="305">
        <v>65769562</v>
      </c>
      <c r="AC1240" s="305">
        <v>155442489</v>
      </c>
      <c r="AD1240" s="295">
        <f t="shared" si="137"/>
        <v>388.49161600000002</v>
      </c>
      <c r="AE1240" s="315">
        <v>388491616</v>
      </c>
      <c r="AF1240" s="298">
        <f t="shared" si="135"/>
        <v>0.3694919213483146</v>
      </c>
      <c r="AG1240" s="304"/>
      <c r="AH1240" s="304"/>
      <c r="AI1240" s="307" t="s">
        <v>2909</v>
      </c>
      <c r="AJ1240" s="304"/>
    </row>
    <row r="1241" spans="1:36">
      <c r="A1241" s="314" t="s">
        <v>1372</v>
      </c>
      <c r="B1241" s="315">
        <f t="shared" si="133"/>
        <v>717.07240300000001</v>
      </c>
      <c r="C1241" s="326">
        <f t="shared" si="87"/>
        <v>3.9837355722222223</v>
      </c>
      <c r="D1241" s="294">
        <f t="shared" si="2"/>
        <v>3.9837355722222223</v>
      </c>
      <c r="E1241" s="295">
        <v>180</v>
      </c>
      <c r="F1241" s="295">
        <f t="shared" si="74"/>
        <v>208.663096</v>
      </c>
      <c r="G1241" s="297">
        <f t="shared" si="4"/>
        <v>0.29099306447580581</v>
      </c>
      <c r="H1241" s="296">
        <f t="shared" si="5"/>
        <v>508.40930700000001</v>
      </c>
      <c r="I1241" s="298">
        <f t="shared" si="125"/>
        <v>0.70900693552419425</v>
      </c>
      <c r="J1241" s="315">
        <f t="shared" si="138"/>
        <v>717072403</v>
      </c>
      <c r="K1241" s="302">
        <v>2016</v>
      </c>
      <c r="L1241" s="300" t="s">
        <v>18</v>
      </c>
      <c r="M1241" s="316"/>
      <c r="N1241" s="316"/>
      <c r="O1241" s="316"/>
      <c r="P1241" s="316">
        <v>74</v>
      </c>
      <c r="Q1241" s="302">
        <v>66</v>
      </c>
      <c r="R1241" s="346">
        <f t="shared" si="128"/>
        <v>70</v>
      </c>
      <c r="S1241" s="302">
        <v>82</v>
      </c>
      <c r="T1241" s="302">
        <v>73</v>
      </c>
      <c r="U1241" s="305">
        <f t="shared" si="139"/>
        <v>9</v>
      </c>
      <c r="V1241" s="311">
        <f t="shared" si="130"/>
        <v>77.5</v>
      </c>
      <c r="W1241" s="347">
        <f t="shared" si="140"/>
        <v>-7.5</v>
      </c>
      <c r="X1241" s="313" t="s">
        <v>2480</v>
      </c>
      <c r="Y1241" s="313" t="s">
        <v>2480</v>
      </c>
      <c r="Z1241" s="313" t="s">
        <v>1541</v>
      </c>
      <c r="AA1241" s="295">
        <f t="shared" si="79"/>
        <v>74.403386999999995</v>
      </c>
      <c r="AB1241" s="315">
        <v>74403387</v>
      </c>
      <c r="AC1241" s="315">
        <v>208663096</v>
      </c>
      <c r="AD1241" s="295">
        <f t="shared" si="137"/>
        <v>508.40930700000001</v>
      </c>
      <c r="AE1241" s="315">
        <v>508409307</v>
      </c>
      <c r="AF1241" s="298">
        <f t="shared" si="135"/>
        <v>0.41335214999999997</v>
      </c>
      <c r="AG1241" s="304"/>
      <c r="AH1241" s="304"/>
      <c r="AI1241" s="307" t="s">
        <v>2481</v>
      </c>
      <c r="AJ1241" s="304"/>
    </row>
    <row r="1242" spans="1:36">
      <c r="A1242" s="352" t="s">
        <v>1087</v>
      </c>
      <c r="B1242" s="315">
        <f t="shared" si="133"/>
        <v>356.74306100000001</v>
      </c>
      <c r="C1242" s="326">
        <f t="shared" si="87"/>
        <v>1.9819058944444445</v>
      </c>
      <c r="D1242" s="294">
        <f t="shared" si="2"/>
        <v>1.9819058944444445</v>
      </c>
      <c r="E1242" s="295">
        <v>180</v>
      </c>
      <c r="F1242" s="296">
        <f t="shared" si="74"/>
        <v>126.643061</v>
      </c>
      <c r="G1242" s="297">
        <f t="shared" si="4"/>
        <v>0.35499796588895671</v>
      </c>
      <c r="H1242" s="296">
        <f t="shared" si="5"/>
        <v>230.1</v>
      </c>
      <c r="I1242" s="298">
        <f t="shared" si="125"/>
        <v>0.64500203411104329</v>
      </c>
      <c r="J1242" s="315">
        <f t="shared" si="138"/>
        <v>356743061</v>
      </c>
      <c r="K1242" s="311">
        <v>2016</v>
      </c>
      <c r="L1242" s="300" t="s">
        <v>18</v>
      </c>
      <c r="M1242" s="345"/>
      <c r="N1242" s="345"/>
      <c r="O1242" s="345"/>
      <c r="P1242" s="345">
        <v>35</v>
      </c>
      <c r="Q1242" s="311">
        <v>44</v>
      </c>
      <c r="R1242" s="346">
        <f t="shared" si="128"/>
        <v>39.5</v>
      </c>
      <c r="S1242" s="311">
        <v>62</v>
      </c>
      <c r="T1242" s="311">
        <v>62</v>
      </c>
      <c r="U1242" s="305">
        <f t="shared" si="139"/>
        <v>0</v>
      </c>
      <c r="V1242" s="311">
        <f t="shared" si="130"/>
        <v>62</v>
      </c>
      <c r="W1242" s="347">
        <f t="shared" si="140"/>
        <v>-22.5</v>
      </c>
      <c r="X1242" s="348" t="s">
        <v>1608</v>
      </c>
      <c r="Y1242" s="348" t="s">
        <v>1608</v>
      </c>
      <c r="Z1242" s="319" t="s">
        <v>1541</v>
      </c>
      <c r="AA1242" s="295">
        <f t="shared" si="79"/>
        <v>38.527856</v>
      </c>
      <c r="AB1242" s="305">
        <v>38527856</v>
      </c>
      <c r="AC1242" s="305">
        <v>126643061</v>
      </c>
      <c r="AD1242" s="295">
        <f t="shared" si="137"/>
        <v>230.1</v>
      </c>
      <c r="AE1242" s="315">
        <v>230100000</v>
      </c>
      <c r="AF1242" s="298">
        <f t="shared" si="135"/>
        <v>0.21404364444444443</v>
      </c>
      <c r="AG1242" s="304"/>
      <c r="AH1242" s="304"/>
      <c r="AI1242" s="307" t="s">
        <v>3593</v>
      </c>
      <c r="AJ1242" s="304"/>
    </row>
    <row r="1243" spans="1:36">
      <c r="A1243" s="352" t="s">
        <v>901</v>
      </c>
      <c r="B1243" s="315">
        <f t="shared" si="133"/>
        <v>342.89801199999999</v>
      </c>
      <c r="C1243" s="326">
        <f t="shared" si="87"/>
        <v>1.8535027675675675</v>
      </c>
      <c r="D1243" s="294">
        <f t="shared" si="2"/>
        <v>1.8535027675675675</v>
      </c>
      <c r="E1243" s="295">
        <v>185</v>
      </c>
      <c r="F1243" s="296">
        <f t="shared" si="74"/>
        <v>158.84834000000001</v>
      </c>
      <c r="G1243" s="297">
        <f t="shared" si="4"/>
        <v>0.46325243787065179</v>
      </c>
      <c r="H1243" s="296">
        <f t="shared" si="5"/>
        <v>184.04967200000002</v>
      </c>
      <c r="I1243" s="298">
        <f t="shared" si="125"/>
        <v>0.53674756212934827</v>
      </c>
      <c r="J1243" s="315">
        <f t="shared" si="138"/>
        <v>342898012</v>
      </c>
      <c r="K1243" s="311">
        <v>2016</v>
      </c>
      <c r="L1243" s="300" t="s">
        <v>18</v>
      </c>
      <c r="M1243" s="345"/>
      <c r="N1243" s="345"/>
      <c r="O1243" s="345"/>
      <c r="P1243" s="345">
        <v>84</v>
      </c>
      <c r="Q1243" s="311">
        <v>68</v>
      </c>
      <c r="R1243" s="346">
        <f t="shared" si="128"/>
        <v>76</v>
      </c>
      <c r="S1243" s="311">
        <v>81</v>
      </c>
      <c r="T1243" s="311">
        <v>68</v>
      </c>
      <c r="U1243" s="305">
        <f t="shared" si="139"/>
        <v>13</v>
      </c>
      <c r="V1243" s="311">
        <f t="shared" si="130"/>
        <v>74.5</v>
      </c>
      <c r="W1243" s="347">
        <f t="shared" si="140"/>
        <v>1.5</v>
      </c>
      <c r="X1243" s="348" t="s">
        <v>1608</v>
      </c>
      <c r="Y1243" s="348" t="s">
        <v>1608</v>
      </c>
      <c r="Z1243" s="319" t="s">
        <v>1557</v>
      </c>
      <c r="AA1243" s="295">
        <f t="shared" si="79"/>
        <v>59.253211</v>
      </c>
      <c r="AB1243" s="305">
        <v>59253211</v>
      </c>
      <c r="AC1243" s="305">
        <v>158848340</v>
      </c>
      <c r="AD1243" s="295">
        <f t="shared" si="137"/>
        <v>184.04967199999999</v>
      </c>
      <c r="AE1243" s="315">
        <v>184049672</v>
      </c>
      <c r="AF1243" s="298">
        <f t="shared" si="135"/>
        <v>0.32028762702702701</v>
      </c>
      <c r="AG1243" s="304"/>
      <c r="AH1243" s="304"/>
      <c r="AI1243" s="307" t="s">
        <v>3672</v>
      </c>
      <c r="AJ1243" s="304"/>
    </row>
    <row r="1244" spans="1:36">
      <c r="A1244" s="344" t="s">
        <v>279</v>
      </c>
      <c r="B1244" s="315">
        <f t="shared" si="133"/>
        <v>1025.4308229999999</v>
      </c>
      <c r="C1244" s="326">
        <f t="shared" si="87"/>
        <v>5.1271541149999997</v>
      </c>
      <c r="D1244" s="294">
        <f t="shared" si="2"/>
        <v>5.1271541149999997</v>
      </c>
      <c r="E1244" s="295">
        <v>200</v>
      </c>
      <c r="F1244" s="296">
        <f t="shared" si="74"/>
        <v>486.088707</v>
      </c>
      <c r="G1244" s="297">
        <f t="shared" si="4"/>
        <v>0.47403364137026727</v>
      </c>
      <c r="H1244" s="296">
        <f t="shared" si="5"/>
        <v>539.34211599999992</v>
      </c>
      <c r="I1244" s="298">
        <f t="shared" si="125"/>
        <v>0.52596635862973273</v>
      </c>
      <c r="J1244" s="315">
        <f t="shared" si="138"/>
        <v>1025430823</v>
      </c>
      <c r="K1244" s="311">
        <v>2016</v>
      </c>
      <c r="L1244" s="300" t="s">
        <v>18</v>
      </c>
      <c r="M1244" s="345"/>
      <c r="N1244" s="345"/>
      <c r="O1244" s="345"/>
      <c r="P1244" s="345">
        <v>94</v>
      </c>
      <c r="Q1244" s="361">
        <v>77</v>
      </c>
      <c r="R1244" s="346">
        <f t="shared" si="128"/>
        <v>85.5</v>
      </c>
      <c r="S1244" s="361">
        <v>86</v>
      </c>
      <c r="T1244" s="311">
        <v>74</v>
      </c>
      <c r="U1244" s="305">
        <f t="shared" si="139"/>
        <v>12</v>
      </c>
      <c r="V1244" s="311">
        <f t="shared" si="130"/>
        <v>80</v>
      </c>
      <c r="W1244" s="347">
        <f t="shared" si="140"/>
        <v>5.5</v>
      </c>
      <c r="X1244" s="348" t="s">
        <v>1608</v>
      </c>
      <c r="Y1244" s="348" t="s">
        <v>1608</v>
      </c>
      <c r="Z1244" s="319" t="s">
        <v>1557</v>
      </c>
      <c r="AA1244" s="295">
        <f t="shared" si="79"/>
        <v>135.060273</v>
      </c>
      <c r="AB1244" s="305">
        <v>135060273</v>
      </c>
      <c r="AC1244" s="305">
        <v>486088707</v>
      </c>
      <c r="AD1244" s="295">
        <f t="shared" si="137"/>
        <v>539.34211600000003</v>
      </c>
      <c r="AE1244" s="315">
        <v>539342116</v>
      </c>
      <c r="AF1244" s="298">
        <f t="shared" si="135"/>
        <v>0.67530136500000004</v>
      </c>
      <c r="AG1244" s="304"/>
      <c r="AH1244" s="304"/>
      <c r="AI1244" s="307" t="s">
        <v>2211</v>
      </c>
      <c r="AJ1244" s="304"/>
    </row>
    <row r="1245" spans="1:36">
      <c r="A1245" s="325" t="s">
        <v>793</v>
      </c>
      <c r="B1245" s="315">
        <f t="shared" si="133"/>
        <v>829.10783700000002</v>
      </c>
      <c r="C1245" s="326">
        <f t="shared" si="87"/>
        <v>4.1455391850000005</v>
      </c>
      <c r="D1245" s="294">
        <f t="shared" si="2"/>
        <v>4.1455391850000005</v>
      </c>
      <c r="E1245" s="295">
        <v>200</v>
      </c>
      <c r="F1245" s="295">
        <f t="shared" si="74"/>
        <v>451.40783699999997</v>
      </c>
      <c r="G1245" s="297">
        <f t="shared" si="4"/>
        <v>0.5444500906339883</v>
      </c>
      <c r="H1245" s="296">
        <f t="shared" si="5"/>
        <v>377.7</v>
      </c>
      <c r="I1245" s="298">
        <f t="shared" si="125"/>
        <v>0.4555499093660117</v>
      </c>
      <c r="J1245" s="315">
        <f t="shared" si="138"/>
        <v>829107837</v>
      </c>
      <c r="K1245" s="302">
        <v>2016</v>
      </c>
      <c r="L1245" s="300" t="s">
        <v>18</v>
      </c>
      <c r="M1245" s="316"/>
      <c r="N1245" s="316"/>
      <c r="O1245" s="316"/>
      <c r="P1245" s="316">
        <v>84</v>
      </c>
      <c r="Q1245" s="302">
        <v>65</v>
      </c>
      <c r="R1245" s="346">
        <f t="shared" si="128"/>
        <v>74.5</v>
      </c>
      <c r="S1245" s="302">
        <v>90</v>
      </c>
      <c r="T1245" s="302">
        <v>78</v>
      </c>
      <c r="U1245" s="305">
        <f t="shared" si="139"/>
        <v>12</v>
      </c>
      <c r="V1245" s="311">
        <f t="shared" si="130"/>
        <v>84</v>
      </c>
      <c r="W1245" s="347">
        <f t="shared" si="140"/>
        <v>-9.5</v>
      </c>
      <c r="X1245" s="313" t="s">
        <v>1608</v>
      </c>
      <c r="Y1245" s="313" t="s">
        <v>1608</v>
      </c>
      <c r="Z1245" s="313" t="s">
        <v>1557</v>
      </c>
      <c r="AA1245" s="295">
        <f t="shared" si="79"/>
        <v>155.081681</v>
      </c>
      <c r="AB1245" s="315">
        <v>155081681</v>
      </c>
      <c r="AC1245" s="315">
        <v>451407837</v>
      </c>
      <c r="AD1245" s="295">
        <f t="shared" si="137"/>
        <v>377.7</v>
      </c>
      <c r="AE1245" s="315">
        <v>377700000</v>
      </c>
      <c r="AF1245" s="298">
        <f t="shared" si="135"/>
        <v>0.77540840499999997</v>
      </c>
      <c r="AG1245" s="304"/>
      <c r="AH1245" s="304"/>
      <c r="AI1245" s="307" t="s">
        <v>2439</v>
      </c>
      <c r="AJ1245" s="304"/>
    </row>
    <row r="1246" spans="1:36">
      <c r="A1246" s="352" t="s">
        <v>1028</v>
      </c>
      <c r="B1246" s="315">
        <f t="shared" si="133"/>
        <v>217.44073900000001</v>
      </c>
      <c r="C1246" s="326">
        <f t="shared" si="87"/>
        <v>1.0872036950000001</v>
      </c>
      <c r="D1246" s="294">
        <f t="shared" si="2"/>
        <v>1.0872036950000001</v>
      </c>
      <c r="E1246" s="295">
        <v>200</v>
      </c>
      <c r="F1246" s="296">
        <f t="shared" si="74"/>
        <v>8.3201879999999999</v>
      </c>
      <c r="G1246" s="297">
        <f t="shared" si="4"/>
        <v>3.8264163552166733E-2</v>
      </c>
      <c r="H1246" s="296">
        <f t="shared" si="5"/>
        <v>209.12055100000001</v>
      </c>
      <c r="I1246" s="298">
        <f t="shared" si="125"/>
        <v>0.96173583644783323</v>
      </c>
      <c r="J1246" s="315">
        <f t="shared" si="138"/>
        <v>217440739</v>
      </c>
      <c r="K1246" s="311">
        <v>2016</v>
      </c>
      <c r="L1246" s="300" t="s">
        <v>18</v>
      </c>
      <c r="M1246" s="345"/>
      <c r="N1246" s="345"/>
      <c r="O1246" s="345"/>
      <c r="P1246" s="345">
        <v>77</v>
      </c>
      <c r="Q1246" s="311">
        <v>66</v>
      </c>
      <c r="R1246" s="346">
        <f t="shared" si="128"/>
        <v>71.5</v>
      </c>
      <c r="S1246" s="311">
        <v>66</v>
      </c>
      <c r="T1246" s="311">
        <v>70</v>
      </c>
      <c r="U1246" s="305">
        <f t="shared" si="139"/>
        <v>-4</v>
      </c>
      <c r="V1246" s="311">
        <f t="shared" si="130"/>
        <v>68</v>
      </c>
      <c r="W1246" s="347">
        <f t="shared" si="140"/>
        <v>3.5</v>
      </c>
      <c r="X1246" s="348" t="s">
        <v>1608</v>
      </c>
      <c r="Y1246" s="348" t="s">
        <v>1608</v>
      </c>
      <c r="Z1246" s="319" t="s">
        <v>1547</v>
      </c>
      <c r="AA1246" s="295">
        <f t="shared" si="79"/>
        <v>39.155217</v>
      </c>
      <c r="AB1246" s="305">
        <v>39155217</v>
      </c>
      <c r="AC1246" s="305">
        <v>8320188</v>
      </c>
      <c r="AD1246" s="295">
        <f t="shared" si="137"/>
        <v>209.12055100000001</v>
      </c>
      <c r="AE1246" s="315">
        <v>209120551</v>
      </c>
      <c r="AF1246" s="298">
        <f t="shared" si="135"/>
        <v>0.19577608499999999</v>
      </c>
      <c r="AG1246" s="304"/>
      <c r="AH1246" s="304"/>
      <c r="AI1246" s="307" t="s">
        <v>3820</v>
      </c>
      <c r="AJ1246" s="304"/>
    </row>
    <row r="1247" spans="1:36">
      <c r="A1247" s="344" t="s">
        <v>159</v>
      </c>
      <c r="B1247" s="315">
        <f t="shared" si="133"/>
        <v>1153.3044950000001</v>
      </c>
      <c r="C1247" s="326">
        <f t="shared" si="87"/>
        <v>4.6132179799999999</v>
      </c>
      <c r="D1247" s="294">
        <f t="shared" si="2"/>
        <v>4.6132179799999999</v>
      </c>
      <c r="E1247" s="295">
        <v>250</v>
      </c>
      <c r="F1247" s="296">
        <f t="shared" si="74"/>
        <v>408.08434899999997</v>
      </c>
      <c r="G1247" s="297">
        <f t="shared" si="4"/>
        <v>0.35383920791880719</v>
      </c>
      <c r="H1247" s="296">
        <f t="shared" si="5"/>
        <v>745.220146</v>
      </c>
      <c r="I1247" s="298">
        <f t="shared" si="125"/>
        <v>0.6461607920811927</v>
      </c>
      <c r="J1247" s="315">
        <f t="shared" si="138"/>
        <v>1153304495</v>
      </c>
      <c r="K1247" s="311">
        <v>2016</v>
      </c>
      <c r="L1247" s="300" t="s">
        <v>18</v>
      </c>
      <c r="M1247" s="345"/>
      <c r="N1247" s="345"/>
      <c r="O1247" s="345"/>
      <c r="P1247" s="345">
        <v>90</v>
      </c>
      <c r="Q1247" s="311">
        <v>75</v>
      </c>
      <c r="R1247" s="346">
        <f t="shared" si="128"/>
        <v>82.5</v>
      </c>
      <c r="S1247" s="311">
        <v>89</v>
      </c>
      <c r="T1247" s="302">
        <v>83</v>
      </c>
      <c r="U1247" s="305">
        <f t="shared" si="139"/>
        <v>6</v>
      </c>
      <c r="V1247" s="311">
        <f t="shared" si="130"/>
        <v>86</v>
      </c>
      <c r="W1247" s="347">
        <f t="shared" si="140"/>
        <v>-3.5</v>
      </c>
      <c r="X1247" s="348" t="s">
        <v>1544</v>
      </c>
      <c r="Y1247" s="348" t="s">
        <v>1544</v>
      </c>
      <c r="Z1247" s="319" t="s">
        <v>1557</v>
      </c>
      <c r="AA1247" s="295">
        <f t="shared" si="79"/>
        <v>179.13914199999999</v>
      </c>
      <c r="AB1247" s="305">
        <v>179139142</v>
      </c>
      <c r="AC1247" s="305">
        <v>408084349</v>
      </c>
      <c r="AD1247" s="295">
        <f t="shared" si="137"/>
        <v>745.220146</v>
      </c>
      <c r="AE1247" s="315">
        <v>745220146</v>
      </c>
      <c r="AF1247" s="298">
        <f t="shared" si="135"/>
        <v>0.716556568</v>
      </c>
      <c r="AG1247" s="304"/>
      <c r="AH1247" s="304"/>
      <c r="AI1247" s="307" t="s">
        <v>2301</v>
      </c>
      <c r="AJ1247" s="304"/>
    </row>
    <row r="1248" spans="1:36">
      <c r="A1248" s="352" t="s">
        <v>123</v>
      </c>
      <c r="B1248" s="315">
        <f t="shared" si="133"/>
        <v>873.26019399999996</v>
      </c>
      <c r="C1248" s="326">
        <f t="shared" si="87"/>
        <v>3.493040776</v>
      </c>
      <c r="D1248" s="294">
        <f t="shared" si="2"/>
        <v>3.493040776</v>
      </c>
      <c r="E1248" s="295">
        <v>250</v>
      </c>
      <c r="F1248" s="296">
        <f t="shared" si="74"/>
        <v>330.36019399999998</v>
      </c>
      <c r="G1248" s="297">
        <f t="shared" si="4"/>
        <v>0.37830671347422024</v>
      </c>
      <c r="H1248" s="296">
        <f t="shared" si="5"/>
        <v>542.9</v>
      </c>
      <c r="I1248" s="298">
        <f t="shared" si="125"/>
        <v>0.62169328652577971</v>
      </c>
      <c r="J1248" s="315">
        <f t="shared" si="138"/>
        <v>873260194</v>
      </c>
      <c r="K1248" s="311">
        <v>2016</v>
      </c>
      <c r="L1248" s="300" t="s">
        <v>18</v>
      </c>
      <c r="M1248" s="345"/>
      <c r="N1248" s="345"/>
      <c r="O1248" s="345"/>
      <c r="P1248" s="345">
        <v>27</v>
      </c>
      <c r="Q1248" s="311">
        <v>44</v>
      </c>
      <c r="R1248" s="346">
        <f t="shared" si="128"/>
        <v>35.5</v>
      </c>
      <c r="S1248" s="311">
        <v>64</v>
      </c>
      <c r="T1248" s="311">
        <v>70</v>
      </c>
      <c r="U1248" s="305">
        <f t="shared" si="139"/>
        <v>-6</v>
      </c>
      <c r="V1248" s="311">
        <f t="shared" si="130"/>
        <v>67</v>
      </c>
      <c r="W1248" s="347">
        <f t="shared" si="140"/>
        <v>-31.5</v>
      </c>
      <c r="X1248" s="348" t="s">
        <v>1544</v>
      </c>
      <c r="Y1248" s="348" t="s">
        <v>1544</v>
      </c>
      <c r="Z1248" s="319" t="s">
        <v>1557</v>
      </c>
      <c r="AA1248" s="295">
        <f t="shared" si="79"/>
        <v>166.00734700000001</v>
      </c>
      <c r="AB1248" s="305">
        <v>166007347</v>
      </c>
      <c r="AC1248" s="305">
        <v>330360194</v>
      </c>
      <c r="AD1248" s="295">
        <f t="shared" si="137"/>
        <v>542.9</v>
      </c>
      <c r="AE1248" s="315">
        <v>542900000</v>
      </c>
      <c r="AF1248" s="298">
        <f t="shared" si="135"/>
        <v>0.664029388</v>
      </c>
      <c r="AG1248" s="304"/>
      <c r="AH1248" s="304"/>
      <c r="AI1248" s="307" t="s">
        <v>2664</v>
      </c>
      <c r="AJ1248" s="304"/>
    </row>
    <row r="1249" spans="1:36">
      <c r="A1249" s="344" t="s">
        <v>1472</v>
      </c>
      <c r="B1249" s="305">
        <f t="shared" si="133"/>
        <v>3.93099</v>
      </c>
      <c r="C1249" s="335">
        <f t="shared" ref="C1249:C1289" si="141">SUM(J1249/(E1249*1000000))</f>
        <v>15.72396</v>
      </c>
      <c r="D1249" s="294">
        <f t="shared" si="2"/>
        <v>15.72396</v>
      </c>
      <c r="E1249" s="339">
        <v>0.25</v>
      </c>
      <c r="F1249" s="331">
        <f t="shared" si="74"/>
        <v>3.93099</v>
      </c>
      <c r="G1249" s="297">
        <f t="shared" si="4"/>
        <v>1</v>
      </c>
      <c r="H1249" s="296">
        <f t="shared" si="5"/>
        <v>0</v>
      </c>
      <c r="I1249" s="362">
        <f t="shared" ref="I1249:I1394" si="142">(AE1249/J1249)</f>
        <v>0</v>
      </c>
      <c r="J1249" s="305">
        <v>3930990</v>
      </c>
      <c r="K1249" s="311">
        <v>2017</v>
      </c>
      <c r="L1249" s="300" t="s">
        <v>18</v>
      </c>
      <c r="M1249" s="345"/>
      <c r="N1249" s="345"/>
      <c r="O1249" s="345"/>
      <c r="P1249" s="345">
        <v>73</v>
      </c>
      <c r="Q1249" s="311">
        <v>62</v>
      </c>
      <c r="R1249" s="305">
        <f t="shared" si="128"/>
        <v>67.5</v>
      </c>
      <c r="S1249" s="311">
        <v>53</v>
      </c>
      <c r="T1249" s="311">
        <v>44</v>
      </c>
      <c r="U1249" s="317">
        <f t="shared" si="139"/>
        <v>9</v>
      </c>
      <c r="V1249" s="317">
        <f t="shared" si="130"/>
        <v>48.5</v>
      </c>
      <c r="W1249" s="309">
        <f t="shared" si="140"/>
        <v>19</v>
      </c>
      <c r="X1249" s="304" t="s">
        <v>1636</v>
      </c>
      <c r="Y1249" s="318" t="s">
        <v>1691</v>
      </c>
      <c r="Z1249" s="363" t="s">
        <v>1547</v>
      </c>
      <c r="AA1249" s="331">
        <f t="shared" si="79"/>
        <v>1.7017850000000001</v>
      </c>
      <c r="AB1249" s="305">
        <v>1701785</v>
      </c>
      <c r="AC1249" s="305">
        <v>3930990</v>
      </c>
      <c r="AD1249" s="331">
        <f t="shared" si="137"/>
        <v>0</v>
      </c>
      <c r="AE1249" s="309">
        <f t="shared" ref="AE1249:AE1279" si="143">J1249-AC1249</f>
        <v>0</v>
      </c>
      <c r="AF1249" s="362">
        <f t="shared" ref="AF1249:AF1289" si="144">SUM(AA1249/E1249)</f>
        <v>6.8071400000000004</v>
      </c>
      <c r="AG1249" s="318"/>
      <c r="AH1249" s="318"/>
      <c r="AI1249" s="364" t="s">
        <v>1692</v>
      </c>
      <c r="AJ1249" s="318"/>
    </row>
    <row r="1250" spans="1:36">
      <c r="A1250" s="344" t="s">
        <v>1993</v>
      </c>
      <c r="B1250" s="305">
        <f t="shared" si="133"/>
        <v>6.1799549999999996</v>
      </c>
      <c r="C1250" s="335">
        <f t="shared" si="141"/>
        <v>6.8666166666666664</v>
      </c>
      <c r="D1250" s="294">
        <f t="shared" si="2"/>
        <v>6.8666166666666664</v>
      </c>
      <c r="E1250" s="339">
        <v>0.9</v>
      </c>
      <c r="F1250" s="331">
        <f t="shared" si="74"/>
        <v>6.1799549999999996</v>
      </c>
      <c r="G1250" s="297">
        <f t="shared" si="4"/>
        <v>1</v>
      </c>
      <c r="H1250" s="296">
        <f t="shared" si="5"/>
        <v>0</v>
      </c>
      <c r="I1250" s="362">
        <f t="shared" si="142"/>
        <v>0</v>
      </c>
      <c r="J1250" s="305">
        <v>6179955</v>
      </c>
      <c r="K1250" s="311">
        <v>2017</v>
      </c>
      <c r="L1250" s="300" t="s">
        <v>18</v>
      </c>
      <c r="M1250" s="345"/>
      <c r="N1250" s="345"/>
      <c r="O1250" s="345"/>
      <c r="P1250" s="345">
        <v>55</v>
      </c>
      <c r="Q1250" s="311">
        <v>57</v>
      </c>
      <c r="R1250" s="305">
        <f t="shared" si="128"/>
        <v>56</v>
      </c>
      <c r="S1250" s="311">
        <v>63</v>
      </c>
      <c r="T1250" s="311" t="s">
        <v>1537</v>
      </c>
      <c r="U1250" s="337" t="s">
        <v>1537</v>
      </c>
      <c r="V1250" s="337" t="s">
        <v>1537</v>
      </c>
      <c r="W1250" s="337" t="s">
        <v>1537</v>
      </c>
      <c r="X1250" s="318" t="s">
        <v>1572</v>
      </c>
      <c r="Y1250" s="318" t="s">
        <v>1572</v>
      </c>
      <c r="Z1250" s="363" t="s">
        <v>1547</v>
      </c>
      <c r="AA1250" s="331">
        <f t="shared" si="79"/>
        <v>2.4038849999999998</v>
      </c>
      <c r="AB1250" s="305">
        <v>2403885</v>
      </c>
      <c r="AC1250" s="305">
        <v>6179955</v>
      </c>
      <c r="AD1250" s="331">
        <f t="shared" si="137"/>
        <v>0</v>
      </c>
      <c r="AE1250" s="309">
        <f t="shared" si="143"/>
        <v>0</v>
      </c>
      <c r="AF1250" s="362">
        <f t="shared" si="144"/>
        <v>2.670983333333333</v>
      </c>
      <c r="AG1250" s="318"/>
      <c r="AH1250" s="318"/>
      <c r="AI1250" s="364" t="s">
        <v>1994</v>
      </c>
      <c r="AJ1250" s="318"/>
    </row>
    <row r="1251" spans="1:36">
      <c r="A1251" s="352" t="s">
        <v>2943</v>
      </c>
      <c r="B1251" s="305">
        <f t="shared" si="133"/>
        <v>5.9425650000000001</v>
      </c>
      <c r="C1251" s="335">
        <f t="shared" si="141"/>
        <v>2.9712825</v>
      </c>
      <c r="D1251" s="294">
        <f t="shared" si="2"/>
        <v>2.9712825</v>
      </c>
      <c r="E1251" s="296">
        <v>2</v>
      </c>
      <c r="F1251" s="331">
        <f t="shared" si="74"/>
        <v>5.8022080000000003</v>
      </c>
      <c r="G1251" s="297">
        <f t="shared" si="4"/>
        <v>0.97638107450234035</v>
      </c>
      <c r="H1251" s="296">
        <f t="shared" si="5"/>
        <v>0.14035700000000001</v>
      </c>
      <c r="I1251" s="362">
        <f t="shared" si="142"/>
        <v>2.361892549765968E-2</v>
      </c>
      <c r="J1251" s="305">
        <v>5942565</v>
      </c>
      <c r="K1251" s="311">
        <v>2017</v>
      </c>
      <c r="L1251" s="300" t="s">
        <v>18</v>
      </c>
      <c r="M1251" s="345"/>
      <c r="N1251" s="345"/>
      <c r="O1251" s="345"/>
      <c r="P1251" s="345">
        <v>93</v>
      </c>
      <c r="Q1251" s="311">
        <v>63</v>
      </c>
      <c r="R1251" s="305">
        <f t="shared" si="128"/>
        <v>78</v>
      </c>
      <c r="S1251" s="311">
        <v>78</v>
      </c>
      <c r="T1251" s="311">
        <v>56</v>
      </c>
      <c r="U1251" s="337">
        <f t="shared" ref="U1251:U1396" si="145">SUM(S1251-T1251)</f>
        <v>22</v>
      </c>
      <c r="V1251" s="337">
        <f t="shared" ref="V1251:V1396" si="146">(S1251+T1251)/2</f>
        <v>67</v>
      </c>
      <c r="W1251" s="309">
        <f t="shared" ref="W1251:W1255" si="147">SUM(R1251-V1251)</f>
        <v>11</v>
      </c>
      <c r="X1251" s="318" t="s">
        <v>1572</v>
      </c>
      <c r="Y1251" s="318" t="s">
        <v>1572</v>
      </c>
      <c r="Z1251" s="363" t="s">
        <v>1547</v>
      </c>
      <c r="AA1251" s="331">
        <f t="shared" si="79"/>
        <v>1.514278</v>
      </c>
      <c r="AB1251" s="305">
        <v>1514278</v>
      </c>
      <c r="AC1251" s="305">
        <v>5802208</v>
      </c>
      <c r="AD1251" s="331">
        <f t="shared" si="137"/>
        <v>0.14035700000000001</v>
      </c>
      <c r="AE1251" s="309">
        <f t="shared" si="143"/>
        <v>140357</v>
      </c>
      <c r="AF1251" s="362">
        <f t="shared" si="144"/>
        <v>0.75713900000000001</v>
      </c>
      <c r="AG1251" s="318"/>
      <c r="AH1251" s="318"/>
      <c r="AI1251" s="364" t="s">
        <v>2944</v>
      </c>
      <c r="AJ1251" s="318"/>
    </row>
    <row r="1252" spans="1:36">
      <c r="A1252" s="352" t="s">
        <v>3193</v>
      </c>
      <c r="B1252" s="305">
        <f t="shared" si="133"/>
        <v>5.0625140000000002</v>
      </c>
      <c r="C1252" s="335">
        <f t="shared" si="141"/>
        <v>2.5312570000000001</v>
      </c>
      <c r="D1252" s="294">
        <f t="shared" si="2"/>
        <v>2.5312570000000001</v>
      </c>
      <c r="E1252" s="296">
        <v>2</v>
      </c>
      <c r="F1252" s="331">
        <f t="shared" si="74"/>
        <v>5.0625140000000002</v>
      </c>
      <c r="G1252" s="297">
        <f t="shared" si="4"/>
        <v>1</v>
      </c>
      <c r="H1252" s="296">
        <f t="shared" si="5"/>
        <v>0</v>
      </c>
      <c r="I1252" s="362">
        <f t="shared" si="142"/>
        <v>0</v>
      </c>
      <c r="J1252" s="305">
        <v>5062514</v>
      </c>
      <c r="K1252" s="311">
        <v>2017</v>
      </c>
      <c r="L1252" s="300" t="s">
        <v>18</v>
      </c>
      <c r="M1252" s="345"/>
      <c r="N1252" s="345"/>
      <c r="O1252" s="345"/>
      <c r="P1252" s="345">
        <v>95</v>
      </c>
      <c r="Q1252" s="311">
        <v>92</v>
      </c>
      <c r="R1252" s="305">
        <f t="shared" si="128"/>
        <v>93.5</v>
      </c>
      <c r="S1252" s="311">
        <v>78</v>
      </c>
      <c r="T1252" s="311">
        <v>66</v>
      </c>
      <c r="U1252" s="317">
        <f t="shared" si="145"/>
        <v>12</v>
      </c>
      <c r="V1252" s="317">
        <f t="shared" si="146"/>
        <v>72</v>
      </c>
      <c r="W1252" s="309">
        <f t="shared" si="147"/>
        <v>21.5</v>
      </c>
      <c r="X1252" s="318" t="s">
        <v>1572</v>
      </c>
      <c r="Y1252" s="318" t="s">
        <v>1572</v>
      </c>
      <c r="Z1252" s="363" t="s">
        <v>1547</v>
      </c>
      <c r="AA1252" s="331">
        <f t="shared" si="79"/>
        <v>0.157553</v>
      </c>
      <c r="AB1252" s="305">
        <v>157553</v>
      </c>
      <c r="AC1252" s="305">
        <v>5062514</v>
      </c>
      <c r="AD1252" s="331">
        <f t="shared" si="137"/>
        <v>0</v>
      </c>
      <c r="AE1252" s="309">
        <f t="shared" si="143"/>
        <v>0</v>
      </c>
      <c r="AF1252" s="362">
        <f t="shared" si="144"/>
        <v>7.8776499999999999E-2</v>
      </c>
      <c r="AG1252" s="318"/>
      <c r="AH1252" s="318"/>
      <c r="AI1252" s="364" t="s">
        <v>3194</v>
      </c>
      <c r="AJ1252" s="318"/>
    </row>
    <row r="1253" spans="1:36">
      <c r="A1253" s="344" t="s">
        <v>1873</v>
      </c>
      <c r="B1253" s="305">
        <f t="shared" si="133"/>
        <v>19.280930999999999</v>
      </c>
      <c r="C1253" s="335">
        <f t="shared" si="141"/>
        <v>8.0337212499999993</v>
      </c>
      <c r="D1253" s="294">
        <f t="shared" si="2"/>
        <v>8.0337212499999993</v>
      </c>
      <c r="E1253" s="296">
        <v>2.4</v>
      </c>
      <c r="F1253" s="331">
        <f t="shared" si="74"/>
        <v>13.985117000000001</v>
      </c>
      <c r="G1253" s="297">
        <f t="shared" si="4"/>
        <v>0.7253341137935716</v>
      </c>
      <c r="H1253" s="296">
        <f t="shared" si="5"/>
        <v>5.295814</v>
      </c>
      <c r="I1253" s="362">
        <f t="shared" si="142"/>
        <v>0.27466588620642851</v>
      </c>
      <c r="J1253" s="305">
        <v>19280931</v>
      </c>
      <c r="K1253" s="311">
        <v>2017</v>
      </c>
      <c r="L1253" s="300" t="s">
        <v>18</v>
      </c>
      <c r="M1253" s="345"/>
      <c r="N1253" s="345"/>
      <c r="O1253" s="345"/>
      <c r="P1253" s="345">
        <v>88</v>
      </c>
      <c r="Q1253" s="311">
        <v>78</v>
      </c>
      <c r="R1253" s="305">
        <f t="shared" si="128"/>
        <v>83</v>
      </c>
      <c r="S1253" s="311">
        <v>43</v>
      </c>
      <c r="T1253" s="311">
        <v>62</v>
      </c>
      <c r="U1253" s="337">
        <f t="shared" si="145"/>
        <v>-19</v>
      </c>
      <c r="V1253" s="337">
        <f t="shared" si="146"/>
        <v>52.5</v>
      </c>
      <c r="W1253" s="309">
        <f t="shared" si="147"/>
        <v>30.5</v>
      </c>
      <c r="X1253" s="318" t="s">
        <v>1402</v>
      </c>
      <c r="Y1253" s="318" t="s">
        <v>1402</v>
      </c>
      <c r="Z1253" s="363" t="s">
        <v>1547</v>
      </c>
      <c r="AA1253" s="331">
        <f t="shared" si="79"/>
        <v>5.9883699999999997</v>
      </c>
      <c r="AB1253" s="305">
        <v>5988370</v>
      </c>
      <c r="AC1253" s="305">
        <v>13985117</v>
      </c>
      <c r="AD1253" s="331">
        <f t="shared" si="137"/>
        <v>5.295814</v>
      </c>
      <c r="AE1253" s="309">
        <f t="shared" si="143"/>
        <v>5295814</v>
      </c>
      <c r="AF1253" s="362">
        <f t="shared" si="144"/>
        <v>2.4951541666666666</v>
      </c>
      <c r="AG1253" s="318"/>
      <c r="AH1253" s="318"/>
      <c r="AI1253" s="364" t="s">
        <v>1874</v>
      </c>
      <c r="AJ1253" s="318"/>
    </row>
    <row r="1254" spans="1:36">
      <c r="A1254" s="352" t="s">
        <v>4135</v>
      </c>
      <c r="B1254" s="305">
        <f t="shared" si="133"/>
        <v>3.6001460000000001</v>
      </c>
      <c r="C1254" s="335">
        <f t="shared" si="141"/>
        <v>1.2857664285714285</v>
      </c>
      <c r="D1254" s="294">
        <f t="shared" si="2"/>
        <v>1.2857664285714285</v>
      </c>
      <c r="E1254" s="296">
        <v>2.8</v>
      </c>
      <c r="F1254" s="331">
        <f t="shared" si="74"/>
        <v>3.6001460000000001</v>
      </c>
      <c r="G1254" s="297">
        <f t="shared" si="4"/>
        <v>1</v>
      </c>
      <c r="H1254" s="296">
        <f t="shared" si="5"/>
        <v>0</v>
      </c>
      <c r="I1254" s="362">
        <f t="shared" si="142"/>
        <v>0</v>
      </c>
      <c r="J1254" s="305">
        <v>3600146</v>
      </c>
      <c r="K1254" s="311">
        <v>2017</v>
      </c>
      <c r="L1254" s="300" t="s">
        <v>18</v>
      </c>
      <c r="M1254" s="345"/>
      <c r="N1254" s="345"/>
      <c r="O1254" s="345"/>
      <c r="P1254" s="345">
        <v>44</v>
      </c>
      <c r="Q1254" s="311">
        <v>33</v>
      </c>
      <c r="R1254" s="305">
        <f t="shared" si="128"/>
        <v>38.5</v>
      </c>
      <c r="S1254" s="305">
        <v>42</v>
      </c>
      <c r="T1254" s="311">
        <v>32</v>
      </c>
      <c r="U1254" s="309">
        <f t="shared" si="145"/>
        <v>10</v>
      </c>
      <c r="V1254" s="337">
        <f t="shared" si="146"/>
        <v>37</v>
      </c>
      <c r="W1254" s="309">
        <f t="shared" si="147"/>
        <v>1.5</v>
      </c>
      <c r="X1254" s="304" t="s">
        <v>1636</v>
      </c>
      <c r="Y1254" s="318" t="s">
        <v>1739</v>
      </c>
      <c r="Z1254" s="363" t="s">
        <v>1547</v>
      </c>
      <c r="AA1254" s="331">
        <f t="shared" si="79"/>
        <v>1.8164990000000001</v>
      </c>
      <c r="AB1254" s="305">
        <v>1816499</v>
      </c>
      <c r="AC1254" s="305">
        <v>3600146</v>
      </c>
      <c r="AD1254" s="331">
        <f t="shared" si="137"/>
        <v>0</v>
      </c>
      <c r="AE1254" s="309">
        <f t="shared" si="143"/>
        <v>0</v>
      </c>
      <c r="AF1254" s="362">
        <f t="shared" si="144"/>
        <v>0.64874964285714298</v>
      </c>
      <c r="AG1254" s="318"/>
      <c r="AH1254" s="318"/>
      <c r="AI1254" s="364" t="s">
        <v>4136</v>
      </c>
      <c r="AJ1254" s="318"/>
    </row>
    <row r="1255" spans="1:36">
      <c r="A1255" s="344" t="s">
        <v>2110</v>
      </c>
      <c r="B1255" s="305">
        <f t="shared" si="133"/>
        <v>17.644496</v>
      </c>
      <c r="C1255" s="335">
        <f t="shared" si="141"/>
        <v>5.8814986666666664</v>
      </c>
      <c r="D1255" s="294">
        <f t="shared" si="2"/>
        <v>5.8814986666666664</v>
      </c>
      <c r="E1255" s="296">
        <v>3</v>
      </c>
      <c r="F1255" s="331">
        <f t="shared" si="74"/>
        <v>14.682684</v>
      </c>
      <c r="G1255" s="297">
        <f t="shared" si="4"/>
        <v>0.83213960886159621</v>
      </c>
      <c r="H1255" s="296">
        <f t="shared" si="5"/>
        <v>2.9618120000000001</v>
      </c>
      <c r="I1255" s="362">
        <f t="shared" si="142"/>
        <v>0.16786039113840373</v>
      </c>
      <c r="J1255" s="305">
        <v>17644496</v>
      </c>
      <c r="K1255" s="311">
        <v>2017</v>
      </c>
      <c r="L1255" s="300" t="s">
        <v>18</v>
      </c>
      <c r="M1255" s="345"/>
      <c r="N1255" s="345"/>
      <c r="O1255" s="345"/>
      <c r="P1255" s="345">
        <v>55</v>
      </c>
      <c r="Q1255" s="311">
        <v>50</v>
      </c>
      <c r="R1255" s="305">
        <f t="shared" si="128"/>
        <v>52.5</v>
      </c>
      <c r="S1255" s="311">
        <v>80</v>
      </c>
      <c r="T1255" s="311">
        <v>70</v>
      </c>
      <c r="U1255" s="317">
        <f t="shared" si="145"/>
        <v>10</v>
      </c>
      <c r="V1255" s="317">
        <f t="shared" si="146"/>
        <v>75</v>
      </c>
      <c r="W1255" s="309">
        <f t="shared" si="147"/>
        <v>-22.5</v>
      </c>
      <c r="X1255" s="318" t="s">
        <v>1572</v>
      </c>
      <c r="Y1255" s="318" t="s">
        <v>1572</v>
      </c>
      <c r="Z1255" s="363" t="s">
        <v>1584</v>
      </c>
      <c r="AA1255" s="331">
        <f t="shared" si="79"/>
        <v>3.9678849999999999</v>
      </c>
      <c r="AB1255" s="305">
        <v>3967885</v>
      </c>
      <c r="AC1255" s="305">
        <v>14682684</v>
      </c>
      <c r="AD1255" s="331">
        <f t="shared" si="137"/>
        <v>2.9618120000000001</v>
      </c>
      <c r="AE1255" s="309">
        <f t="shared" si="143"/>
        <v>2961812</v>
      </c>
      <c r="AF1255" s="362">
        <f t="shared" si="144"/>
        <v>1.3226283333333333</v>
      </c>
      <c r="AG1255" s="318"/>
      <c r="AH1255" s="318"/>
      <c r="AI1255" s="364" t="s">
        <v>2111</v>
      </c>
      <c r="AJ1255" s="318"/>
    </row>
    <row r="1256" spans="1:36">
      <c r="A1256" s="352" t="s">
        <v>3262</v>
      </c>
      <c r="B1256" s="305">
        <f t="shared" si="133"/>
        <v>7.1841980000000003</v>
      </c>
      <c r="C1256" s="335">
        <f t="shared" si="141"/>
        <v>2.3947326666666666</v>
      </c>
      <c r="D1256" s="294">
        <f t="shared" si="2"/>
        <v>2.3947326666666666</v>
      </c>
      <c r="E1256" s="296">
        <v>3</v>
      </c>
      <c r="F1256" s="331">
        <f t="shared" si="74"/>
        <v>7.1841980000000003</v>
      </c>
      <c r="G1256" s="297">
        <f t="shared" si="4"/>
        <v>1</v>
      </c>
      <c r="H1256" s="296">
        <f t="shared" si="5"/>
        <v>0</v>
      </c>
      <c r="I1256" s="362">
        <f t="shared" si="142"/>
        <v>0</v>
      </c>
      <c r="J1256" s="305">
        <v>7184198</v>
      </c>
      <c r="K1256" s="311">
        <v>2017</v>
      </c>
      <c r="L1256" s="300" t="s">
        <v>18</v>
      </c>
      <c r="M1256" s="345"/>
      <c r="N1256" s="345"/>
      <c r="O1256" s="345"/>
      <c r="P1256" s="345">
        <v>60</v>
      </c>
      <c r="Q1256" s="311" t="s">
        <v>1537</v>
      </c>
      <c r="R1256" s="305" t="s">
        <v>1537</v>
      </c>
      <c r="S1256" s="311">
        <v>78</v>
      </c>
      <c r="T1256" s="311">
        <v>55</v>
      </c>
      <c r="U1256" s="317">
        <f t="shared" si="145"/>
        <v>23</v>
      </c>
      <c r="V1256" s="317">
        <f t="shared" si="146"/>
        <v>66.5</v>
      </c>
      <c r="W1256" s="317" t="s">
        <v>1537</v>
      </c>
      <c r="X1256" s="318" t="s">
        <v>1572</v>
      </c>
      <c r="Y1256" s="318" t="s">
        <v>1572</v>
      </c>
      <c r="Z1256" s="363" t="s">
        <v>1547</v>
      </c>
      <c r="AA1256" s="331">
        <f t="shared" si="79"/>
        <v>1.729535</v>
      </c>
      <c r="AB1256" s="305">
        <v>1729535</v>
      </c>
      <c r="AC1256" s="305">
        <v>7184198</v>
      </c>
      <c r="AD1256" s="331">
        <f t="shared" si="137"/>
        <v>0</v>
      </c>
      <c r="AE1256" s="309">
        <f t="shared" si="143"/>
        <v>0</v>
      </c>
      <c r="AF1256" s="362">
        <f t="shared" si="144"/>
        <v>0.57651166666666664</v>
      </c>
      <c r="AG1256" s="318"/>
      <c r="AH1256" s="318"/>
      <c r="AI1256" s="318" t="s">
        <v>1537</v>
      </c>
      <c r="AJ1256" s="318"/>
    </row>
    <row r="1257" spans="1:36">
      <c r="A1257" s="352" t="s">
        <v>4400</v>
      </c>
      <c r="B1257" s="305">
        <f t="shared" si="133"/>
        <v>3.024308</v>
      </c>
      <c r="C1257" s="335">
        <f t="shared" si="141"/>
        <v>1.0081026666666666</v>
      </c>
      <c r="D1257" s="294">
        <f t="shared" si="2"/>
        <v>1.0081026666666666</v>
      </c>
      <c r="E1257" s="296">
        <v>3</v>
      </c>
      <c r="F1257" s="331">
        <f t="shared" si="74"/>
        <v>3.024308</v>
      </c>
      <c r="G1257" s="297">
        <f t="shared" si="4"/>
        <v>1</v>
      </c>
      <c r="H1257" s="296">
        <f t="shared" si="5"/>
        <v>0</v>
      </c>
      <c r="I1257" s="362">
        <f t="shared" si="142"/>
        <v>0</v>
      </c>
      <c r="J1257" s="305">
        <v>3024308</v>
      </c>
      <c r="K1257" s="311">
        <v>2017</v>
      </c>
      <c r="L1257" s="300" t="s">
        <v>18</v>
      </c>
      <c r="M1257" s="345"/>
      <c r="N1257" s="345"/>
      <c r="O1257" s="345"/>
      <c r="P1257" s="345">
        <v>85</v>
      </c>
      <c r="Q1257" s="311">
        <v>71</v>
      </c>
      <c r="R1257" s="305">
        <f t="shared" ref="R1257:R1396" si="148">(P1257+Q1257)/2</f>
        <v>78</v>
      </c>
      <c r="S1257" s="311">
        <v>73</v>
      </c>
      <c r="T1257" s="311">
        <v>73</v>
      </c>
      <c r="U1257" s="317">
        <f t="shared" si="145"/>
        <v>0</v>
      </c>
      <c r="V1257" s="317">
        <f t="shared" si="146"/>
        <v>73</v>
      </c>
      <c r="W1257" s="309">
        <f t="shared" ref="W1257:W1396" si="149">SUM(R1257-V1257)</f>
        <v>5</v>
      </c>
      <c r="X1257" s="318" t="s">
        <v>1550</v>
      </c>
      <c r="Y1257" s="318" t="s">
        <v>1550</v>
      </c>
      <c r="Z1257" s="363" t="s">
        <v>1547</v>
      </c>
      <c r="AA1257" s="331">
        <f t="shared" si="79"/>
        <v>0.135301</v>
      </c>
      <c r="AB1257" s="305">
        <v>135301</v>
      </c>
      <c r="AC1257" s="305">
        <v>3024308</v>
      </c>
      <c r="AD1257" s="331">
        <f t="shared" si="137"/>
        <v>0</v>
      </c>
      <c r="AE1257" s="309">
        <f t="shared" si="143"/>
        <v>0</v>
      </c>
      <c r="AF1257" s="362">
        <f t="shared" si="144"/>
        <v>4.5100333333333333E-2</v>
      </c>
      <c r="AG1257" s="318"/>
      <c r="AH1257" s="318"/>
      <c r="AI1257" s="364" t="s">
        <v>4401</v>
      </c>
      <c r="AJ1257" s="318"/>
    </row>
    <row r="1258" spans="1:36">
      <c r="A1258" s="344" t="s">
        <v>1427</v>
      </c>
      <c r="B1258" s="305">
        <f t="shared" si="133"/>
        <v>254.32951600000001</v>
      </c>
      <c r="C1258" s="335">
        <f t="shared" si="141"/>
        <v>56.517670222222222</v>
      </c>
      <c r="D1258" s="294">
        <f t="shared" si="2"/>
        <v>56.517670222222222</v>
      </c>
      <c r="E1258" s="296">
        <v>4.5</v>
      </c>
      <c r="F1258" s="331">
        <f t="shared" si="74"/>
        <v>175.48414</v>
      </c>
      <c r="G1258" s="297">
        <f t="shared" si="4"/>
        <v>0.68998731551079584</v>
      </c>
      <c r="H1258" s="296">
        <f t="shared" si="5"/>
        <v>78.845376000000002</v>
      </c>
      <c r="I1258" s="362">
        <f t="shared" si="142"/>
        <v>0.31001268448920416</v>
      </c>
      <c r="J1258" s="305">
        <v>254329516</v>
      </c>
      <c r="K1258" s="311">
        <v>2017</v>
      </c>
      <c r="L1258" s="300" t="s">
        <v>18</v>
      </c>
      <c r="M1258" s="345"/>
      <c r="N1258" s="345"/>
      <c r="O1258" s="345"/>
      <c r="P1258" s="345">
        <v>99</v>
      </c>
      <c r="Q1258" s="311">
        <v>84</v>
      </c>
      <c r="R1258" s="305">
        <f t="shared" si="148"/>
        <v>91.5</v>
      </c>
      <c r="S1258" s="311">
        <v>87</v>
      </c>
      <c r="T1258" s="311">
        <v>75</v>
      </c>
      <c r="U1258" s="317">
        <f t="shared" si="145"/>
        <v>12</v>
      </c>
      <c r="V1258" s="317">
        <f t="shared" si="146"/>
        <v>81</v>
      </c>
      <c r="W1258" s="309">
        <f t="shared" si="149"/>
        <v>10.5</v>
      </c>
      <c r="X1258" s="318" t="s">
        <v>1402</v>
      </c>
      <c r="Y1258" s="318" t="s">
        <v>1402</v>
      </c>
      <c r="Z1258" s="363" t="s">
        <v>1547</v>
      </c>
      <c r="AA1258" s="331">
        <f t="shared" si="79"/>
        <v>33.37706</v>
      </c>
      <c r="AB1258" s="305">
        <v>33377060</v>
      </c>
      <c r="AC1258" s="305">
        <v>175484140</v>
      </c>
      <c r="AD1258" s="331">
        <f t="shared" si="137"/>
        <v>78.845376000000002</v>
      </c>
      <c r="AE1258" s="309">
        <f t="shared" si="143"/>
        <v>78845376</v>
      </c>
      <c r="AF1258" s="362">
        <f t="shared" si="144"/>
        <v>7.4171244444444442</v>
      </c>
      <c r="AG1258" s="318" t="s">
        <v>1615</v>
      </c>
      <c r="AH1258" s="318" t="s">
        <v>1616</v>
      </c>
      <c r="AI1258" s="364" t="s">
        <v>1617</v>
      </c>
      <c r="AJ1258" s="318"/>
    </row>
    <row r="1259" spans="1:36">
      <c r="A1259" s="344" t="s">
        <v>1433</v>
      </c>
      <c r="B1259" s="305">
        <f t="shared" si="133"/>
        <v>112.381005</v>
      </c>
      <c r="C1259" s="335">
        <f t="shared" si="141"/>
        <v>23.412709374999999</v>
      </c>
      <c r="D1259" s="294">
        <f t="shared" si="2"/>
        <v>23.412709374999999</v>
      </c>
      <c r="E1259" s="296">
        <v>4.8</v>
      </c>
      <c r="F1259" s="331">
        <f t="shared" si="74"/>
        <v>55.681004999999999</v>
      </c>
      <c r="G1259" s="297">
        <f t="shared" si="4"/>
        <v>0.49546633792783751</v>
      </c>
      <c r="H1259" s="296">
        <f t="shared" si="5"/>
        <v>56.699999999999996</v>
      </c>
      <c r="I1259" s="362">
        <f t="shared" si="142"/>
        <v>0.50453366207216244</v>
      </c>
      <c r="J1259" s="305">
        <v>112381005</v>
      </c>
      <c r="K1259" s="311">
        <v>2017</v>
      </c>
      <c r="L1259" s="300" t="s">
        <v>18</v>
      </c>
      <c r="M1259" s="345"/>
      <c r="N1259" s="345"/>
      <c r="O1259" s="345"/>
      <c r="P1259" s="345">
        <v>71</v>
      </c>
      <c r="Q1259" s="311">
        <v>57</v>
      </c>
      <c r="R1259" s="305">
        <f t="shared" si="148"/>
        <v>64</v>
      </c>
      <c r="S1259" s="311">
        <v>66</v>
      </c>
      <c r="T1259" s="311">
        <v>66</v>
      </c>
      <c r="U1259" s="317">
        <f t="shared" si="145"/>
        <v>0</v>
      </c>
      <c r="V1259" s="317">
        <f t="shared" si="146"/>
        <v>66</v>
      </c>
      <c r="W1259" s="309">
        <f t="shared" si="149"/>
        <v>-2</v>
      </c>
      <c r="X1259" s="318" t="s">
        <v>1402</v>
      </c>
      <c r="Y1259" s="318" t="s">
        <v>1402</v>
      </c>
      <c r="Z1259" s="363" t="s">
        <v>1547</v>
      </c>
      <c r="AA1259" s="331">
        <f t="shared" si="79"/>
        <v>26.039024999999999</v>
      </c>
      <c r="AB1259" s="305">
        <v>26039025</v>
      </c>
      <c r="AC1259" s="305">
        <v>55681005</v>
      </c>
      <c r="AD1259" s="331">
        <f t="shared" si="137"/>
        <v>56.7</v>
      </c>
      <c r="AE1259" s="309">
        <f t="shared" si="143"/>
        <v>56700000</v>
      </c>
      <c r="AF1259" s="362">
        <f t="shared" si="144"/>
        <v>5.4247968750000002</v>
      </c>
      <c r="AG1259" s="318"/>
      <c r="AH1259" s="318"/>
      <c r="AI1259" s="364" t="s">
        <v>1663</v>
      </c>
      <c r="AJ1259" s="318"/>
    </row>
    <row r="1260" spans="1:36">
      <c r="A1260" s="344" t="s">
        <v>1475</v>
      </c>
      <c r="B1260" s="305">
        <f t="shared" si="133"/>
        <v>55.263649000000001</v>
      </c>
      <c r="C1260" s="335">
        <f t="shared" si="141"/>
        <v>11.0527298</v>
      </c>
      <c r="D1260" s="294">
        <f t="shared" si="2"/>
        <v>11.0527298</v>
      </c>
      <c r="E1260" s="296">
        <v>5</v>
      </c>
      <c r="F1260" s="331">
        <f t="shared" si="74"/>
        <v>42.873126999999997</v>
      </c>
      <c r="G1260" s="297">
        <f t="shared" si="4"/>
        <v>0.77579254674261544</v>
      </c>
      <c r="H1260" s="296">
        <f t="shared" si="5"/>
        <v>12.390521999999999</v>
      </c>
      <c r="I1260" s="362">
        <f t="shared" si="142"/>
        <v>0.22420745325738442</v>
      </c>
      <c r="J1260" s="305">
        <v>55263649</v>
      </c>
      <c r="K1260" s="311">
        <v>2017</v>
      </c>
      <c r="L1260" s="300" t="s">
        <v>18</v>
      </c>
      <c r="M1260" s="345"/>
      <c r="N1260" s="345"/>
      <c r="O1260" s="345"/>
      <c r="P1260" s="345">
        <v>98</v>
      </c>
      <c r="Q1260" s="311">
        <v>86</v>
      </c>
      <c r="R1260" s="305">
        <f t="shared" si="148"/>
        <v>92</v>
      </c>
      <c r="S1260" s="311">
        <v>89</v>
      </c>
      <c r="T1260" s="311">
        <v>75</v>
      </c>
      <c r="U1260" s="317">
        <f t="shared" si="145"/>
        <v>14</v>
      </c>
      <c r="V1260" s="317">
        <f t="shared" si="146"/>
        <v>82</v>
      </c>
      <c r="W1260" s="309">
        <f t="shared" si="149"/>
        <v>10</v>
      </c>
      <c r="X1260" s="318" t="s">
        <v>1612</v>
      </c>
      <c r="Y1260" s="318" t="s">
        <v>1743</v>
      </c>
      <c r="Z1260" s="363" t="s">
        <v>1536</v>
      </c>
      <c r="AA1260" s="331">
        <f t="shared" si="79"/>
        <v>0.42157699999999998</v>
      </c>
      <c r="AB1260" s="305">
        <v>421577</v>
      </c>
      <c r="AC1260" s="305">
        <v>42873127</v>
      </c>
      <c r="AD1260" s="331">
        <f t="shared" si="137"/>
        <v>12.390522000000001</v>
      </c>
      <c r="AE1260" s="309">
        <f t="shared" si="143"/>
        <v>12390522</v>
      </c>
      <c r="AF1260" s="362">
        <f t="shared" si="144"/>
        <v>8.4315399999999999E-2</v>
      </c>
      <c r="AG1260" s="318"/>
      <c r="AH1260" s="318"/>
      <c r="AI1260" s="364" t="s">
        <v>1744</v>
      </c>
      <c r="AJ1260" s="318"/>
    </row>
    <row r="1261" spans="1:36">
      <c r="A1261" s="352" t="s">
        <v>3247</v>
      </c>
      <c r="B1261" s="305">
        <f t="shared" si="133"/>
        <v>12.241122000000001</v>
      </c>
      <c r="C1261" s="335">
        <f t="shared" si="141"/>
        <v>2.4482244</v>
      </c>
      <c r="D1261" s="294">
        <f t="shared" si="2"/>
        <v>2.4482244</v>
      </c>
      <c r="E1261" s="296">
        <v>5</v>
      </c>
      <c r="F1261" s="331">
        <f t="shared" si="74"/>
        <v>12.241122000000001</v>
      </c>
      <c r="G1261" s="297">
        <f t="shared" si="4"/>
        <v>1</v>
      </c>
      <c r="H1261" s="296">
        <f t="shared" si="5"/>
        <v>0</v>
      </c>
      <c r="I1261" s="362">
        <f t="shared" si="142"/>
        <v>0</v>
      </c>
      <c r="J1261" s="305">
        <v>12241122</v>
      </c>
      <c r="K1261" s="311">
        <v>2017</v>
      </c>
      <c r="L1261" s="300" t="s">
        <v>18</v>
      </c>
      <c r="M1261" s="345"/>
      <c r="N1261" s="345"/>
      <c r="O1261" s="345"/>
      <c r="P1261" s="345">
        <v>63</v>
      </c>
      <c r="Q1261" s="311">
        <v>58</v>
      </c>
      <c r="R1261" s="305">
        <f t="shared" si="148"/>
        <v>60.5</v>
      </c>
      <c r="S1261" s="305">
        <v>57</v>
      </c>
      <c r="T1261" s="311">
        <v>62</v>
      </c>
      <c r="U1261" s="309">
        <f t="shared" si="145"/>
        <v>-5</v>
      </c>
      <c r="V1261" s="337">
        <f t="shared" si="146"/>
        <v>59.5</v>
      </c>
      <c r="W1261" s="309">
        <f t="shared" si="149"/>
        <v>1</v>
      </c>
      <c r="X1261" s="318" t="s">
        <v>1572</v>
      </c>
      <c r="Y1261" s="318" t="s">
        <v>1572</v>
      </c>
      <c r="Z1261" s="319" t="s">
        <v>1541</v>
      </c>
      <c r="AA1261" s="331">
        <f t="shared" si="79"/>
        <v>4.6902140000000001</v>
      </c>
      <c r="AB1261" s="305">
        <v>4690214</v>
      </c>
      <c r="AC1261" s="305">
        <v>12241122</v>
      </c>
      <c r="AD1261" s="331">
        <f t="shared" si="137"/>
        <v>0</v>
      </c>
      <c r="AE1261" s="309">
        <f t="shared" si="143"/>
        <v>0</v>
      </c>
      <c r="AF1261" s="362">
        <f t="shared" si="144"/>
        <v>0.93804280000000007</v>
      </c>
      <c r="AG1261" s="318"/>
      <c r="AH1261" s="318"/>
      <c r="AI1261" s="318" t="s">
        <v>1537</v>
      </c>
      <c r="AJ1261" s="318"/>
    </row>
    <row r="1262" spans="1:36">
      <c r="A1262" s="352" t="s">
        <v>3562</v>
      </c>
      <c r="B1262" s="305">
        <f t="shared" si="133"/>
        <v>10.16682</v>
      </c>
      <c r="C1262" s="335">
        <f t="shared" si="141"/>
        <v>2.0333640000000002</v>
      </c>
      <c r="D1262" s="294">
        <f t="shared" si="2"/>
        <v>2.0333640000000002</v>
      </c>
      <c r="E1262" s="296">
        <v>5</v>
      </c>
      <c r="F1262" s="331">
        <f t="shared" si="74"/>
        <v>10.16682</v>
      </c>
      <c r="G1262" s="297">
        <f t="shared" si="4"/>
        <v>1</v>
      </c>
      <c r="H1262" s="296">
        <f t="shared" si="5"/>
        <v>0</v>
      </c>
      <c r="I1262" s="362">
        <f t="shared" si="142"/>
        <v>0</v>
      </c>
      <c r="J1262" s="305">
        <v>10166820</v>
      </c>
      <c r="K1262" s="311">
        <v>2017</v>
      </c>
      <c r="L1262" s="300" t="s">
        <v>18</v>
      </c>
      <c r="M1262" s="345"/>
      <c r="N1262" s="345"/>
      <c r="O1262" s="345"/>
      <c r="P1262" s="345">
        <v>52</v>
      </c>
      <c r="Q1262" s="311">
        <v>44</v>
      </c>
      <c r="R1262" s="305">
        <f t="shared" si="148"/>
        <v>48</v>
      </c>
      <c r="S1262" s="305">
        <v>40</v>
      </c>
      <c r="T1262" s="311">
        <v>51</v>
      </c>
      <c r="U1262" s="309">
        <f t="shared" si="145"/>
        <v>-11</v>
      </c>
      <c r="V1262" s="317">
        <f t="shared" si="146"/>
        <v>45.5</v>
      </c>
      <c r="W1262" s="309">
        <f t="shared" si="149"/>
        <v>2.5</v>
      </c>
      <c r="X1262" s="318" t="s">
        <v>1402</v>
      </c>
      <c r="Y1262" s="318" t="s">
        <v>1618</v>
      </c>
      <c r="Z1262" s="363" t="s">
        <v>1547</v>
      </c>
      <c r="AA1262" s="331">
        <f t="shared" si="79"/>
        <v>4.1372299999999997</v>
      </c>
      <c r="AB1262" s="305">
        <v>4137230</v>
      </c>
      <c r="AC1262" s="305">
        <v>10166820</v>
      </c>
      <c r="AD1262" s="331">
        <f t="shared" si="137"/>
        <v>0</v>
      </c>
      <c r="AE1262" s="309">
        <f t="shared" si="143"/>
        <v>0</v>
      </c>
      <c r="AF1262" s="362">
        <f t="shared" si="144"/>
        <v>0.8274459999999999</v>
      </c>
      <c r="AG1262" s="318"/>
      <c r="AH1262" s="318"/>
      <c r="AI1262" s="364" t="s">
        <v>3563</v>
      </c>
      <c r="AJ1262" s="318"/>
    </row>
    <row r="1263" spans="1:36">
      <c r="A1263" s="352" t="s">
        <v>4273</v>
      </c>
      <c r="B1263" s="305">
        <f t="shared" si="133"/>
        <v>5.617731</v>
      </c>
      <c r="C1263" s="335">
        <f t="shared" si="141"/>
        <v>1.1235462000000001</v>
      </c>
      <c r="D1263" s="294">
        <f t="shared" si="2"/>
        <v>1.1235462000000001</v>
      </c>
      <c r="E1263" s="296">
        <v>5</v>
      </c>
      <c r="F1263" s="331">
        <f t="shared" si="74"/>
        <v>5.617731</v>
      </c>
      <c r="G1263" s="297">
        <f t="shared" si="4"/>
        <v>1</v>
      </c>
      <c r="H1263" s="296">
        <f t="shared" si="5"/>
        <v>0</v>
      </c>
      <c r="I1263" s="362">
        <f t="shared" si="142"/>
        <v>0</v>
      </c>
      <c r="J1263" s="305">
        <v>5617731</v>
      </c>
      <c r="K1263" s="311">
        <v>2017</v>
      </c>
      <c r="L1263" s="300" t="s">
        <v>18</v>
      </c>
      <c r="M1263" s="345"/>
      <c r="N1263" s="345"/>
      <c r="O1263" s="345"/>
      <c r="P1263" s="345">
        <v>45</v>
      </c>
      <c r="Q1263" s="311">
        <v>48</v>
      </c>
      <c r="R1263" s="305">
        <f t="shared" si="148"/>
        <v>46.5</v>
      </c>
      <c r="S1263" s="311">
        <v>40</v>
      </c>
      <c r="T1263" s="311">
        <v>50</v>
      </c>
      <c r="U1263" s="317">
        <f t="shared" si="145"/>
        <v>-10</v>
      </c>
      <c r="V1263" s="317">
        <f t="shared" si="146"/>
        <v>45</v>
      </c>
      <c r="W1263" s="309">
        <f t="shared" si="149"/>
        <v>1.5</v>
      </c>
      <c r="X1263" s="318" t="s">
        <v>1612</v>
      </c>
      <c r="Y1263" s="318" t="s">
        <v>1743</v>
      </c>
      <c r="Z1263" s="363" t="s">
        <v>1547</v>
      </c>
      <c r="AA1263" s="331">
        <f t="shared" si="79"/>
        <v>9.8849999999999993E-2</v>
      </c>
      <c r="AB1263" s="305">
        <v>98850</v>
      </c>
      <c r="AC1263" s="305">
        <v>5617731</v>
      </c>
      <c r="AD1263" s="331">
        <f t="shared" si="137"/>
        <v>0</v>
      </c>
      <c r="AE1263" s="309">
        <f t="shared" si="143"/>
        <v>0</v>
      </c>
      <c r="AF1263" s="362">
        <f t="shared" si="144"/>
        <v>1.9769999999999999E-2</v>
      </c>
      <c r="AG1263" s="318"/>
      <c r="AH1263" s="318"/>
      <c r="AI1263" s="364" t="s">
        <v>4274</v>
      </c>
      <c r="AJ1263" s="318"/>
    </row>
    <row r="1264" spans="1:36">
      <c r="A1264" s="352" t="s">
        <v>4398</v>
      </c>
      <c r="B1264" s="305">
        <f t="shared" si="133"/>
        <v>5.042014</v>
      </c>
      <c r="C1264" s="335">
        <f t="shared" si="141"/>
        <v>1.0084028</v>
      </c>
      <c r="D1264" s="294">
        <f t="shared" si="2"/>
        <v>1.0084028</v>
      </c>
      <c r="E1264" s="296">
        <v>5</v>
      </c>
      <c r="F1264" s="331">
        <f t="shared" si="74"/>
        <v>3.6148959999999999</v>
      </c>
      <c r="G1264" s="297">
        <f t="shared" si="4"/>
        <v>0.71695477243815664</v>
      </c>
      <c r="H1264" s="296">
        <f t="shared" si="5"/>
        <v>1.4271180000000001</v>
      </c>
      <c r="I1264" s="362">
        <f t="shared" si="142"/>
        <v>0.28304522756184336</v>
      </c>
      <c r="J1264" s="305">
        <v>5042014</v>
      </c>
      <c r="K1264" s="311">
        <v>2017</v>
      </c>
      <c r="L1264" s="300" t="s">
        <v>18</v>
      </c>
      <c r="M1264" s="345"/>
      <c r="N1264" s="345"/>
      <c r="O1264" s="345"/>
      <c r="P1264" s="345">
        <v>25</v>
      </c>
      <c r="Q1264" s="311">
        <v>40</v>
      </c>
      <c r="R1264" s="305">
        <f t="shared" si="148"/>
        <v>32.5</v>
      </c>
      <c r="S1264" s="311">
        <v>40</v>
      </c>
      <c r="T1264" s="311">
        <v>61</v>
      </c>
      <c r="U1264" s="317">
        <f t="shared" si="145"/>
        <v>-21</v>
      </c>
      <c r="V1264" s="317">
        <f t="shared" si="146"/>
        <v>50.5</v>
      </c>
      <c r="W1264" s="309">
        <f t="shared" si="149"/>
        <v>-18</v>
      </c>
      <c r="X1264" s="318" t="s">
        <v>1550</v>
      </c>
      <c r="Y1264" s="318" t="s">
        <v>1633</v>
      </c>
      <c r="Z1264" s="363" t="s">
        <v>1547</v>
      </c>
      <c r="AA1264" s="331">
        <f t="shared" si="79"/>
        <v>1.597928</v>
      </c>
      <c r="AB1264" s="305">
        <v>1597928</v>
      </c>
      <c r="AC1264" s="305">
        <v>3614896</v>
      </c>
      <c r="AD1264" s="331">
        <f t="shared" si="137"/>
        <v>1.4271180000000001</v>
      </c>
      <c r="AE1264" s="309">
        <f t="shared" si="143"/>
        <v>1427118</v>
      </c>
      <c r="AF1264" s="362">
        <f t="shared" si="144"/>
        <v>0.31958560000000003</v>
      </c>
      <c r="AG1264" s="318"/>
      <c r="AH1264" s="318"/>
      <c r="AI1264" s="364" t="s">
        <v>4399</v>
      </c>
      <c r="AJ1264" s="318"/>
    </row>
    <row r="1265" spans="1:36">
      <c r="A1265" s="352" t="s">
        <v>4572</v>
      </c>
      <c r="B1265" s="305">
        <f t="shared" si="133"/>
        <v>3.8148680000000001</v>
      </c>
      <c r="C1265" s="335">
        <f t="shared" si="141"/>
        <v>0.73362846153846151</v>
      </c>
      <c r="D1265" s="294">
        <f t="shared" si="2"/>
        <v>0.73362846153846151</v>
      </c>
      <c r="E1265" s="296">
        <v>5.2</v>
      </c>
      <c r="F1265" s="331">
        <f t="shared" si="74"/>
        <v>3.8148680000000001</v>
      </c>
      <c r="G1265" s="297">
        <f t="shared" si="4"/>
        <v>1</v>
      </c>
      <c r="H1265" s="296">
        <f t="shared" si="5"/>
        <v>0</v>
      </c>
      <c r="I1265" s="362">
        <f t="shared" si="142"/>
        <v>0</v>
      </c>
      <c r="J1265" s="305">
        <v>3814868</v>
      </c>
      <c r="K1265" s="311">
        <v>2017</v>
      </c>
      <c r="L1265" s="300" t="s">
        <v>18</v>
      </c>
      <c r="M1265" s="345"/>
      <c r="N1265" s="345"/>
      <c r="O1265" s="345"/>
      <c r="P1265" s="345">
        <v>88</v>
      </c>
      <c r="Q1265" s="311">
        <v>75</v>
      </c>
      <c r="R1265" s="305">
        <f t="shared" si="148"/>
        <v>81.5</v>
      </c>
      <c r="S1265" s="311">
        <v>56</v>
      </c>
      <c r="T1265" s="311">
        <v>63</v>
      </c>
      <c r="U1265" s="317">
        <f t="shared" si="145"/>
        <v>-7</v>
      </c>
      <c r="V1265" s="317">
        <f t="shared" si="146"/>
        <v>59.5</v>
      </c>
      <c r="W1265" s="309">
        <f t="shared" si="149"/>
        <v>22</v>
      </c>
      <c r="X1265" s="318" t="s">
        <v>1572</v>
      </c>
      <c r="Y1265" s="318" t="s">
        <v>2101</v>
      </c>
      <c r="Z1265" s="363" t="s">
        <v>1547</v>
      </c>
      <c r="AA1265" s="331">
        <f t="shared" si="79"/>
        <v>9.9210999999999994E-2</v>
      </c>
      <c r="AB1265" s="305">
        <v>99211</v>
      </c>
      <c r="AC1265" s="305">
        <v>3814868</v>
      </c>
      <c r="AD1265" s="331">
        <f t="shared" si="137"/>
        <v>0</v>
      </c>
      <c r="AE1265" s="309">
        <f t="shared" si="143"/>
        <v>0</v>
      </c>
      <c r="AF1265" s="362">
        <f t="shared" si="144"/>
        <v>1.907903846153846E-2</v>
      </c>
      <c r="AG1265" s="318"/>
      <c r="AH1265" s="318"/>
      <c r="AI1265" s="364" t="s">
        <v>4573</v>
      </c>
      <c r="AJ1265" s="318"/>
    </row>
    <row r="1266" spans="1:36">
      <c r="A1266" s="344" t="s">
        <v>1871</v>
      </c>
      <c r="B1266" s="305">
        <f t="shared" si="133"/>
        <v>44.307192000000001</v>
      </c>
      <c r="C1266" s="335">
        <f t="shared" si="141"/>
        <v>8.0558530909090909</v>
      </c>
      <c r="D1266" s="294">
        <f t="shared" si="2"/>
        <v>8.0558530909090909</v>
      </c>
      <c r="E1266" s="296">
        <v>5.5</v>
      </c>
      <c r="F1266" s="331">
        <f t="shared" si="74"/>
        <v>44.307192000000001</v>
      </c>
      <c r="G1266" s="297">
        <f t="shared" si="4"/>
        <v>1</v>
      </c>
      <c r="H1266" s="296">
        <f t="shared" si="5"/>
        <v>0</v>
      </c>
      <c r="I1266" s="362">
        <f t="shared" si="142"/>
        <v>0</v>
      </c>
      <c r="J1266" s="305">
        <v>44307192</v>
      </c>
      <c r="K1266" s="311">
        <v>2017</v>
      </c>
      <c r="L1266" s="300" t="s">
        <v>18</v>
      </c>
      <c r="M1266" s="345"/>
      <c r="N1266" s="345"/>
      <c r="O1266" s="345"/>
      <c r="P1266" s="345">
        <v>54</v>
      </c>
      <c r="Q1266" s="311">
        <v>52</v>
      </c>
      <c r="R1266" s="305">
        <f t="shared" si="148"/>
        <v>53</v>
      </c>
      <c r="S1266" s="311">
        <v>37</v>
      </c>
      <c r="T1266" s="311">
        <v>46</v>
      </c>
      <c r="U1266" s="317">
        <f t="shared" si="145"/>
        <v>-9</v>
      </c>
      <c r="V1266" s="317">
        <f t="shared" si="146"/>
        <v>41.5</v>
      </c>
      <c r="W1266" s="309">
        <f t="shared" si="149"/>
        <v>11.5</v>
      </c>
      <c r="X1266" s="318" t="s">
        <v>1402</v>
      </c>
      <c r="Y1266" s="318" t="s">
        <v>1618</v>
      </c>
      <c r="Z1266" s="363" t="s">
        <v>1547</v>
      </c>
      <c r="AA1266" s="331">
        <f t="shared" si="79"/>
        <v>11.205560999999999</v>
      </c>
      <c r="AB1266" s="305">
        <v>11205561</v>
      </c>
      <c r="AC1266" s="305">
        <v>44307192</v>
      </c>
      <c r="AD1266" s="331">
        <f t="shared" si="137"/>
        <v>0</v>
      </c>
      <c r="AE1266" s="309">
        <f t="shared" si="143"/>
        <v>0</v>
      </c>
      <c r="AF1266" s="362">
        <f t="shared" si="144"/>
        <v>2.0373747272727272</v>
      </c>
      <c r="AG1266" s="318"/>
      <c r="AH1266" s="318"/>
      <c r="AI1266" s="364" t="s">
        <v>1872</v>
      </c>
      <c r="AJ1266" s="318"/>
    </row>
    <row r="1267" spans="1:36">
      <c r="A1267" s="352" t="s">
        <v>4353</v>
      </c>
      <c r="B1267" s="305">
        <f t="shared" si="133"/>
        <v>5.7842419999999999</v>
      </c>
      <c r="C1267" s="335">
        <f t="shared" si="141"/>
        <v>1.0516803636363636</v>
      </c>
      <c r="D1267" s="294">
        <f t="shared" si="2"/>
        <v>1.0516803636363636</v>
      </c>
      <c r="E1267" s="296">
        <v>5.5</v>
      </c>
      <c r="F1267" s="331">
        <f t="shared" si="74"/>
        <v>5.7842419999999999</v>
      </c>
      <c r="G1267" s="297">
        <f t="shared" si="4"/>
        <v>1</v>
      </c>
      <c r="H1267" s="296">
        <f t="shared" si="5"/>
        <v>0</v>
      </c>
      <c r="I1267" s="362">
        <f t="shared" si="142"/>
        <v>0</v>
      </c>
      <c r="J1267" s="305">
        <v>5784242</v>
      </c>
      <c r="K1267" s="311">
        <v>2017</v>
      </c>
      <c r="L1267" s="300" t="s">
        <v>18</v>
      </c>
      <c r="M1267" s="345"/>
      <c r="N1267" s="345"/>
      <c r="O1267" s="345"/>
      <c r="P1267" s="345">
        <v>82</v>
      </c>
      <c r="Q1267" s="311">
        <v>62</v>
      </c>
      <c r="R1267" s="305">
        <f t="shared" si="148"/>
        <v>72</v>
      </c>
      <c r="S1267" s="311">
        <v>89</v>
      </c>
      <c r="T1267" s="311">
        <v>84</v>
      </c>
      <c r="U1267" s="317">
        <f t="shared" si="145"/>
        <v>5</v>
      </c>
      <c r="V1267" s="317">
        <f t="shared" si="146"/>
        <v>86.5</v>
      </c>
      <c r="W1267" s="309">
        <f t="shared" si="149"/>
        <v>-14.5</v>
      </c>
      <c r="X1267" s="318" t="s">
        <v>1601</v>
      </c>
      <c r="Y1267" s="318" t="s">
        <v>1601</v>
      </c>
      <c r="Z1267" s="319" t="s">
        <v>1536</v>
      </c>
      <c r="AA1267" s="331">
        <f t="shared" si="79"/>
        <v>2.3179999999999999E-2</v>
      </c>
      <c r="AB1267" s="305">
        <v>23180</v>
      </c>
      <c r="AC1267" s="305">
        <v>5784242</v>
      </c>
      <c r="AD1267" s="331">
        <f t="shared" si="137"/>
        <v>0</v>
      </c>
      <c r="AE1267" s="309">
        <f t="shared" si="143"/>
        <v>0</v>
      </c>
      <c r="AF1267" s="362">
        <f t="shared" si="144"/>
        <v>4.2145454545454543E-3</v>
      </c>
      <c r="AG1267" s="318"/>
      <c r="AH1267" s="318"/>
      <c r="AI1267" s="364" t="s">
        <v>4354</v>
      </c>
      <c r="AJ1267" s="318"/>
    </row>
    <row r="1268" spans="1:36">
      <c r="A1268" s="352" t="s">
        <v>4562</v>
      </c>
      <c r="B1268" s="305">
        <f t="shared" si="133"/>
        <v>4.0773330000000003</v>
      </c>
      <c r="C1268" s="335">
        <f t="shared" si="141"/>
        <v>0.74133327272727267</v>
      </c>
      <c r="D1268" s="294">
        <f t="shared" si="2"/>
        <v>0.74133327272727267</v>
      </c>
      <c r="E1268" s="296">
        <v>5.5</v>
      </c>
      <c r="F1268" s="331">
        <f t="shared" si="74"/>
        <v>4.0773330000000003</v>
      </c>
      <c r="G1268" s="297">
        <f t="shared" si="4"/>
        <v>1</v>
      </c>
      <c r="H1268" s="296">
        <f t="shared" si="5"/>
        <v>0</v>
      </c>
      <c r="I1268" s="362">
        <f t="shared" si="142"/>
        <v>0</v>
      </c>
      <c r="J1268" s="305">
        <v>4077333</v>
      </c>
      <c r="K1268" s="311">
        <v>2017</v>
      </c>
      <c r="L1268" s="300" t="s">
        <v>18</v>
      </c>
      <c r="M1268" s="345"/>
      <c r="N1268" s="345"/>
      <c r="O1268" s="345"/>
      <c r="P1268" s="345">
        <v>77</v>
      </c>
      <c r="Q1268" s="311">
        <v>61</v>
      </c>
      <c r="R1268" s="305">
        <f t="shared" si="148"/>
        <v>69</v>
      </c>
      <c r="S1268" s="311">
        <v>60</v>
      </c>
      <c r="T1268" s="311">
        <v>69</v>
      </c>
      <c r="U1268" s="317">
        <f t="shared" si="145"/>
        <v>-9</v>
      </c>
      <c r="V1268" s="317">
        <f t="shared" si="146"/>
        <v>64.5</v>
      </c>
      <c r="W1268" s="309">
        <f t="shared" si="149"/>
        <v>4.5</v>
      </c>
      <c r="X1268" s="318" t="s">
        <v>1550</v>
      </c>
      <c r="Y1268" s="318" t="s">
        <v>1633</v>
      </c>
      <c r="Z1268" s="363" t="s">
        <v>1547</v>
      </c>
      <c r="AA1268" s="331">
        <f t="shared" si="79"/>
        <v>4.5317000000000003E-2</v>
      </c>
      <c r="AB1268" s="305">
        <v>45317</v>
      </c>
      <c r="AC1268" s="305">
        <v>4077333</v>
      </c>
      <c r="AD1268" s="331">
        <f t="shared" si="137"/>
        <v>0</v>
      </c>
      <c r="AE1268" s="309">
        <f t="shared" si="143"/>
        <v>0</v>
      </c>
      <c r="AF1268" s="362">
        <f t="shared" si="144"/>
        <v>8.2394545454545463E-3</v>
      </c>
      <c r="AG1268" s="318"/>
      <c r="AH1268" s="318"/>
      <c r="AI1268" s="364" t="s">
        <v>4563</v>
      </c>
      <c r="AJ1268" s="318"/>
    </row>
    <row r="1269" spans="1:36">
      <c r="A1269" s="352" t="s">
        <v>4299</v>
      </c>
      <c r="B1269" s="305">
        <f t="shared" si="133"/>
        <v>6.170998</v>
      </c>
      <c r="C1269" s="335">
        <f t="shared" si="141"/>
        <v>1.1019639285714287</v>
      </c>
      <c r="D1269" s="294">
        <f t="shared" si="2"/>
        <v>1.1019639285714287</v>
      </c>
      <c r="E1269" s="296">
        <v>5.6</v>
      </c>
      <c r="F1269" s="331">
        <f t="shared" si="74"/>
        <v>6.170998</v>
      </c>
      <c r="G1269" s="297">
        <f t="shared" si="4"/>
        <v>1</v>
      </c>
      <c r="H1269" s="296">
        <f t="shared" si="5"/>
        <v>0</v>
      </c>
      <c r="I1269" s="362">
        <f t="shared" si="142"/>
        <v>0</v>
      </c>
      <c r="J1269" s="305">
        <v>6170998</v>
      </c>
      <c r="K1269" s="311">
        <v>2017</v>
      </c>
      <c r="L1269" s="300" t="s">
        <v>18</v>
      </c>
      <c r="M1269" s="345"/>
      <c r="N1269" s="345"/>
      <c r="O1269" s="345"/>
      <c r="P1269" s="345">
        <v>88</v>
      </c>
      <c r="Q1269" s="311">
        <v>65</v>
      </c>
      <c r="R1269" s="305">
        <f t="shared" si="148"/>
        <v>76.5</v>
      </c>
      <c r="S1269" s="311">
        <v>90</v>
      </c>
      <c r="T1269" s="311">
        <v>75</v>
      </c>
      <c r="U1269" s="317">
        <f t="shared" si="145"/>
        <v>15</v>
      </c>
      <c r="V1269" s="317">
        <f t="shared" si="146"/>
        <v>82.5</v>
      </c>
      <c r="W1269" s="309">
        <f t="shared" si="149"/>
        <v>-6</v>
      </c>
      <c r="X1269" s="318" t="s">
        <v>1572</v>
      </c>
      <c r="Y1269" s="318" t="s">
        <v>1572</v>
      </c>
      <c r="Z1269" s="319" t="s">
        <v>1536</v>
      </c>
      <c r="AA1269" s="331">
        <f t="shared" si="79"/>
        <v>4.5920000000000002E-2</v>
      </c>
      <c r="AB1269" s="305">
        <v>45920</v>
      </c>
      <c r="AC1269" s="305">
        <v>6170998</v>
      </c>
      <c r="AD1269" s="331">
        <f t="shared" si="137"/>
        <v>0</v>
      </c>
      <c r="AE1269" s="309">
        <f t="shared" si="143"/>
        <v>0</v>
      </c>
      <c r="AF1269" s="362">
        <f t="shared" si="144"/>
        <v>8.2000000000000007E-3</v>
      </c>
      <c r="AG1269" s="318"/>
      <c r="AH1269" s="318"/>
      <c r="AI1269" s="364" t="s">
        <v>4300</v>
      </c>
      <c r="AJ1269" s="318"/>
    </row>
    <row r="1270" spans="1:36">
      <c r="A1270" s="344" t="s">
        <v>1881</v>
      </c>
      <c r="B1270" s="305">
        <f t="shared" si="133"/>
        <v>51.984085</v>
      </c>
      <c r="C1270" s="335">
        <f t="shared" si="141"/>
        <v>7.9975515384615381</v>
      </c>
      <c r="D1270" s="294">
        <f t="shared" si="2"/>
        <v>7.9975515384615381</v>
      </c>
      <c r="E1270" s="296">
        <v>6.5</v>
      </c>
      <c r="F1270" s="331">
        <f t="shared" si="74"/>
        <v>21.885107000000001</v>
      </c>
      <c r="G1270" s="297">
        <f t="shared" si="4"/>
        <v>0.42099629146112705</v>
      </c>
      <c r="H1270" s="296">
        <f t="shared" si="5"/>
        <v>30.098977999999999</v>
      </c>
      <c r="I1270" s="362">
        <f t="shared" si="142"/>
        <v>0.57900370853887295</v>
      </c>
      <c r="J1270" s="305">
        <v>51984085</v>
      </c>
      <c r="K1270" s="311">
        <v>2017</v>
      </c>
      <c r="L1270" s="300" t="s">
        <v>18</v>
      </c>
      <c r="M1270" s="345"/>
      <c r="N1270" s="345"/>
      <c r="O1270" s="345"/>
      <c r="P1270" s="345">
        <v>47</v>
      </c>
      <c r="Q1270" s="311">
        <v>39</v>
      </c>
      <c r="R1270" s="305">
        <f t="shared" si="148"/>
        <v>43</v>
      </c>
      <c r="S1270" s="311">
        <v>80</v>
      </c>
      <c r="T1270" s="311">
        <v>75</v>
      </c>
      <c r="U1270" s="317">
        <f t="shared" si="145"/>
        <v>5</v>
      </c>
      <c r="V1270" s="317">
        <f t="shared" si="146"/>
        <v>77.5</v>
      </c>
      <c r="W1270" s="309">
        <f t="shared" si="149"/>
        <v>-34.5</v>
      </c>
      <c r="X1270" s="318" t="s">
        <v>1601</v>
      </c>
      <c r="Y1270" s="318" t="s">
        <v>1601</v>
      </c>
      <c r="Z1270" s="363" t="s">
        <v>1541</v>
      </c>
      <c r="AA1270" s="331">
        <f t="shared" si="79"/>
        <v>8.8858990000000002</v>
      </c>
      <c r="AB1270" s="305">
        <v>8885899</v>
      </c>
      <c r="AC1270" s="305">
        <v>21885107</v>
      </c>
      <c r="AD1270" s="331">
        <f t="shared" si="137"/>
        <v>30.098977999999999</v>
      </c>
      <c r="AE1270" s="309">
        <f t="shared" si="143"/>
        <v>30098978</v>
      </c>
      <c r="AF1270" s="362">
        <f t="shared" si="144"/>
        <v>1.3670613846153847</v>
      </c>
      <c r="AG1270" s="318"/>
      <c r="AH1270" s="318"/>
      <c r="AI1270" s="364" t="s">
        <v>1882</v>
      </c>
      <c r="AJ1270" s="318"/>
    </row>
    <row r="1271" spans="1:36">
      <c r="A1271" s="352" t="s">
        <v>4436</v>
      </c>
      <c r="B1271" s="305">
        <f t="shared" si="133"/>
        <v>6.3549100000000003</v>
      </c>
      <c r="C1271" s="335">
        <f t="shared" si="141"/>
        <v>0.9776784615384615</v>
      </c>
      <c r="D1271" s="294">
        <f t="shared" si="2"/>
        <v>0.9776784615384615</v>
      </c>
      <c r="E1271" s="296">
        <v>6.5</v>
      </c>
      <c r="F1271" s="331">
        <f t="shared" si="74"/>
        <v>6.3549100000000003</v>
      </c>
      <c r="G1271" s="297">
        <f t="shared" si="4"/>
        <v>1</v>
      </c>
      <c r="H1271" s="296">
        <f t="shared" si="5"/>
        <v>0</v>
      </c>
      <c r="I1271" s="362">
        <f t="shared" si="142"/>
        <v>0</v>
      </c>
      <c r="J1271" s="309">
        <v>6354910</v>
      </c>
      <c r="K1271" s="311">
        <v>2017</v>
      </c>
      <c r="L1271" s="300" t="s">
        <v>18</v>
      </c>
      <c r="M1271" s="345"/>
      <c r="N1271" s="345"/>
      <c r="O1271" s="345"/>
      <c r="P1271" s="345">
        <v>29</v>
      </c>
      <c r="Q1271" s="311">
        <v>49</v>
      </c>
      <c r="R1271" s="305">
        <f t="shared" si="148"/>
        <v>39</v>
      </c>
      <c r="S1271" s="305">
        <v>92</v>
      </c>
      <c r="T1271" s="311">
        <v>70</v>
      </c>
      <c r="U1271" s="309">
        <f t="shared" si="145"/>
        <v>22</v>
      </c>
      <c r="V1271" s="317">
        <f t="shared" si="146"/>
        <v>81</v>
      </c>
      <c r="W1271" s="309">
        <f t="shared" si="149"/>
        <v>-42</v>
      </c>
      <c r="X1271" s="318" t="s">
        <v>1572</v>
      </c>
      <c r="Y1271" s="318" t="s">
        <v>1572</v>
      </c>
      <c r="Z1271" s="319" t="s">
        <v>1541</v>
      </c>
      <c r="AA1271" s="331">
        <f t="shared" si="79"/>
        <v>2.5919850000000002</v>
      </c>
      <c r="AB1271" s="305">
        <v>2591985</v>
      </c>
      <c r="AC1271" s="305">
        <v>6354910</v>
      </c>
      <c r="AD1271" s="331">
        <f t="shared" si="137"/>
        <v>0</v>
      </c>
      <c r="AE1271" s="309">
        <f t="shared" si="143"/>
        <v>0</v>
      </c>
      <c r="AF1271" s="362">
        <f t="shared" si="144"/>
        <v>0.39876692307692313</v>
      </c>
      <c r="AG1271" s="318"/>
      <c r="AH1271" s="318"/>
      <c r="AI1271" s="364" t="s">
        <v>4437</v>
      </c>
      <c r="AJ1271" s="318"/>
    </row>
    <row r="1272" spans="1:36">
      <c r="A1272" s="344" t="s">
        <v>2082</v>
      </c>
      <c r="B1272" s="305">
        <f t="shared" si="133"/>
        <v>42.436193000000003</v>
      </c>
      <c r="C1272" s="335">
        <f t="shared" si="141"/>
        <v>6.0623132857142856</v>
      </c>
      <c r="D1272" s="294">
        <f t="shared" si="2"/>
        <v>6.0623132857142856</v>
      </c>
      <c r="E1272" s="296">
        <v>7</v>
      </c>
      <c r="F1272" s="331">
        <f t="shared" si="74"/>
        <v>24.801212</v>
      </c>
      <c r="G1272" s="297">
        <f t="shared" si="4"/>
        <v>0.58443536629216475</v>
      </c>
      <c r="H1272" s="296">
        <f t="shared" si="5"/>
        <v>17.634981</v>
      </c>
      <c r="I1272" s="362">
        <f t="shared" si="142"/>
        <v>0.4155646337078352</v>
      </c>
      <c r="J1272" s="305">
        <v>42436193</v>
      </c>
      <c r="K1272" s="311">
        <v>2017</v>
      </c>
      <c r="L1272" s="300" t="s">
        <v>18</v>
      </c>
      <c r="M1272" s="345"/>
      <c r="N1272" s="345"/>
      <c r="O1272" s="345"/>
      <c r="P1272" s="345">
        <v>73</v>
      </c>
      <c r="Q1272" s="311">
        <v>60</v>
      </c>
      <c r="R1272" s="305">
        <f t="shared" si="148"/>
        <v>66.5</v>
      </c>
      <c r="S1272" s="311">
        <v>85</v>
      </c>
      <c r="T1272" s="311">
        <v>76</v>
      </c>
      <c r="U1272" s="317">
        <f t="shared" si="145"/>
        <v>9</v>
      </c>
      <c r="V1272" s="317">
        <f t="shared" si="146"/>
        <v>80.5</v>
      </c>
      <c r="W1272" s="309">
        <f t="shared" si="149"/>
        <v>-14</v>
      </c>
      <c r="X1272" s="318" t="s">
        <v>1572</v>
      </c>
      <c r="Y1272" s="318" t="s">
        <v>1572</v>
      </c>
      <c r="Z1272" s="363" t="s">
        <v>1547</v>
      </c>
      <c r="AA1272" s="331">
        <f t="shared" si="79"/>
        <v>0.44638</v>
      </c>
      <c r="AB1272" s="305">
        <v>446380</v>
      </c>
      <c r="AC1272" s="305">
        <v>24801212</v>
      </c>
      <c r="AD1272" s="331">
        <f t="shared" si="137"/>
        <v>17.634981</v>
      </c>
      <c r="AE1272" s="309">
        <f t="shared" si="143"/>
        <v>17634981</v>
      </c>
      <c r="AF1272" s="362">
        <f t="shared" si="144"/>
        <v>6.3768571428571424E-2</v>
      </c>
      <c r="AG1272" s="318"/>
      <c r="AH1272" s="318"/>
      <c r="AI1272" s="364" t="s">
        <v>2083</v>
      </c>
      <c r="AJ1272" s="318"/>
    </row>
    <row r="1273" spans="1:36">
      <c r="A1273" s="352" t="s">
        <v>2619</v>
      </c>
      <c r="B1273" s="305">
        <f t="shared" si="133"/>
        <v>26.667197000000002</v>
      </c>
      <c r="C1273" s="335">
        <f t="shared" si="141"/>
        <v>3.6036752702702701</v>
      </c>
      <c r="D1273" s="294">
        <f t="shared" si="2"/>
        <v>3.6036752702702701</v>
      </c>
      <c r="E1273" s="296">
        <v>7.4</v>
      </c>
      <c r="F1273" s="331">
        <f t="shared" si="74"/>
        <v>22.395806</v>
      </c>
      <c r="G1273" s="297">
        <f t="shared" si="4"/>
        <v>0.83982602295996833</v>
      </c>
      <c r="H1273" s="296">
        <f t="shared" si="5"/>
        <v>4.2713910000000004</v>
      </c>
      <c r="I1273" s="362">
        <f t="shared" si="142"/>
        <v>0.16017397704003161</v>
      </c>
      <c r="J1273" s="305">
        <v>26667197</v>
      </c>
      <c r="K1273" s="311">
        <v>2017</v>
      </c>
      <c r="L1273" s="300" t="s">
        <v>18</v>
      </c>
      <c r="M1273" s="345"/>
      <c r="N1273" s="345"/>
      <c r="O1273" s="345"/>
      <c r="P1273" s="345">
        <v>23</v>
      </c>
      <c r="Q1273" s="311">
        <v>37</v>
      </c>
      <c r="R1273" s="305">
        <f t="shared" si="148"/>
        <v>30</v>
      </c>
      <c r="S1273" s="311">
        <v>23</v>
      </c>
      <c r="T1273" s="311">
        <v>33</v>
      </c>
      <c r="U1273" s="317">
        <f t="shared" si="145"/>
        <v>-10</v>
      </c>
      <c r="V1273" s="317">
        <f t="shared" si="146"/>
        <v>28</v>
      </c>
      <c r="W1273" s="309">
        <f t="shared" si="149"/>
        <v>2</v>
      </c>
      <c r="X1273" s="318" t="s">
        <v>1402</v>
      </c>
      <c r="Y1273" s="318" t="s">
        <v>1618</v>
      </c>
      <c r="Z1273" s="363" t="s">
        <v>1541</v>
      </c>
      <c r="AA1273" s="331">
        <f t="shared" si="79"/>
        <v>13.501348999999999</v>
      </c>
      <c r="AB1273" s="305">
        <v>13501349</v>
      </c>
      <c r="AC1273" s="305">
        <v>22395806</v>
      </c>
      <c r="AD1273" s="331">
        <f t="shared" si="137"/>
        <v>4.2713910000000004</v>
      </c>
      <c r="AE1273" s="309">
        <f t="shared" si="143"/>
        <v>4271391</v>
      </c>
      <c r="AF1273" s="362">
        <f t="shared" si="144"/>
        <v>1.8245066216216215</v>
      </c>
      <c r="AG1273" s="318"/>
      <c r="AH1273" s="318"/>
      <c r="AI1273" s="364" t="s">
        <v>2620</v>
      </c>
      <c r="AJ1273" s="318"/>
    </row>
    <row r="1274" spans="1:36">
      <c r="A1274" s="344" t="s">
        <v>1473</v>
      </c>
      <c r="B1274" s="305">
        <f t="shared" si="133"/>
        <v>278.30457799999999</v>
      </c>
      <c r="C1274" s="335">
        <f t="shared" si="141"/>
        <v>30.922730888888889</v>
      </c>
      <c r="D1274" s="294">
        <f t="shared" si="2"/>
        <v>30.922730888888889</v>
      </c>
      <c r="E1274" s="296">
        <v>9</v>
      </c>
      <c r="F1274" s="331">
        <f t="shared" si="74"/>
        <v>138.14158499999999</v>
      </c>
      <c r="G1274" s="297">
        <f t="shared" si="4"/>
        <v>0.49636835294890475</v>
      </c>
      <c r="H1274" s="296">
        <f t="shared" si="5"/>
        <v>140.162993</v>
      </c>
      <c r="I1274" s="362">
        <f t="shared" si="142"/>
        <v>0.5036316470510952</v>
      </c>
      <c r="J1274" s="305">
        <v>278304578</v>
      </c>
      <c r="K1274" s="311">
        <v>2017</v>
      </c>
      <c r="L1274" s="300" t="s">
        <v>18</v>
      </c>
      <c r="M1274" s="345"/>
      <c r="N1274" s="345"/>
      <c r="O1274" s="345"/>
      <c r="P1274" s="345">
        <v>74</v>
      </c>
      <c r="Q1274" s="311">
        <v>62</v>
      </c>
      <c r="R1274" s="305">
        <f t="shared" si="148"/>
        <v>68</v>
      </c>
      <c r="S1274" s="311">
        <v>79</v>
      </c>
      <c r="T1274" s="311">
        <v>69</v>
      </c>
      <c r="U1274" s="317">
        <f t="shared" si="145"/>
        <v>10</v>
      </c>
      <c r="V1274" s="317">
        <f t="shared" si="146"/>
        <v>74</v>
      </c>
      <c r="W1274" s="309">
        <f t="shared" si="149"/>
        <v>-6</v>
      </c>
      <c r="X1274" s="318" t="s">
        <v>1402</v>
      </c>
      <c r="Y1274" s="318" t="s">
        <v>1618</v>
      </c>
      <c r="Z1274" s="363" t="s">
        <v>1547</v>
      </c>
      <c r="AA1274" s="331">
        <f t="shared" si="79"/>
        <v>40.010975000000002</v>
      </c>
      <c r="AB1274" s="305">
        <v>40010975</v>
      </c>
      <c r="AC1274" s="305">
        <v>138141585</v>
      </c>
      <c r="AD1274" s="331">
        <f t="shared" si="137"/>
        <v>140.162993</v>
      </c>
      <c r="AE1274" s="309">
        <f t="shared" si="143"/>
        <v>140162993</v>
      </c>
      <c r="AF1274" s="362">
        <f t="shared" si="144"/>
        <v>4.4456638888888893</v>
      </c>
      <c r="AG1274" s="318"/>
      <c r="AH1274" s="318"/>
      <c r="AI1274" s="364" t="s">
        <v>1632</v>
      </c>
      <c r="AJ1274" s="318"/>
    </row>
    <row r="1275" spans="1:36">
      <c r="A1275" s="352" t="s">
        <v>4796</v>
      </c>
      <c r="B1275" s="305">
        <f t="shared" si="133"/>
        <v>3.7590780000000001</v>
      </c>
      <c r="C1275" s="335">
        <f t="shared" si="141"/>
        <v>0.37970484848484848</v>
      </c>
      <c r="D1275" s="294">
        <f t="shared" si="2"/>
        <v>0.37970484848484848</v>
      </c>
      <c r="E1275" s="296">
        <v>9.9</v>
      </c>
      <c r="F1275" s="331">
        <f t="shared" si="74"/>
        <v>3.7590780000000001</v>
      </c>
      <c r="G1275" s="297">
        <f t="shared" si="4"/>
        <v>1</v>
      </c>
      <c r="H1275" s="296">
        <f t="shared" si="5"/>
        <v>0</v>
      </c>
      <c r="I1275" s="362">
        <f t="shared" si="142"/>
        <v>0</v>
      </c>
      <c r="J1275" s="305">
        <v>3759078</v>
      </c>
      <c r="K1275" s="311">
        <v>2017</v>
      </c>
      <c r="L1275" s="300" t="s">
        <v>18</v>
      </c>
      <c r="M1275" s="345"/>
      <c r="N1275" s="345"/>
      <c r="O1275" s="345"/>
      <c r="P1275" s="345">
        <v>15</v>
      </c>
      <c r="Q1275" s="311">
        <v>31</v>
      </c>
      <c r="R1275" s="305">
        <f t="shared" si="148"/>
        <v>23</v>
      </c>
      <c r="S1275" s="305">
        <v>30</v>
      </c>
      <c r="T1275" s="311">
        <v>38</v>
      </c>
      <c r="U1275" s="309">
        <f t="shared" si="145"/>
        <v>-8</v>
      </c>
      <c r="V1275" s="317">
        <f t="shared" si="146"/>
        <v>34</v>
      </c>
      <c r="W1275" s="309">
        <f t="shared" si="149"/>
        <v>-11</v>
      </c>
      <c r="X1275" s="318" t="s">
        <v>1402</v>
      </c>
      <c r="Y1275" s="318" t="s">
        <v>1402</v>
      </c>
      <c r="Z1275" s="363" t="s">
        <v>1547</v>
      </c>
      <c r="AA1275" s="331">
        <f t="shared" si="79"/>
        <v>2.0028630000000001</v>
      </c>
      <c r="AB1275" s="305">
        <v>2002863</v>
      </c>
      <c r="AC1275" s="305">
        <v>3759078</v>
      </c>
      <c r="AD1275" s="331">
        <f t="shared" si="137"/>
        <v>0</v>
      </c>
      <c r="AE1275" s="309">
        <f t="shared" si="143"/>
        <v>0</v>
      </c>
      <c r="AF1275" s="362">
        <f t="shared" si="144"/>
        <v>0.20230939393939393</v>
      </c>
      <c r="AG1275" s="318"/>
      <c r="AH1275" s="318"/>
      <c r="AI1275" s="364" t="s">
        <v>4797</v>
      </c>
      <c r="AJ1275" s="318"/>
    </row>
    <row r="1276" spans="1:36">
      <c r="A1276" s="344" t="s">
        <v>1445</v>
      </c>
      <c r="B1276" s="305">
        <f t="shared" si="133"/>
        <v>101.020014</v>
      </c>
      <c r="C1276" s="335">
        <f t="shared" si="141"/>
        <v>10.102001400000001</v>
      </c>
      <c r="D1276" s="294">
        <f t="shared" si="2"/>
        <v>10.102001400000001</v>
      </c>
      <c r="E1276" s="296">
        <v>10</v>
      </c>
      <c r="F1276" s="331">
        <f t="shared" si="74"/>
        <v>37.899565000000003</v>
      </c>
      <c r="G1276" s="297">
        <f t="shared" si="4"/>
        <v>0.37516887495184864</v>
      </c>
      <c r="H1276" s="296">
        <f t="shared" si="5"/>
        <v>63.120449000000001</v>
      </c>
      <c r="I1276" s="362">
        <f t="shared" si="142"/>
        <v>0.6248311250481513</v>
      </c>
      <c r="J1276" s="305">
        <v>101020014</v>
      </c>
      <c r="K1276" s="311">
        <v>2017</v>
      </c>
      <c r="L1276" s="300" t="s">
        <v>18</v>
      </c>
      <c r="M1276" s="345"/>
      <c r="N1276" s="345"/>
      <c r="O1276" s="345"/>
      <c r="P1276" s="345">
        <v>34</v>
      </c>
      <c r="Q1276" s="311">
        <v>39</v>
      </c>
      <c r="R1276" s="305">
        <f t="shared" si="148"/>
        <v>36.5</v>
      </c>
      <c r="S1276" s="311">
        <v>92</v>
      </c>
      <c r="T1276" s="311">
        <v>60</v>
      </c>
      <c r="U1276" s="337">
        <f t="shared" si="145"/>
        <v>32</v>
      </c>
      <c r="V1276" s="337">
        <f t="shared" si="146"/>
        <v>76</v>
      </c>
      <c r="W1276" s="309">
        <f t="shared" si="149"/>
        <v>-39.5</v>
      </c>
      <c r="X1276" s="318" t="s">
        <v>1402</v>
      </c>
      <c r="Y1276" s="318" t="s">
        <v>1402</v>
      </c>
      <c r="Z1276" s="363" t="s">
        <v>1557</v>
      </c>
      <c r="AA1276" s="331">
        <f t="shared" si="79"/>
        <v>16.640452</v>
      </c>
      <c r="AB1276" s="305">
        <v>16640452</v>
      </c>
      <c r="AC1276" s="305">
        <v>37899565</v>
      </c>
      <c r="AD1276" s="331">
        <f t="shared" si="137"/>
        <v>63.120449000000001</v>
      </c>
      <c r="AE1276" s="309">
        <f t="shared" si="143"/>
        <v>63120449</v>
      </c>
      <c r="AF1276" s="362">
        <f t="shared" si="144"/>
        <v>1.6640451999999999</v>
      </c>
      <c r="AG1276" s="318"/>
      <c r="AH1276" s="318"/>
      <c r="AI1276" s="364" t="s">
        <v>1778</v>
      </c>
      <c r="AJ1276" s="318"/>
    </row>
    <row r="1277" spans="1:36">
      <c r="A1277" s="344" t="s">
        <v>2071</v>
      </c>
      <c r="B1277" s="305">
        <f t="shared" si="133"/>
        <v>61.881371999999999</v>
      </c>
      <c r="C1277" s="335">
        <f t="shared" si="141"/>
        <v>6.1881371999999999</v>
      </c>
      <c r="D1277" s="294">
        <f t="shared" si="2"/>
        <v>6.1881371999999999</v>
      </c>
      <c r="E1277" s="296">
        <v>10</v>
      </c>
      <c r="F1277" s="331">
        <f t="shared" si="74"/>
        <v>32.149403999999997</v>
      </c>
      <c r="G1277" s="297">
        <f t="shared" si="4"/>
        <v>0.51953282483782026</v>
      </c>
      <c r="H1277" s="296">
        <f t="shared" si="5"/>
        <v>29.731968000000002</v>
      </c>
      <c r="I1277" s="362">
        <f t="shared" si="142"/>
        <v>0.48046717516217968</v>
      </c>
      <c r="J1277" s="305">
        <v>61881372</v>
      </c>
      <c r="K1277" s="311">
        <v>2017</v>
      </c>
      <c r="L1277" s="300" t="s">
        <v>18</v>
      </c>
      <c r="M1277" s="345"/>
      <c r="N1277" s="345"/>
      <c r="O1277" s="345"/>
      <c r="P1277" s="345">
        <v>38</v>
      </c>
      <c r="Q1277" s="311">
        <v>54</v>
      </c>
      <c r="R1277" s="305">
        <f t="shared" si="148"/>
        <v>46</v>
      </c>
      <c r="S1277" s="311">
        <v>62</v>
      </c>
      <c r="T1277" s="311">
        <v>54</v>
      </c>
      <c r="U1277" s="337">
        <f t="shared" si="145"/>
        <v>8</v>
      </c>
      <c r="V1277" s="337">
        <f t="shared" si="146"/>
        <v>58</v>
      </c>
      <c r="W1277" s="309">
        <f t="shared" si="149"/>
        <v>-12</v>
      </c>
      <c r="X1277" s="318" t="s">
        <v>1550</v>
      </c>
      <c r="Y1277" s="318" t="s">
        <v>1550</v>
      </c>
      <c r="Z1277" s="363" t="s">
        <v>1547</v>
      </c>
      <c r="AA1277" s="331">
        <f t="shared" si="79"/>
        <v>12.252439000000001</v>
      </c>
      <c r="AB1277" s="305">
        <v>12252439</v>
      </c>
      <c r="AC1277" s="305">
        <v>32149404</v>
      </c>
      <c r="AD1277" s="331">
        <f t="shared" si="137"/>
        <v>29.731967999999998</v>
      </c>
      <c r="AE1277" s="309">
        <f t="shared" si="143"/>
        <v>29731968</v>
      </c>
      <c r="AF1277" s="362">
        <f t="shared" si="144"/>
        <v>1.2252439000000002</v>
      </c>
      <c r="AG1277" s="318"/>
      <c r="AH1277" s="318"/>
      <c r="AI1277" s="364" t="s">
        <v>2072</v>
      </c>
      <c r="AJ1277" s="318"/>
    </row>
    <row r="1278" spans="1:36">
      <c r="A1278" s="344" t="s">
        <v>2073</v>
      </c>
      <c r="B1278" s="305">
        <f t="shared" si="133"/>
        <v>61.621139999999997</v>
      </c>
      <c r="C1278" s="335">
        <f t="shared" si="141"/>
        <v>6.1621139999999999</v>
      </c>
      <c r="D1278" s="294">
        <f t="shared" si="2"/>
        <v>6.1621139999999999</v>
      </c>
      <c r="E1278" s="296">
        <v>10</v>
      </c>
      <c r="F1278" s="331">
        <f t="shared" si="74"/>
        <v>34.121139999999997</v>
      </c>
      <c r="G1278" s="297">
        <f t="shared" si="4"/>
        <v>0.55372458218072562</v>
      </c>
      <c r="H1278" s="296">
        <f t="shared" si="5"/>
        <v>27.5</v>
      </c>
      <c r="I1278" s="362">
        <f t="shared" si="142"/>
        <v>0.44627541781927438</v>
      </c>
      <c r="J1278" s="305">
        <v>61621140</v>
      </c>
      <c r="K1278" s="311">
        <v>2017</v>
      </c>
      <c r="L1278" s="300" t="s">
        <v>18</v>
      </c>
      <c r="M1278" s="345"/>
      <c r="N1278" s="345"/>
      <c r="O1278" s="345"/>
      <c r="P1278" s="345">
        <v>46</v>
      </c>
      <c r="Q1278" s="311">
        <v>52</v>
      </c>
      <c r="R1278" s="305">
        <f t="shared" si="148"/>
        <v>49</v>
      </c>
      <c r="S1278" s="311">
        <v>62</v>
      </c>
      <c r="T1278" s="311">
        <v>48</v>
      </c>
      <c r="U1278" s="317">
        <f t="shared" si="145"/>
        <v>14</v>
      </c>
      <c r="V1278" s="317">
        <f t="shared" si="146"/>
        <v>55</v>
      </c>
      <c r="W1278" s="309">
        <f t="shared" si="149"/>
        <v>-6</v>
      </c>
      <c r="X1278" s="318" t="s">
        <v>1572</v>
      </c>
      <c r="Y1278" s="318" t="s">
        <v>1572</v>
      </c>
      <c r="Z1278" s="363" t="s">
        <v>1541</v>
      </c>
      <c r="AA1278" s="331">
        <f t="shared" si="79"/>
        <v>11.72739</v>
      </c>
      <c r="AB1278" s="305">
        <v>11727390</v>
      </c>
      <c r="AC1278" s="305">
        <v>34121140</v>
      </c>
      <c r="AD1278" s="331">
        <f t="shared" si="137"/>
        <v>27.5</v>
      </c>
      <c r="AE1278" s="309">
        <f t="shared" si="143"/>
        <v>27500000</v>
      </c>
      <c r="AF1278" s="362">
        <f t="shared" si="144"/>
        <v>1.172739</v>
      </c>
      <c r="AG1278" s="318"/>
      <c r="AH1278" s="318"/>
      <c r="AI1278" s="364" t="s">
        <v>2074</v>
      </c>
      <c r="AJ1278" s="318"/>
    </row>
    <row r="1279" spans="1:36">
      <c r="A1279" s="352" t="s">
        <v>3072</v>
      </c>
      <c r="B1279" s="305">
        <f t="shared" si="133"/>
        <v>27.264329</v>
      </c>
      <c r="C1279" s="335">
        <f t="shared" si="141"/>
        <v>2.7264328999999998</v>
      </c>
      <c r="D1279" s="294">
        <f t="shared" si="2"/>
        <v>2.7264328999999998</v>
      </c>
      <c r="E1279" s="296">
        <v>10</v>
      </c>
      <c r="F1279" s="331">
        <f t="shared" si="74"/>
        <v>10.576669000000001</v>
      </c>
      <c r="G1279" s="297">
        <f t="shared" si="4"/>
        <v>0.38793065473938498</v>
      </c>
      <c r="H1279" s="296">
        <f t="shared" si="5"/>
        <v>16.687660000000001</v>
      </c>
      <c r="I1279" s="362">
        <f t="shared" si="142"/>
        <v>0.61206934526061507</v>
      </c>
      <c r="J1279" s="305">
        <v>27264329</v>
      </c>
      <c r="K1279" s="311">
        <v>2017</v>
      </c>
      <c r="L1279" s="300" t="s">
        <v>18</v>
      </c>
      <c r="M1279" s="345"/>
      <c r="N1279" s="345"/>
      <c r="O1279" s="345"/>
      <c r="P1279" s="345">
        <v>78</v>
      </c>
      <c r="Q1279" s="311">
        <v>77</v>
      </c>
      <c r="R1279" s="305">
        <f t="shared" si="148"/>
        <v>77.5</v>
      </c>
      <c r="S1279" s="311">
        <v>48</v>
      </c>
      <c r="T1279" s="311">
        <v>63</v>
      </c>
      <c r="U1279" s="337">
        <f t="shared" si="145"/>
        <v>-15</v>
      </c>
      <c r="V1279" s="337">
        <f t="shared" si="146"/>
        <v>55.5</v>
      </c>
      <c r="W1279" s="309">
        <f t="shared" si="149"/>
        <v>22</v>
      </c>
      <c r="X1279" s="318" t="s">
        <v>1572</v>
      </c>
      <c r="Y1279" s="318" t="s">
        <v>1572</v>
      </c>
      <c r="Z1279" s="319" t="s">
        <v>1541</v>
      </c>
      <c r="AA1279" s="331">
        <f t="shared" si="79"/>
        <v>0.229292</v>
      </c>
      <c r="AB1279" s="305">
        <v>229292</v>
      </c>
      <c r="AC1279" s="305">
        <v>10576669</v>
      </c>
      <c r="AD1279" s="331">
        <f t="shared" si="137"/>
        <v>16.687660000000001</v>
      </c>
      <c r="AE1279" s="309">
        <f t="shared" si="143"/>
        <v>16687660</v>
      </c>
      <c r="AF1279" s="362">
        <f t="shared" si="144"/>
        <v>2.29292E-2</v>
      </c>
      <c r="AG1279" s="318"/>
      <c r="AH1279" s="318"/>
      <c r="AI1279" s="364" t="s">
        <v>3073</v>
      </c>
      <c r="AJ1279" s="318"/>
    </row>
    <row r="1280" spans="1:36">
      <c r="A1280" s="352" t="s">
        <v>3300</v>
      </c>
      <c r="B1280" s="305">
        <f t="shared" si="133"/>
        <v>23.531261000000001</v>
      </c>
      <c r="C1280" s="335">
        <f t="shared" si="141"/>
        <v>2.3531260999999999</v>
      </c>
      <c r="D1280" s="294">
        <f t="shared" si="2"/>
        <v>2.3531260999999999</v>
      </c>
      <c r="E1280" s="296">
        <v>10</v>
      </c>
      <c r="F1280" s="331">
        <f t="shared" si="74"/>
        <v>23.531261000000001</v>
      </c>
      <c r="G1280" s="297">
        <f t="shared" si="4"/>
        <v>1</v>
      </c>
      <c r="H1280" s="296">
        <f t="shared" si="5"/>
        <v>0</v>
      </c>
      <c r="I1280" s="362">
        <f t="shared" si="142"/>
        <v>0</v>
      </c>
      <c r="J1280" s="305">
        <v>23531261</v>
      </c>
      <c r="K1280" s="311">
        <v>2017</v>
      </c>
      <c r="L1280" s="300" t="s">
        <v>18</v>
      </c>
      <c r="M1280" s="345"/>
      <c r="N1280" s="345"/>
      <c r="O1280" s="345"/>
      <c r="P1280" s="345">
        <v>99</v>
      </c>
      <c r="Q1280" s="311">
        <v>94</v>
      </c>
      <c r="R1280" s="305">
        <f t="shared" si="148"/>
        <v>96.5</v>
      </c>
      <c r="S1280" s="311">
        <v>84</v>
      </c>
      <c r="T1280" s="311">
        <v>81</v>
      </c>
      <c r="U1280" s="317">
        <f t="shared" si="145"/>
        <v>3</v>
      </c>
      <c r="V1280" s="317">
        <f t="shared" si="146"/>
        <v>82.5</v>
      </c>
      <c r="W1280" s="309">
        <f t="shared" si="149"/>
        <v>14</v>
      </c>
      <c r="X1280" s="318" t="s">
        <v>1550</v>
      </c>
      <c r="Y1280" s="318" t="s">
        <v>1633</v>
      </c>
      <c r="Z1280" s="363" t="s">
        <v>1547</v>
      </c>
      <c r="AA1280" s="331">
        <f t="shared" si="79"/>
        <v>0.36443700000000001</v>
      </c>
      <c r="AB1280" s="305">
        <v>364437</v>
      </c>
      <c r="AC1280" s="305">
        <v>23531261</v>
      </c>
      <c r="AD1280" s="331">
        <f t="shared" si="137"/>
        <v>0</v>
      </c>
      <c r="AE1280" s="309">
        <v>0</v>
      </c>
      <c r="AF1280" s="362">
        <f t="shared" si="144"/>
        <v>3.6443700000000002E-2</v>
      </c>
      <c r="AG1280" s="318"/>
      <c r="AH1280" s="318"/>
      <c r="AI1280" s="364" t="s">
        <v>3301</v>
      </c>
      <c r="AJ1280" s="318"/>
    </row>
    <row r="1281" spans="1:36">
      <c r="A1281" s="352" t="s">
        <v>4242</v>
      </c>
      <c r="B1281" s="305">
        <f t="shared" si="133"/>
        <v>11.578763</v>
      </c>
      <c r="C1281" s="335">
        <f t="shared" si="141"/>
        <v>1.1578763000000001</v>
      </c>
      <c r="D1281" s="294">
        <f t="shared" si="2"/>
        <v>1.1578763000000001</v>
      </c>
      <c r="E1281" s="296">
        <v>10</v>
      </c>
      <c r="F1281" s="331">
        <f t="shared" si="74"/>
        <v>9.8787629999999993</v>
      </c>
      <c r="G1281" s="297">
        <f t="shared" si="4"/>
        <v>0.85317948039872649</v>
      </c>
      <c r="H1281" s="296">
        <f t="shared" si="5"/>
        <v>1.7</v>
      </c>
      <c r="I1281" s="362">
        <f t="shared" si="142"/>
        <v>0.14682051960127346</v>
      </c>
      <c r="J1281" s="305">
        <v>11578763</v>
      </c>
      <c r="K1281" s="311">
        <v>2017</v>
      </c>
      <c r="L1281" s="300" t="s">
        <v>18</v>
      </c>
      <c r="M1281" s="345"/>
      <c r="N1281" s="345"/>
      <c r="O1281" s="345"/>
      <c r="P1281" s="345">
        <v>93</v>
      </c>
      <c r="Q1281" s="311">
        <v>76</v>
      </c>
      <c r="R1281" s="305">
        <f t="shared" si="148"/>
        <v>84.5</v>
      </c>
      <c r="S1281" s="311">
        <v>91</v>
      </c>
      <c r="T1281" s="311">
        <v>78</v>
      </c>
      <c r="U1281" s="317">
        <f t="shared" si="145"/>
        <v>13</v>
      </c>
      <c r="V1281" s="317">
        <f t="shared" si="146"/>
        <v>84.5</v>
      </c>
      <c r="W1281" s="309">
        <f t="shared" si="149"/>
        <v>0</v>
      </c>
      <c r="X1281" s="318" t="s">
        <v>1550</v>
      </c>
      <c r="Y1281" s="318" t="s">
        <v>1550</v>
      </c>
      <c r="Z1281" s="319" t="s">
        <v>1584</v>
      </c>
      <c r="AA1281" s="331">
        <f t="shared" si="79"/>
        <v>1.2113449999999999</v>
      </c>
      <c r="AB1281" s="305">
        <v>1211345</v>
      </c>
      <c r="AC1281" s="305">
        <v>9878763</v>
      </c>
      <c r="AD1281" s="331">
        <f t="shared" si="137"/>
        <v>1.7</v>
      </c>
      <c r="AE1281" s="309">
        <f t="shared" ref="AE1281:AE1390" si="150">J1281-AC1281</f>
        <v>1700000</v>
      </c>
      <c r="AF1281" s="362">
        <f t="shared" si="144"/>
        <v>0.12113449999999999</v>
      </c>
      <c r="AG1281" s="318"/>
      <c r="AH1281" s="318"/>
      <c r="AI1281" s="364" t="s">
        <v>4243</v>
      </c>
      <c r="AJ1281" s="318"/>
    </row>
    <row r="1282" spans="1:36">
      <c r="A1282" s="352" t="s">
        <v>4756</v>
      </c>
      <c r="B1282" s="305">
        <f t="shared" si="133"/>
        <v>4.2881039999999997</v>
      </c>
      <c r="C1282" s="335">
        <f t="shared" si="141"/>
        <v>0.42881039999999998</v>
      </c>
      <c r="D1282" s="294">
        <f t="shared" si="2"/>
        <v>0.42881039999999998</v>
      </c>
      <c r="E1282" s="296">
        <v>10</v>
      </c>
      <c r="F1282" s="331">
        <f t="shared" si="74"/>
        <v>4.2881039999999997</v>
      </c>
      <c r="G1282" s="297">
        <f t="shared" si="4"/>
        <v>1</v>
      </c>
      <c r="H1282" s="296">
        <f t="shared" si="5"/>
        <v>0</v>
      </c>
      <c r="I1282" s="362">
        <f t="shared" si="142"/>
        <v>0</v>
      </c>
      <c r="J1282" s="305">
        <v>4288104</v>
      </c>
      <c r="K1282" s="311">
        <v>2017</v>
      </c>
      <c r="L1282" s="300" t="s">
        <v>18</v>
      </c>
      <c r="M1282" s="345"/>
      <c r="N1282" s="345"/>
      <c r="O1282" s="345"/>
      <c r="P1282" s="345">
        <v>21</v>
      </c>
      <c r="Q1282" s="311">
        <v>31</v>
      </c>
      <c r="R1282" s="305">
        <f t="shared" si="148"/>
        <v>26</v>
      </c>
      <c r="S1282" s="311">
        <v>63</v>
      </c>
      <c r="T1282" s="311">
        <v>45</v>
      </c>
      <c r="U1282" s="317">
        <f t="shared" si="145"/>
        <v>18</v>
      </c>
      <c r="V1282" s="317">
        <f t="shared" si="146"/>
        <v>54</v>
      </c>
      <c r="W1282" s="309">
        <f t="shared" si="149"/>
        <v>-28</v>
      </c>
      <c r="X1282" s="318" t="s">
        <v>1572</v>
      </c>
      <c r="Y1282" s="318" t="s">
        <v>1572</v>
      </c>
      <c r="Z1282" s="363" t="s">
        <v>1547</v>
      </c>
      <c r="AA1282" s="331">
        <f t="shared" si="79"/>
        <v>1.4245399999999999</v>
      </c>
      <c r="AB1282" s="305">
        <v>1424540</v>
      </c>
      <c r="AC1282" s="305">
        <v>4288104</v>
      </c>
      <c r="AD1282" s="331">
        <f t="shared" si="137"/>
        <v>0</v>
      </c>
      <c r="AE1282" s="309">
        <f t="shared" si="150"/>
        <v>0</v>
      </c>
      <c r="AF1282" s="362">
        <f t="shared" si="144"/>
        <v>0.142454</v>
      </c>
      <c r="AG1282" s="318"/>
      <c r="AH1282" s="318"/>
      <c r="AI1282" s="364" t="s">
        <v>4757</v>
      </c>
      <c r="AJ1282" s="318"/>
    </row>
    <row r="1283" spans="1:36">
      <c r="A1283" s="352" t="s">
        <v>2894</v>
      </c>
      <c r="B1283" s="305">
        <f t="shared" si="133"/>
        <v>33.800859000000003</v>
      </c>
      <c r="C1283" s="335">
        <f t="shared" si="141"/>
        <v>3.0728053636363635</v>
      </c>
      <c r="D1283" s="294">
        <f t="shared" si="2"/>
        <v>3.0728053636363635</v>
      </c>
      <c r="E1283" s="296">
        <v>11</v>
      </c>
      <c r="F1283" s="331">
        <f t="shared" si="74"/>
        <v>33.800859000000003</v>
      </c>
      <c r="G1283" s="297">
        <f t="shared" si="4"/>
        <v>1</v>
      </c>
      <c r="H1283" s="296">
        <f t="shared" si="5"/>
        <v>0</v>
      </c>
      <c r="I1283" s="362">
        <f t="shared" si="142"/>
        <v>0</v>
      </c>
      <c r="J1283" s="305">
        <v>33800859</v>
      </c>
      <c r="K1283" s="311">
        <v>2017</v>
      </c>
      <c r="L1283" s="300" t="s">
        <v>18</v>
      </c>
      <c r="M1283" s="345"/>
      <c r="N1283" s="345"/>
      <c r="O1283" s="345"/>
      <c r="P1283" s="345">
        <v>87</v>
      </c>
      <c r="Q1283" s="311">
        <v>73</v>
      </c>
      <c r="R1283" s="305">
        <f t="shared" si="148"/>
        <v>80</v>
      </c>
      <c r="S1283" s="311">
        <v>91</v>
      </c>
      <c r="T1283" s="311">
        <v>77</v>
      </c>
      <c r="U1283" s="317">
        <f t="shared" si="145"/>
        <v>14</v>
      </c>
      <c r="V1283" s="317">
        <f t="shared" si="146"/>
        <v>84</v>
      </c>
      <c r="W1283" s="309">
        <f t="shared" si="149"/>
        <v>-4</v>
      </c>
      <c r="X1283" s="318" t="s">
        <v>1572</v>
      </c>
      <c r="Y1283" s="318" t="s">
        <v>1572</v>
      </c>
      <c r="Z1283" s="363" t="s">
        <v>1536</v>
      </c>
      <c r="AA1283" s="331">
        <f t="shared" si="79"/>
        <v>0.16155800000000001</v>
      </c>
      <c r="AB1283" s="305">
        <v>161558</v>
      </c>
      <c r="AC1283" s="305">
        <v>33800859</v>
      </c>
      <c r="AD1283" s="331">
        <f t="shared" si="137"/>
        <v>0</v>
      </c>
      <c r="AE1283" s="309">
        <f t="shared" si="150"/>
        <v>0</v>
      </c>
      <c r="AF1283" s="362">
        <f t="shared" si="144"/>
        <v>1.468709090909091E-2</v>
      </c>
      <c r="AG1283" s="318"/>
      <c r="AH1283" s="318"/>
      <c r="AI1283" s="364" t="s">
        <v>2895</v>
      </c>
      <c r="AJ1283" s="318"/>
    </row>
    <row r="1284" spans="1:36">
      <c r="A1284" s="352" t="s">
        <v>3381</v>
      </c>
      <c r="B1284" s="305">
        <f t="shared" si="133"/>
        <v>27.020284</v>
      </c>
      <c r="C1284" s="335">
        <f t="shared" si="141"/>
        <v>2.2516903333333333</v>
      </c>
      <c r="D1284" s="294">
        <f t="shared" si="2"/>
        <v>2.2516903333333333</v>
      </c>
      <c r="E1284" s="296">
        <v>12</v>
      </c>
      <c r="F1284" s="331">
        <f t="shared" si="74"/>
        <v>27.020284</v>
      </c>
      <c r="G1284" s="297">
        <f t="shared" si="4"/>
        <v>1</v>
      </c>
      <c r="H1284" s="296">
        <f t="shared" si="5"/>
        <v>0</v>
      </c>
      <c r="I1284" s="362">
        <f t="shared" si="142"/>
        <v>0</v>
      </c>
      <c r="J1284" s="305">
        <v>27020284</v>
      </c>
      <c r="K1284" s="311">
        <v>2017</v>
      </c>
      <c r="L1284" s="300" t="s">
        <v>18</v>
      </c>
      <c r="M1284" s="345"/>
      <c r="N1284" s="345"/>
      <c r="O1284" s="345"/>
      <c r="P1284" s="345">
        <v>31</v>
      </c>
      <c r="Q1284" s="311">
        <v>41</v>
      </c>
      <c r="R1284" s="305">
        <f t="shared" si="148"/>
        <v>36</v>
      </c>
      <c r="S1284" s="311">
        <v>50</v>
      </c>
      <c r="T1284" s="311">
        <v>58</v>
      </c>
      <c r="U1284" s="337">
        <f t="shared" si="145"/>
        <v>-8</v>
      </c>
      <c r="V1284" s="337">
        <f t="shared" si="146"/>
        <v>54</v>
      </c>
      <c r="W1284" s="309">
        <f t="shared" si="149"/>
        <v>-18</v>
      </c>
      <c r="X1284" s="318" t="s">
        <v>1612</v>
      </c>
      <c r="Y1284" s="318" t="s">
        <v>1743</v>
      </c>
      <c r="Z1284" s="363" t="s">
        <v>1547</v>
      </c>
      <c r="AA1284" s="331">
        <f t="shared" si="79"/>
        <v>8.5678809999999999</v>
      </c>
      <c r="AB1284" s="305">
        <v>8567881</v>
      </c>
      <c r="AC1284" s="305">
        <v>27020284</v>
      </c>
      <c r="AD1284" s="331">
        <f t="shared" si="137"/>
        <v>0</v>
      </c>
      <c r="AE1284" s="309">
        <f t="shared" si="150"/>
        <v>0</v>
      </c>
      <c r="AF1284" s="362">
        <f t="shared" si="144"/>
        <v>0.71399008333333336</v>
      </c>
      <c r="AG1284" s="318"/>
      <c r="AH1284" s="318"/>
      <c r="AI1284" s="364" t="s">
        <v>3382</v>
      </c>
      <c r="AJ1284" s="318"/>
    </row>
    <row r="1285" spans="1:36">
      <c r="A1285" s="352" t="s">
        <v>3857</v>
      </c>
      <c r="B1285" s="305">
        <f t="shared" si="133"/>
        <v>19.459498</v>
      </c>
      <c r="C1285" s="335">
        <f t="shared" si="141"/>
        <v>1.6216248333333334</v>
      </c>
      <c r="D1285" s="294">
        <f t="shared" si="2"/>
        <v>1.6216248333333334</v>
      </c>
      <c r="E1285" s="296">
        <v>12</v>
      </c>
      <c r="F1285" s="331">
        <f t="shared" si="74"/>
        <v>19.459498</v>
      </c>
      <c r="G1285" s="297">
        <f t="shared" si="4"/>
        <v>1</v>
      </c>
      <c r="H1285" s="296">
        <f t="shared" si="5"/>
        <v>0</v>
      </c>
      <c r="I1285" s="362">
        <f t="shared" si="142"/>
        <v>0</v>
      </c>
      <c r="J1285" s="305">
        <v>19459498</v>
      </c>
      <c r="K1285" s="311">
        <v>2017</v>
      </c>
      <c r="L1285" s="300" t="s">
        <v>18</v>
      </c>
      <c r="M1285" s="345"/>
      <c r="N1285" s="345"/>
      <c r="O1285" s="345"/>
      <c r="P1285" s="345">
        <v>93</v>
      </c>
      <c r="Q1285" s="311">
        <v>87</v>
      </c>
      <c r="R1285" s="305">
        <f t="shared" si="148"/>
        <v>90</v>
      </c>
      <c r="S1285" s="311">
        <v>87</v>
      </c>
      <c r="T1285" s="311">
        <v>77</v>
      </c>
      <c r="U1285" s="317">
        <f t="shared" si="145"/>
        <v>10</v>
      </c>
      <c r="V1285" s="317">
        <f t="shared" si="146"/>
        <v>82</v>
      </c>
      <c r="W1285" s="309">
        <f t="shared" si="149"/>
        <v>8</v>
      </c>
      <c r="X1285" s="318" t="s">
        <v>1990</v>
      </c>
      <c r="Y1285" s="318" t="s">
        <v>2589</v>
      </c>
      <c r="Z1285" s="363" t="s">
        <v>1547</v>
      </c>
      <c r="AA1285" s="331">
        <f t="shared" si="79"/>
        <v>0.32216800000000001</v>
      </c>
      <c r="AB1285" s="305">
        <v>322168</v>
      </c>
      <c r="AC1285" s="305">
        <v>19459498</v>
      </c>
      <c r="AD1285" s="331">
        <f t="shared" si="137"/>
        <v>0</v>
      </c>
      <c r="AE1285" s="309">
        <f t="shared" si="150"/>
        <v>0</v>
      </c>
      <c r="AF1285" s="362">
        <f t="shared" si="144"/>
        <v>2.6847333333333334E-2</v>
      </c>
      <c r="AG1285" s="318" t="s">
        <v>1615</v>
      </c>
      <c r="AH1285" s="318" t="s">
        <v>3858</v>
      </c>
      <c r="AI1285" s="364" t="s">
        <v>3859</v>
      </c>
      <c r="AJ1285" s="318"/>
    </row>
    <row r="1286" spans="1:36">
      <c r="A1286" s="352" t="s">
        <v>3983</v>
      </c>
      <c r="B1286" s="305">
        <f t="shared" si="133"/>
        <v>17.768011999999999</v>
      </c>
      <c r="C1286" s="335">
        <f t="shared" si="141"/>
        <v>1.4806676666666667</v>
      </c>
      <c r="D1286" s="294">
        <f t="shared" si="2"/>
        <v>1.4806676666666667</v>
      </c>
      <c r="E1286" s="296">
        <v>12</v>
      </c>
      <c r="F1286" s="331">
        <f t="shared" si="74"/>
        <v>11.368012</v>
      </c>
      <c r="G1286" s="297">
        <f t="shared" si="4"/>
        <v>0.63980213430742849</v>
      </c>
      <c r="H1286" s="296">
        <f t="shared" si="5"/>
        <v>6.3999999999999995</v>
      </c>
      <c r="I1286" s="362">
        <f t="shared" si="142"/>
        <v>0.36019786569257156</v>
      </c>
      <c r="J1286" s="305">
        <v>17768012</v>
      </c>
      <c r="K1286" s="311">
        <v>2017</v>
      </c>
      <c r="L1286" s="300" t="s">
        <v>18</v>
      </c>
      <c r="M1286" s="345"/>
      <c r="N1286" s="345"/>
      <c r="O1286" s="345"/>
      <c r="P1286" s="345">
        <v>25</v>
      </c>
      <c r="Q1286" s="311">
        <v>45</v>
      </c>
      <c r="R1286" s="305">
        <f t="shared" si="148"/>
        <v>35</v>
      </c>
      <c r="S1286" s="305">
        <v>34</v>
      </c>
      <c r="T1286" s="311">
        <v>31</v>
      </c>
      <c r="U1286" s="309">
        <f t="shared" si="145"/>
        <v>3</v>
      </c>
      <c r="V1286" s="317">
        <f t="shared" si="146"/>
        <v>32.5</v>
      </c>
      <c r="W1286" s="309">
        <f t="shared" si="149"/>
        <v>2.5</v>
      </c>
      <c r="X1286" s="319" t="s">
        <v>1534</v>
      </c>
      <c r="Y1286" s="318" t="s">
        <v>1534</v>
      </c>
      <c r="Z1286" s="363" t="s">
        <v>1547</v>
      </c>
      <c r="AA1286" s="331">
        <f t="shared" si="79"/>
        <v>4.785431</v>
      </c>
      <c r="AB1286" s="305">
        <v>4785431</v>
      </c>
      <c r="AC1286" s="305">
        <v>11368012</v>
      </c>
      <c r="AD1286" s="331">
        <f t="shared" si="137"/>
        <v>6.4</v>
      </c>
      <c r="AE1286" s="309">
        <f t="shared" si="150"/>
        <v>6400000</v>
      </c>
      <c r="AF1286" s="362">
        <f t="shared" si="144"/>
        <v>0.39878591666666668</v>
      </c>
      <c r="AG1286" s="318"/>
      <c r="AH1286" s="318"/>
      <c r="AI1286" s="364" t="s">
        <v>3984</v>
      </c>
      <c r="AJ1286" s="318"/>
    </row>
    <row r="1287" spans="1:36">
      <c r="A1287" s="352" t="s">
        <v>4219</v>
      </c>
      <c r="B1287" s="305">
        <f t="shared" si="133"/>
        <v>14.301505000000001</v>
      </c>
      <c r="C1287" s="335">
        <f t="shared" si="141"/>
        <v>1.1917920833333333</v>
      </c>
      <c r="D1287" s="294">
        <f t="shared" si="2"/>
        <v>1.1917920833333333</v>
      </c>
      <c r="E1287" s="296">
        <v>12</v>
      </c>
      <c r="F1287" s="331">
        <f t="shared" si="74"/>
        <v>14.301505000000001</v>
      </c>
      <c r="G1287" s="297">
        <f t="shared" si="4"/>
        <v>1</v>
      </c>
      <c r="H1287" s="296">
        <f t="shared" si="5"/>
        <v>0</v>
      </c>
      <c r="I1287" s="362">
        <f t="shared" si="142"/>
        <v>0</v>
      </c>
      <c r="J1287" s="305">
        <v>14301505</v>
      </c>
      <c r="K1287" s="311">
        <v>2017</v>
      </c>
      <c r="L1287" s="300" t="s">
        <v>18</v>
      </c>
      <c r="M1287" s="345"/>
      <c r="N1287" s="345"/>
      <c r="O1287" s="345"/>
      <c r="P1287" s="345">
        <v>17</v>
      </c>
      <c r="Q1287" s="311">
        <v>32</v>
      </c>
      <c r="R1287" s="305">
        <f t="shared" si="148"/>
        <v>24.5</v>
      </c>
      <c r="S1287" s="311">
        <v>32</v>
      </c>
      <c r="T1287" s="311">
        <v>40</v>
      </c>
      <c r="U1287" s="317">
        <f t="shared" si="145"/>
        <v>-8</v>
      </c>
      <c r="V1287" s="317">
        <f t="shared" si="146"/>
        <v>36</v>
      </c>
      <c r="W1287" s="309">
        <f t="shared" si="149"/>
        <v>-11.5</v>
      </c>
      <c r="X1287" s="318" t="s">
        <v>1402</v>
      </c>
      <c r="Y1287" s="318" t="s">
        <v>1402</v>
      </c>
      <c r="Z1287" s="363" t="s">
        <v>1547</v>
      </c>
      <c r="AA1287" s="331">
        <f t="shared" si="79"/>
        <v>5.4670839999999998</v>
      </c>
      <c r="AB1287" s="305">
        <v>5467084</v>
      </c>
      <c r="AC1287" s="305">
        <v>14301505</v>
      </c>
      <c r="AD1287" s="331">
        <f t="shared" si="137"/>
        <v>0</v>
      </c>
      <c r="AE1287" s="309">
        <f t="shared" si="150"/>
        <v>0</v>
      </c>
      <c r="AF1287" s="362">
        <f t="shared" si="144"/>
        <v>0.45559033333333332</v>
      </c>
      <c r="AG1287" s="318"/>
      <c r="AH1287" s="318"/>
      <c r="AI1287" s="364" t="s">
        <v>4220</v>
      </c>
      <c r="AJ1287" s="318"/>
    </row>
    <row r="1288" spans="1:36">
      <c r="A1288" s="352" t="s">
        <v>4542</v>
      </c>
      <c r="B1288" s="305">
        <f t="shared" si="133"/>
        <v>9.4035430000000009</v>
      </c>
      <c r="C1288" s="335">
        <f t="shared" si="141"/>
        <v>0.7836285833333333</v>
      </c>
      <c r="D1288" s="294">
        <f t="shared" si="2"/>
        <v>0.7836285833333333</v>
      </c>
      <c r="E1288" s="296">
        <v>12</v>
      </c>
      <c r="F1288" s="331">
        <f t="shared" si="74"/>
        <v>9.4035430000000009</v>
      </c>
      <c r="G1288" s="297">
        <f t="shared" si="4"/>
        <v>1</v>
      </c>
      <c r="H1288" s="296">
        <f t="shared" si="5"/>
        <v>0</v>
      </c>
      <c r="I1288" s="362">
        <f t="shared" si="142"/>
        <v>0</v>
      </c>
      <c r="J1288" s="305">
        <v>9403543</v>
      </c>
      <c r="K1288" s="311">
        <v>2017</v>
      </c>
      <c r="L1288" s="300" t="s">
        <v>18</v>
      </c>
      <c r="M1288" s="345"/>
      <c r="N1288" s="345"/>
      <c r="O1288" s="345"/>
      <c r="P1288" s="345">
        <v>83</v>
      </c>
      <c r="Q1288" s="311">
        <v>66</v>
      </c>
      <c r="R1288" s="305">
        <f t="shared" si="148"/>
        <v>74.5</v>
      </c>
      <c r="S1288" s="311">
        <v>88</v>
      </c>
      <c r="T1288" s="311">
        <v>60</v>
      </c>
      <c r="U1288" s="337">
        <f t="shared" si="145"/>
        <v>28</v>
      </c>
      <c r="V1288" s="337">
        <f t="shared" si="146"/>
        <v>74</v>
      </c>
      <c r="W1288" s="309">
        <f t="shared" si="149"/>
        <v>0.5</v>
      </c>
      <c r="X1288" s="318" t="s">
        <v>1572</v>
      </c>
      <c r="Y1288" s="318" t="s">
        <v>1572</v>
      </c>
      <c r="Z1288" s="319" t="s">
        <v>1536</v>
      </c>
      <c r="AA1288" s="331">
        <f t="shared" si="79"/>
        <v>3.0008050000000002</v>
      </c>
      <c r="AB1288" s="305">
        <v>3000805</v>
      </c>
      <c r="AC1288" s="305">
        <v>9403543</v>
      </c>
      <c r="AD1288" s="331">
        <f t="shared" si="137"/>
        <v>0</v>
      </c>
      <c r="AE1288" s="309">
        <f t="shared" si="150"/>
        <v>0</v>
      </c>
      <c r="AF1288" s="362">
        <f t="shared" si="144"/>
        <v>0.25006708333333333</v>
      </c>
      <c r="AG1288" s="318"/>
      <c r="AH1288" s="318"/>
      <c r="AI1288" s="364" t="s">
        <v>4543</v>
      </c>
      <c r="AJ1288" s="318"/>
    </row>
    <row r="1289" spans="1:36">
      <c r="A1289" s="352" t="s">
        <v>4825</v>
      </c>
      <c r="B1289" s="305">
        <f t="shared" si="133"/>
        <v>3.6034839999999999</v>
      </c>
      <c r="C1289" s="335">
        <f t="shared" si="141"/>
        <v>0.30029033333333333</v>
      </c>
      <c r="D1289" s="294">
        <f t="shared" si="2"/>
        <v>0.30029033333333333</v>
      </c>
      <c r="E1289" s="296">
        <v>12</v>
      </c>
      <c r="F1289" s="331">
        <f t="shared" si="74"/>
        <v>3.6034839999999999</v>
      </c>
      <c r="G1289" s="297">
        <f t="shared" si="4"/>
        <v>1</v>
      </c>
      <c r="H1289" s="296">
        <f t="shared" si="5"/>
        <v>0</v>
      </c>
      <c r="I1289" s="362">
        <f t="shared" si="142"/>
        <v>0</v>
      </c>
      <c r="J1289" s="305">
        <v>3603484</v>
      </c>
      <c r="K1289" s="311">
        <v>2017</v>
      </c>
      <c r="L1289" s="300" t="s">
        <v>18</v>
      </c>
      <c r="M1289" s="345"/>
      <c r="N1289" s="345"/>
      <c r="O1289" s="345"/>
      <c r="P1289" s="345">
        <v>89</v>
      </c>
      <c r="Q1289" s="311">
        <v>76</v>
      </c>
      <c r="R1289" s="305">
        <f t="shared" si="148"/>
        <v>82.5</v>
      </c>
      <c r="S1289" s="311">
        <v>72</v>
      </c>
      <c r="T1289" s="311">
        <v>64</v>
      </c>
      <c r="U1289" s="317">
        <f t="shared" si="145"/>
        <v>8</v>
      </c>
      <c r="V1289" s="317">
        <f t="shared" si="146"/>
        <v>68</v>
      </c>
      <c r="W1289" s="309">
        <f t="shared" si="149"/>
        <v>14.5</v>
      </c>
      <c r="X1289" s="318" t="s">
        <v>1550</v>
      </c>
      <c r="Y1289" s="318" t="s">
        <v>1633</v>
      </c>
      <c r="Z1289" s="319" t="s">
        <v>1541</v>
      </c>
      <c r="AA1289" s="331">
        <f t="shared" si="79"/>
        <v>7.6197000000000001E-2</v>
      </c>
      <c r="AB1289" s="305">
        <v>76197</v>
      </c>
      <c r="AC1289" s="305">
        <v>3603484</v>
      </c>
      <c r="AD1289" s="331">
        <f t="shared" si="137"/>
        <v>0</v>
      </c>
      <c r="AE1289" s="309">
        <f t="shared" si="150"/>
        <v>0</v>
      </c>
      <c r="AF1289" s="362">
        <f t="shared" si="144"/>
        <v>6.3497500000000004E-3</v>
      </c>
      <c r="AG1289" s="318"/>
      <c r="AH1289" s="318"/>
      <c r="AI1289" s="364" t="s">
        <v>4826</v>
      </c>
      <c r="AJ1289" s="318"/>
    </row>
    <row r="1290" spans="1:36">
      <c r="A1290" s="344" t="s">
        <v>1549</v>
      </c>
      <c r="B1290" s="305">
        <f t="shared" si="133"/>
        <v>7.1158539999999997</v>
      </c>
      <c r="C1290" s="365" t="s">
        <v>1537</v>
      </c>
      <c r="D1290" s="294" t="e">
        <f t="shared" si="2"/>
        <v>#VALUE!</v>
      </c>
      <c r="E1290" s="366">
        <v>13</v>
      </c>
      <c r="F1290" s="331">
        <f t="shared" si="74"/>
        <v>7.1158539999999997</v>
      </c>
      <c r="G1290" s="297">
        <f t="shared" si="4"/>
        <v>1</v>
      </c>
      <c r="H1290" s="296">
        <f t="shared" si="5"/>
        <v>0</v>
      </c>
      <c r="I1290" s="362">
        <f t="shared" si="142"/>
        <v>0</v>
      </c>
      <c r="J1290" s="305">
        <v>7115854</v>
      </c>
      <c r="K1290" s="311">
        <v>2017</v>
      </c>
      <c r="L1290" s="300" t="s">
        <v>18</v>
      </c>
      <c r="M1290" s="345"/>
      <c r="N1290" s="345"/>
      <c r="O1290" s="345"/>
      <c r="P1290" s="345">
        <v>75</v>
      </c>
      <c r="Q1290" s="311">
        <v>68</v>
      </c>
      <c r="R1290" s="305">
        <f t="shared" si="148"/>
        <v>71.5</v>
      </c>
      <c r="S1290" s="311">
        <v>56</v>
      </c>
      <c r="T1290" s="311">
        <v>52</v>
      </c>
      <c r="U1290" s="317">
        <f t="shared" si="145"/>
        <v>4</v>
      </c>
      <c r="V1290" s="317">
        <f t="shared" si="146"/>
        <v>54</v>
      </c>
      <c r="W1290" s="309">
        <f t="shared" si="149"/>
        <v>17.5</v>
      </c>
      <c r="X1290" s="318" t="s">
        <v>1550</v>
      </c>
      <c r="Y1290" s="318" t="s">
        <v>1550</v>
      </c>
      <c r="Z1290" s="363" t="s">
        <v>1547</v>
      </c>
      <c r="AA1290" s="331">
        <f t="shared" si="79"/>
        <v>0.141959</v>
      </c>
      <c r="AB1290" s="305">
        <v>141959</v>
      </c>
      <c r="AC1290" s="305">
        <v>7115854</v>
      </c>
      <c r="AD1290" s="331">
        <f t="shared" si="137"/>
        <v>0</v>
      </c>
      <c r="AE1290" s="309">
        <f t="shared" si="150"/>
        <v>0</v>
      </c>
      <c r="AF1290" s="367" t="s">
        <v>1537</v>
      </c>
      <c r="AG1290" s="318"/>
      <c r="AH1290" s="318"/>
      <c r="AI1290" s="364" t="s">
        <v>1551</v>
      </c>
      <c r="AJ1290" s="318"/>
    </row>
    <row r="1291" spans="1:36">
      <c r="A1291" s="356" t="s">
        <v>1480</v>
      </c>
      <c r="B1291" s="315">
        <f>J1291/100000</f>
        <v>246.40027000000001</v>
      </c>
      <c r="C1291" s="293">
        <f>SUM(B1291/E1291)</f>
        <v>18.953866923076923</v>
      </c>
      <c r="D1291" s="294">
        <f t="shared" si="2"/>
        <v>18.953866923076923</v>
      </c>
      <c r="E1291" s="360">
        <v>13</v>
      </c>
      <c r="F1291" s="295">
        <f t="shared" si="74"/>
        <v>8.0418280000000006</v>
      </c>
      <c r="G1291" s="297">
        <f t="shared" si="4"/>
        <v>3.2637253197815089E-2</v>
      </c>
      <c r="H1291" s="296">
        <f t="shared" si="5"/>
        <v>165.98199</v>
      </c>
      <c r="I1291" s="362">
        <f t="shared" si="142"/>
        <v>0.67362746802184914</v>
      </c>
      <c r="J1291" s="305">
        <v>24640027</v>
      </c>
      <c r="K1291" s="368">
        <v>2017</v>
      </c>
      <c r="L1291" s="300" t="s">
        <v>18</v>
      </c>
      <c r="M1291" s="345"/>
      <c r="N1291" s="345"/>
      <c r="O1291" s="345"/>
      <c r="P1291" s="345">
        <v>96</v>
      </c>
      <c r="Q1291" s="299">
        <v>88</v>
      </c>
      <c r="R1291" s="305">
        <f t="shared" si="148"/>
        <v>92</v>
      </c>
      <c r="S1291" s="299">
        <v>77</v>
      </c>
      <c r="T1291" s="305">
        <v>74</v>
      </c>
      <c r="U1291" s="309">
        <f t="shared" si="145"/>
        <v>3</v>
      </c>
      <c r="V1291" s="317">
        <f t="shared" si="146"/>
        <v>75.5</v>
      </c>
      <c r="W1291" s="309">
        <f t="shared" si="149"/>
        <v>16.5</v>
      </c>
      <c r="X1291" s="319" t="s">
        <v>1554</v>
      </c>
      <c r="Y1291" s="319" t="s">
        <v>1581</v>
      </c>
      <c r="Z1291" s="319" t="s">
        <v>1547</v>
      </c>
      <c r="AA1291" s="295">
        <f t="shared" si="79"/>
        <v>0.184805</v>
      </c>
      <c r="AB1291" s="305">
        <v>184805</v>
      </c>
      <c r="AC1291" s="305">
        <v>8041828</v>
      </c>
      <c r="AD1291" s="295">
        <f t="shared" si="137"/>
        <v>16.598199000000001</v>
      </c>
      <c r="AE1291" s="315">
        <f t="shared" si="150"/>
        <v>16598199</v>
      </c>
      <c r="AF1291" s="302" t="s">
        <v>1537</v>
      </c>
      <c r="AG1291" s="304"/>
      <c r="AH1291" s="304"/>
      <c r="AI1291" s="307" t="s">
        <v>1582</v>
      </c>
      <c r="AJ1291" s="304"/>
    </row>
    <row r="1292" spans="1:36">
      <c r="A1292" s="352" t="s">
        <v>4424</v>
      </c>
      <c r="B1292" s="305">
        <f t="shared" ref="B1292:B1686" si="151">J1292/1000000</f>
        <v>13.819139</v>
      </c>
      <c r="C1292" s="335">
        <f t="shared" ref="C1292:C1389" si="152">SUM(J1292/(E1292*1000000))</f>
        <v>0.98708135714285716</v>
      </c>
      <c r="D1292" s="294">
        <f t="shared" si="2"/>
        <v>0.98708135714285716</v>
      </c>
      <c r="E1292" s="296">
        <v>14</v>
      </c>
      <c r="F1292" s="331">
        <f t="shared" si="74"/>
        <v>3.9021849999999998</v>
      </c>
      <c r="G1292" s="297">
        <f t="shared" si="4"/>
        <v>0.28237540703512715</v>
      </c>
      <c r="H1292" s="296">
        <f t="shared" si="5"/>
        <v>9.9169539999999987</v>
      </c>
      <c r="I1292" s="362">
        <f t="shared" si="142"/>
        <v>0.7176245929648728</v>
      </c>
      <c r="J1292" s="305">
        <v>13819139</v>
      </c>
      <c r="K1292" s="311">
        <v>2017</v>
      </c>
      <c r="L1292" s="300" t="s">
        <v>18</v>
      </c>
      <c r="M1292" s="345"/>
      <c r="N1292" s="345"/>
      <c r="O1292" s="345"/>
      <c r="P1292" s="345">
        <v>84</v>
      </c>
      <c r="Q1292" s="311">
        <v>65</v>
      </c>
      <c r="R1292" s="305">
        <f t="shared" si="148"/>
        <v>74.5</v>
      </c>
      <c r="S1292" s="311">
        <v>78</v>
      </c>
      <c r="T1292" s="311">
        <v>65</v>
      </c>
      <c r="U1292" s="317">
        <f t="shared" si="145"/>
        <v>13</v>
      </c>
      <c r="V1292" s="317">
        <f t="shared" si="146"/>
        <v>71.5</v>
      </c>
      <c r="W1292" s="309">
        <f t="shared" si="149"/>
        <v>3</v>
      </c>
      <c r="X1292" s="318" t="s">
        <v>1572</v>
      </c>
      <c r="Y1292" s="318" t="s">
        <v>1572</v>
      </c>
      <c r="Z1292" s="319" t="s">
        <v>1536</v>
      </c>
      <c r="AA1292" s="331">
        <f t="shared" si="79"/>
        <v>6.651E-2</v>
      </c>
      <c r="AB1292" s="305">
        <v>66510</v>
      </c>
      <c r="AC1292" s="305">
        <v>3902185</v>
      </c>
      <c r="AD1292" s="331">
        <f t="shared" si="137"/>
        <v>9.9169540000000005</v>
      </c>
      <c r="AE1292" s="309">
        <f t="shared" si="150"/>
        <v>9916954</v>
      </c>
      <c r="AF1292" s="362">
        <f t="shared" ref="AF1292:AF1389" si="153">SUM(AA1292/E1292)</f>
        <v>4.7507142857142861E-3</v>
      </c>
      <c r="AG1292" s="318"/>
      <c r="AH1292" s="318"/>
      <c r="AI1292" s="364" t="s">
        <v>4425</v>
      </c>
      <c r="AJ1292" s="318"/>
    </row>
    <row r="1293" spans="1:36">
      <c r="A1293" s="344" t="s">
        <v>1406</v>
      </c>
      <c r="B1293" s="305">
        <f t="shared" si="151"/>
        <v>305.79220099999998</v>
      </c>
      <c r="C1293" s="335">
        <f t="shared" si="152"/>
        <v>20.386146733333334</v>
      </c>
      <c r="D1293" s="294">
        <f t="shared" si="2"/>
        <v>20.386146733333334</v>
      </c>
      <c r="E1293" s="296">
        <v>15</v>
      </c>
      <c r="F1293" s="331">
        <f t="shared" si="74"/>
        <v>102.092201</v>
      </c>
      <c r="G1293" s="297">
        <f t="shared" si="4"/>
        <v>0.33386136293253604</v>
      </c>
      <c r="H1293" s="296">
        <f t="shared" si="5"/>
        <v>203.7</v>
      </c>
      <c r="I1293" s="362">
        <f t="shared" si="142"/>
        <v>0.66613863706746401</v>
      </c>
      <c r="J1293" s="305">
        <v>305792201</v>
      </c>
      <c r="K1293" s="311">
        <v>2017</v>
      </c>
      <c r="L1293" s="300" t="s">
        <v>18</v>
      </c>
      <c r="M1293" s="345"/>
      <c r="N1293" s="345"/>
      <c r="O1293" s="345"/>
      <c r="P1293" s="345">
        <v>69</v>
      </c>
      <c r="Q1293" s="311">
        <v>62</v>
      </c>
      <c r="R1293" s="305">
        <f t="shared" si="148"/>
        <v>65.5</v>
      </c>
      <c r="S1293" s="311">
        <v>68</v>
      </c>
      <c r="T1293" s="311">
        <v>68</v>
      </c>
      <c r="U1293" s="337">
        <f t="shared" si="145"/>
        <v>0</v>
      </c>
      <c r="V1293" s="337">
        <f t="shared" si="146"/>
        <v>68</v>
      </c>
      <c r="W1293" s="309">
        <f t="shared" si="149"/>
        <v>-2.5</v>
      </c>
      <c r="X1293" s="318" t="s">
        <v>1402</v>
      </c>
      <c r="Y1293" s="318" t="s">
        <v>1402</v>
      </c>
      <c r="Z1293" s="363" t="s">
        <v>1670</v>
      </c>
      <c r="AA1293" s="331">
        <f t="shared" si="79"/>
        <v>35.006404000000003</v>
      </c>
      <c r="AB1293" s="305">
        <v>35006404</v>
      </c>
      <c r="AC1293" s="305">
        <v>102092201</v>
      </c>
      <c r="AD1293" s="331">
        <f t="shared" si="137"/>
        <v>203.7</v>
      </c>
      <c r="AE1293" s="309">
        <f t="shared" si="150"/>
        <v>203700000</v>
      </c>
      <c r="AF1293" s="362">
        <f t="shared" si="153"/>
        <v>2.3337602666666668</v>
      </c>
      <c r="AG1293" s="318"/>
      <c r="AH1293" s="318"/>
      <c r="AI1293" s="364" t="s">
        <v>1671</v>
      </c>
      <c r="AJ1293" s="318"/>
    </row>
    <row r="1294" spans="1:36">
      <c r="A1294" s="352" t="s">
        <v>4888</v>
      </c>
      <c r="B1294" s="305">
        <f t="shared" si="151"/>
        <v>3.0292870000000001</v>
      </c>
      <c r="C1294" s="335">
        <f t="shared" si="152"/>
        <v>0.20195246666666666</v>
      </c>
      <c r="D1294" s="294">
        <f t="shared" si="2"/>
        <v>0.20195246666666666</v>
      </c>
      <c r="E1294" s="296">
        <v>15</v>
      </c>
      <c r="F1294" s="331">
        <f t="shared" si="74"/>
        <v>3.0292870000000001</v>
      </c>
      <c r="G1294" s="297">
        <f t="shared" si="4"/>
        <v>1</v>
      </c>
      <c r="H1294" s="296">
        <f t="shared" si="5"/>
        <v>0</v>
      </c>
      <c r="I1294" s="362">
        <f t="shared" si="142"/>
        <v>0</v>
      </c>
      <c r="J1294" s="305">
        <v>3029287</v>
      </c>
      <c r="K1294" s="311">
        <v>2017</v>
      </c>
      <c r="L1294" s="300" t="s">
        <v>18</v>
      </c>
      <c r="M1294" s="345"/>
      <c r="N1294" s="345"/>
      <c r="O1294" s="345"/>
      <c r="P1294" s="345">
        <v>80</v>
      </c>
      <c r="Q1294" s="311">
        <v>70</v>
      </c>
      <c r="R1294" s="305">
        <f t="shared" si="148"/>
        <v>75</v>
      </c>
      <c r="S1294" s="311">
        <v>59</v>
      </c>
      <c r="T1294" s="311">
        <v>61</v>
      </c>
      <c r="U1294" s="317">
        <f t="shared" si="145"/>
        <v>-2</v>
      </c>
      <c r="V1294" s="317">
        <f t="shared" si="146"/>
        <v>60</v>
      </c>
      <c r="W1294" s="309">
        <f t="shared" si="149"/>
        <v>15</v>
      </c>
      <c r="X1294" s="318" t="s">
        <v>1636</v>
      </c>
      <c r="Y1294" s="318" t="s">
        <v>1691</v>
      </c>
      <c r="Z1294" s="363" t="s">
        <v>1547</v>
      </c>
      <c r="AA1294" s="331">
        <f t="shared" si="79"/>
        <v>0.120226</v>
      </c>
      <c r="AB1294" s="305">
        <v>120226</v>
      </c>
      <c r="AC1294" s="305">
        <v>3029287</v>
      </c>
      <c r="AD1294" s="331">
        <f t="shared" si="137"/>
        <v>0</v>
      </c>
      <c r="AE1294" s="309">
        <f t="shared" si="150"/>
        <v>0</v>
      </c>
      <c r="AF1294" s="362">
        <f t="shared" si="153"/>
        <v>8.0150666666666658E-3</v>
      </c>
      <c r="AG1294" s="318"/>
      <c r="AH1294" s="318"/>
      <c r="AI1294" s="364" t="s">
        <v>4889</v>
      </c>
      <c r="AJ1294" s="318"/>
    </row>
    <row r="1295" spans="1:36">
      <c r="A1295" s="352" t="s">
        <v>4258</v>
      </c>
      <c r="B1295" s="305">
        <f t="shared" si="151"/>
        <v>20.497844000000001</v>
      </c>
      <c r="C1295" s="335">
        <f t="shared" si="152"/>
        <v>1.1387691111111111</v>
      </c>
      <c r="D1295" s="294">
        <f t="shared" si="2"/>
        <v>1.1387691111111111</v>
      </c>
      <c r="E1295" s="296">
        <v>18</v>
      </c>
      <c r="F1295" s="331">
        <f t="shared" si="74"/>
        <v>20.497844000000001</v>
      </c>
      <c r="G1295" s="297">
        <f t="shared" si="4"/>
        <v>1</v>
      </c>
      <c r="H1295" s="296">
        <f t="shared" si="5"/>
        <v>0</v>
      </c>
      <c r="I1295" s="362">
        <f t="shared" si="142"/>
        <v>0</v>
      </c>
      <c r="J1295" s="305">
        <v>20497844</v>
      </c>
      <c r="K1295" s="311">
        <v>2017</v>
      </c>
      <c r="L1295" s="300" t="s">
        <v>18</v>
      </c>
      <c r="M1295" s="345"/>
      <c r="N1295" s="345"/>
      <c r="O1295" s="345"/>
      <c r="P1295" s="345">
        <v>16</v>
      </c>
      <c r="Q1295" s="311">
        <v>43</v>
      </c>
      <c r="R1295" s="305">
        <f t="shared" si="148"/>
        <v>29.5</v>
      </c>
      <c r="S1295" s="311">
        <v>22</v>
      </c>
      <c r="T1295" s="311">
        <v>50</v>
      </c>
      <c r="U1295" s="317">
        <f t="shared" si="145"/>
        <v>-28</v>
      </c>
      <c r="V1295" s="317">
        <f t="shared" si="146"/>
        <v>36</v>
      </c>
      <c r="W1295" s="309">
        <f t="shared" si="149"/>
        <v>-6.5</v>
      </c>
      <c r="X1295" s="318" t="s">
        <v>1572</v>
      </c>
      <c r="Y1295" s="318" t="s">
        <v>2101</v>
      </c>
      <c r="Z1295" s="363" t="s">
        <v>1541</v>
      </c>
      <c r="AA1295" s="331">
        <f t="shared" si="79"/>
        <v>9.0341480000000001</v>
      </c>
      <c r="AB1295" s="305">
        <v>9034148</v>
      </c>
      <c r="AC1295" s="305">
        <v>20497844</v>
      </c>
      <c r="AD1295" s="331">
        <f t="shared" si="137"/>
        <v>0</v>
      </c>
      <c r="AE1295" s="309">
        <f t="shared" si="150"/>
        <v>0</v>
      </c>
      <c r="AF1295" s="362">
        <f t="shared" si="153"/>
        <v>0.50189711111111113</v>
      </c>
      <c r="AG1295" s="318"/>
      <c r="AH1295" s="318"/>
      <c r="AI1295" s="364" t="s">
        <v>4259</v>
      </c>
      <c r="AJ1295" s="318"/>
    </row>
    <row r="1296" spans="1:36">
      <c r="A1296" s="344" t="s">
        <v>1929</v>
      </c>
      <c r="B1296" s="305">
        <f t="shared" si="151"/>
        <v>138.60851500000001</v>
      </c>
      <c r="C1296" s="335">
        <f t="shared" si="152"/>
        <v>7.295185</v>
      </c>
      <c r="D1296" s="294">
        <f t="shared" si="2"/>
        <v>7.295185</v>
      </c>
      <c r="E1296" s="296">
        <v>19</v>
      </c>
      <c r="F1296" s="331">
        <f t="shared" si="74"/>
        <v>115.108515</v>
      </c>
      <c r="G1296" s="297">
        <f t="shared" si="4"/>
        <v>0.83045774640901382</v>
      </c>
      <c r="H1296" s="296">
        <f t="shared" si="5"/>
        <v>23.500000000000004</v>
      </c>
      <c r="I1296" s="362">
        <f t="shared" si="142"/>
        <v>0.1695422535909861</v>
      </c>
      <c r="J1296" s="305">
        <v>138608515</v>
      </c>
      <c r="K1296" s="311">
        <v>2017</v>
      </c>
      <c r="L1296" s="300" t="s">
        <v>18</v>
      </c>
      <c r="M1296" s="345"/>
      <c r="N1296" s="345"/>
      <c r="O1296" s="345"/>
      <c r="P1296" s="345">
        <v>89</v>
      </c>
      <c r="Q1296" s="311">
        <v>71</v>
      </c>
      <c r="R1296" s="305">
        <f t="shared" si="148"/>
        <v>80</v>
      </c>
      <c r="S1296" s="311">
        <v>80</v>
      </c>
      <c r="T1296" s="311">
        <v>56</v>
      </c>
      <c r="U1296" s="337">
        <f t="shared" si="145"/>
        <v>24</v>
      </c>
      <c r="V1296" s="337">
        <f t="shared" si="146"/>
        <v>68</v>
      </c>
      <c r="W1296" s="309">
        <f t="shared" si="149"/>
        <v>12</v>
      </c>
      <c r="X1296" s="318" t="s">
        <v>1550</v>
      </c>
      <c r="Y1296" s="318" t="s">
        <v>1550</v>
      </c>
      <c r="Z1296" s="363" t="s">
        <v>1547</v>
      </c>
      <c r="AA1296" s="331">
        <f t="shared" si="79"/>
        <v>31.201920000000001</v>
      </c>
      <c r="AB1296" s="305">
        <v>31201920</v>
      </c>
      <c r="AC1296" s="305">
        <v>115108515</v>
      </c>
      <c r="AD1296" s="331">
        <f t="shared" si="137"/>
        <v>23.5</v>
      </c>
      <c r="AE1296" s="309">
        <f t="shared" si="150"/>
        <v>23500000</v>
      </c>
      <c r="AF1296" s="362">
        <f t="shared" si="153"/>
        <v>1.6422063157894737</v>
      </c>
      <c r="AG1296" s="318"/>
      <c r="AH1296" s="318"/>
      <c r="AI1296" s="364" t="s">
        <v>1930</v>
      </c>
      <c r="AJ1296" s="318"/>
    </row>
    <row r="1297" spans="1:36">
      <c r="A1297" s="352" t="s">
        <v>3356</v>
      </c>
      <c r="B1297" s="305">
        <f t="shared" si="151"/>
        <v>43.558815000000003</v>
      </c>
      <c r="C1297" s="335">
        <f t="shared" si="152"/>
        <v>2.2925692105263158</v>
      </c>
      <c r="D1297" s="294">
        <f t="shared" si="2"/>
        <v>2.2925692105263158</v>
      </c>
      <c r="E1297" s="296">
        <v>19</v>
      </c>
      <c r="F1297" s="331">
        <f t="shared" si="74"/>
        <v>16.883115</v>
      </c>
      <c r="G1297" s="297">
        <f t="shared" si="4"/>
        <v>0.38759353301966548</v>
      </c>
      <c r="H1297" s="296">
        <f t="shared" si="5"/>
        <v>26.675700000000003</v>
      </c>
      <c r="I1297" s="362">
        <f t="shared" si="142"/>
        <v>0.61240646698033452</v>
      </c>
      <c r="J1297" s="305">
        <v>43558815</v>
      </c>
      <c r="K1297" s="311">
        <v>2017</v>
      </c>
      <c r="L1297" s="300" t="s">
        <v>18</v>
      </c>
      <c r="M1297" s="345"/>
      <c r="N1297" s="345"/>
      <c r="O1297" s="345"/>
      <c r="P1297" s="345">
        <v>5</v>
      </c>
      <c r="Q1297" s="311">
        <v>27</v>
      </c>
      <c r="R1297" s="305">
        <f t="shared" si="148"/>
        <v>16</v>
      </c>
      <c r="S1297" s="311">
        <v>38</v>
      </c>
      <c r="T1297" s="311">
        <v>28</v>
      </c>
      <c r="U1297" s="317">
        <f t="shared" si="145"/>
        <v>10</v>
      </c>
      <c r="V1297" s="317">
        <f t="shared" si="146"/>
        <v>33</v>
      </c>
      <c r="W1297" s="309">
        <f t="shared" si="149"/>
        <v>-17</v>
      </c>
      <c r="X1297" s="318" t="s">
        <v>1636</v>
      </c>
      <c r="Y1297" s="318" t="s">
        <v>1739</v>
      </c>
      <c r="Z1297" s="304" t="s">
        <v>1574</v>
      </c>
      <c r="AA1297" s="331">
        <f t="shared" si="79"/>
        <v>6.5743260000000001</v>
      </c>
      <c r="AB1297" s="305">
        <v>6574326</v>
      </c>
      <c r="AC1297" s="305">
        <v>16883115</v>
      </c>
      <c r="AD1297" s="331">
        <f t="shared" si="137"/>
        <v>26.675699999999999</v>
      </c>
      <c r="AE1297" s="309">
        <f t="shared" si="150"/>
        <v>26675700</v>
      </c>
      <c r="AF1297" s="362">
        <f t="shared" si="153"/>
        <v>0.34601715789473686</v>
      </c>
      <c r="AG1297" s="318"/>
      <c r="AH1297" s="318"/>
      <c r="AI1297" s="364" t="s">
        <v>3357</v>
      </c>
      <c r="AJ1297" s="318"/>
    </row>
    <row r="1298" spans="1:36">
      <c r="A1298" s="344" t="s">
        <v>2036</v>
      </c>
      <c r="B1298" s="305">
        <f t="shared" si="151"/>
        <v>132.36071200000001</v>
      </c>
      <c r="C1298" s="335">
        <f t="shared" si="152"/>
        <v>6.6180355999999998</v>
      </c>
      <c r="D1298" s="294">
        <f t="shared" si="2"/>
        <v>6.6180355999999998</v>
      </c>
      <c r="E1298" s="296">
        <v>20</v>
      </c>
      <c r="F1298" s="331">
        <f t="shared" si="74"/>
        <v>103.02489199999999</v>
      </c>
      <c r="G1298" s="297">
        <f t="shared" si="4"/>
        <v>0.77836459507712519</v>
      </c>
      <c r="H1298" s="296">
        <f t="shared" si="5"/>
        <v>29.335820000000002</v>
      </c>
      <c r="I1298" s="362">
        <f t="shared" si="142"/>
        <v>0.2216354049228747</v>
      </c>
      <c r="J1298" s="305">
        <v>132360712</v>
      </c>
      <c r="K1298" s="311">
        <v>2017</v>
      </c>
      <c r="L1298" s="300" t="s">
        <v>18</v>
      </c>
      <c r="M1298" s="345"/>
      <c r="N1298" s="345"/>
      <c r="O1298" s="345"/>
      <c r="P1298" s="345">
        <v>85</v>
      </c>
      <c r="Q1298" s="311">
        <v>66</v>
      </c>
      <c r="R1298" s="305">
        <f t="shared" si="148"/>
        <v>75.5</v>
      </c>
      <c r="S1298" s="311">
        <v>91</v>
      </c>
      <c r="T1298" s="311">
        <v>77</v>
      </c>
      <c r="U1298" s="317">
        <f t="shared" si="145"/>
        <v>14</v>
      </c>
      <c r="V1298" s="317">
        <f t="shared" si="146"/>
        <v>84</v>
      </c>
      <c r="W1298" s="309">
        <f t="shared" si="149"/>
        <v>-8.5</v>
      </c>
      <c r="X1298" s="318" t="s">
        <v>1572</v>
      </c>
      <c r="Y1298" s="318" t="s">
        <v>1572</v>
      </c>
      <c r="Z1298" s="363" t="s">
        <v>1541</v>
      </c>
      <c r="AA1298" s="331">
        <f t="shared" si="79"/>
        <v>27.547865999999999</v>
      </c>
      <c r="AB1298" s="305">
        <v>27547866</v>
      </c>
      <c r="AC1298" s="305">
        <v>103024892</v>
      </c>
      <c r="AD1298" s="331">
        <f t="shared" si="137"/>
        <v>29.335819999999998</v>
      </c>
      <c r="AE1298" s="309">
        <f t="shared" si="150"/>
        <v>29335820</v>
      </c>
      <c r="AF1298" s="362">
        <f t="shared" si="153"/>
        <v>1.3773933</v>
      </c>
      <c r="AG1298" s="318"/>
      <c r="AH1298" s="318"/>
      <c r="AI1298" s="364" t="s">
        <v>2037</v>
      </c>
      <c r="AJ1298" s="318"/>
    </row>
    <row r="1299" spans="1:36">
      <c r="A1299" s="344" t="s">
        <v>2257</v>
      </c>
      <c r="B1299" s="305">
        <f t="shared" si="151"/>
        <v>96.942115000000001</v>
      </c>
      <c r="C1299" s="335">
        <f t="shared" si="152"/>
        <v>4.8471057499999999</v>
      </c>
      <c r="D1299" s="294">
        <f t="shared" si="2"/>
        <v>4.8471057499999999</v>
      </c>
      <c r="E1299" s="296">
        <v>20</v>
      </c>
      <c r="F1299" s="331">
        <f t="shared" si="74"/>
        <v>57.386417999999999</v>
      </c>
      <c r="G1299" s="297">
        <f t="shared" si="4"/>
        <v>0.59196581382611668</v>
      </c>
      <c r="H1299" s="296">
        <f t="shared" si="5"/>
        <v>39.555697000000002</v>
      </c>
      <c r="I1299" s="362">
        <f t="shared" si="142"/>
        <v>0.40803418617388326</v>
      </c>
      <c r="J1299" s="305">
        <v>96942115</v>
      </c>
      <c r="K1299" s="311">
        <v>2017</v>
      </c>
      <c r="L1299" s="300" t="s">
        <v>18</v>
      </c>
      <c r="M1299" s="345"/>
      <c r="N1299" s="345"/>
      <c r="O1299" s="345"/>
      <c r="P1299" s="345">
        <v>20</v>
      </c>
      <c r="Q1299" s="311">
        <v>32</v>
      </c>
      <c r="R1299" s="305">
        <f t="shared" si="148"/>
        <v>26</v>
      </c>
      <c r="S1299" s="311">
        <v>78</v>
      </c>
      <c r="T1299" s="311">
        <v>52</v>
      </c>
      <c r="U1299" s="337">
        <f t="shared" si="145"/>
        <v>26</v>
      </c>
      <c r="V1299" s="337">
        <f t="shared" si="146"/>
        <v>65</v>
      </c>
      <c r="W1299" s="309">
        <f t="shared" si="149"/>
        <v>-39</v>
      </c>
      <c r="X1299" s="318" t="s">
        <v>1572</v>
      </c>
      <c r="Y1299" s="318" t="s">
        <v>1572</v>
      </c>
      <c r="Z1299" s="363" t="s">
        <v>1541</v>
      </c>
      <c r="AA1299" s="331">
        <f t="shared" si="79"/>
        <v>16.172118999999999</v>
      </c>
      <c r="AB1299" s="305">
        <v>16172119</v>
      </c>
      <c r="AC1299" s="305">
        <v>57386418</v>
      </c>
      <c r="AD1299" s="331">
        <f t="shared" si="137"/>
        <v>39.555697000000002</v>
      </c>
      <c r="AE1299" s="309">
        <f t="shared" si="150"/>
        <v>39555697</v>
      </c>
      <c r="AF1299" s="362">
        <f t="shared" si="153"/>
        <v>0.80860594999999991</v>
      </c>
      <c r="AG1299" s="318"/>
      <c r="AH1299" s="318"/>
      <c r="AI1299" s="364" t="s">
        <v>2258</v>
      </c>
      <c r="AJ1299" s="318"/>
    </row>
    <row r="1300" spans="1:36">
      <c r="A1300" s="352" t="s">
        <v>3288</v>
      </c>
      <c r="B1300" s="305">
        <f t="shared" si="151"/>
        <v>47.347282999999997</v>
      </c>
      <c r="C1300" s="335">
        <f t="shared" si="152"/>
        <v>2.3673641499999998</v>
      </c>
      <c r="D1300" s="294">
        <f t="shared" si="2"/>
        <v>2.3673641499999998</v>
      </c>
      <c r="E1300" s="296">
        <v>20</v>
      </c>
      <c r="F1300" s="331">
        <f t="shared" si="74"/>
        <v>22.105643000000001</v>
      </c>
      <c r="G1300" s="297">
        <f t="shared" si="4"/>
        <v>0.46688303107065304</v>
      </c>
      <c r="H1300" s="296">
        <f t="shared" si="5"/>
        <v>25.24164</v>
      </c>
      <c r="I1300" s="362">
        <f t="shared" si="142"/>
        <v>0.53311696892934701</v>
      </c>
      <c r="J1300" s="305">
        <v>47347283</v>
      </c>
      <c r="K1300" s="311">
        <v>2017</v>
      </c>
      <c r="L1300" s="300" t="s">
        <v>18</v>
      </c>
      <c r="M1300" s="345"/>
      <c r="N1300" s="345"/>
      <c r="O1300" s="345"/>
      <c r="P1300" s="345">
        <v>45</v>
      </c>
      <c r="Q1300" s="311">
        <v>51</v>
      </c>
      <c r="R1300" s="305">
        <f t="shared" si="148"/>
        <v>48</v>
      </c>
      <c r="S1300" s="311">
        <v>30</v>
      </c>
      <c r="T1300" s="311">
        <v>46</v>
      </c>
      <c r="U1300" s="337">
        <f t="shared" si="145"/>
        <v>-16</v>
      </c>
      <c r="V1300" s="337">
        <f t="shared" si="146"/>
        <v>38</v>
      </c>
      <c r="W1300" s="309">
        <f t="shared" si="149"/>
        <v>10</v>
      </c>
      <c r="X1300" s="318" t="s">
        <v>1550</v>
      </c>
      <c r="Y1300" s="318" t="s">
        <v>1633</v>
      </c>
      <c r="Z1300" s="363" t="s">
        <v>1547</v>
      </c>
      <c r="AA1300" s="331">
        <f t="shared" si="79"/>
        <v>8.0042829999999991</v>
      </c>
      <c r="AB1300" s="305">
        <v>8004283</v>
      </c>
      <c r="AC1300" s="305">
        <v>22105643</v>
      </c>
      <c r="AD1300" s="331">
        <f t="shared" si="137"/>
        <v>25.24164</v>
      </c>
      <c r="AE1300" s="309">
        <f t="shared" si="150"/>
        <v>25241640</v>
      </c>
      <c r="AF1300" s="362">
        <f t="shared" si="153"/>
        <v>0.40021414999999994</v>
      </c>
      <c r="AG1300" s="318"/>
      <c r="AH1300" s="318"/>
      <c r="AI1300" s="364" t="s">
        <v>3289</v>
      </c>
      <c r="AJ1300" s="318"/>
    </row>
    <row r="1301" spans="1:36">
      <c r="A1301" s="352" t="s">
        <v>3469</v>
      </c>
      <c r="B1301" s="305">
        <f t="shared" si="151"/>
        <v>42.716873</v>
      </c>
      <c r="C1301" s="335">
        <f t="shared" si="152"/>
        <v>2.13584365</v>
      </c>
      <c r="D1301" s="294">
        <f t="shared" si="2"/>
        <v>2.13584365</v>
      </c>
      <c r="E1301" s="296">
        <v>20</v>
      </c>
      <c r="F1301" s="331">
        <f t="shared" si="74"/>
        <v>33.324147000000004</v>
      </c>
      <c r="G1301" s="297">
        <f t="shared" si="4"/>
        <v>0.78011672343151162</v>
      </c>
      <c r="H1301" s="296">
        <f t="shared" si="5"/>
        <v>9.3927259999999997</v>
      </c>
      <c r="I1301" s="362">
        <f t="shared" si="142"/>
        <v>0.21988327656848852</v>
      </c>
      <c r="J1301" s="305">
        <v>42716873</v>
      </c>
      <c r="K1301" s="311">
        <v>2017</v>
      </c>
      <c r="L1301" s="300" t="s">
        <v>18</v>
      </c>
      <c r="M1301" s="345"/>
      <c r="N1301" s="345"/>
      <c r="O1301" s="345"/>
      <c r="P1301" s="345">
        <v>43</v>
      </c>
      <c r="Q1301" s="311">
        <v>42</v>
      </c>
      <c r="R1301" s="305">
        <f t="shared" si="148"/>
        <v>42.5</v>
      </c>
      <c r="S1301" s="311">
        <v>75</v>
      </c>
      <c r="T1301" s="311">
        <v>60</v>
      </c>
      <c r="U1301" s="337">
        <f t="shared" si="145"/>
        <v>15</v>
      </c>
      <c r="V1301" s="337">
        <f t="shared" si="146"/>
        <v>67.5</v>
      </c>
      <c r="W1301" s="309">
        <f t="shared" si="149"/>
        <v>-25</v>
      </c>
      <c r="X1301" s="318" t="s">
        <v>1601</v>
      </c>
      <c r="Y1301" s="318" t="s">
        <v>1601</v>
      </c>
      <c r="Z1301" s="363" t="s">
        <v>1547</v>
      </c>
      <c r="AA1301" s="331">
        <f t="shared" si="79"/>
        <v>9.8126739999999995</v>
      </c>
      <c r="AB1301" s="305">
        <v>9812674</v>
      </c>
      <c r="AC1301" s="305">
        <v>33324147</v>
      </c>
      <c r="AD1301" s="331">
        <f t="shared" si="137"/>
        <v>9.3927259999999997</v>
      </c>
      <c r="AE1301" s="309">
        <f t="shared" si="150"/>
        <v>9392726</v>
      </c>
      <c r="AF1301" s="362">
        <f t="shared" si="153"/>
        <v>0.49063369999999995</v>
      </c>
      <c r="AG1301" s="318"/>
      <c r="AH1301" s="318"/>
      <c r="AI1301" s="364" t="s">
        <v>3470</v>
      </c>
      <c r="AJ1301" s="318"/>
    </row>
    <row r="1302" spans="1:36">
      <c r="A1302" s="352" t="s">
        <v>4238</v>
      </c>
      <c r="B1302" s="305">
        <f t="shared" si="151"/>
        <v>23.172606999999999</v>
      </c>
      <c r="C1302" s="335">
        <f t="shared" si="152"/>
        <v>1.1586303499999999</v>
      </c>
      <c r="D1302" s="294">
        <f t="shared" si="2"/>
        <v>1.1586303499999999</v>
      </c>
      <c r="E1302" s="296">
        <v>20</v>
      </c>
      <c r="F1302" s="331">
        <f t="shared" si="74"/>
        <v>17.445186</v>
      </c>
      <c r="G1302" s="297">
        <f t="shared" si="4"/>
        <v>0.75283657121531466</v>
      </c>
      <c r="H1302" s="296">
        <f t="shared" si="5"/>
        <v>5.7274209999999997</v>
      </c>
      <c r="I1302" s="362">
        <f t="shared" si="142"/>
        <v>0.24716342878468531</v>
      </c>
      <c r="J1302" s="305">
        <v>23172607</v>
      </c>
      <c r="K1302" s="311">
        <v>2017</v>
      </c>
      <c r="L1302" s="300" t="s">
        <v>18</v>
      </c>
      <c r="M1302" s="345"/>
      <c r="N1302" s="345"/>
      <c r="O1302" s="345"/>
      <c r="P1302" s="345">
        <v>61</v>
      </c>
      <c r="Q1302" s="311">
        <v>57</v>
      </c>
      <c r="R1302" s="305">
        <f t="shared" si="148"/>
        <v>59</v>
      </c>
      <c r="S1302" s="311">
        <v>77</v>
      </c>
      <c r="T1302" s="311">
        <v>72</v>
      </c>
      <c r="U1302" s="337">
        <f t="shared" si="145"/>
        <v>5</v>
      </c>
      <c r="V1302" s="337">
        <f t="shared" si="146"/>
        <v>74.5</v>
      </c>
      <c r="W1302" s="309">
        <f t="shared" si="149"/>
        <v>-15.5</v>
      </c>
      <c r="X1302" s="318" t="s">
        <v>1572</v>
      </c>
      <c r="Y1302" s="318" t="s">
        <v>1572</v>
      </c>
      <c r="Z1302" s="363" t="s">
        <v>1541</v>
      </c>
      <c r="AA1302" s="331">
        <f t="shared" si="79"/>
        <v>3.2888350000000002</v>
      </c>
      <c r="AB1302" s="305">
        <v>3288835</v>
      </c>
      <c r="AC1302" s="305">
        <v>17445186</v>
      </c>
      <c r="AD1302" s="331">
        <f t="shared" si="137"/>
        <v>5.7274209999999997</v>
      </c>
      <c r="AE1302" s="309">
        <f t="shared" si="150"/>
        <v>5727421</v>
      </c>
      <c r="AF1302" s="362">
        <f t="shared" si="153"/>
        <v>0.16444175</v>
      </c>
      <c r="AG1302" s="318"/>
      <c r="AH1302" s="318"/>
      <c r="AI1302" s="364" t="s">
        <v>4239</v>
      </c>
      <c r="AJ1302" s="318"/>
    </row>
    <row r="1303" spans="1:36">
      <c r="A1303" s="352" t="s">
        <v>4738</v>
      </c>
      <c r="B1303" s="305">
        <f t="shared" si="151"/>
        <v>9.4793900000000004</v>
      </c>
      <c r="C1303" s="335">
        <f t="shared" si="152"/>
        <v>0.47396949999999999</v>
      </c>
      <c r="D1303" s="294">
        <f t="shared" si="2"/>
        <v>0.47396949999999999</v>
      </c>
      <c r="E1303" s="296">
        <v>20</v>
      </c>
      <c r="F1303" s="331">
        <f t="shared" si="74"/>
        <v>9.4793900000000004</v>
      </c>
      <c r="G1303" s="297">
        <f t="shared" si="4"/>
        <v>1</v>
      </c>
      <c r="H1303" s="296">
        <f t="shared" si="5"/>
        <v>0</v>
      </c>
      <c r="I1303" s="362">
        <f t="shared" si="142"/>
        <v>0</v>
      </c>
      <c r="J1303" s="305">
        <v>9479390</v>
      </c>
      <c r="K1303" s="311">
        <v>2017</v>
      </c>
      <c r="L1303" s="300" t="s">
        <v>18</v>
      </c>
      <c r="M1303" s="345"/>
      <c r="N1303" s="345"/>
      <c r="O1303" s="345"/>
      <c r="P1303" s="345">
        <v>76</v>
      </c>
      <c r="Q1303" s="311">
        <v>76</v>
      </c>
      <c r="R1303" s="305">
        <f t="shared" si="148"/>
        <v>76</v>
      </c>
      <c r="S1303" s="305">
        <v>78</v>
      </c>
      <c r="T1303" s="311">
        <v>78</v>
      </c>
      <c r="U1303" s="309">
        <f t="shared" si="145"/>
        <v>0</v>
      </c>
      <c r="V1303" s="337">
        <f t="shared" si="146"/>
        <v>78</v>
      </c>
      <c r="W1303" s="309">
        <f t="shared" si="149"/>
        <v>-2</v>
      </c>
      <c r="X1303" s="318" t="s">
        <v>1572</v>
      </c>
      <c r="Y1303" s="318" t="s">
        <v>1572</v>
      </c>
      <c r="Z1303" s="319" t="s">
        <v>1584</v>
      </c>
      <c r="AA1303" s="331">
        <f t="shared" si="79"/>
        <v>3.8176999999999999</v>
      </c>
      <c r="AB1303" s="305">
        <v>3817700</v>
      </c>
      <c r="AC1303" s="305">
        <v>9479390</v>
      </c>
      <c r="AD1303" s="331">
        <f t="shared" si="137"/>
        <v>0</v>
      </c>
      <c r="AE1303" s="309">
        <f t="shared" si="150"/>
        <v>0</v>
      </c>
      <c r="AF1303" s="362">
        <f t="shared" si="153"/>
        <v>0.190885</v>
      </c>
      <c r="AG1303" s="318"/>
      <c r="AH1303" s="318"/>
      <c r="AI1303" s="364" t="s">
        <v>4739</v>
      </c>
      <c r="AJ1303" s="318"/>
    </row>
    <row r="1304" spans="1:36">
      <c r="A1304" s="352" t="s">
        <v>4802</v>
      </c>
      <c r="B1304" s="305">
        <f t="shared" si="151"/>
        <v>7.2270380000000003</v>
      </c>
      <c r="C1304" s="335">
        <f t="shared" si="152"/>
        <v>0.3613519</v>
      </c>
      <c r="D1304" s="294">
        <f t="shared" si="2"/>
        <v>0.3613519</v>
      </c>
      <c r="E1304" s="296">
        <v>20</v>
      </c>
      <c r="F1304" s="331">
        <f t="shared" si="74"/>
        <v>7.2270380000000003</v>
      </c>
      <c r="G1304" s="297">
        <f t="shared" si="4"/>
        <v>1</v>
      </c>
      <c r="H1304" s="296">
        <f t="shared" si="5"/>
        <v>0</v>
      </c>
      <c r="I1304" s="362">
        <f t="shared" si="142"/>
        <v>0</v>
      </c>
      <c r="J1304" s="305">
        <v>7227038</v>
      </c>
      <c r="K1304" s="311">
        <v>2017</v>
      </c>
      <c r="L1304" s="300" t="s">
        <v>18</v>
      </c>
      <c r="M1304" s="345"/>
      <c r="N1304" s="345"/>
      <c r="O1304" s="345"/>
      <c r="P1304" s="345">
        <v>43</v>
      </c>
      <c r="Q1304" s="311">
        <v>49</v>
      </c>
      <c r="R1304" s="305">
        <f t="shared" si="148"/>
        <v>46</v>
      </c>
      <c r="S1304" s="305">
        <v>45</v>
      </c>
      <c r="T1304" s="311">
        <v>64</v>
      </c>
      <c r="U1304" s="309">
        <f t="shared" si="145"/>
        <v>-19</v>
      </c>
      <c r="V1304" s="337">
        <f t="shared" si="146"/>
        <v>54.5</v>
      </c>
      <c r="W1304" s="309">
        <f t="shared" si="149"/>
        <v>-8.5</v>
      </c>
      <c r="X1304" s="318" t="s">
        <v>1701</v>
      </c>
      <c r="Y1304" s="318" t="s">
        <v>1701</v>
      </c>
      <c r="Z1304" s="319" t="s">
        <v>1536</v>
      </c>
      <c r="AA1304" s="331">
        <f t="shared" si="79"/>
        <v>3.4713159999999998</v>
      </c>
      <c r="AB1304" s="305">
        <v>3471316</v>
      </c>
      <c r="AC1304" s="305">
        <v>7227038</v>
      </c>
      <c r="AD1304" s="331">
        <f t="shared" si="137"/>
        <v>0</v>
      </c>
      <c r="AE1304" s="309">
        <f t="shared" si="150"/>
        <v>0</v>
      </c>
      <c r="AF1304" s="362">
        <f t="shared" si="153"/>
        <v>0.17356579999999999</v>
      </c>
      <c r="AG1304" s="318"/>
      <c r="AH1304" s="318"/>
      <c r="AI1304" s="364" t="s">
        <v>4803</v>
      </c>
      <c r="AJ1304" s="318"/>
    </row>
    <row r="1305" spans="1:36">
      <c r="A1305" s="352" t="s">
        <v>4908</v>
      </c>
      <c r="B1305" s="305">
        <f t="shared" si="151"/>
        <v>3.100479</v>
      </c>
      <c r="C1305" s="335">
        <f t="shared" si="152"/>
        <v>0.15502394999999999</v>
      </c>
      <c r="D1305" s="294">
        <f t="shared" si="2"/>
        <v>0.15502394999999999</v>
      </c>
      <c r="E1305" s="296">
        <v>20</v>
      </c>
      <c r="F1305" s="331">
        <f t="shared" si="74"/>
        <v>3.100479</v>
      </c>
      <c r="G1305" s="297">
        <f t="shared" si="4"/>
        <v>1</v>
      </c>
      <c r="H1305" s="296">
        <f t="shared" si="5"/>
        <v>0</v>
      </c>
      <c r="I1305" s="362">
        <f t="shared" si="142"/>
        <v>0</v>
      </c>
      <c r="J1305" s="305">
        <v>3100479</v>
      </c>
      <c r="K1305" s="311">
        <v>2017</v>
      </c>
      <c r="L1305" s="300" t="s">
        <v>18</v>
      </c>
      <c r="M1305" s="345"/>
      <c r="N1305" s="345"/>
      <c r="O1305" s="345"/>
      <c r="P1305" s="345">
        <v>100</v>
      </c>
      <c r="Q1305" s="311">
        <v>90</v>
      </c>
      <c r="R1305" s="305">
        <f t="shared" si="148"/>
        <v>95</v>
      </c>
      <c r="S1305" s="311">
        <v>92</v>
      </c>
      <c r="T1305" s="311">
        <v>78</v>
      </c>
      <c r="U1305" s="317">
        <f t="shared" si="145"/>
        <v>14</v>
      </c>
      <c r="V1305" s="317">
        <f t="shared" si="146"/>
        <v>85</v>
      </c>
      <c r="W1305" s="309">
        <f t="shared" si="149"/>
        <v>10</v>
      </c>
      <c r="X1305" s="318" t="s">
        <v>1636</v>
      </c>
      <c r="Y1305" s="318" t="s">
        <v>1636</v>
      </c>
      <c r="Z1305" s="363" t="s">
        <v>1547</v>
      </c>
      <c r="AA1305" s="331">
        <f t="shared" si="79"/>
        <v>1.7677579999999999</v>
      </c>
      <c r="AB1305" s="305">
        <v>1767758</v>
      </c>
      <c r="AC1305" s="305">
        <v>3100479</v>
      </c>
      <c r="AD1305" s="331">
        <f t="shared" si="137"/>
        <v>0</v>
      </c>
      <c r="AE1305" s="309">
        <f t="shared" si="150"/>
        <v>0</v>
      </c>
      <c r="AF1305" s="362">
        <f t="shared" si="153"/>
        <v>8.8387899999999991E-2</v>
      </c>
      <c r="AG1305" s="318"/>
      <c r="AH1305" s="318"/>
      <c r="AI1305" s="364" t="s">
        <v>4909</v>
      </c>
      <c r="AJ1305" s="318"/>
    </row>
    <row r="1306" spans="1:36">
      <c r="A1306" s="352" t="s">
        <v>3996</v>
      </c>
      <c r="B1306" s="305">
        <f t="shared" si="151"/>
        <v>30.718107</v>
      </c>
      <c r="C1306" s="335">
        <f t="shared" si="152"/>
        <v>1.4627669999999999</v>
      </c>
      <c r="D1306" s="294">
        <f t="shared" si="2"/>
        <v>1.4627669999999999</v>
      </c>
      <c r="E1306" s="296">
        <v>21</v>
      </c>
      <c r="F1306" s="331">
        <f t="shared" si="74"/>
        <v>30.718107</v>
      </c>
      <c r="G1306" s="297">
        <f t="shared" si="4"/>
        <v>1</v>
      </c>
      <c r="H1306" s="296">
        <f t="shared" si="5"/>
        <v>0</v>
      </c>
      <c r="I1306" s="362">
        <f t="shared" si="142"/>
        <v>0</v>
      </c>
      <c r="J1306" s="305">
        <v>30718107</v>
      </c>
      <c r="K1306" s="311">
        <v>2017</v>
      </c>
      <c r="L1306" s="300" t="s">
        <v>18</v>
      </c>
      <c r="M1306" s="345"/>
      <c r="N1306" s="345"/>
      <c r="O1306" s="345"/>
      <c r="P1306" s="345">
        <v>38</v>
      </c>
      <c r="Q1306" s="311">
        <v>44</v>
      </c>
      <c r="R1306" s="305">
        <f t="shared" si="148"/>
        <v>41</v>
      </c>
      <c r="S1306" s="311">
        <v>51</v>
      </c>
      <c r="T1306" s="311">
        <v>46</v>
      </c>
      <c r="U1306" s="317">
        <f t="shared" si="145"/>
        <v>5</v>
      </c>
      <c r="V1306" s="317">
        <f t="shared" si="146"/>
        <v>48.5</v>
      </c>
      <c r="W1306" s="309">
        <f t="shared" si="149"/>
        <v>-7.5</v>
      </c>
      <c r="X1306" s="318" t="s">
        <v>1609</v>
      </c>
      <c r="Y1306" s="318" t="s">
        <v>2189</v>
      </c>
      <c r="Z1306" s="363" t="s">
        <v>1547</v>
      </c>
      <c r="AA1306" s="331">
        <f t="shared" si="79"/>
        <v>10.016323</v>
      </c>
      <c r="AB1306" s="305">
        <v>10016323</v>
      </c>
      <c r="AC1306" s="305">
        <v>30718107</v>
      </c>
      <c r="AD1306" s="331">
        <f t="shared" si="137"/>
        <v>0</v>
      </c>
      <c r="AE1306" s="309">
        <f t="shared" si="150"/>
        <v>0</v>
      </c>
      <c r="AF1306" s="362">
        <f t="shared" si="153"/>
        <v>0.47696776190476192</v>
      </c>
      <c r="AG1306" s="318"/>
      <c r="AH1306" s="318"/>
      <c r="AI1306" s="318" t="s">
        <v>1537</v>
      </c>
      <c r="AJ1306" s="318"/>
    </row>
    <row r="1307" spans="1:36">
      <c r="A1307" s="344" t="s">
        <v>1828</v>
      </c>
      <c r="B1307" s="305">
        <f t="shared" si="151"/>
        <v>196.20012399999999</v>
      </c>
      <c r="C1307" s="335">
        <f t="shared" si="152"/>
        <v>8.9181874545454551</v>
      </c>
      <c r="D1307" s="294">
        <f t="shared" si="2"/>
        <v>8.9181874545454551</v>
      </c>
      <c r="E1307" s="296">
        <v>22</v>
      </c>
      <c r="F1307" s="331">
        <f t="shared" si="74"/>
        <v>64.321889999999996</v>
      </c>
      <c r="G1307" s="297">
        <f t="shared" si="4"/>
        <v>0.32783817200849474</v>
      </c>
      <c r="H1307" s="296">
        <f t="shared" si="5"/>
        <v>131.87823399999999</v>
      </c>
      <c r="I1307" s="362">
        <f t="shared" si="142"/>
        <v>0.67216182799150526</v>
      </c>
      <c r="J1307" s="305">
        <v>196200124</v>
      </c>
      <c r="K1307" s="311">
        <v>2017</v>
      </c>
      <c r="L1307" s="300" t="s">
        <v>18</v>
      </c>
      <c r="M1307" s="345"/>
      <c r="N1307" s="345"/>
      <c r="O1307" s="345"/>
      <c r="P1307" s="345">
        <v>33</v>
      </c>
      <c r="Q1307" s="311">
        <v>43</v>
      </c>
      <c r="R1307" s="305">
        <f t="shared" si="148"/>
        <v>38</v>
      </c>
      <c r="S1307" s="311">
        <v>73</v>
      </c>
      <c r="T1307" s="311">
        <v>59</v>
      </c>
      <c r="U1307" s="337">
        <f t="shared" si="145"/>
        <v>14</v>
      </c>
      <c r="V1307" s="337">
        <f t="shared" si="146"/>
        <v>66</v>
      </c>
      <c r="W1307" s="309">
        <f t="shared" si="149"/>
        <v>-28</v>
      </c>
      <c r="X1307" s="318" t="s">
        <v>1550</v>
      </c>
      <c r="Y1307" s="318" t="s">
        <v>1633</v>
      </c>
      <c r="Z1307" s="363" t="s">
        <v>1541</v>
      </c>
      <c r="AA1307" s="331">
        <f t="shared" si="79"/>
        <v>18.222809999999999</v>
      </c>
      <c r="AB1307" s="305">
        <v>18222810</v>
      </c>
      <c r="AC1307" s="305">
        <v>64321890</v>
      </c>
      <c r="AD1307" s="331">
        <f t="shared" si="137"/>
        <v>131.87823399999999</v>
      </c>
      <c r="AE1307" s="309">
        <f t="shared" si="150"/>
        <v>131878234</v>
      </c>
      <c r="AF1307" s="362">
        <f t="shared" si="153"/>
        <v>0.82830954545454538</v>
      </c>
      <c r="AG1307" s="318"/>
      <c r="AH1307" s="318"/>
      <c r="AI1307" s="364" t="s">
        <v>1829</v>
      </c>
      <c r="AJ1307" s="318"/>
    </row>
    <row r="1308" spans="1:36">
      <c r="A1308" s="352" t="s">
        <v>3687</v>
      </c>
      <c r="B1308" s="305">
        <f t="shared" si="151"/>
        <v>40.140971999999998</v>
      </c>
      <c r="C1308" s="335">
        <f t="shared" si="152"/>
        <v>1.8245896363636365</v>
      </c>
      <c r="D1308" s="294">
        <f t="shared" si="2"/>
        <v>1.8245896363636365</v>
      </c>
      <c r="E1308" s="296">
        <v>22</v>
      </c>
      <c r="F1308" s="331">
        <f t="shared" si="74"/>
        <v>20.738724000000001</v>
      </c>
      <c r="G1308" s="297">
        <f t="shared" si="4"/>
        <v>0.51664727999112736</v>
      </c>
      <c r="H1308" s="296">
        <f t="shared" si="5"/>
        <v>19.402248</v>
      </c>
      <c r="I1308" s="362">
        <f t="shared" si="142"/>
        <v>0.48335272000887275</v>
      </c>
      <c r="J1308" s="305">
        <v>40140972</v>
      </c>
      <c r="K1308" s="311">
        <v>2017</v>
      </c>
      <c r="L1308" s="300" t="s">
        <v>18</v>
      </c>
      <c r="M1308" s="345"/>
      <c r="N1308" s="345"/>
      <c r="O1308" s="345"/>
      <c r="P1308" s="345">
        <v>20</v>
      </c>
      <c r="Q1308" s="311">
        <v>39</v>
      </c>
      <c r="R1308" s="305">
        <f t="shared" si="148"/>
        <v>29.5</v>
      </c>
      <c r="S1308" s="311">
        <v>34</v>
      </c>
      <c r="T1308" s="311">
        <v>35</v>
      </c>
      <c r="U1308" s="337">
        <f t="shared" si="145"/>
        <v>-1</v>
      </c>
      <c r="V1308" s="337">
        <f t="shared" si="146"/>
        <v>34.5</v>
      </c>
      <c r="W1308" s="309">
        <f t="shared" si="149"/>
        <v>-5</v>
      </c>
      <c r="X1308" s="318" t="s">
        <v>1550</v>
      </c>
      <c r="Y1308" s="318" t="s">
        <v>1550</v>
      </c>
      <c r="Z1308" s="363" t="s">
        <v>1728</v>
      </c>
      <c r="AA1308" s="331">
        <f t="shared" si="79"/>
        <v>7.1260839999999996</v>
      </c>
      <c r="AB1308" s="305">
        <v>7126084</v>
      </c>
      <c r="AC1308" s="305">
        <v>20738724</v>
      </c>
      <c r="AD1308" s="331">
        <f t="shared" si="137"/>
        <v>19.402248</v>
      </c>
      <c r="AE1308" s="309">
        <f t="shared" si="150"/>
        <v>19402248</v>
      </c>
      <c r="AF1308" s="362">
        <f t="shared" si="153"/>
        <v>0.32391290909090908</v>
      </c>
      <c r="AG1308" s="318"/>
      <c r="AH1308" s="318"/>
      <c r="AI1308" s="364" t="s">
        <v>3688</v>
      </c>
      <c r="AJ1308" s="318"/>
    </row>
    <row r="1309" spans="1:36">
      <c r="A1309" s="352" t="s">
        <v>4701</v>
      </c>
      <c r="B1309" s="305">
        <f t="shared" si="151"/>
        <v>11.532128</v>
      </c>
      <c r="C1309" s="335">
        <f t="shared" si="152"/>
        <v>0.52418763636363641</v>
      </c>
      <c r="D1309" s="294">
        <f t="shared" si="2"/>
        <v>0.52418763636363641</v>
      </c>
      <c r="E1309" s="296">
        <v>22</v>
      </c>
      <c r="F1309" s="331">
        <f t="shared" si="74"/>
        <v>11.532128</v>
      </c>
      <c r="G1309" s="297">
        <f t="shared" si="4"/>
        <v>1</v>
      </c>
      <c r="H1309" s="296">
        <f t="shared" si="5"/>
        <v>0</v>
      </c>
      <c r="I1309" s="362">
        <f t="shared" si="142"/>
        <v>0</v>
      </c>
      <c r="J1309" s="305">
        <v>11532128</v>
      </c>
      <c r="K1309" s="311">
        <v>2017</v>
      </c>
      <c r="L1309" s="300" t="s">
        <v>18</v>
      </c>
      <c r="M1309" s="345"/>
      <c r="N1309" s="345"/>
      <c r="O1309" s="345"/>
      <c r="P1309" s="345">
        <v>50</v>
      </c>
      <c r="Q1309" s="311">
        <v>58</v>
      </c>
      <c r="R1309" s="305">
        <f t="shared" si="148"/>
        <v>54</v>
      </c>
      <c r="S1309" s="311">
        <v>66</v>
      </c>
      <c r="T1309" s="311">
        <v>63</v>
      </c>
      <c r="U1309" s="337">
        <f t="shared" si="145"/>
        <v>3</v>
      </c>
      <c r="V1309" s="337">
        <f t="shared" si="146"/>
        <v>64.5</v>
      </c>
      <c r="W1309" s="309">
        <f t="shared" si="149"/>
        <v>-10.5</v>
      </c>
      <c r="X1309" s="318" t="s">
        <v>1609</v>
      </c>
      <c r="Y1309" s="318" t="s">
        <v>2061</v>
      </c>
      <c r="Z1309" s="363" t="s">
        <v>1547</v>
      </c>
      <c r="AA1309" s="331">
        <f t="shared" si="79"/>
        <v>6.1998999999999999E-2</v>
      </c>
      <c r="AB1309" s="305">
        <v>61999</v>
      </c>
      <c r="AC1309" s="305">
        <v>11532128</v>
      </c>
      <c r="AD1309" s="331">
        <f t="shared" si="137"/>
        <v>0</v>
      </c>
      <c r="AE1309" s="309">
        <f t="shared" si="150"/>
        <v>0</v>
      </c>
      <c r="AF1309" s="362">
        <f t="shared" si="153"/>
        <v>2.8181363636363634E-3</v>
      </c>
      <c r="AG1309" s="318"/>
      <c r="AH1309" s="318"/>
      <c r="AI1309" s="364" t="s">
        <v>4702</v>
      </c>
      <c r="AJ1309" s="318"/>
    </row>
    <row r="1310" spans="1:36">
      <c r="A1310" s="352" t="s">
        <v>4894</v>
      </c>
      <c r="B1310" s="305">
        <f t="shared" si="151"/>
        <v>4.2789039999999998</v>
      </c>
      <c r="C1310" s="335">
        <f t="shared" si="152"/>
        <v>0.19449563636363637</v>
      </c>
      <c r="D1310" s="294">
        <f t="shared" si="2"/>
        <v>0.19449563636363637</v>
      </c>
      <c r="E1310" s="296">
        <v>22</v>
      </c>
      <c r="F1310" s="331">
        <f t="shared" si="74"/>
        <v>4.2789039999999998</v>
      </c>
      <c r="G1310" s="297">
        <f t="shared" si="4"/>
        <v>1</v>
      </c>
      <c r="H1310" s="296">
        <f t="shared" si="5"/>
        <v>0</v>
      </c>
      <c r="I1310" s="362">
        <f t="shared" si="142"/>
        <v>0</v>
      </c>
      <c r="J1310" s="305">
        <v>4278904</v>
      </c>
      <c r="K1310" s="311">
        <v>2017</v>
      </c>
      <c r="L1310" s="300" t="s">
        <v>18</v>
      </c>
      <c r="M1310" s="345"/>
      <c r="N1310" s="345"/>
      <c r="O1310" s="345"/>
      <c r="P1310" s="345">
        <v>5</v>
      </c>
      <c r="Q1310" s="311">
        <v>21</v>
      </c>
      <c r="R1310" s="305">
        <f t="shared" si="148"/>
        <v>13</v>
      </c>
      <c r="S1310" s="305">
        <v>17</v>
      </c>
      <c r="T1310" s="311">
        <v>41</v>
      </c>
      <c r="U1310" s="309">
        <f t="shared" si="145"/>
        <v>-24</v>
      </c>
      <c r="V1310" s="337">
        <f t="shared" si="146"/>
        <v>29</v>
      </c>
      <c r="W1310" s="309">
        <f t="shared" si="149"/>
        <v>-16</v>
      </c>
      <c r="X1310" s="318" t="s">
        <v>1609</v>
      </c>
      <c r="Y1310" s="318" t="s">
        <v>1842</v>
      </c>
      <c r="Z1310" s="363" t="s">
        <v>1547</v>
      </c>
      <c r="AA1310" s="331">
        <f t="shared" si="79"/>
        <v>3.2014589999999998</v>
      </c>
      <c r="AB1310" s="305">
        <v>3201459</v>
      </c>
      <c r="AC1310" s="305">
        <v>4278904</v>
      </c>
      <c r="AD1310" s="331">
        <f t="shared" si="137"/>
        <v>0</v>
      </c>
      <c r="AE1310" s="309">
        <f t="shared" si="150"/>
        <v>0</v>
      </c>
      <c r="AF1310" s="362">
        <f t="shared" si="153"/>
        <v>0.14552086363636363</v>
      </c>
      <c r="AG1310" s="318"/>
      <c r="AH1310" s="318"/>
      <c r="AI1310" s="318" t="s">
        <v>1537</v>
      </c>
      <c r="AJ1310" s="318"/>
    </row>
    <row r="1311" spans="1:36">
      <c r="A1311" s="352" t="s">
        <v>2715</v>
      </c>
      <c r="B1311" s="305">
        <f t="shared" si="151"/>
        <v>84.918541000000005</v>
      </c>
      <c r="C1311" s="335">
        <f t="shared" si="152"/>
        <v>3.3967416400000001</v>
      </c>
      <c r="D1311" s="294">
        <f t="shared" si="2"/>
        <v>3.3967416400000001</v>
      </c>
      <c r="E1311" s="296">
        <v>25</v>
      </c>
      <c r="F1311" s="331">
        <f t="shared" si="74"/>
        <v>45.018540999999999</v>
      </c>
      <c r="G1311" s="297">
        <f t="shared" si="4"/>
        <v>0.53013794714160245</v>
      </c>
      <c r="H1311" s="296">
        <f t="shared" si="5"/>
        <v>39.9</v>
      </c>
      <c r="I1311" s="362">
        <f t="shared" si="142"/>
        <v>0.46986205285839755</v>
      </c>
      <c r="J1311" s="305">
        <v>84918541</v>
      </c>
      <c r="K1311" s="311">
        <v>2017</v>
      </c>
      <c r="L1311" s="300" t="s">
        <v>18</v>
      </c>
      <c r="M1311" s="345"/>
      <c r="N1311" s="345"/>
      <c r="O1311" s="345"/>
      <c r="P1311" s="345">
        <v>48</v>
      </c>
      <c r="Q1311" s="311">
        <v>50</v>
      </c>
      <c r="R1311" s="305">
        <f t="shared" si="148"/>
        <v>49</v>
      </c>
      <c r="S1311" s="311">
        <v>58</v>
      </c>
      <c r="T1311" s="311">
        <v>58</v>
      </c>
      <c r="U1311" s="317">
        <f t="shared" si="145"/>
        <v>0</v>
      </c>
      <c r="V1311" s="317">
        <f t="shared" si="146"/>
        <v>58</v>
      </c>
      <c r="W1311" s="309">
        <f t="shared" si="149"/>
        <v>-9</v>
      </c>
      <c r="X1311" s="318" t="s">
        <v>1550</v>
      </c>
      <c r="Y1311" s="318" t="s">
        <v>1550</v>
      </c>
      <c r="Z1311" s="304" t="s">
        <v>1574</v>
      </c>
      <c r="AA1311" s="331">
        <f t="shared" si="79"/>
        <v>11.93233</v>
      </c>
      <c r="AB1311" s="305">
        <v>11932330</v>
      </c>
      <c r="AC1311" s="305">
        <v>45018541</v>
      </c>
      <c r="AD1311" s="331">
        <f t="shared" si="137"/>
        <v>39.9</v>
      </c>
      <c r="AE1311" s="309">
        <f t="shared" si="150"/>
        <v>39900000</v>
      </c>
      <c r="AF1311" s="362">
        <f t="shared" si="153"/>
        <v>0.47729320000000003</v>
      </c>
      <c r="AG1311" s="318"/>
      <c r="AH1311" s="318"/>
      <c r="AI1311" s="364" t="s">
        <v>2716</v>
      </c>
      <c r="AJ1311" s="318"/>
    </row>
    <row r="1312" spans="1:36">
      <c r="A1312" s="352" t="s">
        <v>2754</v>
      </c>
      <c r="B1312" s="305">
        <f t="shared" si="151"/>
        <v>83.080889999999997</v>
      </c>
      <c r="C1312" s="335">
        <f t="shared" si="152"/>
        <v>3.3232355999999998</v>
      </c>
      <c r="D1312" s="294">
        <f t="shared" si="2"/>
        <v>3.3232355999999998</v>
      </c>
      <c r="E1312" s="296">
        <v>25</v>
      </c>
      <c r="F1312" s="331">
        <f t="shared" si="74"/>
        <v>27.793018</v>
      </c>
      <c r="G1312" s="297">
        <f t="shared" si="4"/>
        <v>0.33452961324800445</v>
      </c>
      <c r="H1312" s="296">
        <f t="shared" si="5"/>
        <v>55.287872</v>
      </c>
      <c r="I1312" s="362">
        <f t="shared" si="142"/>
        <v>0.66547038675199555</v>
      </c>
      <c r="J1312" s="305">
        <v>83080890</v>
      </c>
      <c r="K1312" s="311">
        <v>2017</v>
      </c>
      <c r="L1312" s="300" t="s">
        <v>18</v>
      </c>
      <c r="M1312" s="345"/>
      <c r="N1312" s="345"/>
      <c r="O1312" s="345"/>
      <c r="P1312" s="345">
        <v>7</v>
      </c>
      <c r="Q1312" s="311">
        <v>25</v>
      </c>
      <c r="R1312" s="305">
        <f t="shared" si="148"/>
        <v>16</v>
      </c>
      <c r="S1312" s="311">
        <v>24</v>
      </c>
      <c r="T1312" s="311">
        <v>39</v>
      </c>
      <c r="U1312" s="337">
        <f t="shared" si="145"/>
        <v>-15</v>
      </c>
      <c r="V1312" s="337">
        <f t="shared" si="146"/>
        <v>31.5</v>
      </c>
      <c r="W1312" s="309">
        <f t="shared" si="149"/>
        <v>-15.5</v>
      </c>
      <c r="X1312" s="318" t="s">
        <v>1402</v>
      </c>
      <c r="Y1312" s="318" t="s">
        <v>1402</v>
      </c>
      <c r="Z1312" s="363" t="s">
        <v>1557</v>
      </c>
      <c r="AA1312" s="331">
        <f t="shared" si="79"/>
        <v>13.002632</v>
      </c>
      <c r="AB1312" s="305">
        <v>13002632</v>
      </c>
      <c r="AC1312" s="305">
        <v>27793018</v>
      </c>
      <c r="AD1312" s="331">
        <f t="shared" si="137"/>
        <v>55.287872</v>
      </c>
      <c r="AE1312" s="309">
        <f t="shared" si="150"/>
        <v>55287872</v>
      </c>
      <c r="AF1312" s="362">
        <f t="shared" si="153"/>
        <v>0.52010528</v>
      </c>
      <c r="AG1312" s="318"/>
      <c r="AH1312" s="318"/>
      <c r="AI1312" s="364" t="s">
        <v>2755</v>
      </c>
      <c r="AJ1312" s="318"/>
    </row>
    <row r="1313" spans="1:36">
      <c r="A1313" s="352" t="s">
        <v>3622</v>
      </c>
      <c r="B1313" s="305">
        <f t="shared" si="151"/>
        <v>48.326509000000001</v>
      </c>
      <c r="C1313" s="335">
        <f t="shared" si="152"/>
        <v>1.93306036</v>
      </c>
      <c r="D1313" s="294">
        <f t="shared" si="2"/>
        <v>1.93306036</v>
      </c>
      <c r="E1313" s="296">
        <v>25</v>
      </c>
      <c r="F1313" s="331">
        <f t="shared" si="74"/>
        <v>47.313710999999998</v>
      </c>
      <c r="G1313" s="297">
        <f t="shared" si="4"/>
        <v>0.97904259958028417</v>
      </c>
      <c r="H1313" s="296">
        <f t="shared" si="5"/>
        <v>1.0127980000000001</v>
      </c>
      <c r="I1313" s="362">
        <f t="shared" si="142"/>
        <v>2.0957400419715812E-2</v>
      </c>
      <c r="J1313" s="305">
        <v>48326509</v>
      </c>
      <c r="K1313" s="311">
        <v>2017</v>
      </c>
      <c r="L1313" s="300" t="s">
        <v>18</v>
      </c>
      <c r="M1313" s="345"/>
      <c r="N1313" s="345"/>
      <c r="O1313" s="345"/>
      <c r="P1313" s="345">
        <v>6</v>
      </c>
      <c r="Q1313" s="311">
        <v>17</v>
      </c>
      <c r="R1313" s="305">
        <f t="shared" si="148"/>
        <v>11.5</v>
      </c>
      <c r="S1313" s="311">
        <v>42</v>
      </c>
      <c r="T1313" s="311">
        <v>21</v>
      </c>
      <c r="U1313" s="317">
        <f t="shared" si="145"/>
        <v>21</v>
      </c>
      <c r="V1313" s="317">
        <f t="shared" si="146"/>
        <v>31.5</v>
      </c>
      <c r="W1313" s="309">
        <f t="shared" si="149"/>
        <v>-20</v>
      </c>
      <c r="X1313" s="318" t="s">
        <v>1550</v>
      </c>
      <c r="Y1313" s="318" t="s">
        <v>1550</v>
      </c>
      <c r="Z1313" s="363" t="s">
        <v>1557</v>
      </c>
      <c r="AA1313" s="331">
        <f t="shared" si="79"/>
        <v>21.226953000000002</v>
      </c>
      <c r="AB1313" s="305">
        <v>21226953</v>
      </c>
      <c r="AC1313" s="305">
        <v>47313711</v>
      </c>
      <c r="AD1313" s="331">
        <f t="shared" si="137"/>
        <v>1.0127980000000001</v>
      </c>
      <c r="AE1313" s="309">
        <f t="shared" si="150"/>
        <v>1012798</v>
      </c>
      <c r="AF1313" s="362">
        <f t="shared" si="153"/>
        <v>0.84907812000000005</v>
      </c>
      <c r="AG1313" s="318"/>
      <c r="AH1313" s="318"/>
      <c r="AI1313" s="364" t="s">
        <v>3623</v>
      </c>
      <c r="AJ1313" s="318"/>
    </row>
    <row r="1314" spans="1:36">
      <c r="A1314" s="352" t="s">
        <v>3824</v>
      </c>
      <c r="B1314" s="305">
        <f t="shared" si="151"/>
        <v>41.087017000000003</v>
      </c>
      <c r="C1314" s="335">
        <f t="shared" si="152"/>
        <v>1.6434806799999999</v>
      </c>
      <c r="D1314" s="294">
        <f t="shared" si="2"/>
        <v>1.6434806799999999</v>
      </c>
      <c r="E1314" s="296">
        <v>25</v>
      </c>
      <c r="F1314" s="331">
        <f t="shared" si="74"/>
        <v>32.187016999999997</v>
      </c>
      <c r="G1314" s="297">
        <f t="shared" si="4"/>
        <v>0.78338656223205483</v>
      </c>
      <c r="H1314" s="296">
        <f t="shared" si="5"/>
        <v>8.9</v>
      </c>
      <c r="I1314" s="362">
        <f t="shared" si="142"/>
        <v>0.21661343776794503</v>
      </c>
      <c r="J1314" s="305">
        <v>41087017</v>
      </c>
      <c r="K1314" s="311">
        <v>2017</v>
      </c>
      <c r="L1314" s="300" t="s">
        <v>18</v>
      </c>
      <c r="M1314" s="345"/>
      <c r="N1314" s="345"/>
      <c r="O1314" s="345"/>
      <c r="P1314" s="345">
        <v>26</v>
      </c>
      <c r="Q1314" s="311">
        <v>37</v>
      </c>
      <c r="R1314" s="305">
        <f t="shared" si="148"/>
        <v>31.5</v>
      </c>
      <c r="S1314" s="311">
        <v>41</v>
      </c>
      <c r="T1314" s="311">
        <v>50</v>
      </c>
      <c r="U1314" s="317">
        <f t="shared" si="145"/>
        <v>-9</v>
      </c>
      <c r="V1314" s="317">
        <f t="shared" si="146"/>
        <v>45.5</v>
      </c>
      <c r="W1314" s="309">
        <f t="shared" si="149"/>
        <v>-14</v>
      </c>
      <c r="X1314" s="318" t="s">
        <v>1550</v>
      </c>
      <c r="Y1314" s="318" t="s">
        <v>1550</v>
      </c>
      <c r="Z1314" s="363" t="s">
        <v>1547</v>
      </c>
      <c r="AA1314" s="331">
        <f t="shared" si="79"/>
        <v>12.201873000000001</v>
      </c>
      <c r="AB1314" s="305">
        <v>12201873</v>
      </c>
      <c r="AC1314" s="305">
        <v>32187017</v>
      </c>
      <c r="AD1314" s="331">
        <f t="shared" si="137"/>
        <v>8.9</v>
      </c>
      <c r="AE1314" s="309">
        <f t="shared" si="150"/>
        <v>8900000</v>
      </c>
      <c r="AF1314" s="362">
        <f t="shared" si="153"/>
        <v>0.48807492000000002</v>
      </c>
      <c r="AG1314" s="318"/>
      <c r="AH1314" s="318"/>
      <c r="AI1314" s="364" t="s">
        <v>3825</v>
      </c>
      <c r="AJ1314" s="318"/>
    </row>
    <row r="1315" spans="1:36">
      <c r="A1315" s="352" t="s">
        <v>4333</v>
      </c>
      <c r="B1315" s="305">
        <f t="shared" si="151"/>
        <v>26.800152000000001</v>
      </c>
      <c r="C1315" s="335">
        <f t="shared" si="152"/>
        <v>1.07200608</v>
      </c>
      <c r="D1315" s="294">
        <f t="shared" si="2"/>
        <v>1.07200608</v>
      </c>
      <c r="E1315" s="296">
        <v>25</v>
      </c>
      <c r="F1315" s="331">
        <f t="shared" si="74"/>
        <v>18.600152000000001</v>
      </c>
      <c r="G1315" s="297">
        <f t="shared" si="4"/>
        <v>0.69403158608951177</v>
      </c>
      <c r="H1315" s="296">
        <f t="shared" si="5"/>
        <v>8.2000000000000011</v>
      </c>
      <c r="I1315" s="362">
        <f t="shared" si="142"/>
        <v>0.30596841391048829</v>
      </c>
      <c r="J1315" s="305">
        <v>26800152</v>
      </c>
      <c r="K1315" s="311">
        <v>2017</v>
      </c>
      <c r="L1315" s="300" t="s">
        <v>18</v>
      </c>
      <c r="M1315" s="345"/>
      <c r="N1315" s="345"/>
      <c r="O1315" s="345"/>
      <c r="P1315" s="345">
        <v>17</v>
      </c>
      <c r="Q1315" s="311">
        <v>28</v>
      </c>
      <c r="R1315" s="305">
        <f t="shared" si="148"/>
        <v>22.5</v>
      </c>
      <c r="S1315" s="311">
        <v>45</v>
      </c>
      <c r="T1315" s="311">
        <v>42</v>
      </c>
      <c r="U1315" s="317">
        <f t="shared" si="145"/>
        <v>3</v>
      </c>
      <c r="V1315" s="317">
        <f t="shared" si="146"/>
        <v>43.5</v>
      </c>
      <c r="W1315" s="309">
        <f t="shared" si="149"/>
        <v>-21</v>
      </c>
      <c r="X1315" s="318" t="s">
        <v>1609</v>
      </c>
      <c r="Y1315" s="318" t="s">
        <v>1842</v>
      </c>
      <c r="Z1315" s="363" t="s">
        <v>1541</v>
      </c>
      <c r="AA1315" s="331">
        <f t="shared" si="79"/>
        <v>7.7228019999999997</v>
      </c>
      <c r="AB1315" s="305">
        <v>7722802</v>
      </c>
      <c r="AC1315" s="305">
        <v>18600152</v>
      </c>
      <c r="AD1315" s="331">
        <f t="shared" si="137"/>
        <v>8.1999999999999993</v>
      </c>
      <c r="AE1315" s="309">
        <f t="shared" si="150"/>
        <v>8200000</v>
      </c>
      <c r="AF1315" s="362">
        <f t="shared" si="153"/>
        <v>0.30891207999999998</v>
      </c>
      <c r="AG1315" s="318"/>
      <c r="AH1315" s="318"/>
      <c r="AI1315" s="364" t="s">
        <v>4334</v>
      </c>
      <c r="AJ1315" s="318"/>
    </row>
    <row r="1316" spans="1:36">
      <c r="A1316" s="352" t="s">
        <v>4442</v>
      </c>
      <c r="B1316" s="305">
        <f t="shared" si="151"/>
        <v>24.121244999999998</v>
      </c>
      <c r="C1316" s="335">
        <f t="shared" si="152"/>
        <v>0.96484979999999998</v>
      </c>
      <c r="D1316" s="294">
        <f t="shared" si="2"/>
        <v>0.96484979999999998</v>
      </c>
      <c r="E1316" s="296">
        <v>25</v>
      </c>
      <c r="F1316" s="331">
        <f t="shared" si="74"/>
        <v>12.786053000000001</v>
      </c>
      <c r="G1316" s="297">
        <f t="shared" si="4"/>
        <v>0.53007433903183698</v>
      </c>
      <c r="H1316" s="296">
        <f t="shared" si="5"/>
        <v>11.335191999999999</v>
      </c>
      <c r="I1316" s="362">
        <f t="shared" si="142"/>
        <v>0.46992566096816313</v>
      </c>
      <c r="J1316" s="305">
        <v>24121245</v>
      </c>
      <c r="K1316" s="311">
        <v>2017</v>
      </c>
      <c r="L1316" s="300" t="s">
        <v>18</v>
      </c>
      <c r="M1316" s="345"/>
      <c r="N1316" s="345"/>
      <c r="O1316" s="345"/>
      <c r="P1316" s="345">
        <v>83</v>
      </c>
      <c r="Q1316" s="311">
        <v>66</v>
      </c>
      <c r="R1316" s="305">
        <f t="shared" si="148"/>
        <v>74.5</v>
      </c>
      <c r="S1316" s="305">
        <v>82</v>
      </c>
      <c r="T1316" s="311">
        <v>73</v>
      </c>
      <c r="U1316" s="309">
        <f t="shared" si="145"/>
        <v>9</v>
      </c>
      <c r="V1316" s="337">
        <f t="shared" si="146"/>
        <v>77.5</v>
      </c>
      <c r="W1316" s="309">
        <f t="shared" si="149"/>
        <v>-3</v>
      </c>
      <c r="X1316" s="318" t="s">
        <v>1572</v>
      </c>
      <c r="Y1316" s="318" t="s">
        <v>1572</v>
      </c>
      <c r="Z1316" s="319" t="s">
        <v>1536</v>
      </c>
      <c r="AA1316" s="331">
        <f t="shared" si="79"/>
        <v>3.404102</v>
      </c>
      <c r="AB1316" s="305">
        <v>3404102</v>
      </c>
      <c r="AC1316" s="305">
        <v>12786053</v>
      </c>
      <c r="AD1316" s="331">
        <f t="shared" si="137"/>
        <v>11.335191999999999</v>
      </c>
      <c r="AE1316" s="309">
        <f t="shared" si="150"/>
        <v>11335192</v>
      </c>
      <c r="AF1316" s="362">
        <f t="shared" si="153"/>
        <v>0.13616407999999999</v>
      </c>
      <c r="AG1316" s="318"/>
      <c r="AH1316" s="318"/>
      <c r="AI1316" s="364" t="s">
        <v>4443</v>
      </c>
      <c r="AJ1316" s="318"/>
    </row>
    <row r="1317" spans="1:36">
      <c r="A1317" s="352" t="s">
        <v>4712</v>
      </c>
      <c r="B1317" s="305">
        <f t="shared" si="151"/>
        <v>12.626314000000001</v>
      </c>
      <c r="C1317" s="335">
        <f t="shared" si="152"/>
        <v>0.50505255999999998</v>
      </c>
      <c r="D1317" s="294">
        <f t="shared" si="2"/>
        <v>0.50505255999999998</v>
      </c>
      <c r="E1317" s="296">
        <v>25</v>
      </c>
      <c r="F1317" s="331">
        <f t="shared" si="74"/>
        <v>12.626314000000001</v>
      </c>
      <c r="G1317" s="297">
        <f t="shared" si="4"/>
        <v>1</v>
      </c>
      <c r="H1317" s="296">
        <f t="shared" si="5"/>
        <v>0</v>
      </c>
      <c r="I1317" s="362">
        <f t="shared" si="142"/>
        <v>0</v>
      </c>
      <c r="J1317" s="305">
        <v>12626314</v>
      </c>
      <c r="K1317" s="311">
        <v>2017</v>
      </c>
      <c r="L1317" s="300" t="s">
        <v>18</v>
      </c>
      <c r="M1317" s="345"/>
      <c r="N1317" s="345"/>
      <c r="O1317" s="345"/>
      <c r="P1317" s="345">
        <v>86</v>
      </c>
      <c r="Q1317" s="311">
        <v>73</v>
      </c>
      <c r="R1317" s="305">
        <f t="shared" si="148"/>
        <v>79.5</v>
      </c>
      <c r="S1317" s="311">
        <v>76</v>
      </c>
      <c r="T1317" s="311">
        <v>59</v>
      </c>
      <c r="U1317" s="337">
        <f t="shared" si="145"/>
        <v>17</v>
      </c>
      <c r="V1317" s="337">
        <f t="shared" si="146"/>
        <v>67.5</v>
      </c>
      <c r="W1317" s="309">
        <f t="shared" si="149"/>
        <v>12</v>
      </c>
      <c r="X1317" s="313" t="s">
        <v>1572</v>
      </c>
      <c r="Y1317" s="318" t="s">
        <v>4713</v>
      </c>
      <c r="Z1317" s="319" t="s">
        <v>1536</v>
      </c>
      <c r="AA1317" s="331">
        <f t="shared" si="79"/>
        <v>0.51833200000000001</v>
      </c>
      <c r="AB1317" s="305">
        <v>518332</v>
      </c>
      <c r="AC1317" s="305">
        <v>12626314</v>
      </c>
      <c r="AD1317" s="331">
        <f t="shared" si="137"/>
        <v>0</v>
      </c>
      <c r="AE1317" s="309">
        <f t="shared" si="150"/>
        <v>0</v>
      </c>
      <c r="AF1317" s="362">
        <f t="shared" si="153"/>
        <v>2.073328E-2</v>
      </c>
      <c r="AG1317" s="318"/>
      <c r="AH1317" s="318"/>
      <c r="AI1317" s="364" t="s">
        <v>4714</v>
      </c>
      <c r="AJ1317" s="318"/>
    </row>
    <row r="1318" spans="1:36">
      <c r="A1318" s="352" t="s">
        <v>4877</v>
      </c>
      <c r="B1318" s="305">
        <f t="shared" si="151"/>
        <v>5.7751780000000004</v>
      </c>
      <c r="C1318" s="335">
        <f t="shared" si="152"/>
        <v>0.23100712000000001</v>
      </c>
      <c r="D1318" s="294">
        <f t="shared" si="2"/>
        <v>0.23100712000000001</v>
      </c>
      <c r="E1318" s="296">
        <v>25</v>
      </c>
      <c r="F1318" s="331">
        <f t="shared" si="74"/>
        <v>5.7751780000000004</v>
      </c>
      <c r="G1318" s="297">
        <f t="shared" si="4"/>
        <v>1</v>
      </c>
      <c r="H1318" s="296">
        <f t="shared" si="5"/>
        <v>0</v>
      </c>
      <c r="I1318" s="362">
        <f t="shared" si="142"/>
        <v>0</v>
      </c>
      <c r="J1318" s="305">
        <v>5775178</v>
      </c>
      <c r="K1318" s="311">
        <v>2017</v>
      </c>
      <c r="L1318" s="300" t="s">
        <v>18</v>
      </c>
      <c r="M1318" s="345"/>
      <c r="N1318" s="345"/>
      <c r="O1318" s="345"/>
      <c r="P1318" s="345">
        <v>28</v>
      </c>
      <c r="Q1318" s="311">
        <v>42</v>
      </c>
      <c r="R1318" s="305">
        <f t="shared" si="148"/>
        <v>35</v>
      </c>
      <c r="S1318" s="305">
        <v>24</v>
      </c>
      <c r="T1318" s="311">
        <v>36</v>
      </c>
      <c r="U1318" s="309">
        <f t="shared" si="145"/>
        <v>-12</v>
      </c>
      <c r="V1318" s="337">
        <f t="shared" si="146"/>
        <v>30</v>
      </c>
      <c r="W1318" s="309">
        <f t="shared" si="149"/>
        <v>5</v>
      </c>
      <c r="X1318" s="318" t="s">
        <v>1990</v>
      </c>
      <c r="Y1318" s="318" t="s">
        <v>2589</v>
      </c>
      <c r="Z1318" s="363" t="s">
        <v>1547</v>
      </c>
      <c r="AA1318" s="331">
        <f t="shared" si="79"/>
        <v>2.840246</v>
      </c>
      <c r="AB1318" s="305">
        <v>2840246</v>
      </c>
      <c r="AC1318" s="305">
        <v>5775178</v>
      </c>
      <c r="AD1318" s="331">
        <f t="shared" si="137"/>
        <v>0</v>
      </c>
      <c r="AE1318" s="309">
        <f t="shared" si="150"/>
        <v>0</v>
      </c>
      <c r="AF1318" s="362">
        <f t="shared" si="153"/>
        <v>0.11360984</v>
      </c>
      <c r="AG1318" s="318"/>
      <c r="AH1318" s="318"/>
      <c r="AI1318" s="364" t="s">
        <v>4878</v>
      </c>
      <c r="AJ1318" s="318"/>
    </row>
    <row r="1319" spans="1:36">
      <c r="A1319" s="344" t="s">
        <v>2444</v>
      </c>
      <c r="B1319" s="305">
        <f t="shared" si="151"/>
        <v>115.285639</v>
      </c>
      <c r="C1319" s="335">
        <f t="shared" si="152"/>
        <v>4.1173442500000004</v>
      </c>
      <c r="D1319" s="294">
        <f t="shared" si="2"/>
        <v>4.1173442500000004</v>
      </c>
      <c r="E1319" s="296">
        <v>28</v>
      </c>
      <c r="F1319" s="331">
        <f t="shared" si="74"/>
        <v>69.585639</v>
      </c>
      <c r="G1319" s="297">
        <f t="shared" si="4"/>
        <v>0.60359329751383861</v>
      </c>
      <c r="H1319" s="296">
        <f t="shared" si="5"/>
        <v>45.699999999999996</v>
      </c>
      <c r="I1319" s="362">
        <f t="shared" si="142"/>
        <v>0.39640670248616133</v>
      </c>
      <c r="J1319" s="305">
        <v>115285639</v>
      </c>
      <c r="K1319" s="311">
        <v>2017</v>
      </c>
      <c r="L1319" s="300" t="s">
        <v>18</v>
      </c>
      <c r="M1319" s="345"/>
      <c r="N1319" s="345"/>
      <c r="O1319" s="345"/>
      <c r="P1319" s="345">
        <v>28</v>
      </c>
      <c r="Q1319" s="311">
        <v>42</v>
      </c>
      <c r="R1319" s="305">
        <f t="shared" si="148"/>
        <v>35</v>
      </c>
      <c r="S1319" s="311">
        <v>50</v>
      </c>
      <c r="T1319" s="311">
        <v>48</v>
      </c>
      <c r="U1319" s="337">
        <f t="shared" si="145"/>
        <v>2</v>
      </c>
      <c r="V1319" s="337">
        <f t="shared" si="146"/>
        <v>49</v>
      </c>
      <c r="W1319" s="309">
        <f t="shared" si="149"/>
        <v>-14</v>
      </c>
      <c r="X1319" s="318" t="s">
        <v>1550</v>
      </c>
      <c r="Y1319" s="318" t="s">
        <v>1550</v>
      </c>
      <c r="Z1319" s="363" t="s">
        <v>1557</v>
      </c>
      <c r="AA1319" s="331">
        <f t="shared" si="79"/>
        <v>16.759160999999999</v>
      </c>
      <c r="AB1319" s="305">
        <v>16759161</v>
      </c>
      <c r="AC1319" s="305">
        <v>69585639</v>
      </c>
      <c r="AD1319" s="331">
        <f t="shared" si="137"/>
        <v>45.7</v>
      </c>
      <c r="AE1319" s="309">
        <f t="shared" si="150"/>
        <v>45700000</v>
      </c>
      <c r="AF1319" s="362">
        <f t="shared" si="153"/>
        <v>0.5985414642857142</v>
      </c>
      <c r="AG1319" s="318"/>
      <c r="AH1319" s="318"/>
      <c r="AI1319" s="364" t="s">
        <v>2445</v>
      </c>
      <c r="AJ1319" s="318"/>
    </row>
    <row r="1320" spans="1:36">
      <c r="A1320" s="352" t="s">
        <v>3846</v>
      </c>
      <c r="B1320" s="305">
        <f t="shared" si="151"/>
        <v>47.230978999999998</v>
      </c>
      <c r="C1320" s="335">
        <f t="shared" si="152"/>
        <v>1.628654448275862</v>
      </c>
      <c r="D1320" s="294">
        <f t="shared" si="2"/>
        <v>1.628654448275862</v>
      </c>
      <c r="E1320" s="296">
        <v>29</v>
      </c>
      <c r="F1320" s="331">
        <f t="shared" si="74"/>
        <v>27.780977</v>
      </c>
      <c r="G1320" s="297">
        <f t="shared" si="4"/>
        <v>0.58819396904730692</v>
      </c>
      <c r="H1320" s="296">
        <f t="shared" si="5"/>
        <v>19.450001999999998</v>
      </c>
      <c r="I1320" s="362">
        <f t="shared" si="142"/>
        <v>0.41180603095269314</v>
      </c>
      <c r="J1320" s="305">
        <v>47230979</v>
      </c>
      <c r="K1320" s="311">
        <v>2017</v>
      </c>
      <c r="L1320" s="300" t="s">
        <v>18</v>
      </c>
      <c r="M1320" s="345"/>
      <c r="N1320" s="345"/>
      <c r="O1320" s="345"/>
      <c r="P1320" s="345">
        <v>93</v>
      </c>
      <c r="Q1320" s="311">
        <v>78</v>
      </c>
      <c r="R1320" s="305">
        <f t="shared" si="148"/>
        <v>85.5</v>
      </c>
      <c r="S1320" s="311">
        <v>76</v>
      </c>
      <c r="T1320" s="311">
        <v>68</v>
      </c>
      <c r="U1320" s="337">
        <f t="shared" si="145"/>
        <v>8</v>
      </c>
      <c r="V1320" s="337">
        <f t="shared" si="146"/>
        <v>72</v>
      </c>
      <c r="W1320" s="309">
        <f t="shared" si="149"/>
        <v>13.5</v>
      </c>
      <c r="X1320" s="318" t="s">
        <v>1609</v>
      </c>
      <c r="Y1320" s="318" t="s">
        <v>1842</v>
      </c>
      <c r="Z1320" s="363" t="s">
        <v>1547</v>
      </c>
      <c r="AA1320" s="331">
        <f t="shared" si="79"/>
        <v>7.6000360000000002</v>
      </c>
      <c r="AB1320" s="305">
        <v>7600036</v>
      </c>
      <c r="AC1320" s="305">
        <v>27780977</v>
      </c>
      <c r="AD1320" s="331">
        <f t="shared" si="137"/>
        <v>19.450002000000001</v>
      </c>
      <c r="AE1320" s="309">
        <f t="shared" si="150"/>
        <v>19450002</v>
      </c>
      <c r="AF1320" s="362">
        <f t="shared" si="153"/>
        <v>0.26207020689655175</v>
      </c>
      <c r="AG1320" s="318"/>
      <c r="AH1320" s="318"/>
      <c r="AI1320" s="364" t="s">
        <v>3847</v>
      </c>
      <c r="AJ1320" s="318"/>
    </row>
    <row r="1321" spans="1:36">
      <c r="A1321" s="344" t="s">
        <v>2105</v>
      </c>
      <c r="B1321" s="305">
        <f t="shared" si="151"/>
        <v>176.58670100000001</v>
      </c>
      <c r="C1321" s="335">
        <f t="shared" si="152"/>
        <v>5.886223366666667</v>
      </c>
      <c r="D1321" s="294">
        <f t="shared" si="2"/>
        <v>5.886223366666667</v>
      </c>
      <c r="E1321" s="296">
        <v>30</v>
      </c>
      <c r="F1321" s="331">
        <f t="shared" si="74"/>
        <v>75.468582999999995</v>
      </c>
      <c r="G1321" s="297">
        <f t="shared" si="4"/>
        <v>0.42737410333069187</v>
      </c>
      <c r="H1321" s="296">
        <f t="shared" si="5"/>
        <v>101.11811800000001</v>
      </c>
      <c r="I1321" s="362">
        <f t="shared" si="142"/>
        <v>0.57262589666930808</v>
      </c>
      <c r="J1321" s="305">
        <v>176586701</v>
      </c>
      <c r="K1321" s="311">
        <v>2017</v>
      </c>
      <c r="L1321" s="300" t="s">
        <v>18</v>
      </c>
      <c r="M1321" s="345"/>
      <c r="N1321" s="345"/>
      <c r="O1321" s="345"/>
      <c r="P1321" s="345">
        <v>40</v>
      </c>
      <c r="Q1321" s="311">
        <v>47</v>
      </c>
      <c r="R1321" s="305">
        <f t="shared" si="148"/>
        <v>43.5</v>
      </c>
      <c r="S1321" s="311">
        <v>69</v>
      </c>
      <c r="T1321" s="311">
        <v>64</v>
      </c>
      <c r="U1321" s="317">
        <f t="shared" si="145"/>
        <v>5</v>
      </c>
      <c r="V1321" s="317">
        <f t="shared" si="146"/>
        <v>66.5</v>
      </c>
      <c r="W1321" s="309">
        <f t="shared" si="149"/>
        <v>-23</v>
      </c>
      <c r="X1321" s="318" t="s">
        <v>1609</v>
      </c>
      <c r="Y1321" s="318" t="s">
        <v>1842</v>
      </c>
      <c r="Z1321" s="363" t="s">
        <v>1547</v>
      </c>
      <c r="AA1321" s="331">
        <f t="shared" si="79"/>
        <v>21.384504</v>
      </c>
      <c r="AB1321" s="305">
        <v>21384504</v>
      </c>
      <c r="AC1321" s="305">
        <v>75468583</v>
      </c>
      <c r="AD1321" s="331">
        <f t="shared" si="137"/>
        <v>101.118118</v>
      </c>
      <c r="AE1321" s="309">
        <f t="shared" si="150"/>
        <v>101118118</v>
      </c>
      <c r="AF1321" s="362">
        <f t="shared" si="153"/>
        <v>0.71281680000000003</v>
      </c>
      <c r="AG1321" s="318"/>
      <c r="AH1321" s="318"/>
      <c r="AI1321" s="364" t="s">
        <v>2106</v>
      </c>
      <c r="AJ1321" s="318"/>
    </row>
    <row r="1322" spans="1:36">
      <c r="A1322" s="352" t="s">
        <v>2644</v>
      </c>
      <c r="B1322" s="305">
        <f t="shared" si="151"/>
        <v>106.055487</v>
      </c>
      <c r="C1322" s="335">
        <f t="shared" si="152"/>
        <v>3.5351829000000001</v>
      </c>
      <c r="D1322" s="294">
        <f t="shared" si="2"/>
        <v>3.5351829000000001</v>
      </c>
      <c r="E1322" s="296">
        <v>30</v>
      </c>
      <c r="F1322" s="331">
        <f t="shared" si="74"/>
        <v>21.858070000000001</v>
      </c>
      <c r="G1322" s="297">
        <f t="shared" si="4"/>
        <v>0.20610032180607499</v>
      </c>
      <c r="H1322" s="296">
        <f t="shared" si="5"/>
        <v>84.197417000000002</v>
      </c>
      <c r="I1322" s="362">
        <f t="shared" si="142"/>
        <v>0.79389967819392504</v>
      </c>
      <c r="J1322" s="305">
        <v>106055487</v>
      </c>
      <c r="K1322" s="311">
        <v>2017</v>
      </c>
      <c r="L1322" s="300" t="s">
        <v>18</v>
      </c>
      <c r="M1322" s="345"/>
      <c r="N1322" s="345"/>
      <c r="O1322" s="345"/>
      <c r="P1322" s="345">
        <v>37</v>
      </c>
      <c r="Q1322" s="311">
        <v>48</v>
      </c>
      <c r="R1322" s="305">
        <f t="shared" si="148"/>
        <v>42.5</v>
      </c>
      <c r="S1322" s="311">
        <v>63</v>
      </c>
      <c r="T1322" s="311">
        <v>64</v>
      </c>
      <c r="U1322" s="317">
        <f t="shared" si="145"/>
        <v>-1</v>
      </c>
      <c r="V1322" s="317">
        <f t="shared" si="146"/>
        <v>63.5</v>
      </c>
      <c r="W1322" s="309">
        <f t="shared" si="149"/>
        <v>-21</v>
      </c>
      <c r="X1322" s="318" t="s">
        <v>1601</v>
      </c>
      <c r="Y1322" s="318" t="s">
        <v>1601</v>
      </c>
      <c r="Z1322" s="363" t="s">
        <v>1547</v>
      </c>
      <c r="AA1322" s="331">
        <f t="shared" si="79"/>
        <v>4.7300380000000004</v>
      </c>
      <c r="AB1322" s="305">
        <v>4730038</v>
      </c>
      <c r="AC1322" s="305">
        <v>21858070</v>
      </c>
      <c r="AD1322" s="331">
        <f t="shared" si="137"/>
        <v>84.197417000000002</v>
      </c>
      <c r="AE1322" s="309">
        <f t="shared" si="150"/>
        <v>84197417</v>
      </c>
      <c r="AF1322" s="362">
        <f t="shared" si="153"/>
        <v>0.15766793333333334</v>
      </c>
      <c r="AG1322" s="318"/>
      <c r="AH1322" s="318"/>
      <c r="AI1322" s="364" t="s">
        <v>2645</v>
      </c>
      <c r="AJ1322" s="318"/>
    </row>
    <row r="1323" spans="1:36">
      <c r="A1323" s="352" t="s">
        <v>2821</v>
      </c>
      <c r="B1323" s="305">
        <f t="shared" si="151"/>
        <v>95.673924999999997</v>
      </c>
      <c r="C1323" s="335">
        <f t="shared" si="152"/>
        <v>3.1891308333333335</v>
      </c>
      <c r="D1323" s="294">
        <f t="shared" si="2"/>
        <v>3.1891308333333335</v>
      </c>
      <c r="E1323" s="296">
        <v>30</v>
      </c>
      <c r="F1323" s="331">
        <f t="shared" si="74"/>
        <v>51.573925000000003</v>
      </c>
      <c r="G1323" s="297">
        <f t="shared" si="4"/>
        <v>0.53905936230796436</v>
      </c>
      <c r="H1323" s="296">
        <f t="shared" si="5"/>
        <v>44.1</v>
      </c>
      <c r="I1323" s="362">
        <f t="shared" si="142"/>
        <v>0.46094063769203575</v>
      </c>
      <c r="J1323" s="305">
        <v>95673925</v>
      </c>
      <c r="K1323" s="311">
        <v>2017</v>
      </c>
      <c r="L1323" s="300" t="s">
        <v>18</v>
      </c>
      <c r="M1323" s="345"/>
      <c r="N1323" s="345"/>
      <c r="O1323" s="345"/>
      <c r="P1323" s="345">
        <v>76</v>
      </c>
      <c r="Q1323" s="311">
        <v>63</v>
      </c>
      <c r="R1323" s="305">
        <f t="shared" si="148"/>
        <v>69.5</v>
      </c>
      <c r="S1323" s="311">
        <v>65</v>
      </c>
      <c r="T1323" s="311">
        <v>66</v>
      </c>
      <c r="U1323" s="337">
        <f t="shared" si="145"/>
        <v>-1</v>
      </c>
      <c r="V1323" s="337">
        <f t="shared" si="146"/>
        <v>65.5</v>
      </c>
      <c r="W1323" s="309">
        <f t="shared" si="149"/>
        <v>4</v>
      </c>
      <c r="X1323" s="319" t="s">
        <v>1534</v>
      </c>
      <c r="Y1323" s="318" t="s">
        <v>1534</v>
      </c>
      <c r="Z1323" s="363" t="s">
        <v>1541</v>
      </c>
      <c r="AA1323" s="331">
        <f t="shared" si="79"/>
        <v>18.28642</v>
      </c>
      <c r="AB1323" s="305">
        <v>18286420</v>
      </c>
      <c r="AC1323" s="305">
        <v>51573925</v>
      </c>
      <c r="AD1323" s="331">
        <f t="shared" si="137"/>
        <v>44.1</v>
      </c>
      <c r="AE1323" s="309">
        <f t="shared" si="150"/>
        <v>44100000</v>
      </c>
      <c r="AF1323" s="362">
        <f t="shared" si="153"/>
        <v>0.60954733333333333</v>
      </c>
      <c r="AG1323" s="318"/>
      <c r="AH1323" s="318"/>
      <c r="AI1323" s="364" t="s">
        <v>2822</v>
      </c>
      <c r="AJ1323" s="318"/>
    </row>
    <row r="1324" spans="1:36">
      <c r="A1324" s="352" t="s">
        <v>3979</v>
      </c>
      <c r="B1324" s="305">
        <f t="shared" si="151"/>
        <v>44.516998999999998</v>
      </c>
      <c r="C1324" s="335">
        <f t="shared" si="152"/>
        <v>1.4838999666666666</v>
      </c>
      <c r="D1324" s="294">
        <f t="shared" si="2"/>
        <v>1.4838999666666666</v>
      </c>
      <c r="E1324" s="296">
        <v>30</v>
      </c>
      <c r="F1324" s="331">
        <f t="shared" si="74"/>
        <v>17.800004000000001</v>
      </c>
      <c r="G1324" s="297">
        <f t="shared" si="4"/>
        <v>0.39984734820062784</v>
      </c>
      <c r="H1324" s="296">
        <f t="shared" si="5"/>
        <v>26.716994999999997</v>
      </c>
      <c r="I1324" s="362">
        <f t="shared" si="142"/>
        <v>0.60015265179937216</v>
      </c>
      <c r="J1324" s="305">
        <v>44516999</v>
      </c>
      <c r="K1324" s="311">
        <v>2017</v>
      </c>
      <c r="L1324" s="300" t="s">
        <v>18</v>
      </c>
      <c r="M1324" s="345"/>
      <c r="N1324" s="345"/>
      <c r="O1324" s="345"/>
      <c r="P1324" s="345">
        <v>68</v>
      </c>
      <c r="Q1324" s="311">
        <v>74</v>
      </c>
      <c r="R1324" s="305">
        <f t="shared" si="148"/>
        <v>71</v>
      </c>
      <c r="S1324" s="311">
        <v>50</v>
      </c>
      <c r="T1324" s="311">
        <v>69</v>
      </c>
      <c r="U1324" s="317">
        <f t="shared" si="145"/>
        <v>-19</v>
      </c>
      <c r="V1324" s="317">
        <f t="shared" si="146"/>
        <v>59.5</v>
      </c>
      <c r="W1324" s="309">
        <f t="shared" si="149"/>
        <v>11.5</v>
      </c>
      <c r="X1324" s="318" t="s">
        <v>1572</v>
      </c>
      <c r="Y1324" s="318" t="s">
        <v>1572</v>
      </c>
      <c r="Z1324" s="363" t="s">
        <v>1547</v>
      </c>
      <c r="AA1324" s="331">
        <f t="shared" si="79"/>
        <v>7.5346729999999997</v>
      </c>
      <c r="AB1324" s="305">
        <v>7534673</v>
      </c>
      <c r="AC1324" s="305">
        <v>17800004</v>
      </c>
      <c r="AD1324" s="331">
        <f t="shared" si="137"/>
        <v>26.716995000000001</v>
      </c>
      <c r="AE1324" s="309">
        <f t="shared" si="150"/>
        <v>26716995</v>
      </c>
      <c r="AF1324" s="362">
        <f t="shared" si="153"/>
        <v>0.25115576666666667</v>
      </c>
      <c r="AG1324" s="318"/>
      <c r="AH1324" s="318"/>
      <c r="AI1324" s="364" t="s">
        <v>3980</v>
      </c>
      <c r="AJ1324" s="318"/>
    </row>
    <row r="1325" spans="1:36">
      <c r="A1325" s="352" t="s">
        <v>4310</v>
      </c>
      <c r="B1325" s="305">
        <f t="shared" si="151"/>
        <v>32.760325999999999</v>
      </c>
      <c r="C1325" s="335">
        <f t="shared" si="152"/>
        <v>1.0920108666666666</v>
      </c>
      <c r="D1325" s="294">
        <f t="shared" si="2"/>
        <v>1.0920108666666666</v>
      </c>
      <c r="E1325" s="296">
        <v>30</v>
      </c>
      <c r="F1325" s="331">
        <f t="shared" si="74"/>
        <v>20.783704</v>
      </c>
      <c r="G1325" s="297">
        <f t="shared" si="4"/>
        <v>0.63441688583929234</v>
      </c>
      <c r="H1325" s="296">
        <f t="shared" si="5"/>
        <v>11.976621999999999</v>
      </c>
      <c r="I1325" s="362">
        <f t="shared" si="142"/>
        <v>0.36558311416070766</v>
      </c>
      <c r="J1325" s="305">
        <v>32760326</v>
      </c>
      <c r="K1325" s="311">
        <v>2017</v>
      </c>
      <c r="L1325" s="300" t="s">
        <v>18</v>
      </c>
      <c r="M1325" s="345"/>
      <c r="N1325" s="345"/>
      <c r="O1325" s="345"/>
      <c r="P1325" s="345">
        <v>23</v>
      </c>
      <c r="Q1325" s="311">
        <v>34</v>
      </c>
      <c r="R1325" s="305">
        <f t="shared" si="148"/>
        <v>28.5</v>
      </c>
      <c r="S1325" s="311">
        <v>38</v>
      </c>
      <c r="T1325" s="311">
        <v>43</v>
      </c>
      <c r="U1325" s="317">
        <f t="shared" si="145"/>
        <v>-5</v>
      </c>
      <c r="V1325" s="317">
        <f t="shared" si="146"/>
        <v>40.5</v>
      </c>
      <c r="W1325" s="309">
        <f t="shared" si="149"/>
        <v>-12</v>
      </c>
      <c r="X1325" s="318" t="s">
        <v>1990</v>
      </c>
      <c r="Y1325" s="318" t="s">
        <v>2050</v>
      </c>
      <c r="Z1325" s="304" t="s">
        <v>1574</v>
      </c>
      <c r="AA1325" s="331">
        <f t="shared" si="79"/>
        <v>8.3441279999999995</v>
      </c>
      <c r="AB1325" s="305">
        <v>8344128</v>
      </c>
      <c r="AC1325" s="305">
        <v>20783704</v>
      </c>
      <c r="AD1325" s="331">
        <f t="shared" si="137"/>
        <v>11.976622000000001</v>
      </c>
      <c r="AE1325" s="309">
        <f t="shared" si="150"/>
        <v>11976622</v>
      </c>
      <c r="AF1325" s="362">
        <f t="shared" si="153"/>
        <v>0.27813759999999998</v>
      </c>
      <c r="AG1325" s="318"/>
      <c r="AH1325" s="318"/>
      <c r="AI1325" s="364" t="s">
        <v>4311</v>
      </c>
      <c r="AJ1325" s="318"/>
    </row>
    <row r="1326" spans="1:36">
      <c r="A1326" s="352" t="s">
        <v>4723</v>
      </c>
      <c r="B1326" s="305">
        <f t="shared" si="151"/>
        <v>14.793385000000001</v>
      </c>
      <c r="C1326" s="335">
        <f t="shared" si="152"/>
        <v>0.49311283333333333</v>
      </c>
      <c r="D1326" s="294">
        <f t="shared" si="2"/>
        <v>0.49311283333333333</v>
      </c>
      <c r="E1326" s="296">
        <v>30</v>
      </c>
      <c r="F1326" s="331">
        <f t="shared" si="74"/>
        <v>7.885294</v>
      </c>
      <c r="G1326" s="297">
        <f t="shared" si="4"/>
        <v>0.53302837721048968</v>
      </c>
      <c r="H1326" s="296">
        <f t="shared" si="5"/>
        <v>6.9080910000000006</v>
      </c>
      <c r="I1326" s="362">
        <f t="shared" si="142"/>
        <v>0.46697162278951032</v>
      </c>
      <c r="J1326" s="305">
        <v>14793385</v>
      </c>
      <c r="K1326" s="311">
        <v>2017</v>
      </c>
      <c r="L1326" s="300" t="s">
        <v>18</v>
      </c>
      <c r="M1326" s="345"/>
      <c r="N1326" s="345"/>
      <c r="O1326" s="345"/>
      <c r="P1326" s="345">
        <v>16</v>
      </c>
      <c r="Q1326" s="311">
        <v>33</v>
      </c>
      <c r="R1326" s="305">
        <f t="shared" si="148"/>
        <v>24.5</v>
      </c>
      <c r="S1326" s="305">
        <v>55</v>
      </c>
      <c r="T1326" s="311">
        <v>44</v>
      </c>
      <c r="U1326" s="309">
        <f t="shared" si="145"/>
        <v>11</v>
      </c>
      <c r="V1326" s="337">
        <f t="shared" si="146"/>
        <v>49.5</v>
      </c>
      <c r="W1326" s="309">
        <f t="shared" si="149"/>
        <v>-25</v>
      </c>
      <c r="X1326" s="304" t="s">
        <v>1636</v>
      </c>
      <c r="Y1326" s="318" t="s">
        <v>4724</v>
      </c>
      <c r="Z1326" s="363" t="s">
        <v>1547</v>
      </c>
      <c r="AA1326" s="331">
        <f t="shared" si="79"/>
        <v>3.7755960000000002</v>
      </c>
      <c r="AB1326" s="305">
        <v>3775596</v>
      </c>
      <c r="AC1326" s="305">
        <v>7885294</v>
      </c>
      <c r="AD1326" s="331">
        <f t="shared" si="137"/>
        <v>6.9080909999999998</v>
      </c>
      <c r="AE1326" s="309">
        <f t="shared" si="150"/>
        <v>6908091</v>
      </c>
      <c r="AF1326" s="362">
        <f t="shared" si="153"/>
        <v>0.1258532</v>
      </c>
      <c r="AG1326" s="318"/>
      <c r="AH1326" s="318"/>
      <c r="AI1326" s="364" t="s">
        <v>4725</v>
      </c>
      <c r="AJ1326" s="318"/>
    </row>
    <row r="1327" spans="1:36">
      <c r="A1327" s="352" t="s">
        <v>4839</v>
      </c>
      <c r="B1327" s="305">
        <f t="shared" si="151"/>
        <v>8.5804100000000005</v>
      </c>
      <c r="C1327" s="335">
        <f t="shared" si="152"/>
        <v>0.28601366666666667</v>
      </c>
      <c r="D1327" s="294">
        <f t="shared" si="2"/>
        <v>0.28601366666666667</v>
      </c>
      <c r="E1327" s="296">
        <v>30</v>
      </c>
      <c r="F1327" s="331">
        <f t="shared" si="74"/>
        <v>8.5804100000000005</v>
      </c>
      <c r="G1327" s="297">
        <f t="shared" si="4"/>
        <v>1</v>
      </c>
      <c r="H1327" s="296">
        <f t="shared" si="5"/>
        <v>0</v>
      </c>
      <c r="I1327" s="362">
        <f t="shared" si="142"/>
        <v>0</v>
      </c>
      <c r="J1327" s="305">
        <v>8580410</v>
      </c>
      <c r="K1327" s="311">
        <v>2017</v>
      </c>
      <c r="L1327" s="300" t="s">
        <v>18</v>
      </c>
      <c r="M1327" s="345"/>
      <c r="N1327" s="345"/>
      <c r="O1327" s="345"/>
      <c r="P1327" s="345">
        <v>87</v>
      </c>
      <c r="Q1327" s="311">
        <v>78</v>
      </c>
      <c r="R1327" s="305">
        <f t="shared" si="148"/>
        <v>82.5</v>
      </c>
      <c r="S1327" s="311">
        <v>57</v>
      </c>
      <c r="T1327" s="311">
        <v>69</v>
      </c>
      <c r="U1327" s="317">
        <f t="shared" si="145"/>
        <v>-12</v>
      </c>
      <c r="V1327" s="317">
        <f t="shared" si="146"/>
        <v>63</v>
      </c>
      <c r="W1327" s="309">
        <f t="shared" si="149"/>
        <v>19.5</v>
      </c>
      <c r="X1327" s="318" t="s">
        <v>1609</v>
      </c>
      <c r="Y1327" s="318" t="s">
        <v>2061</v>
      </c>
      <c r="Z1327" s="319" t="s">
        <v>1584</v>
      </c>
      <c r="AA1327" s="331">
        <f t="shared" si="79"/>
        <v>0.110175</v>
      </c>
      <c r="AB1327" s="305">
        <v>110175</v>
      </c>
      <c r="AC1327" s="305">
        <v>8580410</v>
      </c>
      <c r="AD1327" s="331">
        <f t="shared" si="137"/>
        <v>0</v>
      </c>
      <c r="AE1327" s="309">
        <f t="shared" si="150"/>
        <v>0</v>
      </c>
      <c r="AF1327" s="362">
        <f t="shared" si="153"/>
        <v>3.6725E-3</v>
      </c>
      <c r="AG1327" s="318"/>
      <c r="AH1327" s="318"/>
      <c r="AI1327" s="364" t="s">
        <v>4840</v>
      </c>
      <c r="AJ1327" s="318"/>
    </row>
    <row r="1328" spans="1:36">
      <c r="A1328" s="352" t="s">
        <v>4890</v>
      </c>
      <c r="B1328" s="305">
        <f t="shared" si="151"/>
        <v>5.9899269999999998</v>
      </c>
      <c r="C1328" s="335">
        <f t="shared" si="152"/>
        <v>0.19966423333333333</v>
      </c>
      <c r="D1328" s="294">
        <f t="shared" si="2"/>
        <v>0.19966423333333333</v>
      </c>
      <c r="E1328" s="296">
        <v>30</v>
      </c>
      <c r="F1328" s="331">
        <f t="shared" si="74"/>
        <v>4.2111289999999997</v>
      </c>
      <c r="G1328" s="297">
        <f t="shared" si="4"/>
        <v>0.70303511211405412</v>
      </c>
      <c r="H1328" s="296">
        <f t="shared" si="5"/>
        <v>1.7787980000000001</v>
      </c>
      <c r="I1328" s="362">
        <f t="shared" si="142"/>
        <v>0.29696488788594588</v>
      </c>
      <c r="J1328" s="305">
        <v>5989927</v>
      </c>
      <c r="K1328" s="311">
        <v>2017</v>
      </c>
      <c r="L1328" s="300" t="s">
        <v>18</v>
      </c>
      <c r="M1328" s="345"/>
      <c r="N1328" s="345"/>
      <c r="O1328" s="345"/>
      <c r="P1328" s="345">
        <v>94</v>
      </c>
      <c r="Q1328" s="311">
        <v>76</v>
      </c>
      <c r="R1328" s="305">
        <f t="shared" si="148"/>
        <v>85</v>
      </c>
      <c r="S1328" s="311">
        <v>86</v>
      </c>
      <c r="T1328" s="311">
        <v>76</v>
      </c>
      <c r="U1328" s="317">
        <f t="shared" si="145"/>
        <v>10</v>
      </c>
      <c r="V1328" s="317">
        <f t="shared" si="146"/>
        <v>81</v>
      </c>
      <c r="W1328" s="309">
        <f t="shared" si="149"/>
        <v>4</v>
      </c>
      <c r="X1328" s="318" t="s">
        <v>1572</v>
      </c>
      <c r="Y1328" s="318" t="s">
        <v>1572</v>
      </c>
      <c r="Z1328" s="319" t="s">
        <v>1584</v>
      </c>
      <c r="AA1328" s="331">
        <f t="shared" si="79"/>
        <v>1.61104</v>
      </c>
      <c r="AB1328" s="305">
        <v>1611040</v>
      </c>
      <c r="AC1328" s="305">
        <v>4211129</v>
      </c>
      <c r="AD1328" s="331">
        <f t="shared" si="137"/>
        <v>1.7787980000000001</v>
      </c>
      <c r="AE1328" s="309">
        <f t="shared" si="150"/>
        <v>1778798</v>
      </c>
      <c r="AF1328" s="362">
        <f t="shared" si="153"/>
        <v>5.3701333333333337E-2</v>
      </c>
      <c r="AG1328" s="318"/>
      <c r="AH1328" s="318"/>
      <c r="AI1328" s="364" t="s">
        <v>4891</v>
      </c>
      <c r="AJ1328" s="318"/>
    </row>
    <row r="1329" spans="1:36">
      <c r="A1329" s="352" t="s">
        <v>4879</v>
      </c>
      <c r="B1329" s="305">
        <f t="shared" si="151"/>
        <v>6.9019649999999997</v>
      </c>
      <c r="C1329" s="335">
        <f t="shared" si="152"/>
        <v>0.22264403225806451</v>
      </c>
      <c r="D1329" s="294">
        <f t="shared" si="2"/>
        <v>0.22264403225806451</v>
      </c>
      <c r="E1329" s="296">
        <v>31</v>
      </c>
      <c r="F1329" s="331">
        <f t="shared" si="74"/>
        <v>6.9019649999999997</v>
      </c>
      <c r="G1329" s="297">
        <f t="shared" si="4"/>
        <v>1</v>
      </c>
      <c r="H1329" s="296">
        <f t="shared" si="5"/>
        <v>0</v>
      </c>
      <c r="I1329" s="362">
        <f t="shared" si="142"/>
        <v>0</v>
      </c>
      <c r="J1329" s="305">
        <v>6901965</v>
      </c>
      <c r="K1329" s="311">
        <v>2017</v>
      </c>
      <c r="L1329" s="300" t="s">
        <v>18</v>
      </c>
      <c r="M1329" s="345"/>
      <c r="N1329" s="345"/>
      <c r="O1329" s="345"/>
      <c r="P1329" s="345">
        <v>23</v>
      </c>
      <c r="Q1329" s="311">
        <v>35</v>
      </c>
      <c r="R1329" s="305">
        <f t="shared" si="148"/>
        <v>29</v>
      </c>
      <c r="S1329" s="305">
        <v>72</v>
      </c>
      <c r="T1329" s="311">
        <v>45</v>
      </c>
      <c r="U1329" s="309">
        <f t="shared" si="145"/>
        <v>27</v>
      </c>
      <c r="V1329" s="317">
        <f t="shared" si="146"/>
        <v>58.5</v>
      </c>
      <c r="W1329" s="309">
        <f t="shared" si="149"/>
        <v>-29.5</v>
      </c>
      <c r="X1329" s="318" t="s">
        <v>1609</v>
      </c>
      <c r="Y1329" s="318" t="s">
        <v>1609</v>
      </c>
      <c r="Z1329" s="363" t="s">
        <v>1547</v>
      </c>
      <c r="AA1329" s="331">
        <f t="shared" si="79"/>
        <v>2.7024300000000001</v>
      </c>
      <c r="AB1329" s="305">
        <v>2702430</v>
      </c>
      <c r="AC1329" s="305">
        <v>6901965</v>
      </c>
      <c r="AD1329" s="331">
        <f t="shared" si="137"/>
        <v>0</v>
      </c>
      <c r="AE1329" s="309">
        <f t="shared" si="150"/>
        <v>0</v>
      </c>
      <c r="AF1329" s="362">
        <f t="shared" si="153"/>
        <v>8.7175161290322586E-2</v>
      </c>
      <c r="AG1329" s="318"/>
      <c r="AH1329" s="318"/>
      <c r="AI1329" s="364" t="s">
        <v>4880</v>
      </c>
      <c r="AJ1329" s="318"/>
    </row>
    <row r="1330" spans="1:36">
      <c r="A1330" s="352" t="s">
        <v>3576</v>
      </c>
      <c r="B1330" s="305">
        <f t="shared" si="151"/>
        <v>66.167951000000002</v>
      </c>
      <c r="C1330" s="335">
        <f t="shared" si="152"/>
        <v>2.0050894242424242</v>
      </c>
      <c r="D1330" s="294">
        <f t="shared" si="2"/>
        <v>2.0050894242424242</v>
      </c>
      <c r="E1330" s="296">
        <v>33</v>
      </c>
      <c r="F1330" s="331">
        <f t="shared" si="74"/>
        <v>36.249673999999999</v>
      </c>
      <c r="G1330" s="297">
        <f t="shared" si="4"/>
        <v>0.54784338115593145</v>
      </c>
      <c r="H1330" s="296">
        <f t="shared" si="5"/>
        <v>29.918277000000003</v>
      </c>
      <c r="I1330" s="362">
        <f t="shared" si="142"/>
        <v>0.45215661884406849</v>
      </c>
      <c r="J1330" s="305">
        <v>66167951</v>
      </c>
      <c r="K1330" s="311">
        <v>2017</v>
      </c>
      <c r="L1330" s="300" t="s">
        <v>18</v>
      </c>
      <c r="M1330" s="345"/>
      <c r="N1330" s="345"/>
      <c r="O1330" s="345"/>
      <c r="P1330" s="345">
        <v>34</v>
      </c>
      <c r="Q1330" s="311">
        <v>45</v>
      </c>
      <c r="R1330" s="305">
        <f t="shared" si="148"/>
        <v>39.5</v>
      </c>
      <c r="S1330" s="311">
        <v>64</v>
      </c>
      <c r="T1330" s="311">
        <v>60</v>
      </c>
      <c r="U1330" s="337">
        <f t="shared" si="145"/>
        <v>4</v>
      </c>
      <c r="V1330" s="337">
        <f t="shared" si="146"/>
        <v>62</v>
      </c>
      <c r="W1330" s="309">
        <f t="shared" si="149"/>
        <v>-22.5</v>
      </c>
      <c r="X1330" s="318" t="s">
        <v>1609</v>
      </c>
      <c r="Y1330" s="318" t="s">
        <v>2061</v>
      </c>
      <c r="Z1330" s="363" t="s">
        <v>1541</v>
      </c>
      <c r="AA1330" s="331">
        <f t="shared" si="79"/>
        <v>14.846778</v>
      </c>
      <c r="AB1330" s="305">
        <v>14846778</v>
      </c>
      <c r="AC1330" s="305">
        <v>36249674</v>
      </c>
      <c r="AD1330" s="331">
        <f t="shared" si="137"/>
        <v>29.918277</v>
      </c>
      <c r="AE1330" s="309">
        <f t="shared" si="150"/>
        <v>29918277</v>
      </c>
      <c r="AF1330" s="362">
        <f t="shared" si="153"/>
        <v>0.44990236363636366</v>
      </c>
      <c r="AG1330" s="318"/>
      <c r="AH1330" s="318"/>
      <c r="AI1330" s="364" t="s">
        <v>3577</v>
      </c>
      <c r="AJ1330" s="318"/>
    </row>
    <row r="1331" spans="1:36">
      <c r="A1331" s="344" t="s">
        <v>2018</v>
      </c>
      <c r="B1331" s="305">
        <f t="shared" si="151"/>
        <v>226.945087</v>
      </c>
      <c r="C1331" s="335">
        <f t="shared" si="152"/>
        <v>6.6748554999999996</v>
      </c>
      <c r="D1331" s="294">
        <f t="shared" si="2"/>
        <v>6.6748554999999996</v>
      </c>
      <c r="E1331" s="296">
        <v>34</v>
      </c>
      <c r="F1331" s="331">
        <f t="shared" si="74"/>
        <v>107.825862</v>
      </c>
      <c r="G1331" s="297">
        <f t="shared" si="4"/>
        <v>0.47511873213628986</v>
      </c>
      <c r="H1331" s="296">
        <f t="shared" si="5"/>
        <v>119.119225</v>
      </c>
      <c r="I1331" s="362">
        <f t="shared" si="142"/>
        <v>0.52488126786371014</v>
      </c>
      <c r="J1331" s="305">
        <v>226945087</v>
      </c>
      <c r="K1331" s="311">
        <v>2017</v>
      </c>
      <c r="L1331" s="300" t="s">
        <v>18</v>
      </c>
      <c r="M1331" s="345"/>
      <c r="N1331" s="345"/>
      <c r="O1331" s="345"/>
      <c r="P1331" s="345">
        <v>93</v>
      </c>
      <c r="Q1331" s="311">
        <v>86</v>
      </c>
      <c r="R1331" s="305">
        <f t="shared" si="148"/>
        <v>89.5</v>
      </c>
      <c r="S1331" s="311">
        <v>86</v>
      </c>
      <c r="T1331" s="311">
        <v>79</v>
      </c>
      <c r="U1331" s="317">
        <f t="shared" si="145"/>
        <v>7</v>
      </c>
      <c r="V1331" s="317">
        <f t="shared" si="146"/>
        <v>82.5</v>
      </c>
      <c r="W1331" s="309">
        <f t="shared" si="149"/>
        <v>7</v>
      </c>
      <c r="X1331" s="318" t="s">
        <v>1609</v>
      </c>
      <c r="Y1331" s="318" t="s">
        <v>2019</v>
      </c>
      <c r="Z1331" s="363" t="s">
        <v>1547</v>
      </c>
      <c r="AA1331" s="331">
        <f t="shared" si="79"/>
        <v>20.553319999999999</v>
      </c>
      <c r="AB1331" s="305">
        <v>20553320</v>
      </c>
      <c r="AC1331" s="305">
        <v>107825862</v>
      </c>
      <c r="AD1331" s="331">
        <f t="shared" si="137"/>
        <v>119.119225</v>
      </c>
      <c r="AE1331" s="309">
        <f t="shared" si="150"/>
        <v>119119225</v>
      </c>
      <c r="AF1331" s="362">
        <f t="shared" si="153"/>
        <v>0.60450941176470585</v>
      </c>
      <c r="AG1331" s="318"/>
      <c r="AH1331" s="318"/>
      <c r="AI1331" s="364" t="s">
        <v>2020</v>
      </c>
      <c r="AJ1331" s="318"/>
    </row>
    <row r="1332" spans="1:36">
      <c r="A1332" s="352" t="s">
        <v>4721</v>
      </c>
      <c r="B1332" s="305">
        <f t="shared" si="151"/>
        <v>16.790139</v>
      </c>
      <c r="C1332" s="335">
        <f t="shared" si="152"/>
        <v>0.49382761764705885</v>
      </c>
      <c r="D1332" s="294">
        <f t="shared" si="2"/>
        <v>0.49382761764705885</v>
      </c>
      <c r="E1332" s="296">
        <v>34</v>
      </c>
      <c r="F1332" s="331">
        <f t="shared" si="74"/>
        <v>16.790139</v>
      </c>
      <c r="G1332" s="297">
        <f t="shared" si="4"/>
        <v>1</v>
      </c>
      <c r="H1332" s="296">
        <f t="shared" si="5"/>
        <v>0</v>
      </c>
      <c r="I1332" s="362">
        <f t="shared" si="142"/>
        <v>0</v>
      </c>
      <c r="J1332" s="305">
        <v>16790139</v>
      </c>
      <c r="K1332" s="311">
        <v>2017</v>
      </c>
      <c r="L1332" s="300" t="s">
        <v>18</v>
      </c>
      <c r="M1332" s="345"/>
      <c r="N1332" s="345"/>
      <c r="O1332" s="345"/>
      <c r="P1332" s="345">
        <v>83</v>
      </c>
      <c r="Q1332" s="311">
        <v>78</v>
      </c>
      <c r="R1332" s="305">
        <f t="shared" si="148"/>
        <v>80.5</v>
      </c>
      <c r="S1332" s="311">
        <v>80</v>
      </c>
      <c r="T1332" s="311">
        <v>62</v>
      </c>
      <c r="U1332" s="317">
        <f t="shared" si="145"/>
        <v>18</v>
      </c>
      <c r="V1332" s="317">
        <f t="shared" si="146"/>
        <v>71</v>
      </c>
      <c r="W1332" s="309">
        <f t="shared" si="149"/>
        <v>9.5</v>
      </c>
      <c r="X1332" s="318" t="s">
        <v>1990</v>
      </c>
      <c r="Y1332" s="318" t="s">
        <v>2050</v>
      </c>
      <c r="Z1332" s="363" t="s">
        <v>1584</v>
      </c>
      <c r="AA1332" s="331">
        <f t="shared" si="79"/>
        <v>0.35019</v>
      </c>
      <c r="AB1332" s="305">
        <v>350190</v>
      </c>
      <c r="AC1332" s="305">
        <v>16790139</v>
      </c>
      <c r="AD1332" s="331">
        <f t="shared" si="137"/>
        <v>0</v>
      </c>
      <c r="AE1332" s="309">
        <f t="shared" si="150"/>
        <v>0</v>
      </c>
      <c r="AF1332" s="362">
        <f t="shared" si="153"/>
        <v>1.0299705882352942E-2</v>
      </c>
      <c r="AG1332" s="318"/>
      <c r="AH1332" s="318"/>
      <c r="AI1332" s="364" t="s">
        <v>4722</v>
      </c>
      <c r="AJ1332" s="318"/>
    </row>
    <row r="1333" spans="1:36">
      <c r="A1333" s="344" t="s">
        <v>441</v>
      </c>
      <c r="B1333" s="305">
        <f t="shared" si="151"/>
        <v>695.67536600000005</v>
      </c>
      <c r="C1333" s="335">
        <f t="shared" si="152"/>
        <v>19.876439028571429</v>
      </c>
      <c r="D1333" s="294">
        <f t="shared" si="2"/>
        <v>19.876439028571429</v>
      </c>
      <c r="E1333" s="296">
        <v>35</v>
      </c>
      <c r="F1333" s="331">
        <f t="shared" si="74"/>
        <v>327.47536600000001</v>
      </c>
      <c r="G1333" s="297">
        <f t="shared" si="4"/>
        <v>0.47073014512921529</v>
      </c>
      <c r="H1333" s="296">
        <f t="shared" si="5"/>
        <v>368.20000000000005</v>
      </c>
      <c r="I1333" s="362">
        <f t="shared" si="142"/>
        <v>0.52926985487078471</v>
      </c>
      <c r="J1333" s="305">
        <v>695675366</v>
      </c>
      <c r="K1333" s="311">
        <v>2017</v>
      </c>
      <c r="L1333" s="300" t="s">
        <v>18</v>
      </c>
      <c r="M1333" s="345"/>
      <c r="N1333" s="345"/>
      <c r="O1333" s="345"/>
      <c r="P1333" s="345">
        <v>85</v>
      </c>
      <c r="Q1333" s="311">
        <v>70</v>
      </c>
      <c r="R1333" s="305">
        <f t="shared" si="148"/>
        <v>77.5</v>
      </c>
      <c r="S1333" s="311">
        <v>85</v>
      </c>
      <c r="T1333" s="311">
        <v>80</v>
      </c>
      <c r="U1333" s="337">
        <f t="shared" si="145"/>
        <v>5</v>
      </c>
      <c r="V1333" s="337">
        <f t="shared" si="146"/>
        <v>82.5</v>
      </c>
      <c r="W1333" s="309">
        <f t="shared" si="149"/>
        <v>-5</v>
      </c>
      <c r="X1333" s="318" t="s">
        <v>1402</v>
      </c>
      <c r="Y1333" s="318" t="s">
        <v>1402</v>
      </c>
      <c r="Z1333" s="363" t="s">
        <v>1541</v>
      </c>
      <c r="AA1333" s="331">
        <f t="shared" si="79"/>
        <v>123.403419</v>
      </c>
      <c r="AB1333" s="305">
        <v>123403419</v>
      </c>
      <c r="AC1333" s="305">
        <v>327475366</v>
      </c>
      <c r="AD1333" s="331">
        <f t="shared" si="137"/>
        <v>368.2</v>
      </c>
      <c r="AE1333" s="309">
        <f t="shared" si="150"/>
        <v>368200000</v>
      </c>
      <c r="AF1333" s="362">
        <f t="shared" si="153"/>
        <v>3.5258119714285714</v>
      </c>
      <c r="AG1333" s="318"/>
      <c r="AH1333" s="318"/>
      <c r="AI1333" s="364" t="s">
        <v>1672</v>
      </c>
      <c r="AJ1333" s="318"/>
    </row>
    <row r="1334" spans="1:36">
      <c r="A1334" s="352" t="s">
        <v>2487</v>
      </c>
      <c r="B1334" s="305">
        <f t="shared" si="151"/>
        <v>139.229815</v>
      </c>
      <c r="C1334" s="335">
        <f t="shared" si="152"/>
        <v>3.9779947142857144</v>
      </c>
      <c r="D1334" s="294">
        <f t="shared" si="2"/>
        <v>3.9779947142857144</v>
      </c>
      <c r="E1334" s="296">
        <v>35</v>
      </c>
      <c r="F1334" s="331">
        <f t="shared" si="74"/>
        <v>34.329815000000004</v>
      </c>
      <c r="G1334" s="297">
        <f t="shared" si="4"/>
        <v>0.24656942193020945</v>
      </c>
      <c r="H1334" s="296">
        <f t="shared" si="5"/>
        <v>104.9</v>
      </c>
      <c r="I1334" s="362">
        <f t="shared" si="142"/>
        <v>0.75343057806979064</v>
      </c>
      <c r="J1334" s="305">
        <v>139229815</v>
      </c>
      <c r="K1334" s="311">
        <v>2017</v>
      </c>
      <c r="L1334" s="300" t="s">
        <v>18</v>
      </c>
      <c r="M1334" s="345"/>
      <c r="N1334" s="345"/>
      <c r="O1334" s="345"/>
      <c r="P1334" s="345">
        <v>61</v>
      </c>
      <c r="Q1334" s="311">
        <v>55</v>
      </c>
      <c r="R1334" s="305">
        <f t="shared" si="148"/>
        <v>58</v>
      </c>
      <c r="S1334" s="311">
        <v>75</v>
      </c>
      <c r="T1334" s="311">
        <v>70</v>
      </c>
      <c r="U1334" s="317">
        <f t="shared" si="145"/>
        <v>5</v>
      </c>
      <c r="V1334" s="317">
        <f t="shared" si="146"/>
        <v>72.5</v>
      </c>
      <c r="W1334" s="309">
        <f t="shared" si="149"/>
        <v>-14.5</v>
      </c>
      <c r="X1334" s="318" t="s">
        <v>1609</v>
      </c>
      <c r="Y1334" s="318" t="s">
        <v>2189</v>
      </c>
      <c r="Z1334" s="363" t="s">
        <v>1541</v>
      </c>
      <c r="AA1334" s="331">
        <f t="shared" si="79"/>
        <v>13.113023999999999</v>
      </c>
      <c r="AB1334" s="305">
        <v>13113024</v>
      </c>
      <c r="AC1334" s="305">
        <v>34329815</v>
      </c>
      <c r="AD1334" s="331">
        <f t="shared" si="137"/>
        <v>104.9</v>
      </c>
      <c r="AE1334" s="309">
        <f t="shared" si="150"/>
        <v>104900000</v>
      </c>
      <c r="AF1334" s="362">
        <f t="shared" si="153"/>
        <v>0.37465782857142854</v>
      </c>
      <c r="AG1334" s="318"/>
      <c r="AH1334" s="318"/>
      <c r="AI1334" s="318" t="s">
        <v>1537</v>
      </c>
      <c r="AJ1334" s="318"/>
    </row>
    <row r="1335" spans="1:36">
      <c r="A1335" s="352" t="s">
        <v>3333</v>
      </c>
      <c r="B1335" s="305">
        <f t="shared" si="151"/>
        <v>81.093312999999995</v>
      </c>
      <c r="C1335" s="335">
        <f t="shared" si="152"/>
        <v>2.3169518</v>
      </c>
      <c r="D1335" s="294">
        <f t="shared" si="2"/>
        <v>2.3169518</v>
      </c>
      <c r="E1335" s="296">
        <v>35</v>
      </c>
      <c r="F1335" s="331">
        <f t="shared" si="74"/>
        <v>30.353973</v>
      </c>
      <c r="G1335" s="297">
        <f t="shared" si="4"/>
        <v>0.3743091985895311</v>
      </c>
      <c r="H1335" s="296">
        <f t="shared" si="5"/>
        <v>50.739339999999999</v>
      </c>
      <c r="I1335" s="362">
        <f t="shared" si="142"/>
        <v>0.62569080141046896</v>
      </c>
      <c r="J1335" s="305">
        <v>81093313</v>
      </c>
      <c r="K1335" s="311">
        <v>2017</v>
      </c>
      <c r="L1335" s="300" t="s">
        <v>18</v>
      </c>
      <c r="M1335" s="345"/>
      <c r="N1335" s="345"/>
      <c r="O1335" s="345"/>
      <c r="P1335" s="345">
        <v>20</v>
      </c>
      <c r="Q1335" s="311">
        <v>23</v>
      </c>
      <c r="R1335" s="305">
        <f t="shared" si="148"/>
        <v>21.5</v>
      </c>
      <c r="S1335" s="311">
        <v>50</v>
      </c>
      <c r="T1335" s="311">
        <v>52</v>
      </c>
      <c r="U1335" s="337">
        <f t="shared" si="145"/>
        <v>-2</v>
      </c>
      <c r="V1335" s="337">
        <f t="shared" si="146"/>
        <v>51</v>
      </c>
      <c r="W1335" s="309">
        <f t="shared" si="149"/>
        <v>-29.5</v>
      </c>
      <c r="X1335" s="318" t="s">
        <v>1609</v>
      </c>
      <c r="Y1335" s="318" t="s">
        <v>3177</v>
      </c>
      <c r="Z1335" s="363" t="s">
        <v>1557</v>
      </c>
      <c r="AA1335" s="331">
        <f t="shared" si="79"/>
        <v>13.688751</v>
      </c>
      <c r="AB1335" s="305">
        <v>13688751</v>
      </c>
      <c r="AC1335" s="305">
        <v>30353973</v>
      </c>
      <c r="AD1335" s="331">
        <f t="shared" si="137"/>
        <v>50.739339999999999</v>
      </c>
      <c r="AE1335" s="309">
        <f t="shared" si="150"/>
        <v>50739340</v>
      </c>
      <c r="AF1335" s="362">
        <f t="shared" si="153"/>
        <v>0.39110717142857143</v>
      </c>
      <c r="AG1335" s="318"/>
      <c r="AH1335" s="318"/>
      <c r="AI1335" s="364" t="s">
        <v>3334</v>
      </c>
      <c r="AJ1335" s="318"/>
    </row>
    <row r="1336" spans="1:36">
      <c r="A1336" s="352" t="s">
        <v>3780</v>
      </c>
      <c r="B1336" s="305">
        <f t="shared" si="151"/>
        <v>59.854979999999998</v>
      </c>
      <c r="C1336" s="335">
        <f t="shared" si="152"/>
        <v>1.7101422857142856</v>
      </c>
      <c r="D1336" s="294">
        <f t="shared" si="2"/>
        <v>1.7101422857142856</v>
      </c>
      <c r="E1336" s="296">
        <v>35</v>
      </c>
      <c r="F1336" s="331">
        <f t="shared" si="74"/>
        <v>30.274512999999999</v>
      </c>
      <c r="G1336" s="297">
        <f t="shared" si="4"/>
        <v>0.50579772977954385</v>
      </c>
      <c r="H1336" s="296">
        <f t="shared" si="5"/>
        <v>29.580466999999999</v>
      </c>
      <c r="I1336" s="362">
        <f t="shared" si="142"/>
        <v>0.49420227022045615</v>
      </c>
      <c r="J1336" s="305">
        <v>59854980</v>
      </c>
      <c r="K1336" s="311">
        <v>2017</v>
      </c>
      <c r="L1336" s="300" t="s">
        <v>18</v>
      </c>
      <c r="M1336" s="345"/>
      <c r="N1336" s="345"/>
      <c r="O1336" s="345"/>
      <c r="P1336" s="345">
        <v>41</v>
      </c>
      <c r="Q1336" s="311">
        <v>48</v>
      </c>
      <c r="R1336" s="305">
        <f t="shared" si="148"/>
        <v>44.5</v>
      </c>
      <c r="S1336" s="311">
        <v>51</v>
      </c>
      <c r="T1336" s="311">
        <v>45</v>
      </c>
      <c r="U1336" s="317">
        <f t="shared" si="145"/>
        <v>6</v>
      </c>
      <c r="V1336" s="317">
        <f t="shared" si="146"/>
        <v>48</v>
      </c>
      <c r="W1336" s="309">
        <f t="shared" si="149"/>
        <v>-3.5</v>
      </c>
      <c r="X1336" s="318" t="s">
        <v>1572</v>
      </c>
      <c r="Y1336" s="318" t="s">
        <v>1572</v>
      </c>
      <c r="Z1336" s="363" t="s">
        <v>1541</v>
      </c>
      <c r="AA1336" s="331">
        <f t="shared" si="79"/>
        <v>10.551335999999999</v>
      </c>
      <c r="AB1336" s="305">
        <v>10551336</v>
      </c>
      <c r="AC1336" s="305">
        <v>30274513</v>
      </c>
      <c r="AD1336" s="331">
        <f t="shared" si="137"/>
        <v>29.580466999999999</v>
      </c>
      <c r="AE1336" s="309">
        <f t="shared" si="150"/>
        <v>29580467</v>
      </c>
      <c r="AF1336" s="362">
        <f t="shared" si="153"/>
        <v>0.30146674285714281</v>
      </c>
      <c r="AG1336" s="318"/>
      <c r="AH1336" s="318"/>
      <c r="AI1336" s="364" t="s">
        <v>3781</v>
      </c>
      <c r="AJ1336" s="318"/>
    </row>
    <row r="1337" spans="1:36">
      <c r="A1337" s="352" t="s">
        <v>4198</v>
      </c>
      <c r="B1337" s="305">
        <f t="shared" si="151"/>
        <v>42.670765000000003</v>
      </c>
      <c r="C1337" s="335">
        <f t="shared" si="152"/>
        <v>1.2191647142857143</v>
      </c>
      <c r="D1337" s="294">
        <f t="shared" si="2"/>
        <v>1.2191647142857143</v>
      </c>
      <c r="E1337" s="296">
        <v>35</v>
      </c>
      <c r="F1337" s="331">
        <f t="shared" si="74"/>
        <v>6.6707650000000003</v>
      </c>
      <c r="G1337" s="297">
        <f t="shared" si="4"/>
        <v>0.15633103835846393</v>
      </c>
      <c r="H1337" s="296">
        <f t="shared" si="5"/>
        <v>36</v>
      </c>
      <c r="I1337" s="362">
        <f t="shared" si="142"/>
        <v>0.84366896164153604</v>
      </c>
      <c r="J1337" s="305">
        <v>42670765</v>
      </c>
      <c r="K1337" s="311">
        <v>2017</v>
      </c>
      <c r="L1337" s="300" t="s">
        <v>18</v>
      </c>
      <c r="M1337" s="345"/>
      <c r="N1337" s="345"/>
      <c r="O1337" s="345"/>
      <c r="P1337" s="345">
        <v>8</v>
      </c>
      <c r="Q1337" s="311">
        <v>23</v>
      </c>
      <c r="R1337" s="305">
        <f t="shared" si="148"/>
        <v>15.5</v>
      </c>
      <c r="S1337" s="305">
        <v>21</v>
      </c>
      <c r="T1337" s="311">
        <v>32</v>
      </c>
      <c r="U1337" s="309">
        <f t="shared" si="145"/>
        <v>-11</v>
      </c>
      <c r="V1337" s="317">
        <f t="shared" si="146"/>
        <v>26.5</v>
      </c>
      <c r="W1337" s="309">
        <f t="shared" si="149"/>
        <v>-11</v>
      </c>
      <c r="X1337" s="319" t="s">
        <v>1534</v>
      </c>
      <c r="Y1337" s="318" t="s">
        <v>1534</v>
      </c>
      <c r="Z1337" s="319" t="s">
        <v>1541</v>
      </c>
      <c r="AA1337" s="331">
        <f t="shared" si="79"/>
        <v>3.3725649999999998</v>
      </c>
      <c r="AB1337" s="305">
        <v>3372565</v>
      </c>
      <c r="AC1337" s="305">
        <v>6670765</v>
      </c>
      <c r="AD1337" s="331">
        <f t="shared" si="137"/>
        <v>36</v>
      </c>
      <c r="AE1337" s="309">
        <f t="shared" si="150"/>
        <v>36000000</v>
      </c>
      <c r="AF1337" s="362">
        <f t="shared" si="153"/>
        <v>9.6359E-2</v>
      </c>
      <c r="AG1337" s="318"/>
      <c r="AH1337" s="318"/>
      <c r="AI1337" s="364" t="s">
        <v>4199</v>
      </c>
      <c r="AJ1337" s="318"/>
    </row>
    <row r="1338" spans="1:36">
      <c r="A1338" s="352" t="s">
        <v>2774</v>
      </c>
      <c r="B1338" s="305">
        <f t="shared" si="151"/>
        <v>125.28945</v>
      </c>
      <c r="C1338" s="335">
        <f t="shared" si="152"/>
        <v>3.2970907894736841</v>
      </c>
      <c r="D1338" s="294">
        <f t="shared" si="2"/>
        <v>3.2970907894736841</v>
      </c>
      <c r="E1338" s="296">
        <v>38</v>
      </c>
      <c r="F1338" s="331">
        <f t="shared" si="74"/>
        <v>73.921000000000006</v>
      </c>
      <c r="G1338" s="297">
        <f t="shared" si="4"/>
        <v>0.59000179185079038</v>
      </c>
      <c r="H1338" s="296">
        <f t="shared" si="5"/>
        <v>51.368449999999996</v>
      </c>
      <c r="I1338" s="362">
        <f t="shared" si="142"/>
        <v>0.40999820814920968</v>
      </c>
      <c r="J1338" s="305">
        <v>125289450</v>
      </c>
      <c r="K1338" s="311">
        <v>2017</v>
      </c>
      <c r="L1338" s="300" t="s">
        <v>18</v>
      </c>
      <c r="M1338" s="345"/>
      <c r="N1338" s="345"/>
      <c r="O1338" s="345"/>
      <c r="P1338" s="345">
        <v>86</v>
      </c>
      <c r="Q1338" s="311">
        <v>69</v>
      </c>
      <c r="R1338" s="305">
        <f t="shared" si="148"/>
        <v>77.5</v>
      </c>
      <c r="S1338" s="311">
        <v>61</v>
      </c>
      <c r="T1338" s="311">
        <v>67</v>
      </c>
      <c r="U1338" s="317">
        <f t="shared" si="145"/>
        <v>-6</v>
      </c>
      <c r="V1338" s="317">
        <f t="shared" si="146"/>
        <v>64</v>
      </c>
      <c r="W1338" s="309">
        <f t="shared" si="149"/>
        <v>13.5</v>
      </c>
      <c r="X1338" s="318" t="s">
        <v>1601</v>
      </c>
      <c r="Y1338" s="318" t="s">
        <v>1601</v>
      </c>
      <c r="Z1338" s="363" t="s">
        <v>1541</v>
      </c>
      <c r="AA1338" s="331">
        <f t="shared" si="79"/>
        <v>23.851538999999999</v>
      </c>
      <c r="AB1338" s="305">
        <v>23851539</v>
      </c>
      <c r="AC1338" s="305">
        <v>73921000</v>
      </c>
      <c r="AD1338" s="331">
        <f t="shared" si="137"/>
        <v>51.368450000000003</v>
      </c>
      <c r="AE1338" s="309">
        <f t="shared" si="150"/>
        <v>51368450</v>
      </c>
      <c r="AF1338" s="362">
        <f t="shared" si="153"/>
        <v>0.62767207894736843</v>
      </c>
      <c r="AG1338" s="318"/>
      <c r="AH1338" s="318"/>
      <c r="AI1338" s="364" t="s">
        <v>2775</v>
      </c>
      <c r="AJ1338" s="318"/>
    </row>
    <row r="1339" spans="1:36">
      <c r="A1339" s="352" t="s">
        <v>4670</v>
      </c>
      <c r="B1339" s="305">
        <f t="shared" si="151"/>
        <v>22.421475000000001</v>
      </c>
      <c r="C1339" s="335">
        <f t="shared" si="152"/>
        <v>0.5900388157894737</v>
      </c>
      <c r="D1339" s="294">
        <f t="shared" si="2"/>
        <v>0.5900388157894737</v>
      </c>
      <c r="E1339" s="296">
        <v>38</v>
      </c>
      <c r="F1339" s="331">
        <f t="shared" si="74"/>
        <v>18.020827000000001</v>
      </c>
      <c r="G1339" s="297">
        <f t="shared" si="4"/>
        <v>0.80373066446342178</v>
      </c>
      <c r="H1339" s="296">
        <f t="shared" si="5"/>
        <v>4.4006480000000003</v>
      </c>
      <c r="I1339" s="362">
        <f t="shared" si="142"/>
        <v>0.19626933553657822</v>
      </c>
      <c r="J1339" s="305">
        <v>22421475</v>
      </c>
      <c r="K1339" s="311">
        <v>2017</v>
      </c>
      <c r="L1339" s="300" t="s">
        <v>18</v>
      </c>
      <c r="M1339" s="345"/>
      <c r="N1339" s="345"/>
      <c r="O1339" s="345"/>
      <c r="P1339" s="345">
        <v>89</v>
      </c>
      <c r="Q1339" s="311">
        <v>72</v>
      </c>
      <c r="R1339" s="305">
        <f t="shared" si="148"/>
        <v>80.5</v>
      </c>
      <c r="S1339" s="311">
        <v>93</v>
      </c>
      <c r="T1339" s="311">
        <v>75</v>
      </c>
      <c r="U1339" s="317">
        <f t="shared" si="145"/>
        <v>18</v>
      </c>
      <c r="V1339" s="317">
        <f t="shared" si="146"/>
        <v>84</v>
      </c>
      <c r="W1339" s="309">
        <f t="shared" si="149"/>
        <v>-3.5</v>
      </c>
      <c r="X1339" s="318" t="s">
        <v>1609</v>
      </c>
      <c r="Y1339" s="318" t="s">
        <v>1609</v>
      </c>
      <c r="Z1339" s="363" t="s">
        <v>1536</v>
      </c>
      <c r="AA1339" s="331">
        <f t="shared" si="79"/>
        <v>6.0026650000000004</v>
      </c>
      <c r="AB1339" s="305">
        <v>6002665</v>
      </c>
      <c r="AC1339" s="305">
        <v>18020827</v>
      </c>
      <c r="AD1339" s="331">
        <f t="shared" si="137"/>
        <v>4.4006480000000003</v>
      </c>
      <c r="AE1339" s="309">
        <f t="shared" si="150"/>
        <v>4400648</v>
      </c>
      <c r="AF1339" s="362">
        <f t="shared" si="153"/>
        <v>0.15796486842105265</v>
      </c>
      <c r="AG1339" s="318"/>
      <c r="AH1339" s="318"/>
      <c r="AI1339" s="364" t="s">
        <v>4671</v>
      </c>
      <c r="AJ1339" s="318"/>
    </row>
    <row r="1340" spans="1:36">
      <c r="A1340" s="344" t="s">
        <v>769</v>
      </c>
      <c r="B1340" s="305">
        <f t="shared" si="151"/>
        <v>312.24262599999997</v>
      </c>
      <c r="C1340" s="335">
        <f t="shared" si="152"/>
        <v>7.8060656499999999</v>
      </c>
      <c r="D1340" s="294">
        <f t="shared" si="2"/>
        <v>7.8060656499999999</v>
      </c>
      <c r="E1340" s="296">
        <v>40</v>
      </c>
      <c r="F1340" s="331">
        <f t="shared" si="74"/>
        <v>26.830068000000001</v>
      </c>
      <c r="G1340" s="297">
        <f t="shared" si="4"/>
        <v>8.5926986791355006E-2</v>
      </c>
      <c r="H1340" s="296">
        <f t="shared" si="5"/>
        <v>285.41255799999999</v>
      </c>
      <c r="I1340" s="362">
        <f t="shared" si="142"/>
        <v>0.91407301320864498</v>
      </c>
      <c r="J1340" s="305">
        <v>312242626</v>
      </c>
      <c r="K1340" s="311">
        <v>2017</v>
      </c>
      <c r="L1340" s="300" t="s">
        <v>18</v>
      </c>
      <c r="M1340" s="345"/>
      <c r="N1340" s="345"/>
      <c r="O1340" s="345"/>
      <c r="P1340" s="345">
        <v>36</v>
      </c>
      <c r="Q1340" s="311">
        <v>49</v>
      </c>
      <c r="R1340" s="305">
        <f t="shared" si="148"/>
        <v>42.5</v>
      </c>
      <c r="S1340" s="311">
        <v>49</v>
      </c>
      <c r="T1340" s="311">
        <v>50</v>
      </c>
      <c r="U1340" s="337">
        <f t="shared" si="145"/>
        <v>-1</v>
      </c>
      <c r="V1340" s="337">
        <f t="shared" si="146"/>
        <v>49.5</v>
      </c>
      <c r="W1340" s="309">
        <f t="shared" si="149"/>
        <v>-7</v>
      </c>
      <c r="X1340" s="304" t="s">
        <v>1636</v>
      </c>
      <c r="Y1340" s="318" t="s">
        <v>1691</v>
      </c>
      <c r="Z1340" s="363" t="s">
        <v>1900</v>
      </c>
      <c r="AA1340" s="331">
        <f t="shared" si="79"/>
        <v>13.601682</v>
      </c>
      <c r="AB1340" s="305">
        <v>13601682</v>
      </c>
      <c r="AC1340" s="305">
        <v>26830068</v>
      </c>
      <c r="AD1340" s="331">
        <f t="shared" si="137"/>
        <v>285.41255799999999</v>
      </c>
      <c r="AE1340" s="309">
        <f t="shared" si="150"/>
        <v>285412558</v>
      </c>
      <c r="AF1340" s="362">
        <f t="shared" si="153"/>
        <v>0.34004204999999998</v>
      </c>
      <c r="AG1340" s="318"/>
      <c r="AH1340" s="318"/>
      <c r="AI1340" s="364" t="s">
        <v>1901</v>
      </c>
      <c r="AJ1340" s="318"/>
    </row>
    <row r="1341" spans="1:36">
      <c r="A1341" s="344" t="s">
        <v>2371</v>
      </c>
      <c r="B1341" s="305">
        <f t="shared" si="151"/>
        <v>171.53988699999999</v>
      </c>
      <c r="C1341" s="335">
        <f t="shared" si="152"/>
        <v>4.2884971749999998</v>
      </c>
      <c r="D1341" s="294">
        <f t="shared" si="2"/>
        <v>4.2884971749999998</v>
      </c>
      <c r="E1341" s="296">
        <v>40</v>
      </c>
      <c r="F1341" s="331">
        <f t="shared" si="74"/>
        <v>92.029184000000001</v>
      </c>
      <c r="G1341" s="297">
        <f t="shared" si="4"/>
        <v>0.53648854274924407</v>
      </c>
      <c r="H1341" s="296">
        <f t="shared" si="5"/>
        <v>79.510703000000007</v>
      </c>
      <c r="I1341" s="362">
        <f t="shared" si="142"/>
        <v>0.46351145725075593</v>
      </c>
      <c r="J1341" s="305">
        <v>171539887</v>
      </c>
      <c r="K1341" s="311">
        <v>2017</v>
      </c>
      <c r="L1341" s="300" t="s">
        <v>18</v>
      </c>
      <c r="M1341" s="345"/>
      <c r="N1341" s="345"/>
      <c r="O1341" s="345"/>
      <c r="P1341" s="345">
        <v>89</v>
      </c>
      <c r="Q1341" s="311">
        <v>75</v>
      </c>
      <c r="R1341" s="305">
        <f t="shared" si="148"/>
        <v>82</v>
      </c>
      <c r="S1341" s="311">
        <v>85</v>
      </c>
      <c r="T1341" s="311">
        <v>81</v>
      </c>
      <c r="U1341" s="317">
        <f t="shared" si="145"/>
        <v>4</v>
      </c>
      <c r="V1341" s="317">
        <f t="shared" si="146"/>
        <v>83</v>
      </c>
      <c r="W1341" s="309">
        <f t="shared" si="149"/>
        <v>-1</v>
      </c>
      <c r="X1341" s="318" t="s">
        <v>1609</v>
      </c>
      <c r="Y1341" s="318" t="s">
        <v>1609</v>
      </c>
      <c r="Z1341" s="363" t="s">
        <v>1557</v>
      </c>
      <c r="AA1341" s="331">
        <f t="shared" si="79"/>
        <v>30.436122999999998</v>
      </c>
      <c r="AB1341" s="305">
        <v>30436123</v>
      </c>
      <c r="AC1341" s="305">
        <v>92029184</v>
      </c>
      <c r="AD1341" s="331">
        <f t="shared" si="137"/>
        <v>79.510703000000007</v>
      </c>
      <c r="AE1341" s="309">
        <f t="shared" si="150"/>
        <v>79510703</v>
      </c>
      <c r="AF1341" s="362">
        <f t="shared" si="153"/>
        <v>0.76090307499999998</v>
      </c>
      <c r="AG1341" s="318"/>
      <c r="AH1341" s="318"/>
      <c r="AI1341" s="364" t="s">
        <v>2372</v>
      </c>
      <c r="AJ1341" s="318"/>
    </row>
    <row r="1342" spans="1:36">
      <c r="A1342" s="352" t="s">
        <v>3842</v>
      </c>
      <c r="B1342" s="305">
        <f t="shared" si="151"/>
        <v>65.193713000000002</v>
      </c>
      <c r="C1342" s="335">
        <f t="shared" si="152"/>
        <v>1.6298428250000001</v>
      </c>
      <c r="D1342" s="294">
        <f t="shared" si="2"/>
        <v>1.6298428250000001</v>
      </c>
      <c r="E1342" s="296">
        <v>40</v>
      </c>
      <c r="F1342" s="331">
        <f t="shared" si="74"/>
        <v>28.370522000000001</v>
      </c>
      <c r="G1342" s="297">
        <f t="shared" si="4"/>
        <v>0.43517266764664869</v>
      </c>
      <c r="H1342" s="296">
        <f t="shared" si="5"/>
        <v>36.823191000000001</v>
      </c>
      <c r="I1342" s="362">
        <f t="shared" si="142"/>
        <v>0.56482733235335136</v>
      </c>
      <c r="J1342" s="305">
        <v>65193713</v>
      </c>
      <c r="K1342" s="311">
        <v>2017</v>
      </c>
      <c r="L1342" s="300" t="s">
        <v>18</v>
      </c>
      <c r="M1342" s="345"/>
      <c r="N1342" s="345"/>
      <c r="O1342" s="345"/>
      <c r="P1342" s="345">
        <v>9</v>
      </c>
      <c r="Q1342" s="311">
        <v>36</v>
      </c>
      <c r="R1342" s="305">
        <f t="shared" si="148"/>
        <v>22.5</v>
      </c>
      <c r="S1342" s="311">
        <v>44</v>
      </c>
      <c r="T1342" s="311">
        <v>39</v>
      </c>
      <c r="U1342" s="317">
        <f t="shared" si="145"/>
        <v>5</v>
      </c>
      <c r="V1342" s="317">
        <f t="shared" si="146"/>
        <v>41.5</v>
      </c>
      <c r="W1342" s="309">
        <f t="shared" si="149"/>
        <v>-19</v>
      </c>
      <c r="X1342" s="318" t="s">
        <v>1601</v>
      </c>
      <c r="Y1342" s="318" t="s">
        <v>1601</v>
      </c>
      <c r="Z1342" s="363" t="s">
        <v>1557</v>
      </c>
      <c r="AA1342" s="331">
        <f t="shared" si="79"/>
        <v>8.3423110000000005</v>
      </c>
      <c r="AB1342" s="305">
        <v>8342311</v>
      </c>
      <c r="AC1342" s="305">
        <v>28370522</v>
      </c>
      <c r="AD1342" s="331">
        <f t="shared" si="137"/>
        <v>36.823191000000001</v>
      </c>
      <c r="AE1342" s="309">
        <f t="shared" si="150"/>
        <v>36823191</v>
      </c>
      <c r="AF1342" s="362">
        <f t="shared" si="153"/>
        <v>0.208557775</v>
      </c>
      <c r="AG1342" s="318"/>
      <c r="AH1342" s="318"/>
      <c r="AI1342" s="364" t="s">
        <v>3843</v>
      </c>
      <c r="AJ1342" s="318"/>
    </row>
    <row r="1343" spans="1:36">
      <c r="A1343" s="352" t="s">
        <v>4275</v>
      </c>
      <c r="B1343" s="305">
        <f t="shared" si="151"/>
        <v>44.922302000000002</v>
      </c>
      <c r="C1343" s="335">
        <f t="shared" si="152"/>
        <v>1.12305755</v>
      </c>
      <c r="D1343" s="294">
        <f t="shared" si="2"/>
        <v>1.12305755</v>
      </c>
      <c r="E1343" s="296">
        <v>40</v>
      </c>
      <c r="F1343" s="331">
        <f t="shared" si="74"/>
        <v>44.922302000000002</v>
      </c>
      <c r="G1343" s="297">
        <f t="shared" si="4"/>
        <v>1</v>
      </c>
      <c r="H1343" s="296">
        <f t="shared" si="5"/>
        <v>0</v>
      </c>
      <c r="I1343" s="362">
        <f t="shared" si="142"/>
        <v>0</v>
      </c>
      <c r="J1343" s="305">
        <v>44922302</v>
      </c>
      <c r="K1343" s="311">
        <v>2017</v>
      </c>
      <c r="L1343" s="300" t="s">
        <v>18</v>
      </c>
      <c r="M1343" s="345"/>
      <c r="N1343" s="345"/>
      <c r="O1343" s="345"/>
      <c r="P1343" s="345">
        <v>18</v>
      </c>
      <c r="Q1343" s="311">
        <v>38</v>
      </c>
      <c r="R1343" s="305">
        <f t="shared" si="148"/>
        <v>28</v>
      </c>
      <c r="S1343" s="311">
        <v>54</v>
      </c>
      <c r="T1343" s="311">
        <v>42</v>
      </c>
      <c r="U1343" s="337">
        <f t="shared" si="145"/>
        <v>12</v>
      </c>
      <c r="V1343" s="337">
        <f t="shared" si="146"/>
        <v>48</v>
      </c>
      <c r="W1343" s="309">
        <f t="shared" si="149"/>
        <v>-20</v>
      </c>
      <c r="X1343" s="318" t="s">
        <v>1572</v>
      </c>
      <c r="Y1343" s="318" t="s">
        <v>1572</v>
      </c>
      <c r="Z1343" s="363" t="s">
        <v>1536</v>
      </c>
      <c r="AA1343" s="331">
        <f t="shared" si="79"/>
        <v>26.435354</v>
      </c>
      <c r="AB1343" s="305">
        <v>26435354</v>
      </c>
      <c r="AC1343" s="305">
        <v>44922302</v>
      </c>
      <c r="AD1343" s="331">
        <f t="shared" si="137"/>
        <v>0</v>
      </c>
      <c r="AE1343" s="309">
        <f t="shared" si="150"/>
        <v>0</v>
      </c>
      <c r="AF1343" s="362">
        <f t="shared" si="153"/>
        <v>0.66088385000000005</v>
      </c>
      <c r="AG1343" s="318"/>
      <c r="AH1343" s="318"/>
      <c r="AI1343" s="364" t="s">
        <v>4276</v>
      </c>
      <c r="AJ1343" s="318"/>
    </row>
    <row r="1344" spans="1:36">
      <c r="A1344" s="352" t="s">
        <v>4503</v>
      </c>
      <c r="B1344" s="305">
        <f t="shared" si="151"/>
        <v>34.184503999999997</v>
      </c>
      <c r="C1344" s="335">
        <f t="shared" si="152"/>
        <v>0.85461259999999994</v>
      </c>
      <c r="D1344" s="294">
        <f t="shared" si="2"/>
        <v>0.85461259999999994</v>
      </c>
      <c r="E1344" s="296">
        <v>40</v>
      </c>
      <c r="F1344" s="331">
        <f t="shared" si="74"/>
        <v>25.584503999999999</v>
      </c>
      <c r="G1344" s="297">
        <f t="shared" si="4"/>
        <v>0.748424022767743</v>
      </c>
      <c r="H1344" s="296">
        <f t="shared" si="5"/>
        <v>8.6</v>
      </c>
      <c r="I1344" s="362">
        <f t="shared" si="142"/>
        <v>0.25157597723225705</v>
      </c>
      <c r="J1344" s="305">
        <v>34184504</v>
      </c>
      <c r="K1344" s="311">
        <v>2017</v>
      </c>
      <c r="L1344" s="300" t="s">
        <v>18</v>
      </c>
      <c r="M1344" s="345"/>
      <c r="N1344" s="345"/>
      <c r="O1344" s="345"/>
      <c r="P1344" s="345">
        <v>17</v>
      </c>
      <c r="Q1344" s="311">
        <v>30</v>
      </c>
      <c r="R1344" s="305">
        <f t="shared" si="148"/>
        <v>23.5</v>
      </c>
      <c r="S1344" s="311">
        <v>36</v>
      </c>
      <c r="T1344" s="311">
        <v>40</v>
      </c>
      <c r="U1344" s="317">
        <f t="shared" si="145"/>
        <v>-4</v>
      </c>
      <c r="V1344" s="317">
        <f t="shared" si="146"/>
        <v>38</v>
      </c>
      <c r="W1344" s="309">
        <f t="shared" si="149"/>
        <v>-14.5</v>
      </c>
      <c r="X1344" s="318" t="s">
        <v>1550</v>
      </c>
      <c r="Y1344" s="318" t="s">
        <v>1550</v>
      </c>
      <c r="Z1344" s="363" t="s">
        <v>1547</v>
      </c>
      <c r="AA1344" s="331">
        <f t="shared" si="79"/>
        <v>8.7247950000000003</v>
      </c>
      <c r="AB1344" s="305">
        <v>8724795</v>
      </c>
      <c r="AC1344" s="305">
        <v>25584504</v>
      </c>
      <c r="AD1344" s="331">
        <f t="shared" si="137"/>
        <v>8.6</v>
      </c>
      <c r="AE1344" s="309">
        <f t="shared" si="150"/>
        <v>8600000</v>
      </c>
      <c r="AF1344" s="362">
        <f t="shared" si="153"/>
        <v>0.21811987500000002</v>
      </c>
      <c r="AG1344" s="318"/>
      <c r="AH1344" s="318"/>
      <c r="AI1344" s="364" t="s">
        <v>4504</v>
      </c>
      <c r="AJ1344" s="318"/>
    </row>
    <row r="1345" spans="1:36">
      <c r="A1345" s="352" t="s">
        <v>4623</v>
      </c>
      <c r="B1345" s="305">
        <f t="shared" si="151"/>
        <v>26.559557000000002</v>
      </c>
      <c r="C1345" s="335">
        <f t="shared" si="152"/>
        <v>0.66398892499999995</v>
      </c>
      <c r="D1345" s="294">
        <f t="shared" si="2"/>
        <v>0.66398892499999995</v>
      </c>
      <c r="E1345" s="296">
        <v>40</v>
      </c>
      <c r="F1345" s="331">
        <f t="shared" si="74"/>
        <v>8.1069859999999991</v>
      </c>
      <c r="G1345" s="297">
        <f t="shared" si="4"/>
        <v>0.30523799775726673</v>
      </c>
      <c r="H1345" s="296">
        <f t="shared" si="5"/>
        <v>18.452571000000002</v>
      </c>
      <c r="I1345" s="362">
        <f t="shared" si="142"/>
        <v>0.69476200224273321</v>
      </c>
      <c r="J1345" s="305">
        <v>26559557</v>
      </c>
      <c r="K1345" s="311">
        <v>2017</v>
      </c>
      <c r="L1345" s="300" t="s">
        <v>18</v>
      </c>
      <c r="M1345" s="345"/>
      <c r="N1345" s="345"/>
      <c r="O1345" s="345"/>
      <c r="P1345" s="345">
        <v>41</v>
      </c>
      <c r="Q1345" s="311">
        <v>47</v>
      </c>
      <c r="R1345" s="305">
        <f t="shared" si="148"/>
        <v>44</v>
      </c>
      <c r="S1345" s="305">
        <v>41</v>
      </c>
      <c r="T1345" s="311">
        <v>70</v>
      </c>
      <c r="U1345" s="309">
        <f t="shared" si="145"/>
        <v>-29</v>
      </c>
      <c r="V1345" s="317">
        <f t="shared" si="146"/>
        <v>55.5</v>
      </c>
      <c r="W1345" s="309">
        <f t="shared" si="149"/>
        <v>-11.5</v>
      </c>
      <c r="X1345" s="318" t="s">
        <v>1402</v>
      </c>
      <c r="Y1345" s="318" t="s">
        <v>1402</v>
      </c>
      <c r="Z1345" s="363" t="s">
        <v>1547</v>
      </c>
      <c r="AA1345" s="331">
        <f t="shared" si="79"/>
        <v>4.356941</v>
      </c>
      <c r="AB1345" s="305">
        <v>4356941</v>
      </c>
      <c r="AC1345" s="305">
        <v>8106986</v>
      </c>
      <c r="AD1345" s="331">
        <f t="shared" si="137"/>
        <v>18.452570999999999</v>
      </c>
      <c r="AE1345" s="309">
        <f t="shared" si="150"/>
        <v>18452571</v>
      </c>
      <c r="AF1345" s="362">
        <f t="shared" si="153"/>
        <v>0.10892352499999999</v>
      </c>
      <c r="AG1345" s="318"/>
      <c r="AH1345" s="318"/>
      <c r="AI1345" s="364" t="s">
        <v>4624</v>
      </c>
      <c r="AJ1345" s="318"/>
    </row>
    <row r="1346" spans="1:36">
      <c r="A1346" s="352" t="s">
        <v>4006</v>
      </c>
      <c r="B1346" s="305">
        <f t="shared" si="151"/>
        <v>60.845711000000001</v>
      </c>
      <c r="C1346" s="335">
        <f t="shared" si="152"/>
        <v>1.4487074047619048</v>
      </c>
      <c r="D1346" s="294">
        <f t="shared" si="2"/>
        <v>1.4487074047619048</v>
      </c>
      <c r="E1346" s="296">
        <v>42</v>
      </c>
      <c r="F1346" s="331">
        <f t="shared" si="74"/>
        <v>45.852178000000002</v>
      </c>
      <c r="G1346" s="297">
        <f t="shared" si="4"/>
        <v>0.75358110286524549</v>
      </c>
      <c r="H1346" s="296">
        <f t="shared" si="5"/>
        <v>14.993532999999999</v>
      </c>
      <c r="I1346" s="362">
        <f t="shared" si="142"/>
        <v>0.24641889713475448</v>
      </c>
      <c r="J1346" s="305">
        <v>60845711</v>
      </c>
      <c r="K1346" s="311">
        <v>2017</v>
      </c>
      <c r="L1346" s="300" t="s">
        <v>18</v>
      </c>
      <c r="M1346" s="345"/>
      <c r="N1346" s="345"/>
      <c r="O1346" s="345"/>
      <c r="P1346" s="345">
        <v>37</v>
      </c>
      <c r="Q1346" s="311">
        <v>45</v>
      </c>
      <c r="R1346" s="305">
        <f t="shared" si="148"/>
        <v>41</v>
      </c>
      <c r="S1346" s="311">
        <v>30</v>
      </c>
      <c r="T1346" s="311">
        <v>28</v>
      </c>
      <c r="U1346" s="337">
        <f t="shared" si="145"/>
        <v>2</v>
      </c>
      <c r="V1346" s="337">
        <f t="shared" si="146"/>
        <v>29</v>
      </c>
      <c r="W1346" s="309">
        <f t="shared" si="149"/>
        <v>12</v>
      </c>
      <c r="X1346" s="318" t="s">
        <v>1550</v>
      </c>
      <c r="Y1346" s="318" t="s">
        <v>1550</v>
      </c>
      <c r="Z1346" s="363" t="s">
        <v>1547</v>
      </c>
      <c r="AA1346" s="331">
        <f t="shared" si="79"/>
        <v>19.542248000000001</v>
      </c>
      <c r="AB1346" s="305">
        <v>19542248</v>
      </c>
      <c r="AC1346" s="305">
        <v>45852178</v>
      </c>
      <c r="AD1346" s="331">
        <f t="shared" si="137"/>
        <v>14.993532999999999</v>
      </c>
      <c r="AE1346" s="309">
        <f t="shared" si="150"/>
        <v>14993533</v>
      </c>
      <c r="AF1346" s="362">
        <f t="shared" si="153"/>
        <v>0.46529161904761906</v>
      </c>
      <c r="AG1346" s="318"/>
      <c r="AH1346" s="318"/>
      <c r="AI1346" s="364" t="s">
        <v>4007</v>
      </c>
      <c r="AJ1346" s="318"/>
    </row>
    <row r="1347" spans="1:36">
      <c r="A1347" s="344" t="s">
        <v>2361</v>
      </c>
      <c r="B1347" s="305">
        <f t="shared" si="151"/>
        <v>216.97087099999999</v>
      </c>
      <c r="C1347" s="335">
        <f t="shared" si="152"/>
        <v>4.3394174200000002</v>
      </c>
      <c r="D1347" s="294">
        <f t="shared" si="2"/>
        <v>4.3394174200000002</v>
      </c>
      <c r="E1347" s="296">
        <v>50</v>
      </c>
      <c r="F1347" s="331">
        <f t="shared" si="74"/>
        <v>86.089512999999997</v>
      </c>
      <c r="G1347" s="297">
        <f t="shared" si="4"/>
        <v>0.39677912801483844</v>
      </c>
      <c r="H1347" s="296">
        <f t="shared" si="5"/>
        <v>130.88135799999998</v>
      </c>
      <c r="I1347" s="362">
        <f t="shared" si="142"/>
        <v>0.6032208719851615</v>
      </c>
      <c r="J1347" s="305">
        <v>216970871</v>
      </c>
      <c r="K1347" s="311">
        <v>2017</v>
      </c>
      <c r="L1347" s="300" t="s">
        <v>18</v>
      </c>
      <c r="M1347" s="345"/>
      <c r="N1347" s="345"/>
      <c r="O1347" s="345"/>
      <c r="P1347" s="345">
        <v>9</v>
      </c>
      <c r="Q1347" s="311">
        <v>12</v>
      </c>
      <c r="R1347" s="305">
        <f t="shared" si="148"/>
        <v>10.5</v>
      </c>
      <c r="S1347" s="311">
        <v>40</v>
      </c>
      <c r="T1347" s="311">
        <v>18</v>
      </c>
      <c r="U1347" s="317">
        <f t="shared" si="145"/>
        <v>22</v>
      </c>
      <c r="V1347" s="317">
        <f t="shared" si="146"/>
        <v>29</v>
      </c>
      <c r="W1347" s="309">
        <f t="shared" si="149"/>
        <v>-18.5</v>
      </c>
      <c r="X1347" s="318" t="s">
        <v>1601</v>
      </c>
      <c r="Y1347" s="318" t="s">
        <v>1601</v>
      </c>
      <c r="Z1347" s="363" t="s">
        <v>1547</v>
      </c>
      <c r="AA1347" s="331">
        <f t="shared" si="79"/>
        <v>24.531922999999999</v>
      </c>
      <c r="AB1347" s="305">
        <v>24531923</v>
      </c>
      <c r="AC1347" s="305">
        <v>86089513</v>
      </c>
      <c r="AD1347" s="331">
        <f t="shared" si="137"/>
        <v>130.88135800000001</v>
      </c>
      <c r="AE1347" s="309">
        <f t="shared" si="150"/>
        <v>130881358</v>
      </c>
      <c r="AF1347" s="362">
        <f t="shared" si="153"/>
        <v>0.49063846</v>
      </c>
      <c r="AG1347" s="318"/>
      <c r="AH1347" s="318"/>
      <c r="AI1347" s="364" t="s">
        <v>2362</v>
      </c>
      <c r="AJ1347" s="318"/>
    </row>
    <row r="1348" spans="1:36">
      <c r="A1348" s="352" t="s">
        <v>3096</v>
      </c>
      <c r="B1348" s="305">
        <f t="shared" si="151"/>
        <v>134.86291800000001</v>
      </c>
      <c r="C1348" s="335">
        <f t="shared" si="152"/>
        <v>2.6972583600000002</v>
      </c>
      <c r="D1348" s="294">
        <f t="shared" si="2"/>
        <v>2.6972583600000002</v>
      </c>
      <c r="E1348" s="296">
        <v>50</v>
      </c>
      <c r="F1348" s="331">
        <f t="shared" si="74"/>
        <v>51.338324999999998</v>
      </c>
      <c r="G1348" s="297">
        <f t="shared" si="4"/>
        <v>0.38067043010295826</v>
      </c>
      <c r="H1348" s="296">
        <f t="shared" si="5"/>
        <v>83.52459300000001</v>
      </c>
      <c r="I1348" s="362">
        <f t="shared" si="142"/>
        <v>0.61932956989704169</v>
      </c>
      <c r="J1348" s="305">
        <v>134862918</v>
      </c>
      <c r="K1348" s="311">
        <v>2017</v>
      </c>
      <c r="L1348" s="300" t="s">
        <v>18</v>
      </c>
      <c r="M1348" s="345"/>
      <c r="N1348" s="345"/>
      <c r="O1348" s="345"/>
      <c r="P1348" s="345">
        <v>87</v>
      </c>
      <c r="Q1348" s="311">
        <v>65</v>
      </c>
      <c r="R1348" s="305">
        <f t="shared" si="148"/>
        <v>76</v>
      </c>
      <c r="S1348" s="311">
        <v>79</v>
      </c>
      <c r="T1348" s="311">
        <v>68</v>
      </c>
      <c r="U1348" s="337">
        <f t="shared" si="145"/>
        <v>11</v>
      </c>
      <c r="V1348" s="337">
        <f t="shared" si="146"/>
        <v>73.5</v>
      </c>
      <c r="W1348" s="309">
        <f t="shared" si="149"/>
        <v>2.5</v>
      </c>
      <c r="X1348" s="318" t="s">
        <v>1990</v>
      </c>
      <c r="Y1348" s="318" t="s">
        <v>1991</v>
      </c>
      <c r="Z1348" s="363" t="s">
        <v>1547</v>
      </c>
      <c r="AA1348" s="331">
        <f t="shared" si="79"/>
        <v>16.776389999999999</v>
      </c>
      <c r="AB1348" s="305">
        <v>16776390</v>
      </c>
      <c r="AC1348" s="305">
        <v>51338325</v>
      </c>
      <c r="AD1348" s="331">
        <f t="shared" si="137"/>
        <v>83.524592999999996</v>
      </c>
      <c r="AE1348" s="309">
        <f t="shared" si="150"/>
        <v>83524593</v>
      </c>
      <c r="AF1348" s="362">
        <f t="shared" si="153"/>
        <v>0.33552779999999999</v>
      </c>
      <c r="AG1348" s="318"/>
      <c r="AH1348" s="318"/>
      <c r="AI1348" s="364" t="s">
        <v>3097</v>
      </c>
      <c r="AJ1348" s="318"/>
    </row>
    <row r="1349" spans="1:36">
      <c r="A1349" s="344" t="s">
        <v>273</v>
      </c>
      <c r="B1349" s="305">
        <f t="shared" si="151"/>
        <v>380.98154299999999</v>
      </c>
      <c r="C1349" s="335">
        <f t="shared" si="152"/>
        <v>6.9269371454545459</v>
      </c>
      <c r="D1349" s="294">
        <f t="shared" si="2"/>
        <v>6.9269371454545459</v>
      </c>
      <c r="E1349" s="296">
        <v>55</v>
      </c>
      <c r="F1349" s="331">
        <f t="shared" si="74"/>
        <v>114.43401</v>
      </c>
      <c r="G1349" s="297">
        <f t="shared" si="4"/>
        <v>0.30036628309839147</v>
      </c>
      <c r="H1349" s="296">
        <f t="shared" si="5"/>
        <v>266.54753299999999</v>
      </c>
      <c r="I1349" s="362">
        <f t="shared" si="142"/>
        <v>0.69963371690160858</v>
      </c>
      <c r="J1349" s="305">
        <v>380981543</v>
      </c>
      <c r="K1349" s="311">
        <v>2017</v>
      </c>
      <c r="L1349" s="300" t="s">
        <v>18</v>
      </c>
      <c r="M1349" s="345"/>
      <c r="N1349" s="345"/>
      <c r="O1349" s="345"/>
      <c r="P1349" s="345">
        <v>10</v>
      </c>
      <c r="Q1349" s="311">
        <v>33</v>
      </c>
      <c r="R1349" s="305">
        <f t="shared" si="148"/>
        <v>21.5</v>
      </c>
      <c r="S1349" s="311">
        <v>49</v>
      </c>
      <c r="T1349" s="311">
        <v>30</v>
      </c>
      <c r="U1349" s="317">
        <f t="shared" si="145"/>
        <v>19</v>
      </c>
      <c r="V1349" s="317">
        <f t="shared" si="146"/>
        <v>39.5</v>
      </c>
      <c r="W1349" s="309">
        <f t="shared" si="149"/>
        <v>-18</v>
      </c>
      <c r="X1349" s="318" t="s">
        <v>1612</v>
      </c>
      <c r="Y1349" s="318" t="s">
        <v>1612</v>
      </c>
      <c r="Z1349" s="363" t="s">
        <v>1900</v>
      </c>
      <c r="AA1349" s="331">
        <f t="shared" si="79"/>
        <v>46.607250000000001</v>
      </c>
      <c r="AB1349" s="305">
        <v>46607250</v>
      </c>
      <c r="AC1349" s="305">
        <v>114434010</v>
      </c>
      <c r="AD1349" s="331">
        <f t="shared" si="137"/>
        <v>266.54753299999999</v>
      </c>
      <c r="AE1349" s="309">
        <f t="shared" si="150"/>
        <v>266547533</v>
      </c>
      <c r="AF1349" s="362">
        <f t="shared" si="153"/>
        <v>0.84740454545454547</v>
      </c>
      <c r="AG1349" s="318"/>
      <c r="AH1349" s="318"/>
      <c r="AI1349" s="364" t="s">
        <v>1980</v>
      </c>
      <c r="AJ1349" s="318"/>
    </row>
    <row r="1350" spans="1:36">
      <c r="A1350" s="344" t="s">
        <v>644</v>
      </c>
      <c r="B1350" s="305">
        <f t="shared" si="151"/>
        <v>280.00552299999998</v>
      </c>
      <c r="C1350" s="335">
        <f t="shared" si="152"/>
        <v>5.0910095090909087</v>
      </c>
      <c r="D1350" s="294">
        <f t="shared" si="2"/>
        <v>5.0910095090909087</v>
      </c>
      <c r="E1350" s="296">
        <v>55</v>
      </c>
      <c r="F1350" s="331">
        <f t="shared" si="74"/>
        <v>94.440669</v>
      </c>
      <c r="G1350" s="297">
        <f t="shared" si="4"/>
        <v>0.33728145069481363</v>
      </c>
      <c r="H1350" s="296">
        <f t="shared" si="5"/>
        <v>185.564854</v>
      </c>
      <c r="I1350" s="362">
        <f t="shared" si="142"/>
        <v>0.66271854930518637</v>
      </c>
      <c r="J1350" s="305">
        <v>280005523</v>
      </c>
      <c r="K1350" s="311">
        <v>2017</v>
      </c>
      <c r="L1350" s="300" t="s">
        <v>18</v>
      </c>
      <c r="M1350" s="345"/>
      <c r="N1350" s="345"/>
      <c r="O1350" s="345"/>
      <c r="P1350" s="345">
        <v>58</v>
      </c>
      <c r="Q1350" s="311">
        <v>52</v>
      </c>
      <c r="R1350" s="305">
        <f t="shared" si="148"/>
        <v>55</v>
      </c>
      <c r="S1350" s="311">
        <v>58</v>
      </c>
      <c r="T1350" s="311">
        <v>63</v>
      </c>
      <c r="U1350" s="337">
        <f t="shared" si="145"/>
        <v>-5</v>
      </c>
      <c r="V1350" s="337">
        <f t="shared" si="146"/>
        <v>60.5</v>
      </c>
      <c r="W1350" s="309">
        <f t="shared" si="149"/>
        <v>-5.5</v>
      </c>
      <c r="X1350" s="319" t="s">
        <v>1534</v>
      </c>
      <c r="Y1350" s="318" t="s">
        <v>1534</v>
      </c>
      <c r="Z1350" s="363" t="s">
        <v>1541</v>
      </c>
      <c r="AA1350" s="331">
        <f t="shared" si="79"/>
        <v>28.681471999999999</v>
      </c>
      <c r="AB1350" s="305">
        <v>28681472</v>
      </c>
      <c r="AC1350" s="305">
        <v>94440669</v>
      </c>
      <c r="AD1350" s="331">
        <f t="shared" si="137"/>
        <v>185.564854</v>
      </c>
      <c r="AE1350" s="309">
        <f t="shared" si="150"/>
        <v>185564854</v>
      </c>
      <c r="AF1350" s="362">
        <f t="shared" si="153"/>
        <v>0.52148130909090906</v>
      </c>
      <c r="AG1350" s="318"/>
      <c r="AH1350" s="318"/>
      <c r="AI1350" s="364" t="s">
        <v>2216</v>
      </c>
      <c r="AJ1350" s="318"/>
    </row>
    <row r="1351" spans="1:36">
      <c r="A1351" s="352" t="s">
        <v>3768</v>
      </c>
      <c r="B1351" s="305">
        <f t="shared" si="151"/>
        <v>100.54180599999999</v>
      </c>
      <c r="C1351" s="335">
        <f t="shared" si="152"/>
        <v>1.7334794137931036</v>
      </c>
      <c r="D1351" s="294">
        <f t="shared" si="2"/>
        <v>1.7334794137931036</v>
      </c>
      <c r="E1351" s="296">
        <v>58</v>
      </c>
      <c r="F1351" s="331">
        <f t="shared" si="74"/>
        <v>30.234022</v>
      </c>
      <c r="G1351" s="297">
        <f t="shared" si="4"/>
        <v>0.30071095003008003</v>
      </c>
      <c r="H1351" s="296">
        <f t="shared" si="5"/>
        <v>70.307783999999998</v>
      </c>
      <c r="I1351" s="362">
        <f t="shared" si="142"/>
        <v>0.69928904996992003</v>
      </c>
      <c r="J1351" s="305">
        <v>100541806</v>
      </c>
      <c r="K1351" s="311">
        <v>2017</v>
      </c>
      <c r="L1351" s="300" t="s">
        <v>18</v>
      </c>
      <c r="M1351" s="345"/>
      <c r="N1351" s="345"/>
      <c r="O1351" s="345"/>
      <c r="P1351" s="345">
        <v>67</v>
      </c>
      <c r="Q1351" s="311">
        <v>54</v>
      </c>
      <c r="R1351" s="305">
        <f t="shared" si="148"/>
        <v>60.5</v>
      </c>
      <c r="S1351" s="311">
        <v>55</v>
      </c>
      <c r="T1351" s="311">
        <v>63</v>
      </c>
      <c r="U1351" s="317">
        <f t="shared" si="145"/>
        <v>-8</v>
      </c>
      <c r="V1351" s="317">
        <f t="shared" si="146"/>
        <v>59</v>
      </c>
      <c r="W1351" s="309">
        <f t="shared" si="149"/>
        <v>1.5</v>
      </c>
      <c r="X1351" s="318" t="s">
        <v>1636</v>
      </c>
      <c r="Y1351" s="318" t="s">
        <v>1761</v>
      </c>
      <c r="Z1351" s="363" t="s">
        <v>1547</v>
      </c>
      <c r="AA1351" s="331">
        <f t="shared" si="79"/>
        <v>12.501936000000001</v>
      </c>
      <c r="AB1351" s="305">
        <v>12501936</v>
      </c>
      <c r="AC1351" s="305">
        <v>30234022</v>
      </c>
      <c r="AD1351" s="331">
        <f t="shared" si="137"/>
        <v>70.307783999999998</v>
      </c>
      <c r="AE1351" s="309">
        <f t="shared" si="150"/>
        <v>70307784</v>
      </c>
      <c r="AF1351" s="362">
        <f t="shared" si="153"/>
        <v>0.21555062068965519</v>
      </c>
      <c r="AG1351" s="318"/>
      <c r="AH1351" s="318"/>
      <c r="AI1351" s="364" t="s">
        <v>3769</v>
      </c>
      <c r="AJ1351" s="318"/>
    </row>
    <row r="1352" spans="1:36">
      <c r="A1352" s="352" t="s">
        <v>2776</v>
      </c>
      <c r="B1352" s="305">
        <f t="shared" si="151"/>
        <v>197.18354600000001</v>
      </c>
      <c r="C1352" s="335">
        <f t="shared" si="152"/>
        <v>3.2863924333333334</v>
      </c>
      <c r="D1352" s="294">
        <f t="shared" si="2"/>
        <v>3.2863924333333334</v>
      </c>
      <c r="E1352" s="296">
        <v>60</v>
      </c>
      <c r="F1352" s="331">
        <f t="shared" si="74"/>
        <v>45.020282000000002</v>
      </c>
      <c r="G1352" s="297">
        <f t="shared" si="4"/>
        <v>0.22831662637814618</v>
      </c>
      <c r="H1352" s="296">
        <f t="shared" si="5"/>
        <v>152.163264</v>
      </c>
      <c r="I1352" s="362">
        <f t="shared" si="142"/>
        <v>0.7716833736218538</v>
      </c>
      <c r="J1352" s="305">
        <v>197183546</v>
      </c>
      <c r="K1352" s="311">
        <v>2017</v>
      </c>
      <c r="L1352" s="300" t="s">
        <v>18</v>
      </c>
      <c r="M1352" s="345"/>
      <c r="N1352" s="345"/>
      <c r="O1352" s="345"/>
      <c r="P1352" s="345">
        <v>37</v>
      </c>
      <c r="Q1352" s="311">
        <v>40</v>
      </c>
      <c r="R1352" s="305">
        <f t="shared" si="148"/>
        <v>38.5</v>
      </c>
      <c r="S1352" s="311">
        <v>55</v>
      </c>
      <c r="T1352" s="311">
        <v>55</v>
      </c>
      <c r="U1352" s="317">
        <f t="shared" si="145"/>
        <v>0</v>
      </c>
      <c r="V1352" s="317">
        <f t="shared" si="146"/>
        <v>55</v>
      </c>
      <c r="W1352" s="309">
        <f t="shared" si="149"/>
        <v>-16.5</v>
      </c>
      <c r="X1352" s="318" t="s">
        <v>1601</v>
      </c>
      <c r="Y1352" s="318" t="s">
        <v>1601</v>
      </c>
      <c r="Z1352" s="363" t="s">
        <v>1541</v>
      </c>
      <c r="AA1352" s="331">
        <f t="shared" si="79"/>
        <v>13.210449000000001</v>
      </c>
      <c r="AB1352" s="305">
        <v>13210449</v>
      </c>
      <c r="AC1352" s="305">
        <v>45020282</v>
      </c>
      <c r="AD1352" s="331">
        <f t="shared" si="137"/>
        <v>152.163264</v>
      </c>
      <c r="AE1352" s="309">
        <f t="shared" si="150"/>
        <v>152163264</v>
      </c>
      <c r="AF1352" s="362">
        <f t="shared" si="153"/>
        <v>0.22017415000000001</v>
      </c>
      <c r="AG1352" s="318"/>
      <c r="AH1352" s="318"/>
      <c r="AI1352" s="364" t="s">
        <v>2777</v>
      </c>
      <c r="AJ1352" s="318"/>
    </row>
    <row r="1353" spans="1:36">
      <c r="A1353" s="352" t="s">
        <v>3664</v>
      </c>
      <c r="B1353" s="305">
        <f t="shared" si="151"/>
        <v>111.75799499999999</v>
      </c>
      <c r="C1353" s="335">
        <f t="shared" si="152"/>
        <v>1.86263325</v>
      </c>
      <c r="D1353" s="294">
        <f t="shared" si="2"/>
        <v>1.86263325</v>
      </c>
      <c r="E1353" s="296">
        <v>60</v>
      </c>
      <c r="F1353" s="331">
        <f t="shared" si="74"/>
        <v>50.701324999999997</v>
      </c>
      <c r="G1353" s="297">
        <f t="shared" si="4"/>
        <v>0.45367067474680445</v>
      </c>
      <c r="H1353" s="296">
        <f t="shared" si="5"/>
        <v>61.056669999999997</v>
      </c>
      <c r="I1353" s="362">
        <f t="shared" si="142"/>
        <v>0.54632932525319555</v>
      </c>
      <c r="J1353" s="305">
        <v>111757995</v>
      </c>
      <c r="K1353" s="311">
        <v>2017</v>
      </c>
      <c r="L1353" s="300" t="s">
        <v>18</v>
      </c>
      <c r="M1353" s="345"/>
      <c r="N1353" s="345"/>
      <c r="O1353" s="345"/>
      <c r="P1353" s="345">
        <v>16</v>
      </c>
      <c r="Q1353" s="311">
        <v>34</v>
      </c>
      <c r="R1353" s="305">
        <f t="shared" si="148"/>
        <v>25</v>
      </c>
      <c r="S1353" s="311">
        <v>48</v>
      </c>
      <c r="T1353" s="311">
        <v>43</v>
      </c>
      <c r="U1353" s="317">
        <f t="shared" si="145"/>
        <v>5</v>
      </c>
      <c r="V1353" s="317">
        <f t="shared" si="146"/>
        <v>45.5</v>
      </c>
      <c r="W1353" s="309">
        <f t="shared" si="149"/>
        <v>-20.5</v>
      </c>
      <c r="X1353" s="318" t="s">
        <v>1757</v>
      </c>
      <c r="Y1353" s="318" t="s">
        <v>1757</v>
      </c>
      <c r="Z1353" s="363" t="s">
        <v>1541</v>
      </c>
      <c r="AA1353" s="331">
        <f t="shared" si="79"/>
        <v>19.153697999999999</v>
      </c>
      <c r="AB1353" s="305">
        <v>19153698</v>
      </c>
      <c r="AC1353" s="305">
        <v>50701325</v>
      </c>
      <c r="AD1353" s="331">
        <f t="shared" si="137"/>
        <v>61.056669999999997</v>
      </c>
      <c r="AE1353" s="309">
        <f t="shared" si="150"/>
        <v>61056670</v>
      </c>
      <c r="AF1353" s="362">
        <f t="shared" si="153"/>
        <v>0.31922829999999996</v>
      </c>
      <c r="AG1353" s="318"/>
      <c r="AH1353" s="318"/>
      <c r="AI1353" s="364" t="s">
        <v>3665</v>
      </c>
      <c r="AJ1353" s="318"/>
    </row>
    <row r="1354" spans="1:36">
      <c r="A1354" s="352" t="s">
        <v>4906</v>
      </c>
      <c r="B1354" s="305">
        <f t="shared" si="151"/>
        <v>9.4205459999999999</v>
      </c>
      <c r="C1354" s="335">
        <f t="shared" si="152"/>
        <v>0.15700910000000001</v>
      </c>
      <c r="D1354" s="294">
        <f t="shared" si="2"/>
        <v>0.15700910000000001</v>
      </c>
      <c r="E1354" s="296">
        <v>60</v>
      </c>
      <c r="F1354" s="331">
        <f t="shared" si="74"/>
        <v>9.4205459999999999</v>
      </c>
      <c r="G1354" s="297">
        <f t="shared" si="4"/>
        <v>1</v>
      </c>
      <c r="H1354" s="296">
        <f t="shared" si="5"/>
        <v>0</v>
      </c>
      <c r="I1354" s="362">
        <f t="shared" si="142"/>
        <v>0</v>
      </c>
      <c r="J1354" s="305">
        <v>9420546</v>
      </c>
      <c r="K1354" s="311">
        <v>2017</v>
      </c>
      <c r="L1354" s="300" t="s">
        <v>18</v>
      </c>
      <c r="M1354" s="345"/>
      <c r="N1354" s="345"/>
      <c r="O1354" s="345"/>
      <c r="P1354" s="345">
        <v>46</v>
      </c>
      <c r="Q1354" s="311">
        <v>48</v>
      </c>
      <c r="R1354" s="305">
        <f t="shared" si="148"/>
        <v>47</v>
      </c>
      <c r="S1354" s="305">
        <v>45</v>
      </c>
      <c r="T1354" s="311">
        <v>64</v>
      </c>
      <c r="U1354" s="309">
        <f t="shared" si="145"/>
        <v>-19</v>
      </c>
      <c r="V1354" s="317">
        <f t="shared" si="146"/>
        <v>54.5</v>
      </c>
      <c r="W1354" s="309">
        <f t="shared" si="149"/>
        <v>-7.5</v>
      </c>
      <c r="X1354" s="318" t="s">
        <v>1601</v>
      </c>
      <c r="Y1354" s="318" t="s">
        <v>1601</v>
      </c>
      <c r="Z1354" s="319" t="s">
        <v>1541</v>
      </c>
      <c r="AA1354" s="331">
        <f t="shared" si="79"/>
        <v>3.7047490000000001</v>
      </c>
      <c r="AB1354" s="305">
        <v>3704749</v>
      </c>
      <c r="AC1354" s="305">
        <v>9420546</v>
      </c>
      <c r="AD1354" s="331">
        <f t="shared" si="137"/>
        <v>0</v>
      </c>
      <c r="AE1354" s="309">
        <f t="shared" si="150"/>
        <v>0</v>
      </c>
      <c r="AF1354" s="362">
        <f t="shared" si="153"/>
        <v>6.1745816666666668E-2</v>
      </c>
      <c r="AG1354" s="318"/>
      <c r="AH1354" s="318"/>
      <c r="AI1354" s="364" t="s">
        <v>4907</v>
      </c>
      <c r="AJ1354" s="318"/>
    </row>
    <row r="1355" spans="1:36">
      <c r="A1355" s="352" t="s">
        <v>4394</v>
      </c>
      <c r="B1355" s="305">
        <f t="shared" si="151"/>
        <v>63.659256999999997</v>
      </c>
      <c r="C1355" s="335">
        <f t="shared" si="152"/>
        <v>1.0136824363057324</v>
      </c>
      <c r="D1355" s="294">
        <f t="shared" si="2"/>
        <v>1.0136824363057324</v>
      </c>
      <c r="E1355" s="296">
        <v>62.8</v>
      </c>
      <c r="F1355" s="331">
        <f t="shared" si="74"/>
        <v>22.15099</v>
      </c>
      <c r="G1355" s="297">
        <f t="shared" si="4"/>
        <v>0.34796180546059469</v>
      </c>
      <c r="H1355" s="296">
        <f t="shared" si="5"/>
        <v>41.508267000000004</v>
      </c>
      <c r="I1355" s="362">
        <f t="shared" si="142"/>
        <v>0.65203819453940537</v>
      </c>
      <c r="J1355" s="305">
        <v>63659257</v>
      </c>
      <c r="K1355" s="311">
        <v>2017</v>
      </c>
      <c r="L1355" s="300" t="s">
        <v>18</v>
      </c>
      <c r="M1355" s="345"/>
      <c r="N1355" s="345"/>
      <c r="O1355" s="345"/>
      <c r="P1355" s="345">
        <v>65</v>
      </c>
      <c r="Q1355" s="311">
        <v>57</v>
      </c>
      <c r="R1355" s="305">
        <f t="shared" si="148"/>
        <v>61</v>
      </c>
      <c r="S1355" s="311">
        <v>71</v>
      </c>
      <c r="T1355" s="311">
        <v>54</v>
      </c>
      <c r="U1355" s="317">
        <f t="shared" si="145"/>
        <v>17</v>
      </c>
      <c r="V1355" s="317">
        <f t="shared" si="146"/>
        <v>62.5</v>
      </c>
      <c r="W1355" s="309">
        <f t="shared" si="149"/>
        <v>-1.5</v>
      </c>
      <c r="X1355" s="318" t="s">
        <v>1572</v>
      </c>
      <c r="Y1355" s="318" t="s">
        <v>1572</v>
      </c>
      <c r="Z1355" s="363" t="s">
        <v>1536</v>
      </c>
      <c r="AA1355" s="331">
        <f t="shared" si="79"/>
        <v>0.15884499999999999</v>
      </c>
      <c r="AB1355" s="305">
        <v>158845</v>
      </c>
      <c r="AC1355" s="305">
        <v>22150990</v>
      </c>
      <c r="AD1355" s="331">
        <f t="shared" si="137"/>
        <v>41.508266999999996</v>
      </c>
      <c r="AE1355" s="309">
        <f t="shared" si="150"/>
        <v>41508267</v>
      </c>
      <c r="AF1355" s="362">
        <f t="shared" si="153"/>
        <v>2.5293789808917195E-3</v>
      </c>
      <c r="AG1355" s="318"/>
      <c r="AH1355" s="318"/>
      <c r="AI1355" s="364" t="s">
        <v>4395</v>
      </c>
      <c r="AJ1355" s="318"/>
    </row>
    <row r="1356" spans="1:36">
      <c r="A1356" s="352" t="s">
        <v>3174</v>
      </c>
      <c r="B1356" s="305">
        <f t="shared" si="151"/>
        <v>177.856751</v>
      </c>
      <c r="C1356" s="335">
        <f t="shared" si="152"/>
        <v>2.5776340724637681</v>
      </c>
      <c r="D1356" s="294">
        <f t="shared" si="2"/>
        <v>2.5776340724637681</v>
      </c>
      <c r="E1356" s="296">
        <v>69</v>
      </c>
      <c r="F1356" s="331">
        <f t="shared" si="74"/>
        <v>58.060186000000002</v>
      </c>
      <c r="G1356" s="297">
        <f t="shared" si="4"/>
        <v>0.32644353207599075</v>
      </c>
      <c r="H1356" s="296">
        <f t="shared" si="5"/>
        <v>119.796565</v>
      </c>
      <c r="I1356" s="362">
        <f t="shared" si="142"/>
        <v>0.67355646792400925</v>
      </c>
      <c r="J1356" s="305">
        <v>177856751</v>
      </c>
      <c r="K1356" s="311">
        <v>2017</v>
      </c>
      <c r="L1356" s="300" t="s">
        <v>18</v>
      </c>
      <c r="M1356" s="345"/>
      <c r="N1356" s="345"/>
      <c r="O1356" s="345"/>
      <c r="P1356" s="345">
        <v>18</v>
      </c>
      <c r="Q1356" s="311">
        <v>37</v>
      </c>
      <c r="R1356" s="305">
        <f t="shared" si="148"/>
        <v>27.5</v>
      </c>
      <c r="S1356" s="311">
        <v>56</v>
      </c>
      <c r="T1356" s="311">
        <v>45</v>
      </c>
      <c r="U1356" s="317">
        <f t="shared" si="145"/>
        <v>11</v>
      </c>
      <c r="V1356" s="317">
        <f t="shared" si="146"/>
        <v>50.5</v>
      </c>
      <c r="W1356" s="309">
        <f t="shared" si="149"/>
        <v>-23</v>
      </c>
      <c r="X1356" s="318" t="s">
        <v>1609</v>
      </c>
      <c r="Y1356" s="318" t="s">
        <v>1842</v>
      </c>
      <c r="Z1356" s="363" t="s">
        <v>1541</v>
      </c>
      <c r="AA1356" s="331">
        <f t="shared" si="79"/>
        <v>18.503871</v>
      </c>
      <c r="AB1356" s="305">
        <v>18503871</v>
      </c>
      <c r="AC1356" s="305">
        <v>58060186</v>
      </c>
      <c r="AD1356" s="331">
        <f t="shared" si="137"/>
        <v>119.796565</v>
      </c>
      <c r="AE1356" s="309">
        <f t="shared" si="150"/>
        <v>119796565</v>
      </c>
      <c r="AF1356" s="362">
        <f t="shared" si="153"/>
        <v>0.26817204347826085</v>
      </c>
      <c r="AG1356" s="318"/>
      <c r="AH1356" s="318"/>
      <c r="AI1356" s="364" t="s">
        <v>3175</v>
      </c>
      <c r="AJ1356" s="318"/>
    </row>
    <row r="1357" spans="1:36">
      <c r="A1357" s="352" t="s">
        <v>3484</v>
      </c>
      <c r="B1357" s="305">
        <f t="shared" si="151"/>
        <v>145.940292</v>
      </c>
      <c r="C1357" s="335">
        <f t="shared" si="152"/>
        <v>2.1150766956521738</v>
      </c>
      <c r="D1357" s="294">
        <f t="shared" si="2"/>
        <v>2.1150766956521738</v>
      </c>
      <c r="E1357" s="296">
        <v>69</v>
      </c>
      <c r="F1357" s="331">
        <f t="shared" si="74"/>
        <v>92.470376000000002</v>
      </c>
      <c r="G1357" s="297">
        <f t="shared" si="4"/>
        <v>0.63361786339306492</v>
      </c>
      <c r="H1357" s="296">
        <f t="shared" si="5"/>
        <v>53.469916000000005</v>
      </c>
      <c r="I1357" s="362">
        <f t="shared" si="142"/>
        <v>0.36638213660693514</v>
      </c>
      <c r="J1357" s="305">
        <v>145940292</v>
      </c>
      <c r="K1357" s="311">
        <v>2017</v>
      </c>
      <c r="L1357" s="300" t="s">
        <v>18</v>
      </c>
      <c r="M1357" s="345"/>
      <c r="N1357" s="345"/>
      <c r="O1357" s="345"/>
      <c r="P1357" s="345">
        <v>18</v>
      </c>
      <c r="Q1357" s="311">
        <v>30</v>
      </c>
      <c r="R1357" s="305">
        <f t="shared" si="148"/>
        <v>24</v>
      </c>
      <c r="S1357" s="311">
        <v>59</v>
      </c>
      <c r="T1357" s="311">
        <v>60</v>
      </c>
      <c r="U1357" s="317">
        <f t="shared" si="145"/>
        <v>-1</v>
      </c>
      <c r="V1357" s="317">
        <f t="shared" si="146"/>
        <v>59.5</v>
      </c>
      <c r="W1357" s="309">
        <f t="shared" si="149"/>
        <v>-35.5</v>
      </c>
      <c r="X1357" s="318" t="s">
        <v>1550</v>
      </c>
      <c r="Y1357" s="318" t="s">
        <v>1550</v>
      </c>
      <c r="Z1357" s="363" t="s">
        <v>1557</v>
      </c>
      <c r="AA1357" s="331">
        <f t="shared" si="79"/>
        <v>29.651192999999999</v>
      </c>
      <c r="AB1357" s="305">
        <v>29651193</v>
      </c>
      <c r="AC1357" s="305">
        <v>92470376</v>
      </c>
      <c r="AD1357" s="331">
        <f t="shared" si="137"/>
        <v>53.469915999999998</v>
      </c>
      <c r="AE1357" s="309">
        <f t="shared" si="150"/>
        <v>53469916</v>
      </c>
      <c r="AF1357" s="362">
        <f t="shared" si="153"/>
        <v>0.42972743478260866</v>
      </c>
      <c r="AG1357" s="318"/>
      <c r="AH1357" s="318"/>
      <c r="AI1357" s="364" t="s">
        <v>3485</v>
      </c>
      <c r="AJ1357" s="318"/>
    </row>
    <row r="1358" spans="1:36">
      <c r="A1358" s="352" t="s">
        <v>3755</v>
      </c>
      <c r="B1358" s="305">
        <f t="shared" si="151"/>
        <v>122.58155499999999</v>
      </c>
      <c r="C1358" s="335">
        <f t="shared" si="152"/>
        <v>1.7511650714285714</v>
      </c>
      <c r="D1358" s="294">
        <f t="shared" si="2"/>
        <v>1.7511650714285714</v>
      </c>
      <c r="E1358" s="296">
        <v>70</v>
      </c>
      <c r="F1358" s="331">
        <f t="shared" si="74"/>
        <v>59.281554999999997</v>
      </c>
      <c r="G1358" s="297">
        <f t="shared" si="4"/>
        <v>0.48360909600143348</v>
      </c>
      <c r="H1358" s="296">
        <f t="shared" si="5"/>
        <v>63.29999999999999</v>
      </c>
      <c r="I1358" s="362">
        <f t="shared" si="142"/>
        <v>0.51639090399856646</v>
      </c>
      <c r="J1358" s="305">
        <v>122581555</v>
      </c>
      <c r="K1358" s="311">
        <v>2017</v>
      </c>
      <c r="L1358" s="300" t="s">
        <v>18</v>
      </c>
      <c r="M1358" s="345"/>
      <c r="N1358" s="345"/>
      <c r="O1358" s="345"/>
      <c r="P1358" s="345">
        <v>54</v>
      </c>
      <c r="Q1358" s="311">
        <v>55</v>
      </c>
      <c r="R1358" s="305">
        <f t="shared" si="148"/>
        <v>54.5</v>
      </c>
      <c r="S1358" s="311">
        <v>49</v>
      </c>
      <c r="T1358" s="311">
        <v>48</v>
      </c>
      <c r="U1358" s="337">
        <f t="shared" si="145"/>
        <v>1</v>
      </c>
      <c r="V1358" s="337">
        <f t="shared" si="146"/>
        <v>48.5</v>
      </c>
      <c r="W1358" s="309">
        <f t="shared" si="149"/>
        <v>6</v>
      </c>
      <c r="X1358" s="318" t="s">
        <v>1601</v>
      </c>
      <c r="Y1358" s="318" t="s">
        <v>1601</v>
      </c>
      <c r="Z1358" s="363" t="s">
        <v>1557</v>
      </c>
      <c r="AA1358" s="331">
        <f t="shared" si="79"/>
        <v>20.433071000000002</v>
      </c>
      <c r="AB1358" s="305">
        <v>20433071</v>
      </c>
      <c r="AC1358" s="305">
        <v>59281555</v>
      </c>
      <c r="AD1358" s="331">
        <f t="shared" si="137"/>
        <v>63.3</v>
      </c>
      <c r="AE1358" s="309">
        <f t="shared" si="150"/>
        <v>63300000</v>
      </c>
      <c r="AF1358" s="362">
        <f t="shared" si="153"/>
        <v>0.2919010142857143</v>
      </c>
      <c r="AG1358" s="318"/>
      <c r="AH1358" s="318"/>
      <c r="AI1358" s="364" t="s">
        <v>3756</v>
      </c>
      <c r="AJ1358" s="318"/>
    </row>
    <row r="1359" spans="1:36">
      <c r="A1359" s="344" t="s">
        <v>216</v>
      </c>
      <c r="B1359" s="305">
        <f t="shared" si="151"/>
        <v>1033.4400820000001</v>
      </c>
      <c r="C1359" s="335">
        <f t="shared" si="152"/>
        <v>12.918001025000001</v>
      </c>
      <c r="D1359" s="294">
        <f t="shared" si="2"/>
        <v>12.918001025000001</v>
      </c>
      <c r="E1359" s="296">
        <v>80</v>
      </c>
      <c r="F1359" s="331">
        <f t="shared" si="74"/>
        <v>264.55623500000002</v>
      </c>
      <c r="G1359" s="297">
        <f t="shared" si="4"/>
        <v>0.25599571722436831</v>
      </c>
      <c r="H1359" s="296">
        <f t="shared" si="5"/>
        <v>768.88384700000006</v>
      </c>
      <c r="I1359" s="362">
        <f t="shared" si="142"/>
        <v>0.74400428277563169</v>
      </c>
      <c r="J1359" s="305">
        <v>1033440082</v>
      </c>
      <c r="K1359" s="311">
        <v>2017</v>
      </c>
      <c r="L1359" s="300" t="s">
        <v>18</v>
      </c>
      <c r="M1359" s="345"/>
      <c r="N1359" s="345"/>
      <c r="O1359" s="345"/>
      <c r="P1359" s="345">
        <v>60</v>
      </c>
      <c r="Q1359" s="311">
        <v>49</v>
      </c>
      <c r="R1359" s="305">
        <f t="shared" si="148"/>
        <v>54.5</v>
      </c>
      <c r="S1359" s="311">
        <v>55</v>
      </c>
      <c r="T1359" s="311">
        <v>57</v>
      </c>
      <c r="U1359" s="317">
        <f t="shared" si="145"/>
        <v>-2</v>
      </c>
      <c r="V1359" s="317">
        <f t="shared" si="146"/>
        <v>56</v>
      </c>
      <c r="W1359" s="309">
        <f t="shared" si="149"/>
        <v>-1.5</v>
      </c>
      <c r="X1359" s="318" t="s">
        <v>1601</v>
      </c>
      <c r="Y1359" s="318" t="s">
        <v>1601</v>
      </c>
      <c r="Z1359" s="363" t="s">
        <v>1557</v>
      </c>
      <c r="AA1359" s="331">
        <f t="shared" si="79"/>
        <v>72.434025000000005</v>
      </c>
      <c r="AB1359" s="305">
        <v>72434025</v>
      </c>
      <c r="AC1359" s="305">
        <v>264556235</v>
      </c>
      <c r="AD1359" s="331">
        <f t="shared" si="137"/>
        <v>768.88384699999995</v>
      </c>
      <c r="AE1359" s="309">
        <f t="shared" si="150"/>
        <v>768883847</v>
      </c>
      <c r="AF1359" s="362">
        <f t="shared" si="153"/>
        <v>0.90542531250000002</v>
      </c>
      <c r="AG1359" s="318"/>
      <c r="AH1359" s="318"/>
      <c r="AI1359" s="364" t="s">
        <v>1714</v>
      </c>
      <c r="AJ1359" s="318"/>
    </row>
    <row r="1360" spans="1:36">
      <c r="A1360" s="352" t="s">
        <v>2523</v>
      </c>
      <c r="B1360" s="305">
        <f t="shared" si="151"/>
        <v>311.95038399999999</v>
      </c>
      <c r="C1360" s="335">
        <f t="shared" si="152"/>
        <v>3.8993798000000002</v>
      </c>
      <c r="D1360" s="294">
        <f t="shared" si="2"/>
        <v>3.8993798000000002</v>
      </c>
      <c r="E1360" s="296">
        <v>80</v>
      </c>
      <c r="F1360" s="331">
        <f t="shared" si="74"/>
        <v>175.750384</v>
      </c>
      <c r="G1360" s="297">
        <f t="shared" si="4"/>
        <v>0.56339210661141548</v>
      </c>
      <c r="H1360" s="296">
        <f t="shared" si="5"/>
        <v>136.19999999999999</v>
      </c>
      <c r="I1360" s="362">
        <f t="shared" si="142"/>
        <v>0.43660789338858452</v>
      </c>
      <c r="J1360" s="305">
        <v>311950384</v>
      </c>
      <c r="K1360" s="311">
        <v>2017</v>
      </c>
      <c r="L1360" s="300" t="s">
        <v>18</v>
      </c>
      <c r="M1360" s="345"/>
      <c r="N1360" s="345"/>
      <c r="O1360" s="345"/>
      <c r="P1360" s="345">
        <v>91</v>
      </c>
      <c r="Q1360" s="311">
        <v>75</v>
      </c>
      <c r="R1360" s="305">
        <f t="shared" si="148"/>
        <v>83</v>
      </c>
      <c r="S1360" s="311">
        <v>80</v>
      </c>
      <c r="T1360" s="311">
        <v>76</v>
      </c>
      <c r="U1360" s="337">
        <f t="shared" si="145"/>
        <v>4</v>
      </c>
      <c r="V1360" s="337">
        <f t="shared" si="146"/>
        <v>78</v>
      </c>
      <c r="W1360" s="309">
        <f t="shared" si="149"/>
        <v>5</v>
      </c>
      <c r="X1360" s="318" t="s">
        <v>1601</v>
      </c>
      <c r="Y1360" s="318" t="s">
        <v>1601</v>
      </c>
      <c r="Z1360" s="363" t="s">
        <v>1557</v>
      </c>
      <c r="AA1360" s="331">
        <f t="shared" si="79"/>
        <v>53.003467999999998</v>
      </c>
      <c r="AB1360" s="305">
        <v>53003468</v>
      </c>
      <c r="AC1360" s="305">
        <v>175750384</v>
      </c>
      <c r="AD1360" s="331">
        <f t="shared" si="137"/>
        <v>136.19999999999999</v>
      </c>
      <c r="AE1360" s="309">
        <f t="shared" si="150"/>
        <v>136200000</v>
      </c>
      <c r="AF1360" s="362">
        <f t="shared" si="153"/>
        <v>0.66254334999999998</v>
      </c>
      <c r="AG1360" s="318"/>
      <c r="AH1360" s="318"/>
      <c r="AI1360" s="364" t="s">
        <v>2524</v>
      </c>
      <c r="AJ1360" s="318"/>
    </row>
    <row r="1361" spans="1:36">
      <c r="A1361" s="344" t="s">
        <v>2463</v>
      </c>
      <c r="B1361" s="305">
        <f t="shared" si="151"/>
        <v>346.14765799999998</v>
      </c>
      <c r="C1361" s="335">
        <f t="shared" si="152"/>
        <v>4.0723253882352939</v>
      </c>
      <c r="D1361" s="294">
        <f t="shared" si="2"/>
        <v>4.0723253882352939</v>
      </c>
      <c r="E1361" s="296">
        <v>85</v>
      </c>
      <c r="F1361" s="331">
        <f t="shared" si="74"/>
        <v>44.898412999999998</v>
      </c>
      <c r="G1361" s="297">
        <f t="shared" si="4"/>
        <v>0.12970884523505863</v>
      </c>
      <c r="H1361" s="296">
        <f t="shared" si="5"/>
        <v>301.24924499999997</v>
      </c>
      <c r="I1361" s="362">
        <f t="shared" si="142"/>
        <v>0.87029115476494134</v>
      </c>
      <c r="J1361" s="305">
        <v>346147658</v>
      </c>
      <c r="K1361" s="311">
        <v>2017</v>
      </c>
      <c r="L1361" s="300" t="s">
        <v>18</v>
      </c>
      <c r="M1361" s="345"/>
      <c r="N1361" s="345"/>
      <c r="O1361" s="345"/>
      <c r="P1361" s="345">
        <v>45</v>
      </c>
      <c r="Q1361" s="311">
        <v>42</v>
      </c>
      <c r="R1361" s="305">
        <f t="shared" si="148"/>
        <v>43.5</v>
      </c>
      <c r="S1361" s="311">
        <v>38</v>
      </c>
      <c r="T1361" s="311">
        <v>48</v>
      </c>
      <c r="U1361" s="317">
        <f t="shared" si="145"/>
        <v>-10</v>
      </c>
      <c r="V1361" s="317">
        <f t="shared" si="146"/>
        <v>43</v>
      </c>
      <c r="W1361" s="309">
        <f t="shared" si="149"/>
        <v>0.5</v>
      </c>
      <c r="X1361" s="318" t="s">
        <v>1609</v>
      </c>
      <c r="Y1361" s="318" t="s">
        <v>2061</v>
      </c>
      <c r="Z1361" s="363" t="s">
        <v>1557</v>
      </c>
      <c r="AA1361" s="331">
        <f t="shared" si="79"/>
        <v>20.130141999999999</v>
      </c>
      <c r="AB1361" s="305">
        <v>20130142</v>
      </c>
      <c r="AC1361" s="305">
        <v>44898413</v>
      </c>
      <c r="AD1361" s="331">
        <f t="shared" si="137"/>
        <v>301.24924499999997</v>
      </c>
      <c r="AE1361" s="309">
        <f t="shared" si="150"/>
        <v>301249245</v>
      </c>
      <c r="AF1361" s="362">
        <f t="shared" si="153"/>
        <v>0.23682519999999999</v>
      </c>
      <c r="AG1361" s="318"/>
      <c r="AH1361" s="318"/>
      <c r="AI1361" s="364" t="s">
        <v>2464</v>
      </c>
      <c r="AJ1361" s="318"/>
    </row>
    <row r="1362" spans="1:36">
      <c r="A1362" s="352" t="s">
        <v>4931</v>
      </c>
      <c r="B1362" s="305">
        <f t="shared" si="151"/>
        <v>8.2242879999999996</v>
      </c>
      <c r="C1362" s="335">
        <f t="shared" si="152"/>
        <v>9.1380977777777775E-2</v>
      </c>
      <c r="D1362" s="294">
        <f t="shared" si="2"/>
        <v>9.1380977777777775E-2</v>
      </c>
      <c r="E1362" s="296">
        <v>90</v>
      </c>
      <c r="F1362" s="331">
        <f t="shared" si="74"/>
        <v>8.2242879999999996</v>
      </c>
      <c r="G1362" s="297">
        <f t="shared" si="4"/>
        <v>1</v>
      </c>
      <c r="H1362" s="296">
        <f t="shared" si="5"/>
        <v>0</v>
      </c>
      <c r="I1362" s="362">
        <f t="shared" si="142"/>
        <v>0</v>
      </c>
      <c r="J1362" s="305">
        <v>8224288</v>
      </c>
      <c r="K1362" s="311">
        <v>2017</v>
      </c>
      <c r="L1362" s="300" t="s">
        <v>18</v>
      </c>
      <c r="M1362" s="345"/>
      <c r="N1362" s="345"/>
      <c r="O1362" s="345"/>
      <c r="P1362" s="345">
        <v>49</v>
      </c>
      <c r="Q1362" s="311">
        <v>49</v>
      </c>
      <c r="R1362" s="305">
        <f t="shared" si="148"/>
        <v>49</v>
      </c>
      <c r="S1362" s="305">
        <v>92</v>
      </c>
      <c r="T1362" s="311">
        <v>71</v>
      </c>
      <c r="U1362" s="309">
        <f t="shared" si="145"/>
        <v>21</v>
      </c>
      <c r="V1362" s="317">
        <f t="shared" si="146"/>
        <v>81.5</v>
      </c>
      <c r="W1362" s="309">
        <f t="shared" si="149"/>
        <v>-32.5</v>
      </c>
      <c r="X1362" s="318" t="s">
        <v>1572</v>
      </c>
      <c r="Y1362" s="318" t="s">
        <v>1572</v>
      </c>
      <c r="Z1362" s="363" t="s">
        <v>1547</v>
      </c>
      <c r="AA1362" s="331">
        <f t="shared" si="79"/>
        <v>4.0957179999999997</v>
      </c>
      <c r="AB1362" s="305">
        <v>4095718</v>
      </c>
      <c r="AC1362" s="305">
        <v>8224288</v>
      </c>
      <c r="AD1362" s="331">
        <f t="shared" si="137"/>
        <v>0</v>
      </c>
      <c r="AE1362" s="309">
        <f t="shared" si="150"/>
        <v>0</v>
      </c>
      <c r="AF1362" s="362">
        <f t="shared" si="153"/>
        <v>4.5507977777777778E-2</v>
      </c>
      <c r="AG1362" s="318"/>
      <c r="AH1362" s="318"/>
      <c r="AI1362" s="364" t="s">
        <v>4932</v>
      </c>
      <c r="AJ1362" s="318"/>
    </row>
    <row r="1363" spans="1:36">
      <c r="A1363" s="344" t="s">
        <v>528</v>
      </c>
      <c r="B1363" s="305">
        <f t="shared" si="151"/>
        <v>616.79560000000004</v>
      </c>
      <c r="C1363" s="335">
        <f t="shared" si="152"/>
        <v>6.358717525773196</v>
      </c>
      <c r="D1363" s="294">
        <f t="shared" si="2"/>
        <v>6.358717525773196</v>
      </c>
      <c r="E1363" s="296">
        <v>97</v>
      </c>
      <c r="F1363" s="331">
        <f t="shared" si="74"/>
        <v>226.27706800000001</v>
      </c>
      <c r="G1363" s="297">
        <f t="shared" si="4"/>
        <v>0.36685908265234057</v>
      </c>
      <c r="H1363" s="296">
        <f t="shared" si="5"/>
        <v>390.51853200000005</v>
      </c>
      <c r="I1363" s="362">
        <f t="shared" si="142"/>
        <v>0.63314091734765943</v>
      </c>
      <c r="J1363" s="305">
        <v>616795600</v>
      </c>
      <c r="K1363" s="311">
        <v>2017</v>
      </c>
      <c r="L1363" s="300" t="s">
        <v>18</v>
      </c>
      <c r="M1363" s="345"/>
      <c r="N1363" s="345"/>
      <c r="O1363" s="345"/>
      <c r="P1363" s="345">
        <v>93</v>
      </c>
      <c r="Q1363" s="311">
        <v>77</v>
      </c>
      <c r="R1363" s="305">
        <f t="shared" si="148"/>
        <v>85</v>
      </c>
      <c r="S1363" s="311">
        <v>90</v>
      </c>
      <c r="T1363" s="311">
        <v>87</v>
      </c>
      <c r="U1363" s="337">
        <f t="shared" si="145"/>
        <v>3</v>
      </c>
      <c r="V1363" s="337">
        <f t="shared" si="146"/>
        <v>88.5</v>
      </c>
      <c r="W1363" s="309">
        <f t="shared" si="149"/>
        <v>-3.5</v>
      </c>
      <c r="X1363" s="318" t="s">
        <v>1609</v>
      </c>
      <c r="Y1363" s="318" t="s">
        <v>2061</v>
      </c>
      <c r="Z1363" s="363" t="s">
        <v>1541</v>
      </c>
      <c r="AA1363" s="331">
        <f t="shared" si="79"/>
        <v>88.411916000000005</v>
      </c>
      <c r="AB1363" s="305">
        <v>88411916</v>
      </c>
      <c r="AC1363" s="305">
        <v>226277068</v>
      </c>
      <c r="AD1363" s="331">
        <f t="shared" si="137"/>
        <v>390.51853199999999</v>
      </c>
      <c r="AE1363" s="309">
        <f t="shared" si="150"/>
        <v>390518532</v>
      </c>
      <c r="AF1363" s="362">
        <f t="shared" si="153"/>
        <v>0.91146305154639184</v>
      </c>
      <c r="AG1363" s="318"/>
      <c r="AH1363" s="318"/>
      <c r="AI1363" s="364" t="s">
        <v>2062</v>
      </c>
      <c r="AJ1363" s="318"/>
    </row>
    <row r="1364" spans="1:36">
      <c r="A1364" s="352" t="s">
        <v>3228</v>
      </c>
      <c r="B1364" s="305">
        <f t="shared" si="151"/>
        <v>240.74576400000001</v>
      </c>
      <c r="C1364" s="335">
        <f t="shared" si="152"/>
        <v>2.4819150927835052</v>
      </c>
      <c r="D1364" s="294">
        <f t="shared" si="2"/>
        <v>2.4819150927835052</v>
      </c>
      <c r="E1364" s="296">
        <v>97</v>
      </c>
      <c r="F1364" s="331">
        <f t="shared" si="74"/>
        <v>74.262030999999993</v>
      </c>
      <c r="G1364" s="297">
        <f t="shared" si="4"/>
        <v>0.30846661542921266</v>
      </c>
      <c r="H1364" s="296">
        <f t="shared" si="5"/>
        <v>166.483733</v>
      </c>
      <c r="I1364" s="362">
        <f t="shared" si="142"/>
        <v>0.69153338457078728</v>
      </c>
      <c r="J1364" s="305">
        <v>240745764</v>
      </c>
      <c r="K1364" s="311">
        <v>2017</v>
      </c>
      <c r="L1364" s="300" t="s">
        <v>18</v>
      </c>
      <c r="M1364" s="345"/>
      <c r="N1364" s="345"/>
      <c r="O1364" s="345"/>
      <c r="P1364" s="345">
        <v>68</v>
      </c>
      <c r="Q1364" s="311">
        <v>65</v>
      </c>
      <c r="R1364" s="305">
        <f t="shared" si="148"/>
        <v>66.5</v>
      </c>
      <c r="S1364" s="311">
        <v>56</v>
      </c>
      <c r="T1364" s="311">
        <v>60</v>
      </c>
      <c r="U1364" s="317">
        <f t="shared" si="145"/>
        <v>-4</v>
      </c>
      <c r="V1364" s="317">
        <f t="shared" si="146"/>
        <v>58</v>
      </c>
      <c r="W1364" s="309">
        <f t="shared" si="149"/>
        <v>8.5</v>
      </c>
      <c r="X1364" s="318" t="s">
        <v>1636</v>
      </c>
      <c r="Y1364" s="318" t="s">
        <v>1739</v>
      </c>
      <c r="Z1364" s="363" t="s">
        <v>1557</v>
      </c>
      <c r="AA1364" s="331">
        <f t="shared" si="79"/>
        <v>36.160620999999999</v>
      </c>
      <c r="AB1364" s="305">
        <v>36160621</v>
      </c>
      <c r="AC1364" s="305">
        <v>74262031</v>
      </c>
      <c r="AD1364" s="331">
        <f t="shared" si="137"/>
        <v>166.483733</v>
      </c>
      <c r="AE1364" s="309">
        <f t="shared" si="150"/>
        <v>166483733</v>
      </c>
      <c r="AF1364" s="362">
        <f t="shared" si="153"/>
        <v>0.37278990721649485</v>
      </c>
      <c r="AG1364" s="318"/>
      <c r="AH1364" s="318"/>
      <c r="AI1364" s="364" t="s">
        <v>3229</v>
      </c>
      <c r="AJ1364" s="318"/>
    </row>
    <row r="1365" spans="1:36">
      <c r="A1365" s="344" t="s">
        <v>239</v>
      </c>
      <c r="B1365" s="305">
        <f t="shared" si="151"/>
        <v>525.04554599999994</v>
      </c>
      <c r="C1365" s="335">
        <f t="shared" si="152"/>
        <v>5.2504554600000004</v>
      </c>
      <c r="D1365" s="294">
        <f t="shared" si="2"/>
        <v>5.2504554600000004</v>
      </c>
      <c r="E1365" s="296">
        <v>100</v>
      </c>
      <c r="F1365" s="331">
        <f t="shared" si="74"/>
        <v>188.045546</v>
      </c>
      <c r="G1365" s="297">
        <f t="shared" si="4"/>
        <v>0.35815092125360115</v>
      </c>
      <c r="H1365" s="296">
        <f t="shared" si="5"/>
        <v>336.99999999999994</v>
      </c>
      <c r="I1365" s="362">
        <f t="shared" si="142"/>
        <v>0.64184907874639885</v>
      </c>
      <c r="J1365" s="305">
        <v>525045546</v>
      </c>
      <c r="K1365" s="311">
        <v>2017</v>
      </c>
      <c r="L1365" s="300" t="s">
        <v>18</v>
      </c>
      <c r="M1365" s="345"/>
      <c r="N1365" s="345"/>
      <c r="O1365" s="345"/>
      <c r="P1365" s="345">
        <v>92</v>
      </c>
      <c r="Q1365" s="311">
        <v>94</v>
      </c>
      <c r="R1365" s="305">
        <f t="shared" si="148"/>
        <v>93</v>
      </c>
      <c r="S1365" s="311">
        <v>82</v>
      </c>
      <c r="T1365" s="311">
        <v>84</v>
      </c>
      <c r="U1365" s="317">
        <f t="shared" si="145"/>
        <v>-2</v>
      </c>
      <c r="V1365" s="317">
        <f t="shared" si="146"/>
        <v>83</v>
      </c>
      <c r="W1365" s="309">
        <f t="shared" si="149"/>
        <v>10</v>
      </c>
      <c r="X1365" s="318" t="s">
        <v>1609</v>
      </c>
      <c r="Y1365" s="318" t="s">
        <v>2189</v>
      </c>
      <c r="Z1365" s="363" t="s">
        <v>1547</v>
      </c>
      <c r="AA1365" s="331">
        <f t="shared" si="79"/>
        <v>50.513488000000002</v>
      </c>
      <c r="AB1365" s="305">
        <v>50513488</v>
      </c>
      <c r="AC1365" s="305">
        <v>188045546</v>
      </c>
      <c r="AD1365" s="331">
        <f t="shared" si="137"/>
        <v>337</v>
      </c>
      <c r="AE1365" s="309">
        <f t="shared" si="150"/>
        <v>337000000</v>
      </c>
      <c r="AF1365" s="362">
        <f t="shared" si="153"/>
        <v>0.50513488000000006</v>
      </c>
      <c r="AG1365" s="318" t="s">
        <v>1615</v>
      </c>
      <c r="AH1365" s="318" t="s">
        <v>2190</v>
      </c>
      <c r="AI1365" s="364" t="s">
        <v>2191</v>
      </c>
      <c r="AJ1365" s="318"/>
    </row>
    <row r="1366" spans="1:36">
      <c r="A1366" s="352" t="s">
        <v>4032</v>
      </c>
      <c r="B1366" s="305">
        <f t="shared" si="151"/>
        <v>142.33724000000001</v>
      </c>
      <c r="C1366" s="335">
        <f t="shared" si="152"/>
        <v>1.4233724000000001</v>
      </c>
      <c r="D1366" s="294">
        <f t="shared" si="2"/>
        <v>1.4233724000000001</v>
      </c>
      <c r="E1366" s="296">
        <v>100</v>
      </c>
      <c r="F1366" s="331">
        <f t="shared" si="74"/>
        <v>85.364450000000005</v>
      </c>
      <c r="G1366" s="297">
        <f t="shared" si="4"/>
        <v>0.59973377311517351</v>
      </c>
      <c r="H1366" s="296">
        <f t="shared" si="5"/>
        <v>56.972790000000003</v>
      </c>
      <c r="I1366" s="362">
        <f t="shared" si="142"/>
        <v>0.40026622688482649</v>
      </c>
      <c r="J1366" s="305">
        <v>142337240</v>
      </c>
      <c r="K1366" s="311">
        <v>2017</v>
      </c>
      <c r="L1366" s="300" t="s">
        <v>18</v>
      </c>
      <c r="M1366" s="345"/>
      <c r="N1366" s="345"/>
      <c r="O1366" s="345"/>
      <c r="P1366" s="345">
        <v>44</v>
      </c>
      <c r="Q1366" s="311">
        <v>44</v>
      </c>
      <c r="R1366" s="305">
        <f t="shared" si="148"/>
        <v>44</v>
      </c>
      <c r="S1366" s="311">
        <v>66</v>
      </c>
      <c r="T1366" s="311">
        <v>69</v>
      </c>
      <c r="U1366" s="317">
        <f t="shared" si="145"/>
        <v>-3</v>
      </c>
      <c r="V1366" s="317">
        <f t="shared" si="146"/>
        <v>67.5</v>
      </c>
      <c r="W1366" s="309">
        <f t="shared" si="149"/>
        <v>-23.5</v>
      </c>
      <c r="X1366" s="318" t="s">
        <v>1609</v>
      </c>
      <c r="Y1366" s="318" t="s">
        <v>2061</v>
      </c>
      <c r="Z1366" s="363" t="s">
        <v>1541</v>
      </c>
      <c r="AA1366" s="331">
        <f t="shared" si="79"/>
        <v>40.300288000000002</v>
      </c>
      <c r="AB1366" s="305">
        <v>40300288</v>
      </c>
      <c r="AC1366" s="305">
        <v>85364450</v>
      </c>
      <c r="AD1366" s="331">
        <f t="shared" si="137"/>
        <v>56.972790000000003</v>
      </c>
      <c r="AE1366" s="309">
        <f t="shared" si="150"/>
        <v>56972790</v>
      </c>
      <c r="AF1366" s="362">
        <f t="shared" si="153"/>
        <v>0.40300288000000001</v>
      </c>
      <c r="AG1366" s="318"/>
      <c r="AH1366" s="318"/>
      <c r="AI1366" s="364" t="s">
        <v>4033</v>
      </c>
      <c r="AJ1366" s="318"/>
    </row>
    <row r="1367" spans="1:36">
      <c r="A1367" s="352" t="s">
        <v>489</v>
      </c>
      <c r="B1367" s="305">
        <f t="shared" si="151"/>
        <v>395.37306999999998</v>
      </c>
      <c r="C1367" s="335">
        <f t="shared" si="152"/>
        <v>3.8016641346153848</v>
      </c>
      <c r="D1367" s="294">
        <f t="shared" si="2"/>
        <v>3.8016641346153848</v>
      </c>
      <c r="E1367" s="296">
        <v>104</v>
      </c>
      <c r="F1367" s="331">
        <f t="shared" si="74"/>
        <v>100.14846300000001</v>
      </c>
      <c r="G1367" s="297">
        <f t="shared" si="4"/>
        <v>0.25330117450842066</v>
      </c>
      <c r="H1367" s="296">
        <f t="shared" si="5"/>
        <v>295.22460699999999</v>
      </c>
      <c r="I1367" s="362">
        <f t="shared" si="142"/>
        <v>0.7466988254915794</v>
      </c>
      <c r="J1367" s="305">
        <v>395373070</v>
      </c>
      <c r="K1367" s="311">
        <v>2017</v>
      </c>
      <c r="L1367" s="300" t="s">
        <v>18</v>
      </c>
      <c r="M1367" s="345"/>
      <c r="N1367" s="345"/>
      <c r="O1367" s="345"/>
      <c r="P1367" s="345">
        <v>51</v>
      </c>
      <c r="Q1367" s="311">
        <v>44</v>
      </c>
      <c r="R1367" s="305">
        <f t="shared" si="148"/>
        <v>47.5</v>
      </c>
      <c r="S1367" s="311">
        <v>68</v>
      </c>
      <c r="T1367" s="311">
        <v>66</v>
      </c>
      <c r="U1367" s="317">
        <f t="shared" si="145"/>
        <v>2</v>
      </c>
      <c r="V1367" s="317">
        <f t="shared" si="146"/>
        <v>67</v>
      </c>
      <c r="W1367" s="309">
        <f t="shared" si="149"/>
        <v>-19.5</v>
      </c>
      <c r="X1367" s="318" t="s">
        <v>1609</v>
      </c>
      <c r="Y1367" s="318" t="s">
        <v>1842</v>
      </c>
      <c r="Z1367" s="363" t="s">
        <v>1900</v>
      </c>
      <c r="AA1367" s="331">
        <f t="shared" si="79"/>
        <v>39.023009999999999</v>
      </c>
      <c r="AB1367" s="305">
        <v>39023010</v>
      </c>
      <c r="AC1367" s="305">
        <v>100148463</v>
      </c>
      <c r="AD1367" s="331">
        <f t="shared" si="137"/>
        <v>295.22460699999999</v>
      </c>
      <c r="AE1367" s="309">
        <f t="shared" si="150"/>
        <v>295224607</v>
      </c>
      <c r="AF1367" s="362">
        <f t="shared" si="153"/>
        <v>0.37522125000000001</v>
      </c>
      <c r="AG1367" s="318"/>
      <c r="AH1367" s="318"/>
      <c r="AI1367" s="364" t="s">
        <v>2545</v>
      </c>
      <c r="AJ1367" s="318"/>
    </row>
    <row r="1368" spans="1:36">
      <c r="A1368" s="352" t="s">
        <v>3913</v>
      </c>
      <c r="B1368" s="305">
        <f t="shared" si="151"/>
        <v>169.80192099999999</v>
      </c>
      <c r="C1368" s="335">
        <f t="shared" si="152"/>
        <v>1.5436538272727274</v>
      </c>
      <c r="D1368" s="294">
        <f t="shared" si="2"/>
        <v>1.5436538272727274</v>
      </c>
      <c r="E1368" s="296">
        <v>110</v>
      </c>
      <c r="F1368" s="331">
        <f t="shared" si="74"/>
        <v>40.563557000000003</v>
      </c>
      <c r="G1368" s="297">
        <f t="shared" si="4"/>
        <v>0.23888750351652385</v>
      </c>
      <c r="H1368" s="296">
        <f t="shared" si="5"/>
        <v>129.23836399999999</v>
      </c>
      <c r="I1368" s="362">
        <f t="shared" si="142"/>
        <v>0.76111249648347623</v>
      </c>
      <c r="J1368" s="305">
        <v>169801921</v>
      </c>
      <c r="K1368" s="311">
        <v>2017</v>
      </c>
      <c r="L1368" s="300" t="s">
        <v>18</v>
      </c>
      <c r="M1368" s="345"/>
      <c r="N1368" s="345"/>
      <c r="O1368" s="345"/>
      <c r="P1368" s="345">
        <v>45</v>
      </c>
      <c r="Q1368" s="311">
        <v>52</v>
      </c>
      <c r="R1368" s="305">
        <f t="shared" si="148"/>
        <v>48.5</v>
      </c>
      <c r="S1368" s="311">
        <v>52</v>
      </c>
      <c r="T1368" s="311">
        <v>69</v>
      </c>
      <c r="U1368" s="317">
        <f t="shared" si="145"/>
        <v>-17</v>
      </c>
      <c r="V1368" s="317">
        <f t="shared" si="146"/>
        <v>60.5</v>
      </c>
      <c r="W1368" s="309">
        <f t="shared" si="149"/>
        <v>-12</v>
      </c>
      <c r="X1368" s="318" t="s">
        <v>1636</v>
      </c>
      <c r="Y1368" s="318" t="s">
        <v>1691</v>
      </c>
      <c r="Z1368" s="363" t="s">
        <v>1541</v>
      </c>
      <c r="AA1368" s="331">
        <f t="shared" si="79"/>
        <v>18.676033</v>
      </c>
      <c r="AB1368" s="305">
        <v>18676033</v>
      </c>
      <c r="AC1368" s="305">
        <v>40563557</v>
      </c>
      <c r="AD1368" s="331">
        <f t="shared" si="137"/>
        <v>129.23836399999999</v>
      </c>
      <c r="AE1368" s="309">
        <f t="shared" si="150"/>
        <v>129238364</v>
      </c>
      <c r="AF1368" s="362">
        <f t="shared" si="153"/>
        <v>0.16978211818181818</v>
      </c>
      <c r="AG1368" s="318"/>
      <c r="AH1368" s="318"/>
      <c r="AI1368" s="364" t="s">
        <v>3914</v>
      </c>
      <c r="AJ1368" s="318"/>
    </row>
    <row r="1369" spans="1:36">
      <c r="A1369" s="352" t="s">
        <v>3770</v>
      </c>
      <c r="B1369" s="305">
        <f t="shared" si="151"/>
        <v>207.68727999999999</v>
      </c>
      <c r="C1369" s="335">
        <f t="shared" si="152"/>
        <v>1.7307273333333333</v>
      </c>
      <c r="D1369" s="294">
        <f t="shared" si="2"/>
        <v>1.7307273333333333</v>
      </c>
      <c r="E1369" s="296">
        <v>120</v>
      </c>
      <c r="F1369" s="331">
        <f t="shared" si="74"/>
        <v>33.287280000000003</v>
      </c>
      <c r="G1369" s="297">
        <f t="shared" si="4"/>
        <v>0.16027596875456218</v>
      </c>
      <c r="H1369" s="296">
        <f t="shared" si="5"/>
        <v>174.39999999999998</v>
      </c>
      <c r="I1369" s="362">
        <f t="shared" si="142"/>
        <v>0.83972403124543782</v>
      </c>
      <c r="J1369" s="305">
        <v>207687280</v>
      </c>
      <c r="K1369" s="311">
        <v>2017</v>
      </c>
      <c r="L1369" s="300" t="s">
        <v>18</v>
      </c>
      <c r="M1369" s="345"/>
      <c r="N1369" s="345"/>
      <c r="O1369" s="345"/>
      <c r="P1369" s="345">
        <v>13</v>
      </c>
      <c r="Q1369" s="311">
        <v>21</v>
      </c>
      <c r="R1369" s="305">
        <f t="shared" si="148"/>
        <v>17</v>
      </c>
      <c r="S1369" s="311">
        <v>41</v>
      </c>
      <c r="T1369" s="311">
        <v>37</v>
      </c>
      <c r="U1369" s="337">
        <f t="shared" si="145"/>
        <v>4</v>
      </c>
      <c r="V1369" s="337">
        <f t="shared" si="146"/>
        <v>39</v>
      </c>
      <c r="W1369" s="309">
        <f t="shared" si="149"/>
        <v>-22</v>
      </c>
      <c r="X1369" s="318" t="s">
        <v>1609</v>
      </c>
      <c r="Y1369" s="318" t="s">
        <v>1609</v>
      </c>
      <c r="Z1369" s="363" t="s">
        <v>1547</v>
      </c>
      <c r="AA1369" s="331">
        <f t="shared" si="79"/>
        <v>13.707376</v>
      </c>
      <c r="AB1369" s="305">
        <v>13707376</v>
      </c>
      <c r="AC1369" s="305">
        <v>33287280</v>
      </c>
      <c r="AD1369" s="331">
        <f t="shared" si="137"/>
        <v>174.4</v>
      </c>
      <c r="AE1369" s="309">
        <f t="shared" si="150"/>
        <v>174400000</v>
      </c>
      <c r="AF1369" s="362">
        <f t="shared" si="153"/>
        <v>0.11422813333333333</v>
      </c>
      <c r="AG1369" s="318"/>
      <c r="AH1369" s="318"/>
      <c r="AI1369" s="364" t="s">
        <v>3771</v>
      </c>
      <c r="AJ1369" s="318"/>
    </row>
    <row r="1370" spans="1:36">
      <c r="A1370" s="352" t="s">
        <v>970</v>
      </c>
      <c r="B1370" s="305">
        <f t="shared" si="151"/>
        <v>498.92828300000002</v>
      </c>
      <c r="C1370" s="335">
        <f t="shared" si="152"/>
        <v>3.9914262639999998</v>
      </c>
      <c r="D1370" s="294">
        <f t="shared" si="2"/>
        <v>3.9914262639999998</v>
      </c>
      <c r="E1370" s="296">
        <v>125</v>
      </c>
      <c r="F1370" s="331">
        <f t="shared" si="74"/>
        <v>175.00303299999999</v>
      </c>
      <c r="G1370" s="297">
        <f t="shared" si="4"/>
        <v>0.35075789239232202</v>
      </c>
      <c r="H1370" s="296">
        <f t="shared" si="5"/>
        <v>323.92525000000001</v>
      </c>
      <c r="I1370" s="362">
        <f t="shared" si="142"/>
        <v>0.64924210760767798</v>
      </c>
      <c r="J1370" s="305">
        <v>498928283</v>
      </c>
      <c r="K1370" s="311">
        <v>2017</v>
      </c>
      <c r="L1370" s="300" t="s">
        <v>18</v>
      </c>
      <c r="M1370" s="345"/>
      <c r="N1370" s="345"/>
      <c r="O1370" s="345"/>
      <c r="P1370" s="345">
        <v>51</v>
      </c>
      <c r="Q1370" s="311">
        <v>50</v>
      </c>
      <c r="R1370" s="305">
        <f t="shared" si="148"/>
        <v>50.5</v>
      </c>
      <c r="S1370" s="311">
        <v>52</v>
      </c>
      <c r="T1370" s="311">
        <v>54</v>
      </c>
      <c r="U1370" s="337">
        <f t="shared" si="145"/>
        <v>-2</v>
      </c>
      <c r="V1370" s="337">
        <f t="shared" si="146"/>
        <v>53</v>
      </c>
      <c r="W1370" s="309">
        <f t="shared" si="149"/>
        <v>-2.5</v>
      </c>
      <c r="X1370" s="318" t="s">
        <v>1601</v>
      </c>
      <c r="Y1370" s="318" t="s">
        <v>1601</v>
      </c>
      <c r="Z1370" s="363" t="s">
        <v>1541</v>
      </c>
      <c r="AA1370" s="331">
        <f t="shared" si="79"/>
        <v>50.198901999999997</v>
      </c>
      <c r="AB1370" s="305">
        <v>50198902</v>
      </c>
      <c r="AC1370" s="305">
        <v>175003033</v>
      </c>
      <c r="AD1370" s="331">
        <f t="shared" si="137"/>
        <v>323.92525000000001</v>
      </c>
      <c r="AE1370" s="309">
        <f t="shared" si="150"/>
        <v>323925250</v>
      </c>
      <c r="AF1370" s="362">
        <f t="shared" si="153"/>
        <v>0.40159121599999997</v>
      </c>
      <c r="AG1370" s="318"/>
      <c r="AH1370" s="318"/>
      <c r="AI1370" s="364" t="s">
        <v>2479</v>
      </c>
      <c r="AJ1370" s="318"/>
    </row>
    <row r="1371" spans="1:36">
      <c r="A1371" s="352" t="s">
        <v>1131</v>
      </c>
      <c r="B1371" s="305">
        <f t="shared" si="151"/>
        <v>409.10483699999997</v>
      </c>
      <c r="C1371" s="335">
        <f t="shared" si="152"/>
        <v>3.272838696</v>
      </c>
      <c r="D1371" s="294">
        <f t="shared" si="2"/>
        <v>3.272838696</v>
      </c>
      <c r="E1371" s="296">
        <v>125</v>
      </c>
      <c r="F1371" s="331">
        <f t="shared" si="74"/>
        <v>80.101124999999996</v>
      </c>
      <c r="G1371" s="297">
        <f t="shared" si="4"/>
        <v>0.19579608392652664</v>
      </c>
      <c r="H1371" s="296">
        <f t="shared" si="5"/>
        <v>329.00371200000001</v>
      </c>
      <c r="I1371" s="362">
        <f t="shared" si="142"/>
        <v>0.80420391607347341</v>
      </c>
      <c r="J1371" s="305">
        <v>409104837</v>
      </c>
      <c r="K1371" s="311">
        <v>2017</v>
      </c>
      <c r="L1371" s="300" t="s">
        <v>18</v>
      </c>
      <c r="M1371" s="345"/>
      <c r="N1371" s="345"/>
      <c r="O1371" s="345"/>
      <c r="P1371" s="345">
        <v>16</v>
      </c>
      <c r="Q1371" s="311">
        <v>34</v>
      </c>
      <c r="R1371" s="305">
        <f t="shared" si="148"/>
        <v>25</v>
      </c>
      <c r="S1371" s="311">
        <v>36</v>
      </c>
      <c r="T1371" s="311">
        <v>48</v>
      </c>
      <c r="U1371" s="337">
        <f t="shared" si="145"/>
        <v>-12</v>
      </c>
      <c r="V1371" s="337">
        <f t="shared" si="146"/>
        <v>42</v>
      </c>
      <c r="W1371" s="309">
        <f t="shared" si="149"/>
        <v>-17</v>
      </c>
      <c r="X1371" s="318" t="s">
        <v>1609</v>
      </c>
      <c r="Y1371" s="318" t="s">
        <v>2061</v>
      </c>
      <c r="Z1371" s="304" t="s">
        <v>1574</v>
      </c>
      <c r="AA1371" s="331">
        <f t="shared" si="79"/>
        <v>31.688375000000001</v>
      </c>
      <c r="AB1371" s="305">
        <v>31688375</v>
      </c>
      <c r="AC1371" s="305">
        <v>80101125</v>
      </c>
      <c r="AD1371" s="331">
        <f t="shared" si="137"/>
        <v>329.00371200000001</v>
      </c>
      <c r="AE1371" s="309">
        <f t="shared" si="150"/>
        <v>329003712</v>
      </c>
      <c r="AF1371" s="362">
        <f t="shared" si="153"/>
        <v>0.25350699999999998</v>
      </c>
      <c r="AG1371" s="318"/>
      <c r="AH1371" s="318"/>
      <c r="AI1371" s="364" t="s">
        <v>2783</v>
      </c>
      <c r="AJ1371" s="318"/>
    </row>
    <row r="1372" spans="1:36">
      <c r="A1372" s="352" t="s">
        <v>4703</v>
      </c>
      <c r="B1372" s="305">
        <f t="shared" si="151"/>
        <v>64.493915000000001</v>
      </c>
      <c r="C1372" s="335">
        <f t="shared" si="152"/>
        <v>0.51595131999999999</v>
      </c>
      <c r="D1372" s="294">
        <f t="shared" si="2"/>
        <v>0.51595131999999999</v>
      </c>
      <c r="E1372" s="296">
        <v>125</v>
      </c>
      <c r="F1372" s="331">
        <f t="shared" si="74"/>
        <v>33.370165999999998</v>
      </c>
      <c r="G1372" s="297">
        <f t="shared" si="4"/>
        <v>0.51741572829002547</v>
      </c>
      <c r="H1372" s="296">
        <f t="shared" si="5"/>
        <v>31.123749</v>
      </c>
      <c r="I1372" s="362">
        <f t="shared" si="142"/>
        <v>0.48258427170997448</v>
      </c>
      <c r="J1372" s="305">
        <v>64493915</v>
      </c>
      <c r="K1372" s="311">
        <v>2017</v>
      </c>
      <c r="L1372" s="300" t="s">
        <v>18</v>
      </c>
      <c r="M1372" s="345"/>
      <c r="N1372" s="345"/>
      <c r="O1372" s="345"/>
      <c r="P1372" s="345">
        <v>31</v>
      </c>
      <c r="Q1372" s="311">
        <v>41</v>
      </c>
      <c r="R1372" s="305">
        <f t="shared" si="148"/>
        <v>36</v>
      </c>
      <c r="S1372" s="311">
        <v>51</v>
      </c>
      <c r="T1372" s="311">
        <v>54</v>
      </c>
      <c r="U1372" s="337">
        <f t="shared" si="145"/>
        <v>-3</v>
      </c>
      <c r="V1372" s="337">
        <f t="shared" si="146"/>
        <v>52.5</v>
      </c>
      <c r="W1372" s="309">
        <f t="shared" si="149"/>
        <v>-16.5</v>
      </c>
      <c r="X1372" s="318" t="s">
        <v>1609</v>
      </c>
      <c r="Y1372" s="318" t="s">
        <v>1842</v>
      </c>
      <c r="Z1372" s="363" t="s">
        <v>1547</v>
      </c>
      <c r="AA1372" s="331">
        <f t="shared" si="79"/>
        <v>10.950704999999999</v>
      </c>
      <c r="AB1372" s="305">
        <v>10950705</v>
      </c>
      <c r="AC1372" s="305">
        <v>33370166</v>
      </c>
      <c r="AD1372" s="331">
        <f t="shared" si="137"/>
        <v>31.123749</v>
      </c>
      <c r="AE1372" s="309">
        <f t="shared" si="150"/>
        <v>31123749</v>
      </c>
      <c r="AF1372" s="362">
        <f t="shared" si="153"/>
        <v>8.7605639999999999E-2</v>
      </c>
      <c r="AG1372" s="318"/>
      <c r="AH1372" s="318"/>
      <c r="AI1372" s="364" t="s">
        <v>4704</v>
      </c>
      <c r="AJ1372" s="318"/>
    </row>
    <row r="1373" spans="1:36">
      <c r="A1373" s="344" t="s">
        <v>1321</v>
      </c>
      <c r="B1373" s="305">
        <f t="shared" si="151"/>
        <v>821.76340800000003</v>
      </c>
      <c r="C1373" s="335">
        <f t="shared" si="152"/>
        <v>5.5151906577181204</v>
      </c>
      <c r="D1373" s="294">
        <f t="shared" si="2"/>
        <v>5.5151906577181204</v>
      </c>
      <c r="E1373" s="296">
        <v>149</v>
      </c>
      <c r="F1373" s="331">
        <f t="shared" si="74"/>
        <v>412.56340799999998</v>
      </c>
      <c r="G1373" s="297">
        <f t="shared" si="4"/>
        <v>0.50204645763443378</v>
      </c>
      <c r="H1373" s="296">
        <f t="shared" si="5"/>
        <v>409.2</v>
      </c>
      <c r="I1373" s="362">
        <f t="shared" si="142"/>
        <v>0.4979535423655661</v>
      </c>
      <c r="J1373" s="305">
        <v>821763408</v>
      </c>
      <c r="K1373" s="311">
        <v>2017</v>
      </c>
      <c r="L1373" s="300" t="s">
        <v>18</v>
      </c>
      <c r="M1373" s="345"/>
      <c r="N1373" s="345"/>
      <c r="O1373" s="345"/>
      <c r="P1373" s="345">
        <v>92</v>
      </c>
      <c r="Q1373" s="311">
        <v>76</v>
      </c>
      <c r="R1373" s="305">
        <f t="shared" si="148"/>
        <v>84</v>
      </c>
      <c r="S1373" s="311">
        <v>89</v>
      </c>
      <c r="T1373" s="311">
        <v>78</v>
      </c>
      <c r="U1373" s="317">
        <f t="shared" si="145"/>
        <v>11</v>
      </c>
      <c r="V1373" s="317">
        <f t="shared" si="146"/>
        <v>83.5</v>
      </c>
      <c r="W1373" s="309">
        <f t="shared" si="149"/>
        <v>0.5</v>
      </c>
      <c r="X1373" s="318" t="s">
        <v>1609</v>
      </c>
      <c r="Y1373" s="318" t="s">
        <v>2061</v>
      </c>
      <c r="Z1373" s="363" t="s">
        <v>1541</v>
      </c>
      <c r="AA1373" s="331">
        <f t="shared" si="79"/>
        <v>103.251471</v>
      </c>
      <c r="AB1373" s="305">
        <v>103251471</v>
      </c>
      <c r="AC1373" s="305">
        <v>412563408</v>
      </c>
      <c r="AD1373" s="331">
        <f t="shared" si="137"/>
        <v>409.2</v>
      </c>
      <c r="AE1373" s="309">
        <f t="shared" si="150"/>
        <v>409200000</v>
      </c>
      <c r="AF1373" s="362">
        <f t="shared" si="153"/>
        <v>0.69296289261744959</v>
      </c>
      <c r="AG1373" s="318"/>
      <c r="AH1373" s="318"/>
      <c r="AI1373" s="364" t="s">
        <v>2149</v>
      </c>
      <c r="AJ1373" s="318"/>
    </row>
    <row r="1374" spans="1:36">
      <c r="A1374" s="352" t="s">
        <v>1306</v>
      </c>
      <c r="B1374" s="305">
        <f t="shared" si="151"/>
        <v>490.66423800000001</v>
      </c>
      <c r="C1374" s="335">
        <f t="shared" si="152"/>
        <v>3.2710949199999999</v>
      </c>
      <c r="D1374" s="294">
        <f t="shared" si="2"/>
        <v>3.2710949199999999</v>
      </c>
      <c r="E1374" s="296">
        <v>150</v>
      </c>
      <c r="F1374" s="331">
        <f t="shared" si="74"/>
        <v>146.88016200000001</v>
      </c>
      <c r="G1374" s="297">
        <f t="shared" si="4"/>
        <v>0.29934963794936287</v>
      </c>
      <c r="H1374" s="296">
        <f t="shared" si="5"/>
        <v>343.78407599999997</v>
      </c>
      <c r="I1374" s="362">
        <f t="shared" si="142"/>
        <v>0.70065036205063713</v>
      </c>
      <c r="J1374" s="305">
        <v>490664238</v>
      </c>
      <c r="K1374" s="311">
        <v>2017</v>
      </c>
      <c r="L1374" s="300" t="s">
        <v>18</v>
      </c>
      <c r="M1374" s="345"/>
      <c r="N1374" s="345"/>
      <c r="O1374" s="345"/>
      <c r="P1374" s="345">
        <v>93</v>
      </c>
      <c r="Q1374" s="311">
        <v>82</v>
      </c>
      <c r="R1374" s="305">
        <f t="shared" si="148"/>
        <v>87.5</v>
      </c>
      <c r="S1374" s="311">
        <v>84</v>
      </c>
      <c r="T1374" s="311">
        <v>81</v>
      </c>
      <c r="U1374" s="337">
        <f t="shared" si="145"/>
        <v>3</v>
      </c>
      <c r="V1374" s="337">
        <f t="shared" si="146"/>
        <v>82.5</v>
      </c>
      <c r="W1374" s="309">
        <f t="shared" si="149"/>
        <v>5</v>
      </c>
      <c r="X1374" s="304" t="s">
        <v>1636</v>
      </c>
      <c r="Y1374" s="318" t="s">
        <v>1691</v>
      </c>
      <c r="Z1374" s="363" t="s">
        <v>1557</v>
      </c>
      <c r="AA1374" s="331">
        <f t="shared" si="79"/>
        <v>56.262929</v>
      </c>
      <c r="AB1374" s="305">
        <v>56262929</v>
      </c>
      <c r="AC1374" s="305">
        <v>146880162</v>
      </c>
      <c r="AD1374" s="331">
        <f t="shared" si="137"/>
        <v>343.78407600000003</v>
      </c>
      <c r="AE1374" s="309">
        <f t="shared" si="150"/>
        <v>343784076</v>
      </c>
      <c r="AF1374" s="362">
        <f t="shared" si="153"/>
        <v>0.37508619333333332</v>
      </c>
      <c r="AG1374" s="318"/>
      <c r="AH1374" s="318"/>
      <c r="AI1374" s="364" t="s">
        <v>2784</v>
      </c>
      <c r="AJ1374" s="318"/>
    </row>
    <row r="1375" spans="1:36">
      <c r="A1375" s="352" t="s">
        <v>3392</v>
      </c>
      <c r="B1375" s="305">
        <f t="shared" si="151"/>
        <v>334.55010600000003</v>
      </c>
      <c r="C1375" s="335">
        <f t="shared" si="152"/>
        <v>2.2303340399999998</v>
      </c>
      <c r="D1375" s="294">
        <f t="shared" si="2"/>
        <v>2.2303340399999998</v>
      </c>
      <c r="E1375" s="296">
        <v>150</v>
      </c>
      <c r="F1375" s="331">
        <f t="shared" si="74"/>
        <v>45.157105000000001</v>
      </c>
      <c r="G1375" s="297">
        <f t="shared" si="4"/>
        <v>0.13497860018612579</v>
      </c>
      <c r="H1375" s="296">
        <f t="shared" si="5"/>
        <v>289.39300100000003</v>
      </c>
      <c r="I1375" s="362">
        <f t="shared" si="142"/>
        <v>0.86502139981387427</v>
      </c>
      <c r="J1375" s="305">
        <v>334550106</v>
      </c>
      <c r="K1375" s="311">
        <v>2017</v>
      </c>
      <c r="L1375" s="300" t="s">
        <v>18</v>
      </c>
      <c r="M1375" s="345"/>
      <c r="N1375" s="345"/>
      <c r="O1375" s="345"/>
      <c r="P1375" s="345">
        <v>35</v>
      </c>
      <c r="Q1375" s="311">
        <v>42</v>
      </c>
      <c r="R1375" s="305">
        <f t="shared" si="148"/>
        <v>38.5</v>
      </c>
      <c r="S1375" s="311">
        <v>43</v>
      </c>
      <c r="T1375" s="311">
        <v>58</v>
      </c>
      <c r="U1375" s="317">
        <f t="shared" si="145"/>
        <v>-15</v>
      </c>
      <c r="V1375" s="317">
        <f t="shared" si="146"/>
        <v>50.5</v>
      </c>
      <c r="W1375" s="309">
        <f t="shared" si="149"/>
        <v>-12</v>
      </c>
      <c r="X1375" s="318" t="s">
        <v>1609</v>
      </c>
      <c r="Y1375" s="318" t="s">
        <v>1609</v>
      </c>
      <c r="Z1375" s="363" t="s">
        <v>1547</v>
      </c>
      <c r="AA1375" s="331">
        <f t="shared" si="79"/>
        <v>18.469619999999999</v>
      </c>
      <c r="AB1375" s="305">
        <v>18469620</v>
      </c>
      <c r="AC1375" s="305">
        <v>45157105</v>
      </c>
      <c r="AD1375" s="331">
        <f t="shared" si="137"/>
        <v>289.39300100000003</v>
      </c>
      <c r="AE1375" s="309">
        <f t="shared" si="150"/>
        <v>289393001</v>
      </c>
      <c r="AF1375" s="362">
        <f t="shared" si="153"/>
        <v>0.1231308</v>
      </c>
      <c r="AG1375" s="318"/>
      <c r="AH1375" s="318"/>
      <c r="AI1375" s="364" t="s">
        <v>3393</v>
      </c>
      <c r="AJ1375" s="318"/>
    </row>
    <row r="1376" spans="1:36">
      <c r="A1376" s="352" t="s">
        <v>3775</v>
      </c>
      <c r="B1376" s="305">
        <f t="shared" si="151"/>
        <v>257.76679000000001</v>
      </c>
      <c r="C1376" s="335">
        <f t="shared" si="152"/>
        <v>1.7184452666666667</v>
      </c>
      <c r="D1376" s="294">
        <f t="shared" si="2"/>
        <v>1.7184452666666667</v>
      </c>
      <c r="E1376" s="296">
        <v>150</v>
      </c>
      <c r="F1376" s="331">
        <f t="shared" si="74"/>
        <v>91.366477000000003</v>
      </c>
      <c r="G1376" s="297">
        <f t="shared" si="4"/>
        <v>0.35445402799949521</v>
      </c>
      <c r="H1376" s="296">
        <f t="shared" si="5"/>
        <v>166.40031300000001</v>
      </c>
      <c r="I1376" s="362">
        <f t="shared" si="142"/>
        <v>0.64554597200050479</v>
      </c>
      <c r="J1376" s="305">
        <v>257766790</v>
      </c>
      <c r="K1376" s="311">
        <v>2017</v>
      </c>
      <c r="L1376" s="300" t="s">
        <v>18</v>
      </c>
      <c r="M1376" s="345"/>
      <c r="N1376" s="345"/>
      <c r="O1376" s="345"/>
      <c r="P1376" s="345">
        <v>87</v>
      </c>
      <c r="Q1376" s="311">
        <v>81</v>
      </c>
      <c r="R1376" s="305">
        <f t="shared" si="148"/>
        <v>84</v>
      </c>
      <c r="S1376" s="311">
        <v>81</v>
      </c>
      <c r="T1376" s="311">
        <v>84</v>
      </c>
      <c r="U1376" s="317">
        <f t="shared" si="145"/>
        <v>-3</v>
      </c>
      <c r="V1376" s="317">
        <f t="shared" si="146"/>
        <v>82.5</v>
      </c>
      <c r="W1376" s="309">
        <f t="shared" si="149"/>
        <v>1.5</v>
      </c>
      <c r="X1376" s="318" t="s">
        <v>1636</v>
      </c>
      <c r="Y1376" s="318" t="s">
        <v>1636</v>
      </c>
      <c r="Z1376" s="363" t="s">
        <v>1557</v>
      </c>
      <c r="AA1376" s="331">
        <f t="shared" si="79"/>
        <v>32.753121999999998</v>
      </c>
      <c r="AB1376" s="305">
        <v>32753122</v>
      </c>
      <c r="AC1376" s="305">
        <v>91366477</v>
      </c>
      <c r="AD1376" s="331">
        <f t="shared" si="137"/>
        <v>166.40031300000001</v>
      </c>
      <c r="AE1376" s="309">
        <f t="shared" si="150"/>
        <v>166400313</v>
      </c>
      <c r="AF1376" s="362">
        <f t="shared" si="153"/>
        <v>0.21835414666666664</v>
      </c>
      <c r="AG1376" s="318" t="s">
        <v>1615</v>
      </c>
      <c r="AH1376" s="318" t="s">
        <v>3776</v>
      </c>
      <c r="AI1376" s="364" t="s">
        <v>3777</v>
      </c>
      <c r="AJ1376" s="318"/>
    </row>
    <row r="1377" spans="1:36">
      <c r="A1377" s="344" t="s">
        <v>125</v>
      </c>
      <c r="B1377" s="305">
        <f t="shared" si="151"/>
        <v>1263.5211260000001</v>
      </c>
      <c r="C1377" s="335">
        <f t="shared" si="152"/>
        <v>7.8970070374999999</v>
      </c>
      <c r="D1377" s="294">
        <f t="shared" si="2"/>
        <v>7.8970070374999999</v>
      </c>
      <c r="E1377" s="296">
        <v>160</v>
      </c>
      <c r="F1377" s="331">
        <f t="shared" si="74"/>
        <v>504.01416499999999</v>
      </c>
      <c r="G1377" s="297">
        <f t="shared" si="4"/>
        <v>0.39889650804303206</v>
      </c>
      <c r="H1377" s="296">
        <f t="shared" si="5"/>
        <v>759.50696100000005</v>
      </c>
      <c r="I1377" s="362">
        <f t="shared" si="142"/>
        <v>0.60110349195696788</v>
      </c>
      <c r="J1377" s="305">
        <v>1263521126</v>
      </c>
      <c r="K1377" s="311">
        <v>2017</v>
      </c>
      <c r="L1377" s="300" t="s">
        <v>18</v>
      </c>
      <c r="M1377" s="345"/>
      <c r="N1377" s="345"/>
      <c r="O1377" s="345"/>
      <c r="P1377" s="345">
        <v>71</v>
      </c>
      <c r="Q1377" s="311">
        <v>65</v>
      </c>
      <c r="R1377" s="305">
        <f t="shared" si="148"/>
        <v>68</v>
      </c>
      <c r="S1377" s="311">
        <v>81</v>
      </c>
      <c r="T1377" s="311">
        <v>68</v>
      </c>
      <c r="U1377" s="317">
        <f t="shared" si="145"/>
        <v>13</v>
      </c>
      <c r="V1377" s="317">
        <f t="shared" si="146"/>
        <v>74.5</v>
      </c>
      <c r="W1377" s="309">
        <f t="shared" si="149"/>
        <v>-6.5</v>
      </c>
      <c r="X1377" s="318" t="s">
        <v>1757</v>
      </c>
      <c r="Y1377" s="318" t="s">
        <v>1757</v>
      </c>
      <c r="Z1377" s="363" t="s">
        <v>1541</v>
      </c>
      <c r="AA1377" s="331">
        <f t="shared" si="79"/>
        <v>174.75061600000001</v>
      </c>
      <c r="AB1377" s="305">
        <v>174750616</v>
      </c>
      <c r="AC1377" s="305">
        <v>504014165</v>
      </c>
      <c r="AD1377" s="331">
        <f t="shared" si="137"/>
        <v>759.50696100000005</v>
      </c>
      <c r="AE1377" s="309">
        <f t="shared" si="150"/>
        <v>759506961</v>
      </c>
      <c r="AF1377" s="362">
        <f t="shared" si="153"/>
        <v>1.09219135</v>
      </c>
      <c r="AG1377" s="318"/>
      <c r="AH1377" s="318"/>
      <c r="AI1377" s="364" t="s">
        <v>1888</v>
      </c>
      <c r="AJ1377" s="318"/>
    </row>
    <row r="1378" spans="1:36">
      <c r="A1378" s="344" t="s">
        <v>886</v>
      </c>
      <c r="B1378" s="305">
        <f t="shared" si="151"/>
        <v>880.16692399999999</v>
      </c>
      <c r="C1378" s="335">
        <f t="shared" si="152"/>
        <v>5.0295252799999997</v>
      </c>
      <c r="D1378" s="294">
        <f t="shared" si="2"/>
        <v>5.0295252799999997</v>
      </c>
      <c r="E1378" s="296">
        <v>175</v>
      </c>
      <c r="F1378" s="331">
        <f t="shared" si="74"/>
        <v>334.20114000000001</v>
      </c>
      <c r="G1378" s="297">
        <f t="shared" si="4"/>
        <v>0.37970199843592395</v>
      </c>
      <c r="H1378" s="296">
        <f t="shared" si="5"/>
        <v>545.96578399999999</v>
      </c>
      <c r="I1378" s="362">
        <f t="shared" si="142"/>
        <v>0.620298001564076</v>
      </c>
      <c r="J1378" s="305">
        <v>880166924</v>
      </c>
      <c r="K1378" s="311">
        <v>2017</v>
      </c>
      <c r="L1378" s="300" t="s">
        <v>18</v>
      </c>
      <c r="M1378" s="345"/>
      <c r="N1378" s="345"/>
      <c r="O1378" s="345"/>
      <c r="P1378" s="345">
        <v>92</v>
      </c>
      <c r="Q1378" s="311">
        <v>73</v>
      </c>
      <c r="R1378" s="305">
        <f t="shared" si="148"/>
        <v>82.5</v>
      </c>
      <c r="S1378" s="311">
        <v>88</v>
      </c>
      <c r="T1378" s="311">
        <v>80</v>
      </c>
      <c r="U1378" s="337">
        <f t="shared" si="145"/>
        <v>8</v>
      </c>
      <c r="V1378" s="337">
        <f t="shared" si="146"/>
        <v>84</v>
      </c>
      <c r="W1378" s="309">
        <f t="shared" si="149"/>
        <v>-1.5</v>
      </c>
      <c r="X1378" s="318" t="s">
        <v>1609</v>
      </c>
      <c r="Y1378" s="318" t="s">
        <v>2061</v>
      </c>
      <c r="Z1378" s="363" t="s">
        <v>1900</v>
      </c>
      <c r="AA1378" s="331">
        <f t="shared" si="79"/>
        <v>117.027503</v>
      </c>
      <c r="AB1378" s="305">
        <v>117027503</v>
      </c>
      <c r="AC1378" s="305">
        <v>334201140</v>
      </c>
      <c r="AD1378" s="331">
        <f t="shared" si="137"/>
        <v>545.96578399999999</v>
      </c>
      <c r="AE1378" s="309">
        <f t="shared" si="150"/>
        <v>545965784</v>
      </c>
      <c r="AF1378" s="362">
        <f t="shared" si="153"/>
        <v>0.66872858857142858</v>
      </c>
      <c r="AG1378" s="318"/>
      <c r="AH1378" s="318"/>
      <c r="AI1378" s="364" t="s">
        <v>2224</v>
      </c>
      <c r="AJ1378" s="318"/>
    </row>
    <row r="1379" spans="1:36">
      <c r="A1379" s="352" t="s">
        <v>172</v>
      </c>
      <c r="B1379" s="305">
        <f t="shared" si="151"/>
        <v>383.715756</v>
      </c>
      <c r="C1379" s="335">
        <f t="shared" si="152"/>
        <v>2.192661462857143</v>
      </c>
      <c r="D1379" s="294">
        <f t="shared" si="2"/>
        <v>2.192661462857143</v>
      </c>
      <c r="E1379" s="296">
        <v>175</v>
      </c>
      <c r="F1379" s="331">
        <f t="shared" si="74"/>
        <v>152.901115</v>
      </c>
      <c r="G1379" s="297">
        <f t="shared" si="4"/>
        <v>0.39847494560530894</v>
      </c>
      <c r="H1379" s="296">
        <f t="shared" si="5"/>
        <v>230.81464099999999</v>
      </c>
      <c r="I1379" s="362">
        <f t="shared" si="142"/>
        <v>0.60152505439469106</v>
      </c>
      <c r="J1379" s="305">
        <v>383715756</v>
      </c>
      <c r="K1379" s="311">
        <v>2017</v>
      </c>
      <c r="L1379" s="300" t="s">
        <v>18</v>
      </c>
      <c r="M1379" s="345"/>
      <c r="N1379" s="345"/>
      <c r="O1379" s="345"/>
      <c r="P1379" s="345">
        <v>68</v>
      </c>
      <c r="Q1379" s="311">
        <v>59</v>
      </c>
      <c r="R1379" s="305">
        <f t="shared" si="148"/>
        <v>63.5</v>
      </c>
      <c r="S1379" s="311">
        <v>71</v>
      </c>
      <c r="T1379" s="311">
        <v>70</v>
      </c>
      <c r="U1379" s="317">
        <f t="shared" si="145"/>
        <v>1</v>
      </c>
      <c r="V1379" s="317">
        <f t="shared" si="146"/>
        <v>70.5</v>
      </c>
      <c r="W1379" s="309">
        <f t="shared" si="149"/>
        <v>-7</v>
      </c>
      <c r="X1379" s="318" t="s">
        <v>1601</v>
      </c>
      <c r="Y1379" s="318" t="s">
        <v>1601</v>
      </c>
      <c r="Z1379" s="363" t="s">
        <v>1557</v>
      </c>
      <c r="AA1379" s="331">
        <f t="shared" si="79"/>
        <v>53.688679999999998</v>
      </c>
      <c r="AB1379" s="305">
        <v>53688680</v>
      </c>
      <c r="AC1379" s="305">
        <v>152901115</v>
      </c>
      <c r="AD1379" s="331">
        <f t="shared" si="137"/>
        <v>230.81464099999999</v>
      </c>
      <c r="AE1379" s="309">
        <f t="shared" si="150"/>
        <v>230814641</v>
      </c>
      <c r="AF1379" s="362">
        <f t="shared" si="153"/>
        <v>0.30679245714285713</v>
      </c>
      <c r="AG1379" s="318"/>
      <c r="AH1379" s="318"/>
      <c r="AI1379" s="364" t="s">
        <v>3430</v>
      </c>
      <c r="AJ1379" s="318"/>
    </row>
    <row r="1380" spans="1:36">
      <c r="A1380" s="352" t="s">
        <v>4505</v>
      </c>
      <c r="B1380" s="305">
        <f t="shared" si="151"/>
        <v>148.67506599999999</v>
      </c>
      <c r="C1380" s="335">
        <f t="shared" si="152"/>
        <v>0.8495718057142857</v>
      </c>
      <c r="D1380" s="294">
        <f t="shared" si="2"/>
        <v>0.8495718057142857</v>
      </c>
      <c r="E1380" s="296">
        <v>175</v>
      </c>
      <c r="F1380" s="331">
        <f t="shared" si="74"/>
        <v>39.175066000000001</v>
      </c>
      <c r="G1380" s="297">
        <f t="shared" si="4"/>
        <v>0.26349452570614634</v>
      </c>
      <c r="H1380" s="296">
        <f t="shared" si="5"/>
        <v>109.5</v>
      </c>
      <c r="I1380" s="362">
        <f t="shared" si="142"/>
        <v>0.73650547429385371</v>
      </c>
      <c r="J1380" s="305">
        <v>148675066</v>
      </c>
      <c r="K1380" s="311">
        <v>2017</v>
      </c>
      <c r="L1380" s="300" t="s">
        <v>18</v>
      </c>
      <c r="M1380" s="345"/>
      <c r="N1380" s="345"/>
      <c r="O1380" s="345"/>
      <c r="P1380" s="345">
        <v>29</v>
      </c>
      <c r="Q1380" s="311">
        <v>41</v>
      </c>
      <c r="R1380" s="305">
        <f t="shared" si="148"/>
        <v>35</v>
      </c>
      <c r="S1380" s="311">
        <v>69</v>
      </c>
      <c r="T1380" s="311">
        <v>72</v>
      </c>
      <c r="U1380" s="317">
        <f t="shared" si="145"/>
        <v>-3</v>
      </c>
      <c r="V1380" s="317">
        <f t="shared" si="146"/>
        <v>70.5</v>
      </c>
      <c r="W1380" s="309">
        <f t="shared" si="149"/>
        <v>-35.5</v>
      </c>
      <c r="X1380" s="304" t="s">
        <v>1701</v>
      </c>
      <c r="Y1380" s="304" t="s">
        <v>1701</v>
      </c>
      <c r="Z1380" s="363" t="s">
        <v>1547</v>
      </c>
      <c r="AA1380" s="331">
        <f t="shared" si="79"/>
        <v>15.371270000000001</v>
      </c>
      <c r="AB1380" s="305">
        <v>15371270</v>
      </c>
      <c r="AC1380" s="305">
        <v>39175066</v>
      </c>
      <c r="AD1380" s="331">
        <f t="shared" si="137"/>
        <v>109.5</v>
      </c>
      <c r="AE1380" s="309">
        <f t="shared" si="150"/>
        <v>109500000</v>
      </c>
      <c r="AF1380" s="362">
        <f t="shared" si="153"/>
        <v>8.7835828571428576E-2</v>
      </c>
      <c r="AG1380" s="318"/>
      <c r="AH1380" s="318"/>
      <c r="AI1380" s="364" t="s">
        <v>4506</v>
      </c>
      <c r="AJ1380" s="318"/>
    </row>
    <row r="1381" spans="1:36">
      <c r="A1381" s="352" t="s">
        <v>4148</v>
      </c>
      <c r="B1381" s="305">
        <f t="shared" si="151"/>
        <v>225.16410999999999</v>
      </c>
      <c r="C1381" s="335">
        <f t="shared" si="152"/>
        <v>1.2706778216704289</v>
      </c>
      <c r="D1381" s="294">
        <f t="shared" si="2"/>
        <v>1.2706778216704289</v>
      </c>
      <c r="E1381" s="295">
        <v>177.2</v>
      </c>
      <c r="F1381" s="331">
        <f t="shared" si="74"/>
        <v>40.479370000000003</v>
      </c>
      <c r="G1381" s="297">
        <f t="shared" si="4"/>
        <v>0.1797771856269634</v>
      </c>
      <c r="H1381" s="296">
        <f t="shared" si="5"/>
        <v>184.68474000000001</v>
      </c>
      <c r="I1381" s="362">
        <f t="shared" si="142"/>
        <v>0.82022281437303668</v>
      </c>
      <c r="J1381" s="305">
        <v>225164110</v>
      </c>
      <c r="K1381" s="311">
        <v>2017</v>
      </c>
      <c r="L1381" s="300" t="s">
        <v>18</v>
      </c>
      <c r="M1381" s="345"/>
      <c r="N1381" s="345"/>
      <c r="O1381" s="345"/>
      <c r="P1381" s="345">
        <v>49</v>
      </c>
      <c r="Q1381" s="311">
        <v>51</v>
      </c>
      <c r="R1381" s="305">
        <f t="shared" si="148"/>
        <v>50</v>
      </c>
      <c r="S1381" s="311">
        <v>55</v>
      </c>
      <c r="T1381" s="311">
        <v>65</v>
      </c>
      <c r="U1381" s="337">
        <f t="shared" si="145"/>
        <v>-10</v>
      </c>
      <c r="V1381" s="337">
        <f t="shared" si="146"/>
        <v>60</v>
      </c>
      <c r="W1381" s="309">
        <f t="shared" si="149"/>
        <v>-10</v>
      </c>
      <c r="X1381" s="304" t="s">
        <v>1636</v>
      </c>
      <c r="Y1381" s="318" t="s">
        <v>1636</v>
      </c>
      <c r="Z1381" s="363" t="s">
        <v>1541</v>
      </c>
      <c r="AA1381" s="331">
        <f t="shared" si="79"/>
        <v>17.007624</v>
      </c>
      <c r="AB1381" s="305">
        <v>17007624</v>
      </c>
      <c r="AC1381" s="305">
        <v>40479370</v>
      </c>
      <c r="AD1381" s="331">
        <f t="shared" si="137"/>
        <v>184.68474000000001</v>
      </c>
      <c r="AE1381" s="309">
        <f t="shared" si="150"/>
        <v>184684740</v>
      </c>
      <c r="AF1381" s="362">
        <f t="shared" si="153"/>
        <v>9.5979819413092554E-2</v>
      </c>
      <c r="AG1381" s="318"/>
      <c r="AH1381" s="318"/>
      <c r="AI1381" s="364" t="s">
        <v>4149</v>
      </c>
      <c r="AJ1381" s="318"/>
    </row>
    <row r="1382" spans="1:36">
      <c r="A1382" s="344" t="s">
        <v>1213</v>
      </c>
      <c r="B1382" s="305">
        <f t="shared" si="151"/>
        <v>835.51781700000004</v>
      </c>
      <c r="C1382" s="335">
        <f t="shared" si="152"/>
        <v>4.64176565</v>
      </c>
      <c r="D1382" s="294">
        <f t="shared" si="2"/>
        <v>4.64176565</v>
      </c>
      <c r="E1382" s="296">
        <v>180</v>
      </c>
      <c r="F1382" s="331">
        <f t="shared" si="74"/>
        <v>302.95022699999998</v>
      </c>
      <c r="G1382" s="297">
        <f t="shared" si="4"/>
        <v>0.36258978664006153</v>
      </c>
      <c r="H1382" s="296">
        <f t="shared" si="5"/>
        <v>532.56759</v>
      </c>
      <c r="I1382" s="362">
        <f t="shared" si="142"/>
        <v>0.63741021335993842</v>
      </c>
      <c r="J1382" s="305">
        <v>835517817</v>
      </c>
      <c r="K1382" s="311">
        <v>2017</v>
      </c>
      <c r="L1382" s="300" t="s">
        <v>18</v>
      </c>
      <c r="M1382" s="345"/>
      <c r="N1382" s="345"/>
      <c r="O1382" s="345"/>
      <c r="P1382" s="345">
        <v>92</v>
      </c>
      <c r="Q1382" s="311">
        <v>73</v>
      </c>
      <c r="R1382" s="305">
        <f t="shared" si="148"/>
        <v>82.5</v>
      </c>
      <c r="S1382" s="311">
        <v>88</v>
      </c>
      <c r="T1382" s="311">
        <v>80</v>
      </c>
      <c r="U1382" s="317">
        <f t="shared" si="145"/>
        <v>8</v>
      </c>
      <c r="V1382" s="317">
        <f t="shared" si="146"/>
        <v>84</v>
      </c>
      <c r="W1382" s="309">
        <f t="shared" si="149"/>
        <v>-1.5</v>
      </c>
      <c r="X1382" s="318" t="s">
        <v>1609</v>
      </c>
      <c r="Y1382" s="318" t="s">
        <v>2061</v>
      </c>
      <c r="Z1382" s="363" t="s">
        <v>1541</v>
      </c>
      <c r="AA1382" s="331">
        <f t="shared" si="79"/>
        <v>122.744989</v>
      </c>
      <c r="AB1382" s="305">
        <v>122744989</v>
      </c>
      <c r="AC1382" s="305">
        <v>302950227</v>
      </c>
      <c r="AD1382" s="331">
        <f t="shared" si="137"/>
        <v>532.56759</v>
      </c>
      <c r="AE1382" s="309">
        <f t="shared" si="150"/>
        <v>532567590</v>
      </c>
      <c r="AF1382" s="362">
        <f t="shared" si="153"/>
        <v>0.68191660555555556</v>
      </c>
      <c r="AG1382" s="318"/>
      <c r="AH1382" s="318"/>
      <c r="AI1382" s="364" t="s">
        <v>2298</v>
      </c>
      <c r="AJ1382" s="318"/>
    </row>
    <row r="1383" spans="1:36">
      <c r="A1383" s="352" t="s">
        <v>498</v>
      </c>
      <c r="B1383" s="305">
        <f t="shared" si="151"/>
        <v>566.65281200000004</v>
      </c>
      <c r="C1383" s="335">
        <f t="shared" si="152"/>
        <v>3.0629881729729731</v>
      </c>
      <c r="D1383" s="294">
        <f t="shared" si="2"/>
        <v>3.0629881729729731</v>
      </c>
      <c r="E1383" s="296">
        <v>185</v>
      </c>
      <c r="F1383" s="331">
        <f t="shared" si="74"/>
        <v>168.05281199999999</v>
      </c>
      <c r="G1383" s="297">
        <f t="shared" si="4"/>
        <v>0.29657103686975084</v>
      </c>
      <c r="H1383" s="296">
        <f t="shared" si="5"/>
        <v>398.6</v>
      </c>
      <c r="I1383" s="362">
        <f t="shared" si="142"/>
        <v>0.70342896313024916</v>
      </c>
      <c r="J1383" s="305">
        <v>566652812</v>
      </c>
      <c r="K1383" s="311">
        <v>2017</v>
      </c>
      <c r="L1383" s="300" t="s">
        <v>18</v>
      </c>
      <c r="M1383" s="345"/>
      <c r="N1383" s="345"/>
      <c r="O1383" s="345"/>
      <c r="P1383" s="345">
        <v>76</v>
      </c>
      <c r="Q1383" s="311">
        <v>62</v>
      </c>
      <c r="R1383" s="305">
        <f t="shared" si="148"/>
        <v>69</v>
      </c>
      <c r="S1383" s="311">
        <v>70</v>
      </c>
      <c r="T1383" s="311">
        <v>67</v>
      </c>
      <c r="U1383" s="317">
        <f t="shared" si="145"/>
        <v>3</v>
      </c>
      <c r="V1383" s="317">
        <f t="shared" si="146"/>
        <v>68.5</v>
      </c>
      <c r="W1383" s="309">
        <f t="shared" si="149"/>
        <v>0.5</v>
      </c>
      <c r="X1383" s="318" t="s">
        <v>1609</v>
      </c>
      <c r="Y1383" s="318" t="s">
        <v>2061</v>
      </c>
      <c r="Z1383" s="304" t="s">
        <v>1574</v>
      </c>
      <c r="AA1383" s="331">
        <f t="shared" si="79"/>
        <v>61.025472000000001</v>
      </c>
      <c r="AB1383" s="305">
        <v>61025472</v>
      </c>
      <c r="AC1383" s="305">
        <v>168052812</v>
      </c>
      <c r="AD1383" s="331">
        <f t="shared" si="137"/>
        <v>398.6</v>
      </c>
      <c r="AE1383" s="309">
        <f t="shared" si="150"/>
        <v>398600000</v>
      </c>
      <c r="AF1383" s="362">
        <f t="shared" si="153"/>
        <v>0.32986741621621624</v>
      </c>
      <c r="AG1383" s="318"/>
      <c r="AH1383" s="318"/>
      <c r="AI1383" s="364" t="s">
        <v>2899</v>
      </c>
      <c r="AJ1383" s="318"/>
    </row>
    <row r="1384" spans="1:36">
      <c r="A1384" s="352" t="s">
        <v>194</v>
      </c>
      <c r="B1384" s="305">
        <f t="shared" si="151"/>
        <v>402.71547299999997</v>
      </c>
      <c r="C1384" s="335">
        <f t="shared" si="152"/>
        <v>2.1478158559999998</v>
      </c>
      <c r="D1384" s="294">
        <f t="shared" si="2"/>
        <v>2.1478158559999998</v>
      </c>
      <c r="E1384" s="296">
        <v>187.5</v>
      </c>
      <c r="F1384" s="331">
        <f t="shared" si="74"/>
        <v>139.715473</v>
      </c>
      <c r="G1384" s="297">
        <f t="shared" si="4"/>
        <v>0.34693346138205128</v>
      </c>
      <c r="H1384" s="296">
        <f t="shared" si="5"/>
        <v>262.99999999999994</v>
      </c>
      <c r="I1384" s="362">
        <f t="shared" si="142"/>
        <v>0.65306653861794872</v>
      </c>
      <c r="J1384" s="305">
        <v>402715473</v>
      </c>
      <c r="K1384" s="311">
        <v>2017</v>
      </c>
      <c r="L1384" s="300" t="s">
        <v>18</v>
      </c>
      <c r="M1384" s="345"/>
      <c r="N1384" s="345"/>
      <c r="O1384" s="345"/>
      <c r="P1384" s="345">
        <v>97</v>
      </c>
      <c r="Q1384" s="311">
        <v>81</v>
      </c>
      <c r="R1384" s="305">
        <f t="shared" si="148"/>
        <v>89</v>
      </c>
      <c r="S1384" s="311">
        <v>96</v>
      </c>
      <c r="T1384" s="311">
        <v>83</v>
      </c>
      <c r="U1384" s="317">
        <f t="shared" si="145"/>
        <v>13</v>
      </c>
      <c r="V1384" s="317">
        <f t="shared" si="146"/>
        <v>89.5</v>
      </c>
      <c r="W1384" s="309">
        <f t="shared" si="149"/>
        <v>-0.5</v>
      </c>
      <c r="X1384" s="318" t="s">
        <v>1601</v>
      </c>
      <c r="Y1384" s="318" t="s">
        <v>1601</v>
      </c>
      <c r="Z1384" s="363" t="s">
        <v>1547</v>
      </c>
      <c r="AA1384" s="331">
        <f t="shared" si="79"/>
        <v>50.802605</v>
      </c>
      <c r="AB1384" s="305">
        <v>50802605</v>
      </c>
      <c r="AC1384" s="305">
        <v>139715473</v>
      </c>
      <c r="AD1384" s="331">
        <f t="shared" si="137"/>
        <v>263</v>
      </c>
      <c r="AE1384" s="309">
        <f t="shared" si="150"/>
        <v>263000000</v>
      </c>
      <c r="AF1384" s="362">
        <f t="shared" si="153"/>
        <v>0.27094722666666665</v>
      </c>
      <c r="AG1384" s="318" t="s">
        <v>1615</v>
      </c>
      <c r="AH1384" s="318" t="s">
        <v>3456</v>
      </c>
      <c r="AI1384" s="364" t="s">
        <v>3457</v>
      </c>
      <c r="AJ1384" s="318"/>
    </row>
    <row r="1385" spans="1:36">
      <c r="A1385" s="344" t="s">
        <v>327</v>
      </c>
      <c r="B1385" s="305">
        <f t="shared" si="151"/>
        <v>863.56552699999997</v>
      </c>
      <c r="C1385" s="335">
        <f t="shared" si="152"/>
        <v>4.3178276350000004</v>
      </c>
      <c r="D1385" s="294">
        <f t="shared" si="2"/>
        <v>4.3178276350000004</v>
      </c>
      <c r="E1385" s="296">
        <v>200</v>
      </c>
      <c r="F1385" s="331">
        <f t="shared" si="74"/>
        <v>389.81310100000002</v>
      </c>
      <c r="G1385" s="297">
        <f t="shared" si="4"/>
        <v>0.45139956240981355</v>
      </c>
      <c r="H1385" s="296">
        <f t="shared" si="5"/>
        <v>473.75242600000001</v>
      </c>
      <c r="I1385" s="362">
        <f t="shared" si="142"/>
        <v>0.54860043759018651</v>
      </c>
      <c r="J1385" s="305">
        <v>863565527</v>
      </c>
      <c r="K1385" s="311">
        <v>2017</v>
      </c>
      <c r="L1385" s="300" t="s">
        <v>18</v>
      </c>
      <c r="M1385" s="345"/>
      <c r="N1385" s="345"/>
      <c r="O1385" s="345"/>
      <c r="P1385" s="345">
        <v>83</v>
      </c>
      <c r="Q1385" s="311">
        <v>67</v>
      </c>
      <c r="R1385" s="305">
        <f t="shared" si="148"/>
        <v>75</v>
      </c>
      <c r="S1385" s="311">
        <v>88</v>
      </c>
      <c r="T1385" s="311">
        <v>78</v>
      </c>
      <c r="U1385" s="337">
        <f t="shared" si="145"/>
        <v>10</v>
      </c>
      <c r="V1385" s="337">
        <f t="shared" si="146"/>
        <v>83</v>
      </c>
      <c r="W1385" s="309">
        <f t="shared" si="149"/>
        <v>-8</v>
      </c>
      <c r="X1385" s="318" t="s">
        <v>1609</v>
      </c>
      <c r="Y1385" s="318" t="s">
        <v>2061</v>
      </c>
      <c r="Z1385" s="363" t="s">
        <v>1900</v>
      </c>
      <c r="AA1385" s="331">
        <f t="shared" si="79"/>
        <v>146.51010400000001</v>
      </c>
      <c r="AB1385" s="305">
        <v>146510104</v>
      </c>
      <c r="AC1385" s="305">
        <v>389813101</v>
      </c>
      <c r="AD1385" s="331">
        <f t="shared" si="137"/>
        <v>473.75242600000001</v>
      </c>
      <c r="AE1385" s="309">
        <f t="shared" si="150"/>
        <v>473752426</v>
      </c>
      <c r="AF1385" s="362">
        <f t="shared" si="153"/>
        <v>0.73255052000000009</v>
      </c>
      <c r="AG1385" s="318"/>
      <c r="AH1385" s="318"/>
      <c r="AI1385" s="364" t="s">
        <v>2367</v>
      </c>
      <c r="AJ1385" s="318"/>
    </row>
    <row r="1386" spans="1:36">
      <c r="A1386" s="352" t="s">
        <v>1255</v>
      </c>
      <c r="B1386" s="305">
        <f t="shared" si="151"/>
        <v>605.42515700000001</v>
      </c>
      <c r="C1386" s="335">
        <f t="shared" si="152"/>
        <v>2.7899776820276498</v>
      </c>
      <c r="D1386" s="294">
        <f t="shared" si="2"/>
        <v>2.7899776820276498</v>
      </c>
      <c r="E1386" s="296">
        <v>217</v>
      </c>
      <c r="F1386" s="331">
        <f t="shared" si="74"/>
        <v>130.16868299999999</v>
      </c>
      <c r="G1386" s="297">
        <f t="shared" si="4"/>
        <v>0.21500375644284631</v>
      </c>
      <c r="H1386" s="296">
        <f t="shared" si="5"/>
        <v>475.25647400000003</v>
      </c>
      <c r="I1386" s="362">
        <f t="shared" si="142"/>
        <v>0.78499624355715369</v>
      </c>
      <c r="J1386" s="305">
        <v>605425157</v>
      </c>
      <c r="K1386" s="311">
        <v>2017</v>
      </c>
      <c r="L1386" s="300" t="s">
        <v>18</v>
      </c>
      <c r="M1386" s="345"/>
      <c r="N1386" s="345"/>
      <c r="O1386" s="345"/>
      <c r="P1386" s="345">
        <v>15</v>
      </c>
      <c r="Q1386" s="311">
        <v>28</v>
      </c>
      <c r="R1386" s="305">
        <f t="shared" si="148"/>
        <v>21.5</v>
      </c>
      <c r="S1386" s="311">
        <v>45</v>
      </c>
      <c r="T1386" s="311">
        <v>41</v>
      </c>
      <c r="U1386" s="317">
        <f t="shared" si="145"/>
        <v>4</v>
      </c>
      <c r="V1386" s="317">
        <f t="shared" si="146"/>
        <v>43</v>
      </c>
      <c r="W1386" s="309">
        <f t="shared" si="149"/>
        <v>-21.5</v>
      </c>
      <c r="X1386" s="304" t="s">
        <v>1636</v>
      </c>
      <c r="Y1386" s="318" t="s">
        <v>1691</v>
      </c>
      <c r="Z1386" s="363" t="s">
        <v>1900</v>
      </c>
      <c r="AA1386" s="331">
        <f t="shared" si="79"/>
        <v>44.680073</v>
      </c>
      <c r="AB1386" s="305">
        <v>44680073</v>
      </c>
      <c r="AC1386" s="305">
        <v>130168683</v>
      </c>
      <c r="AD1386" s="331">
        <f t="shared" si="137"/>
        <v>475.25647400000003</v>
      </c>
      <c r="AE1386" s="309">
        <f t="shared" si="150"/>
        <v>475256474</v>
      </c>
      <c r="AF1386" s="362">
        <f t="shared" si="153"/>
        <v>0.20589895391705068</v>
      </c>
      <c r="AG1386" s="318"/>
      <c r="AH1386" s="318"/>
      <c r="AI1386" s="364" t="s">
        <v>3025</v>
      </c>
      <c r="AJ1386" s="318"/>
    </row>
    <row r="1387" spans="1:36">
      <c r="A1387" s="352" t="s">
        <v>1398</v>
      </c>
      <c r="B1387" s="305">
        <f t="shared" si="151"/>
        <v>794.86179400000003</v>
      </c>
      <c r="C1387" s="335">
        <f t="shared" si="152"/>
        <v>3.4559208434782609</v>
      </c>
      <c r="D1387" s="294">
        <f t="shared" si="2"/>
        <v>3.4559208434782609</v>
      </c>
      <c r="E1387" s="296">
        <v>230</v>
      </c>
      <c r="F1387" s="331">
        <f t="shared" si="74"/>
        <v>172.558876</v>
      </c>
      <c r="G1387" s="297">
        <f t="shared" si="4"/>
        <v>0.21709293024593404</v>
      </c>
      <c r="H1387" s="296">
        <f t="shared" si="5"/>
        <v>622.30291800000009</v>
      </c>
      <c r="I1387" s="362">
        <f t="shared" si="142"/>
        <v>0.78290706975406599</v>
      </c>
      <c r="J1387" s="305">
        <v>794861794</v>
      </c>
      <c r="K1387" s="311">
        <v>2017</v>
      </c>
      <c r="L1387" s="300" t="s">
        <v>18</v>
      </c>
      <c r="M1387" s="345"/>
      <c r="N1387" s="345"/>
      <c r="O1387" s="345"/>
      <c r="P1387" s="345">
        <v>30</v>
      </c>
      <c r="Q1387" s="311">
        <v>39</v>
      </c>
      <c r="R1387" s="305">
        <f t="shared" si="148"/>
        <v>34.5</v>
      </c>
      <c r="S1387" s="311">
        <v>62</v>
      </c>
      <c r="T1387" s="311">
        <v>63</v>
      </c>
      <c r="U1387" s="337">
        <f t="shared" si="145"/>
        <v>-1</v>
      </c>
      <c r="V1387" s="337">
        <f t="shared" si="146"/>
        <v>62.5</v>
      </c>
      <c r="W1387" s="309">
        <f t="shared" si="149"/>
        <v>-28</v>
      </c>
      <c r="X1387" s="304" t="s">
        <v>1701</v>
      </c>
      <c r="Y1387" s="318" t="s">
        <v>2692</v>
      </c>
      <c r="Z1387" s="363" t="s">
        <v>1557</v>
      </c>
      <c r="AA1387" s="331">
        <f t="shared" si="79"/>
        <v>62.983252999999998</v>
      </c>
      <c r="AB1387" s="305">
        <v>62983253</v>
      </c>
      <c r="AC1387" s="305">
        <v>172558876</v>
      </c>
      <c r="AD1387" s="331">
        <f t="shared" si="137"/>
        <v>622.30291799999998</v>
      </c>
      <c r="AE1387" s="309">
        <f t="shared" si="150"/>
        <v>622302918</v>
      </c>
      <c r="AF1387" s="362">
        <f t="shared" si="153"/>
        <v>0.27384023043478262</v>
      </c>
      <c r="AG1387" s="318"/>
      <c r="AH1387" s="318"/>
      <c r="AI1387" s="364" t="s">
        <v>2693</v>
      </c>
      <c r="AJ1387" s="318"/>
    </row>
    <row r="1388" spans="1:36">
      <c r="A1388" s="344" t="s">
        <v>1013</v>
      </c>
      <c r="B1388" s="305">
        <f t="shared" si="151"/>
        <v>1235.7614980000001</v>
      </c>
      <c r="C1388" s="335">
        <f t="shared" si="152"/>
        <v>4.9430459920000001</v>
      </c>
      <c r="D1388" s="294">
        <f t="shared" si="2"/>
        <v>4.9430459920000001</v>
      </c>
      <c r="E1388" s="296">
        <v>250</v>
      </c>
      <c r="F1388" s="331">
        <f t="shared" si="74"/>
        <v>225.76476500000001</v>
      </c>
      <c r="G1388" s="297">
        <f t="shared" si="4"/>
        <v>0.18269282977774082</v>
      </c>
      <c r="H1388" s="296">
        <f t="shared" si="5"/>
        <v>1009.9967330000001</v>
      </c>
      <c r="I1388" s="362">
        <f t="shared" si="142"/>
        <v>0.81730717022225918</v>
      </c>
      <c r="J1388" s="305">
        <v>1235761498</v>
      </c>
      <c r="K1388" s="311">
        <v>2017</v>
      </c>
      <c r="L1388" s="300" t="s">
        <v>18</v>
      </c>
      <c r="M1388" s="345"/>
      <c r="N1388" s="345"/>
      <c r="O1388" s="345"/>
      <c r="P1388" s="345">
        <v>67</v>
      </c>
      <c r="Q1388" s="311">
        <v>56</v>
      </c>
      <c r="R1388" s="305">
        <f t="shared" si="148"/>
        <v>61.5</v>
      </c>
      <c r="S1388" s="311">
        <v>73</v>
      </c>
      <c r="T1388" s="311">
        <v>70</v>
      </c>
      <c r="U1388" s="317">
        <f t="shared" si="145"/>
        <v>3</v>
      </c>
      <c r="V1388" s="317">
        <f t="shared" si="146"/>
        <v>71.5</v>
      </c>
      <c r="W1388" s="309">
        <f t="shared" si="149"/>
        <v>-10</v>
      </c>
      <c r="X1388" s="318" t="s">
        <v>1609</v>
      </c>
      <c r="Y1388" s="318" t="s">
        <v>1609</v>
      </c>
      <c r="Z1388" s="363" t="s">
        <v>1557</v>
      </c>
      <c r="AA1388" s="331">
        <f t="shared" si="79"/>
        <v>98.786704999999998</v>
      </c>
      <c r="AB1388" s="305">
        <v>98786705</v>
      </c>
      <c r="AC1388" s="305">
        <v>225764765</v>
      </c>
      <c r="AD1388" s="331">
        <f t="shared" si="137"/>
        <v>1009.9967329999999</v>
      </c>
      <c r="AE1388" s="309">
        <f t="shared" si="150"/>
        <v>1009996733</v>
      </c>
      <c r="AF1388" s="362">
        <f t="shared" si="153"/>
        <v>0.39514682000000001</v>
      </c>
      <c r="AG1388" s="318"/>
      <c r="AH1388" s="318"/>
      <c r="AI1388" s="364" t="s">
        <v>2237</v>
      </c>
      <c r="AJ1388" s="318"/>
    </row>
    <row r="1389" spans="1:36">
      <c r="A1389" s="352" t="s">
        <v>483</v>
      </c>
      <c r="B1389" s="305">
        <f t="shared" si="151"/>
        <v>617.32364600000005</v>
      </c>
      <c r="C1389" s="335">
        <f t="shared" si="152"/>
        <v>2.0577454866666667</v>
      </c>
      <c r="D1389" s="294">
        <f t="shared" si="2"/>
        <v>2.0577454866666667</v>
      </c>
      <c r="E1389" s="296">
        <v>300</v>
      </c>
      <c r="F1389" s="331">
        <f t="shared" si="74"/>
        <v>214.723646</v>
      </c>
      <c r="G1389" s="297">
        <f t="shared" si="4"/>
        <v>0.34782993878708474</v>
      </c>
      <c r="H1389" s="296">
        <f t="shared" si="5"/>
        <v>402.6</v>
      </c>
      <c r="I1389" s="362">
        <f t="shared" si="142"/>
        <v>0.65217006121291521</v>
      </c>
      <c r="J1389" s="305">
        <v>617323646</v>
      </c>
      <c r="K1389" s="311">
        <v>2017</v>
      </c>
      <c r="L1389" s="300" t="s">
        <v>18</v>
      </c>
      <c r="M1389" s="345"/>
      <c r="N1389" s="345"/>
      <c r="O1389" s="345"/>
      <c r="P1389" s="345">
        <v>40</v>
      </c>
      <c r="Q1389" s="311">
        <v>45</v>
      </c>
      <c r="R1389" s="305">
        <f t="shared" si="148"/>
        <v>42.5</v>
      </c>
      <c r="S1389" s="311">
        <v>80</v>
      </c>
      <c r="T1389" s="311">
        <v>69</v>
      </c>
      <c r="U1389" s="337">
        <f t="shared" si="145"/>
        <v>11</v>
      </c>
      <c r="V1389" s="337">
        <f t="shared" si="146"/>
        <v>74.5</v>
      </c>
      <c r="W1389" s="309">
        <f t="shared" si="149"/>
        <v>-32</v>
      </c>
      <c r="X1389" s="318" t="s">
        <v>1609</v>
      </c>
      <c r="Y1389" s="318" t="s">
        <v>2061</v>
      </c>
      <c r="Z1389" s="363" t="s">
        <v>1541</v>
      </c>
      <c r="AA1389" s="331">
        <f t="shared" si="79"/>
        <v>93.842239000000006</v>
      </c>
      <c r="AB1389" s="305">
        <v>93842239</v>
      </c>
      <c r="AC1389" s="305">
        <v>214723646</v>
      </c>
      <c r="AD1389" s="331">
        <f t="shared" si="137"/>
        <v>402.6</v>
      </c>
      <c r="AE1389" s="309">
        <f t="shared" si="150"/>
        <v>402600000</v>
      </c>
      <c r="AF1389" s="362">
        <f t="shared" si="153"/>
        <v>0.31280746333333337</v>
      </c>
      <c r="AG1389" s="318"/>
      <c r="AH1389" s="318"/>
      <c r="AI1389" s="364" t="s">
        <v>3545</v>
      </c>
      <c r="AJ1389" s="318"/>
    </row>
    <row r="1390" spans="1:36">
      <c r="A1390" s="344" t="s">
        <v>1600</v>
      </c>
      <c r="B1390" s="305">
        <f t="shared" si="151"/>
        <v>355.29827</v>
      </c>
      <c r="C1390" s="365" t="s">
        <v>1537</v>
      </c>
      <c r="D1390" s="294" t="e">
        <f t="shared" si="2"/>
        <v>#VALUE!</v>
      </c>
      <c r="E1390" s="369" t="s">
        <v>1537</v>
      </c>
      <c r="F1390" s="331">
        <f t="shared" si="74"/>
        <v>5.0172460000000001</v>
      </c>
      <c r="G1390" s="297">
        <f t="shared" si="4"/>
        <v>1.4121222712398797E-2</v>
      </c>
      <c r="H1390" s="296">
        <f t="shared" si="5"/>
        <v>350.281024</v>
      </c>
      <c r="I1390" s="362">
        <f t="shared" si="142"/>
        <v>0.9858787772876012</v>
      </c>
      <c r="J1390" s="305">
        <v>355298270</v>
      </c>
      <c r="K1390" s="311">
        <v>2017</v>
      </c>
      <c r="L1390" s="300" t="s">
        <v>18</v>
      </c>
      <c r="M1390" s="345"/>
      <c r="N1390" s="345"/>
      <c r="O1390" s="345"/>
      <c r="P1390" s="345">
        <v>97</v>
      </c>
      <c r="Q1390" s="311">
        <v>79</v>
      </c>
      <c r="R1390" s="305">
        <f t="shared" si="148"/>
        <v>88</v>
      </c>
      <c r="S1390" s="311">
        <v>94</v>
      </c>
      <c r="T1390" s="311">
        <v>90</v>
      </c>
      <c r="U1390" s="317">
        <f t="shared" si="145"/>
        <v>4</v>
      </c>
      <c r="V1390" s="317">
        <f t="shared" si="146"/>
        <v>92</v>
      </c>
      <c r="W1390" s="309">
        <f t="shared" si="149"/>
        <v>-4</v>
      </c>
      <c r="X1390" s="318" t="s">
        <v>1601</v>
      </c>
      <c r="Y1390" s="318" t="s">
        <v>1601</v>
      </c>
      <c r="Z1390" s="319" t="s">
        <v>1541</v>
      </c>
      <c r="AA1390" s="331">
        <f t="shared" si="79"/>
        <v>1.8137810000000001</v>
      </c>
      <c r="AB1390" s="305">
        <v>1813781</v>
      </c>
      <c r="AC1390" s="305">
        <v>5017246</v>
      </c>
      <c r="AD1390" s="331">
        <f t="shared" si="137"/>
        <v>350.281024</v>
      </c>
      <c r="AE1390" s="309">
        <f t="shared" si="150"/>
        <v>350281024</v>
      </c>
      <c r="AF1390" s="367" t="s">
        <v>1537</v>
      </c>
      <c r="AG1390" s="318"/>
      <c r="AH1390" s="318"/>
      <c r="AI1390" s="364" t="s">
        <v>1602</v>
      </c>
      <c r="AJ1390" s="318"/>
    </row>
    <row r="1391" spans="1:36">
      <c r="A1391" s="356" t="s">
        <v>1467</v>
      </c>
      <c r="B1391" s="315">
        <f t="shared" si="151"/>
        <v>75.383741000000001</v>
      </c>
      <c r="C1391" s="293">
        <f>SUM(B1391/E1391)</f>
        <v>75.383741000000001</v>
      </c>
      <c r="D1391" s="294">
        <f t="shared" si="2"/>
        <v>75.383741000000001</v>
      </c>
      <c r="E1391" s="295">
        <v>1</v>
      </c>
      <c r="F1391" s="295">
        <f t="shared" si="74"/>
        <v>26.020956999999999</v>
      </c>
      <c r="G1391" s="297">
        <f t="shared" si="4"/>
        <v>0.34517996393943884</v>
      </c>
      <c r="H1391" s="296">
        <f t="shared" si="5"/>
        <v>49.362784000000005</v>
      </c>
      <c r="I1391" s="362">
        <f t="shared" si="142"/>
        <v>0.65482003606056116</v>
      </c>
      <c r="J1391" s="305">
        <v>75383741</v>
      </c>
      <c r="K1391" s="299">
        <v>2018</v>
      </c>
      <c r="L1391" s="300" t="s">
        <v>18</v>
      </c>
      <c r="M1391" s="345"/>
      <c r="N1391" s="345"/>
      <c r="O1391" s="345"/>
      <c r="P1391" s="345">
        <v>92</v>
      </c>
      <c r="Q1391" s="299">
        <v>71</v>
      </c>
      <c r="R1391" s="305">
        <f t="shared" si="148"/>
        <v>81.5</v>
      </c>
      <c r="S1391" s="299">
        <v>88</v>
      </c>
      <c r="T1391" s="305">
        <v>79</v>
      </c>
      <c r="U1391" s="309">
        <f t="shared" si="145"/>
        <v>9</v>
      </c>
      <c r="V1391" s="317">
        <f t="shared" si="146"/>
        <v>83.5</v>
      </c>
      <c r="W1391" s="309">
        <f t="shared" si="149"/>
        <v>-2</v>
      </c>
      <c r="X1391" s="319" t="s">
        <v>1534</v>
      </c>
      <c r="Y1391" s="319" t="s">
        <v>1540</v>
      </c>
      <c r="Z1391" s="319" t="s">
        <v>1547</v>
      </c>
      <c r="AA1391" s="295">
        <f t="shared" si="79"/>
        <v>6.0664629999999997</v>
      </c>
      <c r="AB1391" s="305">
        <v>6066463</v>
      </c>
      <c r="AC1391" s="305">
        <v>26020957</v>
      </c>
      <c r="AD1391" s="295">
        <f t="shared" si="137"/>
        <v>49.362783999999998</v>
      </c>
      <c r="AE1391" s="305">
        <v>49362784</v>
      </c>
      <c r="AF1391" s="302" t="s">
        <v>1537</v>
      </c>
      <c r="AG1391" s="304"/>
      <c r="AH1391" s="304"/>
      <c r="AI1391" s="307" t="s">
        <v>1605</v>
      </c>
      <c r="AJ1391" s="304"/>
    </row>
    <row r="1392" spans="1:36">
      <c r="A1392" s="370" t="s">
        <v>1791</v>
      </c>
      <c r="B1392" s="315">
        <f t="shared" si="151"/>
        <v>9.5908549999999995</v>
      </c>
      <c r="C1392" s="335">
        <f>SUM(J1392/(E1392*1000000))</f>
        <v>9.5908549999999995</v>
      </c>
      <c r="D1392" s="294">
        <f t="shared" si="2"/>
        <v>9.5908549999999995</v>
      </c>
      <c r="E1392" s="295">
        <v>1</v>
      </c>
      <c r="F1392" s="295">
        <f t="shared" si="74"/>
        <v>8.7839849999999995</v>
      </c>
      <c r="G1392" s="297">
        <f t="shared" si="4"/>
        <v>0.91587089993540727</v>
      </c>
      <c r="H1392" s="296">
        <f t="shared" si="5"/>
        <v>0.80686999999999998</v>
      </c>
      <c r="I1392" s="362">
        <f t="shared" si="142"/>
        <v>8.4129100064592788E-2</v>
      </c>
      <c r="J1392" s="305">
        <v>9590855</v>
      </c>
      <c r="K1392" s="299">
        <v>2018</v>
      </c>
      <c r="L1392" s="300" t="s">
        <v>18</v>
      </c>
      <c r="M1392" s="345"/>
      <c r="N1392" s="345"/>
      <c r="O1392" s="345"/>
      <c r="P1392" s="345">
        <v>57</v>
      </c>
      <c r="Q1392" s="299">
        <v>53</v>
      </c>
      <c r="R1392" s="305">
        <f t="shared" si="148"/>
        <v>55</v>
      </c>
      <c r="S1392" s="299">
        <v>44</v>
      </c>
      <c r="T1392" s="305">
        <v>37</v>
      </c>
      <c r="U1392" s="309">
        <f t="shared" si="145"/>
        <v>7</v>
      </c>
      <c r="V1392" s="317">
        <f t="shared" si="146"/>
        <v>40.5</v>
      </c>
      <c r="W1392" s="309">
        <f t="shared" si="149"/>
        <v>14.5</v>
      </c>
      <c r="X1392" s="348" t="s">
        <v>1432</v>
      </c>
      <c r="Y1392" s="348" t="s">
        <v>1432</v>
      </c>
      <c r="Z1392" s="319" t="s">
        <v>1557</v>
      </c>
      <c r="AA1392" s="295">
        <f t="shared" si="79"/>
        <v>3.653035</v>
      </c>
      <c r="AB1392" s="305">
        <v>3653035</v>
      </c>
      <c r="AC1392" s="305">
        <v>8783985</v>
      </c>
      <c r="AD1392" s="295">
        <f t="shared" si="137"/>
        <v>0.80686999999999998</v>
      </c>
      <c r="AE1392" s="315">
        <f t="shared" ref="AE1392:AE1394" si="154">J1392-AC1392</f>
        <v>806870</v>
      </c>
      <c r="AF1392" s="362">
        <f>SUM(AA1392/E1392)</f>
        <v>3.653035</v>
      </c>
      <c r="AG1392" s="304"/>
      <c r="AH1392" s="304"/>
      <c r="AI1392" s="307" t="s">
        <v>1792</v>
      </c>
      <c r="AJ1392" s="304"/>
    </row>
    <row r="1393" spans="1:36">
      <c r="A1393" s="370" t="s">
        <v>1553</v>
      </c>
      <c r="B1393" s="315">
        <f t="shared" si="151"/>
        <v>4.1792020000000001</v>
      </c>
      <c r="C1393" s="293">
        <f>SUM(B1393/E1393)</f>
        <v>3.4826683333333337</v>
      </c>
      <c r="D1393" s="294">
        <f t="shared" si="2"/>
        <v>3.4826683333333337</v>
      </c>
      <c r="E1393" s="360">
        <v>1.2</v>
      </c>
      <c r="F1393" s="295">
        <f t="shared" si="74"/>
        <v>4.1537829999999998</v>
      </c>
      <c r="G1393" s="297">
        <f t="shared" si="4"/>
        <v>0.99391773836249109</v>
      </c>
      <c r="H1393" s="296">
        <f t="shared" si="5"/>
        <v>2.5419000000000001E-2</v>
      </c>
      <c r="I1393" s="362">
        <f t="shared" si="142"/>
        <v>6.0822616375087873E-3</v>
      </c>
      <c r="J1393" s="305">
        <v>4179202</v>
      </c>
      <c r="K1393" s="299">
        <v>2018</v>
      </c>
      <c r="L1393" s="300" t="s">
        <v>18</v>
      </c>
      <c r="M1393" s="345"/>
      <c r="N1393" s="345"/>
      <c r="O1393" s="345"/>
      <c r="P1393" s="345">
        <v>93</v>
      </c>
      <c r="Q1393" s="299">
        <v>76</v>
      </c>
      <c r="R1393" s="305">
        <f t="shared" si="148"/>
        <v>84.5</v>
      </c>
      <c r="S1393" s="299">
        <v>90</v>
      </c>
      <c r="T1393" s="305">
        <v>79</v>
      </c>
      <c r="U1393" s="309">
        <f t="shared" si="145"/>
        <v>11</v>
      </c>
      <c r="V1393" s="317">
        <f t="shared" si="146"/>
        <v>84.5</v>
      </c>
      <c r="W1393" s="309">
        <f t="shared" si="149"/>
        <v>0</v>
      </c>
      <c r="X1393" s="348" t="s">
        <v>1554</v>
      </c>
      <c r="Y1393" s="348" t="s">
        <v>1554</v>
      </c>
      <c r="Z1393" s="319" t="s">
        <v>1547</v>
      </c>
      <c r="AA1393" s="295">
        <f t="shared" si="79"/>
        <v>0.33899899999999999</v>
      </c>
      <c r="AB1393" s="305">
        <v>338999</v>
      </c>
      <c r="AC1393" s="305">
        <v>4153783</v>
      </c>
      <c r="AD1393" s="295">
        <f t="shared" si="137"/>
        <v>2.5419000000000001E-2</v>
      </c>
      <c r="AE1393" s="315">
        <f t="shared" si="154"/>
        <v>25419</v>
      </c>
      <c r="AF1393" s="302" t="s">
        <v>1537</v>
      </c>
      <c r="AG1393" s="304"/>
      <c r="AH1393" s="304"/>
      <c r="AI1393" s="307" t="s">
        <v>1555</v>
      </c>
      <c r="AJ1393" s="304"/>
    </row>
    <row r="1394" spans="1:36">
      <c r="A1394" s="370" t="s">
        <v>1797</v>
      </c>
      <c r="B1394" s="315">
        <f t="shared" si="151"/>
        <v>14.180802</v>
      </c>
      <c r="C1394" s="335">
        <f>SUM(J1394/(E1394*1000000))</f>
        <v>9.4538679999999999</v>
      </c>
      <c r="D1394" s="294">
        <f t="shared" si="2"/>
        <v>9.4538679999999999</v>
      </c>
      <c r="E1394" s="295">
        <v>1.5</v>
      </c>
      <c r="F1394" s="295">
        <f t="shared" si="74"/>
        <v>7.6900440000000003</v>
      </c>
      <c r="G1394" s="297">
        <f t="shared" si="4"/>
        <v>0.54228554915300275</v>
      </c>
      <c r="H1394" s="296">
        <f t="shared" si="5"/>
        <v>6.4907580000000005</v>
      </c>
      <c r="I1394" s="362">
        <f t="shared" si="142"/>
        <v>0.45771445084699725</v>
      </c>
      <c r="J1394" s="305">
        <v>14180802</v>
      </c>
      <c r="K1394" s="299">
        <v>2018</v>
      </c>
      <c r="L1394" s="300" t="s">
        <v>18</v>
      </c>
      <c r="M1394" s="345"/>
      <c r="N1394" s="345"/>
      <c r="O1394" s="345"/>
      <c r="P1394" s="345">
        <v>79</v>
      </c>
      <c r="Q1394" s="299">
        <v>63</v>
      </c>
      <c r="R1394" s="305">
        <f t="shared" si="148"/>
        <v>71</v>
      </c>
      <c r="S1394" s="299">
        <v>57</v>
      </c>
      <c r="T1394" s="305">
        <v>64</v>
      </c>
      <c r="U1394" s="309">
        <f t="shared" si="145"/>
        <v>-7</v>
      </c>
      <c r="V1394" s="317">
        <f t="shared" si="146"/>
        <v>60.5</v>
      </c>
      <c r="W1394" s="309">
        <f t="shared" si="149"/>
        <v>10.5</v>
      </c>
      <c r="X1394" s="319" t="s">
        <v>1534</v>
      </c>
      <c r="Y1394" s="319" t="s">
        <v>1535</v>
      </c>
      <c r="Z1394" s="319" t="s">
        <v>1547</v>
      </c>
      <c r="AA1394" s="295">
        <f t="shared" si="79"/>
        <v>3.7621449999999999</v>
      </c>
      <c r="AB1394" s="305">
        <v>3762145</v>
      </c>
      <c r="AC1394" s="305">
        <v>7690044</v>
      </c>
      <c r="AD1394" s="295">
        <f t="shared" si="137"/>
        <v>6.4907579999999996</v>
      </c>
      <c r="AE1394" s="315">
        <f t="shared" si="154"/>
        <v>6490758</v>
      </c>
      <c r="AF1394" s="362">
        <f>SUM(AA1394/E1394)</f>
        <v>2.5080966666666664</v>
      </c>
      <c r="AG1394" s="304"/>
      <c r="AH1394" s="304"/>
      <c r="AI1394" s="307" t="s">
        <v>1798</v>
      </c>
      <c r="AJ1394" s="304"/>
    </row>
    <row r="1395" spans="1:36">
      <c r="A1395" s="371" t="s">
        <v>1429</v>
      </c>
      <c r="B1395" s="315">
        <f t="shared" si="151"/>
        <v>5.7289399999999997</v>
      </c>
      <c r="C1395" s="293">
        <f>SUM(B1395/E1395)</f>
        <v>2.8644699999999998</v>
      </c>
      <c r="D1395" s="294">
        <f t="shared" si="2"/>
        <v>2.8644699999999998</v>
      </c>
      <c r="E1395" s="360">
        <v>2</v>
      </c>
      <c r="F1395" s="295">
        <f t="shared" si="74"/>
        <v>5.7289399999999997</v>
      </c>
      <c r="G1395" s="297">
        <f t="shared" si="4"/>
        <v>1</v>
      </c>
      <c r="H1395" s="296">
        <f t="shared" si="5"/>
        <v>0</v>
      </c>
      <c r="I1395" s="317">
        <v>0</v>
      </c>
      <c r="J1395" s="305">
        <v>5728940</v>
      </c>
      <c r="K1395" s="299">
        <v>2018</v>
      </c>
      <c r="L1395" s="300" t="s">
        <v>18</v>
      </c>
      <c r="M1395" s="345"/>
      <c r="N1395" s="345"/>
      <c r="O1395" s="345"/>
      <c r="P1395" s="345">
        <v>13</v>
      </c>
      <c r="Q1395" s="299">
        <v>33</v>
      </c>
      <c r="R1395" s="305">
        <f t="shared" si="148"/>
        <v>23</v>
      </c>
      <c r="S1395" s="299">
        <v>53</v>
      </c>
      <c r="T1395" s="305">
        <v>38</v>
      </c>
      <c r="U1395" s="309">
        <f t="shared" si="145"/>
        <v>15</v>
      </c>
      <c r="V1395" s="317">
        <f t="shared" si="146"/>
        <v>45.5</v>
      </c>
      <c r="W1395" s="309">
        <f t="shared" si="149"/>
        <v>-22.5</v>
      </c>
      <c r="X1395" s="319" t="s">
        <v>1554</v>
      </c>
      <c r="Y1395" s="319" t="s">
        <v>1554</v>
      </c>
      <c r="Z1395" s="319" t="s">
        <v>1557</v>
      </c>
      <c r="AA1395" s="295">
        <f t="shared" si="79"/>
        <v>2.6896770000000001</v>
      </c>
      <c r="AB1395" s="305">
        <v>2689677</v>
      </c>
      <c r="AC1395" s="305">
        <v>5728940</v>
      </c>
      <c r="AD1395" s="295">
        <v>0</v>
      </c>
      <c r="AE1395" s="315">
        <v>0</v>
      </c>
      <c r="AF1395" s="302" t="s">
        <v>1537</v>
      </c>
      <c r="AG1395" s="304"/>
      <c r="AH1395" s="304"/>
      <c r="AI1395" s="307" t="s">
        <v>1560</v>
      </c>
      <c r="AJ1395" s="304"/>
    </row>
    <row r="1396" spans="1:36">
      <c r="A1396" s="372" t="s">
        <v>4217</v>
      </c>
      <c r="B1396" s="373">
        <f t="shared" si="151"/>
        <v>2.3846889999999998</v>
      </c>
      <c r="C1396" s="335">
        <f t="shared" ref="C1396:C1409" si="155">SUM(J1396/(E1396*1000000))</f>
        <v>1.1923444999999999</v>
      </c>
      <c r="D1396" s="294">
        <f t="shared" si="2"/>
        <v>1.1923444999999999</v>
      </c>
      <c r="E1396" s="295">
        <v>2</v>
      </c>
      <c r="F1396" s="295">
        <f t="shared" si="74"/>
        <v>2.3846889999999998</v>
      </c>
      <c r="G1396" s="297">
        <f t="shared" si="4"/>
        <v>1</v>
      </c>
      <c r="H1396" s="296">
        <f t="shared" si="5"/>
        <v>0</v>
      </c>
      <c r="I1396" s="317">
        <v>0</v>
      </c>
      <c r="J1396" s="305">
        <v>2384689</v>
      </c>
      <c r="K1396" s="299">
        <v>2018</v>
      </c>
      <c r="L1396" s="300" t="s">
        <v>18</v>
      </c>
      <c r="M1396" s="345"/>
      <c r="N1396" s="345"/>
      <c r="O1396" s="345"/>
      <c r="P1396" s="345">
        <v>91</v>
      </c>
      <c r="Q1396" s="299">
        <v>65</v>
      </c>
      <c r="R1396" s="305">
        <f t="shared" si="148"/>
        <v>78</v>
      </c>
      <c r="S1396" s="299">
        <v>73</v>
      </c>
      <c r="T1396" s="305">
        <v>73</v>
      </c>
      <c r="U1396" s="309">
        <f t="shared" si="145"/>
        <v>0</v>
      </c>
      <c r="V1396" s="317">
        <f t="shared" si="146"/>
        <v>73</v>
      </c>
      <c r="W1396" s="309">
        <f t="shared" si="149"/>
        <v>5</v>
      </c>
      <c r="X1396" s="348" t="s">
        <v>1554</v>
      </c>
      <c r="Y1396" s="348" t="s">
        <v>1554</v>
      </c>
      <c r="Z1396" s="319" t="s">
        <v>1547</v>
      </c>
      <c r="AA1396" s="295">
        <f t="shared" si="79"/>
        <v>7.4524000000000007E-2</v>
      </c>
      <c r="AB1396" s="305">
        <v>74524</v>
      </c>
      <c r="AC1396" s="305">
        <v>2384689</v>
      </c>
      <c r="AD1396" s="295">
        <v>0</v>
      </c>
      <c r="AE1396" s="315">
        <v>0</v>
      </c>
      <c r="AF1396" s="362">
        <f t="shared" ref="AF1396:AF1409" si="156">SUM(AA1396/E1396)</f>
        <v>3.7262000000000003E-2</v>
      </c>
      <c r="AG1396" s="304"/>
      <c r="AH1396" s="304"/>
      <c r="AI1396" s="307" t="s">
        <v>4218</v>
      </c>
      <c r="AJ1396" s="304"/>
    </row>
    <row r="1397" spans="1:36">
      <c r="A1397" s="372" t="s">
        <v>4281</v>
      </c>
      <c r="B1397" s="373">
        <f t="shared" si="151"/>
        <v>2.7837390000000002</v>
      </c>
      <c r="C1397" s="335">
        <f t="shared" si="155"/>
        <v>1.1224754032258064</v>
      </c>
      <c r="D1397" s="294">
        <f t="shared" si="2"/>
        <v>1.1224754032258064</v>
      </c>
      <c r="E1397" s="295">
        <v>2.48</v>
      </c>
      <c r="F1397" s="295">
        <f t="shared" si="74"/>
        <v>2.7837390000000002</v>
      </c>
      <c r="G1397" s="297">
        <f t="shared" si="4"/>
        <v>1</v>
      </c>
      <c r="H1397" s="296">
        <f t="shared" si="5"/>
        <v>0</v>
      </c>
      <c r="I1397" s="317">
        <v>0</v>
      </c>
      <c r="J1397" s="305">
        <v>2783739</v>
      </c>
      <c r="K1397" s="299">
        <v>2018</v>
      </c>
      <c r="L1397" s="300" t="s">
        <v>18</v>
      </c>
      <c r="M1397" s="345"/>
      <c r="N1397" s="345"/>
      <c r="O1397" s="345"/>
      <c r="P1397" s="345">
        <v>22</v>
      </c>
      <c r="Q1397" s="302" t="s">
        <v>1537</v>
      </c>
      <c r="R1397" s="302" t="s">
        <v>1537</v>
      </c>
      <c r="S1397" s="302">
        <v>29</v>
      </c>
      <c r="T1397" s="302" t="s">
        <v>1537</v>
      </c>
      <c r="U1397" s="302" t="s">
        <v>1537</v>
      </c>
      <c r="V1397" s="302" t="s">
        <v>1537</v>
      </c>
      <c r="W1397" s="302" t="s">
        <v>1537</v>
      </c>
      <c r="X1397" s="319" t="s">
        <v>1910</v>
      </c>
      <c r="Y1397" s="319" t="s">
        <v>1911</v>
      </c>
      <c r="Z1397" s="319" t="s">
        <v>1547</v>
      </c>
      <c r="AA1397" s="295">
        <f t="shared" si="79"/>
        <v>1.147073</v>
      </c>
      <c r="AB1397" s="305">
        <v>1147073</v>
      </c>
      <c r="AC1397" s="305">
        <v>2783739</v>
      </c>
      <c r="AD1397" s="295">
        <v>0</v>
      </c>
      <c r="AE1397" s="315">
        <v>0</v>
      </c>
      <c r="AF1397" s="362">
        <f t="shared" si="156"/>
        <v>0.46252943548387099</v>
      </c>
      <c r="AG1397" s="304"/>
      <c r="AH1397" s="304"/>
      <c r="AI1397" s="307" t="s">
        <v>4282</v>
      </c>
      <c r="AJ1397" s="304"/>
    </row>
    <row r="1398" spans="1:36">
      <c r="A1398" s="370" t="s">
        <v>1786</v>
      </c>
      <c r="B1398" s="315">
        <f t="shared" si="151"/>
        <v>27.365466999999999</v>
      </c>
      <c r="C1398" s="335">
        <f t="shared" si="155"/>
        <v>9.773381071428572</v>
      </c>
      <c r="D1398" s="294">
        <f t="shared" si="2"/>
        <v>9.773381071428572</v>
      </c>
      <c r="E1398" s="295">
        <v>2.8</v>
      </c>
      <c r="F1398" s="295">
        <f t="shared" si="74"/>
        <v>9.561064</v>
      </c>
      <c r="G1398" s="297">
        <f t="shared" si="4"/>
        <v>0.34938428056060583</v>
      </c>
      <c r="H1398" s="296">
        <f t="shared" si="5"/>
        <v>17.804403000000001</v>
      </c>
      <c r="I1398" s="362">
        <f>(AE1398/J1398)</f>
        <v>0.65061571943939422</v>
      </c>
      <c r="J1398" s="305">
        <v>27365467</v>
      </c>
      <c r="K1398" s="299">
        <v>2018</v>
      </c>
      <c r="L1398" s="300" t="s">
        <v>18</v>
      </c>
      <c r="M1398" s="345"/>
      <c r="N1398" s="345"/>
      <c r="O1398" s="345"/>
      <c r="P1398" s="345">
        <v>22</v>
      </c>
      <c r="Q1398" s="299">
        <v>38</v>
      </c>
      <c r="R1398" s="305">
        <f t="shared" ref="R1398:R1601" si="157">(P1398+Q1398)/2</f>
        <v>30</v>
      </c>
      <c r="S1398" s="299">
        <v>52</v>
      </c>
      <c r="T1398" s="305">
        <v>42</v>
      </c>
      <c r="U1398" s="309">
        <f t="shared" ref="U1398:U1601" si="158">SUM(S1398-T1398)</f>
        <v>10</v>
      </c>
      <c r="V1398" s="317">
        <f t="shared" ref="V1398:V1601" si="159">(S1398+T1398)/2</f>
        <v>47</v>
      </c>
      <c r="W1398" s="309">
        <f t="shared" ref="W1398:W1601" si="160">SUM(R1398-V1398)</f>
        <v>-17</v>
      </c>
      <c r="X1398" s="348" t="s">
        <v>1554</v>
      </c>
      <c r="Y1398" s="348" t="s">
        <v>1554</v>
      </c>
      <c r="Z1398" s="304" t="s">
        <v>1574</v>
      </c>
      <c r="AA1398" s="295">
        <f t="shared" si="79"/>
        <v>4.0039930000000004</v>
      </c>
      <c r="AB1398" s="305">
        <v>4003993</v>
      </c>
      <c r="AC1398" s="305">
        <v>9561064</v>
      </c>
      <c r="AD1398" s="295">
        <f>AE1398/1000000</f>
        <v>17.804403000000001</v>
      </c>
      <c r="AE1398" s="315">
        <f>J1398-AC1398</f>
        <v>17804403</v>
      </c>
      <c r="AF1398" s="362">
        <f t="shared" si="156"/>
        <v>1.4299975000000003</v>
      </c>
      <c r="AG1398" s="304"/>
      <c r="AH1398" s="304"/>
      <c r="AI1398" s="307" t="s">
        <v>1787</v>
      </c>
      <c r="AJ1398" s="304"/>
    </row>
    <row r="1399" spans="1:36">
      <c r="A1399" s="372" t="s">
        <v>4448</v>
      </c>
      <c r="B1399" s="373">
        <f t="shared" si="151"/>
        <v>2.853526</v>
      </c>
      <c r="C1399" s="335">
        <f t="shared" si="155"/>
        <v>0.95117533333333337</v>
      </c>
      <c r="D1399" s="294">
        <f t="shared" si="2"/>
        <v>0.95117533333333337</v>
      </c>
      <c r="E1399" s="295">
        <v>3</v>
      </c>
      <c r="F1399" s="295">
        <f t="shared" si="74"/>
        <v>2.853526</v>
      </c>
      <c r="G1399" s="297">
        <f t="shared" si="4"/>
        <v>1</v>
      </c>
      <c r="H1399" s="296">
        <f t="shared" si="5"/>
        <v>0</v>
      </c>
      <c r="I1399" s="317">
        <v>0</v>
      </c>
      <c r="J1399" s="305">
        <v>2853526</v>
      </c>
      <c r="K1399" s="299">
        <v>2018</v>
      </c>
      <c r="L1399" s="300" t="s">
        <v>18</v>
      </c>
      <c r="M1399" s="345"/>
      <c r="N1399" s="345"/>
      <c r="O1399" s="345"/>
      <c r="P1399" s="345">
        <v>86</v>
      </c>
      <c r="Q1399" s="299">
        <v>66</v>
      </c>
      <c r="R1399" s="305">
        <f t="shared" si="157"/>
        <v>76</v>
      </c>
      <c r="S1399" s="299">
        <v>85</v>
      </c>
      <c r="T1399" s="305">
        <v>80</v>
      </c>
      <c r="U1399" s="309">
        <f t="shared" si="158"/>
        <v>5</v>
      </c>
      <c r="V1399" s="317">
        <f t="shared" si="159"/>
        <v>82.5</v>
      </c>
      <c r="W1399" s="309">
        <f t="shared" si="160"/>
        <v>-6.5</v>
      </c>
      <c r="X1399" s="319" t="s">
        <v>1534</v>
      </c>
      <c r="Y1399" s="319" t="s">
        <v>1535</v>
      </c>
      <c r="Z1399" s="319" t="s">
        <v>1536</v>
      </c>
      <c r="AA1399" s="295">
        <f t="shared" si="79"/>
        <v>0.134793</v>
      </c>
      <c r="AB1399" s="305">
        <v>134793</v>
      </c>
      <c r="AC1399" s="305">
        <v>2853526</v>
      </c>
      <c r="AD1399" s="295">
        <v>0</v>
      </c>
      <c r="AE1399" s="315">
        <v>0</v>
      </c>
      <c r="AF1399" s="362">
        <f t="shared" si="156"/>
        <v>4.4930999999999999E-2</v>
      </c>
      <c r="AG1399" s="304"/>
      <c r="AH1399" s="304"/>
      <c r="AI1399" s="307" t="s">
        <v>4449</v>
      </c>
      <c r="AJ1399" s="304"/>
    </row>
    <row r="1400" spans="1:36">
      <c r="A1400" s="370" t="s">
        <v>2196</v>
      </c>
      <c r="B1400" s="373">
        <f t="shared" si="151"/>
        <v>16.623284000000002</v>
      </c>
      <c r="C1400" s="335">
        <f t="shared" si="155"/>
        <v>5.1947762500000003</v>
      </c>
      <c r="D1400" s="294">
        <f t="shared" si="2"/>
        <v>5.1947762500000003</v>
      </c>
      <c r="E1400" s="295">
        <v>3.2</v>
      </c>
      <c r="F1400" s="295">
        <f t="shared" si="74"/>
        <v>16.623284000000002</v>
      </c>
      <c r="G1400" s="297">
        <f t="shared" si="4"/>
        <v>1</v>
      </c>
      <c r="H1400" s="296">
        <f t="shared" si="5"/>
        <v>0</v>
      </c>
      <c r="I1400" s="317">
        <v>0</v>
      </c>
      <c r="J1400" s="305">
        <v>16623284</v>
      </c>
      <c r="K1400" s="299">
        <v>2018</v>
      </c>
      <c r="L1400" s="300" t="s">
        <v>18</v>
      </c>
      <c r="M1400" s="345"/>
      <c r="N1400" s="345"/>
      <c r="O1400" s="345"/>
      <c r="P1400" s="345">
        <v>94</v>
      </c>
      <c r="Q1400" s="299">
        <v>81</v>
      </c>
      <c r="R1400" s="305">
        <f t="shared" si="157"/>
        <v>87.5</v>
      </c>
      <c r="S1400" s="299">
        <v>63</v>
      </c>
      <c r="T1400" s="305">
        <v>70</v>
      </c>
      <c r="U1400" s="309">
        <f t="shared" si="158"/>
        <v>-7</v>
      </c>
      <c r="V1400" s="317">
        <f t="shared" si="159"/>
        <v>66.5</v>
      </c>
      <c r="W1400" s="309">
        <f t="shared" si="160"/>
        <v>21</v>
      </c>
      <c r="X1400" s="348" t="s">
        <v>1565</v>
      </c>
      <c r="Y1400" s="348" t="s">
        <v>1565</v>
      </c>
      <c r="Z1400" s="319" t="s">
        <v>1547</v>
      </c>
      <c r="AA1400" s="295">
        <f t="shared" si="79"/>
        <v>0.72726599999999997</v>
      </c>
      <c r="AB1400" s="305">
        <v>727266</v>
      </c>
      <c r="AC1400" s="305">
        <v>16623284</v>
      </c>
      <c r="AD1400" s="295">
        <v>0</v>
      </c>
      <c r="AE1400" s="315">
        <v>0</v>
      </c>
      <c r="AF1400" s="362">
        <f t="shared" si="156"/>
        <v>0.22727062499999998</v>
      </c>
      <c r="AG1400" s="304"/>
      <c r="AH1400" s="304"/>
      <c r="AI1400" s="307" t="s">
        <v>2197</v>
      </c>
      <c r="AJ1400" s="304"/>
    </row>
    <row r="1401" spans="1:36">
      <c r="A1401" s="370" t="s">
        <v>1496</v>
      </c>
      <c r="B1401" s="315">
        <f t="shared" si="151"/>
        <v>94.835301000000001</v>
      </c>
      <c r="C1401" s="335">
        <f t="shared" si="155"/>
        <v>27.095800285714287</v>
      </c>
      <c r="D1401" s="294">
        <f t="shared" si="2"/>
        <v>27.095800285714287</v>
      </c>
      <c r="E1401" s="295">
        <v>3.5</v>
      </c>
      <c r="F1401" s="295">
        <f t="shared" si="74"/>
        <v>40.717019999999998</v>
      </c>
      <c r="G1401" s="297">
        <f t="shared" si="4"/>
        <v>0.42934455388083809</v>
      </c>
      <c r="H1401" s="296">
        <f t="shared" si="5"/>
        <v>54.118280999999996</v>
      </c>
      <c r="I1401" s="362">
        <f t="shared" ref="I1401:I1402" si="161">(AE1401/J1401)</f>
        <v>0.57065544611916186</v>
      </c>
      <c r="J1401" s="305">
        <v>94835301</v>
      </c>
      <c r="K1401" s="299">
        <v>2018</v>
      </c>
      <c r="L1401" s="300" t="s">
        <v>18</v>
      </c>
      <c r="M1401" s="345"/>
      <c r="N1401" s="345"/>
      <c r="O1401" s="345"/>
      <c r="P1401" s="345">
        <v>14</v>
      </c>
      <c r="Q1401" s="299">
        <v>35</v>
      </c>
      <c r="R1401" s="305">
        <f t="shared" si="157"/>
        <v>24.5</v>
      </c>
      <c r="S1401" s="299">
        <v>21</v>
      </c>
      <c r="T1401" s="305">
        <v>38</v>
      </c>
      <c r="U1401" s="309">
        <f t="shared" si="158"/>
        <v>-17</v>
      </c>
      <c r="V1401" s="317">
        <f t="shared" si="159"/>
        <v>29.5</v>
      </c>
      <c r="W1401" s="309">
        <f t="shared" si="160"/>
        <v>-5</v>
      </c>
      <c r="X1401" s="319" t="s">
        <v>1534</v>
      </c>
      <c r="Y1401" s="319" t="s">
        <v>1535</v>
      </c>
      <c r="Z1401" s="319" t="s">
        <v>1547</v>
      </c>
      <c r="AA1401" s="295">
        <f t="shared" si="79"/>
        <v>18.667854999999999</v>
      </c>
      <c r="AB1401" s="305">
        <v>18667855</v>
      </c>
      <c r="AC1401" s="305">
        <v>40717020</v>
      </c>
      <c r="AD1401" s="295">
        <f t="shared" ref="AD1401:AD1402" si="162">AE1401/1000000</f>
        <v>54.118281000000003</v>
      </c>
      <c r="AE1401" s="315">
        <f t="shared" ref="AE1401:AE1402" si="163">J1401-AC1401</f>
        <v>54118281</v>
      </c>
      <c r="AF1401" s="362">
        <f t="shared" si="156"/>
        <v>5.3336728571428571</v>
      </c>
      <c r="AG1401" s="304"/>
      <c r="AH1401" s="304"/>
      <c r="AI1401" s="307" t="s">
        <v>1645</v>
      </c>
      <c r="AJ1401" s="304"/>
    </row>
    <row r="1402" spans="1:36">
      <c r="A1402" s="356" t="s">
        <v>1412</v>
      </c>
      <c r="B1402" s="315">
        <f t="shared" si="151"/>
        <v>41.698818000000003</v>
      </c>
      <c r="C1402" s="335">
        <f t="shared" si="155"/>
        <v>11.913948</v>
      </c>
      <c r="D1402" s="294">
        <f t="shared" si="2"/>
        <v>11.913948</v>
      </c>
      <c r="E1402" s="295">
        <v>3.5</v>
      </c>
      <c r="F1402" s="295">
        <f t="shared" si="74"/>
        <v>18.095700999999998</v>
      </c>
      <c r="G1402" s="297">
        <f t="shared" si="4"/>
        <v>0.43396196506097601</v>
      </c>
      <c r="H1402" s="296">
        <f t="shared" si="5"/>
        <v>23.603117000000001</v>
      </c>
      <c r="I1402" s="362">
        <f t="shared" si="161"/>
        <v>0.56603803493902394</v>
      </c>
      <c r="J1402" s="305">
        <v>41698818</v>
      </c>
      <c r="K1402" s="299">
        <v>2018</v>
      </c>
      <c r="L1402" s="300" t="s">
        <v>18</v>
      </c>
      <c r="M1402" s="345"/>
      <c r="N1402" s="345"/>
      <c r="O1402" s="345"/>
      <c r="P1402" s="345">
        <v>95</v>
      </c>
      <c r="Q1402" s="299">
        <v>93</v>
      </c>
      <c r="R1402" s="305">
        <f t="shared" si="157"/>
        <v>94</v>
      </c>
      <c r="S1402" s="299">
        <v>85</v>
      </c>
      <c r="T1402" s="305">
        <v>78</v>
      </c>
      <c r="U1402" s="309">
        <f t="shared" si="158"/>
        <v>7</v>
      </c>
      <c r="V1402" s="317">
        <f t="shared" si="159"/>
        <v>81.5</v>
      </c>
      <c r="W1402" s="309">
        <f t="shared" si="160"/>
        <v>12.5</v>
      </c>
      <c r="X1402" s="319" t="s">
        <v>1554</v>
      </c>
      <c r="Y1402" s="319" t="s">
        <v>1554</v>
      </c>
      <c r="Z1402" s="319" t="s">
        <v>1728</v>
      </c>
      <c r="AA1402" s="295">
        <f t="shared" si="79"/>
        <v>1.437889</v>
      </c>
      <c r="AB1402" s="305">
        <v>1437889</v>
      </c>
      <c r="AC1402" s="305">
        <v>18095701</v>
      </c>
      <c r="AD1402" s="295">
        <f t="shared" si="162"/>
        <v>23.603117000000001</v>
      </c>
      <c r="AE1402" s="315">
        <f t="shared" si="163"/>
        <v>23603117</v>
      </c>
      <c r="AF1402" s="362">
        <f t="shared" si="156"/>
        <v>0.41082542857142856</v>
      </c>
      <c r="AG1402" s="304"/>
      <c r="AH1402" s="304"/>
      <c r="AI1402" s="307" t="s">
        <v>1729</v>
      </c>
      <c r="AJ1402" s="304"/>
    </row>
    <row r="1403" spans="1:36">
      <c r="A1403" s="370" t="s">
        <v>1943</v>
      </c>
      <c r="B1403" s="315">
        <f t="shared" si="151"/>
        <v>25.091816000000001</v>
      </c>
      <c r="C1403" s="335">
        <f t="shared" si="155"/>
        <v>7.1690902857142857</v>
      </c>
      <c r="D1403" s="294">
        <f t="shared" si="2"/>
        <v>7.1690902857142857</v>
      </c>
      <c r="E1403" s="295">
        <v>3.5</v>
      </c>
      <c r="F1403" s="295">
        <f t="shared" si="74"/>
        <v>25.091816000000001</v>
      </c>
      <c r="G1403" s="297">
        <f t="shared" si="4"/>
        <v>1</v>
      </c>
      <c r="H1403" s="296">
        <f t="shared" si="5"/>
        <v>0</v>
      </c>
      <c r="I1403" s="317">
        <v>0</v>
      </c>
      <c r="J1403" s="305">
        <v>25091816</v>
      </c>
      <c r="K1403" s="299">
        <v>2018</v>
      </c>
      <c r="L1403" s="300" t="s">
        <v>18</v>
      </c>
      <c r="M1403" s="345"/>
      <c r="N1403" s="345"/>
      <c r="O1403" s="345"/>
      <c r="P1403" s="345">
        <v>14</v>
      </c>
      <c r="Q1403" s="299">
        <v>28</v>
      </c>
      <c r="R1403" s="305">
        <f t="shared" si="157"/>
        <v>21</v>
      </c>
      <c r="S1403" s="299">
        <v>35</v>
      </c>
      <c r="T1403" s="305">
        <v>43</v>
      </c>
      <c r="U1403" s="309">
        <f t="shared" si="158"/>
        <v>-8</v>
      </c>
      <c r="V1403" s="317">
        <f t="shared" si="159"/>
        <v>39</v>
      </c>
      <c r="W1403" s="309">
        <f t="shared" si="160"/>
        <v>-18</v>
      </c>
      <c r="X1403" s="319" t="s">
        <v>1534</v>
      </c>
      <c r="Y1403" s="319" t="s">
        <v>1535</v>
      </c>
      <c r="Z1403" s="319" t="s">
        <v>1547</v>
      </c>
      <c r="AA1403" s="295">
        <f t="shared" si="79"/>
        <v>9.3076260000000008</v>
      </c>
      <c r="AB1403" s="305">
        <v>9307626</v>
      </c>
      <c r="AC1403" s="305">
        <v>25091816</v>
      </c>
      <c r="AD1403" s="295">
        <v>0</v>
      </c>
      <c r="AE1403" s="315">
        <v>0</v>
      </c>
      <c r="AF1403" s="362">
        <f t="shared" si="156"/>
        <v>2.6593217142857144</v>
      </c>
      <c r="AG1403" s="304"/>
      <c r="AH1403" s="304"/>
      <c r="AI1403" s="307" t="s">
        <v>1944</v>
      </c>
      <c r="AJ1403" s="304"/>
    </row>
    <row r="1404" spans="1:36">
      <c r="A1404" s="370" t="s">
        <v>2288</v>
      </c>
      <c r="B1404" s="373">
        <f t="shared" si="151"/>
        <v>16.376066000000002</v>
      </c>
      <c r="C1404" s="335">
        <f t="shared" si="155"/>
        <v>4.6788759999999998</v>
      </c>
      <c r="D1404" s="294">
        <f t="shared" si="2"/>
        <v>4.6788759999999998</v>
      </c>
      <c r="E1404" s="295">
        <v>3.5</v>
      </c>
      <c r="F1404" s="295">
        <f t="shared" si="74"/>
        <v>16.376066000000002</v>
      </c>
      <c r="G1404" s="297">
        <f t="shared" si="4"/>
        <v>1</v>
      </c>
      <c r="H1404" s="296">
        <f t="shared" si="5"/>
        <v>0</v>
      </c>
      <c r="I1404" s="317">
        <v>0</v>
      </c>
      <c r="J1404" s="305">
        <v>16376066</v>
      </c>
      <c r="K1404" s="299">
        <v>2018</v>
      </c>
      <c r="L1404" s="300" t="s">
        <v>18</v>
      </c>
      <c r="M1404" s="345"/>
      <c r="N1404" s="345"/>
      <c r="O1404" s="345"/>
      <c r="P1404" s="345">
        <v>24</v>
      </c>
      <c r="Q1404" s="299">
        <v>36</v>
      </c>
      <c r="R1404" s="305">
        <f t="shared" si="157"/>
        <v>30</v>
      </c>
      <c r="S1404" s="299">
        <v>84</v>
      </c>
      <c r="T1404" s="305">
        <v>59</v>
      </c>
      <c r="U1404" s="309">
        <f t="shared" si="158"/>
        <v>25</v>
      </c>
      <c r="V1404" s="317">
        <f t="shared" si="159"/>
        <v>71.5</v>
      </c>
      <c r="W1404" s="309">
        <f t="shared" si="160"/>
        <v>-41.5</v>
      </c>
      <c r="X1404" s="348" t="s">
        <v>1554</v>
      </c>
      <c r="Y1404" s="348" t="s">
        <v>1554</v>
      </c>
      <c r="Z1404" s="319" t="s">
        <v>1541</v>
      </c>
      <c r="AA1404" s="295">
        <f t="shared" si="79"/>
        <v>4.2456300000000002</v>
      </c>
      <c r="AB1404" s="305">
        <v>4245630</v>
      </c>
      <c r="AC1404" s="305">
        <v>16376066</v>
      </c>
      <c r="AD1404" s="295">
        <v>0</v>
      </c>
      <c r="AE1404" s="315">
        <v>0</v>
      </c>
      <c r="AF1404" s="362">
        <f t="shared" si="156"/>
        <v>1.2130371428571429</v>
      </c>
      <c r="AG1404" s="304"/>
      <c r="AH1404" s="304"/>
      <c r="AI1404" s="307" t="s">
        <v>2289</v>
      </c>
      <c r="AJ1404" s="304"/>
    </row>
    <row r="1405" spans="1:36">
      <c r="A1405" s="372" t="s">
        <v>4432</v>
      </c>
      <c r="B1405" s="373">
        <f t="shared" si="151"/>
        <v>3.4482560000000002</v>
      </c>
      <c r="C1405" s="335">
        <f t="shared" si="155"/>
        <v>0.98521599999999998</v>
      </c>
      <c r="D1405" s="294">
        <f t="shared" si="2"/>
        <v>0.98521599999999998</v>
      </c>
      <c r="E1405" s="295">
        <v>3.5</v>
      </c>
      <c r="F1405" s="295">
        <f t="shared" si="74"/>
        <v>3.4482560000000002</v>
      </c>
      <c r="G1405" s="297">
        <f t="shared" si="4"/>
        <v>1</v>
      </c>
      <c r="H1405" s="296">
        <f t="shared" si="5"/>
        <v>0</v>
      </c>
      <c r="I1405" s="317">
        <v>0</v>
      </c>
      <c r="J1405" s="305">
        <v>3448256</v>
      </c>
      <c r="K1405" s="299">
        <v>2018</v>
      </c>
      <c r="L1405" s="300" t="s">
        <v>18</v>
      </c>
      <c r="M1405" s="345"/>
      <c r="N1405" s="345"/>
      <c r="O1405" s="345"/>
      <c r="P1405" s="345">
        <v>93</v>
      </c>
      <c r="Q1405" s="299">
        <v>85</v>
      </c>
      <c r="R1405" s="305">
        <f t="shared" si="157"/>
        <v>89</v>
      </c>
      <c r="S1405" s="299">
        <v>69</v>
      </c>
      <c r="T1405" s="305">
        <v>77</v>
      </c>
      <c r="U1405" s="309">
        <f t="shared" si="158"/>
        <v>-8</v>
      </c>
      <c r="V1405" s="317">
        <f t="shared" si="159"/>
        <v>73</v>
      </c>
      <c r="W1405" s="309">
        <f t="shared" si="160"/>
        <v>16</v>
      </c>
      <c r="X1405" s="319" t="s">
        <v>1534</v>
      </c>
      <c r="Y1405" s="319" t="s">
        <v>1535</v>
      </c>
      <c r="Z1405" s="319" t="s">
        <v>1547</v>
      </c>
      <c r="AA1405" s="295">
        <f t="shared" si="79"/>
        <v>9.7561999999999996E-2</v>
      </c>
      <c r="AB1405" s="305">
        <v>97562</v>
      </c>
      <c r="AC1405" s="305">
        <v>3448256</v>
      </c>
      <c r="AD1405" s="295">
        <v>0</v>
      </c>
      <c r="AE1405" s="315">
        <v>0</v>
      </c>
      <c r="AF1405" s="362">
        <f t="shared" si="156"/>
        <v>2.7874857142857142E-2</v>
      </c>
      <c r="AG1405" s="304"/>
      <c r="AH1405" s="304"/>
      <c r="AI1405" s="307" t="s">
        <v>4433</v>
      </c>
      <c r="AJ1405" s="304"/>
    </row>
    <row r="1406" spans="1:36">
      <c r="A1406" s="372" t="s">
        <v>2947</v>
      </c>
      <c r="B1406" s="373">
        <f t="shared" si="151"/>
        <v>11.871365000000001</v>
      </c>
      <c r="C1406" s="335">
        <f t="shared" si="155"/>
        <v>2.9678412500000002</v>
      </c>
      <c r="D1406" s="294">
        <f t="shared" si="2"/>
        <v>2.9678412500000002</v>
      </c>
      <c r="E1406" s="295">
        <v>4</v>
      </c>
      <c r="F1406" s="295">
        <f t="shared" si="74"/>
        <v>11.871365000000001</v>
      </c>
      <c r="G1406" s="297">
        <f t="shared" si="4"/>
        <v>1</v>
      </c>
      <c r="H1406" s="296">
        <f t="shared" si="5"/>
        <v>0</v>
      </c>
      <c r="I1406" s="317">
        <v>0</v>
      </c>
      <c r="J1406" s="305">
        <v>11871365</v>
      </c>
      <c r="K1406" s="299">
        <v>2018</v>
      </c>
      <c r="L1406" s="300" t="s">
        <v>18</v>
      </c>
      <c r="M1406" s="345"/>
      <c r="N1406" s="345"/>
      <c r="O1406" s="345"/>
      <c r="P1406" s="345">
        <v>85</v>
      </c>
      <c r="Q1406" s="299">
        <v>66</v>
      </c>
      <c r="R1406" s="305">
        <f t="shared" si="157"/>
        <v>75.5</v>
      </c>
      <c r="S1406" s="299">
        <v>87</v>
      </c>
      <c r="T1406" s="305">
        <v>79</v>
      </c>
      <c r="U1406" s="309">
        <f t="shared" si="158"/>
        <v>8</v>
      </c>
      <c r="V1406" s="317">
        <f t="shared" si="159"/>
        <v>83</v>
      </c>
      <c r="W1406" s="309">
        <f t="shared" si="160"/>
        <v>-7.5</v>
      </c>
      <c r="X1406" s="319" t="s">
        <v>1534</v>
      </c>
      <c r="Y1406" s="319" t="s">
        <v>1535</v>
      </c>
      <c r="Z1406" s="319" t="s">
        <v>1547</v>
      </c>
      <c r="AA1406" s="295">
        <f t="shared" si="79"/>
        <v>4.6709050000000003</v>
      </c>
      <c r="AB1406" s="305">
        <v>4670905</v>
      </c>
      <c r="AC1406" s="305">
        <v>11871365</v>
      </c>
      <c r="AD1406" s="295">
        <v>0</v>
      </c>
      <c r="AE1406" s="315">
        <v>0</v>
      </c>
      <c r="AF1406" s="362">
        <f t="shared" si="156"/>
        <v>1.1677262500000001</v>
      </c>
      <c r="AG1406" s="304"/>
      <c r="AH1406" s="304"/>
      <c r="AI1406" s="307" t="s">
        <v>2948</v>
      </c>
      <c r="AJ1406" s="304"/>
    </row>
    <row r="1407" spans="1:36">
      <c r="A1407" s="372" t="s">
        <v>3278</v>
      </c>
      <c r="B1407" s="373">
        <f t="shared" si="151"/>
        <v>9.5028970000000008</v>
      </c>
      <c r="C1407" s="335">
        <f t="shared" si="155"/>
        <v>2.3757242500000002</v>
      </c>
      <c r="D1407" s="294">
        <f t="shared" si="2"/>
        <v>2.3757242500000002</v>
      </c>
      <c r="E1407" s="295">
        <v>4</v>
      </c>
      <c r="F1407" s="295">
        <f t="shared" si="74"/>
        <v>9.1861560000000004</v>
      </c>
      <c r="G1407" s="297">
        <f t="shared" si="4"/>
        <v>0.96666900630407759</v>
      </c>
      <c r="H1407" s="296">
        <f t="shared" si="5"/>
        <v>0.31674100000000005</v>
      </c>
      <c r="I1407" s="362">
        <f t="shared" ref="I1407:I1408" si="164">(AE1407/J1407)</f>
        <v>3.3330993695922413E-2</v>
      </c>
      <c r="J1407" s="305">
        <v>9502897</v>
      </c>
      <c r="K1407" s="299">
        <v>2018</v>
      </c>
      <c r="L1407" s="300" t="s">
        <v>18</v>
      </c>
      <c r="M1407" s="345"/>
      <c r="N1407" s="345"/>
      <c r="O1407" s="345"/>
      <c r="P1407" s="345">
        <v>25</v>
      </c>
      <c r="Q1407" s="299">
        <v>37</v>
      </c>
      <c r="R1407" s="305">
        <f t="shared" si="157"/>
        <v>31</v>
      </c>
      <c r="S1407" s="299">
        <v>51</v>
      </c>
      <c r="T1407" s="305">
        <v>41</v>
      </c>
      <c r="U1407" s="309">
        <f t="shared" si="158"/>
        <v>10</v>
      </c>
      <c r="V1407" s="317">
        <f t="shared" si="159"/>
        <v>46</v>
      </c>
      <c r="W1407" s="309">
        <f t="shared" si="160"/>
        <v>-15</v>
      </c>
      <c r="X1407" s="319" t="s">
        <v>1534</v>
      </c>
      <c r="Y1407" s="319" t="s">
        <v>1535</v>
      </c>
      <c r="Z1407" s="319" t="s">
        <v>1547</v>
      </c>
      <c r="AA1407" s="295">
        <f t="shared" si="79"/>
        <v>3.941338</v>
      </c>
      <c r="AB1407" s="305">
        <v>3941338</v>
      </c>
      <c r="AC1407" s="305">
        <v>9186156</v>
      </c>
      <c r="AD1407" s="295">
        <f t="shared" ref="AD1407:AD1408" si="165">AE1407/1000000</f>
        <v>0.31674099999999999</v>
      </c>
      <c r="AE1407" s="315">
        <f>J1407-AC1407</f>
        <v>316741</v>
      </c>
      <c r="AF1407" s="362">
        <f t="shared" si="156"/>
        <v>0.9853345</v>
      </c>
      <c r="AG1407" s="304"/>
      <c r="AH1407" s="304"/>
      <c r="AI1407" s="307" t="s">
        <v>3279</v>
      </c>
      <c r="AJ1407" s="304"/>
    </row>
    <row r="1408" spans="1:36">
      <c r="A1408" s="372" t="s">
        <v>4873</v>
      </c>
      <c r="B1408" s="373">
        <f t="shared" si="151"/>
        <v>1.0103850000000001</v>
      </c>
      <c r="C1408" s="335">
        <f t="shared" si="155"/>
        <v>0.24056785714285714</v>
      </c>
      <c r="D1408" s="294">
        <f t="shared" si="2"/>
        <v>0.24056785714285714</v>
      </c>
      <c r="E1408" s="295">
        <v>4.2</v>
      </c>
      <c r="F1408" s="295">
        <f t="shared" si="74"/>
        <v>1.0103850000000001</v>
      </c>
      <c r="G1408" s="297">
        <f t="shared" si="4"/>
        <v>1</v>
      </c>
      <c r="H1408" s="296">
        <f t="shared" si="5"/>
        <v>0</v>
      </c>
      <c r="I1408" s="362">
        <f t="shared" si="164"/>
        <v>0</v>
      </c>
      <c r="J1408" s="305">
        <v>1010385</v>
      </c>
      <c r="K1408" s="299">
        <v>2018</v>
      </c>
      <c r="L1408" s="300" t="s">
        <v>18</v>
      </c>
      <c r="M1408" s="345"/>
      <c r="N1408" s="345"/>
      <c r="O1408" s="345"/>
      <c r="P1408" s="345">
        <v>71</v>
      </c>
      <c r="Q1408" s="299">
        <v>48</v>
      </c>
      <c r="R1408" s="305">
        <f t="shared" si="157"/>
        <v>59.5</v>
      </c>
      <c r="S1408" s="299">
        <v>65</v>
      </c>
      <c r="T1408" s="305">
        <v>64</v>
      </c>
      <c r="U1408" s="309">
        <f t="shared" si="158"/>
        <v>1</v>
      </c>
      <c r="V1408" s="317">
        <f t="shared" si="159"/>
        <v>64.5</v>
      </c>
      <c r="W1408" s="309">
        <f t="shared" si="160"/>
        <v>-5</v>
      </c>
      <c r="X1408" s="348" t="s">
        <v>1554</v>
      </c>
      <c r="Y1408" s="348" t="s">
        <v>1554</v>
      </c>
      <c r="Z1408" s="319" t="s">
        <v>1536</v>
      </c>
      <c r="AA1408" s="295">
        <f t="shared" si="79"/>
        <v>0.423817</v>
      </c>
      <c r="AB1408" s="305">
        <v>423817</v>
      </c>
      <c r="AC1408" s="305">
        <v>1010385</v>
      </c>
      <c r="AD1408" s="295">
        <f t="shared" si="165"/>
        <v>0</v>
      </c>
      <c r="AE1408" s="315">
        <v>0</v>
      </c>
      <c r="AF1408" s="362">
        <f t="shared" si="156"/>
        <v>0.10090880952380953</v>
      </c>
      <c r="AG1408" s="304"/>
      <c r="AH1408" s="304"/>
      <c r="AI1408" s="313" t="s">
        <v>1537</v>
      </c>
      <c r="AJ1408" s="304"/>
    </row>
    <row r="1409" spans="1:36">
      <c r="A1409" s="372" t="s">
        <v>4176</v>
      </c>
      <c r="B1409" s="373">
        <f t="shared" si="151"/>
        <v>6.112914</v>
      </c>
      <c r="C1409" s="335">
        <f t="shared" si="155"/>
        <v>1.2475334693877551</v>
      </c>
      <c r="D1409" s="294">
        <f t="shared" si="2"/>
        <v>1.2475334693877551</v>
      </c>
      <c r="E1409" s="295">
        <v>4.9000000000000004</v>
      </c>
      <c r="F1409" s="295">
        <f t="shared" si="74"/>
        <v>6.112914</v>
      </c>
      <c r="G1409" s="297">
        <f t="shared" si="4"/>
        <v>1</v>
      </c>
      <c r="H1409" s="296">
        <f t="shared" si="5"/>
        <v>0</v>
      </c>
      <c r="I1409" s="317">
        <v>0</v>
      </c>
      <c r="J1409" s="305">
        <v>6112914</v>
      </c>
      <c r="K1409" s="299">
        <v>2018</v>
      </c>
      <c r="L1409" s="300" t="s">
        <v>18</v>
      </c>
      <c r="M1409" s="345"/>
      <c r="N1409" s="345"/>
      <c r="O1409" s="345"/>
      <c r="P1409" s="345">
        <v>63</v>
      </c>
      <c r="Q1409" s="299">
        <v>52</v>
      </c>
      <c r="R1409" s="305">
        <f t="shared" si="157"/>
        <v>57.5</v>
      </c>
      <c r="S1409" s="299">
        <v>55</v>
      </c>
      <c r="T1409" s="305">
        <v>65</v>
      </c>
      <c r="U1409" s="309">
        <f t="shared" si="158"/>
        <v>-10</v>
      </c>
      <c r="V1409" s="317">
        <f t="shared" si="159"/>
        <v>60</v>
      </c>
      <c r="W1409" s="309">
        <f t="shared" si="160"/>
        <v>-2.5</v>
      </c>
      <c r="X1409" s="348" t="s">
        <v>1554</v>
      </c>
      <c r="Y1409" s="348" t="s">
        <v>1554</v>
      </c>
      <c r="Z1409" s="319" t="s">
        <v>1541</v>
      </c>
      <c r="AA1409" s="295">
        <f t="shared" si="79"/>
        <v>3.016149</v>
      </c>
      <c r="AB1409" s="305">
        <v>3016149</v>
      </c>
      <c r="AC1409" s="305">
        <v>6112914</v>
      </c>
      <c r="AD1409" s="295">
        <v>0</v>
      </c>
      <c r="AE1409" s="315">
        <v>0</v>
      </c>
      <c r="AF1409" s="362">
        <f t="shared" si="156"/>
        <v>0.61554061224489787</v>
      </c>
      <c r="AG1409" s="304"/>
      <c r="AH1409" s="304"/>
      <c r="AI1409" s="307" t="s">
        <v>4177</v>
      </c>
      <c r="AJ1409" s="304"/>
    </row>
    <row r="1410" spans="1:36">
      <c r="A1410" s="370" t="s">
        <v>1567</v>
      </c>
      <c r="B1410" s="315">
        <f t="shared" si="151"/>
        <v>5.7608449999999998</v>
      </c>
      <c r="C1410" s="293">
        <f>SUM(B1410/E1410)</f>
        <v>1.152169</v>
      </c>
      <c r="D1410" s="294">
        <f t="shared" si="2"/>
        <v>1.152169</v>
      </c>
      <c r="E1410" s="360">
        <v>5</v>
      </c>
      <c r="F1410" s="295">
        <f t="shared" si="74"/>
        <v>5.7608449999999998</v>
      </c>
      <c r="G1410" s="297">
        <f t="shared" si="4"/>
        <v>1</v>
      </c>
      <c r="H1410" s="296">
        <f t="shared" si="5"/>
        <v>0</v>
      </c>
      <c r="I1410" s="317">
        <v>0</v>
      </c>
      <c r="J1410" s="305">
        <v>5760845</v>
      </c>
      <c r="K1410" s="299">
        <v>2018</v>
      </c>
      <c r="L1410" s="300" t="s">
        <v>18</v>
      </c>
      <c r="M1410" s="345"/>
      <c r="N1410" s="345"/>
      <c r="O1410" s="345"/>
      <c r="P1410" s="345">
        <v>100</v>
      </c>
      <c r="Q1410" s="299">
        <v>88</v>
      </c>
      <c r="R1410" s="305">
        <f t="shared" si="157"/>
        <v>94</v>
      </c>
      <c r="S1410" s="299">
        <v>87</v>
      </c>
      <c r="T1410" s="305">
        <v>78</v>
      </c>
      <c r="U1410" s="309">
        <f t="shared" si="158"/>
        <v>9</v>
      </c>
      <c r="V1410" s="317">
        <f t="shared" si="159"/>
        <v>82.5</v>
      </c>
      <c r="W1410" s="309">
        <f t="shared" si="160"/>
        <v>11.5</v>
      </c>
      <c r="X1410" s="348" t="s">
        <v>1554</v>
      </c>
      <c r="Y1410" s="348" t="s">
        <v>1554</v>
      </c>
      <c r="Z1410" s="319" t="s">
        <v>1541</v>
      </c>
      <c r="AA1410" s="295">
        <f t="shared" si="79"/>
        <v>0.21914</v>
      </c>
      <c r="AB1410" s="305">
        <v>219140</v>
      </c>
      <c r="AC1410" s="305">
        <v>5760845</v>
      </c>
      <c r="AD1410" s="295">
        <v>0</v>
      </c>
      <c r="AE1410" s="315">
        <v>0</v>
      </c>
      <c r="AF1410" s="302" t="s">
        <v>1537</v>
      </c>
      <c r="AG1410" s="304"/>
      <c r="AH1410" s="304"/>
      <c r="AI1410" s="307" t="s">
        <v>1568</v>
      </c>
      <c r="AJ1410" s="304"/>
    </row>
    <row r="1411" spans="1:36">
      <c r="A1411" s="370" t="s">
        <v>2247</v>
      </c>
      <c r="B1411" s="373">
        <f t="shared" si="151"/>
        <v>24.586708000000002</v>
      </c>
      <c r="C1411" s="335">
        <f t="shared" ref="C1411:C1433" si="166">SUM(J1411/(E1411*1000000))</f>
        <v>4.9173416000000003</v>
      </c>
      <c r="D1411" s="294">
        <f t="shared" si="2"/>
        <v>4.9173416000000003</v>
      </c>
      <c r="E1411" s="295">
        <v>5</v>
      </c>
      <c r="F1411" s="295">
        <f t="shared" si="74"/>
        <v>24.431471999999999</v>
      </c>
      <c r="G1411" s="297">
        <f t="shared" si="4"/>
        <v>0.99368618198093039</v>
      </c>
      <c r="H1411" s="296">
        <f t="shared" si="5"/>
        <v>0.15523600000000001</v>
      </c>
      <c r="I1411" s="362">
        <f t="shared" ref="I1411:I1412" si="167">(AE1411/J1411)</f>
        <v>6.3138180190694905E-3</v>
      </c>
      <c r="J1411" s="305">
        <v>24586708</v>
      </c>
      <c r="K1411" s="299">
        <v>2018</v>
      </c>
      <c r="L1411" s="300" t="s">
        <v>18</v>
      </c>
      <c r="M1411" s="345"/>
      <c r="N1411" s="345"/>
      <c r="O1411" s="345"/>
      <c r="P1411" s="345">
        <v>38</v>
      </c>
      <c r="Q1411" s="299">
        <v>48</v>
      </c>
      <c r="R1411" s="305">
        <f t="shared" si="157"/>
        <v>43</v>
      </c>
      <c r="S1411" s="299">
        <v>36</v>
      </c>
      <c r="T1411" s="305">
        <v>54</v>
      </c>
      <c r="U1411" s="309">
        <f t="shared" si="158"/>
        <v>-18</v>
      </c>
      <c r="V1411" s="317">
        <f t="shared" si="159"/>
        <v>45</v>
      </c>
      <c r="W1411" s="309">
        <f t="shared" si="160"/>
        <v>-2</v>
      </c>
      <c r="X1411" s="348" t="s">
        <v>1432</v>
      </c>
      <c r="Y1411" s="348" t="s">
        <v>1432</v>
      </c>
      <c r="Z1411" s="319" t="s">
        <v>1557</v>
      </c>
      <c r="AA1411" s="295">
        <f t="shared" si="79"/>
        <v>10.402271000000001</v>
      </c>
      <c r="AB1411" s="305">
        <v>10402271</v>
      </c>
      <c r="AC1411" s="305">
        <v>24431472</v>
      </c>
      <c r="AD1411" s="295">
        <f t="shared" ref="AD1411:AD1412" si="168">AE1411/1000000</f>
        <v>0.15523600000000001</v>
      </c>
      <c r="AE1411" s="315">
        <f t="shared" ref="AE1411:AE1412" si="169">J1411-AC1411</f>
        <v>155236</v>
      </c>
      <c r="AF1411" s="362">
        <f t="shared" ref="AF1411:AF1433" si="170">SUM(AA1411/E1411)</f>
        <v>2.0804542000000001</v>
      </c>
      <c r="AG1411" s="304"/>
      <c r="AH1411" s="304"/>
      <c r="AI1411" s="307" t="s">
        <v>2248</v>
      </c>
      <c r="AJ1411" s="304"/>
    </row>
    <row r="1412" spans="1:36">
      <c r="A1412" s="370" t="s">
        <v>2324</v>
      </c>
      <c r="B1412" s="373">
        <f t="shared" si="151"/>
        <v>22.55687</v>
      </c>
      <c r="C1412" s="335">
        <f t="shared" si="166"/>
        <v>4.511374</v>
      </c>
      <c r="D1412" s="294">
        <f t="shared" si="2"/>
        <v>4.511374</v>
      </c>
      <c r="E1412" s="295">
        <v>5</v>
      </c>
      <c r="F1412" s="295">
        <f t="shared" si="74"/>
        <v>17.547999000000001</v>
      </c>
      <c r="G1412" s="297">
        <f t="shared" si="4"/>
        <v>0.77794476804627599</v>
      </c>
      <c r="H1412" s="296">
        <f t="shared" si="5"/>
        <v>5.0088710000000001</v>
      </c>
      <c r="I1412" s="362">
        <f t="shared" si="167"/>
        <v>0.22205523195372406</v>
      </c>
      <c r="J1412" s="305">
        <v>22556870</v>
      </c>
      <c r="K1412" s="299">
        <v>2018</v>
      </c>
      <c r="L1412" s="300" t="s">
        <v>18</v>
      </c>
      <c r="M1412" s="345"/>
      <c r="N1412" s="345"/>
      <c r="O1412" s="345"/>
      <c r="P1412" s="345">
        <v>47</v>
      </c>
      <c r="Q1412" s="299">
        <v>52</v>
      </c>
      <c r="R1412" s="305">
        <f t="shared" si="157"/>
        <v>49.5</v>
      </c>
      <c r="S1412" s="299">
        <v>81</v>
      </c>
      <c r="T1412" s="305">
        <v>75</v>
      </c>
      <c r="U1412" s="309">
        <f t="shared" si="158"/>
        <v>6</v>
      </c>
      <c r="V1412" s="317">
        <f t="shared" si="159"/>
        <v>78</v>
      </c>
      <c r="W1412" s="309">
        <f t="shared" si="160"/>
        <v>-28.5</v>
      </c>
      <c r="X1412" s="348" t="s">
        <v>1554</v>
      </c>
      <c r="Y1412" s="348" t="s">
        <v>1554</v>
      </c>
      <c r="Z1412" s="319" t="s">
        <v>1547</v>
      </c>
      <c r="AA1412" s="295">
        <f t="shared" si="79"/>
        <v>5.1725849999999998</v>
      </c>
      <c r="AB1412" s="305">
        <v>5172585</v>
      </c>
      <c r="AC1412" s="305">
        <v>17547999</v>
      </c>
      <c r="AD1412" s="295">
        <f t="shared" si="168"/>
        <v>5.0088710000000001</v>
      </c>
      <c r="AE1412" s="315">
        <f t="shared" si="169"/>
        <v>5008871</v>
      </c>
      <c r="AF1412" s="362">
        <f t="shared" si="170"/>
        <v>1.0345169999999999</v>
      </c>
      <c r="AG1412" s="304"/>
      <c r="AH1412" s="304"/>
      <c r="AI1412" s="307" t="s">
        <v>2325</v>
      </c>
      <c r="AJ1412" s="304"/>
    </row>
    <row r="1413" spans="1:36">
      <c r="A1413" s="372" t="s">
        <v>4699</v>
      </c>
      <c r="B1413" s="373">
        <f t="shared" si="151"/>
        <v>2.830775</v>
      </c>
      <c r="C1413" s="335">
        <f t="shared" si="166"/>
        <v>0.5242175925925926</v>
      </c>
      <c r="D1413" s="294">
        <f t="shared" si="2"/>
        <v>0.5242175925925926</v>
      </c>
      <c r="E1413" s="295">
        <v>5.4</v>
      </c>
      <c r="F1413" s="295">
        <f t="shared" si="74"/>
        <v>2.830775</v>
      </c>
      <c r="G1413" s="297">
        <f t="shared" si="4"/>
        <v>1</v>
      </c>
      <c r="H1413" s="296">
        <f t="shared" si="5"/>
        <v>0</v>
      </c>
      <c r="I1413" s="317">
        <v>0</v>
      </c>
      <c r="J1413" s="305">
        <v>2830775</v>
      </c>
      <c r="K1413" s="299">
        <v>2018</v>
      </c>
      <c r="L1413" s="300" t="s">
        <v>18</v>
      </c>
      <c r="M1413" s="345"/>
      <c r="N1413" s="345"/>
      <c r="O1413" s="345"/>
      <c r="P1413" s="345">
        <v>87</v>
      </c>
      <c r="Q1413" s="299">
        <v>75</v>
      </c>
      <c r="R1413" s="305">
        <f t="shared" si="157"/>
        <v>81</v>
      </c>
      <c r="S1413" s="299">
        <v>68</v>
      </c>
      <c r="T1413" s="305">
        <v>70</v>
      </c>
      <c r="U1413" s="309">
        <f t="shared" si="158"/>
        <v>-2</v>
      </c>
      <c r="V1413" s="317">
        <f t="shared" si="159"/>
        <v>69</v>
      </c>
      <c r="W1413" s="309">
        <f t="shared" si="160"/>
        <v>12</v>
      </c>
      <c r="X1413" s="348" t="s">
        <v>1554</v>
      </c>
      <c r="Y1413" s="348" t="s">
        <v>1554</v>
      </c>
      <c r="Z1413" s="319" t="s">
        <v>1547</v>
      </c>
      <c r="AA1413" s="295">
        <f t="shared" si="79"/>
        <v>1.2244299999999999</v>
      </c>
      <c r="AB1413" s="305">
        <v>1224430</v>
      </c>
      <c r="AC1413" s="305">
        <v>2830775</v>
      </c>
      <c r="AD1413" s="295">
        <v>0</v>
      </c>
      <c r="AE1413" s="315">
        <v>0</v>
      </c>
      <c r="AF1413" s="362">
        <f t="shared" si="170"/>
        <v>0.22674629629629625</v>
      </c>
      <c r="AG1413" s="304"/>
      <c r="AH1413" s="304"/>
      <c r="AI1413" s="307" t="s">
        <v>4700</v>
      </c>
      <c r="AJ1413" s="304"/>
    </row>
    <row r="1414" spans="1:36">
      <c r="A1414" s="370" t="s">
        <v>1973</v>
      </c>
      <c r="B1414" s="315">
        <f t="shared" si="151"/>
        <v>38.533112000000003</v>
      </c>
      <c r="C1414" s="335">
        <f t="shared" si="166"/>
        <v>7.006020363636364</v>
      </c>
      <c r="D1414" s="294">
        <f t="shared" si="2"/>
        <v>7.006020363636364</v>
      </c>
      <c r="E1414" s="295">
        <v>5.5</v>
      </c>
      <c r="F1414" s="295">
        <f t="shared" si="74"/>
        <v>17.744685</v>
      </c>
      <c r="G1414" s="297">
        <f t="shared" si="4"/>
        <v>0.46050485099672195</v>
      </c>
      <c r="H1414" s="296">
        <f t="shared" si="5"/>
        <v>20.788427000000002</v>
      </c>
      <c r="I1414" s="362">
        <f t="shared" ref="I1414:I1416" si="171">(AE1414/J1414)</f>
        <v>0.539495149003278</v>
      </c>
      <c r="J1414" s="305">
        <v>38533112</v>
      </c>
      <c r="K1414" s="299">
        <v>2018</v>
      </c>
      <c r="L1414" s="300" t="s">
        <v>18</v>
      </c>
      <c r="M1414" s="345"/>
      <c r="N1414" s="345"/>
      <c r="O1414" s="345"/>
      <c r="P1414" s="345">
        <v>17</v>
      </c>
      <c r="Q1414" s="299">
        <v>31</v>
      </c>
      <c r="R1414" s="305">
        <f t="shared" si="157"/>
        <v>24</v>
      </c>
      <c r="S1414" s="299">
        <v>25</v>
      </c>
      <c r="T1414" s="305">
        <v>13</v>
      </c>
      <c r="U1414" s="309">
        <f t="shared" si="158"/>
        <v>12</v>
      </c>
      <c r="V1414" s="317">
        <f t="shared" si="159"/>
        <v>19</v>
      </c>
      <c r="W1414" s="309">
        <f t="shared" si="160"/>
        <v>5</v>
      </c>
      <c r="X1414" s="348" t="s">
        <v>1565</v>
      </c>
      <c r="Y1414" s="348" t="s">
        <v>1565</v>
      </c>
      <c r="Z1414" s="319" t="s">
        <v>1547</v>
      </c>
      <c r="AA1414" s="295">
        <f t="shared" si="79"/>
        <v>6.0239719999999997</v>
      </c>
      <c r="AB1414" s="305">
        <v>6023972</v>
      </c>
      <c r="AC1414" s="305">
        <v>17744685</v>
      </c>
      <c r="AD1414" s="295">
        <f t="shared" ref="AD1414:AD1416" si="172">AE1414/1000000</f>
        <v>20.788426999999999</v>
      </c>
      <c r="AE1414" s="315">
        <f t="shared" ref="AE1414:AE1416" si="173">J1414-AC1414</f>
        <v>20788427</v>
      </c>
      <c r="AF1414" s="362">
        <f t="shared" si="170"/>
        <v>1.0952676363636362</v>
      </c>
      <c r="AG1414" s="304"/>
      <c r="AH1414" s="304"/>
      <c r="AI1414" s="307" t="s">
        <v>1974</v>
      </c>
      <c r="AJ1414" s="304"/>
    </row>
    <row r="1415" spans="1:36">
      <c r="A1415" s="370" t="s">
        <v>1850</v>
      </c>
      <c r="B1415" s="315">
        <f t="shared" si="151"/>
        <v>50.928620000000002</v>
      </c>
      <c r="C1415" s="335">
        <f t="shared" si="166"/>
        <v>8.4881033333333331</v>
      </c>
      <c r="D1415" s="294">
        <f t="shared" si="2"/>
        <v>8.4881033333333331</v>
      </c>
      <c r="E1415" s="295">
        <v>6</v>
      </c>
      <c r="F1415" s="295">
        <f t="shared" si="74"/>
        <v>46.383119999999998</v>
      </c>
      <c r="G1415" s="297">
        <f t="shared" si="4"/>
        <v>0.91074763070352183</v>
      </c>
      <c r="H1415" s="296">
        <f t="shared" si="5"/>
        <v>4.5455000000000005</v>
      </c>
      <c r="I1415" s="362">
        <f t="shared" si="171"/>
        <v>8.925236929647809E-2</v>
      </c>
      <c r="J1415" s="305">
        <v>50928620</v>
      </c>
      <c r="K1415" s="299">
        <v>2018</v>
      </c>
      <c r="L1415" s="300" t="s">
        <v>18</v>
      </c>
      <c r="M1415" s="345"/>
      <c r="N1415" s="345"/>
      <c r="O1415" s="345"/>
      <c r="P1415" s="345">
        <v>27</v>
      </c>
      <c r="Q1415" s="299">
        <v>42</v>
      </c>
      <c r="R1415" s="305">
        <f t="shared" si="157"/>
        <v>34.5</v>
      </c>
      <c r="S1415" s="299">
        <v>32</v>
      </c>
      <c r="T1415" s="305">
        <v>39</v>
      </c>
      <c r="U1415" s="309">
        <f t="shared" si="158"/>
        <v>-7</v>
      </c>
      <c r="V1415" s="317">
        <f t="shared" si="159"/>
        <v>35.5</v>
      </c>
      <c r="W1415" s="309">
        <f t="shared" si="160"/>
        <v>-1</v>
      </c>
      <c r="X1415" s="319" t="s">
        <v>1534</v>
      </c>
      <c r="Y1415" s="319" t="s">
        <v>1535</v>
      </c>
      <c r="Z1415" s="319" t="s">
        <v>1547</v>
      </c>
      <c r="AA1415" s="295">
        <f t="shared" si="79"/>
        <v>17.630285000000001</v>
      </c>
      <c r="AB1415" s="305">
        <v>17630285</v>
      </c>
      <c r="AC1415" s="305">
        <v>46383120</v>
      </c>
      <c r="AD1415" s="295">
        <f t="shared" si="172"/>
        <v>4.5454999999999997</v>
      </c>
      <c r="AE1415" s="315">
        <f t="shared" si="173"/>
        <v>4545500</v>
      </c>
      <c r="AF1415" s="362">
        <f t="shared" si="170"/>
        <v>2.9383808333333334</v>
      </c>
      <c r="AG1415" s="304"/>
      <c r="AH1415" s="304"/>
      <c r="AI1415" s="307" t="s">
        <v>1851</v>
      </c>
      <c r="AJ1415" s="304"/>
    </row>
    <row r="1416" spans="1:36">
      <c r="A1416" s="372" t="s">
        <v>4295</v>
      </c>
      <c r="B1416" s="373">
        <f t="shared" si="151"/>
        <v>6.6260240000000001</v>
      </c>
      <c r="C1416" s="335">
        <f t="shared" si="166"/>
        <v>1.1043373333333333</v>
      </c>
      <c r="D1416" s="294">
        <f t="shared" si="2"/>
        <v>1.1043373333333333</v>
      </c>
      <c r="E1416" s="295">
        <v>6</v>
      </c>
      <c r="F1416" s="295">
        <f t="shared" si="74"/>
        <v>3.480702</v>
      </c>
      <c r="G1416" s="297">
        <f t="shared" si="4"/>
        <v>0.52530778638894149</v>
      </c>
      <c r="H1416" s="296">
        <f t="shared" si="5"/>
        <v>3.1453220000000002</v>
      </c>
      <c r="I1416" s="362">
        <f t="shared" si="171"/>
        <v>0.47469221361105846</v>
      </c>
      <c r="J1416" s="305">
        <v>6626024</v>
      </c>
      <c r="K1416" s="299">
        <v>2018</v>
      </c>
      <c r="L1416" s="300" t="s">
        <v>18</v>
      </c>
      <c r="M1416" s="345"/>
      <c r="N1416" s="345"/>
      <c r="O1416" s="345"/>
      <c r="P1416" s="345">
        <v>85</v>
      </c>
      <c r="Q1416" s="299">
        <v>74</v>
      </c>
      <c r="R1416" s="305">
        <f t="shared" si="157"/>
        <v>79.5</v>
      </c>
      <c r="S1416" s="299">
        <v>78</v>
      </c>
      <c r="T1416" s="305">
        <v>75</v>
      </c>
      <c r="U1416" s="309">
        <f t="shared" si="158"/>
        <v>3</v>
      </c>
      <c r="V1416" s="317">
        <f t="shared" si="159"/>
        <v>76.5</v>
      </c>
      <c r="W1416" s="309">
        <f t="shared" si="160"/>
        <v>3</v>
      </c>
      <c r="X1416" s="348" t="s">
        <v>1554</v>
      </c>
      <c r="Y1416" s="348" t="s">
        <v>1554</v>
      </c>
      <c r="Z1416" s="319" t="s">
        <v>1541</v>
      </c>
      <c r="AA1416" s="295">
        <f t="shared" si="79"/>
        <v>0.23739299999999999</v>
      </c>
      <c r="AB1416" s="305">
        <v>237393</v>
      </c>
      <c r="AC1416" s="305">
        <v>3480702</v>
      </c>
      <c r="AD1416" s="295">
        <f t="shared" si="172"/>
        <v>3.1453220000000002</v>
      </c>
      <c r="AE1416" s="315">
        <f t="shared" si="173"/>
        <v>3145322</v>
      </c>
      <c r="AF1416" s="362">
        <f t="shared" si="170"/>
        <v>3.9565499999999997E-2</v>
      </c>
      <c r="AG1416" s="304"/>
      <c r="AH1416" s="304"/>
      <c r="AI1416" s="307" t="s">
        <v>4296</v>
      </c>
      <c r="AJ1416" s="304"/>
    </row>
    <row r="1417" spans="1:36">
      <c r="A1417" s="370" t="s">
        <v>1439</v>
      </c>
      <c r="B1417" s="315">
        <f t="shared" si="151"/>
        <v>83.482352000000006</v>
      </c>
      <c r="C1417" s="335">
        <f t="shared" si="166"/>
        <v>11.926050285714286</v>
      </c>
      <c r="D1417" s="294">
        <f t="shared" si="2"/>
        <v>11.926050285714286</v>
      </c>
      <c r="E1417" s="295">
        <v>7</v>
      </c>
      <c r="F1417" s="295">
        <f t="shared" si="74"/>
        <v>83.482352000000006</v>
      </c>
      <c r="G1417" s="297">
        <f t="shared" si="4"/>
        <v>1</v>
      </c>
      <c r="H1417" s="296">
        <f t="shared" si="5"/>
        <v>0</v>
      </c>
      <c r="I1417" s="317">
        <v>0</v>
      </c>
      <c r="J1417" s="305">
        <v>83482352</v>
      </c>
      <c r="K1417" s="299">
        <v>2018</v>
      </c>
      <c r="L1417" s="300" t="s">
        <v>18</v>
      </c>
      <c r="M1417" s="345"/>
      <c r="N1417" s="345"/>
      <c r="O1417" s="345"/>
      <c r="P1417" s="345">
        <v>65</v>
      </c>
      <c r="Q1417" s="299">
        <v>30</v>
      </c>
      <c r="R1417" s="305">
        <f t="shared" si="157"/>
        <v>47.5</v>
      </c>
      <c r="S1417" s="299">
        <v>91</v>
      </c>
      <c r="T1417" s="305">
        <v>80</v>
      </c>
      <c r="U1417" s="309">
        <f t="shared" si="158"/>
        <v>11</v>
      </c>
      <c r="V1417" s="317">
        <f t="shared" si="159"/>
        <v>85.5</v>
      </c>
      <c r="W1417" s="309">
        <f t="shared" si="160"/>
        <v>-38</v>
      </c>
      <c r="X1417" s="348" t="s">
        <v>1554</v>
      </c>
      <c r="Y1417" s="348" t="s">
        <v>1554</v>
      </c>
      <c r="Z1417" s="319" t="s">
        <v>1536</v>
      </c>
      <c r="AA1417" s="295">
        <f t="shared" si="79"/>
        <v>17.108913999999999</v>
      </c>
      <c r="AB1417" s="305">
        <v>17108914</v>
      </c>
      <c r="AC1417" s="305">
        <v>83482352</v>
      </c>
      <c r="AD1417" s="295">
        <v>0</v>
      </c>
      <c r="AE1417" s="315">
        <v>0</v>
      </c>
      <c r="AF1417" s="362">
        <f t="shared" si="170"/>
        <v>2.444130571428571</v>
      </c>
      <c r="AG1417" s="304"/>
      <c r="AH1417" s="304"/>
      <c r="AI1417" s="307" t="s">
        <v>1727</v>
      </c>
      <c r="AJ1417" s="304"/>
    </row>
    <row r="1418" spans="1:36">
      <c r="A1418" s="372" t="s">
        <v>4886</v>
      </c>
      <c r="B1418" s="373">
        <f t="shared" si="151"/>
        <v>1.418682</v>
      </c>
      <c r="C1418" s="335">
        <f t="shared" si="166"/>
        <v>0.20266885714285715</v>
      </c>
      <c r="D1418" s="294">
        <f t="shared" si="2"/>
        <v>0.20266885714285715</v>
      </c>
      <c r="E1418" s="295">
        <v>7</v>
      </c>
      <c r="F1418" s="295">
        <f t="shared" si="74"/>
        <v>1.418682</v>
      </c>
      <c r="G1418" s="297">
        <f t="shared" si="4"/>
        <v>1</v>
      </c>
      <c r="H1418" s="296">
        <f t="shared" si="5"/>
        <v>0</v>
      </c>
      <c r="I1418" s="317">
        <v>0</v>
      </c>
      <c r="J1418" s="305">
        <v>1418682</v>
      </c>
      <c r="K1418" s="299">
        <v>2018</v>
      </c>
      <c r="L1418" s="300" t="s">
        <v>18</v>
      </c>
      <c r="M1418" s="345"/>
      <c r="N1418" s="345"/>
      <c r="O1418" s="345"/>
      <c r="P1418" s="345">
        <v>70</v>
      </c>
      <c r="Q1418" s="299">
        <v>53</v>
      </c>
      <c r="R1418" s="305">
        <f t="shared" si="157"/>
        <v>61.5</v>
      </c>
      <c r="S1418" s="299">
        <v>55</v>
      </c>
      <c r="T1418" s="305">
        <v>74</v>
      </c>
      <c r="U1418" s="309">
        <f t="shared" si="158"/>
        <v>-19</v>
      </c>
      <c r="V1418" s="317">
        <f t="shared" si="159"/>
        <v>64.5</v>
      </c>
      <c r="W1418" s="309">
        <f t="shared" si="160"/>
        <v>-3</v>
      </c>
      <c r="X1418" s="348" t="s">
        <v>1565</v>
      </c>
      <c r="Y1418" s="348" t="s">
        <v>1565</v>
      </c>
      <c r="Z1418" s="319" t="s">
        <v>1547</v>
      </c>
      <c r="AA1418" s="295">
        <f t="shared" si="79"/>
        <v>6.0131999999999998E-2</v>
      </c>
      <c r="AB1418" s="305">
        <v>60132</v>
      </c>
      <c r="AC1418" s="305">
        <v>1418682</v>
      </c>
      <c r="AD1418" s="295">
        <f t="shared" ref="AD1418:AD1422" si="174">AE1418/1000000</f>
        <v>0</v>
      </c>
      <c r="AE1418" s="315">
        <v>0</v>
      </c>
      <c r="AF1418" s="362">
        <f t="shared" si="170"/>
        <v>8.5902857142857135E-3</v>
      </c>
      <c r="AG1418" s="304"/>
      <c r="AH1418" s="304"/>
      <c r="AI1418" s="307" t="s">
        <v>4887</v>
      </c>
      <c r="AJ1418" s="304"/>
    </row>
    <row r="1419" spans="1:36">
      <c r="A1419" s="372" t="s">
        <v>4911</v>
      </c>
      <c r="B1419" s="373">
        <f t="shared" si="151"/>
        <v>1.1630560000000001</v>
      </c>
      <c r="C1419" s="335">
        <f t="shared" si="166"/>
        <v>0.14538200000000001</v>
      </c>
      <c r="D1419" s="294">
        <f t="shared" si="2"/>
        <v>0.14538200000000001</v>
      </c>
      <c r="E1419" s="295">
        <v>8</v>
      </c>
      <c r="F1419" s="295">
        <f t="shared" si="74"/>
        <v>1.1630560000000001</v>
      </c>
      <c r="G1419" s="297">
        <f t="shared" si="4"/>
        <v>1</v>
      </c>
      <c r="H1419" s="296">
        <f t="shared" si="5"/>
        <v>0</v>
      </c>
      <c r="I1419" s="317">
        <v>0</v>
      </c>
      <c r="J1419" s="305">
        <v>1163056</v>
      </c>
      <c r="K1419" s="299">
        <v>2018</v>
      </c>
      <c r="L1419" s="300" t="s">
        <v>18</v>
      </c>
      <c r="M1419" s="345"/>
      <c r="N1419" s="345"/>
      <c r="O1419" s="345"/>
      <c r="P1419" s="345">
        <v>92</v>
      </c>
      <c r="Q1419" s="299">
        <v>80</v>
      </c>
      <c r="R1419" s="305">
        <f t="shared" si="157"/>
        <v>86</v>
      </c>
      <c r="S1419" s="299">
        <v>73</v>
      </c>
      <c r="T1419" s="305">
        <v>75</v>
      </c>
      <c r="U1419" s="309">
        <f t="shared" si="158"/>
        <v>-2</v>
      </c>
      <c r="V1419" s="317">
        <f t="shared" si="159"/>
        <v>74</v>
      </c>
      <c r="W1419" s="309">
        <f t="shared" si="160"/>
        <v>12</v>
      </c>
      <c r="X1419" s="348" t="s">
        <v>1554</v>
      </c>
      <c r="Y1419" s="348" t="s">
        <v>1554</v>
      </c>
      <c r="Z1419" s="319" t="s">
        <v>1541</v>
      </c>
      <c r="AA1419" s="295">
        <f t="shared" si="79"/>
        <v>4.6975000000000003E-2</v>
      </c>
      <c r="AB1419" s="305">
        <v>46975</v>
      </c>
      <c r="AC1419" s="305">
        <v>1163056</v>
      </c>
      <c r="AD1419" s="295">
        <f t="shared" si="174"/>
        <v>0</v>
      </c>
      <c r="AE1419" s="315">
        <v>0</v>
      </c>
      <c r="AF1419" s="362">
        <f t="shared" si="170"/>
        <v>5.8718750000000004E-3</v>
      </c>
      <c r="AG1419" s="304"/>
      <c r="AH1419" s="304"/>
      <c r="AI1419" s="307" t="s">
        <v>4912</v>
      </c>
      <c r="AJ1419" s="304"/>
    </row>
    <row r="1420" spans="1:36">
      <c r="A1420" s="356" t="s">
        <v>1431</v>
      </c>
      <c r="B1420" s="315">
        <f t="shared" si="151"/>
        <v>253.679925</v>
      </c>
      <c r="C1420" s="335">
        <f t="shared" si="166"/>
        <v>25.3679925</v>
      </c>
      <c r="D1420" s="294">
        <f t="shared" si="2"/>
        <v>25.3679925</v>
      </c>
      <c r="E1420" s="295">
        <v>10</v>
      </c>
      <c r="F1420" s="295">
        <f t="shared" si="74"/>
        <v>159.342015</v>
      </c>
      <c r="G1420" s="297">
        <f t="shared" si="4"/>
        <v>0.62812228835214301</v>
      </c>
      <c r="H1420" s="296">
        <f t="shared" si="5"/>
        <v>94.337909999999994</v>
      </c>
      <c r="I1420" s="362">
        <f t="shared" ref="I1420:I1422" si="175">(AE1420/J1420)</f>
        <v>0.37187771164785705</v>
      </c>
      <c r="J1420" s="305">
        <v>253679925</v>
      </c>
      <c r="K1420" s="299">
        <v>2018</v>
      </c>
      <c r="L1420" s="300" t="s">
        <v>18</v>
      </c>
      <c r="M1420" s="345"/>
      <c r="N1420" s="345"/>
      <c r="O1420" s="345"/>
      <c r="P1420" s="345">
        <v>79</v>
      </c>
      <c r="Q1420" s="299">
        <v>67</v>
      </c>
      <c r="R1420" s="305">
        <f t="shared" si="157"/>
        <v>73</v>
      </c>
      <c r="S1420" s="299">
        <v>73</v>
      </c>
      <c r="T1420" s="305">
        <v>70</v>
      </c>
      <c r="U1420" s="309">
        <f t="shared" si="158"/>
        <v>3</v>
      </c>
      <c r="V1420" s="317">
        <f t="shared" si="159"/>
        <v>71.5</v>
      </c>
      <c r="W1420" s="309">
        <f t="shared" si="160"/>
        <v>1.5</v>
      </c>
      <c r="X1420" s="319" t="s">
        <v>1432</v>
      </c>
      <c r="Y1420" s="319" t="s">
        <v>1432</v>
      </c>
      <c r="Z1420" s="319" t="s">
        <v>1557</v>
      </c>
      <c r="AA1420" s="295">
        <f t="shared" si="79"/>
        <v>76.221545000000006</v>
      </c>
      <c r="AB1420" s="305">
        <v>76221545</v>
      </c>
      <c r="AC1420" s="305">
        <v>159342015</v>
      </c>
      <c r="AD1420" s="295">
        <f t="shared" si="174"/>
        <v>94.337909999999994</v>
      </c>
      <c r="AE1420" s="305">
        <v>94337910</v>
      </c>
      <c r="AF1420" s="362">
        <f t="shared" si="170"/>
        <v>7.6221545000000006</v>
      </c>
      <c r="AG1420" s="304"/>
      <c r="AH1420" s="304"/>
      <c r="AI1420" s="307" t="s">
        <v>1651</v>
      </c>
      <c r="AJ1420" s="304"/>
    </row>
    <row r="1421" spans="1:36">
      <c r="A1421" s="370" t="s">
        <v>1442</v>
      </c>
      <c r="B1421" s="315">
        <f t="shared" si="151"/>
        <v>167.70094800000001</v>
      </c>
      <c r="C1421" s="335">
        <f t="shared" si="166"/>
        <v>16.770094799999999</v>
      </c>
      <c r="D1421" s="294">
        <f t="shared" si="2"/>
        <v>16.770094799999999</v>
      </c>
      <c r="E1421" s="295">
        <v>10</v>
      </c>
      <c r="F1421" s="295">
        <f t="shared" si="74"/>
        <v>67.347894999999994</v>
      </c>
      <c r="G1421" s="297">
        <f t="shared" si="4"/>
        <v>0.40159519551433898</v>
      </c>
      <c r="H1421" s="296">
        <f t="shared" si="5"/>
        <v>100.35305300000002</v>
      </c>
      <c r="I1421" s="362">
        <f t="shared" si="175"/>
        <v>0.59840480448566102</v>
      </c>
      <c r="J1421" s="305">
        <v>167700948</v>
      </c>
      <c r="K1421" s="299">
        <v>2018</v>
      </c>
      <c r="L1421" s="300" t="s">
        <v>18</v>
      </c>
      <c r="M1421" s="345"/>
      <c r="N1421" s="345"/>
      <c r="O1421" s="345"/>
      <c r="P1421" s="345">
        <v>33</v>
      </c>
      <c r="Q1421" s="299">
        <v>49</v>
      </c>
      <c r="R1421" s="305">
        <f t="shared" si="157"/>
        <v>41</v>
      </c>
      <c r="S1421" s="299">
        <v>56</v>
      </c>
      <c r="T1421" s="305">
        <v>53</v>
      </c>
      <c r="U1421" s="309">
        <f t="shared" si="158"/>
        <v>3</v>
      </c>
      <c r="V1421" s="317">
        <f t="shared" si="159"/>
        <v>54.5</v>
      </c>
      <c r="W1421" s="309">
        <f t="shared" si="160"/>
        <v>-13.5</v>
      </c>
      <c r="X1421" s="348" t="s">
        <v>1432</v>
      </c>
      <c r="Y1421" s="348" t="s">
        <v>1432</v>
      </c>
      <c r="Z1421" s="319" t="s">
        <v>1557</v>
      </c>
      <c r="AA1421" s="295">
        <f t="shared" si="79"/>
        <v>29.581354999999999</v>
      </c>
      <c r="AB1421" s="305">
        <v>29581355</v>
      </c>
      <c r="AC1421" s="305">
        <v>67347895</v>
      </c>
      <c r="AD1421" s="295">
        <f t="shared" si="174"/>
        <v>100.353053</v>
      </c>
      <c r="AE1421" s="315">
        <f t="shared" ref="AE1421:AE1422" si="176">J1421-AC1421</f>
        <v>100353053</v>
      </c>
      <c r="AF1421" s="362">
        <f t="shared" si="170"/>
        <v>2.9581355</v>
      </c>
      <c r="AG1421" s="304"/>
      <c r="AH1421" s="304"/>
      <c r="AI1421" s="307" t="s">
        <v>1686</v>
      </c>
      <c r="AJ1421" s="304"/>
    </row>
    <row r="1422" spans="1:36">
      <c r="A1422" s="370" t="s">
        <v>1884</v>
      </c>
      <c r="B1422" s="315">
        <f t="shared" si="151"/>
        <v>79.332634999999996</v>
      </c>
      <c r="C1422" s="335">
        <f t="shared" si="166"/>
        <v>7.9332634999999998</v>
      </c>
      <c r="D1422" s="294">
        <f t="shared" si="2"/>
        <v>7.9332634999999998</v>
      </c>
      <c r="E1422" s="295">
        <v>10</v>
      </c>
      <c r="F1422" s="295">
        <f t="shared" si="74"/>
        <v>44.062717999999997</v>
      </c>
      <c r="G1422" s="297">
        <f t="shared" si="4"/>
        <v>0.5554173008371649</v>
      </c>
      <c r="H1422" s="296">
        <f t="shared" si="5"/>
        <v>35.269917</v>
      </c>
      <c r="I1422" s="362">
        <f t="shared" si="175"/>
        <v>0.44458269916283505</v>
      </c>
      <c r="J1422" s="305">
        <v>79332635</v>
      </c>
      <c r="K1422" s="299">
        <v>2018</v>
      </c>
      <c r="L1422" s="300" t="s">
        <v>18</v>
      </c>
      <c r="M1422" s="345"/>
      <c r="N1422" s="345"/>
      <c r="O1422" s="345"/>
      <c r="P1422" s="345">
        <v>89</v>
      </c>
      <c r="Q1422" s="299">
        <v>87</v>
      </c>
      <c r="R1422" s="305">
        <f t="shared" si="157"/>
        <v>88</v>
      </c>
      <c r="S1422" s="299">
        <v>60</v>
      </c>
      <c r="T1422" s="305">
        <v>75</v>
      </c>
      <c r="U1422" s="309">
        <f t="shared" si="158"/>
        <v>-15</v>
      </c>
      <c r="V1422" s="317">
        <f t="shared" si="159"/>
        <v>67.5</v>
      </c>
      <c r="W1422" s="309">
        <f t="shared" si="160"/>
        <v>20.5</v>
      </c>
      <c r="X1422" s="348" t="s">
        <v>1432</v>
      </c>
      <c r="Y1422" s="348" t="s">
        <v>1432</v>
      </c>
      <c r="Z1422" s="319" t="s">
        <v>1547</v>
      </c>
      <c r="AA1422" s="295">
        <f t="shared" si="79"/>
        <v>13.575172</v>
      </c>
      <c r="AB1422" s="305">
        <v>13575172</v>
      </c>
      <c r="AC1422" s="305">
        <v>44062718</v>
      </c>
      <c r="AD1422" s="295">
        <f t="shared" si="174"/>
        <v>35.269917</v>
      </c>
      <c r="AE1422" s="315">
        <f t="shared" si="176"/>
        <v>35269917</v>
      </c>
      <c r="AF1422" s="362">
        <f t="shared" si="170"/>
        <v>1.3575172</v>
      </c>
      <c r="AG1422" s="304"/>
      <c r="AH1422" s="304"/>
      <c r="AI1422" s="307" t="s">
        <v>1885</v>
      </c>
      <c r="AJ1422" s="304"/>
    </row>
    <row r="1423" spans="1:36">
      <c r="A1423" s="370" t="s">
        <v>1995</v>
      </c>
      <c r="B1423" s="315">
        <f t="shared" si="151"/>
        <v>68.566295999999994</v>
      </c>
      <c r="C1423" s="335">
        <f t="shared" si="166"/>
        <v>6.8566295999999998</v>
      </c>
      <c r="D1423" s="294">
        <f t="shared" si="2"/>
        <v>6.8566295999999998</v>
      </c>
      <c r="E1423" s="295">
        <v>10</v>
      </c>
      <c r="F1423" s="295">
        <f t="shared" si="74"/>
        <v>68.566295999999994</v>
      </c>
      <c r="G1423" s="297">
        <f t="shared" si="4"/>
        <v>1</v>
      </c>
      <c r="H1423" s="296">
        <f t="shared" si="5"/>
        <v>0</v>
      </c>
      <c r="I1423" s="317">
        <v>0</v>
      </c>
      <c r="J1423" s="305">
        <v>68566296</v>
      </c>
      <c r="K1423" s="299">
        <v>2018</v>
      </c>
      <c r="L1423" s="300" t="s">
        <v>18</v>
      </c>
      <c r="M1423" s="345"/>
      <c r="N1423" s="345"/>
      <c r="O1423" s="345"/>
      <c r="P1423" s="345">
        <v>53</v>
      </c>
      <c r="Q1423" s="299">
        <v>53</v>
      </c>
      <c r="R1423" s="305">
        <f t="shared" si="157"/>
        <v>53</v>
      </c>
      <c r="S1423" s="299">
        <v>57</v>
      </c>
      <c r="T1423" s="305">
        <v>48</v>
      </c>
      <c r="U1423" s="309">
        <f t="shared" si="158"/>
        <v>9</v>
      </c>
      <c r="V1423" s="317">
        <f t="shared" si="159"/>
        <v>52.5</v>
      </c>
      <c r="W1423" s="309">
        <f t="shared" si="160"/>
        <v>0.5</v>
      </c>
      <c r="X1423" s="348" t="s">
        <v>1565</v>
      </c>
      <c r="Y1423" s="348" t="s">
        <v>1565</v>
      </c>
      <c r="Z1423" s="319" t="s">
        <v>1547</v>
      </c>
      <c r="AA1423" s="295">
        <f t="shared" si="79"/>
        <v>13.582231</v>
      </c>
      <c r="AB1423" s="305">
        <v>13582231</v>
      </c>
      <c r="AC1423" s="305">
        <v>68566296</v>
      </c>
      <c r="AD1423" s="295">
        <v>0</v>
      </c>
      <c r="AE1423" s="315">
        <v>0</v>
      </c>
      <c r="AF1423" s="362">
        <f t="shared" si="170"/>
        <v>1.3582231</v>
      </c>
      <c r="AG1423" s="304"/>
      <c r="AH1423" s="304"/>
      <c r="AI1423" s="307" t="s">
        <v>1996</v>
      </c>
      <c r="AJ1423" s="304"/>
    </row>
    <row r="1424" spans="1:36">
      <c r="A1424" s="372" t="s">
        <v>2554</v>
      </c>
      <c r="B1424" s="373">
        <f t="shared" si="151"/>
        <v>37.604233000000001</v>
      </c>
      <c r="C1424" s="335">
        <f t="shared" si="166"/>
        <v>3.7604232999999998</v>
      </c>
      <c r="D1424" s="294">
        <f t="shared" si="2"/>
        <v>3.7604232999999998</v>
      </c>
      <c r="E1424" s="295">
        <v>10</v>
      </c>
      <c r="F1424" s="295">
        <f t="shared" si="74"/>
        <v>28.235019999999999</v>
      </c>
      <c r="G1424" s="297">
        <f t="shared" si="4"/>
        <v>0.7508468527997898</v>
      </c>
      <c r="H1424" s="296">
        <f t="shared" si="5"/>
        <v>9.3692130000000002</v>
      </c>
      <c r="I1424" s="362">
        <f t="shared" ref="I1424:I1425" si="177">(AE1424/J1424)</f>
        <v>0.24915314720021015</v>
      </c>
      <c r="J1424" s="305">
        <v>37604233</v>
      </c>
      <c r="K1424" s="299">
        <v>2018</v>
      </c>
      <c r="L1424" s="300" t="s">
        <v>18</v>
      </c>
      <c r="M1424" s="345"/>
      <c r="N1424" s="345"/>
      <c r="O1424" s="345"/>
      <c r="P1424" s="345">
        <v>90</v>
      </c>
      <c r="Q1424" s="299">
        <v>69</v>
      </c>
      <c r="R1424" s="305">
        <f t="shared" si="157"/>
        <v>79.5</v>
      </c>
      <c r="S1424" s="299">
        <v>72</v>
      </c>
      <c r="T1424" s="305">
        <v>64</v>
      </c>
      <c r="U1424" s="309">
        <f t="shared" si="158"/>
        <v>8</v>
      </c>
      <c r="V1424" s="317">
        <f t="shared" si="159"/>
        <v>68</v>
      </c>
      <c r="W1424" s="309">
        <f t="shared" si="160"/>
        <v>11.5</v>
      </c>
      <c r="X1424" s="348" t="s">
        <v>1608</v>
      </c>
      <c r="Y1424" s="348" t="s">
        <v>1608</v>
      </c>
      <c r="Z1424" s="319" t="s">
        <v>1541</v>
      </c>
      <c r="AA1424" s="295">
        <f t="shared" si="79"/>
        <v>10.411189</v>
      </c>
      <c r="AB1424" s="305">
        <v>10411189</v>
      </c>
      <c r="AC1424" s="305">
        <v>28235020</v>
      </c>
      <c r="AD1424" s="295">
        <f t="shared" ref="AD1424:AD1425" si="178">AE1424/1000000</f>
        <v>9.3692130000000002</v>
      </c>
      <c r="AE1424" s="315">
        <f t="shared" ref="AE1424:AE1425" si="179">J1424-AC1424</f>
        <v>9369213</v>
      </c>
      <c r="AF1424" s="362">
        <f t="shared" si="170"/>
        <v>1.0411189000000001</v>
      </c>
      <c r="AG1424" s="304"/>
      <c r="AH1424" s="304"/>
      <c r="AI1424" s="307" t="s">
        <v>2555</v>
      </c>
      <c r="AJ1424" s="304"/>
    </row>
    <row r="1425" spans="1:36">
      <c r="A1425" s="372" t="s">
        <v>2708</v>
      </c>
      <c r="B1425" s="373">
        <f t="shared" si="151"/>
        <v>34.060234000000001</v>
      </c>
      <c r="C1425" s="335">
        <f t="shared" si="166"/>
        <v>3.4060234</v>
      </c>
      <c r="D1425" s="294">
        <f t="shared" si="2"/>
        <v>3.4060234</v>
      </c>
      <c r="E1425" s="295">
        <v>10</v>
      </c>
      <c r="F1425" s="295">
        <f t="shared" si="74"/>
        <v>25.655605999999999</v>
      </c>
      <c r="G1425" s="297">
        <f t="shared" si="4"/>
        <v>0.75324221201768604</v>
      </c>
      <c r="H1425" s="296">
        <f t="shared" si="5"/>
        <v>8.4046280000000007</v>
      </c>
      <c r="I1425" s="362">
        <f t="shared" si="177"/>
        <v>0.24675778798231393</v>
      </c>
      <c r="J1425" s="305">
        <v>34060234</v>
      </c>
      <c r="K1425" s="299">
        <v>2018</v>
      </c>
      <c r="L1425" s="300" t="s">
        <v>18</v>
      </c>
      <c r="M1425" s="345"/>
      <c r="N1425" s="345"/>
      <c r="O1425" s="345"/>
      <c r="P1425" s="345">
        <v>7</v>
      </c>
      <c r="Q1425" s="299">
        <v>29</v>
      </c>
      <c r="R1425" s="305">
        <f t="shared" si="157"/>
        <v>18</v>
      </c>
      <c r="S1425" s="299">
        <v>22</v>
      </c>
      <c r="T1425" s="305">
        <v>24</v>
      </c>
      <c r="U1425" s="309">
        <f t="shared" si="158"/>
        <v>-2</v>
      </c>
      <c r="V1425" s="317">
        <f t="shared" si="159"/>
        <v>23</v>
      </c>
      <c r="W1425" s="309">
        <f t="shared" si="160"/>
        <v>-5</v>
      </c>
      <c r="X1425" s="348" t="s">
        <v>1432</v>
      </c>
      <c r="Y1425" s="348" t="s">
        <v>1432</v>
      </c>
      <c r="Z1425" s="319" t="s">
        <v>1547</v>
      </c>
      <c r="AA1425" s="295">
        <f t="shared" si="79"/>
        <v>11.371866000000001</v>
      </c>
      <c r="AB1425" s="305">
        <v>11371866</v>
      </c>
      <c r="AC1425" s="305">
        <v>25655606</v>
      </c>
      <c r="AD1425" s="295">
        <f t="shared" si="178"/>
        <v>8.4046280000000007</v>
      </c>
      <c r="AE1425" s="315">
        <f t="shared" si="179"/>
        <v>8404628</v>
      </c>
      <c r="AF1425" s="362">
        <f t="shared" si="170"/>
        <v>1.1371866000000002</v>
      </c>
      <c r="AG1425" s="304"/>
      <c r="AH1425" s="304"/>
      <c r="AI1425" s="307" t="s">
        <v>2709</v>
      </c>
      <c r="AJ1425" s="304"/>
    </row>
    <row r="1426" spans="1:36">
      <c r="A1426" s="372" t="s">
        <v>4627</v>
      </c>
      <c r="B1426" s="373">
        <f t="shared" si="151"/>
        <v>6.6114750000000004</v>
      </c>
      <c r="C1426" s="335">
        <f t="shared" si="166"/>
        <v>0.6611475</v>
      </c>
      <c r="D1426" s="294">
        <f t="shared" si="2"/>
        <v>0.6611475</v>
      </c>
      <c r="E1426" s="295">
        <v>10</v>
      </c>
      <c r="F1426" s="295">
        <f t="shared" si="74"/>
        <v>6.6114750000000004</v>
      </c>
      <c r="G1426" s="297">
        <f t="shared" si="4"/>
        <v>1</v>
      </c>
      <c r="H1426" s="296">
        <f t="shared" si="5"/>
        <v>0</v>
      </c>
      <c r="I1426" s="317">
        <v>0</v>
      </c>
      <c r="J1426" s="305">
        <v>6611475</v>
      </c>
      <c r="K1426" s="299">
        <v>2018</v>
      </c>
      <c r="L1426" s="300" t="s">
        <v>18</v>
      </c>
      <c r="M1426" s="345"/>
      <c r="N1426" s="345"/>
      <c r="O1426" s="345"/>
      <c r="P1426" s="345">
        <v>59</v>
      </c>
      <c r="Q1426" s="299">
        <v>47</v>
      </c>
      <c r="R1426" s="305">
        <f t="shared" si="157"/>
        <v>53</v>
      </c>
      <c r="S1426" s="299">
        <v>85</v>
      </c>
      <c r="T1426" s="305">
        <v>62</v>
      </c>
      <c r="U1426" s="309">
        <f t="shared" si="158"/>
        <v>23</v>
      </c>
      <c r="V1426" s="317">
        <f t="shared" si="159"/>
        <v>73.5</v>
      </c>
      <c r="W1426" s="309">
        <f t="shared" si="160"/>
        <v>-20.5</v>
      </c>
      <c r="X1426" s="319" t="s">
        <v>1910</v>
      </c>
      <c r="Y1426" s="319" t="s">
        <v>1911</v>
      </c>
      <c r="Z1426" s="319" t="s">
        <v>1547</v>
      </c>
      <c r="AA1426" s="295">
        <f t="shared" si="79"/>
        <v>2.5547659999999999</v>
      </c>
      <c r="AB1426" s="305">
        <v>2554766</v>
      </c>
      <c r="AC1426" s="305">
        <v>6611475</v>
      </c>
      <c r="AD1426" s="295">
        <v>0</v>
      </c>
      <c r="AE1426" s="315">
        <v>0</v>
      </c>
      <c r="AF1426" s="362">
        <f t="shared" si="170"/>
        <v>0.2554766</v>
      </c>
      <c r="AG1426" s="304"/>
      <c r="AH1426" s="304"/>
      <c r="AI1426" s="307" t="s">
        <v>4628</v>
      </c>
      <c r="AJ1426" s="304"/>
    </row>
    <row r="1427" spans="1:36">
      <c r="A1427" s="372" t="s">
        <v>4758</v>
      </c>
      <c r="B1427" s="373">
        <f t="shared" si="151"/>
        <v>4.2863670000000003</v>
      </c>
      <c r="C1427" s="335">
        <f t="shared" si="166"/>
        <v>0.42863669999999998</v>
      </c>
      <c r="D1427" s="294">
        <f t="shared" si="2"/>
        <v>0.42863669999999998</v>
      </c>
      <c r="E1427" s="295">
        <v>10</v>
      </c>
      <c r="F1427" s="295">
        <f t="shared" si="74"/>
        <v>4.2863670000000003</v>
      </c>
      <c r="G1427" s="297">
        <f t="shared" si="4"/>
        <v>1</v>
      </c>
      <c r="H1427" s="296">
        <f t="shared" si="5"/>
        <v>0</v>
      </c>
      <c r="I1427" s="317">
        <v>0</v>
      </c>
      <c r="J1427" s="305">
        <v>4286367</v>
      </c>
      <c r="K1427" s="299">
        <v>2018</v>
      </c>
      <c r="L1427" s="300" t="s">
        <v>18</v>
      </c>
      <c r="M1427" s="345"/>
      <c r="N1427" s="345"/>
      <c r="O1427" s="345"/>
      <c r="P1427" s="345">
        <v>0</v>
      </c>
      <c r="Q1427" s="299">
        <v>24</v>
      </c>
      <c r="R1427" s="305">
        <f t="shared" si="157"/>
        <v>12</v>
      </c>
      <c r="S1427" s="299">
        <v>53</v>
      </c>
      <c r="T1427" s="305">
        <v>46</v>
      </c>
      <c r="U1427" s="309">
        <f t="shared" si="158"/>
        <v>7</v>
      </c>
      <c r="V1427" s="317">
        <f t="shared" si="159"/>
        <v>49.5</v>
      </c>
      <c r="W1427" s="309">
        <f t="shared" si="160"/>
        <v>-37.5</v>
      </c>
      <c r="X1427" s="348" t="s">
        <v>1554</v>
      </c>
      <c r="Y1427" s="348" t="s">
        <v>1554</v>
      </c>
      <c r="Z1427" s="319" t="s">
        <v>1536</v>
      </c>
      <c r="AA1427" s="295">
        <f t="shared" si="79"/>
        <v>1.719902</v>
      </c>
      <c r="AB1427" s="305">
        <v>1719902</v>
      </c>
      <c r="AC1427" s="305">
        <v>4286367</v>
      </c>
      <c r="AD1427" s="295">
        <v>0</v>
      </c>
      <c r="AE1427" s="315">
        <v>0</v>
      </c>
      <c r="AF1427" s="362">
        <f t="shared" si="170"/>
        <v>0.17199020000000001</v>
      </c>
      <c r="AG1427" s="304"/>
      <c r="AH1427" s="304"/>
      <c r="AI1427" s="307" t="s">
        <v>4759</v>
      </c>
      <c r="AJ1427" s="304"/>
    </row>
    <row r="1428" spans="1:36">
      <c r="A1428" s="372" t="s">
        <v>4827</v>
      </c>
      <c r="B1428" s="373">
        <f t="shared" si="151"/>
        <v>3.0009429999999999</v>
      </c>
      <c r="C1428" s="335">
        <f t="shared" si="166"/>
        <v>0.30009429999999998</v>
      </c>
      <c r="D1428" s="294">
        <f t="shared" si="2"/>
        <v>0.30009429999999998</v>
      </c>
      <c r="E1428" s="295">
        <v>10</v>
      </c>
      <c r="F1428" s="295">
        <f t="shared" si="74"/>
        <v>3.0009429999999999</v>
      </c>
      <c r="G1428" s="297">
        <f t="shared" si="4"/>
        <v>1</v>
      </c>
      <c r="H1428" s="296">
        <f t="shared" si="5"/>
        <v>0</v>
      </c>
      <c r="I1428" s="317">
        <v>0</v>
      </c>
      <c r="J1428" s="305">
        <v>3000943</v>
      </c>
      <c r="K1428" s="299">
        <v>2018</v>
      </c>
      <c r="L1428" s="300" t="s">
        <v>18</v>
      </c>
      <c r="M1428" s="345"/>
      <c r="N1428" s="345"/>
      <c r="O1428" s="345"/>
      <c r="P1428" s="345">
        <v>33</v>
      </c>
      <c r="Q1428" s="299">
        <v>31</v>
      </c>
      <c r="R1428" s="305">
        <f t="shared" si="157"/>
        <v>32</v>
      </c>
      <c r="S1428" s="299">
        <v>64</v>
      </c>
      <c r="T1428" s="305">
        <v>50</v>
      </c>
      <c r="U1428" s="309">
        <f t="shared" si="158"/>
        <v>14</v>
      </c>
      <c r="V1428" s="317">
        <f t="shared" si="159"/>
        <v>57</v>
      </c>
      <c r="W1428" s="309">
        <f t="shared" si="160"/>
        <v>-25</v>
      </c>
      <c r="X1428" s="348" t="s">
        <v>1554</v>
      </c>
      <c r="Y1428" s="348" t="s">
        <v>1554</v>
      </c>
      <c r="Z1428" s="319" t="s">
        <v>1547</v>
      </c>
      <c r="AA1428" s="295">
        <f t="shared" si="79"/>
        <v>2.7982290000000001</v>
      </c>
      <c r="AB1428" s="305">
        <v>2798229</v>
      </c>
      <c r="AC1428" s="305">
        <v>3000943</v>
      </c>
      <c r="AD1428" s="295">
        <v>0</v>
      </c>
      <c r="AE1428" s="315">
        <v>0</v>
      </c>
      <c r="AF1428" s="362">
        <f t="shared" si="170"/>
        <v>0.27982289999999999</v>
      </c>
      <c r="AG1428" s="304"/>
      <c r="AH1428" s="304"/>
      <c r="AI1428" s="307" t="s">
        <v>4828</v>
      </c>
      <c r="AJ1428" s="304"/>
    </row>
    <row r="1429" spans="1:36">
      <c r="A1429" s="370" t="s">
        <v>1909</v>
      </c>
      <c r="B1429" s="315">
        <f t="shared" si="151"/>
        <v>91.244912999999997</v>
      </c>
      <c r="C1429" s="335">
        <f t="shared" si="166"/>
        <v>7.6037427500000003</v>
      </c>
      <c r="D1429" s="294">
        <f t="shared" si="2"/>
        <v>7.6037427500000003</v>
      </c>
      <c r="E1429" s="295">
        <v>12</v>
      </c>
      <c r="F1429" s="295">
        <f t="shared" si="74"/>
        <v>50.316122999999997</v>
      </c>
      <c r="G1429" s="297">
        <f t="shared" si="4"/>
        <v>0.55144030878740602</v>
      </c>
      <c r="H1429" s="296">
        <f t="shared" si="5"/>
        <v>40.928789999999999</v>
      </c>
      <c r="I1429" s="362">
        <f>(AE1429/J1429)</f>
        <v>0.44855969121259398</v>
      </c>
      <c r="J1429" s="305">
        <v>91244913</v>
      </c>
      <c r="K1429" s="299">
        <v>2018</v>
      </c>
      <c r="L1429" s="300" t="s">
        <v>18</v>
      </c>
      <c r="M1429" s="345"/>
      <c r="N1429" s="345"/>
      <c r="O1429" s="345"/>
      <c r="P1429" s="345">
        <v>86</v>
      </c>
      <c r="Q1429" s="299">
        <v>42</v>
      </c>
      <c r="R1429" s="305">
        <f t="shared" si="157"/>
        <v>64</v>
      </c>
      <c r="S1429" s="299">
        <v>70</v>
      </c>
      <c r="T1429" s="305">
        <v>44</v>
      </c>
      <c r="U1429" s="309">
        <f t="shared" si="158"/>
        <v>26</v>
      </c>
      <c r="V1429" s="317">
        <f t="shared" si="159"/>
        <v>57</v>
      </c>
      <c r="W1429" s="309">
        <f t="shared" si="160"/>
        <v>7</v>
      </c>
      <c r="X1429" s="319" t="s">
        <v>1910</v>
      </c>
      <c r="Y1429" s="319" t="s">
        <v>1911</v>
      </c>
      <c r="Z1429" s="304" t="s">
        <v>1574</v>
      </c>
      <c r="AA1429" s="295">
        <f t="shared" si="79"/>
        <v>14.711100999999999</v>
      </c>
      <c r="AB1429" s="305">
        <v>14711101</v>
      </c>
      <c r="AC1429" s="305">
        <v>50316123</v>
      </c>
      <c r="AD1429" s="295">
        <f>AE1429/1000000</f>
        <v>40.928789999999999</v>
      </c>
      <c r="AE1429" s="315">
        <f>J1429-AC1429</f>
        <v>40928790</v>
      </c>
      <c r="AF1429" s="362">
        <f t="shared" si="170"/>
        <v>1.2259250833333333</v>
      </c>
      <c r="AG1429" s="304"/>
      <c r="AH1429" s="304"/>
      <c r="AI1429" s="307" t="s">
        <v>1912</v>
      </c>
      <c r="AJ1429" s="304"/>
    </row>
    <row r="1430" spans="1:36">
      <c r="A1430" s="372" t="s">
        <v>4413</v>
      </c>
      <c r="B1430" s="373">
        <f t="shared" si="151"/>
        <v>12.506396000000001</v>
      </c>
      <c r="C1430" s="335">
        <f t="shared" si="166"/>
        <v>1.00051168</v>
      </c>
      <c r="D1430" s="294">
        <f t="shared" si="2"/>
        <v>1.00051168</v>
      </c>
      <c r="E1430" s="295">
        <v>12.5</v>
      </c>
      <c r="F1430" s="295">
        <f t="shared" si="74"/>
        <v>12.506396000000001</v>
      </c>
      <c r="G1430" s="297">
        <f t="shared" si="4"/>
        <v>1</v>
      </c>
      <c r="H1430" s="296">
        <f t="shared" si="5"/>
        <v>0</v>
      </c>
      <c r="I1430" s="317">
        <v>0</v>
      </c>
      <c r="J1430" s="305">
        <v>12506396</v>
      </c>
      <c r="K1430" s="299">
        <v>2018</v>
      </c>
      <c r="L1430" s="300" t="s">
        <v>18</v>
      </c>
      <c r="M1430" s="345"/>
      <c r="N1430" s="345"/>
      <c r="O1430" s="345"/>
      <c r="P1430" s="345">
        <v>98</v>
      </c>
      <c r="Q1430" s="299">
        <v>90</v>
      </c>
      <c r="R1430" s="305">
        <f t="shared" si="157"/>
        <v>94</v>
      </c>
      <c r="S1430" s="299">
        <v>86</v>
      </c>
      <c r="T1430" s="305">
        <v>84</v>
      </c>
      <c r="U1430" s="309">
        <f t="shared" si="158"/>
        <v>2</v>
      </c>
      <c r="V1430" s="317">
        <f t="shared" si="159"/>
        <v>85</v>
      </c>
      <c r="W1430" s="309">
        <f t="shared" si="160"/>
        <v>9</v>
      </c>
      <c r="X1430" s="348" t="s">
        <v>1554</v>
      </c>
      <c r="Y1430" s="348" t="s">
        <v>1554</v>
      </c>
      <c r="Z1430" s="319" t="s">
        <v>1547</v>
      </c>
      <c r="AA1430" s="295">
        <f t="shared" si="79"/>
        <v>0.263797</v>
      </c>
      <c r="AB1430" s="305">
        <v>263797</v>
      </c>
      <c r="AC1430" s="305">
        <v>12506396</v>
      </c>
      <c r="AD1430" s="295">
        <v>0</v>
      </c>
      <c r="AE1430" s="315">
        <v>0</v>
      </c>
      <c r="AF1430" s="362">
        <f t="shared" si="170"/>
        <v>2.1103759999999999E-2</v>
      </c>
      <c r="AG1430" s="304"/>
      <c r="AH1430" s="304"/>
      <c r="AI1430" s="307" t="s">
        <v>4414</v>
      </c>
      <c r="AJ1430" s="304"/>
    </row>
    <row r="1431" spans="1:36">
      <c r="A1431" s="370" t="s">
        <v>1483</v>
      </c>
      <c r="B1431" s="315">
        <f t="shared" si="151"/>
        <v>133.01506499999999</v>
      </c>
      <c r="C1431" s="335">
        <f t="shared" si="166"/>
        <v>10.231928076923078</v>
      </c>
      <c r="D1431" s="294">
        <f t="shared" si="2"/>
        <v>10.231928076923078</v>
      </c>
      <c r="E1431" s="295">
        <v>13</v>
      </c>
      <c r="F1431" s="295">
        <f t="shared" si="74"/>
        <v>68.905654999999996</v>
      </c>
      <c r="G1431" s="297">
        <f t="shared" si="4"/>
        <v>0.51802895408877181</v>
      </c>
      <c r="H1431" s="296">
        <f t="shared" si="5"/>
        <v>64.109409999999997</v>
      </c>
      <c r="I1431" s="362">
        <f>(AE1431/J1431)</f>
        <v>0.48197104591122819</v>
      </c>
      <c r="J1431" s="305">
        <v>133015065</v>
      </c>
      <c r="K1431" s="299">
        <v>2018</v>
      </c>
      <c r="L1431" s="300" t="s">
        <v>18</v>
      </c>
      <c r="M1431" s="345"/>
      <c r="N1431" s="345"/>
      <c r="O1431" s="345"/>
      <c r="P1431" s="345">
        <v>55</v>
      </c>
      <c r="Q1431" s="299">
        <v>54</v>
      </c>
      <c r="R1431" s="305">
        <f t="shared" si="157"/>
        <v>54.5</v>
      </c>
      <c r="S1431" s="299">
        <v>33</v>
      </c>
      <c r="T1431" s="305">
        <v>47</v>
      </c>
      <c r="U1431" s="309">
        <f t="shared" si="158"/>
        <v>-14</v>
      </c>
      <c r="V1431" s="317">
        <f t="shared" si="159"/>
        <v>40</v>
      </c>
      <c r="W1431" s="309">
        <f t="shared" si="160"/>
        <v>14.5</v>
      </c>
      <c r="X1431" s="348" t="s">
        <v>1432</v>
      </c>
      <c r="Y1431" s="348" t="s">
        <v>1432</v>
      </c>
      <c r="Z1431" s="319" t="s">
        <v>1670</v>
      </c>
      <c r="AA1431" s="295">
        <f t="shared" si="79"/>
        <v>17.374279999999999</v>
      </c>
      <c r="AB1431" s="305">
        <v>17374280</v>
      </c>
      <c r="AC1431" s="305">
        <v>68905655</v>
      </c>
      <c r="AD1431" s="295">
        <f>AE1431/1000000</f>
        <v>64.109409999999997</v>
      </c>
      <c r="AE1431" s="315">
        <f>J1431-AC1431</f>
        <v>64109410</v>
      </c>
      <c r="AF1431" s="362">
        <f t="shared" si="170"/>
        <v>1.3364830769230769</v>
      </c>
      <c r="AG1431" s="304"/>
      <c r="AH1431" s="304"/>
      <c r="AI1431" s="307" t="s">
        <v>1773</v>
      </c>
      <c r="AJ1431" s="304"/>
    </row>
    <row r="1432" spans="1:36">
      <c r="A1432" s="372" t="s">
        <v>3374</v>
      </c>
      <c r="B1432" s="373">
        <f t="shared" si="151"/>
        <v>30.617395999999999</v>
      </c>
      <c r="C1432" s="335">
        <f t="shared" si="166"/>
        <v>2.2679552592592591</v>
      </c>
      <c r="D1432" s="294">
        <f t="shared" si="2"/>
        <v>2.2679552592592591</v>
      </c>
      <c r="E1432" s="295">
        <v>13.5</v>
      </c>
      <c r="F1432" s="295">
        <f t="shared" si="74"/>
        <v>30.617395999999999</v>
      </c>
      <c r="G1432" s="297">
        <f t="shared" si="4"/>
        <v>1</v>
      </c>
      <c r="H1432" s="296">
        <f t="shared" si="5"/>
        <v>0</v>
      </c>
      <c r="I1432" s="317">
        <v>0</v>
      </c>
      <c r="J1432" s="305">
        <v>30617396</v>
      </c>
      <c r="K1432" s="299">
        <v>2018</v>
      </c>
      <c r="L1432" s="300" t="s">
        <v>18</v>
      </c>
      <c r="M1432" s="345"/>
      <c r="N1432" s="345"/>
      <c r="O1432" s="345"/>
      <c r="P1432" s="345">
        <v>32</v>
      </c>
      <c r="Q1432" s="299">
        <v>41</v>
      </c>
      <c r="R1432" s="305">
        <f t="shared" si="157"/>
        <v>36.5</v>
      </c>
      <c r="S1432" s="299">
        <v>69</v>
      </c>
      <c r="T1432" s="305">
        <v>69</v>
      </c>
      <c r="U1432" s="309">
        <f t="shared" si="158"/>
        <v>0</v>
      </c>
      <c r="V1432" s="317">
        <f t="shared" si="159"/>
        <v>69</v>
      </c>
      <c r="W1432" s="309">
        <f t="shared" si="160"/>
        <v>-32.5</v>
      </c>
      <c r="X1432" s="348" t="s">
        <v>1565</v>
      </c>
      <c r="Y1432" s="348" t="s">
        <v>1565</v>
      </c>
      <c r="Z1432" s="319" t="s">
        <v>1557</v>
      </c>
      <c r="AA1432" s="295">
        <f t="shared" si="79"/>
        <v>15.181623999999999</v>
      </c>
      <c r="AB1432" s="305">
        <v>15181624</v>
      </c>
      <c r="AC1432" s="305">
        <v>30617396</v>
      </c>
      <c r="AD1432" s="295">
        <v>0</v>
      </c>
      <c r="AE1432" s="315">
        <v>0</v>
      </c>
      <c r="AF1432" s="362">
        <f t="shared" si="170"/>
        <v>1.1245647407407406</v>
      </c>
      <c r="AG1432" s="304"/>
      <c r="AH1432" s="304"/>
      <c r="AI1432" s="307" t="s">
        <v>3375</v>
      </c>
      <c r="AJ1432" s="304"/>
    </row>
    <row r="1433" spans="1:36">
      <c r="A1433" s="372" t="s">
        <v>3909</v>
      </c>
      <c r="B1433" s="373">
        <f t="shared" si="151"/>
        <v>21.753364999999999</v>
      </c>
      <c r="C1433" s="335">
        <f t="shared" si="166"/>
        <v>1.5538117857142857</v>
      </c>
      <c r="D1433" s="294">
        <f t="shared" si="2"/>
        <v>1.5538117857142857</v>
      </c>
      <c r="E1433" s="295">
        <v>14</v>
      </c>
      <c r="F1433" s="295">
        <f t="shared" si="74"/>
        <v>20.868638000000001</v>
      </c>
      <c r="G1433" s="297">
        <f t="shared" si="4"/>
        <v>0.95932918884043927</v>
      </c>
      <c r="H1433" s="296">
        <f t="shared" si="5"/>
        <v>0.88472699999999993</v>
      </c>
      <c r="I1433" s="362">
        <f t="shared" ref="I1433:I1438" si="180">(AE1433/J1433)</f>
        <v>4.0670811159560831E-2</v>
      </c>
      <c r="J1433" s="305">
        <v>21753365</v>
      </c>
      <c r="K1433" s="299">
        <v>2018</v>
      </c>
      <c r="L1433" s="300" t="s">
        <v>18</v>
      </c>
      <c r="M1433" s="345"/>
      <c r="N1433" s="345"/>
      <c r="O1433" s="345"/>
      <c r="P1433" s="345">
        <v>28</v>
      </c>
      <c r="Q1433" s="299">
        <v>35</v>
      </c>
      <c r="R1433" s="305">
        <f t="shared" si="157"/>
        <v>31.5</v>
      </c>
      <c r="S1433" s="299">
        <v>48</v>
      </c>
      <c r="T1433" s="305">
        <v>43</v>
      </c>
      <c r="U1433" s="309">
        <f t="shared" si="158"/>
        <v>5</v>
      </c>
      <c r="V1433" s="317">
        <f t="shared" si="159"/>
        <v>45.5</v>
      </c>
      <c r="W1433" s="309">
        <f t="shared" si="160"/>
        <v>-14</v>
      </c>
      <c r="X1433" s="348" t="s">
        <v>1544</v>
      </c>
      <c r="Y1433" s="348" t="s">
        <v>1544</v>
      </c>
      <c r="Z1433" s="319" t="s">
        <v>1547</v>
      </c>
      <c r="AA1433" s="295">
        <f t="shared" si="79"/>
        <v>9.9590530000000008</v>
      </c>
      <c r="AB1433" s="305">
        <v>9959053</v>
      </c>
      <c r="AC1433" s="305">
        <v>20868638</v>
      </c>
      <c r="AD1433" s="295">
        <f t="shared" ref="AD1433:AD1438" si="181">AE1433/1000000</f>
        <v>0.88472700000000004</v>
      </c>
      <c r="AE1433" s="315">
        <f>J1433-AC1433</f>
        <v>884727</v>
      </c>
      <c r="AF1433" s="362">
        <f t="shared" si="170"/>
        <v>0.71136092857142863</v>
      </c>
      <c r="AG1433" s="304"/>
      <c r="AH1433" s="304"/>
      <c r="AI1433" s="307" t="s">
        <v>3910</v>
      </c>
      <c r="AJ1433" s="304"/>
    </row>
    <row r="1434" spans="1:36">
      <c r="A1434" s="356" t="s">
        <v>1680</v>
      </c>
      <c r="B1434" s="315">
        <f t="shared" si="151"/>
        <v>26.821763000000001</v>
      </c>
      <c r="C1434" s="293">
        <f>SUM(B1434/E1434)</f>
        <v>1.7881175333333335</v>
      </c>
      <c r="D1434" s="294">
        <f t="shared" si="2"/>
        <v>1.7881175333333335</v>
      </c>
      <c r="E1434" s="295">
        <v>15</v>
      </c>
      <c r="F1434" s="295">
        <f t="shared" si="74"/>
        <v>19.369336000000001</v>
      </c>
      <c r="G1434" s="297">
        <f t="shared" si="4"/>
        <v>0.72214999439074901</v>
      </c>
      <c r="H1434" s="296">
        <f t="shared" si="5"/>
        <v>7.4524269999999992</v>
      </c>
      <c r="I1434" s="362">
        <f t="shared" si="180"/>
        <v>0.27785000560925094</v>
      </c>
      <c r="J1434" s="305">
        <v>26821763</v>
      </c>
      <c r="K1434" s="299">
        <v>2018</v>
      </c>
      <c r="L1434" s="300" t="s">
        <v>18</v>
      </c>
      <c r="M1434" s="345"/>
      <c r="N1434" s="345"/>
      <c r="O1434" s="345"/>
      <c r="P1434" s="345">
        <v>94</v>
      </c>
      <c r="Q1434" s="299">
        <v>90</v>
      </c>
      <c r="R1434" s="305">
        <f t="shared" si="157"/>
        <v>92</v>
      </c>
      <c r="S1434" s="299">
        <v>60</v>
      </c>
      <c r="T1434" s="305">
        <v>77</v>
      </c>
      <c r="U1434" s="309">
        <f t="shared" si="158"/>
        <v>-17</v>
      </c>
      <c r="V1434" s="317">
        <f t="shared" si="159"/>
        <v>68.5</v>
      </c>
      <c r="W1434" s="309">
        <f t="shared" si="160"/>
        <v>23.5</v>
      </c>
      <c r="X1434" s="319" t="s">
        <v>1554</v>
      </c>
      <c r="Y1434" s="319" t="s">
        <v>1554</v>
      </c>
      <c r="Z1434" s="319" t="s">
        <v>1547</v>
      </c>
      <c r="AA1434" s="295">
        <f t="shared" si="79"/>
        <v>2.0851229999999998</v>
      </c>
      <c r="AB1434" s="305">
        <v>2085123</v>
      </c>
      <c r="AC1434" s="305">
        <v>19369336</v>
      </c>
      <c r="AD1434" s="295">
        <f t="shared" si="181"/>
        <v>7.4524270000000001</v>
      </c>
      <c r="AE1434" s="305">
        <v>7452427</v>
      </c>
      <c r="AF1434" s="302" t="s">
        <v>1537</v>
      </c>
      <c r="AG1434" s="304"/>
      <c r="AH1434" s="304"/>
      <c r="AI1434" s="307" t="s">
        <v>1681</v>
      </c>
      <c r="AJ1434" s="304"/>
    </row>
    <row r="1435" spans="1:36">
      <c r="A1435" s="372" t="s">
        <v>3029</v>
      </c>
      <c r="B1435" s="373">
        <f t="shared" si="151"/>
        <v>41.642479999999999</v>
      </c>
      <c r="C1435" s="335">
        <f t="shared" ref="C1435:C1438" si="182">SUM(J1435/(E1435*1000000))</f>
        <v>2.7761653333333332</v>
      </c>
      <c r="D1435" s="294">
        <f t="shared" si="2"/>
        <v>2.7761653333333332</v>
      </c>
      <c r="E1435" s="295">
        <v>15</v>
      </c>
      <c r="F1435" s="295">
        <f t="shared" si="74"/>
        <v>32.316575</v>
      </c>
      <c r="G1435" s="297">
        <f t="shared" si="4"/>
        <v>0.77604828050586805</v>
      </c>
      <c r="H1435" s="296">
        <f t="shared" si="5"/>
        <v>9.3259050000000006</v>
      </c>
      <c r="I1435" s="362">
        <f t="shared" si="180"/>
        <v>0.22395171949413195</v>
      </c>
      <c r="J1435" s="305">
        <v>41642480</v>
      </c>
      <c r="K1435" s="299">
        <v>2018</v>
      </c>
      <c r="L1435" s="300" t="s">
        <v>18</v>
      </c>
      <c r="M1435" s="345"/>
      <c r="N1435" s="345"/>
      <c r="O1435" s="345"/>
      <c r="P1435" s="345">
        <v>95</v>
      </c>
      <c r="Q1435" s="299">
        <v>83</v>
      </c>
      <c r="R1435" s="305">
        <f t="shared" si="157"/>
        <v>89</v>
      </c>
      <c r="S1435" s="299">
        <v>79</v>
      </c>
      <c r="T1435" s="305">
        <v>76</v>
      </c>
      <c r="U1435" s="309">
        <f t="shared" si="158"/>
        <v>3</v>
      </c>
      <c r="V1435" s="317">
        <f t="shared" si="159"/>
        <v>77.5</v>
      </c>
      <c r="W1435" s="309">
        <f t="shared" si="160"/>
        <v>11.5</v>
      </c>
      <c r="X1435" s="319" t="s">
        <v>1534</v>
      </c>
      <c r="Y1435" s="319" t="s">
        <v>1535</v>
      </c>
      <c r="Z1435" s="319" t="s">
        <v>1536</v>
      </c>
      <c r="AA1435" s="295">
        <f t="shared" si="79"/>
        <v>10.845330000000001</v>
      </c>
      <c r="AB1435" s="305">
        <v>10845330</v>
      </c>
      <c r="AC1435" s="305">
        <v>32316575</v>
      </c>
      <c r="AD1435" s="295">
        <f t="shared" si="181"/>
        <v>9.3259050000000006</v>
      </c>
      <c r="AE1435" s="315">
        <f t="shared" ref="AE1435:AE1436" si="183">J1435-AC1435</f>
        <v>9325905</v>
      </c>
      <c r="AF1435" s="362">
        <f t="shared" ref="AF1435:AF1438" si="184">SUM(AA1435/E1435)</f>
        <v>0.72302200000000005</v>
      </c>
      <c r="AG1435" s="304"/>
      <c r="AH1435" s="304"/>
      <c r="AI1435" s="307" t="s">
        <v>3030</v>
      </c>
      <c r="AJ1435" s="304"/>
    </row>
    <row r="1436" spans="1:36">
      <c r="A1436" s="372" t="s">
        <v>4560</v>
      </c>
      <c r="B1436" s="373">
        <f t="shared" si="151"/>
        <v>11.224815</v>
      </c>
      <c r="C1436" s="335">
        <f t="shared" si="182"/>
        <v>0.74832100000000001</v>
      </c>
      <c r="D1436" s="294">
        <f t="shared" si="2"/>
        <v>0.74832100000000001</v>
      </c>
      <c r="E1436" s="295">
        <v>15</v>
      </c>
      <c r="F1436" s="295">
        <f t="shared" si="74"/>
        <v>6.7081369999999998</v>
      </c>
      <c r="G1436" s="297">
        <f t="shared" si="4"/>
        <v>0.59761670905043873</v>
      </c>
      <c r="H1436" s="296">
        <f t="shared" si="5"/>
        <v>4.5166779999999997</v>
      </c>
      <c r="I1436" s="362">
        <f t="shared" si="180"/>
        <v>0.40238329094956132</v>
      </c>
      <c r="J1436" s="305">
        <v>11224815</v>
      </c>
      <c r="K1436" s="299">
        <v>2018</v>
      </c>
      <c r="L1436" s="300" t="s">
        <v>18</v>
      </c>
      <c r="M1436" s="345"/>
      <c r="N1436" s="345"/>
      <c r="O1436" s="345"/>
      <c r="P1436" s="345">
        <v>59</v>
      </c>
      <c r="Q1436" s="299">
        <v>58</v>
      </c>
      <c r="R1436" s="305">
        <f t="shared" si="157"/>
        <v>58.5</v>
      </c>
      <c r="S1436" s="299">
        <v>33</v>
      </c>
      <c r="T1436" s="305">
        <v>58</v>
      </c>
      <c r="U1436" s="309">
        <f t="shared" si="158"/>
        <v>-25</v>
      </c>
      <c r="V1436" s="317">
        <f t="shared" si="159"/>
        <v>45.5</v>
      </c>
      <c r="W1436" s="309">
        <f t="shared" si="160"/>
        <v>13</v>
      </c>
      <c r="X1436" s="319" t="s">
        <v>1534</v>
      </c>
      <c r="Y1436" s="319" t="s">
        <v>1535</v>
      </c>
      <c r="Z1436" s="319" t="s">
        <v>1547</v>
      </c>
      <c r="AA1436" s="295">
        <f t="shared" si="79"/>
        <v>3.2327900000000001</v>
      </c>
      <c r="AB1436" s="305">
        <v>3232790</v>
      </c>
      <c r="AC1436" s="305">
        <v>6708137</v>
      </c>
      <c r="AD1436" s="295">
        <f t="shared" si="181"/>
        <v>4.5166779999999997</v>
      </c>
      <c r="AE1436" s="315">
        <f t="shared" si="183"/>
        <v>4516678</v>
      </c>
      <c r="AF1436" s="362">
        <f t="shared" si="184"/>
        <v>0.21551933333333334</v>
      </c>
      <c r="AG1436" s="304"/>
      <c r="AH1436" s="304"/>
      <c r="AI1436" s="307" t="s">
        <v>4561</v>
      </c>
      <c r="AJ1436" s="304"/>
    </row>
    <row r="1437" spans="1:36">
      <c r="A1437" s="357" t="s">
        <v>3234</v>
      </c>
      <c r="B1437" s="373">
        <f t="shared" si="151"/>
        <v>39.547075</v>
      </c>
      <c r="C1437" s="335">
        <f t="shared" si="182"/>
        <v>2.4716921875</v>
      </c>
      <c r="D1437" s="294">
        <f t="shared" si="2"/>
        <v>2.4716921875</v>
      </c>
      <c r="E1437" s="295">
        <v>16</v>
      </c>
      <c r="F1437" s="295">
        <f t="shared" si="74"/>
        <v>32.947074999999998</v>
      </c>
      <c r="G1437" s="297">
        <f t="shared" si="4"/>
        <v>0.83311028691755329</v>
      </c>
      <c r="H1437" s="296">
        <f t="shared" si="5"/>
        <v>6.6000000000000005</v>
      </c>
      <c r="I1437" s="362">
        <f t="shared" si="180"/>
        <v>0.16688971308244668</v>
      </c>
      <c r="J1437" s="305">
        <v>39547075</v>
      </c>
      <c r="K1437" s="299">
        <v>2018</v>
      </c>
      <c r="L1437" s="300" t="s">
        <v>18</v>
      </c>
      <c r="M1437" s="345"/>
      <c r="N1437" s="345"/>
      <c r="O1437" s="345"/>
      <c r="P1437" s="345">
        <v>38</v>
      </c>
      <c r="Q1437" s="299">
        <v>47</v>
      </c>
      <c r="R1437" s="305">
        <f t="shared" si="157"/>
        <v>42.5</v>
      </c>
      <c r="S1437" s="299">
        <v>55</v>
      </c>
      <c r="T1437" s="305">
        <v>46</v>
      </c>
      <c r="U1437" s="309">
        <f t="shared" si="158"/>
        <v>9</v>
      </c>
      <c r="V1437" s="317">
        <f t="shared" si="159"/>
        <v>50.5</v>
      </c>
      <c r="W1437" s="309">
        <f t="shared" si="160"/>
        <v>-8</v>
      </c>
      <c r="X1437" s="319" t="s">
        <v>1910</v>
      </c>
      <c r="Y1437" s="319" t="s">
        <v>1911</v>
      </c>
      <c r="Z1437" s="319" t="s">
        <v>1547</v>
      </c>
      <c r="AA1437" s="295">
        <f t="shared" si="79"/>
        <v>6.4899829999999996</v>
      </c>
      <c r="AB1437" s="305">
        <v>6489983</v>
      </c>
      <c r="AC1437" s="305">
        <v>32947075</v>
      </c>
      <c r="AD1437" s="295">
        <f t="shared" si="181"/>
        <v>6.6</v>
      </c>
      <c r="AE1437" s="305">
        <v>6600000</v>
      </c>
      <c r="AF1437" s="362">
        <f t="shared" si="184"/>
        <v>0.40562393749999998</v>
      </c>
      <c r="AG1437" s="304"/>
      <c r="AH1437" s="304"/>
      <c r="AI1437" s="307" t="s">
        <v>3235</v>
      </c>
      <c r="AJ1437" s="304"/>
    </row>
    <row r="1438" spans="1:36">
      <c r="A1438" s="372" t="s">
        <v>4127</v>
      </c>
      <c r="B1438" s="373">
        <f t="shared" si="151"/>
        <v>20.677797000000002</v>
      </c>
      <c r="C1438" s="335">
        <f t="shared" si="182"/>
        <v>1.2923623125000001</v>
      </c>
      <c r="D1438" s="294">
        <f t="shared" si="2"/>
        <v>1.2923623125000001</v>
      </c>
      <c r="E1438" s="295">
        <v>16</v>
      </c>
      <c r="F1438" s="295">
        <f t="shared" si="74"/>
        <v>20.537137000000001</v>
      </c>
      <c r="G1438" s="297">
        <f t="shared" si="4"/>
        <v>0.99319753453426396</v>
      </c>
      <c r="H1438" s="296">
        <f t="shared" si="5"/>
        <v>0.14066000000000001</v>
      </c>
      <c r="I1438" s="362">
        <f t="shared" si="180"/>
        <v>6.8024654657360259E-3</v>
      </c>
      <c r="J1438" s="305">
        <v>20677797</v>
      </c>
      <c r="K1438" s="299">
        <v>2018</v>
      </c>
      <c r="L1438" s="300" t="s">
        <v>18</v>
      </c>
      <c r="M1438" s="345"/>
      <c r="N1438" s="345"/>
      <c r="O1438" s="345"/>
      <c r="P1438" s="345">
        <v>52</v>
      </c>
      <c r="Q1438" s="299">
        <v>52</v>
      </c>
      <c r="R1438" s="305">
        <f t="shared" si="157"/>
        <v>52</v>
      </c>
      <c r="S1438" s="299">
        <v>48</v>
      </c>
      <c r="T1438" s="305">
        <v>58</v>
      </c>
      <c r="U1438" s="309">
        <f t="shared" si="158"/>
        <v>-10</v>
      </c>
      <c r="V1438" s="317">
        <f t="shared" si="159"/>
        <v>53</v>
      </c>
      <c r="W1438" s="309">
        <f t="shared" si="160"/>
        <v>-1</v>
      </c>
      <c r="X1438" s="348" t="s">
        <v>1544</v>
      </c>
      <c r="Y1438" s="348" t="s">
        <v>1544</v>
      </c>
      <c r="Z1438" s="304" t="s">
        <v>1574</v>
      </c>
      <c r="AA1438" s="295">
        <f t="shared" si="79"/>
        <v>6.8707399999999996</v>
      </c>
      <c r="AB1438" s="305">
        <v>6870740</v>
      </c>
      <c r="AC1438" s="305">
        <v>20537137</v>
      </c>
      <c r="AD1438" s="295">
        <f t="shared" si="181"/>
        <v>0.14066000000000001</v>
      </c>
      <c r="AE1438" s="315">
        <f>J1438-AC1438</f>
        <v>140660</v>
      </c>
      <c r="AF1438" s="362">
        <f t="shared" si="184"/>
        <v>0.42942124999999998</v>
      </c>
      <c r="AG1438" s="304"/>
      <c r="AH1438" s="304"/>
      <c r="AI1438" s="307" t="s">
        <v>4128</v>
      </c>
      <c r="AJ1438" s="304"/>
    </row>
    <row r="1439" spans="1:36">
      <c r="A1439" s="370" t="s">
        <v>1590</v>
      </c>
      <c r="B1439" s="315">
        <f t="shared" si="151"/>
        <v>10.23062</v>
      </c>
      <c r="C1439" s="293">
        <f>SUM(B1439/E1439)</f>
        <v>0.60180117647058828</v>
      </c>
      <c r="D1439" s="294">
        <f t="shared" si="2"/>
        <v>0.60180117647058828</v>
      </c>
      <c r="E1439" s="360">
        <v>17</v>
      </c>
      <c r="F1439" s="295">
        <f t="shared" si="74"/>
        <v>10.23062</v>
      </c>
      <c r="G1439" s="297">
        <f t="shared" si="4"/>
        <v>1</v>
      </c>
      <c r="H1439" s="296">
        <f t="shared" si="5"/>
        <v>0</v>
      </c>
      <c r="I1439" s="317">
        <v>0</v>
      </c>
      <c r="J1439" s="305">
        <v>10230620</v>
      </c>
      <c r="K1439" s="299">
        <v>2018</v>
      </c>
      <c r="L1439" s="300" t="s">
        <v>18</v>
      </c>
      <c r="M1439" s="345"/>
      <c r="N1439" s="345"/>
      <c r="O1439" s="345"/>
      <c r="P1439" s="345">
        <v>49</v>
      </c>
      <c r="Q1439" s="299">
        <v>44</v>
      </c>
      <c r="R1439" s="305">
        <f t="shared" si="157"/>
        <v>46.5</v>
      </c>
      <c r="S1439" s="299">
        <v>87</v>
      </c>
      <c r="T1439" s="305">
        <v>82</v>
      </c>
      <c r="U1439" s="309">
        <f t="shared" si="158"/>
        <v>5</v>
      </c>
      <c r="V1439" s="317">
        <f t="shared" si="159"/>
        <v>84.5</v>
      </c>
      <c r="W1439" s="309">
        <f t="shared" si="160"/>
        <v>-38</v>
      </c>
      <c r="X1439" s="348" t="s">
        <v>1554</v>
      </c>
      <c r="Y1439" s="348" t="s">
        <v>1554</v>
      </c>
      <c r="Z1439" s="319" t="s">
        <v>1536</v>
      </c>
      <c r="AA1439" s="295">
        <f t="shared" si="79"/>
        <v>3.9506519999999998</v>
      </c>
      <c r="AB1439" s="305">
        <v>3950652</v>
      </c>
      <c r="AC1439" s="305">
        <v>10230620</v>
      </c>
      <c r="AD1439" s="295">
        <v>0</v>
      </c>
      <c r="AE1439" s="315">
        <v>0</v>
      </c>
      <c r="AF1439" s="302" t="s">
        <v>1537</v>
      </c>
      <c r="AG1439" s="304"/>
      <c r="AH1439" s="304"/>
      <c r="AI1439" s="307" t="s">
        <v>1591</v>
      </c>
      <c r="AJ1439" s="304"/>
    </row>
    <row r="1440" spans="1:36">
      <c r="A1440" s="370" t="s">
        <v>38</v>
      </c>
      <c r="B1440" s="315">
        <f t="shared" si="151"/>
        <v>332.58344699999998</v>
      </c>
      <c r="C1440" s="335">
        <f t="shared" ref="C1440:C1444" si="185">SUM(J1440/(E1440*1000000))</f>
        <v>19.563732176470587</v>
      </c>
      <c r="D1440" s="294">
        <f t="shared" si="2"/>
        <v>19.563732176470587</v>
      </c>
      <c r="E1440" s="295">
        <v>17</v>
      </c>
      <c r="F1440" s="295">
        <f t="shared" si="74"/>
        <v>188.024361</v>
      </c>
      <c r="G1440" s="297">
        <f t="shared" si="4"/>
        <v>0.5653449162790114</v>
      </c>
      <c r="H1440" s="296">
        <f t="shared" si="5"/>
        <v>144.55908599999998</v>
      </c>
      <c r="I1440" s="362">
        <f t="shared" ref="I1440:I1443" si="186">(AE1440/J1440)</f>
        <v>0.43465508372098866</v>
      </c>
      <c r="J1440" s="305">
        <v>332583447</v>
      </c>
      <c r="K1440" s="299">
        <v>2018</v>
      </c>
      <c r="L1440" s="300" t="s">
        <v>18</v>
      </c>
      <c r="M1440" s="345"/>
      <c r="N1440" s="345"/>
      <c r="O1440" s="345"/>
      <c r="P1440" s="345">
        <v>95</v>
      </c>
      <c r="Q1440" s="299">
        <v>82</v>
      </c>
      <c r="R1440" s="305">
        <f t="shared" si="157"/>
        <v>88.5</v>
      </c>
      <c r="S1440" s="299">
        <v>83</v>
      </c>
      <c r="T1440" s="305">
        <v>75</v>
      </c>
      <c r="U1440" s="309">
        <f t="shared" si="158"/>
        <v>8</v>
      </c>
      <c r="V1440" s="317">
        <f t="shared" si="159"/>
        <v>79</v>
      </c>
      <c r="W1440" s="309">
        <f t="shared" si="160"/>
        <v>9.5</v>
      </c>
      <c r="X1440" s="348" t="s">
        <v>1432</v>
      </c>
      <c r="Y1440" s="348" t="s">
        <v>1432</v>
      </c>
      <c r="Z1440" s="319" t="s">
        <v>1547</v>
      </c>
      <c r="AA1440" s="295">
        <f t="shared" si="79"/>
        <v>50.203561999999998</v>
      </c>
      <c r="AB1440" s="305">
        <v>50203562</v>
      </c>
      <c r="AC1440" s="305">
        <v>188024361</v>
      </c>
      <c r="AD1440" s="295">
        <f t="shared" ref="AD1440:AD1443" si="187">AE1440/1000000</f>
        <v>144.55908600000001</v>
      </c>
      <c r="AE1440" s="315">
        <f t="shared" ref="AE1440:AE1442" si="188">J1440-AC1440</f>
        <v>144559086</v>
      </c>
      <c r="AF1440" s="362">
        <f t="shared" ref="AF1440:AF1444" si="189">SUM(AA1440/E1440)</f>
        <v>2.953150705882353</v>
      </c>
      <c r="AG1440" s="304"/>
      <c r="AH1440" s="304"/>
      <c r="AI1440" s="307" t="s">
        <v>1673</v>
      </c>
      <c r="AJ1440" s="304"/>
    </row>
    <row r="1441" spans="1:36">
      <c r="A1441" s="372" t="s">
        <v>2521</v>
      </c>
      <c r="B1441" s="373">
        <f t="shared" si="151"/>
        <v>66.302424999999999</v>
      </c>
      <c r="C1441" s="335">
        <f t="shared" si="185"/>
        <v>3.9001426470588236</v>
      </c>
      <c r="D1441" s="294">
        <f t="shared" si="2"/>
        <v>3.9001426470588236</v>
      </c>
      <c r="E1441" s="295">
        <v>17</v>
      </c>
      <c r="F1441" s="295">
        <f t="shared" si="74"/>
        <v>40.826340999999999</v>
      </c>
      <c r="G1441" s="297">
        <f t="shared" si="4"/>
        <v>0.61575939341585173</v>
      </c>
      <c r="H1441" s="296">
        <f t="shared" si="5"/>
        <v>25.476084</v>
      </c>
      <c r="I1441" s="362">
        <f t="shared" si="186"/>
        <v>0.38424060658414833</v>
      </c>
      <c r="J1441" s="305">
        <v>66302425</v>
      </c>
      <c r="K1441" s="299">
        <v>2018</v>
      </c>
      <c r="L1441" s="300" t="s">
        <v>18</v>
      </c>
      <c r="M1441" s="345"/>
      <c r="N1441" s="345"/>
      <c r="O1441" s="345"/>
      <c r="P1441" s="345">
        <v>92</v>
      </c>
      <c r="Q1441" s="299">
        <v>72</v>
      </c>
      <c r="R1441" s="305">
        <f t="shared" si="157"/>
        <v>82</v>
      </c>
      <c r="S1441" s="299">
        <v>89</v>
      </c>
      <c r="T1441" s="305">
        <v>82</v>
      </c>
      <c r="U1441" s="309">
        <f t="shared" si="158"/>
        <v>7</v>
      </c>
      <c r="V1441" s="317">
        <f t="shared" si="159"/>
        <v>85.5</v>
      </c>
      <c r="W1441" s="309">
        <f t="shared" si="160"/>
        <v>-3.5</v>
      </c>
      <c r="X1441" s="348" t="s">
        <v>1554</v>
      </c>
      <c r="Y1441" s="348" t="s">
        <v>1554</v>
      </c>
      <c r="Z1441" s="319" t="s">
        <v>1541</v>
      </c>
      <c r="AA1441" s="295">
        <f t="shared" si="79"/>
        <v>11.756244000000001</v>
      </c>
      <c r="AB1441" s="305">
        <v>11756244</v>
      </c>
      <c r="AC1441" s="305">
        <v>40826341</v>
      </c>
      <c r="AD1441" s="295">
        <f t="shared" si="187"/>
        <v>25.476084</v>
      </c>
      <c r="AE1441" s="315">
        <f t="shared" si="188"/>
        <v>25476084</v>
      </c>
      <c r="AF1441" s="362">
        <f t="shared" si="189"/>
        <v>0.69154376470588241</v>
      </c>
      <c r="AG1441" s="304"/>
      <c r="AH1441" s="304"/>
      <c r="AI1441" s="307" t="s">
        <v>2522</v>
      </c>
      <c r="AJ1441" s="304"/>
    </row>
    <row r="1442" spans="1:36">
      <c r="A1442" s="372" t="s">
        <v>3245</v>
      </c>
      <c r="B1442" s="373">
        <f t="shared" si="151"/>
        <v>44.187221000000001</v>
      </c>
      <c r="C1442" s="335">
        <f t="shared" si="185"/>
        <v>2.4548456111111112</v>
      </c>
      <c r="D1442" s="294">
        <f t="shared" si="2"/>
        <v>2.4548456111111112</v>
      </c>
      <c r="E1442" s="295">
        <v>18</v>
      </c>
      <c r="F1442" s="295">
        <f t="shared" si="74"/>
        <v>42.313018999999997</v>
      </c>
      <c r="G1442" s="297">
        <f t="shared" si="4"/>
        <v>0.95758497688732214</v>
      </c>
      <c r="H1442" s="296">
        <f t="shared" si="5"/>
        <v>1.8742020000000001</v>
      </c>
      <c r="I1442" s="362">
        <f t="shared" si="186"/>
        <v>4.2415023112677759E-2</v>
      </c>
      <c r="J1442" s="305">
        <v>44187221</v>
      </c>
      <c r="K1442" s="299">
        <v>2018</v>
      </c>
      <c r="L1442" s="300" t="s">
        <v>18</v>
      </c>
      <c r="M1442" s="345"/>
      <c r="N1442" s="345"/>
      <c r="O1442" s="345"/>
      <c r="P1442" s="345">
        <v>64</v>
      </c>
      <c r="Q1442" s="299">
        <v>57</v>
      </c>
      <c r="R1442" s="305">
        <f t="shared" si="157"/>
        <v>60.5</v>
      </c>
      <c r="S1442" s="299">
        <v>54</v>
      </c>
      <c r="T1442" s="305">
        <v>62</v>
      </c>
      <c r="U1442" s="309">
        <f t="shared" si="158"/>
        <v>-8</v>
      </c>
      <c r="V1442" s="317">
        <f t="shared" si="159"/>
        <v>58</v>
      </c>
      <c r="W1442" s="309">
        <f t="shared" si="160"/>
        <v>2.5</v>
      </c>
      <c r="X1442" s="348" t="s">
        <v>1565</v>
      </c>
      <c r="Y1442" s="348" t="s">
        <v>1565</v>
      </c>
      <c r="Z1442" s="319" t="s">
        <v>1547</v>
      </c>
      <c r="AA1442" s="295">
        <f t="shared" si="79"/>
        <v>15.242781000000001</v>
      </c>
      <c r="AB1442" s="305">
        <v>15242781</v>
      </c>
      <c r="AC1442" s="305">
        <v>42313019</v>
      </c>
      <c r="AD1442" s="295">
        <f t="shared" si="187"/>
        <v>1.8742019999999999</v>
      </c>
      <c r="AE1442" s="315">
        <f t="shared" si="188"/>
        <v>1874202</v>
      </c>
      <c r="AF1442" s="362">
        <f t="shared" si="189"/>
        <v>0.84682116666666674</v>
      </c>
      <c r="AG1442" s="304"/>
      <c r="AH1442" s="304"/>
      <c r="AI1442" s="307" t="s">
        <v>3246</v>
      </c>
      <c r="AJ1442" s="304"/>
    </row>
    <row r="1443" spans="1:36">
      <c r="A1443" s="357" t="s">
        <v>3727</v>
      </c>
      <c r="B1443" s="373">
        <f t="shared" si="151"/>
        <v>33.532592999999999</v>
      </c>
      <c r="C1443" s="335">
        <f t="shared" si="185"/>
        <v>1.7648733157894736</v>
      </c>
      <c r="D1443" s="294">
        <f t="shared" si="2"/>
        <v>1.7648733157894736</v>
      </c>
      <c r="E1443" s="295">
        <v>19</v>
      </c>
      <c r="F1443" s="295">
        <f t="shared" si="74"/>
        <v>31.71311</v>
      </c>
      <c r="G1443" s="297">
        <f t="shared" si="4"/>
        <v>0.94573986568828727</v>
      </c>
      <c r="H1443" s="296">
        <f t="shared" si="5"/>
        <v>1.819483</v>
      </c>
      <c r="I1443" s="362">
        <f t="shared" si="186"/>
        <v>5.4260134311712789E-2</v>
      </c>
      <c r="J1443" s="305">
        <v>33532593</v>
      </c>
      <c r="K1443" s="299">
        <v>2018</v>
      </c>
      <c r="L1443" s="300" t="s">
        <v>18</v>
      </c>
      <c r="M1443" s="345"/>
      <c r="N1443" s="345"/>
      <c r="O1443" s="345"/>
      <c r="P1443" s="345">
        <v>24</v>
      </c>
      <c r="Q1443" s="299">
        <v>39</v>
      </c>
      <c r="R1443" s="305">
        <f t="shared" si="157"/>
        <v>31.5</v>
      </c>
      <c r="S1443" s="299">
        <v>38</v>
      </c>
      <c r="T1443" s="305">
        <v>31</v>
      </c>
      <c r="U1443" s="309">
        <f t="shared" si="158"/>
        <v>7</v>
      </c>
      <c r="V1443" s="317">
        <f t="shared" si="159"/>
        <v>34.5</v>
      </c>
      <c r="W1443" s="309">
        <f t="shared" si="160"/>
        <v>-3</v>
      </c>
      <c r="X1443" s="319" t="s">
        <v>1565</v>
      </c>
      <c r="Y1443" s="319" t="s">
        <v>1565</v>
      </c>
      <c r="Z1443" s="319" t="s">
        <v>1547</v>
      </c>
      <c r="AA1443" s="295">
        <f t="shared" si="79"/>
        <v>13.743111000000001</v>
      </c>
      <c r="AB1443" s="305">
        <v>13743111</v>
      </c>
      <c r="AC1443" s="305">
        <v>31713110</v>
      </c>
      <c r="AD1443" s="295">
        <f t="shared" si="187"/>
        <v>1.819483</v>
      </c>
      <c r="AE1443" s="305">
        <v>1819483</v>
      </c>
      <c r="AF1443" s="362">
        <f t="shared" si="189"/>
        <v>0.72332163157894735</v>
      </c>
      <c r="AG1443" s="304"/>
      <c r="AH1443" s="304"/>
      <c r="AI1443" s="307" t="s">
        <v>3728</v>
      </c>
      <c r="AJ1443" s="304"/>
    </row>
    <row r="1444" spans="1:36">
      <c r="A1444" s="372" t="s">
        <v>4853</v>
      </c>
      <c r="B1444" s="373">
        <f t="shared" si="151"/>
        <v>5.0596079999999999</v>
      </c>
      <c r="C1444" s="335">
        <f t="shared" si="185"/>
        <v>0.26629515789473684</v>
      </c>
      <c r="D1444" s="294">
        <f t="shared" si="2"/>
        <v>0.26629515789473684</v>
      </c>
      <c r="E1444" s="295">
        <v>19</v>
      </c>
      <c r="F1444" s="295">
        <f t="shared" si="74"/>
        <v>5.0596079999999999</v>
      </c>
      <c r="G1444" s="297">
        <f t="shared" si="4"/>
        <v>1</v>
      </c>
      <c r="H1444" s="296">
        <f t="shared" si="5"/>
        <v>0</v>
      </c>
      <c r="I1444" s="317">
        <v>0</v>
      </c>
      <c r="J1444" s="305">
        <v>5059608</v>
      </c>
      <c r="K1444" s="299">
        <v>2018</v>
      </c>
      <c r="L1444" s="300" t="s">
        <v>18</v>
      </c>
      <c r="M1444" s="345"/>
      <c r="N1444" s="345"/>
      <c r="O1444" s="345"/>
      <c r="P1444" s="345">
        <v>19</v>
      </c>
      <c r="Q1444" s="299">
        <v>37</v>
      </c>
      <c r="R1444" s="305">
        <f t="shared" si="157"/>
        <v>28</v>
      </c>
      <c r="S1444" s="299">
        <v>29</v>
      </c>
      <c r="T1444" s="305">
        <v>37</v>
      </c>
      <c r="U1444" s="309">
        <f t="shared" si="158"/>
        <v>-8</v>
      </c>
      <c r="V1444" s="317">
        <f t="shared" si="159"/>
        <v>33</v>
      </c>
      <c r="W1444" s="309">
        <f t="shared" si="160"/>
        <v>-5</v>
      </c>
      <c r="X1444" s="348" t="s">
        <v>1565</v>
      </c>
      <c r="Y1444" s="348" t="s">
        <v>1565</v>
      </c>
      <c r="Z1444" s="319" t="s">
        <v>1547</v>
      </c>
      <c r="AA1444" s="295">
        <f t="shared" si="79"/>
        <v>2.390164</v>
      </c>
      <c r="AB1444" s="305">
        <v>2390164</v>
      </c>
      <c r="AC1444" s="305">
        <v>5059608</v>
      </c>
      <c r="AD1444" s="295">
        <v>0</v>
      </c>
      <c r="AE1444" s="315">
        <v>0</v>
      </c>
      <c r="AF1444" s="362">
        <f t="shared" si="189"/>
        <v>0.12579810526315791</v>
      </c>
      <c r="AG1444" s="304"/>
      <c r="AH1444" s="304"/>
      <c r="AI1444" s="307" t="s">
        <v>4854</v>
      </c>
      <c r="AJ1444" s="304"/>
    </row>
    <row r="1445" spans="1:36">
      <c r="A1445" s="356" t="s">
        <v>1539</v>
      </c>
      <c r="B1445" s="315">
        <f t="shared" si="151"/>
        <v>94.833600000000004</v>
      </c>
      <c r="C1445" s="293">
        <f>SUM(B1445/E1445)</f>
        <v>4.7416800000000006</v>
      </c>
      <c r="D1445" s="294">
        <f t="shared" si="2"/>
        <v>4.7416800000000006</v>
      </c>
      <c r="E1445" s="295">
        <v>20</v>
      </c>
      <c r="F1445" s="295">
        <f t="shared" si="74"/>
        <v>53.548586</v>
      </c>
      <c r="G1445" s="297">
        <f t="shared" si="4"/>
        <v>0.56465837002918795</v>
      </c>
      <c r="H1445" s="296">
        <f t="shared" si="5"/>
        <v>41.285014000000004</v>
      </c>
      <c r="I1445" s="362">
        <f t="shared" ref="I1445:I1452" si="190">(AE1445/J1445)</f>
        <v>0.43534162997081205</v>
      </c>
      <c r="J1445" s="305">
        <v>94833600</v>
      </c>
      <c r="K1445" s="299">
        <v>2018</v>
      </c>
      <c r="L1445" s="300" t="s">
        <v>18</v>
      </c>
      <c r="M1445" s="345"/>
      <c r="N1445" s="345"/>
      <c r="O1445" s="345"/>
      <c r="P1445" s="345">
        <v>85</v>
      </c>
      <c r="Q1445" s="299">
        <v>67</v>
      </c>
      <c r="R1445" s="305">
        <f t="shared" si="157"/>
        <v>76</v>
      </c>
      <c r="S1445" s="299">
        <v>77</v>
      </c>
      <c r="T1445" s="305">
        <v>70</v>
      </c>
      <c r="U1445" s="309">
        <f t="shared" si="158"/>
        <v>7</v>
      </c>
      <c r="V1445" s="317">
        <f t="shared" si="159"/>
        <v>73.5</v>
      </c>
      <c r="W1445" s="309">
        <f t="shared" si="160"/>
        <v>2.5</v>
      </c>
      <c r="X1445" s="319" t="s">
        <v>1534</v>
      </c>
      <c r="Y1445" s="319" t="s">
        <v>1540</v>
      </c>
      <c r="Z1445" s="319" t="s">
        <v>1541</v>
      </c>
      <c r="AA1445" s="295">
        <f t="shared" si="79"/>
        <v>16.011689000000001</v>
      </c>
      <c r="AB1445" s="305">
        <v>16011689</v>
      </c>
      <c r="AC1445" s="305">
        <v>53548586</v>
      </c>
      <c r="AD1445" s="295">
        <f t="shared" ref="AD1445:AD1452" si="191">AE1445/1000000</f>
        <v>41.285013999999997</v>
      </c>
      <c r="AE1445" s="305">
        <v>41285014</v>
      </c>
      <c r="AF1445" s="302" t="s">
        <v>1537</v>
      </c>
      <c r="AG1445" s="304"/>
      <c r="AH1445" s="304"/>
      <c r="AI1445" s="307" t="s">
        <v>1542</v>
      </c>
      <c r="AJ1445" s="304"/>
    </row>
    <row r="1446" spans="1:36">
      <c r="A1446" s="357" t="s">
        <v>3331</v>
      </c>
      <c r="B1446" s="373">
        <f t="shared" si="151"/>
        <v>46.393512000000001</v>
      </c>
      <c r="C1446" s="335">
        <f t="shared" ref="C1446:C1475" si="192">SUM(J1446/(E1446*1000000))</f>
        <v>2.3196756000000001</v>
      </c>
      <c r="D1446" s="294">
        <f t="shared" si="2"/>
        <v>2.3196756000000001</v>
      </c>
      <c r="E1446" s="295">
        <v>20</v>
      </c>
      <c r="F1446" s="295">
        <f t="shared" si="74"/>
        <v>43.549095999999999</v>
      </c>
      <c r="G1446" s="297">
        <f t="shared" si="4"/>
        <v>0.9386893581154192</v>
      </c>
      <c r="H1446" s="296">
        <f t="shared" si="5"/>
        <v>2.8444159999999998</v>
      </c>
      <c r="I1446" s="362">
        <f t="shared" si="190"/>
        <v>6.1310641884580755E-2</v>
      </c>
      <c r="J1446" s="305">
        <v>46393512</v>
      </c>
      <c r="K1446" s="299">
        <v>2018</v>
      </c>
      <c r="L1446" s="300" t="s">
        <v>18</v>
      </c>
      <c r="M1446" s="345"/>
      <c r="N1446" s="345"/>
      <c r="O1446" s="345"/>
      <c r="P1446" s="345">
        <v>21</v>
      </c>
      <c r="Q1446" s="299">
        <v>32</v>
      </c>
      <c r="R1446" s="305">
        <f t="shared" si="157"/>
        <v>26.5</v>
      </c>
      <c r="S1446" s="299">
        <v>50</v>
      </c>
      <c r="T1446" s="305">
        <v>31</v>
      </c>
      <c r="U1446" s="309">
        <f t="shared" si="158"/>
        <v>19</v>
      </c>
      <c r="V1446" s="317">
        <f t="shared" si="159"/>
        <v>40.5</v>
      </c>
      <c r="W1446" s="309">
        <f t="shared" si="160"/>
        <v>-14</v>
      </c>
      <c r="X1446" s="319" t="s">
        <v>1534</v>
      </c>
      <c r="Y1446" s="319" t="s">
        <v>1535</v>
      </c>
      <c r="Z1446" s="319" t="s">
        <v>1547</v>
      </c>
      <c r="AA1446" s="295">
        <f t="shared" si="79"/>
        <v>17.170707</v>
      </c>
      <c r="AB1446" s="305">
        <v>17170707</v>
      </c>
      <c r="AC1446" s="305">
        <v>43549096</v>
      </c>
      <c r="AD1446" s="295">
        <f t="shared" si="191"/>
        <v>2.8444159999999998</v>
      </c>
      <c r="AE1446" s="315">
        <f t="shared" ref="AE1446:AE1447" si="193">J1446-AC1446</f>
        <v>2844416</v>
      </c>
      <c r="AF1446" s="362">
        <f t="shared" ref="AF1446:AF1475" si="194">SUM(AA1446/E1446)</f>
        <v>0.85853535000000003</v>
      </c>
      <c r="AG1446" s="304"/>
      <c r="AH1446" s="304"/>
      <c r="AI1446" s="307" t="s">
        <v>3332</v>
      </c>
      <c r="AJ1446" s="304"/>
    </row>
    <row r="1447" spans="1:36">
      <c r="A1447" s="370" t="s">
        <v>2333</v>
      </c>
      <c r="B1447" s="373">
        <f t="shared" si="151"/>
        <v>93.674785999999997</v>
      </c>
      <c r="C1447" s="335">
        <f t="shared" si="192"/>
        <v>4.4607040952380954</v>
      </c>
      <c r="D1447" s="294">
        <f t="shared" si="2"/>
        <v>4.4607040952380954</v>
      </c>
      <c r="E1447" s="295">
        <v>21</v>
      </c>
      <c r="F1447" s="295">
        <f t="shared" si="74"/>
        <v>59.839514999999999</v>
      </c>
      <c r="G1447" s="297">
        <f t="shared" si="4"/>
        <v>0.63880065869592695</v>
      </c>
      <c r="H1447" s="296">
        <f t="shared" si="5"/>
        <v>33.835270999999999</v>
      </c>
      <c r="I1447" s="362">
        <f t="shared" si="190"/>
        <v>0.361199341304073</v>
      </c>
      <c r="J1447" s="305">
        <v>93674786</v>
      </c>
      <c r="K1447" s="299">
        <v>2018</v>
      </c>
      <c r="L1447" s="300" t="s">
        <v>18</v>
      </c>
      <c r="M1447" s="345"/>
      <c r="N1447" s="345"/>
      <c r="O1447" s="345"/>
      <c r="P1447" s="345">
        <v>83</v>
      </c>
      <c r="Q1447" s="299">
        <v>69</v>
      </c>
      <c r="R1447" s="305">
        <f t="shared" si="157"/>
        <v>76</v>
      </c>
      <c r="S1447" s="299">
        <v>50</v>
      </c>
      <c r="T1447" s="305">
        <v>62</v>
      </c>
      <c r="U1447" s="309">
        <f t="shared" si="158"/>
        <v>-12</v>
      </c>
      <c r="V1447" s="317">
        <f t="shared" si="159"/>
        <v>56</v>
      </c>
      <c r="W1447" s="309">
        <f t="shared" si="160"/>
        <v>20</v>
      </c>
      <c r="X1447" s="348" t="s">
        <v>1565</v>
      </c>
      <c r="Y1447" s="348" t="s">
        <v>1565</v>
      </c>
      <c r="Z1447" s="319" t="s">
        <v>1547</v>
      </c>
      <c r="AA1447" s="295">
        <f t="shared" si="79"/>
        <v>20.556349999999998</v>
      </c>
      <c r="AB1447" s="305">
        <v>20556350</v>
      </c>
      <c r="AC1447" s="305">
        <v>59839515</v>
      </c>
      <c r="AD1447" s="295">
        <f t="shared" si="191"/>
        <v>33.835270999999999</v>
      </c>
      <c r="AE1447" s="315">
        <f t="shared" si="193"/>
        <v>33835271</v>
      </c>
      <c r="AF1447" s="362">
        <f t="shared" si="194"/>
        <v>0.97887380952380942</v>
      </c>
      <c r="AG1447" s="304"/>
      <c r="AH1447" s="304"/>
      <c r="AI1447" s="307" t="s">
        <v>2334</v>
      </c>
      <c r="AJ1447" s="304"/>
    </row>
    <row r="1448" spans="1:36">
      <c r="A1448" s="356" t="s">
        <v>1141</v>
      </c>
      <c r="B1448" s="315">
        <f t="shared" si="151"/>
        <v>365.550119</v>
      </c>
      <c r="C1448" s="335">
        <f t="shared" si="192"/>
        <v>16.615914499999999</v>
      </c>
      <c r="D1448" s="294">
        <f t="shared" si="2"/>
        <v>16.615914499999999</v>
      </c>
      <c r="E1448" s="295">
        <v>22</v>
      </c>
      <c r="F1448" s="295">
        <f t="shared" si="74"/>
        <v>117.450119</v>
      </c>
      <c r="G1448" s="297">
        <f t="shared" si="4"/>
        <v>0.32129689718415877</v>
      </c>
      <c r="H1448" s="296">
        <f t="shared" si="5"/>
        <v>248.1</v>
      </c>
      <c r="I1448" s="362">
        <f t="shared" si="190"/>
        <v>0.67870310281584123</v>
      </c>
      <c r="J1448" s="305">
        <v>365550119</v>
      </c>
      <c r="K1448" s="299">
        <v>2018</v>
      </c>
      <c r="L1448" s="300" t="s">
        <v>18</v>
      </c>
      <c r="M1448" s="345"/>
      <c r="N1448" s="345"/>
      <c r="O1448" s="345"/>
      <c r="P1448" s="345">
        <v>26</v>
      </c>
      <c r="Q1448" s="299">
        <v>46</v>
      </c>
      <c r="R1448" s="305">
        <f t="shared" si="157"/>
        <v>36</v>
      </c>
      <c r="S1448" s="299">
        <v>38</v>
      </c>
      <c r="T1448" s="305">
        <v>56</v>
      </c>
      <c r="U1448" s="309">
        <f t="shared" si="158"/>
        <v>-18</v>
      </c>
      <c r="V1448" s="317">
        <f t="shared" si="159"/>
        <v>47</v>
      </c>
      <c r="W1448" s="309">
        <f t="shared" si="160"/>
        <v>-11</v>
      </c>
      <c r="X1448" s="319" t="s">
        <v>1432</v>
      </c>
      <c r="Y1448" s="319" t="s">
        <v>1432</v>
      </c>
      <c r="Z1448" s="319" t="s">
        <v>1557</v>
      </c>
      <c r="AA1448" s="295">
        <f t="shared" si="79"/>
        <v>53.807378999999997</v>
      </c>
      <c r="AB1448" s="305">
        <v>53807379</v>
      </c>
      <c r="AC1448" s="305">
        <v>117450119</v>
      </c>
      <c r="AD1448" s="295">
        <f t="shared" si="191"/>
        <v>248.1</v>
      </c>
      <c r="AE1448" s="305">
        <v>248100000</v>
      </c>
      <c r="AF1448" s="362">
        <f t="shared" si="194"/>
        <v>2.4457899545454542</v>
      </c>
      <c r="AG1448" s="304"/>
      <c r="AH1448" s="304"/>
      <c r="AI1448" s="307" t="s">
        <v>1687</v>
      </c>
      <c r="AJ1448" s="304"/>
    </row>
    <row r="1449" spans="1:36">
      <c r="A1449" s="357" t="s">
        <v>323</v>
      </c>
      <c r="B1449" s="373">
        <f t="shared" si="151"/>
        <v>35.413128</v>
      </c>
      <c r="C1449" s="335">
        <f t="shared" si="192"/>
        <v>1.5397012173913043</v>
      </c>
      <c r="D1449" s="294">
        <f t="shared" si="2"/>
        <v>1.5397012173913043</v>
      </c>
      <c r="E1449" s="295">
        <v>23</v>
      </c>
      <c r="F1449" s="295">
        <f t="shared" si="74"/>
        <v>35.252256000000003</v>
      </c>
      <c r="G1449" s="297">
        <f t="shared" si="4"/>
        <v>0.99545727787728899</v>
      </c>
      <c r="H1449" s="296">
        <f t="shared" si="5"/>
        <v>0.16087200000000001</v>
      </c>
      <c r="I1449" s="362">
        <f t="shared" si="190"/>
        <v>4.5427221227111033E-3</v>
      </c>
      <c r="J1449" s="305">
        <v>35413128</v>
      </c>
      <c r="K1449" s="299">
        <v>2018</v>
      </c>
      <c r="L1449" s="300" t="s">
        <v>18</v>
      </c>
      <c r="M1449" s="345"/>
      <c r="N1449" s="345"/>
      <c r="O1449" s="345"/>
      <c r="P1449" s="345">
        <v>81</v>
      </c>
      <c r="Q1449" s="299">
        <v>70</v>
      </c>
      <c r="R1449" s="305">
        <f t="shared" si="157"/>
        <v>75.5</v>
      </c>
      <c r="S1449" s="299">
        <v>94</v>
      </c>
      <c r="T1449" s="305">
        <v>76</v>
      </c>
      <c r="U1449" s="309">
        <f t="shared" si="158"/>
        <v>18</v>
      </c>
      <c r="V1449" s="317">
        <f t="shared" si="159"/>
        <v>85</v>
      </c>
      <c r="W1449" s="309">
        <f t="shared" si="160"/>
        <v>-9.5</v>
      </c>
      <c r="X1449" s="319" t="s">
        <v>1565</v>
      </c>
      <c r="Y1449" s="319" t="s">
        <v>2803</v>
      </c>
      <c r="Z1449" s="319" t="s">
        <v>1536</v>
      </c>
      <c r="AA1449" s="295">
        <f t="shared" si="79"/>
        <v>5.5015200000000002</v>
      </c>
      <c r="AB1449" s="305">
        <v>5501520</v>
      </c>
      <c r="AC1449" s="305">
        <v>35252256</v>
      </c>
      <c r="AD1449" s="295">
        <f t="shared" si="191"/>
        <v>0.16087199999999999</v>
      </c>
      <c r="AE1449" s="305">
        <v>160872</v>
      </c>
      <c r="AF1449" s="362">
        <f t="shared" si="194"/>
        <v>0.23919652173913045</v>
      </c>
      <c r="AG1449" s="304"/>
      <c r="AH1449" s="304"/>
      <c r="AI1449" s="313" t="s">
        <v>1537</v>
      </c>
      <c r="AJ1449" s="304"/>
    </row>
    <row r="1450" spans="1:36">
      <c r="A1450" s="357" t="s">
        <v>4050</v>
      </c>
      <c r="B1450" s="373">
        <f t="shared" si="151"/>
        <v>32.200758999999998</v>
      </c>
      <c r="C1450" s="335">
        <f t="shared" si="192"/>
        <v>1.4000330000000001</v>
      </c>
      <c r="D1450" s="294">
        <f t="shared" si="2"/>
        <v>1.4000330000000001</v>
      </c>
      <c r="E1450" s="295">
        <v>23</v>
      </c>
      <c r="F1450" s="295">
        <f t="shared" si="74"/>
        <v>29.683391</v>
      </c>
      <c r="G1450" s="297">
        <f t="shared" si="4"/>
        <v>0.92182271231557</v>
      </c>
      <c r="H1450" s="296">
        <f t="shared" si="5"/>
        <v>2.5173679999999998</v>
      </c>
      <c r="I1450" s="362">
        <f t="shared" si="190"/>
        <v>7.8177287684430052E-2</v>
      </c>
      <c r="J1450" s="305">
        <v>32200759</v>
      </c>
      <c r="K1450" s="299">
        <v>2018</v>
      </c>
      <c r="L1450" s="300" t="s">
        <v>18</v>
      </c>
      <c r="M1450" s="345"/>
      <c r="N1450" s="345"/>
      <c r="O1450" s="345"/>
      <c r="P1450" s="345">
        <v>97</v>
      </c>
      <c r="Q1450" s="299">
        <v>82</v>
      </c>
      <c r="R1450" s="305">
        <f t="shared" si="157"/>
        <v>89.5</v>
      </c>
      <c r="S1450" s="299">
        <v>78</v>
      </c>
      <c r="T1450" s="305">
        <v>66</v>
      </c>
      <c r="U1450" s="309">
        <f t="shared" si="158"/>
        <v>12</v>
      </c>
      <c r="V1450" s="317">
        <f t="shared" si="159"/>
        <v>72</v>
      </c>
      <c r="W1450" s="309">
        <f t="shared" si="160"/>
        <v>17.5</v>
      </c>
      <c r="X1450" s="319" t="s">
        <v>3720</v>
      </c>
      <c r="Y1450" s="319" t="s">
        <v>3856</v>
      </c>
      <c r="Z1450" s="319" t="s">
        <v>1541</v>
      </c>
      <c r="AA1450" s="295">
        <f t="shared" si="79"/>
        <v>7.6021080000000003</v>
      </c>
      <c r="AB1450" s="305">
        <v>7602108</v>
      </c>
      <c r="AC1450" s="305">
        <v>29683391</v>
      </c>
      <c r="AD1450" s="295">
        <f t="shared" si="191"/>
        <v>2.5173679999999998</v>
      </c>
      <c r="AE1450" s="305">
        <v>2517368</v>
      </c>
      <c r="AF1450" s="362">
        <f t="shared" si="194"/>
        <v>0.33052643478260874</v>
      </c>
      <c r="AG1450" s="304"/>
      <c r="AH1450" s="304"/>
      <c r="AI1450" s="307" t="s">
        <v>4051</v>
      </c>
      <c r="AJ1450" s="304"/>
    </row>
    <row r="1451" spans="1:36">
      <c r="A1451" s="357" t="s">
        <v>4570</v>
      </c>
      <c r="B1451" s="373">
        <f t="shared" si="151"/>
        <v>17.612099000000001</v>
      </c>
      <c r="C1451" s="335">
        <f t="shared" si="192"/>
        <v>0.73383745833333336</v>
      </c>
      <c r="D1451" s="294">
        <f t="shared" si="2"/>
        <v>0.73383745833333336</v>
      </c>
      <c r="E1451" s="295">
        <v>24</v>
      </c>
      <c r="F1451" s="295">
        <f t="shared" si="74"/>
        <v>17.612099000000001</v>
      </c>
      <c r="G1451" s="297">
        <f t="shared" si="4"/>
        <v>1</v>
      </c>
      <c r="H1451" s="296">
        <f t="shared" si="5"/>
        <v>0</v>
      </c>
      <c r="I1451" s="362">
        <f t="shared" si="190"/>
        <v>0</v>
      </c>
      <c r="J1451" s="305">
        <v>17612099</v>
      </c>
      <c r="K1451" s="299">
        <v>2018</v>
      </c>
      <c r="L1451" s="300" t="s">
        <v>18</v>
      </c>
      <c r="M1451" s="345"/>
      <c r="N1451" s="345"/>
      <c r="O1451" s="345"/>
      <c r="P1451" s="345">
        <v>60</v>
      </c>
      <c r="Q1451" s="299">
        <v>58</v>
      </c>
      <c r="R1451" s="305">
        <f t="shared" si="157"/>
        <v>59</v>
      </c>
      <c r="S1451" s="299">
        <v>66</v>
      </c>
      <c r="T1451" s="305">
        <v>69</v>
      </c>
      <c r="U1451" s="309">
        <f t="shared" si="158"/>
        <v>-3</v>
      </c>
      <c r="V1451" s="317">
        <f t="shared" si="159"/>
        <v>67.5</v>
      </c>
      <c r="W1451" s="309">
        <f t="shared" si="160"/>
        <v>-8.5</v>
      </c>
      <c r="X1451" s="319" t="s">
        <v>1534</v>
      </c>
      <c r="Y1451" s="319" t="s">
        <v>1540</v>
      </c>
      <c r="Z1451" s="319" t="s">
        <v>1536</v>
      </c>
      <c r="AA1451" s="295">
        <f t="shared" si="79"/>
        <v>6.0227579999999996</v>
      </c>
      <c r="AB1451" s="305">
        <v>6022758</v>
      </c>
      <c r="AC1451" s="305">
        <v>17612099</v>
      </c>
      <c r="AD1451" s="295">
        <f t="shared" si="191"/>
        <v>0</v>
      </c>
      <c r="AE1451" s="305">
        <v>0</v>
      </c>
      <c r="AF1451" s="362">
        <f t="shared" si="194"/>
        <v>0.25094824999999998</v>
      </c>
      <c r="AG1451" s="304"/>
      <c r="AH1451" s="304"/>
      <c r="AI1451" s="307" t="s">
        <v>4571</v>
      </c>
      <c r="AJ1451" s="304"/>
    </row>
    <row r="1452" spans="1:36">
      <c r="A1452" s="357" t="s">
        <v>3524</v>
      </c>
      <c r="B1452" s="373">
        <f t="shared" si="151"/>
        <v>51.818722999999999</v>
      </c>
      <c r="C1452" s="335">
        <f t="shared" si="192"/>
        <v>2.07274892</v>
      </c>
      <c r="D1452" s="294">
        <f t="shared" si="2"/>
        <v>2.07274892</v>
      </c>
      <c r="E1452" s="295">
        <v>25</v>
      </c>
      <c r="F1452" s="295">
        <f t="shared" si="74"/>
        <v>35.418723</v>
      </c>
      <c r="G1452" s="297">
        <f t="shared" si="4"/>
        <v>0.68351207728527008</v>
      </c>
      <c r="H1452" s="296">
        <f t="shared" si="5"/>
        <v>16.399999999999999</v>
      </c>
      <c r="I1452" s="362">
        <f t="shared" si="190"/>
        <v>0.31648792271472997</v>
      </c>
      <c r="J1452" s="305">
        <v>51818723</v>
      </c>
      <c r="K1452" s="299">
        <v>2018</v>
      </c>
      <c r="L1452" s="300" t="s">
        <v>18</v>
      </c>
      <c r="M1452" s="345"/>
      <c r="N1452" s="345"/>
      <c r="O1452" s="345"/>
      <c r="P1452" s="345">
        <v>12</v>
      </c>
      <c r="Q1452" s="299">
        <v>29</v>
      </c>
      <c r="R1452" s="305">
        <f t="shared" si="157"/>
        <v>20.5</v>
      </c>
      <c r="S1452" s="299">
        <v>74</v>
      </c>
      <c r="T1452" s="305">
        <v>63</v>
      </c>
      <c r="U1452" s="309">
        <f t="shared" si="158"/>
        <v>11</v>
      </c>
      <c r="V1452" s="317">
        <f t="shared" si="159"/>
        <v>68.5</v>
      </c>
      <c r="W1452" s="309">
        <f t="shared" si="160"/>
        <v>-48</v>
      </c>
      <c r="X1452" s="319" t="s">
        <v>1544</v>
      </c>
      <c r="Y1452" s="319" t="s">
        <v>3351</v>
      </c>
      <c r="Z1452" s="319" t="s">
        <v>1547</v>
      </c>
      <c r="AA1452" s="295">
        <f t="shared" si="79"/>
        <v>13.423254999999999</v>
      </c>
      <c r="AB1452" s="305">
        <v>13423255</v>
      </c>
      <c r="AC1452" s="305">
        <v>35418723</v>
      </c>
      <c r="AD1452" s="295">
        <f t="shared" si="191"/>
        <v>16.399999999999999</v>
      </c>
      <c r="AE1452" s="305">
        <v>16400000</v>
      </c>
      <c r="AF1452" s="362">
        <f t="shared" si="194"/>
        <v>0.53693020000000002</v>
      </c>
      <c r="AG1452" s="304"/>
      <c r="AH1452" s="304"/>
      <c r="AI1452" s="307" t="s">
        <v>3525</v>
      </c>
      <c r="AJ1452" s="304"/>
    </row>
    <row r="1453" spans="1:36">
      <c r="A1453" s="372" t="s">
        <v>4922</v>
      </c>
      <c r="B1453" s="373">
        <f t="shared" si="151"/>
        <v>3.0542850000000001</v>
      </c>
      <c r="C1453" s="335">
        <f t="shared" si="192"/>
        <v>0.1221714</v>
      </c>
      <c r="D1453" s="294">
        <f t="shared" si="2"/>
        <v>0.1221714</v>
      </c>
      <c r="E1453" s="295">
        <v>25</v>
      </c>
      <c r="F1453" s="295">
        <f t="shared" si="74"/>
        <v>3.0542850000000001</v>
      </c>
      <c r="G1453" s="297">
        <f t="shared" si="4"/>
        <v>1</v>
      </c>
      <c r="H1453" s="296">
        <f t="shared" si="5"/>
        <v>0</v>
      </c>
      <c r="I1453" s="317">
        <v>0</v>
      </c>
      <c r="J1453" s="305">
        <v>3054285</v>
      </c>
      <c r="K1453" s="299">
        <v>2018</v>
      </c>
      <c r="L1453" s="300" t="s">
        <v>18</v>
      </c>
      <c r="M1453" s="345"/>
      <c r="N1453" s="345"/>
      <c r="O1453" s="345"/>
      <c r="P1453" s="345">
        <v>84</v>
      </c>
      <c r="Q1453" s="299">
        <v>57</v>
      </c>
      <c r="R1453" s="305">
        <f t="shared" si="157"/>
        <v>70.5</v>
      </c>
      <c r="S1453" s="299">
        <v>97</v>
      </c>
      <c r="T1453" s="305">
        <v>79</v>
      </c>
      <c r="U1453" s="309">
        <f t="shared" si="158"/>
        <v>18</v>
      </c>
      <c r="V1453" s="317">
        <f t="shared" si="159"/>
        <v>88</v>
      </c>
      <c r="W1453" s="309">
        <f t="shared" si="160"/>
        <v>-17.5</v>
      </c>
      <c r="X1453" s="348" t="s">
        <v>1608</v>
      </c>
      <c r="Y1453" s="348" t="s">
        <v>1608</v>
      </c>
      <c r="Z1453" s="319" t="s">
        <v>1536</v>
      </c>
      <c r="AA1453" s="295">
        <f t="shared" si="79"/>
        <v>1.1644030000000001</v>
      </c>
      <c r="AB1453" s="305">
        <v>1164403</v>
      </c>
      <c r="AC1453" s="305">
        <v>3054285</v>
      </c>
      <c r="AD1453" s="295">
        <v>0</v>
      </c>
      <c r="AE1453" s="315">
        <v>0</v>
      </c>
      <c r="AF1453" s="362">
        <f t="shared" si="194"/>
        <v>4.6576120000000006E-2</v>
      </c>
      <c r="AG1453" s="304"/>
      <c r="AH1453" s="304"/>
      <c r="AI1453" s="307" t="s">
        <v>4923</v>
      </c>
      <c r="AJ1453" s="304"/>
    </row>
    <row r="1454" spans="1:36">
      <c r="A1454" s="372" t="s">
        <v>3046</v>
      </c>
      <c r="B1454" s="373">
        <f t="shared" si="151"/>
        <v>77.242255</v>
      </c>
      <c r="C1454" s="335">
        <f t="shared" si="192"/>
        <v>2.7586519642857144</v>
      </c>
      <c r="D1454" s="294">
        <f t="shared" si="2"/>
        <v>2.7586519642857144</v>
      </c>
      <c r="E1454" s="295">
        <v>28</v>
      </c>
      <c r="F1454" s="295">
        <f t="shared" si="74"/>
        <v>54.435837999999997</v>
      </c>
      <c r="G1454" s="297">
        <f t="shared" si="4"/>
        <v>0.70474169869846492</v>
      </c>
      <c r="H1454" s="296">
        <f t="shared" si="5"/>
        <v>22.806417</v>
      </c>
      <c r="I1454" s="362">
        <f t="shared" ref="I1454:I1461" si="195">(AE1454/J1454)</f>
        <v>0.29525830130153502</v>
      </c>
      <c r="J1454" s="305">
        <v>77242255</v>
      </c>
      <c r="K1454" s="299">
        <v>2018</v>
      </c>
      <c r="L1454" s="300" t="s">
        <v>18</v>
      </c>
      <c r="M1454" s="345"/>
      <c r="N1454" s="345"/>
      <c r="O1454" s="345"/>
      <c r="P1454" s="345">
        <v>54</v>
      </c>
      <c r="Q1454" s="299">
        <v>56</v>
      </c>
      <c r="R1454" s="305">
        <f t="shared" si="157"/>
        <v>55</v>
      </c>
      <c r="S1454" s="299">
        <v>57</v>
      </c>
      <c r="T1454" s="305">
        <v>64</v>
      </c>
      <c r="U1454" s="309">
        <f t="shared" si="158"/>
        <v>-7</v>
      </c>
      <c r="V1454" s="317">
        <f t="shared" si="159"/>
        <v>60.5</v>
      </c>
      <c r="W1454" s="309">
        <f t="shared" si="160"/>
        <v>-5.5</v>
      </c>
      <c r="X1454" s="348" t="s">
        <v>1565</v>
      </c>
      <c r="Y1454" s="348" t="s">
        <v>1565</v>
      </c>
      <c r="Z1454" s="319" t="s">
        <v>1536</v>
      </c>
      <c r="AA1454" s="295">
        <f t="shared" si="79"/>
        <v>14.947395999999999</v>
      </c>
      <c r="AB1454" s="305">
        <v>14947396</v>
      </c>
      <c r="AC1454" s="305">
        <v>54435838</v>
      </c>
      <c r="AD1454" s="295">
        <f t="shared" ref="AD1454:AD1461" si="196">AE1454/1000000</f>
        <v>22.806417</v>
      </c>
      <c r="AE1454" s="315">
        <f>J1454-AC1454</f>
        <v>22806417</v>
      </c>
      <c r="AF1454" s="362">
        <f t="shared" si="194"/>
        <v>0.53383557142857141</v>
      </c>
      <c r="AG1454" s="304"/>
      <c r="AH1454" s="304"/>
      <c r="AI1454" s="307" t="s">
        <v>3047</v>
      </c>
      <c r="AJ1454" s="304"/>
    </row>
    <row r="1455" spans="1:36">
      <c r="A1455" s="357" t="s">
        <v>2641</v>
      </c>
      <c r="B1455" s="373">
        <f t="shared" si="151"/>
        <v>102.870546</v>
      </c>
      <c r="C1455" s="335">
        <f t="shared" si="192"/>
        <v>3.5472602068965515</v>
      </c>
      <c r="D1455" s="294">
        <f t="shared" si="2"/>
        <v>3.5472602068965515</v>
      </c>
      <c r="E1455" s="295">
        <v>29</v>
      </c>
      <c r="F1455" s="295">
        <f t="shared" si="74"/>
        <v>77.339129999999997</v>
      </c>
      <c r="G1455" s="297">
        <f t="shared" si="4"/>
        <v>0.75181024119382034</v>
      </c>
      <c r="H1455" s="296">
        <f t="shared" si="5"/>
        <v>25.531416000000004</v>
      </c>
      <c r="I1455" s="362">
        <f t="shared" si="195"/>
        <v>0.24818975880617958</v>
      </c>
      <c r="J1455" s="305">
        <v>102870546</v>
      </c>
      <c r="K1455" s="299">
        <v>2018</v>
      </c>
      <c r="L1455" s="300" t="s">
        <v>18</v>
      </c>
      <c r="M1455" s="345"/>
      <c r="N1455" s="345"/>
      <c r="O1455" s="345"/>
      <c r="P1455" s="345">
        <v>28</v>
      </c>
      <c r="Q1455" s="299">
        <v>43</v>
      </c>
      <c r="R1455" s="305">
        <f t="shared" si="157"/>
        <v>35.5</v>
      </c>
      <c r="S1455" s="299">
        <v>43</v>
      </c>
      <c r="T1455" s="305">
        <v>54</v>
      </c>
      <c r="U1455" s="309">
        <f t="shared" si="158"/>
        <v>-11</v>
      </c>
      <c r="V1455" s="317">
        <f t="shared" si="159"/>
        <v>48.5</v>
      </c>
      <c r="W1455" s="309">
        <f t="shared" si="160"/>
        <v>-13</v>
      </c>
      <c r="X1455" s="319" t="s">
        <v>1565</v>
      </c>
      <c r="Y1455" s="319" t="s">
        <v>1565</v>
      </c>
      <c r="Z1455" s="319" t="s">
        <v>1547</v>
      </c>
      <c r="AA1455" s="295">
        <f t="shared" si="79"/>
        <v>27.257615000000001</v>
      </c>
      <c r="AB1455" s="305">
        <v>27257615</v>
      </c>
      <c r="AC1455" s="305">
        <v>77339130</v>
      </c>
      <c r="AD1455" s="295">
        <f t="shared" si="196"/>
        <v>25.531416</v>
      </c>
      <c r="AE1455" s="305">
        <v>25531416</v>
      </c>
      <c r="AF1455" s="362">
        <f t="shared" si="194"/>
        <v>0.93991775862068971</v>
      </c>
      <c r="AG1455" s="304"/>
      <c r="AH1455" s="304"/>
      <c r="AI1455" s="307" t="s">
        <v>2642</v>
      </c>
      <c r="AJ1455" s="304"/>
    </row>
    <row r="1456" spans="1:36">
      <c r="A1456" s="357" t="s">
        <v>4519</v>
      </c>
      <c r="B1456" s="373">
        <f t="shared" si="151"/>
        <v>24.088989000000002</v>
      </c>
      <c r="C1456" s="335">
        <f t="shared" si="192"/>
        <v>0.83065479310344825</v>
      </c>
      <c r="D1456" s="294">
        <f t="shared" si="2"/>
        <v>0.83065479310344825</v>
      </c>
      <c r="E1456" s="295">
        <v>29</v>
      </c>
      <c r="F1456" s="295">
        <f t="shared" si="74"/>
        <v>24.011188000000001</v>
      </c>
      <c r="G1456" s="297">
        <f t="shared" si="4"/>
        <v>0.99677026711249683</v>
      </c>
      <c r="H1456" s="296">
        <f t="shared" si="5"/>
        <v>7.7800999999999995E-2</v>
      </c>
      <c r="I1456" s="362">
        <f t="shared" si="195"/>
        <v>3.2297328875030827E-3</v>
      </c>
      <c r="J1456" s="305">
        <v>24088989</v>
      </c>
      <c r="K1456" s="299">
        <v>2018</v>
      </c>
      <c r="L1456" s="300" t="s">
        <v>18</v>
      </c>
      <c r="M1456" s="345"/>
      <c r="N1456" s="345"/>
      <c r="O1456" s="345"/>
      <c r="P1456" s="345">
        <v>60</v>
      </c>
      <c r="Q1456" s="299">
        <v>59</v>
      </c>
      <c r="R1456" s="305">
        <f t="shared" si="157"/>
        <v>59.5</v>
      </c>
      <c r="S1456" s="299">
        <v>53</v>
      </c>
      <c r="T1456" s="305">
        <v>65</v>
      </c>
      <c r="U1456" s="309">
        <f t="shared" si="158"/>
        <v>-12</v>
      </c>
      <c r="V1456" s="317">
        <f t="shared" si="159"/>
        <v>59</v>
      </c>
      <c r="W1456" s="309">
        <f t="shared" si="160"/>
        <v>0.5</v>
      </c>
      <c r="X1456" s="319" t="s">
        <v>3720</v>
      </c>
      <c r="Y1456" s="319" t="s">
        <v>3856</v>
      </c>
      <c r="Z1456" s="319" t="s">
        <v>1536</v>
      </c>
      <c r="AA1456" s="295">
        <f t="shared" si="79"/>
        <v>8.8604310000000002</v>
      </c>
      <c r="AB1456" s="305">
        <v>8860431</v>
      </c>
      <c r="AC1456" s="305">
        <v>24011188</v>
      </c>
      <c r="AD1456" s="295">
        <f t="shared" si="196"/>
        <v>7.7800999999999995E-2</v>
      </c>
      <c r="AE1456" s="305">
        <v>77801</v>
      </c>
      <c r="AF1456" s="362">
        <f t="shared" si="194"/>
        <v>0.30553210344827586</v>
      </c>
      <c r="AG1456" s="304"/>
      <c r="AH1456" s="304"/>
      <c r="AI1456" s="307" t="s">
        <v>4520</v>
      </c>
      <c r="AJ1456" s="304"/>
    </row>
    <row r="1457" spans="1:36">
      <c r="A1457" s="372" t="s">
        <v>2926</v>
      </c>
      <c r="B1457" s="373">
        <f t="shared" si="151"/>
        <v>90.886373000000006</v>
      </c>
      <c r="C1457" s="335">
        <f t="shared" si="192"/>
        <v>3.0295457666666668</v>
      </c>
      <c r="D1457" s="294">
        <f t="shared" si="2"/>
        <v>3.0295457666666668</v>
      </c>
      <c r="E1457" s="295">
        <v>30</v>
      </c>
      <c r="F1457" s="295">
        <f t="shared" si="74"/>
        <v>79.282409999999999</v>
      </c>
      <c r="G1457" s="297">
        <f t="shared" si="4"/>
        <v>0.87232450127589523</v>
      </c>
      <c r="H1457" s="296">
        <f t="shared" si="5"/>
        <v>11.603963000000002</v>
      </c>
      <c r="I1457" s="362">
        <f t="shared" si="195"/>
        <v>0.12767549872410466</v>
      </c>
      <c r="J1457" s="305">
        <v>90886373</v>
      </c>
      <c r="K1457" s="299">
        <v>2018</v>
      </c>
      <c r="L1457" s="300" t="s">
        <v>18</v>
      </c>
      <c r="M1457" s="345"/>
      <c r="N1457" s="345"/>
      <c r="O1457" s="345"/>
      <c r="P1457" s="345">
        <v>93</v>
      </c>
      <c r="Q1457" s="299">
        <v>74</v>
      </c>
      <c r="R1457" s="305">
        <f t="shared" si="157"/>
        <v>83.5</v>
      </c>
      <c r="S1457" s="299">
        <v>89</v>
      </c>
      <c r="T1457" s="305">
        <v>71</v>
      </c>
      <c r="U1457" s="309">
        <f t="shared" si="158"/>
        <v>18</v>
      </c>
      <c r="V1457" s="317">
        <f t="shared" si="159"/>
        <v>80</v>
      </c>
      <c r="W1457" s="309">
        <f t="shared" si="160"/>
        <v>3.5</v>
      </c>
      <c r="X1457" s="348" t="s">
        <v>1565</v>
      </c>
      <c r="Y1457" s="348" t="s">
        <v>1565</v>
      </c>
      <c r="Z1457" s="319" t="s">
        <v>1541</v>
      </c>
      <c r="AA1457" s="295">
        <f t="shared" si="79"/>
        <v>26.51014</v>
      </c>
      <c r="AB1457" s="305">
        <v>26510140</v>
      </c>
      <c r="AC1457" s="305">
        <v>79282410</v>
      </c>
      <c r="AD1457" s="295">
        <f t="shared" si="196"/>
        <v>11.603963</v>
      </c>
      <c r="AE1457" s="315">
        <f t="shared" ref="AE1457:AE1461" si="197">J1457-AC1457</f>
        <v>11603963</v>
      </c>
      <c r="AF1457" s="362">
        <f t="shared" si="194"/>
        <v>0.88367133333333336</v>
      </c>
      <c r="AG1457" s="304"/>
      <c r="AH1457" s="304"/>
      <c r="AI1457" s="307" t="s">
        <v>2927</v>
      </c>
      <c r="AJ1457" s="304"/>
    </row>
    <row r="1458" spans="1:36">
      <c r="A1458" s="372" t="s">
        <v>3104</v>
      </c>
      <c r="B1458" s="373">
        <f t="shared" si="151"/>
        <v>80.509621999999993</v>
      </c>
      <c r="C1458" s="335">
        <f t="shared" si="192"/>
        <v>2.6836540666666666</v>
      </c>
      <c r="D1458" s="294">
        <f t="shared" si="2"/>
        <v>2.6836540666666666</v>
      </c>
      <c r="E1458" s="295">
        <v>30</v>
      </c>
      <c r="F1458" s="295">
        <f t="shared" si="74"/>
        <v>44.947622000000003</v>
      </c>
      <c r="G1458" s="297">
        <f t="shared" si="4"/>
        <v>0.55828882167649485</v>
      </c>
      <c r="H1458" s="296">
        <f t="shared" si="5"/>
        <v>35.561999999999998</v>
      </c>
      <c r="I1458" s="362">
        <f t="shared" si="195"/>
        <v>0.44171117832350526</v>
      </c>
      <c r="J1458" s="305">
        <v>80509622</v>
      </c>
      <c r="K1458" s="299">
        <v>2018</v>
      </c>
      <c r="L1458" s="300" t="s">
        <v>18</v>
      </c>
      <c r="M1458" s="345"/>
      <c r="N1458" s="345"/>
      <c r="O1458" s="345"/>
      <c r="P1458" s="345">
        <v>40</v>
      </c>
      <c r="Q1458" s="299">
        <v>49</v>
      </c>
      <c r="R1458" s="305">
        <f t="shared" si="157"/>
        <v>44.5</v>
      </c>
      <c r="S1458" s="299">
        <v>62</v>
      </c>
      <c r="T1458" s="305">
        <v>64</v>
      </c>
      <c r="U1458" s="309">
        <f t="shared" si="158"/>
        <v>-2</v>
      </c>
      <c r="V1458" s="317">
        <f t="shared" si="159"/>
        <v>63</v>
      </c>
      <c r="W1458" s="309">
        <f t="shared" si="160"/>
        <v>-18.5</v>
      </c>
      <c r="X1458" s="348" t="s">
        <v>1544</v>
      </c>
      <c r="Y1458" s="348" t="s">
        <v>1544</v>
      </c>
      <c r="Z1458" s="319" t="s">
        <v>1547</v>
      </c>
      <c r="AA1458" s="295">
        <f t="shared" si="79"/>
        <v>15.206108</v>
      </c>
      <c r="AB1458" s="305">
        <v>15206108</v>
      </c>
      <c r="AC1458" s="305">
        <v>44947622</v>
      </c>
      <c r="AD1458" s="295">
        <f t="shared" si="196"/>
        <v>35.561999999999998</v>
      </c>
      <c r="AE1458" s="315">
        <f t="shared" si="197"/>
        <v>35562000</v>
      </c>
      <c r="AF1458" s="362">
        <f t="shared" si="194"/>
        <v>0.50687026666666668</v>
      </c>
      <c r="AG1458" s="304"/>
      <c r="AH1458" s="304"/>
      <c r="AI1458" s="307" t="s">
        <v>3105</v>
      </c>
      <c r="AJ1458" s="304"/>
    </row>
    <row r="1459" spans="1:36">
      <c r="A1459" s="372" t="s">
        <v>3432</v>
      </c>
      <c r="B1459" s="373">
        <f t="shared" si="151"/>
        <v>65.656060999999994</v>
      </c>
      <c r="C1459" s="335">
        <f t="shared" si="192"/>
        <v>2.1885353666666667</v>
      </c>
      <c r="D1459" s="294">
        <f t="shared" si="2"/>
        <v>2.1885353666666667</v>
      </c>
      <c r="E1459" s="295">
        <v>30</v>
      </c>
      <c r="F1459" s="295">
        <f t="shared" si="74"/>
        <v>52.856060999999997</v>
      </c>
      <c r="G1459" s="297">
        <f t="shared" si="4"/>
        <v>0.80504465535938874</v>
      </c>
      <c r="H1459" s="296">
        <f t="shared" si="5"/>
        <v>12.799999999999999</v>
      </c>
      <c r="I1459" s="362">
        <f t="shared" si="195"/>
        <v>0.19495534464061132</v>
      </c>
      <c r="J1459" s="305">
        <v>65656061</v>
      </c>
      <c r="K1459" s="299">
        <v>2018</v>
      </c>
      <c r="L1459" s="300" t="s">
        <v>18</v>
      </c>
      <c r="M1459" s="345"/>
      <c r="N1459" s="345"/>
      <c r="O1459" s="345"/>
      <c r="P1459" s="345">
        <v>38</v>
      </c>
      <c r="Q1459" s="299">
        <v>46</v>
      </c>
      <c r="R1459" s="305">
        <f t="shared" si="157"/>
        <v>42</v>
      </c>
      <c r="S1459" s="299">
        <v>41</v>
      </c>
      <c r="T1459" s="305">
        <v>46</v>
      </c>
      <c r="U1459" s="309">
        <f t="shared" si="158"/>
        <v>-5</v>
      </c>
      <c r="V1459" s="317">
        <f t="shared" si="159"/>
        <v>43.5</v>
      </c>
      <c r="W1459" s="309">
        <f t="shared" si="160"/>
        <v>-1.5</v>
      </c>
      <c r="X1459" s="348" t="s">
        <v>1565</v>
      </c>
      <c r="Y1459" s="348" t="s">
        <v>1565</v>
      </c>
      <c r="Z1459" s="319" t="s">
        <v>1547</v>
      </c>
      <c r="AA1459" s="295">
        <f t="shared" si="79"/>
        <v>17.886075000000002</v>
      </c>
      <c r="AB1459" s="305">
        <v>17886075</v>
      </c>
      <c r="AC1459" s="305">
        <v>52856061</v>
      </c>
      <c r="AD1459" s="295">
        <f t="shared" si="196"/>
        <v>12.8</v>
      </c>
      <c r="AE1459" s="315">
        <f t="shared" si="197"/>
        <v>12800000</v>
      </c>
      <c r="AF1459" s="362">
        <f t="shared" si="194"/>
        <v>0.59620250000000008</v>
      </c>
      <c r="AG1459" s="304"/>
      <c r="AH1459" s="304"/>
      <c r="AI1459" s="307" t="s">
        <v>3433</v>
      </c>
      <c r="AJ1459" s="304"/>
    </row>
    <row r="1460" spans="1:36">
      <c r="A1460" s="357" t="s">
        <v>3596</v>
      </c>
      <c r="B1460" s="373">
        <f t="shared" si="151"/>
        <v>59.284014999999997</v>
      </c>
      <c r="C1460" s="335">
        <f t="shared" si="192"/>
        <v>1.9761338333333334</v>
      </c>
      <c r="D1460" s="294">
        <f t="shared" si="2"/>
        <v>1.9761338333333334</v>
      </c>
      <c r="E1460" s="295">
        <v>30</v>
      </c>
      <c r="F1460" s="295">
        <f t="shared" si="74"/>
        <v>28.780743999999999</v>
      </c>
      <c r="G1460" s="297">
        <f t="shared" si="4"/>
        <v>0.48547224745152634</v>
      </c>
      <c r="H1460" s="296">
        <f t="shared" si="5"/>
        <v>30.503270999999994</v>
      </c>
      <c r="I1460" s="362">
        <f t="shared" si="195"/>
        <v>0.5145277525484736</v>
      </c>
      <c r="J1460" s="305">
        <v>59284015</v>
      </c>
      <c r="K1460" s="299">
        <v>2018</v>
      </c>
      <c r="L1460" s="300" t="s">
        <v>18</v>
      </c>
      <c r="M1460" s="345"/>
      <c r="N1460" s="345"/>
      <c r="O1460" s="345"/>
      <c r="P1460" s="345">
        <v>82</v>
      </c>
      <c r="Q1460" s="299">
        <v>71</v>
      </c>
      <c r="R1460" s="305">
        <f t="shared" si="157"/>
        <v>76.5</v>
      </c>
      <c r="S1460" s="299">
        <v>84</v>
      </c>
      <c r="T1460" s="305">
        <v>74</v>
      </c>
      <c r="U1460" s="309">
        <f t="shared" si="158"/>
        <v>10</v>
      </c>
      <c r="V1460" s="317">
        <f t="shared" si="159"/>
        <v>79</v>
      </c>
      <c r="W1460" s="309">
        <f t="shared" si="160"/>
        <v>-2.5</v>
      </c>
      <c r="X1460" s="319" t="s">
        <v>1554</v>
      </c>
      <c r="Y1460" s="319" t="s">
        <v>1554</v>
      </c>
      <c r="Z1460" s="319" t="s">
        <v>1541</v>
      </c>
      <c r="AA1460" s="295">
        <f t="shared" si="79"/>
        <v>6.8565779999999998</v>
      </c>
      <c r="AB1460" s="305">
        <v>6856578</v>
      </c>
      <c r="AC1460" s="305">
        <v>28780744</v>
      </c>
      <c r="AD1460" s="295">
        <f t="shared" si="196"/>
        <v>30.503271000000002</v>
      </c>
      <c r="AE1460" s="315">
        <f t="shared" si="197"/>
        <v>30503271</v>
      </c>
      <c r="AF1460" s="362">
        <f t="shared" si="194"/>
        <v>0.22855259999999999</v>
      </c>
      <c r="AG1460" s="304"/>
      <c r="AH1460" s="304"/>
      <c r="AI1460" s="307" t="s">
        <v>3597</v>
      </c>
      <c r="AJ1460" s="304"/>
    </row>
    <row r="1461" spans="1:36">
      <c r="A1461" s="372" t="s">
        <v>3646</v>
      </c>
      <c r="B1461" s="373">
        <f t="shared" si="151"/>
        <v>56.850957000000001</v>
      </c>
      <c r="C1461" s="335">
        <f t="shared" si="192"/>
        <v>1.8950319</v>
      </c>
      <c r="D1461" s="294">
        <f t="shared" si="2"/>
        <v>1.8950319</v>
      </c>
      <c r="E1461" s="295">
        <v>30</v>
      </c>
      <c r="F1461" s="295">
        <f t="shared" si="74"/>
        <v>36.250957</v>
      </c>
      <c r="G1461" s="297">
        <f t="shared" si="4"/>
        <v>0.6376490196989999</v>
      </c>
      <c r="H1461" s="296">
        <f t="shared" si="5"/>
        <v>20.6</v>
      </c>
      <c r="I1461" s="362">
        <f t="shared" si="195"/>
        <v>0.36235098030100005</v>
      </c>
      <c r="J1461" s="305">
        <v>56850957</v>
      </c>
      <c r="K1461" s="299">
        <v>2018</v>
      </c>
      <c r="L1461" s="300" t="s">
        <v>18</v>
      </c>
      <c r="M1461" s="345"/>
      <c r="N1461" s="345"/>
      <c r="O1461" s="345"/>
      <c r="P1461" s="345">
        <v>24</v>
      </c>
      <c r="Q1461" s="299">
        <v>45</v>
      </c>
      <c r="R1461" s="305">
        <f t="shared" si="157"/>
        <v>34.5</v>
      </c>
      <c r="S1461" s="299">
        <v>39</v>
      </c>
      <c r="T1461" s="305">
        <v>48</v>
      </c>
      <c r="U1461" s="309">
        <f t="shared" si="158"/>
        <v>-9</v>
      </c>
      <c r="V1461" s="317">
        <f t="shared" si="159"/>
        <v>43.5</v>
      </c>
      <c r="W1461" s="309">
        <f t="shared" si="160"/>
        <v>-9</v>
      </c>
      <c r="X1461" s="348" t="s">
        <v>1554</v>
      </c>
      <c r="Y1461" s="348" t="s">
        <v>1554</v>
      </c>
      <c r="Z1461" s="319" t="s">
        <v>1536</v>
      </c>
      <c r="AA1461" s="295">
        <f t="shared" si="79"/>
        <v>12.554285999999999</v>
      </c>
      <c r="AB1461" s="305">
        <v>12554286</v>
      </c>
      <c r="AC1461" s="305">
        <v>36250957</v>
      </c>
      <c r="AD1461" s="295">
        <f t="shared" si="196"/>
        <v>20.6</v>
      </c>
      <c r="AE1461" s="315">
        <f t="shared" si="197"/>
        <v>20600000</v>
      </c>
      <c r="AF1461" s="362">
        <f t="shared" si="194"/>
        <v>0.41847619999999996</v>
      </c>
      <c r="AG1461" s="304"/>
      <c r="AH1461" s="304"/>
      <c r="AI1461" s="307" t="s">
        <v>3647</v>
      </c>
      <c r="AJ1461" s="304"/>
    </row>
    <row r="1462" spans="1:36">
      <c r="A1462" s="372" t="s">
        <v>4264</v>
      </c>
      <c r="B1462" s="373">
        <f t="shared" si="151"/>
        <v>34.017028000000003</v>
      </c>
      <c r="C1462" s="335">
        <f t="shared" si="192"/>
        <v>1.1339009333333334</v>
      </c>
      <c r="D1462" s="294">
        <f t="shared" si="2"/>
        <v>1.1339009333333334</v>
      </c>
      <c r="E1462" s="295">
        <v>30</v>
      </c>
      <c r="F1462" s="295">
        <f t="shared" si="74"/>
        <v>34.017028000000003</v>
      </c>
      <c r="G1462" s="297">
        <f t="shared" si="4"/>
        <v>1</v>
      </c>
      <c r="H1462" s="296">
        <f t="shared" si="5"/>
        <v>0</v>
      </c>
      <c r="I1462" s="317">
        <v>0</v>
      </c>
      <c r="J1462" s="305">
        <v>34017028</v>
      </c>
      <c r="K1462" s="299">
        <v>2018</v>
      </c>
      <c r="L1462" s="300" t="s">
        <v>18</v>
      </c>
      <c r="M1462" s="345"/>
      <c r="N1462" s="345"/>
      <c r="O1462" s="345"/>
      <c r="P1462" s="345">
        <v>17</v>
      </c>
      <c r="Q1462" s="299">
        <v>31</v>
      </c>
      <c r="R1462" s="305">
        <f t="shared" si="157"/>
        <v>24</v>
      </c>
      <c r="S1462" s="299">
        <v>75</v>
      </c>
      <c r="T1462" s="305">
        <v>71</v>
      </c>
      <c r="U1462" s="309">
        <f t="shared" si="158"/>
        <v>4</v>
      </c>
      <c r="V1462" s="317">
        <f t="shared" si="159"/>
        <v>73</v>
      </c>
      <c r="W1462" s="309">
        <f t="shared" si="160"/>
        <v>-49</v>
      </c>
      <c r="X1462" s="348" t="s">
        <v>1544</v>
      </c>
      <c r="Y1462" s="348" t="s">
        <v>1544</v>
      </c>
      <c r="Z1462" s="304" t="s">
        <v>1574</v>
      </c>
      <c r="AA1462" s="295">
        <f t="shared" si="79"/>
        <v>13.010267000000001</v>
      </c>
      <c r="AB1462" s="305">
        <v>13010267</v>
      </c>
      <c r="AC1462" s="305">
        <v>34017028</v>
      </c>
      <c r="AD1462" s="295">
        <v>0</v>
      </c>
      <c r="AE1462" s="315">
        <v>0</v>
      </c>
      <c r="AF1462" s="362">
        <f t="shared" si="194"/>
        <v>0.43367556666666668</v>
      </c>
      <c r="AG1462" s="304"/>
      <c r="AH1462" s="304"/>
      <c r="AI1462" s="307" t="s">
        <v>4265</v>
      </c>
      <c r="AJ1462" s="304"/>
    </row>
    <row r="1463" spans="1:36">
      <c r="A1463" s="372" t="s">
        <v>3042</v>
      </c>
      <c r="B1463" s="373">
        <f t="shared" si="151"/>
        <v>88.426081999999994</v>
      </c>
      <c r="C1463" s="335">
        <f t="shared" si="192"/>
        <v>2.7633150624999998</v>
      </c>
      <c r="D1463" s="294">
        <f t="shared" si="2"/>
        <v>2.7633150624999998</v>
      </c>
      <c r="E1463" s="295">
        <v>32</v>
      </c>
      <c r="F1463" s="295">
        <f t="shared" si="74"/>
        <v>48.795600999999998</v>
      </c>
      <c r="G1463" s="297">
        <f t="shared" si="4"/>
        <v>0.5518236237131936</v>
      </c>
      <c r="H1463" s="296">
        <f t="shared" si="5"/>
        <v>39.630480999999996</v>
      </c>
      <c r="I1463" s="362">
        <f t="shared" ref="I1463:I1470" si="198">(AE1463/J1463)</f>
        <v>0.4481763762868064</v>
      </c>
      <c r="J1463" s="305">
        <v>88426082</v>
      </c>
      <c r="K1463" s="299">
        <v>2018</v>
      </c>
      <c r="L1463" s="300" t="s">
        <v>18</v>
      </c>
      <c r="M1463" s="345"/>
      <c r="N1463" s="345"/>
      <c r="O1463" s="345"/>
      <c r="P1463" s="345">
        <v>33</v>
      </c>
      <c r="Q1463" s="299">
        <v>47</v>
      </c>
      <c r="R1463" s="305">
        <f t="shared" si="157"/>
        <v>40</v>
      </c>
      <c r="S1463" s="299">
        <v>34</v>
      </c>
      <c r="T1463" s="305">
        <v>34</v>
      </c>
      <c r="U1463" s="309">
        <f t="shared" si="158"/>
        <v>0</v>
      </c>
      <c r="V1463" s="317">
        <f t="shared" si="159"/>
        <v>34</v>
      </c>
      <c r="W1463" s="309">
        <f t="shared" si="160"/>
        <v>6</v>
      </c>
      <c r="X1463" s="348" t="s">
        <v>1565</v>
      </c>
      <c r="Y1463" s="348" t="s">
        <v>1565</v>
      </c>
      <c r="Z1463" s="319" t="s">
        <v>1547</v>
      </c>
      <c r="AA1463" s="295">
        <f t="shared" si="79"/>
        <v>16.030218000000001</v>
      </c>
      <c r="AB1463" s="305">
        <v>16030218</v>
      </c>
      <c r="AC1463" s="305">
        <v>48795601</v>
      </c>
      <c r="AD1463" s="295">
        <f t="shared" ref="AD1463:AD1470" si="199">AE1463/1000000</f>
        <v>39.630481000000003</v>
      </c>
      <c r="AE1463" s="315">
        <f>J1463-AC1463</f>
        <v>39630481</v>
      </c>
      <c r="AF1463" s="362">
        <f t="shared" si="194"/>
        <v>0.50094431250000004</v>
      </c>
      <c r="AG1463" s="304"/>
      <c r="AH1463" s="304"/>
      <c r="AI1463" s="307" t="s">
        <v>3043</v>
      </c>
      <c r="AJ1463" s="304"/>
    </row>
    <row r="1464" spans="1:36">
      <c r="A1464" s="357" t="s">
        <v>4422</v>
      </c>
      <c r="B1464" s="373">
        <f t="shared" si="151"/>
        <v>31.616876999999999</v>
      </c>
      <c r="C1464" s="335">
        <f t="shared" si="192"/>
        <v>0.98802740624999996</v>
      </c>
      <c r="D1464" s="294">
        <f t="shared" si="2"/>
        <v>0.98802740624999996</v>
      </c>
      <c r="E1464" s="295">
        <v>32</v>
      </c>
      <c r="F1464" s="295">
        <f t="shared" si="74"/>
        <v>17.839115</v>
      </c>
      <c r="G1464" s="297">
        <f t="shared" si="4"/>
        <v>0.56422761172774905</v>
      </c>
      <c r="H1464" s="296">
        <f t="shared" si="5"/>
        <v>13.777761999999999</v>
      </c>
      <c r="I1464" s="362">
        <f t="shared" si="198"/>
        <v>0.4357723882722509</v>
      </c>
      <c r="J1464" s="305">
        <v>31616877</v>
      </c>
      <c r="K1464" s="299">
        <v>2018</v>
      </c>
      <c r="L1464" s="300" t="s">
        <v>18</v>
      </c>
      <c r="M1464" s="345"/>
      <c r="N1464" s="345"/>
      <c r="O1464" s="345"/>
      <c r="P1464" s="345">
        <v>74</v>
      </c>
      <c r="Q1464" s="299">
        <v>60</v>
      </c>
      <c r="R1464" s="305">
        <f t="shared" si="157"/>
        <v>67</v>
      </c>
      <c r="S1464" s="299">
        <v>75</v>
      </c>
      <c r="T1464" s="305">
        <v>74</v>
      </c>
      <c r="U1464" s="309">
        <f t="shared" si="158"/>
        <v>1</v>
      </c>
      <c r="V1464" s="317">
        <f t="shared" si="159"/>
        <v>74.5</v>
      </c>
      <c r="W1464" s="309">
        <f t="shared" si="160"/>
        <v>-7.5</v>
      </c>
      <c r="X1464" s="319" t="s">
        <v>1534</v>
      </c>
      <c r="Y1464" s="319" t="s">
        <v>1540</v>
      </c>
      <c r="Z1464" s="319" t="s">
        <v>1547</v>
      </c>
      <c r="AA1464" s="295">
        <f t="shared" si="79"/>
        <v>7.1326470000000004</v>
      </c>
      <c r="AB1464" s="305">
        <v>7132647</v>
      </c>
      <c r="AC1464" s="305">
        <v>17839115</v>
      </c>
      <c r="AD1464" s="295">
        <f t="shared" si="199"/>
        <v>13.777761999999999</v>
      </c>
      <c r="AE1464" s="305">
        <v>13777762</v>
      </c>
      <c r="AF1464" s="362">
        <f t="shared" si="194"/>
        <v>0.22289521875000001</v>
      </c>
      <c r="AG1464" s="304"/>
      <c r="AH1464" s="304"/>
      <c r="AI1464" s="307" t="s">
        <v>4423</v>
      </c>
      <c r="AJ1464" s="304"/>
    </row>
    <row r="1465" spans="1:36">
      <c r="A1465" s="372" t="s">
        <v>4335</v>
      </c>
      <c r="B1465" s="373">
        <f t="shared" si="151"/>
        <v>36.340919999999997</v>
      </c>
      <c r="C1465" s="335">
        <f t="shared" si="192"/>
        <v>1.0688505882352941</v>
      </c>
      <c r="D1465" s="294">
        <f t="shared" si="2"/>
        <v>1.0688505882352941</v>
      </c>
      <c r="E1465" s="295">
        <v>34</v>
      </c>
      <c r="F1465" s="295">
        <f t="shared" si="74"/>
        <v>12.481384</v>
      </c>
      <c r="G1465" s="297">
        <f t="shared" si="4"/>
        <v>0.34345261484849587</v>
      </c>
      <c r="H1465" s="296">
        <f t="shared" si="5"/>
        <v>23.859535999999999</v>
      </c>
      <c r="I1465" s="362">
        <f t="shared" si="198"/>
        <v>0.65654738515150413</v>
      </c>
      <c r="J1465" s="305">
        <v>36340920</v>
      </c>
      <c r="K1465" s="299">
        <v>2018</v>
      </c>
      <c r="L1465" s="300" t="s">
        <v>18</v>
      </c>
      <c r="M1465" s="345"/>
      <c r="N1465" s="345"/>
      <c r="O1465" s="345"/>
      <c r="P1465" s="345">
        <v>17</v>
      </c>
      <c r="Q1465" s="299">
        <v>39</v>
      </c>
      <c r="R1465" s="305">
        <f t="shared" si="157"/>
        <v>28</v>
      </c>
      <c r="S1465" s="299">
        <v>76</v>
      </c>
      <c r="T1465" s="305">
        <v>55</v>
      </c>
      <c r="U1465" s="309">
        <f t="shared" si="158"/>
        <v>21</v>
      </c>
      <c r="V1465" s="317">
        <f t="shared" si="159"/>
        <v>65.5</v>
      </c>
      <c r="W1465" s="309">
        <f t="shared" si="160"/>
        <v>-37.5</v>
      </c>
      <c r="X1465" s="319" t="s">
        <v>1534</v>
      </c>
      <c r="Y1465" s="319" t="s">
        <v>1535</v>
      </c>
      <c r="Z1465" s="319" t="s">
        <v>1541</v>
      </c>
      <c r="AA1465" s="295">
        <f t="shared" si="79"/>
        <v>5.8426090000000004</v>
      </c>
      <c r="AB1465" s="305">
        <v>5842609</v>
      </c>
      <c r="AC1465" s="305">
        <v>12481384</v>
      </c>
      <c r="AD1465" s="295">
        <f t="shared" si="199"/>
        <v>23.859535999999999</v>
      </c>
      <c r="AE1465" s="315">
        <f t="shared" ref="AE1465:AE1466" si="200">J1465-AC1465</f>
        <v>23859536</v>
      </c>
      <c r="AF1465" s="362">
        <f t="shared" si="194"/>
        <v>0.1718414411764706</v>
      </c>
      <c r="AG1465" s="304"/>
      <c r="AH1465" s="304"/>
      <c r="AI1465" s="307" t="s">
        <v>4336</v>
      </c>
      <c r="AJ1465" s="304"/>
    </row>
    <row r="1466" spans="1:36">
      <c r="A1466" s="372" t="s">
        <v>4693</v>
      </c>
      <c r="B1466" s="373">
        <f t="shared" si="151"/>
        <v>17.986671000000001</v>
      </c>
      <c r="C1466" s="335">
        <f t="shared" si="192"/>
        <v>0.52901973529411761</v>
      </c>
      <c r="D1466" s="294">
        <f t="shared" si="2"/>
        <v>0.52901973529411761</v>
      </c>
      <c r="E1466" s="295">
        <v>34</v>
      </c>
      <c r="F1466" s="295">
        <f t="shared" si="74"/>
        <v>17.395520999999999</v>
      </c>
      <c r="G1466" s="297">
        <f t="shared" si="4"/>
        <v>0.96713399605741368</v>
      </c>
      <c r="H1466" s="296">
        <f t="shared" si="5"/>
        <v>0.59115000000000006</v>
      </c>
      <c r="I1466" s="362">
        <f t="shared" si="198"/>
        <v>3.2866003942586153E-2</v>
      </c>
      <c r="J1466" s="305">
        <v>17986671</v>
      </c>
      <c r="K1466" s="299">
        <v>2018</v>
      </c>
      <c r="L1466" s="300" t="s">
        <v>18</v>
      </c>
      <c r="M1466" s="345"/>
      <c r="N1466" s="345"/>
      <c r="O1466" s="345"/>
      <c r="P1466" s="345">
        <v>80</v>
      </c>
      <c r="Q1466" s="299">
        <v>67</v>
      </c>
      <c r="R1466" s="305">
        <f t="shared" si="157"/>
        <v>73.5</v>
      </c>
      <c r="S1466" s="299">
        <v>70</v>
      </c>
      <c r="T1466" s="305">
        <v>74</v>
      </c>
      <c r="U1466" s="309">
        <f t="shared" si="158"/>
        <v>-4</v>
      </c>
      <c r="V1466" s="317">
        <f t="shared" si="159"/>
        <v>72</v>
      </c>
      <c r="W1466" s="309">
        <f t="shared" si="160"/>
        <v>1.5</v>
      </c>
      <c r="X1466" s="319" t="s">
        <v>1534</v>
      </c>
      <c r="Y1466" s="319" t="s">
        <v>1535</v>
      </c>
      <c r="Z1466" s="319" t="s">
        <v>1536</v>
      </c>
      <c r="AA1466" s="295">
        <f t="shared" si="79"/>
        <v>5.765854</v>
      </c>
      <c r="AB1466" s="305">
        <v>5765854</v>
      </c>
      <c r="AC1466" s="305">
        <v>17395521</v>
      </c>
      <c r="AD1466" s="295">
        <f t="shared" si="199"/>
        <v>0.59114999999999995</v>
      </c>
      <c r="AE1466" s="315">
        <f t="shared" si="200"/>
        <v>591150</v>
      </c>
      <c r="AF1466" s="362">
        <f t="shared" si="194"/>
        <v>0.16958394117647058</v>
      </c>
      <c r="AG1466" s="304"/>
      <c r="AH1466" s="304"/>
      <c r="AI1466" s="307" t="s">
        <v>4694</v>
      </c>
      <c r="AJ1466" s="304"/>
    </row>
    <row r="1467" spans="1:36">
      <c r="A1467" s="357" t="s">
        <v>3139</v>
      </c>
      <c r="B1467" s="373">
        <f t="shared" si="151"/>
        <v>92.668049999999994</v>
      </c>
      <c r="C1467" s="335">
        <f t="shared" si="192"/>
        <v>2.6476585714285714</v>
      </c>
      <c r="D1467" s="294">
        <f t="shared" si="2"/>
        <v>2.6476585714285714</v>
      </c>
      <c r="E1467" s="295">
        <v>35</v>
      </c>
      <c r="F1467" s="295">
        <f t="shared" si="74"/>
        <v>46.700633000000003</v>
      </c>
      <c r="G1467" s="297">
        <f t="shared" si="4"/>
        <v>0.5039561423813278</v>
      </c>
      <c r="H1467" s="296">
        <f t="shared" si="5"/>
        <v>45.967416999999998</v>
      </c>
      <c r="I1467" s="362">
        <f t="shared" si="198"/>
        <v>0.49604385761867226</v>
      </c>
      <c r="J1467" s="305">
        <v>92668050</v>
      </c>
      <c r="K1467" s="299">
        <v>2018</v>
      </c>
      <c r="L1467" s="300" t="s">
        <v>18</v>
      </c>
      <c r="M1467" s="345"/>
      <c r="N1467" s="345"/>
      <c r="O1467" s="345"/>
      <c r="P1467" s="345">
        <v>47</v>
      </c>
      <c r="Q1467" s="299">
        <v>53</v>
      </c>
      <c r="R1467" s="305">
        <f t="shared" si="157"/>
        <v>50</v>
      </c>
      <c r="S1467" s="299">
        <v>45</v>
      </c>
      <c r="T1467" s="305">
        <v>43</v>
      </c>
      <c r="U1467" s="309">
        <f t="shared" si="158"/>
        <v>2</v>
      </c>
      <c r="V1467" s="317">
        <f t="shared" si="159"/>
        <v>44</v>
      </c>
      <c r="W1467" s="309">
        <f t="shared" si="160"/>
        <v>6</v>
      </c>
      <c r="X1467" s="319" t="s">
        <v>1565</v>
      </c>
      <c r="Y1467" s="319" t="s">
        <v>1565</v>
      </c>
      <c r="Z1467" s="319" t="s">
        <v>1557</v>
      </c>
      <c r="AA1467" s="295">
        <f t="shared" si="79"/>
        <v>15.802225</v>
      </c>
      <c r="AB1467" s="305">
        <v>15802225</v>
      </c>
      <c r="AC1467" s="305">
        <v>46700633</v>
      </c>
      <c r="AD1467" s="295">
        <f t="shared" si="199"/>
        <v>45.967416999999998</v>
      </c>
      <c r="AE1467" s="305">
        <v>45967417</v>
      </c>
      <c r="AF1467" s="362">
        <f t="shared" si="194"/>
        <v>0.45149214285714284</v>
      </c>
      <c r="AG1467" s="304"/>
      <c r="AH1467" s="304"/>
      <c r="AI1467" s="307" t="s">
        <v>3140</v>
      </c>
      <c r="AJ1467" s="304"/>
    </row>
    <row r="1468" spans="1:36">
      <c r="A1468" s="372" t="s">
        <v>3509</v>
      </c>
      <c r="B1468" s="373">
        <f t="shared" si="151"/>
        <v>73.121806000000007</v>
      </c>
      <c r="C1468" s="335">
        <f t="shared" si="192"/>
        <v>2.0891944571428573</v>
      </c>
      <c r="D1468" s="294">
        <f t="shared" si="2"/>
        <v>2.0891944571428573</v>
      </c>
      <c r="E1468" s="295">
        <v>35</v>
      </c>
      <c r="F1468" s="295">
        <f t="shared" si="74"/>
        <v>49.931756999999998</v>
      </c>
      <c r="G1468" s="297">
        <f t="shared" si="4"/>
        <v>0.68285727242568373</v>
      </c>
      <c r="H1468" s="296">
        <f t="shared" si="5"/>
        <v>23.190049000000002</v>
      </c>
      <c r="I1468" s="362">
        <f t="shared" si="198"/>
        <v>0.31714272757431622</v>
      </c>
      <c r="J1468" s="305">
        <v>73121806</v>
      </c>
      <c r="K1468" s="299">
        <v>2018</v>
      </c>
      <c r="L1468" s="300" t="s">
        <v>18</v>
      </c>
      <c r="M1468" s="345"/>
      <c r="N1468" s="345"/>
      <c r="O1468" s="345"/>
      <c r="P1468" s="345">
        <v>63</v>
      </c>
      <c r="Q1468" s="299">
        <v>61</v>
      </c>
      <c r="R1468" s="305">
        <f t="shared" si="157"/>
        <v>62</v>
      </c>
      <c r="S1468" s="299">
        <v>67</v>
      </c>
      <c r="T1468" s="305">
        <v>70</v>
      </c>
      <c r="U1468" s="309">
        <f t="shared" si="158"/>
        <v>-3</v>
      </c>
      <c r="V1468" s="317">
        <f t="shared" si="159"/>
        <v>68.5</v>
      </c>
      <c r="W1468" s="309">
        <f t="shared" si="160"/>
        <v>-6.5</v>
      </c>
      <c r="X1468" s="348" t="s">
        <v>1544</v>
      </c>
      <c r="Y1468" s="348" t="s">
        <v>1544</v>
      </c>
      <c r="Z1468" s="319" t="s">
        <v>1557</v>
      </c>
      <c r="AA1468" s="295">
        <f t="shared" si="79"/>
        <v>19.007566000000001</v>
      </c>
      <c r="AB1468" s="305">
        <v>19007566</v>
      </c>
      <c r="AC1468" s="305">
        <v>49931757</v>
      </c>
      <c r="AD1468" s="295">
        <f t="shared" si="199"/>
        <v>23.190048999999998</v>
      </c>
      <c r="AE1468" s="315">
        <f t="shared" ref="AE1468:AE1470" si="201">J1468-AC1468</f>
        <v>23190049</v>
      </c>
      <c r="AF1468" s="362">
        <f t="shared" si="194"/>
        <v>0.54307331428571426</v>
      </c>
      <c r="AG1468" s="304"/>
      <c r="AH1468" s="304"/>
      <c r="AI1468" s="307" t="s">
        <v>3510</v>
      </c>
      <c r="AJ1468" s="304"/>
    </row>
    <row r="1469" spans="1:36">
      <c r="A1469" s="372" t="s">
        <v>3628</v>
      </c>
      <c r="B1469" s="373">
        <f t="shared" si="151"/>
        <v>67.033417</v>
      </c>
      <c r="C1469" s="335">
        <f t="shared" si="192"/>
        <v>1.9152404857142857</v>
      </c>
      <c r="D1469" s="294">
        <f t="shared" si="2"/>
        <v>1.9152404857142857</v>
      </c>
      <c r="E1469" s="295">
        <v>35</v>
      </c>
      <c r="F1469" s="295">
        <f t="shared" si="74"/>
        <v>45.500163999999998</v>
      </c>
      <c r="G1469" s="297">
        <f t="shared" si="4"/>
        <v>0.67876838204443612</v>
      </c>
      <c r="H1469" s="296">
        <f t="shared" si="5"/>
        <v>21.533253000000002</v>
      </c>
      <c r="I1469" s="362">
        <f t="shared" si="198"/>
        <v>0.32123161795556388</v>
      </c>
      <c r="J1469" s="305">
        <v>67033417</v>
      </c>
      <c r="K1469" s="299">
        <v>2018</v>
      </c>
      <c r="L1469" s="300" t="s">
        <v>18</v>
      </c>
      <c r="M1469" s="345"/>
      <c r="N1469" s="345"/>
      <c r="O1469" s="345"/>
      <c r="P1469" s="345">
        <v>53</v>
      </c>
      <c r="Q1469" s="299">
        <v>54</v>
      </c>
      <c r="R1469" s="305">
        <f t="shared" si="157"/>
        <v>53.5</v>
      </c>
      <c r="S1469" s="299">
        <v>64</v>
      </c>
      <c r="T1469" s="305">
        <v>63</v>
      </c>
      <c r="U1469" s="309">
        <f t="shared" si="158"/>
        <v>1</v>
      </c>
      <c r="V1469" s="317">
        <f t="shared" si="159"/>
        <v>63.5</v>
      </c>
      <c r="W1469" s="309">
        <f t="shared" si="160"/>
        <v>-10</v>
      </c>
      <c r="X1469" s="348" t="s">
        <v>1554</v>
      </c>
      <c r="Y1469" s="348" t="s">
        <v>1554</v>
      </c>
      <c r="Z1469" s="319" t="s">
        <v>1541</v>
      </c>
      <c r="AA1469" s="295">
        <f t="shared" si="79"/>
        <v>15.815025</v>
      </c>
      <c r="AB1469" s="305">
        <v>15815025</v>
      </c>
      <c r="AC1469" s="305">
        <v>45500164</v>
      </c>
      <c r="AD1469" s="295">
        <f t="shared" si="199"/>
        <v>21.533252999999998</v>
      </c>
      <c r="AE1469" s="315">
        <f t="shared" si="201"/>
        <v>21533253</v>
      </c>
      <c r="AF1469" s="362">
        <f t="shared" si="194"/>
        <v>0.45185785714285714</v>
      </c>
      <c r="AG1469" s="304"/>
      <c r="AH1469" s="304"/>
      <c r="AI1469" s="307" t="s">
        <v>3629</v>
      </c>
      <c r="AJ1469" s="304"/>
    </row>
    <row r="1470" spans="1:36">
      <c r="A1470" s="372" t="s">
        <v>3942</v>
      </c>
      <c r="B1470" s="373">
        <f t="shared" si="151"/>
        <v>53.345011999999997</v>
      </c>
      <c r="C1470" s="335">
        <f t="shared" si="192"/>
        <v>1.5241431999999999</v>
      </c>
      <c r="D1470" s="294">
        <f t="shared" si="2"/>
        <v>1.5241431999999999</v>
      </c>
      <c r="E1470" s="295">
        <v>35</v>
      </c>
      <c r="F1470" s="295">
        <f t="shared" si="74"/>
        <v>31.445011000000001</v>
      </c>
      <c r="G1470" s="297">
        <f t="shared" si="4"/>
        <v>0.58946487817830096</v>
      </c>
      <c r="H1470" s="296">
        <f t="shared" si="5"/>
        <v>21.900001</v>
      </c>
      <c r="I1470" s="362">
        <f t="shared" si="198"/>
        <v>0.4105351218216991</v>
      </c>
      <c r="J1470" s="305">
        <v>53345012</v>
      </c>
      <c r="K1470" s="299">
        <v>2018</v>
      </c>
      <c r="L1470" s="300" t="s">
        <v>18</v>
      </c>
      <c r="M1470" s="345"/>
      <c r="N1470" s="345"/>
      <c r="O1470" s="345"/>
      <c r="P1470" s="345">
        <v>73</v>
      </c>
      <c r="Q1470" s="299">
        <v>56</v>
      </c>
      <c r="R1470" s="305">
        <f t="shared" si="157"/>
        <v>64.5</v>
      </c>
      <c r="S1470" s="299">
        <v>67</v>
      </c>
      <c r="T1470" s="305">
        <v>63</v>
      </c>
      <c r="U1470" s="309">
        <f t="shared" si="158"/>
        <v>4</v>
      </c>
      <c r="V1470" s="317">
        <f t="shared" si="159"/>
        <v>65</v>
      </c>
      <c r="W1470" s="309">
        <f t="shared" si="160"/>
        <v>-0.5</v>
      </c>
      <c r="X1470" s="348" t="s">
        <v>1554</v>
      </c>
      <c r="Y1470" s="348" t="s">
        <v>1554</v>
      </c>
      <c r="Z1470" s="319" t="s">
        <v>1536</v>
      </c>
      <c r="AA1470" s="295">
        <f t="shared" si="79"/>
        <v>11.603039000000001</v>
      </c>
      <c r="AB1470" s="305">
        <v>11603039</v>
      </c>
      <c r="AC1470" s="305">
        <v>31445011</v>
      </c>
      <c r="AD1470" s="295">
        <f t="shared" si="199"/>
        <v>21.900001</v>
      </c>
      <c r="AE1470" s="315">
        <f t="shared" si="201"/>
        <v>21900001</v>
      </c>
      <c r="AF1470" s="362">
        <f t="shared" si="194"/>
        <v>0.33151540000000002</v>
      </c>
      <c r="AG1470" s="304"/>
      <c r="AH1470" s="304"/>
      <c r="AI1470" s="307" t="s">
        <v>3943</v>
      </c>
      <c r="AJ1470" s="304"/>
    </row>
    <row r="1471" spans="1:36">
      <c r="A1471" s="372" t="s">
        <v>4899</v>
      </c>
      <c r="B1471" s="373">
        <f t="shared" si="151"/>
        <v>6.1158239999999999</v>
      </c>
      <c r="C1471" s="335">
        <f t="shared" si="192"/>
        <v>0.17473782857142858</v>
      </c>
      <c r="D1471" s="294">
        <f t="shared" si="2"/>
        <v>0.17473782857142858</v>
      </c>
      <c r="E1471" s="295">
        <v>35</v>
      </c>
      <c r="F1471" s="295">
        <f t="shared" si="74"/>
        <v>6.1158239999999999</v>
      </c>
      <c r="G1471" s="297">
        <f t="shared" si="4"/>
        <v>1</v>
      </c>
      <c r="H1471" s="296">
        <f t="shared" si="5"/>
        <v>0</v>
      </c>
      <c r="I1471" s="317">
        <v>0</v>
      </c>
      <c r="J1471" s="305">
        <v>6115824</v>
      </c>
      <c r="K1471" s="299">
        <v>2018</v>
      </c>
      <c r="L1471" s="300" t="s">
        <v>18</v>
      </c>
      <c r="M1471" s="345"/>
      <c r="N1471" s="345"/>
      <c r="O1471" s="345"/>
      <c r="P1471" s="345">
        <v>44</v>
      </c>
      <c r="Q1471" s="299">
        <v>35</v>
      </c>
      <c r="R1471" s="305">
        <f t="shared" si="157"/>
        <v>39.5</v>
      </c>
      <c r="S1471" s="299">
        <v>25</v>
      </c>
      <c r="T1471" s="305">
        <v>43</v>
      </c>
      <c r="U1471" s="309">
        <f t="shared" si="158"/>
        <v>-18</v>
      </c>
      <c r="V1471" s="317">
        <f t="shared" si="159"/>
        <v>34</v>
      </c>
      <c r="W1471" s="309">
        <f t="shared" si="160"/>
        <v>5.5</v>
      </c>
      <c r="X1471" s="319" t="s">
        <v>1534</v>
      </c>
      <c r="Y1471" s="319" t="s">
        <v>1535</v>
      </c>
      <c r="Z1471" s="319" t="s">
        <v>1547</v>
      </c>
      <c r="AA1471" s="295">
        <f t="shared" si="79"/>
        <v>3.0243989999999998</v>
      </c>
      <c r="AB1471" s="305">
        <v>3024399</v>
      </c>
      <c r="AC1471" s="305">
        <v>6115824</v>
      </c>
      <c r="AD1471" s="295">
        <v>0</v>
      </c>
      <c r="AE1471" s="315">
        <v>0</v>
      </c>
      <c r="AF1471" s="362">
        <f t="shared" si="194"/>
        <v>8.6411399999999999E-2</v>
      </c>
      <c r="AG1471" s="304"/>
      <c r="AH1471" s="304"/>
      <c r="AI1471" s="307" t="s">
        <v>4900</v>
      </c>
      <c r="AJ1471" s="304"/>
    </row>
    <row r="1472" spans="1:36">
      <c r="A1472" s="356" t="s">
        <v>1752</v>
      </c>
      <c r="B1472" s="315">
        <f t="shared" si="151"/>
        <v>390.11086699999998</v>
      </c>
      <c r="C1472" s="335">
        <f t="shared" si="192"/>
        <v>10.836412972222222</v>
      </c>
      <c r="D1472" s="294">
        <f t="shared" si="2"/>
        <v>10.836412972222222</v>
      </c>
      <c r="E1472" s="295">
        <v>36</v>
      </c>
      <c r="F1472" s="295">
        <f t="shared" si="74"/>
        <v>202.11086700000001</v>
      </c>
      <c r="G1472" s="297">
        <f t="shared" si="4"/>
        <v>0.51808571382350144</v>
      </c>
      <c r="H1472" s="296">
        <f t="shared" si="5"/>
        <v>187.99999999999997</v>
      </c>
      <c r="I1472" s="362">
        <f t="shared" ref="I1472:I1478" si="202">(AE1472/J1472)</f>
        <v>0.48191428617649862</v>
      </c>
      <c r="J1472" s="305">
        <v>390110867</v>
      </c>
      <c r="K1472" s="299">
        <v>2018</v>
      </c>
      <c r="L1472" s="300" t="s">
        <v>18</v>
      </c>
      <c r="M1472" s="345"/>
      <c r="N1472" s="345"/>
      <c r="O1472" s="345"/>
      <c r="P1472" s="345">
        <v>90</v>
      </c>
      <c r="Q1472" s="299">
        <v>88</v>
      </c>
      <c r="R1472" s="305">
        <f t="shared" si="157"/>
        <v>89</v>
      </c>
      <c r="S1472" s="299">
        <v>81</v>
      </c>
      <c r="T1472" s="305">
        <v>86</v>
      </c>
      <c r="U1472" s="309">
        <f t="shared" si="158"/>
        <v>-5</v>
      </c>
      <c r="V1472" s="317">
        <f t="shared" si="159"/>
        <v>83.5</v>
      </c>
      <c r="W1472" s="309">
        <f t="shared" si="160"/>
        <v>5.5</v>
      </c>
      <c r="X1472" s="319" t="s">
        <v>1554</v>
      </c>
      <c r="Y1472" s="319" t="s">
        <v>1554</v>
      </c>
      <c r="Z1472" s="304" t="s">
        <v>1574</v>
      </c>
      <c r="AA1472" s="295">
        <f t="shared" si="79"/>
        <v>42.908051</v>
      </c>
      <c r="AB1472" s="305">
        <v>42908051</v>
      </c>
      <c r="AC1472" s="305">
        <v>202110867</v>
      </c>
      <c r="AD1472" s="295">
        <f t="shared" ref="AD1472:AD1478" si="203">AE1472/1000000</f>
        <v>188</v>
      </c>
      <c r="AE1472" s="305">
        <v>188000000</v>
      </c>
      <c r="AF1472" s="362">
        <f t="shared" si="194"/>
        <v>1.1918903055555556</v>
      </c>
      <c r="AG1472" s="304"/>
      <c r="AH1472" s="304"/>
      <c r="AI1472" s="313" t="s">
        <v>1537</v>
      </c>
      <c r="AJ1472" s="304"/>
    </row>
    <row r="1473" spans="1:36">
      <c r="A1473" s="372" t="s">
        <v>2830</v>
      </c>
      <c r="B1473" s="373">
        <f t="shared" si="151"/>
        <v>117.40101300000001</v>
      </c>
      <c r="C1473" s="335">
        <f t="shared" si="192"/>
        <v>3.1730003513513512</v>
      </c>
      <c r="D1473" s="294">
        <f t="shared" si="2"/>
        <v>3.1730003513513512</v>
      </c>
      <c r="E1473" s="295">
        <v>37</v>
      </c>
      <c r="F1473" s="295">
        <f t="shared" si="74"/>
        <v>69.001013</v>
      </c>
      <c r="G1473" s="297">
        <f t="shared" si="4"/>
        <v>0.58773779916192037</v>
      </c>
      <c r="H1473" s="296">
        <f t="shared" si="5"/>
        <v>48.4</v>
      </c>
      <c r="I1473" s="362">
        <f t="shared" si="202"/>
        <v>0.41226220083807963</v>
      </c>
      <c r="J1473" s="305">
        <v>117401013</v>
      </c>
      <c r="K1473" s="299">
        <v>2018</v>
      </c>
      <c r="L1473" s="300" t="s">
        <v>18</v>
      </c>
      <c r="M1473" s="345"/>
      <c r="N1473" s="345"/>
      <c r="O1473" s="345"/>
      <c r="P1473" s="345">
        <v>84</v>
      </c>
      <c r="Q1473" s="299">
        <v>66</v>
      </c>
      <c r="R1473" s="305">
        <f t="shared" si="157"/>
        <v>75</v>
      </c>
      <c r="S1473" s="299">
        <v>79</v>
      </c>
      <c r="T1473" s="305">
        <v>72</v>
      </c>
      <c r="U1473" s="309">
        <f t="shared" si="158"/>
        <v>7</v>
      </c>
      <c r="V1473" s="317">
        <f t="shared" si="159"/>
        <v>75.5</v>
      </c>
      <c r="W1473" s="309">
        <f t="shared" si="160"/>
        <v>-0.5</v>
      </c>
      <c r="X1473" s="348" t="s">
        <v>1565</v>
      </c>
      <c r="Y1473" s="348" t="s">
        <v>1565</v>
      </c>
      <c r="Z1473" s="319" t="s">
        <v>1547</v>
      </c>
      <c r="AA1473" s="295">
        <f t="shared" si="79"/>
        <v>17.005331999999999</v>
      </c>
      <c r="AB1473" s="305">
        <v>17005332</v>
      </c>
      <c r="AC1473" s="305">
        <v>69001013</v>
      </c>
      <c r="AD1473" s="295">
        <f t="shared" si="203"/>
        <v>48.4</v>
      </c>
      <c r="AE1473" s="315">
        <f>J1473-AC1473</f>
        <v>48400000</v>
      </c>
      <c r="AF1473" s="362">
        <f t="shared" si="194"/>
        <v>0.45960356756756754</v>
      </c>
      <c r="AG1473" s="304"/>
      <c r="AH1473" s="304"/>
      <c r="AI1473" s="307" t="s">
        <v>2831</v>
      </c>
      <c r="AJ1473" s="304"/>
    </row>
    <row r="1474" spans="1:36">
      <c r="A1474" s="357" t="s">
        <v>4323</v>
      </c>
      <c r="B1474" s="373">
        <f t="shared" si="151"/>
        <v>41.206054999999999</v>
      </c>
      <c r="C1474" s="335">
        <f t="shared" si="192"/>
        <v>1.0843698684210525</v>
      </c>
      <c r="D1474" s="294">
        <f t="shared" si="2"/>
        <v>1.0843698684210525</v>
      </c>
      <c r="E1474" s="295">
        <v>38</v>
      </c>
      <c r="F1474" s="295">
        <f t="shared" si="74"/>
        <v>21.704844000000001</v>
      </c>
      <c r="G1474" s="297">
        <f t="shared" si="4"/>
        <v>0.52673918917984264</v>
      </c>
      <c r="H1474" s="296">
        <f t="shared" si="5"/>
        <v>19.501210999999998</v>
      </c>
      <c r="I1474" s="362">
        <f t="shared" si="202"/>
        <v>0.47326081082015736</v>
      </c>
      <c r="J1474" s="305">
        <v>41206055</v>
      </c>
      <c r="K1474" s="299">
        <v>2018</v>
      </c>
      <c r="L1474" s="300" t="s">
        <v>18</v>
      </c>
      <c r="M1474" s="345"/>
      <c r="N1474" s="345"/>
      <c r="O1474" s="345"/>
      <c r="P1474" s="345">
        <v>81</v>
      </c>
      <c r="Q1474" s="299">
        <v>60</v>
      </c>
      <c r="R1474" s="305">
        <f t="shared" si="157"/>
        <v>70.5</v>
      </c>
      <c r="S1474" s="299">
        <v>72</v>
      </c>
      <c r="T1474" s="305">
        <v>72</v>
      </c>
      <c r="U1474" s="309">
        <f t="shared" si="158"/>
        <v>0</v>
      </c>
      <c r="V1474" s="317">
        <f t="shared" si="159"/>
        <v>72</v>
      </c>
      <c r="W1474" s="309">
        <f t="shared" si="160"/>
        <v>-1.5</v>
      </c>
      <c r="X1474" s="319" t="s">
        <v>1432</v>
      </c>
      <c r="Y1474" s="319" t="s">
        <v>1432</v>
      </c>
      <c r="Z1474" s="319" t="s">
        <v>1547</v>
      </c>
      <c r="AA1474" s="295">
        <f t="shared" si="79"/>
        <v>10.202108000000001</v>
      </c>
      <c r="AB1474" s="305">
        <v>10202108</v>
      </c>
      <c r="AC1474" s="305">
        <v>21704844</v>
      </c>
      <c r="AD1474" s="295">
        <f t="shared" si="203"/>
        <v>19.501211000000001</v>
      </c>
      <c r="AE1474" s="305">
        <v>19501211</v>
      </c>
      <c r="AF1474" s="362">
        <f t="shared" si="194"/>
        <v>0.2684765263157895</v>
      </c>
      <c r="AG1474" s="304"/>
      <c r="AH1474" s="304"/>
      <c r="AI1474" s="307" t="s">
        <v>4324</v>
      </c>
      <c r="AJ1474" s="304"/>
    </row>
    <row r="1475" spans="1:36">
      <c r="A1475" s="370" t="s">
        <v>2136</v>
      </c>
      <c r="B1475" s="373">
        <f t="shared" si="151"/>
        <v>226.877296</v>
      </c>
      <c r="C1475" s="335">
        <f t="shared" si="192"/>
        <v>5.6719324000000002</v>
      </c>
      <c r="D1475" s="294">
        <f t="shared" si="2"/>
        <v>5.6719324000000002</v>
      </c>
      <c r="E1475" s="295">
        <v>40</v>
      </c>
      <c r="F1475" s="295">
        <f t="shared" si="74"/>
        <v>40.442051999999997</v>
      </c>
      <c r="G1475" s="297">
        <f t="shared" si="4"/>
        <v>0.17825517455038778</v>
      </c>
      <c r="H1475" s="296">
        <f t="shared" si="5"/>
        <v>186.43524400000001</v>
      </c>
      <c r="I1475" s="362">
        <f t="shared" si="202"/>
        <v>0.82174482544961225</v>
      </c>
      <c r="J1475" s="305">
        <v>226877296</v>
      </c>
      <c r="K1475" s="299">
        <v>2018</v>
      </c>
      <c r="L1475" s="300" t="s">
        <v>18</v>
      </c>
      <c r="M1475" s="345"/>
      <c r="N1475" s="345"/>
      <c r="O1475" s="345"/>
      <c r="P1475" s="345">
        <v>100</v>
      </c>
      <c r="Q1475" s="299">
        <v>88</v>
      </c>
      <c r="R1475" s="305">
        <f t="shared" si="157"/>
        <v>94</v>
      </c>
      <c r="S1475" s="299">
        <v>88</v>
      </c>
      <c r="T1475" s="305">
        <v>82</v>
      </c>
      <c r="U1475" s="309">
        <f t="shared" si="158"/>
        <v>6</v>
      </c>
      <c r="V1475" s="317">
        <f t="shared" si="159"/>
        <v>85</v>
      </c>
      <c r="W1475" s="309">
        <f t="shared" si="160"/>
        <v>9</v>
      </c>
      <c r="X1475" s="348" t="s">
        <v>1608</v>
      </c>
      <c r="Y1475" s="348" t="s">
        <v>1608</v>
      </c>
      <c r="Z1475" s="319" t="s">
        <v>1557</v>
      </c>
      <c r="AA1475" s="295">
        <f t="shared" si="79"/>
        <v>11.001961</v>
      </c>
      <c r="AB1475" s="305">
        <v>11001961</v>
      </c>
      <c r="AC1475" s="305">
        <v>40442052</v>
      </c>
      <c r="AD1475" s="295">
        <f t="shared" si="203"/>
        <v>186.43524400000001</v>
      </c>
      <c r="AE1475" s="315">
        <f>J1475-AC1475</f>
        <v>186435244</v>
      </c>
      <c r="AF1475" s="362">
        <f t="shared" si="194"/>
        <v>0.275049025</v>
      </c>
      <c r="AG1475" s="304"/>
      <c r="AH1475" s="304"/>
      <c r="AI1475" s="307" t="s">
        <v>2137</v>
      </c>
      <c r="AJ1475" s="304"/>
    </row>
    <row r="1476" spans="1:36">
      <c r="A1476" s="357" t="s">
        <v>2501</v>
      </c>
      <c r="B1476" s="373">
        <f t="shared" si="151"/>
        <v>15.76746</v>
      </c>
      <c r="C1476" s="293">
        <f>SUM(B1476/E1476)</f>
        <v>0.3941865</v>
      </c>
      <c r="D1476" s="294">
        <f t="shared" si="2"/>
        <v>0.3941865</v>
      </c>
      <c r="E1476" s="295">
        <v>40</v>
      </c>
      <c r="F1476" s="295">
        <f t="shared" si="74"/>
        <v>15.76746</v>
      </c>
      <c r="G1476" s="297">
        <f t="shared" si="4"/>
        <v>1</v>
      </c>
      <c r="H1476" s="296">
        <f t="shared" si="5"/>
        <v>0</v>
      </c>
      <c r="I1476" s="362">
        <f t="shared" si="202"/>
        <v>0</v>
      </c>
      <c r="J1476" s="305">
        <v>15767460</v>
      </c>
      <c r="K1476" s="299">
        <v>2018</v>
      </c>
      <c r="L1476" s="300" t="s">
        <v>18</v>
      </c>
      <c r="M1476" s="345"/>
      <c r="N1476" s="345"/>
      <c r="O1476" s="345"/>
      <c r="P1476" s="345">
        <v>37</v>
      </c>
      <c r="Q1476" s="299">
        <v>43</v>
      </c>
      <c r="R1476" s="305">
        <f t="shared" si="157"/>
        <v>40</v>
      </c>
      <c r="S1476" s="299">
        <v>79</v>
      </c>
      <c r="T1476" s="305">
        <v>62</v>
      </c>
      <c r="U1476" s="309">
        <f t="shared" si="158"/>
        <v>17</v>
      </c>
      <c r="V1476" s="317">
        <f t="shared" si="159"/>
        <v>70.5</v>
      </c>
      <c r="W1476" s="309">
        <f t="shared" si="160"/>
        <v>-30.5</v>
      </c>
      <c r="X1476" s="319" t="s">
        <v>1544</v>
      </c>
      <c r="Y1476" s="319" t="s">
        <v>1544</v>
      </c>
      <c r="Z1476" s="319" t="s">
        <v>1541</v>
      </c>
      <c r="AA1476" s="295">
        <f t="shared" si="79"/>
        <v>6.6537769999999998</v>
      </c>
      <c r="AB1476" s="305">
        <v>6653777</v>
      </c>
      <c r="AC1476" s="305">
        <v>15767460</v>
      </c>
      <c r="AD1476" s="295">
        <f t="shared" si="203"/>
        <v>0</v>
      </c>
      <c r="AE1476" s="315">
        <v>0</v>
      </c>
      <c r="AF1476" s="302" t="s">
        <v>1537</v>
      </c>
      <c r="AG1476" s="304"/>
      <c r="AH1476" s="304"/>
      <c r="AI1476" s="307" t="s">
        <v>2502</v>
      </c>
      <c r="AJ1476" s="304"/>
    </row>
    <row r="1477" spans="1:36">
      <c r="A1477" s="372" t="s">
        <v>2936</v>
      </c>
      <c r="B1477" s="373">
        <f t="shared" si="151"/>
        <v>119.92789999999999</v>
      </c>
      <c r="C1477" s="335">
        <f t="shared" ref="C1477:C1497" si="204">SUM(J1477/(E1477*1000000))</f>
        <v>2.9981974999999998</v>
      </c>
      <c r="D1477" s="294">
        <f t="shared" si="2"/>
        <v>2.9981974999999998</v>
      </c>
      <c r="E1477" s="295">
        <v>40</v>
      </c>
      <c r="F1477" s="295">
        <f t="shared" si="74"/>
        <v>36.343857999999997</v>
      </c>
      <c r="G1477" s="297">
        <f t="shared" si="4"/>
        <v>0.30304756441161729</v>
      </c>
      <c r="H1477" s="296">
        <f t="shared" si="5"/>
        <v>83.584041999999997</v>
      </c>
      <c r="I1477" s="362">
        <f t="shared" si="202"/>
        <v>0.69695243558838271</v>
      </c>
      <c r="J1477" s="305">
        <v>119927900</v>
      </c>
      <c r="K1477" s="299">
        <v>2018</v>
      </c>
      <c r="L1477" s="300" t="s">
        <v>18</v>
      </c>
      <c r="M1477" s="345"/>
      <c r="N1477" s="345"/>
      <c r="O1477" s="345"/>
      <c r="P1477" s="345">
        <v>56</v>
      </c>
      <c r="Q1477" s="299">
        <v>56</v>
      </c>
      <c r="R1477" s="305">
        <f t="shared" si="157"/>
        <v>56</v>
      </c>
      <c r="S1477" s="299">
        <v>41</v>
      </c>
      <c r="T1477" s="305">
        <v>63</v>
      </c>
      <c r="U1477" s="309">
        <f t="shared" si="158"/>
        <v>-22</v>
      </c>
      <c r="V1477" s="317">
        <f t="shared" si="159"/>
        <v>52</v>
      </c>
      <c r="W1477" s="309">
        <f t="shared" si="160"/>
        <v>4</v>
      </c>
      <c r="X1477" s="348" t="s">
        <v>1544</v>
      </c>
      <c r="Y1477" s="348" t="s">
        <v>1544</v>
      </c>
      <c r="Z1477" s="319" t="s">
        <v>1547</v>
      </c>
      <c r="AA1477" s="295">
        <f t="shared" si="79"/>
        <v>13.701452</v>
      </c>
      <c r="AB1477" s="305">
        <v>13701452</v>
      </c>
      <c r="AC1477" s="305">
        <v>36343858</v>
      </c>
      <c r="AD1477" s="295">
        <f t="shared" si="203"/>
        <v>83.584041999999997</v>
      </c>
      <c r="AE1477" s="315">
        <f t="shared" ref="AE1477:AE1478" si="205">J1477-AC1477</f>
        <v>83584042</v>
      </c>
      <c r="AF1477" s="362">
        <f t="shared" ref="AF1477:AF1497" si="206">SUM(AA1477/E1477)</f>
        <v>0.34253630000000002</v>
      </c>
      <c r="AG1477" s="304"/>
      <c r="AH1477" s="304"/>
      <c r="AI1477" s="307" t="s">
        <v>2937</v>
      </c>
      <c r="AJ1477" s="304"/>
    </row>
    <row r="1478" spans="1:36">
      <c r="A1478" s="372" t="s">
        <v>4102</v>
      </c>
      <c r="B1478" s="373">
        <f t="shared" si="151"/>
        <v>52.532316999999999</v>
      </c>
      <c r="C1478" s="335">
        <f t="shared" si="204"/>
        <v>1.3133079249999999</v>
      </c>
      <c r="D1478" s="294">
        <f t="shared" si="2"/>
        <v>1.3133079249999999</v>
      </c>
      <c r="E1478" s="295">
        <v>40</v>
      </c>
      <c r="F1478" s="295">
        <f t="shared" si="74"/>
        <v>32.392119000000001</v>
      </c>
      <c r="G1478" s="297">
        <f t="shared" si="4"/>
        <v>0.61661317927400772</v>
      </c>
      <c r="H1478" s="296">
        <f t="shared" si="5"/>
        <v>20.140197999999998</v>
      </c>
      <c r="I1478" s="362">
        <f t="shared" si="202"/>
        <v>0.38338682072599234</v>
      </c>
      <c r="J1478" s="305">
        <v>52532317</v>
      </c>
      <c r="K1478" s="299">
        <v>2018</v>
      </c>
      <c r="L1478" s="300" t="s">
        <v>18</v>
      </c>
      <c r="M1478" s="345"/>
      <c r="N1478" s="345"/>
      <c r="O1478" s="345"/>
      <c r="P1478" s="345">
        <v>50</v>
      </c>
      <c r="Q1478" s="299">
        <v>52</v>
      </c>
      <c r="R1478" s="305">
        <f t="shared" si="157"/>
        <v>51</v>
      </c>
      <c r="S1478" s="299">
        <v>71</v>
      </c>
      <c r="T1478" s="305">
        <v>56</v>
      </c>
      <c r="U1478" s="309">
        <f t="shared" si="158"/>
        <v>15</v>
      </c>
      <c r="V1478" s="317">
        <f t="shared" si="159"/>
        <v>63.5</v>
      </c>
      <c r="W1478" s="309">
        <f t="shared" si="160"/>
        <v>-12.5</v>
      </c>
      <c r="X1478" s="348" t="s">
        <v>1565</v>
      </c>
      <c r="Y1478" s="348" t="s">
        <v>1565</v>
      </c>
      <c r="Z1478" s="319" t="s">
        <v>1547</v>
      </c>
      <c r="AA1478" s="295">
        <f t="shared" si="79"/>
        <v>12.103043</v>
      </c>
      <c r="AB1478" s="305">
        <v>12103043</v>
      </c>
      <c r="AC1478" s="305">
        <v>32392119</v>
      </c>
      <c r="AD1478" s="295">
        <f t="shared" si="203"/>
        <v>20.140198000000002</v>
      </c>
      <c r="AE1478" s="315">
        <f t="shared" si="205"/>
        <v>20140198</v>
      </c>
      <c r="AF1478" s="362">
        <f t="shared" si="206"/>
        <v>0.302576075</v>
      </c>
      <c r="AG1478" s="304"/>
      <c r="AH1478" s="304"/>
      <c r="AI1478" s="307" t="s">
        <v>4103</v>
      </c>
      <c r="AJ1478" s="304"/>
    </row>
    <row r="1479" spans="1:36">
      <c r="A1479" s="372" t="s">
        <v>4526</v>
      </c>
      <c r="B1479" s="373">
        <f t="shared" si="151"/>
        <v>32.732301</v>
      </c>
      <c r="C1479" s="335">
        <f t="shared" si="204"/>
        <v>0.81830752500000004</v>
      </c>
      <c r="D1479" s="294">
        <f t="shared" si="2"/>
        <v>0.81830752500000004</v>
      </c>
      <c r="E1479" s="295">
        <v>40</v>
      </c>
      <c r="F1479" s="295">
        <f t="shared" si="74"/>
        <v>32.732301</v>
      </c>
      <c r="G1479" s="297">
        <f t="shared" si="4"/>
        <v>1</v>
      </c>
      <c r="H1479" s="296">
        <f t="shared" si="5"/>
        <v>0</v>
      </c>
      <c r="I1479" s="317">
        <v>0</v>
      </c>
      <c r="J1479" s="305">
        <v>32732301</v>
      </c>
      <c r="K1479" s="299">
        <v>2018</v>
      </c>
      <c r="L1479" s="300" t="s">
        <v>18</v>
      </c>
      <c r="M1479" s="345"/>
      <c r="N1479" s="345"/>
      <c r="O1479" s="345"/>
      <c r="P1479" s="345">
        <v>87</v>
      </c>
      <c r="Q1479" s="299">
        <v>79</v>
      </c>
      <c r="R1479" s="305">
        <f t="shared" si="157"/>
        <v>83</v>
      </c>
      <c r="S1479" s="299">
        <v>66</v>
      </c>
      <c r="T1479" s="305">
        <v>72</v>
      </c>
      <c r="U1479" s="309">
        <f t="shared" si="158"/>
        <v>-6</v>
      </c>
      <c r="V1479" s="317">
        <f t="shared" si="159"/>
        <v>69</v>
      </c>
      <c r="W1479" s="309">
        <f t="shared" si="160"/>
        <v>14</v>
      </c>
      <c r="X1479" s="319" t="s">
        <v>1534</v>
      </c>
      <c r="Y1479" s="319" t="s">
        <v>1535</v>
      </c>
      <c r="Z1479" s="319" t="s">
        <v>1541</v>
      </c>
      <c r="AA1479" s="295">
        <f t="shared" si="79"/>
        <v>11.071584</v>
      </c>
      <c r="AB1479" s="305">
        <v>11071584</v>
      </c>
      <c r="AC1479" s="305">
        <v>32732301</v>
      </c>
      <c r="AD1479" s="295">
        <v>0</v>
      </c>
      <c r="AE1479" s="315">
        <v>0</v>
      </c>
      <c r="AF1479" s="362">
        <f t="shared" si="206"/>
        <v>0.27678959999999997</v>
      </c>
      <c r="AG1479" s="304"/>
      <c r="AH1479" s="304"/>
      <c r="AI1479" s="307" t="s">
        <v>4527</v>
      </c>
      <c r="AJ1479" s="304"/>
    </row>
    <row r="1480" spans="1:36">
      <c r="A1480" s="372" t="s">
        <v>4841</v>
      </c>
      <c r="B1480" s="373">
        <f t="shared" si="151"/>
        <v>11.389229</v>
      </c>
      <c r="C1480" s="335">
        <f t="shared" si="204"/>
        <v>0.28473072500000002</v>
      </c>
      <c r="D1480" s="294">
        <f t="shared" si="2"/>
        <v>0.28473072500000002</v>
      </c>
      <c r="E1480" s="295">
        <v>40</v>
      </c>
      <c r="F1480" s="295">
        <f t="shared" si="74"/>
        <v>11.389229</v>
      </c>
      <c r="G1480" s="297">
        <f t="shared" si="4"/>
        <v>1</v>
      </c>
      <c r="H1480" s="296">
        <f t="shared" si="5"/>
        <v>0</v>
      </c>
      <c r="I1480" s="317">
        <v>0</v>
      </c>
      <c r="J1480" s="305">
        <v>11389229</v>
      </c>
      <c r="K1480" s="299">
        <v>2018</v>
      </c>
      <c r="L1480" s="300" t="s">
        <v>18</v>
      </c>
      <c r="M1480" s="345"/>
      <c r="N1480" s="345"/>
      <c r="O1480" s="345"/>
      <c r="P1480" s="345">
        <v>21</v>
      </c>
      <c r="Q1480" s="299">
        <v>27</v>
      </c>
      <c r="R1480" s="305">
        <f t="shared" si="157"/>
        <v>24</v>
      </c>
      <c r="S1480" s="299">
        <v>51</v>
      </c>
      <c r="T1480" s="305">
        <v>47</v>
      </c>
      <c r="U1480" s="309">
        <f t="shared" si="158"/>
        <v>4</v>
      </c>
      <c r="V1480" s="317">
        <f t="shared" si="159"/>
        <v>49</v>
      </c>
      <c r="W1480" s="309">
        <f t="shared" si="160"/>
        <v>-25</v>
      </c>
      <c r="X1480" s="319" t="s">
        <v>1550</v>
      </c>
      <c r="Y1480" s="348" t="s">
        <v>1562</v>
      </c>
      <c r="Z1480" s="319" t="s">
        <v>1547</v>
      </c>
      <c r="AA1480" s="295">
        <f t="shared" si="79"/>
        <v>9.5324249999999999</v>
      </c>
      <c r="AB1480" s="305">
        <v>9532425</v>
      </c>
      <c r="AC1480" s="305">
        <v>11389229</v>
      </c>
      <c r="AD1480" s="295">
        <v>0</v>
      </c>
      <c r="AE1480" s="315">
        <v>0</v>
      </c>
      <c r="AF1480" s="362">
        <f t="shared" si="206"/>
        <v>0.238310625</v>
      </c>
      <c r="AG1480" s="304"/>
      <c r="AH1480" s="304"/>
      <c r="AI1480" s="307" t="s">
        <v>4842</v>
      </c>
      <c r="AJ1480" s="304"/>
    </row>
    <row r="1481" spans="1:36">
      <c r="A1481" s="357" t="s">
        <v>2854</v>
      </c>
      <c r="B1481" s="373">
        <f t="shared" si="151"/>
        <v>131.45714699999999</v>
      </c>
      <c r="C1481" s="335">
        <f t="shared" si="204"/>
        <v>3.1299320714285712</v>
      </c>
      <c r="D1481" s="294">
        <f t="shared" si="2"/>
        <v>3.1299320714285712</v>
      </c>
      <c r="E1481" s="295">
        <v>42</v>
      </c>
      <c r="F1481" s="295">
        <f t="shared" si="74"/>
        <v>68.549695</v>
      </c>
      <c r="G1481" s="297">
        <f t="shared" si="4"/>
        <v>0.52146038891289803</v>
      </c>
      <c r="H1481" s="296">
        <f t="shared" si="5"/>
        <v>62.907451999999999</v>
      </c>
      <c r="I1481" s="362">
        <f t="shared" ref="I1481:I1484" si="207">(AE1481/J1481)</f>
        <v>0.47853961108710202</v>
      </c>
      <c r="J1481" s="305">
        <v>131457147</v>
      </c>
      <c r="K1481" s="299">
        <v>2018</v>
      </c>
      <c r="L1481" s="300" t="s">
        <v>18</v>
      </c>
      <c r="M1481" s="345"/>
      <c r="N1481" s="345"/>
      <c r="O1481" s="345"/>
      <c r="P1481" s="345">
        <v>67</v>
      </c>
      <c r="Q1481" s="299">
        <v>57</v>
      </c>
      <c r="R1481" s="305">
        <f t="shared" si="157"/>
        <v>62</v>
      </c>
      <c r="S1481" s="299">
        <v>46</v>
      </c>
      <c r="T1481" s="305">
        <v>60</v>
      </c>
      <c r="U1481" s="309">
        <f t="shared" si="158"/>
        <v>-14</v>
      </c>
      <c r="V1481" s="317">
        <f t="shared" si="159"/>
        <v>53</v>
      </c>
      <c r="W1481" s="309">
        <f t="shared" si="160"/>
        <v>9</v>
      </c>
      <c r="X1481" s="319" t="s">
        <v>2480</v>
      </c>
      <c r="Y1481" s="319" t="s">
        <v>2480</v>
      </c>
      <c r="Z1481" s="319" t="s">
        <v>1541</v>
      </c>
      <c r="AA1481" s="295">
        <f t="shared" si="79"/>
        <v>26.60802</v>
      </c>
      <c r="AB1481" s="305">
        <v>26608020</v>
      </c>
      <c r="AC1481" s="305">
        <v>68549695</v>
      </c>
      <c r="AD1481" s="295">
        <f t="shared" ref="AD1481:AD1484" si="208">AE1481/1000000</f>
        <v>62.907451999999999</v>
      </c>
      <c r="AE1481" s="305">
        <v>62907452</v>
      </c>
      <c r="AF1481" s="362">
        <f t="shared" si="206"/>
        <v>0.63352428571428576</v>
      </c>
      <c r="AG1481" s="304"/>
      <c r="AH1481" s="304"/>
      <c r="AI1481" s="307" t="s">
        <v>2855</v>
      </c>
      <c r="AJ1481" s="304"/>
    </row>
    <row r="1482" spans="1:36">
      <c r="A1482" s="357" t="s">
        <v>3719</v>
      </c>
      <c r="B1482" s="373">
        <f t="shared" si="151"/>
        <v>74.221554999999995</v>
      </c>
      <c r="C1482" s="335">
        <f t="shared" si="204"/>
        <v>1.7671798809523809</v>
      </c>
      <c r="D1482" s="294">
        <f t="shared" si="2"/>
        <v>1.7671798809523809</v>
      </c>
      <c r="E1482" s="295">
        <v>42</v>
      </c>
      <c r="F1482" s="295">
        <f t="shared" si="74"/>
        <v>41.990164999999998</v>
      </c>
      <c r="G1482" s="297">
        <f t="shared" si="4"/>
        <v>0.56574084172717753</v>
      </c>
      <c r="H1482" s="296">
        <f t="shared" si="5"/>
        <v>32.231389999999998</v>
      </c>
      <c r="I1482" s="362">
        <f t="shared" si="207"/>
        <v>0.43425915827282252</v>
      </c>
      <c r="J1482" s="305">
        <v>74221555</v>
      </c>
      <c r="K1482" s="299">
        <v>2018</v>
      </c>
      <c r="L1482" s="300" t="s">
        <v>18</v>
      </c>
      <c r="M1482" s="345"/>
      <c r="N1482" s="345"/>
      <c r="O1482" s="345"/>
      <c r="P1482" s="345">
        <v>90</v>
      </c>
      <c r="Q1482" s="299">
        <v>84</v>
      </c>
      <c r="R1482" s="305">
        <f t="shared" si="157"/>
        <v>87</v>
      </c>
      <c r="S1482" s="299">
        <v>63</v>
      </c>
      <c r="T1482" s="305">
        <v>71</v>
      </c>
      <c r="U1482" s="309">
        <f t="shared" si="158"/>
        <v>-8</v>
      </c>
      <c r="V1482" s="317">
        <f t="shared" si="159"/>
        <v>67</v>
      </c>
      <c r="W1482" s="309">
        <f t="shared" si="160"/>
        <v>20</v>
      </c>
      <c r="X1482" s="319" t="s">
        <v>3720</v>
      </c>
      <c r="Y1482" s="319" t="s">
        <v>3721</v>
      </c>
      <c r="Z1482" s="319" t="s">
        <v>1541</v>
      </c>
      <c r="AA1482" s="295">
        <f t="shared" si="79"/>
        <v>12.361307</v>
      </c>
      <c r="AB1482" s="305">
        <v>12361307</v>
      </c>
      <c r="AC1482" s="305">
        <v>41990165</v>
      </c>
      <c r="AD1482" s="295">
        <f t="shared" si="208"/>
        <v>32.231389999999998</v>
      </c>
      <c r="AE1482" s="305">
        <v>32231390</v>
      </c>
      <c r="AF1482" s="362">
        <f t="shared" si="206"/>
        <v>0.29431683333333336</v>
      </c>
      <c r="AG1482" s="304"/>
      <c r="AH1482" s="304"/>
      <c r="AI1482" s="307" t="s">
        <v>3722</v>
      </c>
      <c r="AJ1482" s="304"/>
    </row>
    <row r="1483" spans="1:36">
      <c r="A1483" s="357" t="s">
        <v>4509</v>
      </c>
      <c r="B1483" s="373">
        <f t="shared" si="151"/>
        <v>35.510922000000001</v>
      </c>
      <c r="C1483" s="335">
        <f t="shared" si="204"/>
        <v>0.84549814285714286</v>
      </c>
      <c r="D1483" s="294">
        <f t="shared" si="2"/>
        <v>0.84549814285714286</v>
      </c>
      <c r="E1483" s="295">
        <v>42</v>
      </c>
      <c r="F1483" s="295">
        <f t="shared" si="74"/>
        <v>28.410921999999999</v>
      </c>
      <c r="G1483" s="297">
        <f t="shared" si="4"/>
        <v>0.800061513469011</v>
      </c>
      <c r="H1483" s="296">
        <f t="shared" si="5"/>
        <v>7.1000000000000005</v>
      </c>
      <c r="I1483" s="362">
        <f t="shared" si="207"/>
        <v>0.19993848653098897</v>
      </c>
      <c r="J1483" s="305">
        <v>35510922</v>
      </c>
      <c r="K1483" s="299">
        <v>2018</v>
      </c>
      <c r="L1483" s="300" t="s">
        <v>18</v>
      </c>
      <c r="M1483" s="345"/>
      <c r="N1483" s="345"/>
      <c r="O1483" s="345"/>
      <c r="P1483" s="345">
        <v>8</v>
      </c>
      <c r="Q1483" s="299">
        <v>24</v>
      </c>
      <c r="R1483" s="305">
        <f t="shared" si="157"/>
        <v>16</v>
      </c>
      <c r="S1483" s="299">
        <v>28</v>
      </c>
      <c r="T1483" s="305">
        <v>15</v>
      </c>
      <c r="U1483" s="309">
        <f t="shared" si="158"/>
        <v>13</v>
      </c>
      <c r="V1483" s="317">
        <f t="shared" si="159"/>
        <v>21.5</v>
      </c>
      <c r="W1483" s="309">
        <f t="shared" si="160"/>
        <v>-5.5</v>
      </c>
      <c r="X1483" s="319" t="s">
        <v>1565</v>
      </c>
      <c r="Y1483" s="319" t="s">
        <v>1565</v>
      </c>
      <c r="Z1483" s="319" t="s">
        <v>1541</v>
      </c>
      <c r="AA1483" s="295">
        <f t="shared" si="79"/>
        <v>7.4115219999999997</v>
      </c>
      <c r="AB1483" s="305">
        <v>7411522</v>
      </c>
      <c r="AC1483" s="305">
        <v>28410922</v>
      </c>
      <c r="AD1483" s="295">
        <f t="shared" si="208"/>
        <v>7.1</v>
      </c>
      <c r="AE1483" s="305">
        <v>7100000</v>
      </c>
      <c r="AF1483" s="362">
        <f t="shared" si="206"/>
        <v>0.17646480952380952</v>
      </c>
      <c r="AG1483" s="304"/>
      <c r="AH1483" s="304"/>
      <c r="AI1483" s="307" t="s">
        <v>4510</v>
      </c>
      <c r="AJ1483" s="304"/>
    </row>
    <row r="1484" spans="1:36">
      <c r="A1484" s="357" t="s">
        <v>4535</v>
      </c>
      <c r="B1484" s="373">
        <f t="shared" si="151"/>
        <v>34.102190999999998</v>
      </c>
      <c r="C1484" s="335">
        <f t="shared" si="204"/>
        <v>0.79307420930232553</v>
      </c>
      <c r="D1484" s="294">
        <f t="shared" si="2"/>
        <v>0.79307420930232553</v>
      </c>
      <c r="E1484" s="295">
        <v>43</v>
      </c>
      <c r="F1484" s="295">
        <f t="shared" si="74"/>
        <v>14.841338</v>
      </c>
      <c r="G1484" s="297">
        <f t="shared" si="4"/>
        <v>0.43520189069376808</v>
      </c>
      <c r="H1484" s="296">
        <f t="shared" si="5"/>
        <v>19.260852999999997</v>
      </c>
      <c r="I1484" s="362">
        <f t="shared" si="207"/>
        <v>0.56479810930623198</v>
      </c>
      <c r="J1484" s="305">
        <v>34102191</v>
      </c>
      <c r="K1484" s="299">
        <v>2018</v>
      </c>
      <c r="L1484" s="300" t="s">
        <v>18</v>
      </c>
      <c r="M1484" s="345"/>
      <c r="N1484" s="345"/>
      <c r="O1484" s="345"/>
      <c r="P1484" s="345">
        <v>41</v>
      </c>
      <c r="Q1484" s="299">
        <v>43</v>
      </c>
      <c r="R1484" s="305">
        <f t="shared" si="157"/>
        <v>42</v>
      </c>
      <c r="S1484" s="299">
        <v>42</v>
      </c>
      <c r="T1484" s="305">
        <v>51</v>
      </c>
      <c r="U1484" s="309">
        <f t="shared" si="158"/>
        <v>-9</v>
      </c>
      <c r="V1484" s="317">
        <f t="shared" si="159"/>
        <v>46.5</v>
      </c>
      <c r="W1484" s="309">
        <f t="shared" si="160"/>
        <v>-4.5</v>
      </c>
      <c r="X1484" s="319" t="s">
        <v>3720</v>
      </c>
      <c r="Y1484" s="319" t="s">
        <v>3721</v>
      </c>
      <c r="Z1484" s="319" t="s">
        <v>1557</v>
      </c>
      <c r="AA1484" s="295">
        <f t="shared" si="79"/>
        <v>7.8101120000000002</v>
      </c>
      <c r="AB1484" s="305">
        <v>7810112</v>
      </c>
      <c r="AC1484" s="305">
        <v>14841338</v>
      </c>
      <c r="AD1484" s="295">
        <f t="shared" si="208"/>
        <v>19.260853000000001</v>
      </c>
      <c r="AE1484" s="305">
        <v>19260853</v>
      </c>
      <c r="AF1484" s="362">
        <f t="shared" si="206"/>
        <v>0.18163051162790697</v>
      </c>
      <c r="AG1484" s="304"/>
      <c r="AH1484" s="304"/>
      <c r="AI1484" s="307" t="s">
        <v>4536</v>
      </c>
      <c r="AJ1484" s="304"/>
    </row>
    <row r="1485" spans="1:36">
      <c r="A1485" s="357" t="s">
        <v>4625</v>
      </c>
      <c r="B1485" s="373">
        <f t="shared" si="151"/>
        <v>29.819113999999999</v>
      </c>
      <c r="C1485" s="335">
        <f t="shared" si="204"/>
        <v>0.66264697777777781</v>
      </c>
      <c r="D1485" s="294">
        <f t="shared" si="2"/>
        <v>0.66264697777777781</v>
      </c>
      <c r="E1485" s="295">
        <v>45</v>
      </c>
      <c r="F1485" s="295">
        <f t="shared" si="74"/>
        <v>29.819113999999999</v>
      </c>
      <c r="G1485" s="297">
        <f t="shared" si="4"/>
        <v>1</v>
      </c>
      <c r="H1485" s="296">
        <f t="shared" si="5"/>
        <v>0</v>
      </c>
      <c r="I1485" s="317">
        <v>0</v>
      </c>
      <c r="J1485" s="305">
        <v>29819114</v>
      </c>
      <c r="K1485" s="299">
        <v>2018</v>
      </c>
      <c r="L1485" s="300" t="s">
        <v>18</v>
      </c>
      <c r="M1485" s="345"/>
      <c r="N1485" s="345"/>
      <c r="O1485" s="345"/>
      <c r="P1485" s="345">
        <v>71</v>
      </c>
      <c r="Q1485" s="299">
        <v>65</v>
      </c>
      <c r="R1485" s="305">
        <f t="shared" si="157"/>
        <v>68</v>
      </c>
      <c r="S1485" s="299">
        <v>72</v>
      </c>
      <c r="T1485" s="305">
        <v>71</v>
      </c>
      <c r="U1485" s="309">
        <f t="shared" si="158"/>
        <v>1</v>
      </c>
      <c r="V1485" s="317">
        <f t="shared" si="159"/>
        <v>71.5</v>
      </c>
      <c r="W1485" s="309">
        <f t="shared" si="160"/>
        <v>-3.5</v>
      </c>
      <c r="X1485" s="319" t="s">
        <v>1554</v>
      </c>
      <c r="Y1485" s="319" t="s">
        <v>1554</v>
      </c>
      <c r="Z1485" s="319" t="s">
        <v>1547</v>
      </c>
      <c r="AA1485" s="295">
        <f t="shared" si="79"/>
        <v>10.110739000000001</v>
      </c>
      <c r="AB1485" s="305">
        <v>10110739</v>
      </c>
      <c r="AC1485" s="305">
        <v>29819114</v>
      </c>
      <c r="AD1485" s="295">
        <v>0</v>
      </c>
      <c r="AE1485" s="315">
        <v>0</v>
      </c>
      <c r="AF1485" s="362">
        <f t="shared" si="206"/>
        <v>0.22468308888888891</v>
      </c>
      <c r="AG1485" s="304"/>
      <c r="AH1485" s="304"/>
      <c r="AI1485" s="307" t="s">
        <v>4626</v>
      </c>
      <c r="AJ1485" s="304"/>
    </row>
    <row r="1486" spans="1:36">
      <c r="A1486" s="357" t="s">
        <v>3886</v>
      </c>
      <c r="B1486" s="373">
        <f t="shared" si="151"/>
        <v>75.944860000000006</v>
      </c>
      <c r="C1486" s="335">
        <f t="shared" si="204"/>
        <v>1.5821845833333332</v>
      </c>
      <c r="D1486" s="294">
        <f t="shared" si="2"/>
        <v>1.5821845833333332</v>
      </c>
      <c r="E1486" s="295">
        <v>48</v>
      </c>
      <c r="F1486" s="295">
        <f t="shared" si="74"/>
        <v>66.220027999999999</v>
      </c>
      <c r="G1486" s="297">
        <f t="shared" si="4"/>
        <v>0.8719487796804154</v>
      </c>
      <c r="H1486" s="296">
        <f t="shared" si="5"/>
        <v>9.724832000000001</v>
      </c>
      <c r="I1486" s="362">
        <f t="shared" ref="I1486:I1511" si="209">(AE1486/J1486)</f>
        <v>0.12805122031958449</v>
      </c>
      <c r="J1486" s="305">
        <v>75944860</v>
      </c>
      <c r="K1486" s="299">
        <v>2018</v>
      </c>
      <c r="L1486" s="300" t="s">
        <v>18</v>
      </c>
      <c r="M1486" s="345"/>
      <c r="N1486" s="345"/>
      <c r="O1486" s="345"/>
      <c r="P1486" s="345">
        <v>82</v>
      </c>
      <c r="Q1486" s="299">
        <v>57</v>
      </c>
      <c r="R1486" s="305">
        <f t="shared" si="157"/>
        <v>69.5</v>
      </c>
      <c r="S1486" s="299">
        <v>79</v>
      </c>
      <c r="T1486" s="305">
        <v>70</v>
      </c>
      <c r="U1486" s="309">
        <f t="shared" si="158"/>
        <v>9</v>
      </c>
      <c r="V1486" s="317">
        <f t="shared" si="159"/>
        <v>74.5</v>
      </c>
      <c r="W1486" s="309">
        <f t="shared" si="160"/>
        <v>-5</v>
      </c>
      <c r="X1486" s="319" t="s">
        <v>1565</v>
      </c>
      <c r="Y1486" s="319" t="s">
        <v>1565</v>
      </c>
      <c r="Z1486" s="319" t="s">
        <v>1536</v>
      </c>
      <c r="AA1486" s="295">
        <f t="shared" si="79"/>
        <v>14.504315</v>
      </c>
      <c r="AB1486" s="305">
        <v>14504315</v>
      </c>
      <c r="AC1486" s="305">
        <v>66220028</v>
      </c>
      <c r="AD1486" s="295">
        <f t="shared" ref="AD1486:AD1511" si="210">AE1486/1000000</f>
        <v>9.7248319999999993</v>
      </c>
      <c r="AE1486" s="305">
        <v>9724832</v>
      </c>
      <c r="AF1486" s="362">
        <f t="shared" si="206"/>
        <v>0.30217322916666667</v>
      </c>
      <c r="AG1486" s="304"/>
      <c r="AH1486" s="304"/>
      <c r="AI1486" s="307" t="s">
        <v>3887</v>
      </c>
      <c r="AJ1486" s="304"/>
    </row>
    <row r="1487" spans="1:36">
      <c r="A1487" s="370" t="s">
        <v>707</v>
      </c>
      <c r="B1487" s="315">
        <f t="shared" si="151"/>
        <v>351.21819099999999</v>
      </c>
      <c r="C1487" s="335">
        <f t="shared" si="204"/>
        <v>7.0243638199999996</v>
      </c>
      <c r="D1487" s="294">
        <f t="shared" si="2"/>
        <v>7.0243638199999996</v>
      </c>
      <c r="E1487" s="295">
        <v>50</v>
      </c>
      <c r="F1487" s="295">
        <f t="shared" si="74"/>
        <v>115.234093</v>
      </c>
      <c r="G1487" s="297">
        <f t="shared" si="4"/>
        <v>0.3280983045664625</v>
      </c>
      <c r="H1487" s="296">
        <f t="shared" si="5"/>
        <v>235.98409799999999</v>
      </c>
      <c r="I1487" s="362">
        <f t="shared" si="209"/>
        <v>0.6719016954335375</v>
      </c>
      <c r="J1487" s="305">
        <v>351218191</v>
      </c>
      <c r="K1487" s="299">
        <v>2018</v>
      </c>
      <c r="L1487" s="300" t="s">
        <v>18</v>
      </c>
      <c r="M1487" s="345"/>
      <c r="N1487" s="345"/>
      <c r="O1487" s="345"/>
      <c r="P1487" s="345">
        <v>64</v>
      </c>
      <c r="Q1487" s="299">
        <v>51</v>
      </c>
      <c r="R1487" s="305">
        <f t="shared" si="157"/>
        <v>57.5</v>
      </c>
      <c r="S1487" s="299">
        <v>58</v>
      </c>
      <c r="T1487" s="305">
        <v>65</v>
      </c>
      <c r="U1487" s="309">
        <f t="shared" si="158"/>
        <v>-7</v>
      </c>
      <c r="V1487" s="317">
        <f t="shared" si="159"/>
        <v>61.5</v>
      </c>
      <c r="W1487" s="309">
        <f t="shared" si="160"/>
        <v>-4</v>
      </c>
      <c r="X1487" s="348" t="s">
        <v>1608</v>
      </c>
      <c r="Y1487" s="348" t="s">
        <v>1608</v>
      </c>
      <c r="Z1487" s="319" t="s">
        <v>1541</v>
      </c>
      <c r="AA1487" s="295">
        <f t="shared" si="79"/>
        <v>25.010928</v>
      </c>
      <c r="AB1487" s="305">
        <v>25010928</v>
      </c>
      <c r="AC1487" s="305">
        <v>115234093</v>
      </c>
      <c r="AD1487" s="295">
        <f t="shared" si="210"/>
        <v>235.98409799999999</v>
      </c>
      <c r="AE1487" s="315">
        <f t="shared" ref="AE1487:AE1488" si="211">J1487-AC1487</f>
        <v>235984098</v>
      </c>
      <c r="AF1487" s="362">
        <f t="shared" si="206"/>
        <v>0.50021855999999998</v>
      </c>
      <c r="AG1487" s="304"/>
      <c r="AH1487" s="304"/>
      <c r="AI1487" s="307" t="s">
        <v>1970</v>
      </c>
      <c r="AJ1487" s="304"/>
    </row>
    <row r="1488" spans="1:36">
      <c r="A1488" s="357" t="s">
        <v>2638</v>
      </c>
      <c r="B1488" s="373">
        <f t="shared" si="151"/>
        <v>177.67035200000001</v>
      </c>
      <c r="C1488" s="335">
        <f t="shared" si="204"/>
        <v>3.5534070400000002</v>
      </c>
      <c r="D1488" s="294">
        <f t="shared" si="2"/>
        <v>3.5534070400000002</v>
      </c>
      <c r="E1488" s="295">
        <v>50</v>
      </c>
      <c r="F1488" s="296"/>
      <c r="G1488" s="297">
        <f t="shared" si="4"/>
        <v>0</v>
      </c>
      <c r="H1488" s="296">
        <f t="shared" si="5"/>
        <v>95.766894000000008</v>
      </c>
      <c r="I1488" s="362">
        <f t="shared" si="209"/>
        <v>0.53901448903528937</v>
      </c>
      <c r="J1488" s="305">
        <v>177670352</v>
      </c>
      <c r="K1488" s="299">
        <v>2018</v>
      </c>
      <c r="L1488" s="300" t="s">
        <v>18</v>
      </c>
      <c r="M1488" s="345"/>
      <c r="N1488" s="345"/>
      <c r="O1488" s="345"/>
      <c r="P1488" s="345">
        <v>87</v>
      </c>
      <c r="Q1488" s="299">
        <v>83</v>
      </c>
      <c r="R1488" s="305">
        <f t="shared" si="157"/>
        <v>85</v>
      </c>
      <c r="S1488" s="299">
        <v>72</v>
      </c>
      <c r="T1488" s="305">
        <v>69</v>
      </c>
      <c r="U1488" s="309">
        <f t="shared" si="158"/>
        <v>3</v>
      </c>
      <c r="V1488" s="317">
        <f t="shared" si="159"/>
        <v>70.5</v>
      </c>
      <c r="W1488" s="309">
        <f t="shared" si="160"/>
        <v>14.5</v>
      </c>
      <c r="X1488" s="319" t="s">
        <v>1554</v>
      </c>
      <c r="Y1488" s="319" t="s">
        <v>1554</v>
      </c>
      <c r="Z1488" s="319" t="s">
        <v>1536</v>
      </c>
      <c r="AA1488" s="295">
        <f t="shared" si="79"/>
        <v>19.361968000000001</v>
      </c>
      <c r="AB1488" s="305">
        <v>19361968</v>
      </c>
      <c r="AC1488" s="305">
        <v>81903458</v>
      </c>
      <c r="AD1488" s="295">
        <f t="shared" si="210"/>
        <v>95.766893999999994</v>
      </c>
      <c r="AE1488" s="315">
        <f t="shared" si="211"/>
        <v>95766894</v>
      </c>
      <c r="AF1488" s="362">
        <f t="shared" si="206"/>
        <v>0.38723936000000003</v>
      </c>
      <c r="AG1488" s="304"/>
      <c r="AH1488" s="304"/>
      <c r="AI1488" s="307" t="s">
        <v>2639</v>
      </c>
      <c r="AJ1488" s="304"/>
    </row>
    <row r="1489" spans="1:36">
      <c r="A1489" s="357" t="s">
        <v>2975</v>
      </c>
      <c r="B1489" s="373">
        <f t="shared" si="151"/>
        <v>144.68833699999999</v>
      </c>
      <c r="C1489" s="335">
        <f t="shared" si="204"/>
        <v>2.8937667399999998</v>
      </c>
      <c r="D1489" s="294">
        <f t="shared" si="2"/>
        <v>2.8937667399999998</v>
      </c>
      <c r="E1489" s="295">
        <v>50</v>
      </c>
      <c r="F1489" s="295">
        <f t="shared" ref="F1489:F1686" si="212">AC1489/1000000</f>
        <v>114.38833700000001</v>
      </c>
      <c r="G1489" s="297">
        <f t="shared" si="4"/>
        <v>0.79058436479230543</v>
      </c>
      <c r="H1489" s="296">
        <f t="shared" si="5"/>
        <v>30.3</v>
      </c>
      <c r="I1489" s="362">
        <f t="shared" si="209"/>
        <v>0.20941563520769474</v>
      </c>
      <c r="J1489" s="305">
        <v>144688337</v>
      </c>
      <c r="K1489" s="299">
        <v>2018</v>
      </c>
      <c r="L1489" s="300" t="s">
        <v>18</v>
      </c>
      <c r="M1489" s="345"/>
      <c r="N1489" s="345"/>
      <c r="O1489" s="345"/>
      <c r="P1489" s="345">
        <v>83</v>
      </c>
      <c r="Q1489" s="299">
        <v>66</v>
      </c>
      <c r="R1489" s="305">
        <f t="shared" si="157"/>
        <v>74.5</v>
      </c>
      <c r="S1489" s="299">
        <v>84</v>
      </c>
      <c r="T1489" s="305">
        <v>73</v>
      </c>
      <c r="U1489" s="309">
        <f t="shared" si="158"/>
        <v>11</v>
      </c>
      <c r="V1489" s="317">
        <f t="shared" si="159"/>
        <v>78.5</v>
      </c>
      <c r="W1489" s="309">
        <f t="shared" si="160"/>
        <v>-4</v>
      </c>
      <c r="X1489" s="319" t="s">
        <v>1554</v>
      </c>
      <c r="Y1489" s="319" t="s">
        <v>1554</v>
      </c>
      <c r="Z1489" s="319" t="s">
        <v>1557</v>
      </c>
      <c r="AA1489" s="295">
        <f t="shared" si="79"/>
        <v>35.574710000000003</v>
      </c>
      <c r="AB1489" s="305">
        <v>35574710</v>
      </c>
      <c r="AC1489" s="305">
        <v>114388337</v>
      </c>
      <c r="AD1489" s="295">
        <f t="shared" si="210"/>
        <v>30.3</v>
      </c>
      <c r="AE1489" s="305">
        <v>30300000</v>
      </c>
      <c r="AF1489" s="362">
        <f t="shared" si="206"/>
        <v>0.71149420000000008</v>
      </c>
      <c r="AG1489" s="304"/>
      <c r="AH1489" s="304"/>
      <c r="AI1489" s="307" t="s">
        <v>2976</v>
      </c>
      <c r="AJ1489" s="304"/>
    </row>
    <row r="1490" spans="1:36">
      <c r="A1490" s="357" t="s">
        <v>3855</v>
      </c>
      <c r="B1490" s="373">
        <f t="shared" si="151"/>
        <v>81.108109999999996</v>
      </c>
      <c r="C1490" s="335">
        <f t="shared" si="204"/>
        <v>1.6221622</v>
      </c>
      <c r="D1490" s="294">
        <f t="shared" si="2"/>
        <v>1.6221622</v>
      </c>
      <c r="E1490" s="295">
        <v>50</v>
      </c>
      <c r="F1490" s="295">
        <f t="shared" si="212"/>
        <v>81.108109999999996</v>
      </c>
      <c r="G1490" s="297">
        <f t="shared" si="4"/>
        <v>1</v>
      </c>
      <c r="H1490" s="296">
        <f t="shared" si="5"/>
        <v>0</v>
      </c>
      <c r="I1490" s="362">
        <f t="shared" si="209"/>
        <v>0</v>
      </c>
      <c r="J1490" s="305">
        <v>81108110</v>
      </c>
      <c r="K1490" s="299">
        <v>2018</v>
      </c>
      <c r="L1490" s="300" t="s">
        <v>18</v>
      </c>
      <c r="M1490" s="345"/>
      <c r="N1490" s="345"/>
      <c r="O1490" s="345"/>
      <c r="P1490" s="345">
        <v>66</v>
      </c>
      <c r="Q1490" s="299">
        <v>58</v>
      </c>
      <c r="R1490" s="305">
        <f t="shared" si="157"/>
        <v>62</v>
      </c>
      <c r="S1490" s="299">
        <v>66</v>
      </c>
      <c r="T1490" s="305">
        <v>70</v>
      </c>
      <c r="U1490" s="309">
        <f t="shared" si="158"/>
        <v>-4</v>
      </c>
      <c r="V1490" s="317">
        <f t="shared" si="159"/>
        <v>68</v>
      </c>
      <c r="W1490" s="309">
        <f t="shared" si="160"/>
        <v>-6</v>
      </c>
      <c r="X1490" s="319" t="s">
        <v>3720</v>
      </c>
      <c r="Y1490" s="319" t="s">
        <v>3856</v>
      </c>
      <c r="Z1490" s="319" t="s">
        <v>1536</v>
      </c>
      <c r="AA1490" s="295">
        <f t="shared" si="79"/>
        <v>17.509430999999999</v>
      </c>
      <c r="AB1490" s="305">
        <v>17509431</v>
      </c>
      <c r="AC1490" s="305">
        <v>81108110</v>
      </c>
      <c r="AD1490" s="295">
        <f t="shared" si="210"/>
        <v>0</v>
      </c>
      <c r="AE1490" s="305">
        <v>0</v>
      </c>
      <c r="AF1490" s="362">
        <f t="shared" si="206"/>
        <v>0.35018862000000001</v>
      </c>
      <c r="AG1490" s="304"/>
      <c r="AH1490" s="304"/>
      <c r="AI1490" s="313" t="s">
        <v>1537</v>
      </c>
      <c r="AJ1490" s="304"/>
    </row>
    <row r="1491" spans="1:36">
      <c r="A1491" s="372" t="s">
        <v>4329</v>
      </c>
      <c r="B1491" s="373">
        <f t="shared" si="151"/>
        <v>53.996386000000001</v>
      </c>
      <c r="C1491" s="335">
        <f t="shared" si="204"/>
        <v>1.0799277199999999</v>
      </c>
      <c r="D1491" s="294">
        <f t="shared" si="2"/>
        <v>1.0799277199999999</v>
      </c>
      <c r="E1491" s="295">
        <v>50</v>
      </c>
      <c r="F1491" s="295">
        <f t="shared" si="212"/>
        <v>8.2675439999999991</v>
      </c>
      <c r="G1491" s="297">
        <f t="shared" si="4"/>
        <v>0.15311291389019996</v>
      </c>
      <c r="H1491" s="296">
        <f t="shared" si="5"/>
        <v>45.728842</v>
      </c>
      <c r="I1491" s="362">
        <f t="shared" si="209"/>
        <v>0.84688708610980001</v>
      </c>
      <c r="J1491" s="305">
        <v>53996386</v>
      </c>
      <c r="K1491" s="299">
        <v>2018</v>
      </c>
      <c r="L1491" s="300" t="s">
        <v>18</v>
      </c>
      <c r="M1491" s="345"/>
      <c r="N1491" s="345"/>
      <c r="O1491" s="345"/>
      <c r="P1491" s="345">
        <v>81</v>
      </c>
      <c r="Q1491" s="299">
        <v>68</v>
      </c>
      <c r="R1491" s="305">
        <f t="shared" si="157"/>
        <v>74.5</v>
      </c>
      <c r="S1491" s="299">
        <v>51</v>
      </c>
      <c r="T1491" s="305">
        <v>64</v>
      </c>
      <c r="U1491" s="309">
        <f t="shared" si="158"/>
        <v>-13</v>
      </c>
      <c r="V1491" s="317">
        <f t="shared" si="159"/>
        <v>57.5</v>
      </c>
      <c r="W1491" s="309">
        <f t="shared" si="160"/>
        <v>17</v>
      </c>
      <c r="X1491" s="348" t="s">
        <v>1608</v>
      </c>
      <c r="Y1491" s="348" t="s">
        <v>1608</v>
      </c>
      <c r="Z1491" s="319" t="s">
        <v>1547</v>
      </c>
      <c r="AA1491" s="295">
        <f t="shared" si="79"/>
        <v>3.1905250000000001</v>
      </c>
      <c r="AB1491" s="305">
        <v>3190525</v>
      </c>
      <c r="AC1491" s="305">
        <v>8267544</v>
      </c>
      <c r="AD1491" s="295">
        <f t="shared" si="210"/>
        <v>45.728842</v>
      </c>
      <c r="AE1491" s="315">
        <f t="shared" ref="AE1491:AE1493" si="213">J1491-AC1491</f>
        <v>45728842</v>
      </c>
      <c r="AF1491" s="362">
        <f t="shared" si="206"/>
        <v>6.3810500000000006E-2</v>
      </c>
      <c r="AG1491" s="304"/>
      <c r="AH1491" s="304"/>
      <c r="AI1491" s="307" t="s">
        <v>4330</v>
      </c>
      <c r="AJ1491" s="304"/>
    </row>
    <row r="1492" spans="1:36">
      <c r="A1492" s="372" t="s">
        <v>4621</v>
      </c>
      <c r="B1492" s="373">
        <f t="shared" si="151"/>
        <v>33.308652000000002</v>
      </c>
      <c r="C1492" s="335">
        <f t="shared" si="204"/>
        <v>0.66617303999999999</v>
      </c>
      <c r="D1492" s="294">
        <f t="shared" si="2"/>
        <v>0.66617303999999999</v>
      </c>
      <c r="E1492" s="295">
        <v>50</v>
      </c>
      <c r="F1492" s="295">
        <f t="shared" si="212"/>
        <v>26.083893</v>
      </c>
      <c r="G1492" s="297">
        <f t="shared" si="4"/>
        <v>0.7830966260658041</v>
      </c>
      <c r="H1492" s="296">
        <f t="shared" si="5"/>
        <v>7.2247590000000006</v>
      </c>
      <c r="I1492" s="362">
        <f t="shared" si="209"/>
        <v>0.21690337393419584</v>
      </c>
      <c r="J1492" s="305">
        <v>33308652</v>
      </c>
      <c r="K1492" s="299">
        <v>2018</v>
      </c>
      <c r="L1492" s="300" t="s">
        <v>18</v>
      </c>
      <c r="M1492" s="345"/>
      <c r="N1492" s="345"/>
      <c r="O1492" s="345"/>
      <c r="P1492" s="345">
        <v>20</v>
      </c>
      <c r="Q1492" s="299">
        <v>39</v>
      </c>
      <c r="R1492" s="305">
        <f t="shared" si="157"/>
        <v>29.5</v>
      </c>
      <c r="S1492" s="299">
        <v>47</v>
      </c>
      <c r="T1492" s="305">
        <v>53</v>
      </c>
      <c r="U1492" s="309">
        <f t="shared" si="158"/>
        <v>-6</v>
      </c>
      <c r="V1492" s="317">
        <f t="shared" si="159"/>
        <v>50</v>
      </c>
      <c r="W1492" s="309">
        <f t="shared" si="160"/>
        <v>-20.5</v>
      </c>
      <c r="X1492" s="348" t="s">
        <v>1544</v>
      </c>
      <c r="Y1492" s="348" t="s">
        <v>1544</v>
      </c>
      <c r="Z1492" s="319" t="s">
        <v>1547</v>
      </c>
      <c r="AA1492" s="295">
        <f t="shared" si="79"/>
        <v>13.710825</v>
      </c>
      <c r="AB1492" s="305">
        <v>13710825</v>
      </c>
      <c r="AC1492" s="305">
        <v>26083893</v>
      </c>
      <c r="AD1492" s="295">
        <f t="shared" si="210"/>
        <v>7.2247589999999997</v>
      </c>
      <c r="AE1492" s="315">
        <f t="shared" si="213"/>
        <v>7224759</v>
      </c>
      <c r="AF1492" s="362">
        <f t="shared" si="206"/>
        <v>0.27421649999999997</v>
      </c>
      <c r="AG1492" s="304"/>
      <c r="AH1492" s="304"/>
      <c r="AI1492" s="307" t="s">
        <v>4622</v>
      </c>
      <c r="AJ1492" s="304"/>
    </row>
    <row r="1493" spans="1:36">
      <c r="A1493" s="372" t="s">
        <v>4676</v>
      </c>
      <c r="B1493" s="373">
        <f t="shared" si="151"/>
        <v>29.83586</v>
      </c>
      <c r="C1493" s="335">
        <f t="shared" si="204"/>
        <v>0.58501686274509801</v>
      </c>
      <c r="D1493" s="294">
        <f t="shared" si="2"/>
        <v>0.58501686274509801</v>
      </c>
      <c r="E1493" s="295">
        <v>51</v>
      </c>
      <c r="F1493" s="295">
        <f t="shared" si="212"/>
        <v>21.083037000000001</v>
      </c>
      <c r="G1493" s="297">
        <f t="shared" si="4"/>
        <v>0.70663413087472593</v>
      </c>
      <c r="H1493" s="296">
        <f t="shared" si="5"/>
        <v>8.7528229999999994</v>
      </c>
      <c r="I1493" s="362">
        <f t="shared" si="209"/>
        <v>0.29336586912527407</v>
      </c>
      <c r="J1493" s="305">
        <v>29835860</v>
      </c>
      <c r="K1493" s="299">
        <v>2018</v>
      </c>
      <c r="L1493" s="300" t="s">
        <v>18</v>
      </c>
      <c r="M1493" s="345"/>
      <c r="N1493" s="345"/>
      <c r="O1493" s="345"/>
      <c r="P1493" s="345">
        <v>83</v>
      </c>
      <c r="Q1493" s="299">
        <v>63</v>
      </c>
      <c r="R1493" s="305">
        <f t="shared" si="157"/>
        <v>73</v>
      </c>
      <c r="S1493" s="299">
        <v>79</v>
      </c>
      <c r="T1493" s="305">
        <v>68</v>
      </c>
      <c r="U1493" s="309">
        <f t="shared" si="158"/>
        <v>11</v>
      </c>
      <c r="V1493" s="317">
        <f t="shared" si="159"/>
        <v>73.5</v>
      </c>
      <c r="W1493" s="309">
        <f t="shared" si="160"/>
        <v>-0.5</v>
      </c>
      <c r="X1493" s="348" t="s">
        <v>1608</v>
      </c>
      <c r="Y1493" s="348" t="s">
        <v>1608</v>
      </c>
      <c r="Z1493" s="319" t="s">
        <v>1547</v>
      </c>
      <c r="AA1493" s="295">
        <f t="shared" si="79"/>
        <v>10.352512000000001</v>
      </c>
      <c r="AB1493" s="305">
        <v>10352512</v>
      </c>
      <c r="AC1493" s="305">
        <v>21083037</v>
      </c>
      <c r="AD1493" s="295">
        <f t="shared" si="210"/>
        <v>8.7528229999999994</v>
      </c>
      <c r="AE1493" s="315">
        <f t="shared" si="213"/>
        <v>8752823</v>
      </c>
      <c r="AF1493" s="362">
        <f t="shared" si="206"/>
        <v>0.20299043137254905</v>
      </c>
      <c r="AG1493" s="304"/>
      <c r="AH1493" s="304"/>
      <c r="AI1493" s="307" t="s">
        <v>4677</v>
      </c>
      <c r="AJ1493" s="304"/>
    </row>
    <row r="1494" spans="1:36">
      <c r="A1494" s="356" t="s">
        <v>147</v>
      </c>
      <c r="B1494" s="315">
        <f t="shared" si="151"/>
        <v>743.70611499999995</v>
      </c>
      <c r="C1494" s="335">
        <f t="shared" si="204"/>
        <v>14.302040673076924</v>
      </c>
      <c r="D1494" s="294">
        <f t="shared" si="2"/>
        <v>14.302040673076924</v>
      </c>
      <c r="E1494" s="295">
        <v>52</v>
      </c>
      <c r="F1494" s="295">
        <f t="shared" si="212"/>
        <v>193.67382499999999</v>
      </c>
      <c r="G1494" s="297">
        <f t="shared" si="4"/>
        <v>0.26041714743733146</v>
      </c>
      <c r="H1494" s="296">
        <f t="shared" si="5"/>
        <v>550.03228999999999</v>
      </c>
      <c r="I1494" s="362">
        <f t="shared" si="209"/>
        <v>0.73958285256266854</v>
      </c>
      <c r="J1494" s="305">
        <v>743706115</v>
      </c>
      <c r="K1494" s="299">
        <v>2018</v>
      </c>
      <c r="L1494" s="300" t="s">
        <v>18</v>
      </c>
      <c r="M1494" s="345"/>
      <c r="N1494" s="345"/>
      <c r="O1494" s="345"/>
      <c r="P1494" s="345">
        <v>62</v>
      </c>
      <c r="Q1494" s="299">
        <v>49</v>
      </c>
      <c r="R1494" s="305">
        <f t="shared" si="157"/>
        <v>55.5</v>
      </c>
      <c r="S1494" s="299">
        <v>90</v>
      </c>
      <c r="T1494" s="305">
        <v>82</v>
      </c>
      <c r="U1494" s="309">
        <f t="shared" si="158"/>
        <v>8</v>
      </c>
      <c r="V1494" s="317">
        <f t="shared" si="159"/>
        <v>86</v>
      </c>
      <c r="W1494" s="309">
        <f t="shared" si="160"/>
        <v>-30.5</v>
      </c>
      <c r="X1494" s="319" t="s">
        <v>1554</v>
      </c>
      <c r="Y1494" s="319" t="s">
        <v>1554</v>
      </c>
      <c r="Z1494" s="319" t="s">
        <v>1536</v>
      </c>
      <c r="AA1494" s="295">
        <f t="shared" si="79"/>
        <v>51.061118999999998</v>
      </c>
      <c r="AB1494" s="305">
        <v>51061119</v>
      </c>
      <c r="AC1494" s="305">
        <v>193673825</v>
      </c>
      <c r="AD1494" s="295">
        <f t="shared" si="210"/>
        <v>550.03228999999999</v>
      </c>
      <c r="AE1494" s="305">
        <v>550032290</v>
      </c>
      <c r="AF1494" s="362">
        <f t="shared" si="206"/>
        <v>0.98194459615384611</v>
      </c>
      <c r="AG1494" s="304"/>
      <c r="AH1494" s="304"/>
      <c r="AI1494" s="307" t="s">
        <v>1698</v>
      </c>
      <c r="AJ1494" s="304"/>
    </row>
    <row r="1495" spans="1:36">
      <c r="A1495" s="370" t="s">
        <v>275</v>
      </c>
      <c r="B1495" s="315">
        <f t="shared" si="151"/>
        <v>371.14967799999999</v>
      </c>
      <c r="C1495" s="335">
        <f t="shared" si="204"/>
        <v>6.7481759636363634</v>
      </c>
      <c r="D1495" s="294">
        <f t="shared" si="2"/>
        <v>6.7481759636363634</v>
      </c>
      <c r="E1495" s="295">
        <v>55</v>
      </c>
      <c r="F1495" s="295">
        <f t="shared" si="212"/>
        <v>100.40776</v>
      </c>
      <c r="G1495" s="297">
        <f t="shared" si="4"/>
        <v>0.27053171793402442</v>
      </c>
      <c r="H1495" s="296">
        <f t="shared" si="5"/>
        <v>270.741918</v>
      </c>
      <c r="I1495" s="362">
        <f t="shared" si="209"/>
        <v>0.72946828206597558</v>
      </c>
      <c r="J1495" s="305">
        <v>371149678</v>
      </c>
      <c r="K1495" s="299">
        <v>2018</v>
      </c>
      <c r="L1495" s="300" t="s">
        <v>18</v>
      </c>
      <c r="M1495" s="345"/>
      <c r="N1495" s="345"/>
      <c r="O1495" s="345"/>
      <c r="P1495" s="345">
        <v>12</v>
      </c>
      <c r="Q1495" s="299">
        <v>31</v>
      </c>
      <c r="R1495" s="305">
        <f t="shared" si="157"/>
        <v>21.5</v>
      </c>
      <c r="S1495" s="299">
        <v>39</v>
      </c>
      <c r="T1495" s="305">
        <v>35</v>
      </c>
      <c r="U1495" s="309">
        <f t="shared" si="158"/>
        <v>4</v>
      </c>
      <c r="V1495" s="317">
        <f t="shared" si="159"/>
        <v>37</v>
      </c>
      <c r="W1495" s="309">
        <f t="shared" si="160"/>
        <v>-15.5</v>
      </c>
      <c r="X1495" s="348" t="s">
        <v>1554</v>
      </c>
      <c r="Y1495" s="348" t="s">
        <v>1554</v>
      </c>
      <c r="Z1495" s="319" t="s">
        <v>1728</v>
      </c>
      <c r="AA1495" s="295">
        <f t="shared" si="79"/>
        <v>38.560195</v>
      </c>
      <c r="AB1495" s="305">
        <v>38560195</v>
      </c>
      <c r="AC1495" s="305">
        <v>100407760</v>
      </c>
      <c r="AD1495" s="295">
        <f t="shared" si="210"/>
        <v>270.741918</v>
      </c>
      <c r="AE1495" s="315">
        <f>J1495-AC1495</f>
        <v>270741918</v>
      </c>
      <c r="AF1495" s="362">
        <f t="shared" si="206"/>
        <v>0.7010944545454546</v>
      </c>
      <c r="AG1495" s="304"/>
      <c r="AH1495" s="304"/>
      <c r="AI1495" s="307" t="s">
        <v>2009</v>
      </c>
      <c r="AJ1495" s="304"/>
    </row>
    <row r="1496" spans="1:36">
      <c r="A1496" s="357" t="s">
        <v>3787</v>
      </c>
      <c r="B1496" s="373">
        <f t="shared" si="151"/>
        <v>100.448662</v>
      </c>
      <c r="C1496" s="335">
        <f t="shared" si="204"/>
        <v>1.7025196949152543</v>
      </c>
      <c r="D1496" s="294">
        <f t="shared" si="2"/>
        <v>1.7025196949152543</v>
      </c>
      <c r="E1496" s="295">
        <v>59</v>
      </c>
      <c r="F1496" s="295">
        <f t="shared" si="212"/>
        <v>44.936545000000002</v>
      </c>
      <c r="G1496" s="297">
        <f t="shared" si="4"/>
        <v>0.4473583231999646</v>
      </c>
      <c r="H1496" s="296">
        <f t="shared" si="5"/>
        <v>55.512116999999996</v>
      </c>
      <c r="I1496" s="362">
        <f t="shared" si="209"/>
        <v>0.5526416768000354</v>
      </c>
      <c r="J1496" s="305">
        <v>100448662</v>
      </c>
      <c r="K1496" s="299">
        <v>2018</v>
      </c>
      <c r="L1496" s="300" t="s">
        <v>18</v>
      </c>
      <c r="M1496" s="345"/>
      <c r="N1496" s="345"/>
      <c r="O1496" s="345"/>
      <c r="P1496" s="345">
        <v>88</v>
      </c>
      <c r="Q1496" s="299">
        <v>84</v>
      </c>
      <c r="R1496" s="305">
        <f t="shared" si="157"/>
        <v>86</v>
      </c>
      <c r="S1496" s="299">
        <v>66</v>
      </c>
      <c r="T1496" s="305">
        <v>75</v>
      </c>
      <c r="U1496" s="309">
        <f t="shared" si="158"/>
        <v>-9</v>
      </c>
      <c r="V1496" s="317">
        <f t="shared" si="159"/>
        <v>70.5</v>
      </c>
      <c r="W1496" s="309">
        <f t="shared" si="160"/>
        <v>15.5</v>
      </c>
      <c r="X1496" s="319" t="s">
        <v>1554</v>
      </c>
      <c r="Y1496" s="319" t="s">
        <v>1554</v>
      </c>
      <c r="Z1496" s="319" t="s">
        <v>1536</v>
      </c>
      <c r="AA1496" s="295">
        <f t="shared" si="79"/>
        <v>16.006065</v>
      </c>
      <c r="AB1496" s="305">
        <v>16006065</v>
      </c>
      <c r="AC1496" s="305">
        <v>44936545</v>
      </c>
      <c r="AD1496" s="295">
        <f t="shared" si="210"/>
        <v>55.512117000000003</v>
      </c>
      <c r="AE1496" s="305">
        <v>55512117</v>
      </c>
      <c r="AF1496" s="362">
        <f t="shared" si="206"/>
        <v>0.27128923728813559</v>
      </c>
      <c r="AG1496" s="304"/>
      <c r="AH1496" s="304"/>
      <c r="AI1496" s="307" t="s">
        <v>3788</v>
      </c>
      <c r="AJ1496" s="304"/>
    </row>
    <row r="1497" spans="1:36">
      <c r="A1497" s="372" t="s">
        <v>3960</v>
      </c>
      <c r="B1497" s="373">
        <f t="shared" si="151"/>
        <v>88.971906000000004</v>
      </c>
      <c r="C1497" s="335">
        <f t="shared" si="204"/>
        <v>1.507998406779661</v>
      </c>
      <c r="D1497" s="294">
        <f t="shared" si="2"/>
        <v>1.507998406779661</v>
      </c>
      <c r="E1497" s="295">
        <v>59</v>
      </c>
      <c r="F1497" s="295">
        <f t="shared" si="212"/>
        <v>43.242871000000001</v>
      </c>
      <c r="G1497" s="297">
        <f t="shared" si="4"/>
        <v>0.48602837619326711</v>
      </c>
      <c r="H1497" s="296">
        <f t="shared" si="5"/>
        <v>45.729035000000003</v>
      </c>
      <c r="I1497" s="362">
        <f t="shared" si="209"/>
        <v>0.51397162380673289</v>
      </c>
      <c r="J1497" s="305">
        <v>88971906</v>
      </c>
      <c r="K1497" s="299">
        <v>2018</v>
      </c>
      <c r="L1497" s="300" t="s">
        <v>18</v>
      </c>
      <c r="M1497" s="345"/>
      <c r="N1497" s="345"/>
      <c r="O1497" s="345"/>
      <c r="P1497" s="345">
        <v>27</v>
      </c>
      <c r="Q1497" s="299">
        <v>36</v>
      </c>
      <c r="R1497" s="305">
        <f t="shared" si="157"/>
        <v>31.5</v>
      </c>
      <c r="S1497" s="299">
        <v>35</v>
      </c>
      <c r="T1497" s="305">
        <v>42</v>
      </c>
      <c r="U1497" s="309">
        <f t="shared" si="158"/>
        <v>-7</v>
      </c>
      <c r="V1497" s="317">
        <f t="shared" si="159"/>
        <v>38.5</v>
      </c>
      <c r="W1497" s="309">
        <f t="shared" si="160"/>
        <v>-7</v>
      </c>
      <c r="X1497" s="348" t="s">
        <v>1608</v>
      </c>
      <c r="Y1497" s="348" t="s">
        <v>1608</v>
      </c>
      <c r="Z1497" s="319" t="s">
        <v>1557</v>
      </c>
      <c r="AA1497" s="295">
        <f t="shared" si="79"/>
        <v>10.604774000000001</v>
      </c>
      <c r="AB1497" s="305">
        <v>10604774</v>
      </c>
      <c r="AC1497" s="305">
        <v>43242871</v>
      </c>
      <c r="AD1497" s="295">
        <f t="shared" si="210"/>
        <v>45.729035000000003</v>
      </c>
      <c r="AE1497" s="315">
        <f>J1497-AC1497</f>
        <v>45729035</v>
      </c>
      <c r="AF1497" s="362">
        <f t="shared" si="206"/>
        <v>0.17974193220338985</v>
      </c>
      <c r="AG1497" s="304"/>
      <c r="AH1497" s="304"/>
      <c r="AI1497" s="307" t="s">
        <v>3961</v>
      </c>
      <c r="AJ1497" s="304"/>
    </row>
    <row r="1498" spans="1:36">
      <c r="A1498" s="356" t="s">
        <v>2235</v>
      </c>
      <c r="B1498" s="373">
        <f t="shared" si="151"/>
        <v>29.796476999999999</v>
      </c>
      <c r="C1498" s="293">
        <f>SUM(B1498/E1498)</f>
        <v>0.49660794999999996</v>
      </c>
      <c r="D1498" s="294">
        <f t="shared" si="2"/>
        <v>0.49660794999999996</v>
      </c>
      <c r="E1498" s="295">
        <v>60</v>
      </c>
      <c r="F1498" s="295">
        <f t="shared" si="212"/>
        <v>29.796476999999999</v>
      </c>
      <c r="G1498" s="297">
        <f t="shared" si="4"/>
        <v>1</v>
      </c>
      <c r="H1498" s="296">
        <f t="shared" si="5"/>
        <v>0</v>
      </c>
      <c r="I1498" s="362">
        <f t="shared" si="209"/>
        <v>0</v>
      </c>
      <c r="J1498" s="305">
        <v>29796477</v>
      </c>
      <c r="K1498" s="299">
        <v>2018</v>
      </c>
      <c r="L1498" s="300" t="s">
        <v>18</v>
      </c>
      <c r="M1498" s="345"/>
      <c r="N1498" s="345"/>
      <c r="O1498" s="345"/>
      <c r="P1498" s="345">
        <v>62</v>
      </c>
      <c r="Q1498" s="299">
        <v>61</v>
      </c>
      <c r="R1498" s="305">
        <f t="shared" si="157"/>
        <v>61.5</v>
      </c>
      <c r="S1498" s="299">
        <v>54</v>
      </c>
      <c r="T1498" s="305">
        <v>62</v>
      </c>
      <c r="U1498" s="309">
        <f t="shared" si="158"/>
        <v>-8</v>
      </c>
      <c r="V1498" s="317">
        <f t="shared" si="159"/>
        <v>58</v>
      </c>
      <c r="W1498" s="309">
        <f t="shared" si="160"/>
        <v>3.5</v>
      </c>
      <c r="X1498" s="319" t="s">
        <v>1554</v>
      </c>
      <c r="Y1498" s="319" t="s">
        <v>1554</v>
      </c>
      <c r="Z1498" s="319" t="s">
        <v>1536</v>
      </c>
      <c r="AA1498" s="295">
        <f t="shared" si="79"/>
        <v>7.7683710000000001</v>
      </c>
      <c r="AB1498" s="305">
        <v>7768371</v>
      </c>
      <c r="AC1498" s="305">
        <v>29796477</v>
      </c>
      <c r="AD1498" s="295">
        <f t="shared" si="210"/>
        <v>0</v>
      </c>
      <c r="AE1498" s="315">
        <v>0</v>
      </c>
      <c r="AF1498" s="302" t="s">
        <v>1537</v>
      </c>
      <c r="AG1498" s="304"/>
      <c r="AH1498" s="304"/>
      <c r="AI1498" s="307" t="s">
        <v>2236</v>
      </c>
      <c r="AJ1498" s="304"/>
    </row>
    <row r="1499" spans="1:36">
      <c r="A1499" s="370" t="s">
        <v>2296</v>
      </c>
      <c r="B1499" s="373">
        <f t="shared" si="151"/>
        <v>288.26174099999997</v>
      </c>
      <c r="C1499" s="335">
        <f t="shared" ref="C1499:C1505" si="214">SUM(J1499/(E1499*1000000))</f>
        <v>4.6493829193548386</v>
      </c>
      <c r="D1499" s="294">
        <f t="shared" si="2"/>
        <v>4.6493829193548386</v>
      </c>
      <c r="E1499" s="295">
        <v>62</v>
      </c>
      <c r="F1499" s="295">
        <f t="shared" si="212"/>
        <v>58.032443000000001</v>
      </c>
      <c r="G1499" s="297">
        <f t="shared" si="4"/>
        <v>0.20131857525969776</v>
      </c>
      <c r="H1499" s="296">
        <f t="shared" si="5"/>
        <v>230.22929799999997</v>
      </c>
      <c r="I1499" s="362">
        <f t="shared" si="209"/>
        <v>0.79868142474030224</v>
      </c>
      <c r="J1499" s="305">
        <v>288261741</v>
      </c>
      <c r="K1499" s="299">
        <v>2018</v>
      </c>
      <c r="L1499" s="300" t="s">
        <v>18</v>
      </c>
      <c r="M1499" s="345"/>
      <c r="N1499" s="345"/>
      <c r="O1499" s="345"/>
      <c r="P1499" s="345">
        <v>42</v>
      </c>
      <c r="Q1499" s="299">
        <v>51</v>
      </c>
      <c r="R1499" s="305">
        <f t="shared" si="157"/>
        <v>46.5</v>
      </c>
      <c r="S1499" s="299">
        <v>60</v>
      </c>
      <c r="T1499" s="305">
        <v>65</v>
      </c>
      <c r="U1499" s="309">
        <f t="shared" si="158"/>
        <v>-5</v>
      </c>
      <c r="V1499" s="317">
        <f t="shared" si="159"/>
        <v>62.5</v>
      </c>
      <c r="W1499" s="309">
        <f t="shared" si="160"/>
        <v>-16</v>
      </c>
      <c r="X1499" s="319" t="s">
        <v>1534</v>
      </c>
      <c r="Y1499" s="319" t="s">
        <v>1535</v>
      </c>
      <c r="Z1499" s="319" t="s">
        <v>1557</v>
      </c>
      <c r="AA1499" s="295">
        <f t="shared" si="79"/>
        <v>24.167010999999999</v>
      </c>
      <c r="AB1499" s="305">
        <v>24167011</v>
      </c>
      <c r="AC1499" s="305">
        <v>58032443</v>
      </c>
      <c r="AD1499" s="295">
        <f t="shared" si="210"/>
        <v>230.229298</v>
      </c>
      <c r="AE1499" s="315">
        <f t="shared" ref="AE1499:AE1502" si="215">J1499-AC1499</f>
        <v>230229298</v>
      </c>
      <c r="AF1499" s="362">
        <f t="shared" ref="AF1499:AF1505" si="216">SUM(AA1499/E1499)</f>
        <v>0.38979049999999998</v>
      </c>
      <c r="AG1499" s="304"/>
      <c r="AH1499" s="304"/>
      <c r="AI1499" s="307" t="s">
        <v>2297</v>
      </c>
      <c r="AJ1499" s="304"/>
    </row>
    <row r="1500" spans="1:36">
      <c r="A1500" s="372" t="s">
        <v>3297</v>
      </c>
      <c r="B1500" s="373">
        <f t="shared" si="151"/>
        <v>146.24939800000001</v>
      </c>
      <c r="C1500" s="335">
        <f t="shared" si="214"/>
        <v>2.3588612580645161</v>
      </c>
      <c r="D1500" s="294">
        <f t="shared" si="2"/>
        <v>2.3588612580645161</v>
      </c>
      <c r="E1500" s="295">
        <v>62</v>
      </c>
      <c r="F1500" s="295">
        <f t="shared" si="212"/>
        <v>98.296664000000007</v>
      </c>
      <c r="G1500" s="297">
        <f t="shared" si="4"/>
        <v>0.67211670847356242</v>
      </c>
      <c r="H1500" s="296">
        <f t="shared" si="5"/>
        <v>47.952734</v>
      </c>
      <c r="I1500" s="362">
        <f t="shared" si="209"/>
        <v>0.32788329152643758</v>
      </c>
      <c r="J1500" s="305">
        <v>146249398</v>
      </c>
      <c r="K1500" s="299">
        <v>2018</v>
      </c>
      <c r="L1500" s="300" t="s">
        <v>18</v>
      </c>
      <c r="M1500" s="345"/>
      <c r="N1500" s="345"/>
      <c r="O1500" s="345"/>
      <c r="P1500" s="345">
        <v>51</v>
      </c>
      <c r="Q1500" s="299">
        <v>50</v>
      </c>
      <c r="R1500" s="305">
        <f t="shared" si="157"/>
        <v>50.5</v>
      </c>
      <c r="S1500" s="299">
        <v>71</v>
      </c>
      <c r="T1500" s="305">
        <v>69</v>
      </c>
      <c r="U1500" s="309">
        <f t="shared" si="158"/>
        <v>2</v>
      </c>
      <c r="V1500" s="317">
        <f t="shared" si="159"/>
        <v>70</v>
      </c>
      <c r="W1500" s="309">
        <f t="shared" si="160"/>
        <v>-19.5</v>
      </c>
      <c r="X1500" s="348" t="s">
        <v>1544</v>
      </c>
      <c r="Y1500" s="348" t="s">
        <v>1544</v>
      </c>
      <c r="Z1500" s="319" t="s">
        <v>1557</v>
      </c>
      <c r="AA1500" s="295">
        <f t="shared" si="79"/>
        <v>36.01164</v>
      </c>
      <c r="AB1500" s="305">
        <v>36011640</v>
      </c>
      <c r="AC1500" s="305">
        <v>98296664</v>
      </c>
      <c r="AD1500" s="295">
        <f t="shared" si="210"/>
        <v>47.952734</v>
      </c>
      <c r="AE1500" s="315">
        <f t="shared" si="215"/>
        <v>47952734</v>
      </c>
      <c r="AF1500" s="362">
        <f t="shared" si="216"/>
        <v>0.5808329032258065</v>
      </c>
      <c r="AG1500" s="304"/>
      <c r="AH1500" s="304"/>
      <c r="AI1500" s="307" t="s">
        <v>3298</v>
      </c>
      <c r="AJ1500" s="304"/>
    </row>
    <row r="1501" spans="1:36">
      <c r="A1501" s="372" t="s">
        <v>3428</v>
      </c>
      <c r="B1501" s="373">
        <f t="shared" si="151"/>
        <v>151.57263399999999</v>
      </c>
      <c r="C1501" s="335">
        <f t="shared" si="214"/>
        <v>2.1967048405797103</v>
      </c>
      <c r="D1501" s="294">
        <f t="shared" si="2"/>
        <v>2.1967048405797103</v>
      </c>
      <c r="E1501" s="295">
        <v>69</v>
      </c>
      <c r="F1501" s="295">
        <f t="shared" si="212"/>
        <v>46.874504999999999</v>
      </c>
      <c r="G1501" s="297">
        <f t="shared" si="4"/>
        <v>0.30925440670246584</v>
      </c>
      <c r="H1501" s="296">
        <f t="shared" si="5"/>
        <v>104.69812899999999</v>
      </c>
      <c r="I1501" s="362">
        <f t="shared" si="209"/>
        <v>0.69074559329753416</v>
      </c>
      <c r="J1501" s="305">
        <v>151572634</v>
      </c>
      <c r="K1501" s="299">
        <v>2018</v>
      </c>
      <c r="L1501" s="300" t="s">
        <v>18</v>
      </c>
      <c r="M1501" s="345"/>
      <c r="N1501" s="345"/>
      <c r="O1501" s="345"/>
      <c r="P1501" s="345">
        <v>47</v>
      </c>
      <c r="Q1501" s="299">
        <v>53</v>
      </c>
      <c r="R1501" s="305">
        <f t="shared" si="157"/>
        <v>50</v>
      </c>
      <c r="S1501" s="299">
        <v>50</v>
      </c>
      <c r="T1501" s="305">
        <v>53</v>
      </c>
      <c r="U1501" s="309">
        <f t="shared" si="158"/>
        <v>-3</v>
      </c>
      <c r="V1501" s="317">
        <f t="shared" si="159"/>
        <v>51.5</v>
      </c>
      <c r="W1501" s="309">
        <f t="shared" si="160"/>
        <v>-1.5</v>
      </c>
      <c r="X1501" s="319" t="s">
        <v>1534</v>
      </c>
      <c r="Y1501" s="319" t="s">
        <v>1535</v>
      </c>
      <c r="Z1501" s="319" t="s">
        <v>1541</v>
      </c>
      <c r="AA1501" s="295">
        <f t="shared" si="79"/>
        <v>16.853421999999998</v>
      </c>
      <c r="AB1501" s="305">
        <v>16853422</v>
      </c>
      <c r="AC1501" s="305">
        <v>46874505</v>
      </c>
      <c r="AD1501" s="295">
        <f t="shared" si="210"/>
        <v>104.69812899999999</v>
      </c>
      <c r="AE1501" s="315">
        <f t="shared" si="215"/>
        <v>104698129</v>
      </c>
      <c r="AF1501" s="362">
        <f t="shared" si="216"/>
        <v>0.24425249275362315</v>
      </c>
      <c r="AG1501" s="304"/>
      <c r="AH1501" s="304"/>
      <c r="AI1501" s="307" t="s">
        <v>3429</v>
      </c>
      <c r="AJ1501" s="304"/>
    </row>
    <row r="1502" spans="1:36">
      <c r="A1502" s="370" t="s">
        <v>2428</v>
      </c>
      <c r="B1502" s="373">
        <f t="shared" si="151"/>
        <v>291.74120900000003</v>
      </c>
      <c r="C1502" s="335">
        <f t="shared" si="214"/>
        <v>4.167731557142857</v>
      </c>
      <c r="D1502" s="294">
        <f t="shared" si="2"/>
        <v>4.167731557142857</v>
      </c>
      <c r="E1502" s="295">
        <v>70</v>
      </c>
      <c r="F1502" s="295">
        <f t="shared" si="212"/>
        <v>139.02275399999999</v>
      </c>
      <c r="G1502" s="297">
        <f t="shared" si="4"/>
        <v>0.47652765434313388</v>
      </c>
      <c r="H1502" s="296">
        <f t="shared" si="5"/>
        <v>152.71845500000001</v>
      </c>
      <c r="I1502" s="362">
        <f t="shared" si="209"/>
        <v>0.52347234565686607</v>
      </c>
      <c r="J1502" s="305">
        <v>291741209</v>
      </c>
      <c r="K1502" s="299">
        <v>2018</v>
      </c>
      <c r="L1502" s="300" t="s">
        <v>18</v>
      </c>
      <c r="M1502" s="345"/>
      <c r="N1502" s="345"/>
      <c r="O1502" s="345"/>
      <c r="P1502" s="345">
        <v>68</v>
      </c>
      <c r="Q1502" s="299">
        <v>61</v>
      </c>
      <c r="R1502" s="305">
        <f t="shared" si="157"/>
        <v>64.5</v>
      </c>
      <c r="S1502" s="299">
        <v>46</v>
      </c>
      <c r="T1502" s="305">
        <v>52</v>
      </c>
      <c r="U1502" s="309">
        <f t="shared" si="158"/>
        <v>-6</v>
      </c>
      <c r="V1502" s="317">
        <f t="shared" si="159"/>
        <v>49</v>
      </c>
      <c r="W1502" s="309">
        <f t="shared" si="160"/>
        <v>15.5</v>
      </c>
      <c r="X1502" s="348" t="s">
        <v>1544</v>
      </c>
      <c r="Y1502" s="348" t="s">
        <v>1544</v>
      </c>
      <c r="Z1502" s="304" t="s">
        <v>1557</v>
      </c>
      <c r="AA1502" s="295">
        <f t="shared" si="79"/>
        <v>41.607377999999997</v>
      </c>
      <c r="AB1502" s="305">
        <v>41607378</v>
      </c>
      <c r="AC1502" s="305">
        <v>139022754</v>
      </c>
      <c r="AD1502" s="295">
        <f t="shared" si="210"/>
        <v>152.71845500000001</v>
      </c>
      <c r="AE1502" s="315">
        <f t="shared" si="215"/>
        <v>152718455</v>
      </c>
      <c r="AF1502" s="362">
        <f t="shared" si="216"/>
        <v>0.59439111428571423</v>
      </c>
      <c r="AG1502" s="304"/>
      <c r="AH1502" s="304"/>
      <c r="AI1502" s="307" t="s">
        <v>2429</v>
      </c>
      <c r="AJ1502" s="304"/>
    </row>
    <row r="1503" spans="1:36">
      <c r="A1503" s="356" t="s">
        <v>2026</v>
      </c>
      <c r="B1503" s="373">
        <f t="shared" si="151"/>
        <v>498.31273499999998</v>
      </c>
      <c r="C1503" s="335">
        <f t="shared" si="214"/>
        <v>6.6441698000000002</v>
      </c>
      <c r="D1503" s="294">
        <f t="shared" si="2"/>
        <v>6.6441698000000002</v>
      </c>
      <c r="E1503" s="295">
        <v>75</v>
      </c>
      <c r="F1503" s="295">
        <f t="shared" si="212"/>
        <v>269.61273499999999</v>
      </c>
      <c r="G1503" s="297">
        <f t="shared" si="4"/>
        <v>0.54105126372096435</v>
      </c>
      <c r="H1503" s="296">
        <f t="shared" si="5"/>
        <v>228.7</v>
      </c>
      <c r="I1503" s="362">
        <f t="shared" si="209"/>
        <v>0.45894873627903571</v>
      </c>
      <c r="J1503" s="305">
        <f>AC1503+AE1503</f>
        <v>498312735</v>
      </c>
      <c r="K1503" s="299">
        <v>2018</v>
      </c>
      <c r="L1503" s="300" t="s">
        <v>18</v>
      </c>
      <c r="M1503" s="345"/>
      <c r="N1503" s="345"/>
      <c r="O1503" s="345"/>
      <c r="P1503" s="345">
        <v>58</v>
      </c>
      <c r="Q1503" s="299">
        <v>51</v>
      </c>
      <c r="R1503" s="305">
        <f t="shared" si="157"/>
        <v>54.5</v>
      </c>
      <c r="S1503" s="299">
        <v>55</v>
      </c>
      <c r="T1503" s="305">
        <v>65</v>
      </c>
      <c r="U1503" s="309">
        <f t="shared" si="158"/>
        <v>-10</v>
      </c>
      <c r="V1503" s="317">
        <f t="shared" si="159"/>
        <v>60</v>
      </c>
      <c r="W1503" s="309">
        <f t="shared" si="160"/>
        <v>-5.5</v>
      </c>
      <c r="X1503" s="319" t="s">
        <v>1579</v>
      </c>
      <c r="Y1503" s="319" t="s">
        <v>1579</v>
      </c>
      <c r="Z1503" s="319" t="s">
        <v>1541</v>
      </c>
      <c r="AA1503" s="295">
        <f t="shared" si="79"/>
        <v>67.572855000000004</v>
      </c>
      <c r="AB1503" s="305">
        <v>67572855</v>
      </c>
      <c r="AC1503" s="305">
        <v>269612735</v>
      </c>
      <c r="AD1503" s="295">
        <f t="shared" si="210"/>
        <v>228.7</v>
      </c>
      <c r="AE1503" s="305">
        <v>228700000</v>
      </c>
      <c r="AF1503" s="362">
        <f t="shared" si="216"/>
        <v>0.90097140000000009</v>
      </c>
      <c r="AG1503" s="304"/>
      <c r="AH1503" s="304"/>
      <c r="AI1503" s="307" t="s">
        <v>2027</v>
      </c>
      <c r="AJ1503" s="304"/>
    </row>
    <row r="1504" spans="1:36">
      <c r="A1504" s="370" t="s">
        <v>2291</v>
      </c>
      <c r="B1504" s="373">
        <f t="shared" si="151"/>
        <v>350.572002</v>
      </c>
      <c r="C1504" s="335">
        <f t="shared" si="214"/>
        <v>4.6742933600000001</v>
      </c>
      <c r="D1504" s="294">
        <f t="shared" si="2"/>
        <v>4.6742933600000001</v>
      </c>
      <c r="E1504" s="295">
        <v>75</v>
      </c>
      <c r="F1504" s="295">
        <f t="shared" si="212"/>
        <v>115.620025</v>
      </c>
      <c r="G1504" s="297">
        <f t="shared" si="4"/>
        <v>0.32980393283089388</v>
      </c>
      <c r="H1504" s="296">
        <f t="shared" si="5"/>
        <v>234.951977</v>
      </c>
      <c r="I1504" s="362">
        <f t="shared" si="209"/>
        <v>0.67019606716910607</v>
      </c>
      <c r="J1504" s="305">
        <v>350572002</v>
      </c>
      <c r="K1504" s="299">
        <v>2018</v>
      </c>
      <c r="L1504" s="300" t="s">
        <v>18</v>
      </c>
      <c r="M1504" s="345"/>
      <c r="N1504" s="345"/>
      <c r="O1504" s="345"/>
      <c r="P1504" s="345">
        <v>80</v>
      </c>
      <c r="Q1504" s="299">
        <v>60</v>
      </c>
      <c r="R1504" s="305">
        <f t="shared" si="157"/>
        <v>70</v>
      </c>
      <c r="S1504" s="299">
        <v>74</v>
      </c>
      <c r="T1504" s="305">
        <v>68</v>
      </c>
      <c r="U1504" s="309">
        <f t="shared" si="158"/>
        <v>6</v>
      </c>
      <c r="V1504" s="317">
        <f t="shared" si="159"/>
        <v>71</v>
      </c>
      <c r="W1504" s="309">
        <f t="shared" si="160"/>
        <v>-1</v>
      </c>
      <c r="X1504" s="348" t="s">
        <v>2292</v>
      </c>
      <c r="Y1504" s="348" t="s">
        <v>2292</v>
      </c>
      <c r="Z1504" s="319" t="s">
        <v>1557</v>
      </c>
      <c r="AA1504" s="295">
        <f t="shared" si="79"/>
        <v>34.952179999999998</v>
      </c>
      <c r="AB1504" s="305">
        <v>34952180</v>
      </c>
      <c r="AC1504" s="305">
        <v>115620025</v>
      </c>
      <c r="AD1504" s="295">
        <f t="shared" si="210"/>
        <v>234.951977</v>
      </c>
      <c r="AE1504" s="315">
        <f t="shared" ref="AE1504:AE1505" si="217">J1504-AC1504</f>
        <v>234951977</v>
      </c>
      <c r="AF1504" s="362">
        <f t="shared" si="216"/>
        <v>0.46602906666666666</v>
      </c>
      <c r="AG1504" s="304"/>
      <c r="AH1504" s="304"/>
      <c r="AI1504" s="307" t="s">
        <v>2293</v>
      </c>
      <c r="AJ1504" s="304"/>
    </row>
    <row r="1505" spans="1:36">
      <c r="A1505" s="372" t="s">
        <v>3919</v>
      </c>
      <c r="B1505" s="373">
        <f t="shared" si="151"/>
        <v>115.555438</v>
      </c>
      <c r="C1505" s="335">
        <f t="shared" si="214"/>
        <v>1.5407391733333333</v>
      </c>
      <c r="D1505" s="294">
        <f t="shared" si="2"/>
        <v>1.5407391733333333</v>
      </c>
      <c r="E1505" s="295">
        <v>75</v>
      </c>
      <c r="F1505" s="295">
        <f t="shared" si="212"/>
        <v>78.163500999999997</v>
      </c>
      <c r="G1505" s="297">
        <f t="shared" si="4"/>
        <v>0.67641560062279371</v>
      </c>
      <c r="H1505" s="296">
        <f t="shared" si="5"/>
        <v>37.391936999999999</v>
      </c>
      <c r="I1505" s="362">
        <f t="shared" si="209"/>
        <v>0.32358439937720629</v>
      </c>
      <c r="J1505" s="305">
        <v>115555438</v>
      </c>
      <c r="K1505" s="299">
        <v>2018</v>
      </c>
      <c r="L1505" s="300" t="s">
        <v>18</v>
      </c>
      <c r="M1505" s="345"/>
      <c r="N1505" s="345"/>
      <c r="O1505" s="345"/>
      <c r="P1505" s="345">
        <v>71</v>
      </c>
      <c r="Q1505" s="299">
        <v>59</v>
      </c>
      <c r="R1505" s="305">
        <f t="shared" si="157"/>
        <v>65</v>
      </c>
      <c r="S1505" s="299">
        <v>87</v>
      </c>
      <c r="T1505" s="305">
        <v>76</v>
      </c>
      <c r="U1505" s="309">
        <f t="shared" si="158"/>
        <v>11</v>
      </c>
      <c r="V1505" s="317">
        <f t="shared" si="159"/>
        <v>81.5</v>
      </c>
      <c r="W1505" s="309">
        <f t="shared" si="160"/>
        <v>-16.5</v>
      </c>
      <c r="X1505" s="348" t="s">
        <v>1608</v>
      </c>
      <c r="Y1505" s="348" t="s">
        <v>1608</v>
      </c>
      <c r="Z1505" s="319" t="s">
        <v>1541</v>
      </c>
      <c r="AA1505" s="295">
        <f t="shared" si="79"/>
        <v>24.585139000000002</v>
      </c>
      <c r="AB1505" s="305">
        <v>24585139</v>
      </c>
      <c r="AC1505" s="305">
        <v>78163501</v>
      </c>
      <c r="AD1505" s="295">
        <f t="shared" si="210"/>
        <v>37.391936999999999</v>
      </c>
      <c r="AE1505" s="315">
        <f t="shared" si="217"/>
        <v>37391937</v>
      </c>
      <c r="AF1505" s="362">
        <f t="shared" si="216"/>
        <v>0.32780185333333334</v>
      </c>
      <c r="AG1505" s="304"/>
      <c r="AH1505" s="304"/>
      <c r="AI1505" s="307" t="s">
        <v>3920</v>
      </c>
      <c r="AJ1505" s="304"/>
    </row>
    <row r="1506" spans="1:36">
      <c r="A1506" s="356" t="s">
        <v>1578</v>
      </c>
      <c r="B1506" s="315">
        <f t="shared" si="151"/>
        <v>213.96302299999999</v>
      </c>
      <c r="C1506" s="293">
        <f>SUM(B1506/E1506)</f>
        <v>2.6745377874999998</v>
      </c>
      <c r="D1506" s="294">
        <f t="shared" si="2"/>
        <v>2.6745377874999998</v>
      </c>
      <c r="E1506" s="295">
        <v>80</v>
      </c>
      <c r="F1506" s="295">
        <f t="shared" si="212"/>
        <v>83.063023000000001</v>
      </c>
      <c r="G1506" s="297">
        <f t="shared" si="4"/>
        <v>0.38821204634036227</v>
      </c>
      <c r="H1506" s="296">
        <f t="shared" si="5"/>
        <v>130.89999999999998</v>
      </c>
      <c r="I1506" s="362">
        <f t="shared" si="209"/>
        <v>0.61178795365963767</v>
      </c>
      <c r="J1506" s="305">
        <v>213963023</v>
      </c>
      <c r="K1506" s="299">
        <v>2018</v>
      </c>
      <c r="L1506" s="300" t="s">
        <v>18</v>
      </c>
      <c r="M1506" s="345"/>
      <c r="N1506" s="345"/>
      <c r="O1506" s="345"/>
      <c r="P1506" s="345">
        <v>75</v>
      </c>
      <c r="Q1506" s="299">
        <v>60</v>
      </c>
      <c r="R1506" s="305">
        <f t="shared" si="157"/>
        <v>67.5</v>
      </c>
      <c r="S1506" s="299">
        <v>65</v>
      </c>
      <c r="T1506" s="305">
        <v>68</v>
      </c>
      <c r="U1506" s="309">
        <f t="shared" si="158"/>
        <v>-3</v>
      </c>
      <c r="V1506" s="317">
        <f t="shared" si="159"/>
        <v>66.5</v>
      </c>
      <c r="W1506" s="309">
        <f t="shared" si="160"/>
        <v>1</v>
      </c>
      <c r="X1506" s="319" t="s">
        <v>1579</v>
      </c>
      <c r="Y1506" s="319" t="s">
        <v>1579</v>
      </c>
      <c r="Z1506" s="319" t="s">
        <v>1541</v>
      </c>
      <c r="AA1506" s="295">
        <f t="shared" si="79"/>
        <v>23.045635000000001</v>
      </c>
      <c r="AB1506" s="305">
        <v>23045635</v>
      </c>
      <c r="AC1506" s="305">
        <v>83063023</v>
      </c>
      <c r="AD1506" s="295">
        <f t="shared" si="210"/>
        <v>130.9</v>
      </c>
      <c r="AE1506" s="305">
        <v>130900000</v>
      </c>
      <c r="AF1506" s="302" t="s">
        <v>1537</v>
      </c>
      <c r="AG1506" s="304"/>
      <c r="AH1506" s="304"/>
      <c r="AI1506" s="307" t="s">
        <v>1580</v>
      </c>
      <c r="AJ1506" s="304"/>
    </row>
    <row r="1507" spans="1:36">
      <c r="A1507" s="370" t="s">
        <v>370</v>
      </c>
      <c r="B1507" s="373">
        <f t="shared" si="151"/>
        <v>462.61292800000001</v>
      </c>
      <c r="C1507" s="335">
        <f t="shared" ref="C1507:C1511" si="218">SUM(J1507/(E1507*1000000))</f>
        <v>5.7826616</v>
      </c>
      <c r="D1507" s="294">
        <f t="shared" si="2"/>
        <v>5.7826616</v>
      </c>
      <c r="E1507" s="295">
        <v>80</v>
      </c>
      <c r="F1507" s="295">
        <f t="shared" si="212"/>
        <v>158.94659999999999</v>
      </c>
      <c r="G1507" s="297">
        <f t="shared" si="4"/>
        <v>0.34358443177792036</v>
      </c>
      <c r="H1507" s="296">
        <f t="shared" si="5"/>
        <v>303.66632800000002</v>
      </c>
      <c r="I1507" s="362">
        <f t="shared" si="209"/>
        <v>0.65641556822207958</v>
      </c>
      <c r="J1507" s="305">
        <v>462612928</v>
      </c>
      <c r="K1507" s="299">
        <v>2018</v>
      </c>
      <c r="L1507" s="300" t="s">
        <v>18</v>
      </c>
      <c r="M1507" s="345"/>
      <c r="N1507" s="345"/>
      <c r="O1507" s="345"/>
      <c r="P1507" s="345">
        <v>59</v>
      </c>
      <c r="Q1507" s="299">
        <v>54</v>
      </c>
      <c r="R1507" s="305">
        <f t="shared" si="157"/>
        <v>56.5</v>
      </c>
      <c r="S1507" s="299">
        <v>52</v>
      </c>
      <c r="T1507" s="305">
        <v>61</v>
      </c>
      <c r="U1507" s="309">
        <f t="shared" si="158"/>
        <v>-9</v>
      </c>
      <c r="V1507" s="317">
        <f t="shared" si="159"/>
        <v>56.5</v>
      </c>
      <c r="W1507" s="309">
        <f t="shared" si="160"/>
        <v>0</v>
      </c>
      <c r="X1507" s="348" t="s">
        <v>1608</v>
      </c>
      <c r="Y1507" s="348" t="s">
        <v>1608</v>
      </c>
      <c r="Z1507" s="319" t="s">
        <v>1557</v>
      </c>
      <c r="AA1507" s="295">
        <f t="shared" si="79"/>
        <v>44.076225000000001</v>
      </c>
      <c r="AB1507" s="305">
        <v>44076225</v>
      </c>
      <c r="AC1507" s="305">
        <v>158946600</v>
      </c>
      <c r="AD1507" s="295">
        <f t="shared" si="210"/>
        <v>303.66632800000002</v>
      </c>
      <c r="AE1507" s="315">
        <f>J1507-AC1507</f>
        <v>303666328</v>
      </c>
      <c r="AF1507" s="362">
        <f t="shared" ref="AF1507:AF1511" si="219">SUM(AA1507/E1507)</f>
        <v>0.55095281250000006</v>
      </c>
      <c r="AG1507" s="304"/>
      <c r="AH1507" s="304"/>
      <c r="AI1507" s="307" t="s">
        <v>2125</v>
      </c>
      <c r="AJ1507" s="304"/>
    </row>
    <row r="1508" spans="1:36">
      <c r="A1508" s="357" t="s">
        <v>3689</v>
      </c>
      <c r="B1508" s="373">
        <f t="shared" si="151"/>
        <v>160.542134</v>
      </c>
      <c r="C1508" s="335">
        <f t="shared" si="218"/>
        <v>1.8243424318181818</v>
      </c>
      <c r="D1508" s="294">
        <f t="shared" si="2"/>
        <v>1.8243424318181818</v>
      </c>
      <c r="E1508" s="295">
        <v>88</v>
      </c>
      <c r="F1508" s="295">
        <f t="shared" si="212"/>
        <v>51.024707999999997</v>
      </c>
      <c r="G1508" s="297">
        <f t="shared" si="4"/>
        <v>0.31782751810188342</v>
      </c>
      <c r="H1508" s="296">
        <f t="shared" si="5"/>
        <v>109.517426</v>
      </c>
      <c r="I1508" s="362">
        <f t="shared" si="209"/>
        <v>0.68217248189811652</v>
      </c>
      <c r="J1508" s="305">
        <v>160542134</v>
      </c>
      <c r="K1508" s="299">
        <v>2018</v>
      </c>
      <c r="L1508" s="300" t="s">
        <v>18</v>
      </c>
      <c r="M1508" s="345"/>
      <c r="N1508" s="345"/>
      <c r="O1508" s="345"/>
      <c r="P1508" s="345">
        <v>32</v>
      </c>
      <c r="Q1508" s="299">
        <v>48</v>
      </c>
      <c r="R1508" s="305">
        <f t="shared" si="157"/>
        <v>40</v>
      </c>
      <c r="S1508" s="299">
        <v>38</v>
      </c>
      <c r="T1508" s="305">
        <v>44</v>
      </c>
      <c r="U1508" s="309">
        <f t="shared" si="158"/>
        <v>-6</v>
      </c>
      <c r="V1508" s="317">
        <f t="shared" si="159"/>
        <v>41</v>
      </c>
      <c r="W1508" s="309">
        <f t="shared" si="160"/>
        <v>-1</v>
      </c>
      <c r="X1508" s="304" t="s">
        <v>1636</v>
      </c>
      <c r="Y1508" s="319" t="s">
        <v>3211</v>
      </c>
      <c r="Z1508" s="319" t="s">
        <v>1557</v>
      </c>
      <c r="AA1508" s="295">
        <f t="shared" si="79"/>
        <v>24.632283999999999</v>
      </c>
      <c r="AB1508" s="305">
        <v>24632284</v>
      </c>
      <c r="AC1508" s="305">
        <v>51024708</v>
      </c>
      <c r="AD1508" s="295">
        <f t="shared" si="210"/>
        <v>109.517426</v>
      </c>
      <c r="AE1508" s="305">
        <v>109517426</v>
      </c>
      <c r="AF1508" s="362">
        <f t="shared" si="219"/>
        <v>0.27991231818181816</v>
      </c>
      <c r="AG1508" s="304"/>
      <c r="AH1508" s="304"/>
      <c r="AI1508" s="307" t="s">
        <v>3690</v>
      </c>
      <c r="AJ1508" s="304"/>
    </row>
    <row r="1509" spans="1:36">
      <c r="A1509" s="357" t="s">
        <v>2903</v>
      </c>
      <c r="B1509" s="373">
        <f t="shared" si="151"/>
        <v>275.36134600000003</v>
      </c>
      <c r="C1509" s="335">
        <f t="shared" si="218"/>
        <v>3.0595705111111111</v>
      </c>
      <c r="D1509" s="294">
        <f t="shared" si="2"/>
        <v>3.0595705111111111</v>
      </c>
      <c r="E1509" s="295">
        <v>90</v>
      </c>
      <c r="F1509" s="295">
        <f t="shared" si="212"/>
        <v>133.861346</v>
      </c>
      <c r="G1509" s="297">
        <f t="shared" si="4"/>
        <v>0.4861297634708685</v>
      </c>
      <c r="H1509" s="296">
        <f t="shared" si="5"/>
        <v>141.50000000000003</v>
      </c>
      <c r="I1509" s="362">
        <f t="shared" si="209"/>
        <v>0.51387023652913144</v>
      </c>
      <c r="J1509" s="305">
        <v>275361346</v>
      </c>
      <c r="K1509" s="299">
        <v>2018</v>
      </c>
      <c r="L1509" s="300" t="s">
        <v>18</v>
      </c>
      <c r="M1509" s="345"/>
      <c r="N1509" s="345"/>
      <c r="O1509" s="345"/>
      <c r="P1509" s="345">
        <v>97</v>
      </c>
      <c r="Q1509" s="299">
        <v>87</v>
      </c>
      <c r="R1509" s="305">
        <f t="shared" si="157"/>
        <v>92</v>
      </c>
      <c r="S1509" s="299">
        <v>94</v>
      </c>
      <c r="T1509" s="305">
        <v>88</v>
      </c>
      <c r="U1509" s="309">
        <f t="shared" si="158"/>
        <v>6</v>
      </c>
      <c r="V1509" s="317">
        <f t="shared" si="159"/>
        <v>91</v>
      </c>
      <c r="W1509" s="309">
        <f t="shared" si="160"/>
        <v>1</v>
      </c>
      <c r="X1509" s="319" t="s">
        <v>1579</v>
      </c>
      <c r="Y1509" s="319" t="s">
        <v>1579</v>
      </c>
      <c r="Z1509" s="319" t="s">
        <v>1541</v>
      </c>
      <c r="AA1509" s="295">
        <f t="shared" si="79"/>
        <v>35.363376000000002</v>
      </c>
      <c r="AB1509" s="305">
        <v>35363376</v>
      </c>
      <c r="AC1509" s="305">
        <v>133861346</v>
      </c>
      <c r="AD1509" s="295">
        <f t="shared" si="210"/>
        <v>141.5</v>
      </c>
      <c r="AE1509" s="305">
        <v>141500000</v>
      </c>
      <c r="AF1509" s="362">
        <f t="shared" si="219"/>
        <v>0.39292640000000001</v>
      </c>
      <c r="AG1509" s="304"/>
      <c r="AH1509" s="304"/>
      <c r="AI1509" s="307" t="s">
        <v>2904</v>
      </c>
      <c r="AJ1509" s="304"/>
    </row>
    <row r="1510" spans="1:36">
      <c r="A1510" s="372" t="s">
        <v>4945</v>
      </c>
      <c r="B1510" s="373">
        <f t="shared" si="151"/>
        <v>3.5685730000000002</v>
      </c>
      <c r="C1510" s="335">
        <f t="shared" si="218"/>
        <v>3.9650811111111114E-2</v>
      </c>
      <c r="D1510" s="294">
        <f t="shared" si="2"/>
        <v>3.9650811111111114E-2</v>
      </c>
      <c r="E1510" s="295">
        <v>90</v>
      </c>
      <c r="F1510" s="295">
        <f t="shared" si="212"/>
        <v>1.0900730000000001</v>
      </c>
      <c r="G1510" s="297">
        <f t="shared" si="4"/>
        <v>0.30546467733741189</v>
      </c>
      <c r="H1510" s="296">
        <f t="shared" si="5"/>
        <v>2.4785000000000004</v>
      </c>
      <c r="I1510" s="362">
        <f t="shared" si="209"/>
        <v>0.69453532266258811</v>
      </c>
      <c r="J1510" s="305">
        <v>3568573</v>
      </c>
      <c r="K1510" s="299">
        <v>2018</v>
      </c>
      <c r="L1510" s="300" t="s">
        <v>18</v>
      </c>
      <c r="M1510" s="345"/>
      <c r="N1510" s="345"/>
      <c r="O1510" s="345"/>
      <c r="P1510" s="345">
        <v>54</v>
      </c>
      <c r="Q1510" s="299">
        <v>52</v>
      </c>
      <c r="R1510" s="305">
        <f t="shared" si="157"/>
        <v>53</v>
      </c>
      <c r="S1510" s="299">
        <v>78</v>
      </c>
      <c r="T1510" s="305">
        <v>47</v>
      </c>
      <c r="U1510" s="309">
        <f t="shared" si="158"/>
        <v>31</v>
      </c>
      <c r="V1510" s="317">
        <f t="shared" si="159"/>
        <v>62.5</v>
      </c>
      <c r="W1510" s="309">
        <f t="shared" si="160"/>
        <v>-9.5</v>
      </c>
      <c r="X1510" s="348" t="s">
        <v>1554</v>
      </c>
      <c r="Y1510" s="348" t="s">
        <v>1554</v>
      </c>
      <c r="Z1510" s="319" t="s">
        <v>4946</v>
      </c>
      <c r="AA1510" s="295">
        <f t="shared" si="79"/>
        <v>1.0900730000000001</v>
      </c>
      <c r="AB1510" s="305">
        <v>1090073</v>
      </c>
      <c r="AC1510" s="305">
        <v>1090073</v>
      </c>
      <c r="AD1510" s="295">
        <f t="shared" si="210"/>
        <v>2.4784999999999999</v>
      </c>
      <c r="AE1510" s="315">
        <f t="shared" ref="AE1510:AE1511" si="220">J1510-AC1510</f>
        <v>2478500</v>
      </c>
      <c r="AF1510" s="362">
        <f t="shared" si="219"/>
        <v>1.2111922222222222E-2</v>
      </c>
      <c r="AG1510" s="304"/>
      <c r="AH1510" s="304"/>
      <c r="AI1510" s="307" t="s">
        <v>4947</v>
      </c>
      <c r="AJ1510" s="304"/>
    </row>
    <row r="1511" spans="1:36">
      <c r="A1511" s="372" t="s">
        <v>2967</v>
      </c>
      <c r="B1511" s="373">
        <f t="shared" si="151"/>
        <v>273.52171499999997</v>
      </c>
      <c r="C1511" s="335">
        <f t="shared" si="218"/>
        <v>2.9098054787234044</v>
      </c>
      <c r="D1511" s="294">
        <f t="shared" si="2"/>
        <v>2.9098054787234044</v>
      </c>
      <c r="E1511" s="295">
        <v>94</v>
      </c>
      <c r="F1511" s="295">
        <f t="shared" si="212"/>
        <v>57.421714999999999</v>
      </c>
      <c r="G1511" s="297">
        <f t="shared" si="4"/>
        <v>0.20993475783083623</v>
      </c>
      <c r="H1511" s="296">
        <f t="shared" si="5"/>
        <v>216.09999999999997</v>
      </c>
      <c r="I1511" s="362">
        <f t="shared" si="209"/>
        <v>0.79006524216916374</v>
      </c>
      <c r="J1511" s="305">
        <v>273521715</v>
      </c>
      <c r="K1511" s="299">
        <v>2018</v>
      </c>
      <c r="L1511" s="300" t="s">
        <v>18</v>
      </c>
      <c r="M1511" s="345"/>
      <c r="N1511" s="345"/>
      <c r="O1511" s="345"/>
      <c r="P1511" s="345">
        <v>51</v>
      </c>
      <c r="Q1511" s="299">
        <v>48</v>
      </c>
      <c r="R1511" s="305">
        <f t="shared" si="157"/>
        <v>49.5</v>
      </c>
      <c r="S1511" s="299">
        <v>58</v>
      </c>
      <c r="T1511" s="305">
        <v>64</v>
      </c>
      <c r="U1511" s="309">
        <f t="shared" si="158"/>
        <v>-6</v>
      </c>
      <c r="V1511" s="317">
        <f t="shared" si="159"/>
        <v>61</v>
      </c>
      <c r="W1511" s="309">
        <f t="shared" si="160"/>
        <v>-11.5</v>
      </c>
      <c r="X1511" s="348" t="s">
        <v>1544</v>
      </c>
      <c r="Y1511" s="348" t="s">
        <v>1544</v>
      </c>
      <c r="Z1511" s="319" t="s">
        <v>1541</v>
      </c>
      <c r="AA1511" s="295">
        <f t="shared" si="79"/>
        <v>23.633317000000002</v>
      </c>
      <c r="AB1511" s="305">
        <v>23633317</v>
      </c>
      <c r="AC1511" s="305">
        <v>57421715</v>
      </c>
      <c r="AD1511" s="295">
        <f t="shared" si="210"/>
        <v>216.1</v>
      </c>
      <c r="AE1511" s="315">
        <f t="shared" si="220"/>
        <v>216100000</v>
      </c>
      <c r="AF1511" s="362">
        <f t="shared" si="219"/>
        <v>0.25141826595744682</v>
      </c>
      <c r="AG1511" s="304"/>
      <c r="AH1511" s="304"/>
      <c r="AI1511" s="307" t="s">
        <v>2968</v>
      </c>
      <c r="AJ1511" s="304"/>
    </row>
    <row r="1512" spans="1:36">
      <c r="A1512" s="370" t="s">
        <v>1546</v>
      </c>
      <c r="B1512" s="315">
        <f t="shared" si="151"/>
        <v>3.424744</v>
      </c>
      <c r="C1512" s="293">
        <f>SUM(B1512/E1512)</f>
        <v>3.4247439999999997E-2</v>
      </c>
      <c r="D1512" s="294">
        <f t="shared" si="2"/>
        <v>3.4247439999999997E-2</v>
      </c>
      <c r="E1512" s="360">
        <v>100</v>
      </c>
      <c r="F1512" s="295">
        <f t="shared" si="212"/>
        <v>3.424744</v>
      </c>
      <c r="G1512" s="297">
        <f t="shared" si="4"/>
        <v>1</v>
      </c>
      <c r="H1512" s="296">
        <f t="shared" si="5"/>
        <v>0</v>
      </c>
      <c r="I1512" s="317">
        <v>0</v>
      </c>
      <c r="J1512" s="305">
        <v>3424744</v>
      </c>
      <c r="K1512" s="299">
        <v>2018</v>
      </c>
      <c r="L1512" s="300" t="s">
        <v>18</v>
      </c>
      <c r="M1512" s="345"/>
      <c r="N1512" s="345"/>
      <c r="O1512" s="345"/>
      <c r="P1512" s="345">
        <v>54</v>
      </c>
      <c r="Q1512" s="299">
        <v>42</v>
      </c>
      <c r="R1512" s="305">
        <f t="shared" si="157"/>
        <v>48</v>
      </c>
      <c r="S1512" s="299">
        <v>73</v>
      </c>
      <c r="T1512" s="299">
        <v>65</v>
      </c>
      <c r="U1512" s="317">
        <f t="shared" si="158"/>
        <v>8</v>
      </c>
      <c r="V1512" s="317">
        <f t="shared" si="159"/>
        <v>69</v>
      </c>
      <c r="W1512" s="309">
        <f t="shared" si="160"/>
        <v>-21</v>
      </c>
      <c r="X1512" s="319" t="s">
        <v>1534</v>
      </c>
      <c r="Y1512" s="319" t="s">
        <v>1535</v>
      </c>
      <c r="Z1512" s="319" t="s">
        <v>1547</v>
      </c>
      <c r="AA1512" s="295">
        <f t="shared" si="79"/>
        <v>1.7268680000000001</v>
      </c>
      <c r="AB1512" s="305">
        <v>1726868</v>
      </c>
      <c r="AC1512" s="305">
        <v>3424744</v>
      </c>
      <c r="AD1512" s="295">
        <v>0</v>
      </c>
      <c r="AE1512" s="315">
        <v>0</v>
      </c>
      <c r="AF1512" s="302" t="s">
        <v>1537</v>
      </c>
      <c r="AG1512" s="304"/>
      <c r="AH1512" s="304"/>
      <c r="AI1512" s="307" t="s">
        <v>1548</v>
      </c>
      <c r="AJ1512" s="304"/>
    </row>
    <row r="1513" spans="1:36">
      <c r="A1513" s="356" t="s">
        <v>1294</v>
      </c>
      <c r="B1513" s="315">
        <f t="shared" si="151"/>
        <v>855.503738</v>
      </c>
      <c r="C1513" s="335">
        <f t="shared" ref="C1513:C1524" si="221">SUM(J1513/(E1513*1000000))</f>
        <v>8.5550373799999999</v>
      </c>
      <c r="D1513" s="294">
        <f t="shared" si="2"/>
        <v>8.5550373799999999</v>
      </c>
      <c r="E1513" s="295">
        <v>100</v>
      </c>
      <c r="F1513" s="295">
        <f t="shared" si="212"/>
        <v>213.371003</v>
      </c>
      <c r="G1513" s="297">
        <f t="shared" si="4"/>
        <v>0.24940978457770338</v>
      </c>
      <c r="H1513" s="296">
        <f t="shared" si="5"/>
        <v>642.13273500000003</v>
      </c>
      <c r="I1513" s="362">
        <f t="shared" ref="I1513:I1537" si="222">(AE1513/J1513)</f>
        <v>0.75059021542229665</v>
      </c>
      <c r="J1513" s="305">
        <f>AC1513+AE1513</f>
        <v>855503738</v>
      </c>
      <c r="K1513" s="299">
        <v>2018</v>
      </c>
      <c r="L1513" s="300" t="s">
        <v>18</v>
      </c>
      <c r="M1513" s="345"/>
      <c r="N1513" s="345"/>
      <c r="O1513" s="345"/>
      <c r="P1513" s="345">
        <v>28</v>
      </c>
      <c r="Q1513" s="299">
        <v>35</v>
      </c>
      <c r="R1513" s="305">
        <f t="shared" si="157"/>
        <v>31.5</v>
      </c>
      <c r="S1513" s="299">
        <v>84</v>
      </c>
      <c r="T1513" s="305">
        <v>63</v>
      </c>
      <c r="U1513" s="309">
        <f t="shared" si="158"/>
        <v>21</v>
      </c>
      <c r="V1513" s="317">
        <f t="shared" si="159"/>
        <v>73.5</v>
      </c>
      <c r="W1513" s="309">
        <f t="shared" si="160"/>
        <v>-42</v>
      </c>
      <c r="X1513" s="319" t="s">
        <v>1544</v>
      </c>
      <c r="Y1513" s="319" t="s">
        <v>1544</v>
      </c>
      <c r="Z1513" s="319" t="s">
        <v>1541</v>
      </c>
      <c r="AA1513" s="295">
        <f t="shared" si="79"/>
        <v>80.255756000000005</v>
      </c>
      <c r="AB1513" s="305">
        <v>80255756</v>
      </c>
      <c r="AC1513" s="305">
        <v>213371003</v>
      </c>
      <c r="AD1513" s="295">
        <f t="shared" ref="AD1513:AD1537" si="223">AE1513/1000000</f>
        <v>642.13273500000003</v>
      </c>
      <c r="AE1513" s="305">
        <v>642132735</v>
      </c>
      <c r="AF1513" s="362">
        <f t="shared" ref="AF1513:AF1524" si="224">SUM(AA1513/E1513)</f>
        <v>0.80255756</v>
      </c>
      <c r="AG1513" s="304"/>
      <c r="AH1513" s="304"/>
      <c r="AI1513" s="307" t="s">
        <v>1844</v>
      </c>
      <c r="AJ1513" s="304"/>
    </row>
    <row r="1514" spans="1:36">
      <c r="A1514" s="357" t="s">
        <v>787</v>
      </c>
      <c r="B1514" s="373">
        <f t="shared" si="151"/>
        <v>73.539102999999997</v>
      </c>
      <c r="C1514" s="335">
        <f t="shared" si="221"/>
        <v>0.73539102999999995</v>
      </c>
      <c r="D1514" s="294">
        <f t="shared" si="2"/>
        <v>0.73539102999999995</v>
      </c>
      <c r="E1514" s="295">
        <v>100</v>
      </c>
      <c r="F1514" s="295">
        <f t="shared" si="212"/>
        <v>30.798508000000002</v>
      </c>
      <c r="G1514" s="297">
        <f t="shared" si="4"/>
        <v>0.41880451003053443</v>
      </c>
      <c r="H1514" s="296">
        <f t="shared" si="5"/>
        <v>42.740594999999999</v>
      </c>
      <c r="I1514" s="362">
        <f t="shared" si="222"/>
        <v>0.58119548996946568</v>
      </c>
      <c r="J1514" s="305">
        <v>73539103</v>
      </c>
      <c r="K1514" s="299">
        <v>2018</v>
      </c>
      <c r="L1514" s="300" t="s">
        <v>18</v>
      </c>
      <c r="M1514" s="345"/>
      <c r="N1514" s="345"/>
      <c r="O1514" s="345"/>
      <c r="P1514" s="345">
        <v>16</v>
      </c>
      <c r="Q1514" s="299">
        <v>32</v>
      </c>
      <c r="R1514" s="305">
        <f t="shared" si="157"/>
        <v>24</v>
      </c>
      <c r="S1514" s="299">
        <v>45</v>
      </c>
      <c r="T1514" s="305">
        <v>35</v>
      </c>
      <c r="U1514" s="309">
        <f t="shared" si="158"/>
        <v>10</v>
      </c>
      <c r="V1514" s="317">
        <f t="shared" si="159"/>
        <v>40</v>
      </c>
      <c r="W1514" s="309">
        <f t="shared" si="160"/>
        <v>-16</v>
      </c>
      <c r="X1514" s="319" t="s">
        <v>1544</v>
      </c>
      <c r="Y1514" s="319" t="s">
        <v>1545</v>
      </c>
      <c r="Z1514" s="319" t="s">
        <v>1541</v>
      </c>
      <c r="AA1514" s="295">
        <f t="shared" si="79"/>
        <v>9.1956699999999998</v>
      </c>
      <c r="AB1514" s="305">
        <v>9195670</v>
      </c>
      <c r="AC1514" s="305">
        <v>30798508</v>
      </c>
      <c r="AD1514" s="295">
        <f t="shared" si="223"/>
        <v>42.740594999999999</v>
      </c>
      <c r="AE1514" s="305">
        <v>42740595</v>
      </c>
      <c r="AF1514" s="362">
        <f t="shared" si="224"/>
        <v>9.1956700000000002E-2</v>
      </c>
      <c r="AG1514" s="304"/>
      <c r="AH1514" s="304"/>
      <c r="AI1514" s="313" t="s">
        <v>1537</v>
      </c>
      <c r="AJ1514" s="304"/>
    </row>
    <row r="1515" spans="1:36">
      <c r="A1515" s="357" t="s">
        <v>4604</v>
      </c>
      <c r="B1515" s="373">
        <f t="shared" si="151"/>
        <v>69.247230000000002</v>
      </c>
      <c r="C1515" s="335">
        <f t="shared" si="221"/>
        <v>0.69247230000000004</v>
      </c>
      <c r="D1515" s="294">
        <f t="shared" si="2"/>
        <v>0.69247230000000004</v>
      </c>
      <c r="E1515" s="295">
        <v>100</v>
      </c>
      <c r="F1515" s="295">
        <f t="shared" si="212"/>
        <v>15.547230000000001</v>
      </c>
      <c r="G1515" s="297">
        <f t="shared" si="4"/>
        <v>0.2245177171707807</v>
      </c>
      <c r="H1515" s="296">
        <f t="shared" si="5"/>
        <v>53.699999999999996</v>
      </c>
      <c r="I1515" s="362">
        <f t="shared" si="222"/>
        <v>0.77548228282921927</v>
      </c>
      <c r="J1515" s="305">
        <v>69247230</v>
      </c>
      <c r="K1515" s="299">
        <v>2018</v>
      </c>
      <c r="L1515" s="300" t="s">
        <v>18</v>
      </c>
      <c r="M1515" s="345"/>
      <c r="N1515" s="345"/>
      <c r="O1515" s="345"/>
      <c r="P1515" s="345">
        <v>27</v>
      </c>
      <c r="Q1515" s="299">
        <v>44</v>
      </c>
      <c r="R1515" s="305">
        <f t="shared" si="157"/>
        <v>35.5</v>
      </c>
      <c r="S1515" s="299">
        <v>59</v>
      </c>
      <c r="T1515" s="305">
        <v>65</v>
      </c>
      <c r="U1515" s="309">
        <f t="shared" si="158"/>
        <v>-6</v>
      </c>
      <c r="V1515" s="317">
        <f t="shared" si="159"/>
        <v>62</v>
      </c>
      <c r="W1515" s="309">
        <f t="shared" si="160"/>
        <v>-26.5</v>
      </c>
      <c r="X1515" s="319" t="s">
        <v>1544</v>
      </c>
      <c r="Y1515" s="319" t="s">
        <v>1545</v>
      </c>
      <c r="Z1515" s="319" t="s">
        <v>1541</v>
      </c>
      <c r="AA1515" s="295">
        <f t="shared" si="79"/>
        <v>7.55985</v>
      </c>
      <c r="AB1515" s="305">
        <v>7559850</v>
      </c>
      <c r="AC1515" s="305">
        <v>15547230</v>
      </c>
      <c r="AD1515" s="295">
        <f t="shared" si="223"/>
        <v>53.7</v>
      </c>
      <c r="AE1515" s="305">
        <v>53700000</v>
      </c>
      <c r="AF1515" s="362">
        <f t="shared" si="224"/>
        <v>7.5598499999999999E-2</v>
      </c>
      <c r="AG1515" s="304"/>
      <c r="AH1515" s="304"/>
      <c r="AI1515" s="307" t="s">
        <v>4605</v>
      </c>
      <c r="AJ1515" s="304"/>
    </row>
    <row r="1516" spans="1:36">
      <c r="A1516" s="370" t="s">
        <v>207</v>
      </c>
      <c r="B1516" s="315">
        <f t="shared" si="151"/>
        <v>734.044039</v>
      </c>
      <c r="C1516" s="335">
        <f t="shared" si="221"/>
        <v>6.6731276272727271</v>
      </c>
      <c r="D1516" s="294">
        <f t="shared" si="2"/>
        <v>6.6731276272727271</v>
      </c>
      <c r="E1516" s="295">
        <v>110</v>
      </c>
      <c r="F1516" s="295">
        <f t="shared" si="212"/>
        <v>318.40262300000001</v>
      </c>
      <c r="G1516" s="297">
        <f t="shared" si="4"/>
        <v>0.4337650141996453</v>
      </c>
      <c r="H1516" s="296">
        <f t="shared" si="5"/>
        <v>415.64141599999999</v>
      </c>
      <c r="I1516" s="362">
        <f t="shared" si="222"/>
        <v>0.5662349858003547</v>
      </c>
      <c r="J1516" s="305">
        <v>734044039</v>
      </c>
      <c r="K1516" s="299">
        <v>2018</v>
      </c>
      <c r="L1516" s="300" t="s">
        <v>18</v>
      </c>
      <c r="M1516" s="345"/>
      <c r="N1516" s="345"/>
      <c r="O1516" s="345"/>
      <c r="P1516" s="345">
        <v>82</v>
      </c>
      <c r="Q1516" s="299">
        <v>66</v>
      </c>
      <c r="R1516" s="305">
        <f t="shared" si="157"/>
        <v>74</v>
      </c>
      <c r="S1516" s="299">
        <v>86</v>
      </c>
      <c r="T1516" s="305">
        <v>78</v>
      </c>
      <c r="U1516" s="309">
        <f t="shared" si="158"/>
        <v>8</v>
      </c>
      <c r="V1516" s="317">
        <f t="shared" si="159"/>
        <v>82</v>
      </c>
      <c r="W1516" s="309">
        <f t="shared" si="160"/>
        <v>-8</v>
      </c>
      <c r="X1516" s="348" t="s">
        <v>1544</v>
      </c>
      <c r="Y1516" s="348" t="s">
        <v>1544</v>
      </c>
      <c r="Z1516" s="319" t="s">
        <v>1557</v>
      </c>
      <c r="AA1516" s="295">
        <f t="shared" si="79"/>
        <v>125.507153</v>
      </c>
      <c r="AB1516" s="305">
        <v>125507153</v>
      </c>
      <c r="AC1516" s="305">
        <v>318402623</v>
      </c>
      <c r="AD1516" s="295">
        <f t="shared" si="223"/>
        <v>415.64141599999999</v>
      </c>
      <c r="AE1516" s="315">
        <f t="shared" ref="AE1516:AE1517" si="225">J1516-AC1516</f>
        <v>415641416</v>
      </c>
      <c r="AF1516" s="362">
        <f t="shared" si="224"/>
        <v>1.1409741181818183</v>
      </c>
      <c r="AG1516" s="304"/>
      <c r="AH1516" s="304"/>
      <c r="AI1516" s="307" t="s">
        <v>2021</v>
      </c>
      <c r="AJ1516" s="304"/>
    </row>
    <row r="1517" spans="1:36">
      <c r="A1517" s="372" t="s">
        <v>758</v>
      </c>
      <c r="B1517" s="373">
        <f t="shared" si="151"/>
        <v>426.24594999999999</v>
      </c>
      <c r="C1517" s="335">
        <f t="shared" si="221"/>
        <v>3.5520495833333334</v>
      </c>
      <c r="D1517" s="294">
        <f t="shared" si="2"/>
        <v>3.5520495833333334</v>
      </c>
      <c r="E1517" s="295">
        <v>120</v>
      </c>
      <c r="F1517" s="295">
        <f t="shared" si="212"/>
        <v>99.345950000000002</v>
      </c>
      <c r="G1517" s="297">
        <f t="shared" si="4"/>
        <v>0.23307189194407596</v>
      </c>
      <c r="H1517" s="296">
        <f t="shared" si="5"/>
        <v>326.89999999999998</v>
      </c>
      <c r="I1517" s="362">
        <f t="shared" si="222"/>
        <v>0.76692810805592404</v>
      </c>
      <c r="J1517" s="305">
        <v>426245950</v>
      </c>
      <c r="K1517" s="299">
        <v>2018</v>
      </c>
      <c r="L1517" s="300" t="s">
        <v>18</v>
      </c>
      <c r="M1517" s="345"/>
      <c r="N1517" s="345"/>
      <c r="O1517" s="345"/>
      <c r="P1517" s="345">
        <v>53</v>
      </c>
      <c r="Q1517" s="299">
        <v>45</v>
      </c>
      <c r="R1517" s="305">
        <f t="shared" si="157"/>
        <v>49</v>
      </c>
      <c r="S1517" s="299">
        <v>77</v>
      </c>
      <c r="T1517" s="305">
        <v>60</v>
      </c>
      <c r="U1517" s="309">
        <f t="shared" si="158"/>
        <v>17</v>
      </c>
      <c r="V1517" s="317">
        <f t="shared" si="159"/>
        <v>68.5</v>
      </c>
      <c r="W1517" s="309">
        <f t="shared" si="160"/>
        <v>-19.5</v>
      </c>
      <c r="X1517" s="348" t="s">
        <v>1544</v>
      </c>
      <c r="Y1517" s="348" t="s">
        <v>1544</v>
      </c>
      <c r="Z1517" s="319" t="s">
        <v>1541</v>
      </c>
      <c r="AA1517" s="295">
        <f t="shared" si="79"/>
        <v>35.753093</v>
      </c>
      <c r="AB1517" s="305">
        <v>35753093</v>
      </c>
      <c r="AC1517" s="305">
        <v>99345950</v>
      </c>
      <c r="AD1517" s="295">
        <f t="shared" si="223"/>
        <v>326.89999999999998</v>
      </c>
      <c r="AE1517" s="315">
        <f t="shared" si="225"/>
        <v>326900000</v>
      </c>
      <c r="AF1517" s="362">
        <f t="shared" si="224"/>
        <v>0.29794244166666667</v>
      </c>
      <c r="AG1517" s="304"/>
      <c r="AH1517" s="304"/>
      <c r="AI1517" s="307" t="s">
        <v>2640</v>
      </c>
      <c r="AJ1517" s="304"/>
    </row>
    <row r="1518" spans="1:36">
      <c r="A1518" s="357" t="s">
        <v>4010</v>
      </c>
      <c r="B1518" s="373">
        <f t="shared" si="151"/>
        <v>172.659032</v>
      </c>
      <c r="C1518" s="335">
        <f t="shared" si="221"/>
        <v>1.4388252666666668</v>
      </c>
      <c r="D1518" s="294">
        <f t="shared" si="2"/>
        <v>1.4388252666666668</v>
      </c>
      <c r="E1518" s="295">
        <v>120</v>
      </c>
      <c r="F1518" s="295">
        <f t="shared" si="212"/>
        <v>54.743921</v>
      </c>
      <c r="G1518" s="297">
        <f t="shared" si="4"/>
        <v>0.31706375488077565</v>
      </c>
      <c r="H1518" s="296">
        <f t="shared" si="5"/>
        <v>117.915111</v>
      </c>
      <c r="I1518" s="362">
        <f t="shared" si="222"/>
        <v>0.68293624511922435</v>
      </c>
      <c r="J1518" s="305">
        <v>172659032</v>
      </c>
      <c r="K1518" s="299">
        <v>2018</v>
      </c>
      <c r="L1518" s="300" t="s">
        <v>18</v>
      </c>
      <c r="M1518" s="345"/>
      <c r="N1518" s="345"/>
      <c r="O1518" s="345"/>
      <c r="P1518" s="345">
        <v>34</v>
      </c>
      <c r="Q1518" s="299">
        <v>39</v>
      </c>
      <c r="R1518" s="305">
        <f t="shared" si="157"/>
        <v>36.5</v>
      </c>
      <c r="S1518" s="299">
        <v>36</v>
      </c>
      <c r="T1518" s="305">
        <v>47</v>
      </c>
      <c r="U1518" s="309">
        <f t="shared" si="158"/>
        <v>-11</v>
      </c>
      <c r="V1518" s="317">
        <f t="shared" si="159"/>
        <v>41.5</v>
      </c>
      <c r="W1518" s="309">
        <f t="shared" si="160"/>
        <v>-5</v>
      </c>
      <c r="X1518" s="319" t="s">
        <v>1608</v>
      </c>
      <c r="Y1518" s="319" t="s">
        <v>1608</v>
      </c>
      <c r="Z1518" s="319" t="s">
        <v>1541</v>
      </c>
      <c r="AA1518" s="295">
        <f t="shared" si="79"/>
        <v>20.352491000000001</v>
      </c>
      <c r="AB1518" s="305">
        <v>20352491</v>
      </c>
      <c r="AC1518" s="305">
        <v>54743921</v>
      </c>
      <c r="AD1518" s="295">
        <f t="shared" si="223"/>
        <v>117.915111</v>
      </c>
      <c r="AE1518" s="305">
        <v>117915111</v>
      </c>
      <c r="AF1518" s="362">
        <f t="shared" si="224"/>
        <v>0.16960409166666668</v>
      </c>
      <c r="AG1518" s="304"/>
      <c r="AH1518" s="304"/>
      <c r="AI1518" s="307" t="s">
        <v>4011</v>
      </c>
      <c r="AJ1518" s="304"/>
    </row>
    <row r="1519" spans="1:36">
      <c r="A1519" s="372" t="s">
        <v>3309</v>
      </c>
      <c r="B1519" s="373">
        <f t="shared" si="151"/>
        <v>293.06322</v>
      </c>
      <c r="C1519" s="335">
        <f t="shared" si="221"/>
        <v>2.3445057600000001</v>
      </c>
      <c r="D1519" s="294">
        <f t="shared" si="2"/>
        <v>2.3445057600000001</v>
      </c>
      <c r="E1519" s="295">
        <v>125</v>
      </c>
      <c r="F1519" s="295">
        <f t="shared" si="212"/>
        <v>67.145290000000003</v>
      </c>
      <c r="G1519" s="297">
        <f t="shared" si="4"/>
        <v>0.22911537653889152</v>
      </c>
      <c r="H1519" s="296">
        <f t="shared" si="5"/>
        <v>225.91793000000001</v>
      </c>
      <c r="I1519" s="362">
        <f t="shared" si="222"/>
        <v>0.77088462346110853</v>
      </c>
      <c r="J1519" s="305">
        <v>293063220</v>
      </c>
      <c r="K1519" s="299">
        <v>2018</v>
      </c>
      <c r="L1519" s="300" t="s">
        <v>18</v>
      </c>
      <c r="M1519" s="345"/>
      <c r="N1519" s="345"/>
      <c r="O1519" s="345"/>
      <c r="P1519" s="345">
        <v>47</v>
      </c>
      <c r="Q1519" s="299">
        <v>51</v>
      </c>
      <c r="R1519" s="305">
        <f t="shared" si="157"/>
        <v>49</v>
      </c>
      <c r="S1519" s="299">
        <v>75</v>
      </c>
      <c r="T1519" s="305">
        <v>53</v>
      </c>
      <c r="U1519" s="309">
        <f t="shared" si="158"/>
        <v>22</v>
      </c>
      <c r="V1519" s="317">
        <f t="shared" si="159"/>
        <v>64</v>
      </c>
      <c r="W1519" s="309">
        <f t="shared" si="160"/>
        <v>-15</v>
      </c>
      <c r="X1519" s="348" t="s">
        <v>1544</v>
      </c>
      <c r="Y1519" s="348" t="s">
        <v>1544</v>
      </c>
      <c r="Z1519" s="319" t="s">
        <v>1547</v>
      </c>
      <c r="AA1519" s="295">
        <f t="shared" si="79"/>
        <v>24.905014999999999</v>
      </c>
      <c r="AB1519" s="305">
        <v>24905015</v>
      </c>
      <c r="AC1519" s="305">
        <v>67145290</v>
      </c>
      <c r="AD1519" s="295">
        <f t="shared" si="223"/>
        <v>225.91793000000001</v>
      </c>
      <c r="AE1519" s="315">
        <f t="shared" ref="AE1519:AE1521" si="226">J1519-AC1519</f>
        <v>225917930</v>
      </c>
      <c r="AF1519" s="362">
        <f t="shared" si="224"/>
        <v>0.19924011999999999</v>
      </c>
      <c r="AG1519" s="304"/>
      <c r="AH1519" s="304"/>
      <c r="AI1519" s="307" t="s">
        <v>3310</v>
      </c>
      <c r="AJ1519" s="304"/>
    </row>
    <row r="1520" spans="1:36">
      <c r="A1520" s="372" t="s">
        <v>4343</v>
      </c>
      <c r="B1520" s="373">
        <f t="shared" si="151"/>
        <v>132.67586399999999</v>
      </c>
      <c r="C1520" s="335">
        <f t="shared" si="221"/>
        <v>1.061406912</v>
      </c>
      <c r="D1520" s="294">
        <f t="shared" si="2"/>
        <v>1.061406912</v>
      </c>
      <c r="E1520" s="295">
        <v>125</v>
      </c>
      <c r="F1520" s="295">
        <f t="shared" si="212"/>
        <v>100.47860799999999</v>
      </c>
      <c r="G1520" s="297">
        <f t="shared" si="4"/>
        <v>0.75732393949211441</v>
      </c>
      <c r="H1520" s="296">
        <f t="shared" si="5"/>
        <v>32.197255999999996</v>
      </c>
      <c r="I1520" s="362">
        <f t="shared" si="222"/>
        <v>0.24267606050788559</v>
      </c>
      <c r="J1520" s="305">
        <v>132675864</v>
      </c>
      <c r="K1520" s="299">
        <v>2018</v>
      </c>
      <c r="L1520" s="300" t="s">
        <v>18</v>
      </c>
      <c r="M1520" s="345"/>
      <c r="N1520" s="345"/>
      <c r="O1520" s="345"/>
      <c r="P1520" s="345">
        <v>42</v>
      </c>
      <c r="Q1520" s="299">
        <v>53</v>
      </c>
      <c r="R1520" s="305">
        <f t="shared" si="157"/>
        <v>47.5</v>
      </c>
      <c r="S1520" s="299">
        <v>29</v>
      </c>
      <c r="T1520" s="305">
        <v>29</v>
      </c>
      <c r="U1520" s="309">
        <f t="shared" si="158"/>
        <v>0</v>
      </c>
      <c r="V1520" s="317">
        <f t="shared" si="159"/>
        <v>29</v>
      </c>
      <c r="W1520" s="309">
        <f t="shared" si="160"/>
        <v>18.5</v>
      </c>
      <c r="X1520" s="348" t="s">
        <v>1608</v>
      </c>
      <c r="Y1520" s="348" t="s">
        <v>1608</v>
      </c>
      <c r="Z1520" s="319" t="s">
        <v>1541</v>
      </c>
      <c r="AA1520" s="295">
        <f t="shared" si="79"/>
        <v>33.123609000000002</v>
      </c>
      <c r="AB1520" s="305">
        <v>33123609</v>
      </c>
      <c r="AC1520" s="305">
        <v>100478608</v>
      </c>
      <c r="AD1520" s="295">
        <f t="shared" si="223"/>
        <v>32.197256000000003</v>
      </c>
      <c r="AE1520" s="315">
        <f t="shared" si="226"/>
        <v>32197256</v>
      </c>
      <c r="AF1520" s="362">
        <f t="shared" si="224"/>
        <v>0.26498887200000004</v>
      </c>
      <c r="AG1520" s="304"/>
      <c r="AH1520" s="304"/>
      <c r="AI1520" s="307" t="s">
        <v>4344</v>
      </c>
      <c r="AJ1520" s="304"/>
    </row>
    <row r="1521" spans="1:36">
      <c r="A1521" s="372" t="s">
        <v>1128</v>
      </c>
      <c r="B1521" s="373">
        <f t="shared" si="151"/>
        <v>414.43307099999998</v>
      </c>
      <c r="C1521" s="335">
        <f t="shared" si="221"/>
        <v>3.1879466999999999</v>
      </c>
      <c r="D1521" s="294">
        <f t="shared" si="2"/>
        <v>3.1879466999999999</v>
      </c>
      <c r="E1521" s="295">
        <v>130</v>
      </c>
      <c r="F1521" s="295">
        <f t="shared" si="212"/>
        <v>106.29768900000001</v>
      </c>
      <c r="G1521" s="297">
        <f t="shared" si="4"/>
        <v>0.2564893982604009</v>
      </c>
      <c r="H1521" s="296">
        <f t="shared" si="5"/>
        <v>308.13538199999999</v>
      </c>
      <c r="I1521" s="362">
        <f t="shared" si="222"/>
        <v>0.74351060173959915</v>
      </c>
      <c r="J1521" s="305">
        <v>414433071</v>
      </c>
      <c r="K1521" s="299">
        <v>2018</v>
      </c>
      <c r="L1521" s="300" t="s">
        <v>18</v>
      </c>
      <c r="M1521" s="345"/>
      <c r="N1521" s="345"/>
      <c r="O1521" s="345"/>
      <c r="P1521" s="345">
        <v>47</v>
      </c>
      <c r="Q1521" s="299">
        <v>46</v>
      </c>
      <c r="R1521" s="305">
        <f t="shared" si="157"/>
        <v>46.5</v>
      </c>
      <c r="S1521" s="299">
        <v>54</v>
      </c>
      <c r="T1521" s="305">
        <v>56</v>
      </c>
      <c r="U1521" s="309">
        <f t="shared" si="158"/>
        <v>-2</v>
      </c>
      <c r="V1521" s="317">
        <f t="shared" si="159"/>
        <v>55</v>
      </c>
      <c r="W1521" s="309">
        <f t="shared" si="160"/>
        <v>-8.5</v>
      </c>
      <c r="X1521" s="348" t="s">
        <v>1544</v>
      </c>
      <c r="Y1521" s="348" t="s">
        <v>1544</v>
      </c>
      <c r="Z1521" s="319" t="s">
        <v>1541</v>
      </c>
      <c r="AA1521" s="295">
        <f t="shared" si="79"/>
        <v>45.402194999999999</v>
      </c>
      <c r="AB1521" s="305">
        <v>45402195</v>
      </c>
      <c r="AC1521" s="305">
        <v>106297689</v>
      </c>
      <c r="AD1521" s="295">
        <f t="shared" si="223"/>
        <v>308.13538199999999</v>
      </c>
      <c r="AE1521" s="315">
        <f t="shared" si="226"/>
        <v>308135382</v>
      </c>
      <c r="AF1521" s="362">
        <f t="shared" si="224"/>
        <v>0.34924765384615386</v>
      </c>
      <c r="AG1521" s="304"/>
      <c r="AH1521" s="304"/>
      <c r="AI1521" s="307" t="s">
        <v>2823</v>
      </c>
      <c r="AJ1521" s="304"/>
    </row>
    <row r="1522" spans="1:36">
      <c r="A1522" s="357" t="s">
        <v>569</v>
      </c>
      <c r="B1522" s="373">
        <f t="shared" si="151"/>
        <v>257.79262</v>
      </c>
      <c r="C1522" s="335">
        <f t="shared" si="221"/>
        <v>1.9830201538461538</v>
      </c>
      <c r="D1522" s="294">
        <f t="shared" si="2"/>
        <v>1.9830201538461538</v>
      </c>
      <c r="E1522" s="295">
        <v>130</v>
      </c>
      <c r="F1522" s="295">
        <f t="shared" si="212"/>
        <v>138.72930500000001</v>
      </c>
      <c r="G1522" s="297">
        <f t="shared" si="4"/>
        <v>0.5381430430397891</v>
      </c>
      <c r="H1522" s="296">
        <f t="shared" si="5"/>
        <v>119.063315</v>
      </c>
      <c r="I1522" s="362">
        <f t="shared" si="222"/>
        <v>0.4618569569602109</v>
      </c>
      <c r="J1522" s="305">
        <v>257792620</v>
      </c>
      <c r="K1522" s="299">
        <v>2018</v>
      </c>
      <c r="L1522" s="300" t="s">
        <v>18</v>
      </c>
      <c r="M1522" s="345"/>
      <c r="N1522" s="345"/>
      <c r="O1522" s="345"/>
      <c r="P1522" s="345">
        <v>78</v>
      </c>
      <c r="Q1522" s="299">
        <v>66</v>
      </c>
      <c r="R1522" s="305">
        <f t="shared" si="157"/>
        <v>72</v>
      </c>
      <c r="S1522" s="299">
        <v>69</v>
      </c>
      <c r="T1522" s="305">
        <v>70</v>
      </c>
      <c r="U1522" s="309">
        <f t="shared" si="158"/>
        <v>-1</v>
      </c>
      <c r="V1522" s="317">
        <f t="shared" si="159"/>
        <v>69.5</v>
      </c>
      <c r="W1522" s="309">
        <f t="shared" si="160"/>
        <v>2.5</v>
      </c>
      <c r="X1522" s="319" t="s">
        <v>2292</v>
      </c>
      <c r="Y1522" s="319" t="s">
        <v>2292</v>
      </c>
      <c r="Z1522" s="319" t="s">
        <v>1557</v>
      </c>
      <c r="AA1522" s="295">
        <f t="shared" si="79"/>
        <v>23.523121</v>
      </c>
      <c r="AB1522" s="305">
        <v>23523121</v>
      </c>
      <c r="AC1522" s="305">
        <v>138729305</v>
      </c>
      <c r="AD1522" s="295">
        <f t="shared" si="223"/>
        <v>119.063315</v>
      </c>
      <c r="AE1522" s="305">
        <v>119063315</v>
      </c>
      <c r="AF1522" s="362">
        <f t="shared" si="224"/>
        <v>0.18094708461538461</v>
      </c>
      <c r="AG1522" s="304"/>
      <c r="AH1522" s="304"/>
      <c r="AI1522" s="307" t="s">
        <v>3589</v>
      </c>
      <c r="AJ1522" s="304"/>
    </row>
    <row r="1523" spans="1:36">
      <c r="A1523" s="357" t="s">
        <v>156</v>
      </c>
      <c r="B1523" s="373">
        <f t="shared" si="151"/>
        <v>289.12813999999997</v>
      </c>
      <c r="C1523" s="335">
        <f t="shared" si="221"/>
        <v>2.1416899259259261</v>
      </c>
      <c r="D1523" s="294">
        <f t="shared" si="2"/>
        <v>2.1416899259259261</v>
      </c>
      <c r="E1523" s="295">
        <v>135</v>
      </c>
      <c r="F1523" s="295">
        <f t="shared" si="212"/>
        <v>97.128140000000002</v>
      </c>
      <c r="G1523" s="297">
        <f t="shared" si="4"/>
        <v>0.33593457904166646</v>
      </c>
      <c r="H1523" s="296">
        <f t="shared" si="5"/>
        <v>191.99999999999997</v>
      </c>
      <c r="I1523" s="362">
        <f t="shared" si="222"/>
        <v>0.66406542095833354</v>
      </c>
      <c r="J1523" s="305">
        <v>289128140</v>
      </c>
      <c r="K1523" s="299">
        <v>2018</v>
      </c>
      <c r="L1523" s="300" t="s">
        <v>18</v>
      </c>
      <c r="M1523" s="345"/>
      <c r="N1523" s="345"/>
      <c r="O1523" s="345"/>
      <c r="P1523" s="345">
        <v>93</v>
      </c>
      <c r="Q1523" s="299">
        <v>67</v>
      </c>
      <c r="R1523" s="305">
        <f t="shared" si="157"/>
        <v>80</v>
      </c>
      <c r="S1523" s="299">
        <v>79</v>
      </c>
      <c r="T1523" s="305">
        <v>76</v>
      </c>
      <c r="U1523" s="309">
        <f t="shared" si="158"/>
        <v>3</v>
      </c>
      <c r="V1523" s="317">
        <f t="shared" si="159"/>
        <v>77.5</v>
      </c>
      <c r="W1523" s="309">
        <f t="shared" si="160"/>
        <v>2.5</v>
      </c>
      <c r="X1523" s="304" t="s">
        <v>1636</v>
      </c>
      <c r="Y1523" s="319" t="s">
        <v>3211</v>
      </c>
      <c r="Z1523" s="319" t="s">
        <v>1557</v>
      </c>
      <c r="AA1523" s="295">
        <f t="shared" si="79"/>
        <v>21.654046999999998</v>
      </c>
      <c r="AB1523" s="305">
        <v>21654047</v>
      </c>
      <c r="AC1523" s="305">
        <v>97128140</v>
      </c>
      <c r="AD1523" s="295">
        <f t="shared" si="223"/>
        <v>192</v>
      </c>
      <c r="AE1523" s="305">
        <v>192000000</v>
      </c>
      <c r="AF1523" s="362">
        <f t="shared" si="224"/>
        <v>0.16040034814814813</v>
      </c>
      <c r="AG1523" s="304"/>
      <c r="AH1523" s="304"/>
      <c r="AI1523" s="307" t="s">
        <v>3462</v>
      </c>
      <c r="AJ1523" s="304"/>
    </row>
    <row r="1524" spans="1:36">
      <c r="A1524" s="372" t="s">
        <v>3620</v>
      </c>
      <c r="B1524" s="373">
        <f t="shared" si="151"/>
        <v>290.462692</v>
      </c>
      <c r="C1524" s="335">
        <f t="shared" si="221"/>
        <v>1.9364179466666667</v>
      </c>
      <c r="D1524" s="294">
        <f t="shared" si="2"/>
        <v>1.9364179466666667</v>
      </c>
      <c r="E1524" s="295">
        <v>150</v>
      </c>
      <c r="F1524" s="295">
        <f t="shared" si="212"/>
        <v>59.185715000000002</v>
      </c>
      <c r="G1524" s="297">
        <f t="shared" si="4"/>
        <v>0.20376356974616211</v>
      </c>
      <c r="H1524" s="296">
        <f t="shared" si="5"/>
        <v>231.27697700000002</v>
      </c>
      <c r="I1524" s="362">
        <f t="shared" si="222"/>
        <v>0.79623643025383795</v>
      </c>
      <c r="J1524" s="305">
        <v>290462692</v>
      </c>
      <c r="K1524" s="299">
        <v>2018</v>
      </c>
      <c r="L1524" s="300" t="s">
        <v>18</v>
      </c>
      <c r="M1524" s="345"/>
      <c r="N1524" s="345"/>
      <c r="O1524" s="345"/>
      <c r="P1524" s="345">
        <v>43</v>
      </c>
      <c r="Q1524" s="299">
        <v>44</v>
      </c>
      <c r="R1524" s="305">
        <f t="shared" si="157"/>
        <v>43.5</v>
      </c>
      <c r="S1524" s="299">
        <v>42</v>
      </c>
      <c r="T1524" s="305">
        <v>50</v>
      </c>
      <c r="U1524" s="309">
        <f t="shared" si="158"/>
        <v>-8</v>
      </c>
      <c r="V1524" s="317">
        <f t="shared" si="159"/>
        <v>46</v>
      </c>
      <c r="W1524" s="309">
        <f t="shared" si="160"/>
        <v>-2.5</v>
      </c>
      <c r="X1524" s="348" t="s">
        <v>1544</v>
      </c>
      <c r="Y1524" s="348" t="s">
        <v>1544</v>
      </c>
      <c r="Z1524" s="319" t="s">
        <v>1557</v>
      </c>
      <c r="AA1524" s="295">
        <f t="shared" si="79"/>
        <v>28.116534999999999</v>
      </c>
      <c r="AB1524" s="305">
        <v>28116535</v>
      </c>
      <c r="AC1524" s="305">
        <v>59185715</v>
      </c>
      <c r="AD1524" s="295">
        <f t="shared" si="223"/>
        <v>231.27697699999999</v>
      </c>
      <c r="AE1524" s="315">
        <f>J1524-AC1524</f>
        <v>231276977</v>
      </c>
      <c r="AF1524" s="362">
        <f t="shared" si="224"/>
        <v>0.18744356666666667</v>
      </c>
      <c r="AG1524" s="304"/>
      <c r="AH1524" s="304"/>
      <c r="AI1524" s="307" t="s">
        <v>3621</v>
      </c>
      <c r="AJ1524" s="304"/>
    </row>
    <row r="1525" spans="1:36">
      <c r="A1525" s="356" t="s">
        <v>1543</v>
      </c>
      <c r="B1525" s="315">
        <f t="shared" si="151"/>
        <v>940.72087999999997</v>
      </c>
      <c r="C1525" s="293">
        <f>SUM(B1525/E1525)</f>
        <v>5.8795054999999996</v>
      </c>
      <c r="D1525" s="294">
        <f t="shared" si="2"/>
        <v>5.8795054999999996</v>
      </c>
      <c r="E1525" s="295">
        <v>160</v>
      </c>
      <c r="F1525" s="295">
        <f t="shared" si="212"/>
        <v>259.72088000000002</v>
      </c>
      <c r="G1525" s="297">
        <f t="shared" si="4"/>
        <v>0.27608707909194069</v>
      </c>
      <c r="H1525" s="296">
        <f t="shared" si="5"/>
        <v>681</v>
      </c>
      <c r="I1525" s="362">
        <f t="shared" si="222"/>
        <v>0.72391292090805937</v>
      </c>
      <c r="J1525" s="305">
        <f>AC1525+AE1525</f>
        <v>940720880</v>
      </c>
      <c r="K1525" s="299">
        <v>2018</v>
      </c>
      <c r="L1525" s="300" t="s">
        <v>18</v>
      </c>
      <c r="M1525" s="345"/>
      <c r="N1525" s="345"/>
      <c r="O1525" s="345"/>
      <c r="P1525" s="345">
        <v>65</v>
      </c>
      <c r="Q1525" s="299">
        <v>55</v>
      </c>
      <c r="R1525" s="305">
        <f t="shared" si="157"/>
        <v>60</v>
      </c>
      <c r="S1525" s="299">
        <v>80</v>
      </c>
      <c r="T1525" s="305">
        <v>73</v>
      </c>
      <c r="U1525" s="309">
        <f t="shared" si="158"/>
        <v>7</v>
      </c>
      <c r="V1525" s="317">
        <f t="shared" si="159"/>
        <v>76.5</v>
      </c>
      <c r="W1525" s="309">
        <f t="shared" si="160"/>
        <v>-16.5</v>
      </c>
      <c r="X1525" s="319" t="s">
        <v>1544</v>
      </c>
      <c r="Y1525" s="319" t="s">
        <v>1545</v>
      </c>
      <c r="Z1525" s="319" t="s">
        <v>1541</v>
      </c>
      <c r="AA1525" s="295">
        <f t="shared" si="79"/>
        <v>67.873521999999994</v>
      </c>
      <c r="AB1525" s="305">
        <v>67873522</v>
      </c>
      <c r="AC1525" s="305">
        <v>259720880</v>
      </c>
      <c r="AD1525" s="295">
        <f t="shared" si="223"/>
        <v>681</v>
      </c>
      <c r="AE1525" s="305">
        <v>681000000</v>
      </c>
      <c r="AF1525" s="302" t="s">
        <v>1537</v>
      </c>
      <c r="AG1525" s="304"/>
      <c r="AH1525" s="304"/>
      <c r="AI1525" s="313" t="s">
        <v>1537</v>
      </c>
      <c r="AJ1525" s="304"/>
    </row>
    <row r="1526" spans="1:36">
      <c r="A1526" s="370" t="s">
        <v>480</v>
      </c>
      <c r="B1526" s="315">
        <f t="shared" si="151"/>
        <v>1294.6551770000001</v>
      </c>
      <c r="C1526" s="335">
        <f>SUM(J1526/(E1526*1000000))</f>
        <v>7.6156186882352941</v>
      </c>
      <c r="D1526" s="294">
        <f t="shared" si="2"/>
        <v>7.6156186882352941</v>
      </c>
      <c r="E1526" s="295">
        <v>170</v>
      </c>
      <c r="F1526" s="295">
        <f t="shared" si="212"/>
        <v>413.08078</v>
      </c>
      <c r="G1526" s="297">
        <f t="shared" si="4"/>
        <v>0.31906625589463811</v>
      </c>
      <c r="H1526" s="296">
        <f t="shared" si="5"/>
        <v>881.57439700000009</v>
      </c>
      <c r="I1526" s="362">
        <f t="shared" si="222"/>
        <v>0.68093374410536189</v>
      </c>
      <c r="J1526" s="305">
        <v>1294655177</v>
      </c>
      <c r="K1526" s="299">
        <v>2018</v>
      </c>
      <c r="L1526" s="300" t="s">
        <v>18</v>
      </c>
      <c r="M1526" s="345"/>
      <c r="N1526" s="345"/>
      <c r="O1526" s="345"/>
      <c r="P1526" s="345">
        <v>50</v>
      </c>
      <c r="Q1526" s="299">
        <v>51</v>
      </c>
      <c r="R1526" s="305">
        <f t="shared" si="157"/>
        <v>50.5</v>
      </c>
      <c r="S1526" s="299">
        <v>54</v>
      </c>
      <c r="T1526" s="305">
        <v>58</v>
      </c>
      <c r="U1526" s="309">
        <f t="shared" si="158"/>
        <v>-4</v>
      </c>
      <c r="V1526" s="317">
        <f t="shared" si="159"/>
        <v>56</v>
      </c>
      <c r="W1526" s="309">
        <f t="shared" si="160"/>
        <v>-5.5</v>
      </c>
      <c r="X1526" s="348" t="s">
        <v>1544</v>
      </c>
      <c r="Y1526" s="348" t="s">
        <v>1544</v>
      </c>
      <c r="Z1526" s="319" t="s">
        <v>1557</v>
      </c>
      <c r="AA1526" s="295">
        <f t="shared" si="79"/>
        <v>148.02461</v>
      </c>
      <c r="AB1526" s="305">
        <v>148024610</v>
      </c>
      <c r="AC1526" s="305">
        <v>413080780</v>
      </c>
      <c r="AD1526" s="295">
        <f t="shared" si="223"/>
        <v>881.57439699999998</v>
      </c>
      <c r="AE1526" s="315">
        <f t="shared" ref="AE1526:AE1528" si="227">J1526-AC1526</f>
        <v>881574397</v>
      </c>
      <c r="AF1526" s="362">
        <f>SUM(AA1526/E1526)</f>
        <v>0.87073299999999998</v>
      </c>
      <c r="AG1526" s="304"/>
      <c r="AH1526" s="304"/>
      <c r="AI1526" s="307" t="s">
        <v>1908</v>
      </c>
      <c r="AJ1526" s="304"/>
    </row>
    <row r="1527" spans="1:36">
      <c r="A1527" s="370" t="s">
        <v>1564</v>
      </c>
      <c r="B1527" s="315">
        <f t="shared" si="151"/>
        <v>64.147693000000004</v>
      </c>
      <c r="C1527" s="293">
        <f>SUM(B1527/E1527)</f>
        <v>0.36655824571428575</v>
      </c>
      <c r="D1527" s="294">
        <f t="shared" si="2"/>
        <v>0.36655824571428575</v>
      </c>
      <c r="E1527" s="360">
        <v>175</v>
      </c>
      <c r="F1527" s="295">
        <f t="shared" si="212"/>
        <v>32.014532000000003</v>
      </c>
      <c r="G1527" s="297">
        <f t="shared" si="4"/>
        <v>0.49907534476727011</v>
      </c>
      <c r="H1527" s="296">
        <f t="shared" si="5"/>
        <v>32.133161000000001</v>
      </c>
      <c r="I1527" s="362">
        <f t="shared" si="222"/>
        <v>0.50092465523272989</v>
      </c>
      <c r="J1527" s="305">
        <v>64147693</v>
      </c>
      <c r="K1527" s="299">
        <v>2018</v>
      </c>
      <c r="L1527" s="300" t="s">
        <v>18</v>
      </c>
      <c r="M1527" s="345"/>
      <c r="N1527" s="345"/>
      <c r="O1527" s="345"/>
      <c r="P1527" s="345">
        <v>90</v>
      </c>
      <c r="Q1527" s="299">
        <v>82</v>
      </c>
      <c r="R1527" s="305">
        <f t="shared" si="157"/>
        <v>86</v>
      </c>
      <c r="S1527" s="299">
        <v>88</v>
      </c>
      <c r="T1527" s="305">
        <v>81</v>
      </c>
      <c r="U1527" s="309">
        <f t="shared" si="158"/>
        <v>7</v>
      </c>
      <c r="V1527" s="317">
        <f t="shared" si="159"/>
        <v>84.5</v>
      </c>
      <c r="W1527" s="309">
        <f t="shared" si="160"/>
        <v>1.5</v>
      </c>
      <c r="X1527" s="348" t="s">
        <v>1565</v>
      </c>
      <c r="Y1527" s="348" t="s">
        <v>1565</v>
      </c>
      <c r="Z1527" s="319" t="s">
        <v>1547</v>
      </c>
      <c r="AA1527" s="295">
        <f t="shared" si="79"/>
        <v>1.6202939999999999</v>
      </c>
      <c r="AB1527" s="305">
        <v>1620294</v>
      </c>
      <c r="AC1527" s="305">
        <v>32014532</v>
      </c>
      <c r="AD1527" s="295">
        <f t="shared" si="223"/>
        <v>32.133161000000001</v>
      </c>
      <c r="AE1527" s="315">
        <f t="shared" si="227"/>
        <v>32133161</v>
      </c>
      <c r="AF1527" s="302" t="s">
        <v>1537</v>
      </c>
      <c r="AG1527" s="304"/>
      <c r="AH1527" s="304"/>
      <c r="AI1527" s="307" t="s">
        <v>1566</v>
      </c>
      <c r="AJ1527" s="304"/>
    </row>
    <row r="1528" spans="1:36">
      <c r="A1528" s="372" t="s">
        <v>766</v>
      </c>
      <c r="B1528" s="373">
        <f t="shared" si="151"/>
        <v>582.01845500000002</v>
      </c>
      <c r="C1528" s="335">
        <f t="shared" ref="C1528:C1536" si="228">SUM(J1528/(E1528*1000000))</f>
        <v>3.325819742857143</v>
      </c>
      <c r="D1528" s="294">
        <f t="shared" si="2"/>
        <v>3.325819742857143</v>
      </c>
      <c r="E1528" s="295">
        <v>175</v>
      </c>
      <c r="F1528" s="295">
        <f t="shared" si="212"/>
        <v>137.01845499999999</v>
      </c>
      <c r="G1528" s="297">
        <f t="shared" si="4"/>
        <v>0.23541943356418138</v>
      </c>
      <c r="H1528" s="296">
        <f t="shared" si="5"/>
        <v>445</v>
      </c>
      <c r="I1528" s="362">
        <f t="shared" si="222"/>
        <v>0.76458056643581862</v>
      </c>
      <c r="J1528" s="305">
        <v>582018455</v>
      </c>
      <c r="K1528" s="299">
        <v>2018</v>
      </c>
      <c r="L1528" s="300" t="s">
        <v>18</v>
      </c>
      <c r="M1528" s="345"/>
      <c r="N1528" s="345"/>
      <c r="O1528" s="345"/>
      <c r="P1528" s="345">
        <v>72</v>
      </c>
      <c r="Q1528" s="299">
        <v>64</v>
      </c>
      <c r="R1528" s="305">
        <f t="shared" si="157"/>
        <v>68</v>
      </c>
      <c r="S1528" s="299">
        <v>78</v>
      </c>
      <c r="T1528" s="305">
        <v>74</v>
      </c>
      <c r="U1528" s="309">
        <f t="shared" si="158"/>
        <v>4</v>
      </c>
      <c r="V1528" s="317">
        <f t="shared" si="159"/>
        <v>76</v>
      </c>
      <c r="W1528" s="309">
        <f t="shared" si="160"/>
        <v>-8</v>
      </c>
      <c r="X1528" s="348" t="s">
        <v>1608</v>
      </c>
      <c r="Y1528" s="348" t="s">
        <v>1608</v>
      </c>
      <c r="Z1528" s="319" t="s">
        <v>1541</v>
      </c>
      <c r="AA1528" s="295">
        <f t="shared" si="79"/>
        <v>41.764049999999997</v>
      </c>
      <c r="AB1528" s="305">
        <v>41764050</v>
      </c>
      <c r="AC1528" s="305">
        <v>137018455</v>
      </c>
      <c r="AD1528" s="295">
        <f t="shared" si="223"/>
        <v>445</v>
      </c>
      <c r="AE1528" s="315">
        <f t="shared" si="227"/>
        <v>445000000</v>
      </c>
      <c r="AF1528" s="362">
        <f t="shared" ref="AF1528:AF1536" si="229">SUM(AA1528/E1528)</f>
        <v>0.23865171428571427</v>
      </c>
      <c r="AG1528" s="304"/>
      <c r="AH1528" s="304"/>
      <c r="AI1528" s="307" t="s">
        <v>2753</v>
      </c>
      <c r="AJ1528" s="304"/>
    </row>
    <row r="1529" spans="1:36">
      <c r="A1529" s="357" t="s">
        <v>755</v>
      </c>
      <c r="B1529" s="373">
        <f t="shared" si="151"/>
        <v>405.04860500000001</v>
      </c>
      <c r="C1529" s="335">
        <f t="shared" si="228"/>
        <v>2.3145634571428571</v>
      </c>
      <c r="D1529" s="294">
        <f t="shared" si="2"/>
        <v>2.3145634571428571</v>
      </c>
      <c r="E1529" s="295">
        <v>175</v>
      </c>
      <c r="F1529" s="295">
        <f t="shared" si="212"/>
        <v>187.16417100000001</v>
      </c>
      <c r="G1529" s="297">
        <f t="shared" si="4"/>
        <v>0.46207830045483061</v>
      </c>
      <c r="H1529" s="296">
        <f t="shared" si="5"/>
        <v>217.88443400000003</v>
      </c>
      <c r="I1529" s="362">
        <f t="shared" si="222"/>
        <v>0.53792169954516944</v>
      </c>
      <c r="J1529" s="305">
        <v>405048605</v>
      </c>
      <c r="K1529" s="299">
        <v>2018</v>
      </c>
      <c r="L1529" s="300" t="s">
        <v>18</v>
      </c>
      <c r="M1529" s="345"/>
      <c r="N1529" s="345"/>
      <c r="O1529" s="345"/>
      <c r="P1529" s="345">
        <v>88</v>
      </c>
      <c r="Q1529" s="299">
        <v>71</v>
      </c>
      <c r="R1529" s="305">
        <f t="shared" si="157"/>
        <v>79.5</v>
      </c>
      <c r="S1529" s="299">
        <v>67</v>
      </c>
      <c r="T1529" s="305">
        <v>68</v>
      </c>
      <c r="U1529" s="309">
        <f t="shared" si="158"/>
        <v>-1</v>
      </c>
      <c r="V1529" s="317">
        <f t="shared" si="159"/>
        <v>67.5</v>
      </c>
      <c r="W1529" s="309">
        <f t="shared" si="160"/>
        <v>12</v>
      </c>
      <c r="X1529" s="319" t="s">
        <v>1579</v>
      </c>
      <c r="Y1529" s="319" t="s">
        <v>1579</v>
      </c>
      <c r="Z1529" s="319" t="s">
        <v>1557</v>
      </c>
      <c r="AA1529" s="295">
        <f t="shared" si="79"/>
        <v>56.237634</v>
      </c>
      <c r="AB1529" s="305">
        <v>56237634</v>
      </c>
      <c r="AC1529" s="305">
        <v>187164171</v>
      </c>
      <c r="AD1529" s="295">
        <f t="shared" si="223"/>
        <v>217.884434</v>
      </c>
      <c r="AE1529" s="305">
        <v>217884434</v>
      </c>
      <c r="AF1529" s="362">
        <f t="shared" si="229"/>
        <v>0.3213579085714286</v>
      </c>
      <c r="AG1529" s="304"/>
      <c r="AH1529" s="304"/>
      <c r="AI1529" s="307" t="s">
        <v>3335</v>
      </c>
      <c r="AJ1529" s="304"/>
    </row>
    <row r="1530" spans="1:36">
      <c r="A1530" s="357" t="s">
        <v>1451</v>
      </c>
      <c r="B1530" s="373">
        <f t="shared" si="151"/>
        <v>540.67968099999996</v>
      </c>
      <c r="C1530" s="335">
        <f t="shared" si="228"/>
        <v>3.0375262977528088</v>
      </c>
      <c r="D1530" s="294">
        <f t="shared" si="2"/>
        <v>3.0375262977528088</v>
      </c>
      <c r="E1530" s="295">
        <v>178</v>
      </c>
      <c r="F1530" s="295">
        <f t="shared" si="212"/>
        <v>194.713111</v>
      </c>
      <c r="G1530" s="297">
        <f t="shared" si="4"/>
        <v>0.36012655522743792</v>
      </c>
      <c r="H1530" s="296">
        <f t="shared" si="5"/>
        <v>345.96656999999999</v>
      </c>
      <c r="I1530" s="362">
        <f t="shared" si="222"/>
        <v>0.63987344477256214</v>
      </c>
      <c r="J1530" s="305">
        <v>540679681</v>
      </c>
      <c r="K1530" s="299">
        <v>2018</v>
      </c>
      <c r="L1530" s="300" t="s">
        <v>18</v>
      </c>
      <c r="M1530" s="345"/>
      <c r="N1530" s="345"/>
      <c r="O1530" s="345"/>
      <c r="P1530" s="345">
        <v>97</v>
      </c>
      <c r="Q1530" s="299">
        <v>86</v>
      </c>
      <c r="R1530" s="305">
        <f t="shared" si="157"/>
        <v>91.5</v>
      </c>
      <c r="S1530" s="299">
        <v>90</v>
      </c>
      <c r="T1530" s="305">
        <v>84</v>
      </c>
      <c r="U1530" s="309">
        <f t="shared" si="158"/>
        <v>6</v>
      </c>
      <c r="V1530" s="317">
        <f t="shared" si="159"/>
        <v>87</v>
      </c>
      <c r="W1530" s="309">
        <f t="shared" si="160"/>
        <v>4.5</v>
      </c>
      <c r="X1530" s="348" t="s">
        <v>1544</v>
      </c>
      <c r="Y1530" s="348" t="s">
        <v>1544</v>
      </c>
      <c r="Z1530" s="319" t="s">
        <v>1557</v>
      </c>
      <c r="AA1530" s="295">
        <f t="shared" si="79"/>
        <v>61.236533999999999</v>
      </c>
      <c r="AB1530" s="305">
        <v>61236534</v>
      </c>
      <c r="AC1530" s="305">
        <v>194713111</v>
      </c>
      <c r="AD1530" s="295">
        <f t="shared" si="223"/>
        <v>345.96656999999999</v>
      </c>
      <c r="AE1530" s="315">
        <f t="shared" ref="AE1530:AE1532" si="230">J1530-AC1530</f>
        <v>345966570</v>
      </c>
      <c r="AF1530" s="362">
        <f t="shared" si="229"/>
        <v>0.34402547191011235</v>
      </c>
      <c r="AG1530" s="304"/>
      <c r="AH1530" s="304"/>
      <c r="AI1530" s="307" t="s">
        <v>2919</v>
      </c>
      <c r="AJ1530" s="304"/>
    </row>
    <row r="1531" spans="1:36">
      <c r="A1531" s="372" t="s">
        <v>69</v>
      </c>
      <c r="B1531" s="373">
        <f t="shared" si="151"/>
        <v>544.93256699999995</v>
      </c>
      <c r="C1531" s="335">
        <f t="shared" si="228"/>
        <v>2.7945259846153845</v>
      </c>
      <c r="D1531" s="294">
        <f t="shared" si="2"/>
        <v>2.7945259846153845</v>
      </c>
      <c r="E1531" s="295">
        <v>195</v>
      </c>
      <c r="F1531" s="295">
        <f t="shared" si="212"/>
        <v>211.63091600000001</v>
      </c>
      <c r="G1531" s="297">
        <f t="shared" si="4"/>
        <v>0.38836165943445994</v>
      </c>
      <c r="H1531" s="296">
        <f t="shared" si="5"/>
        <v>333.30165099999999</v>
      </c>
      <c r="I1531" s="362">
        <f t="shared" si="222"/>
        <v>0.61163834056554012</v>
      </c>
      <c r="J1531" s="305">
        <v>544932567</v>
      </c>
      <c r="K1531" s="299">
        <v>2018</v>
      </c>
      <c r="L1531" s="300" t="s">
        <v>18</v>
      </c>
      <c r="M1531" s="345"/>
      <c r="N1531" s="345"/>
      <c r="O1531" s="345"/>
      <c r="P1531" s="345">
        <v>88</v>
      </c>
      <c r="Q1531" s="299">
        <v>70</v>
      </c>
      <c r="R1531" s="305">
        <f t="shared" si="157"/>
        <v>79</v>
      </c>
      <c r="S1531" s="299">
        <v>80</v>
      </c>
      <c r="T1531" s="305">
        <v>74</v>
      </c>
      <c r="U1531" s="309">
        <f t="shared" si="158"/>
        <v>6</v>
      </c>
      <c r="V1531" s="317">
        <f t="shared" si="159"/>
        <v>77</v>
      </c>
      <c r="W1531" s="309">
        <f t="shared" si="160"/>
        <v>2</v>
      </c>
      <c r="X1531" s="348" t="s">
        <v>1544</v>
      </c>
      <c r="Y1531" s="348" t="s">
        <v>1544</v>
      </c>
      <c r="Z1531" s="319" t="s">
        <v>1557</v>
      </c>
      <c r="AA1531" s="295">
        <f t="shared" si="79"/>
        <v>75.812205000000006</v>
      </c>
      <c r="AB1531" s="305">
        <v>75812205</v>
      </c>
      <c r="AC1531" s="305">
        <v>211630916</v>
      </c>
      <c r="AD1531" s="295">
        <f t="shared" si="223"/>
        <v>333.30165099999999</v>
      </c>
      <c r="AE1531" s="315">
        <f t="shared" si="230"/>
        <v>333301651</v>
      </c>
      <c r="AF1531" s="362">
        <f t="shared" si="229"/>
        <v>0.38878053846153848</v>
      </c>
      <c r="AG1531" s="304"/>
      <c r="AH1531" s="304"/>
      <c r="AI1531" s="307" t="s">
        <v>3022</v>
      </c>
      <c r="AJ1531" s="304"/>
    </row>
    <row r="1532" spans="1:36">
      <c r="A1532" s="370" t="s">
        <v>405</v>
      </c>
      <c r="B1532" s="373">
        <f t="shared" si="151"/>
        <v>1142.588109</v>
      </c>
      <c r="C1532" s="335">
        <f t="shared" si="228"/>
        <v>5.7129405450000004</v>
      </c>
      <c r="D1532" s="294">
        <f t="shared" si="2"/>
        <v>5.7129405450000004</v>
      </c>
      <c r="E1532" s="295">
        <v>200</v>
      </c>
      <c r="F1532" s="295">
        <f t="shared" si="212"/>
        <v>597.24767099999997</v>
      </c>
      <c r="G1532" s="297">
        <f t="shared" si="4"/>
        <v>0.5227147615974358</v>
      </c>
      <c r="H1532" s="296">
        <f t="shared" si="5"/>
        <v>545.34043800000006</v>
      </c>
      <c r="I1532" s="362">
        <f t="shared" si="222"/>
        <v>0.4772852384025642</v>
      </c>
      <c r="J1532" s="305">
        <v>1142588109</v>
      </c>
      <c r="K1532" s="299">
        <v>2018</v>
      </c>
      <c r="L1532" s="300" t="s">
        <v>18</v>
      </c>
      <c r="M1532" s="345"/>
      <c r="N1532" s="345"/>
      <c r="O1532" s="345"/>
      <c r="P1532" s="345">
        <v>93</v>
      </c>
      <c r="Q1532" s="299">
        <v>80</v>
      </c>
      <c r="R1532" s="305">
        <f t="shared" si="157"/>
        <v>86.5</v>
      </c>
      <c r="S1532" s="299">
        <v>87</v>
      </c>
      <c r="T1532" s="305">
        <v>82</v>
      </c>
      <c r="U1532" s="309">
        <f t="shared" si="158"/>
        <v>5</v>
      </c>
      <c r="V1532" s="317">
        <f t="shared" si="159"/>
        <v>84.5</v>
      </c>
      <c r="W1532" s="309">
        <f t="shared" si="160"/>
        <v>2</v>
      </c>
      <c r="X1532" s="348" t="s">
        <v>1608</v>
      </c>
      <c r="Y1532" s="348" t="s">
        <v>1608</v>
      </c>
      <c r="Z1532" s="319" t="s">
        <v>1557</v>
      </c>
      <c r="AA1532" s="295">
        <f t="shared" si="79"/>
        <v>182.687905</v>
      </c>
      <c r="AB1532" s="305">
        <v>182687905</v>
      </c>
      <c r="AC1532" s="305">
        <v>597247671</v>
      </c>
      <c r="AD1532" s="295">
        <f t="shared" si="223"/>
        <v>545.34043799999995</v>
      </c>
      <c r="AE1532" s="315">
        <f t="shared" si="230"/>
        <v>545340438</v>
      </c>
      <c r="AF1532" s="362">
        <f t="shared" si="229"/>
        <v>0.91343952500000003</v>
      </c>
      <c r="AG1532" s="304"/>
      <c r="AH1532" s="304"/>
      <c r="AI1532" s="307" t="s">
        <v>2132</v>
      </c>
      <c r="AJ1532" s="304"/>
    </row>
    <row r="1533" spans="1:36">
      <c r="A1533" s="357" t="s">
        <v>1424</v>
      </c>
      <c r="B1533" s="373">
        <f t="shared" si="151"/>
        <v>629.958573</v>
      </c>
      <c r="C1533" s="335">
        <f t="shared" si="228"/>
        <v>3.1497928650000002</v>
      </c>
      <c r="D1533" s="294">
        <f t="shared" si="2"/>
        <v>3.1497928650000002</v>
      </c>
      <c r="E1533" s="295">
        <v>200</v>
      </c>
      <c r="F1533" s="295">
        <f t="shared" si="212"/>
        <v>158.058573</v>
      </c>
      <c r="G1533" s="297">
        <f t="shared" si="4"/>
        <v>0.25090312248199215</v>
      </c>
      <c r="H1533" s="296">
        <f t="shared" si="5"/>
        <v>471.9</v>
      </c>
      <c r="I1533" s="362">
        <f t="shared" si="222"/>
        <v>0.7490968775180078</v>
      </c>
      <c r="J1533" s="305">
        <v>629958573</v>
      </c>
      <c r="K1533" s="299">
        <v>2018</v>
      </c>
      <c r="L1533" s="300" t="s">
        <v>18</v>
      </c>
      <c r="M1533" s="345"/>
      <c r="N1533" s="345"/>
      <c r="O1533" s="345"/>
      <c r="P1533" s="345">
        <v>38</v>
      </c>
      <c r="Q1533" s="299">
        <v>52</v>
      </c>
      <c r="R1533" s="305">
        <f t="shared" si="157"/>
        <v>45</v>
      </c>
      <c r="S1533" s="299">
        <v>60</v>
      </c>
      <c r="T1533" s="305">
        <v>60</v>
      </c>
      <c r="U1533" s="309">
        <f t="shared" si="158"/>
        <v>0</v>
      </c>
      <c r="V1533" s="317">
        <f t="shared" si="159"/>
        <v>60</v>
      </c>
      <c r="W1533" s="309">
        <f t="shared" si="160"/>
        <v>-15</v>
      </c>
      <c r="X1533" s="319" t="s">
        <v>2480</v>
      </c>
      <c r="Y1533" s="319" t="s">
        <v>2480</v>
      </c>
      <c r="Z1533" s="319" t="s">
        <v>1557</v>
      </c>
      <c r="AA1533" s="295">
        <f t="shared" si="79"/>
        <v>62.163103999999997</v>
      </c>
      <c r="AB1533" s="305">
        <v>62163104</v>
      </c>
      <c r="AC1533" s="305">
        <v>158058573</v>
      </c>
      <c r="AD1533" s="295">
        <f t="shared" si="223"/>
        <v>471.9</v>
      </c>
      <c r="AE1533" s="305">
        <v>471900000</v>
      </c>
      <c r="AF1533" s="362">
        <f t="shared" si="229"/>
        <v>0.31081552000000001</v>
      </c>
      <c r="AG1533" s="304"/>
      <c r="AH1533" s="304"/>
      <c r="AI1533" s="307" t="s">
        <v>2848</v>
      </c>
      <c r="AJ1533" s="304"/>
    </row>
    <row r="1534" spans="1:36">
      <c r="A1534" s="370" t="s">
        <v>137</v>
      </c>
      <c r="B1534" s="373">
        <f t="shared" si="151"/>
        <v>1346.844034</v>
      </c>
      <c r="C1534" s="335">
        <f t="shared" si="228"/>
        <v>6.5699708975609754</v>
      </c>
      <c r="D1534" s="294">
        <f t="shared" si="2"/>
        <v>6.5699708975609754</v>
      </c>
      <c r="E1534" s="295">
        <v>205</v>
      </c>
      <c r="F1534" s="295">
        <f t="shared" si="212"/>
        <v>785.22164899999996</v>
      </c>
      <c r="G1534" s="297">
        <f t="shared" si="4"/>
        <v>0.58300859578221953</v>
      </c>
      <c r="H1534" s="296">
        <f t="shared" si="5"/>
        <v>561.62238500000001</v>
      </c>
      <c r="I1534" s="362">
        <f t="shared" si="222"/>
        <v>0.41699140421778041</v>
      </c>
      <c r="J1534" s="305">
        <v>1346844034</v>
      </c>
      <c r="K1534" s="299">
        <v>2018</v>
      </c>
      <c r="L1534" s="300" t="s">
        <v>18</v>
      </c>
      <c r="M1534" s="345"/>
      <c r="N1534" s="345"/>
      <c r="O1534" s="345"/>
      <c r="P1534" s="345">
        <v>97</v>
      </c>
      <c r="Q1534" s="299">
        <v>88</v>
      </c>
      <c r="R1534" s="305">
        <f t="shared" si="157"/>
        <v>92.5</v>
      </c>
      <c r="S1534" s="299">
        <v>79</v>
      </c>
      <c r="T1534" s="305">
        <v>67</v>
      </c>
      <c r="U1534" s="309">
        <f t="shared" si="158"/>
        <v>12</v>
      </c>
      <c r="V1534" s="317">
        <f t="shared" si="159"/>
        <v>73</v>
      </c>
      <c r="W1534" s="309">
        <f t="shared" si="160"/>
        <v>19.5</v>
      </c>
      <c r="X1534" s="348" t="s">
        <v>1544</v>
      </c>
      <c r="Y1534" s="348" t="s">
        <v>1544</v>
      </c>
      <c r="Z1534" s="319" t="s">
        <v>1547</v>
      </c>
      <c r="AA1534" s="295">
        <f t="shared" si="79"/>
        <v>202.003951</v>
      </c>
      <c r="AB1534" s="305">
        <v>202003951</v>
      </c>
      <c r="AC1534" s="305">
        <v>785221649</v>
      </c>
      <c r="AD1534" s="295">
        <f t="shared" si="223"/>
        <v>561.62238500000001</v>
      </c>
      <c r="AE1534" s="315">
        <f t="shared" ref="AE1534:AE1537" si="231">J1534-AC1534</f>
        <v>561622385</v>
      </c>
      <c r="AF1534" s="362">
        <f t="shared" si="229"/>
        <v>0.98538512682926827</v>
      </c>
      <c r="AG1534" s="304"/>
      <c r="AH1534" s="304"/>
      <c r="AI1534" s="307" t="s">
        <v>2040</v>
      </c>
      <c r="AJ1534" s="304"/>
    </row>
    <row r="1535" spans="1:36">
      <c r="A1535" s="372" t="s">
        <v>859</v>
      </c>
      <c r="B1535" s="373">
        <f t="shared" si="151"/>
        <v>392.64007700000002</v>
      </c>
      <c r="C1535" s="335">
        <f t="shared" si="228"/>
        <v>1.4277820981818181</v>
      </c>
      <c r="D1535" s="294">
        <f t="shared" si="2"/>
        <v>1.4277820981818181</v>
      </c>
      <c r="E1535" s="295">
        <v>275</v>
      </c>
      <c r="F1535" s="295">
        <f t="shared" si="212"/>
        <v>213.60114300000001</v>
      </c>
      <c r="G1535" s="297">
        <f t="shared" si="4"/>
        <v>0.54401258432923549</v>
      </c>
      <c r="H1535" s="296">
        <f t="shared" si="5"/>
        <v>179.03893400000001</v>
      </c>
      <c r="I1535" s="362">
        <f t="shared" si="222"/>
        <v>0.45598741567076456</v>
      </c>
      <c r="J1535" s="305">
        <v>392640077</v>
      </c>
      <c r="K1535" s="299">
        <v>2018</v>
      </c>
      <c r="L1535" s="300" t="s">
        <v>18</v>
      </c>
      <c r="M1535" s="345"/>
      <c r="N1535" s="345"/>
      <c r="O1535" s="345"/>
      <c r="P1535" s="345">
        <v>71</v>
      </c>
      <c r="Q1535" s="299">
        <v>62</v>
      </c>
      <c r="R1535" s="305">
        <f t="shared" si="157"/>
        <v>66.5</v>
      </c>
      <c r="S1535" s="299">
        <v>64</v>
      </c>
      <c r="T1535" s="305">
        <v>62</v>
      </c>
      <c r="U1535" s="309">
        <f t="shared" si="158"/>
        <v>2</v>
      </c>
      <c r="V1535" s="317">
        <f t="shared" si="159"/>
        <v>63</v>
      </c>
      <c r="W1535" s="309">
        <f t="shared" si="160"/>
        <v>3.5</v>
      </c>
      <c r="X1535" s="348" t="s">
        <v>1608</v>
      </c>
      <c r="Y1535" s="348" t="s">
        <v>1608</v>
      </c>
      <c r="Z1535" s="319" t="s">
        <v>1670</v>
      </c>
      <c r="AA1535" s="295">
        <f t="shared" si="79"/>
        <v>84.420489000000003</v>
      </c>
      <c r="AB1535" s="305">
        <v>84420489</v>
      </c>
      <c r="AC1535" s="305">
        <v>213601143</v>
      </c>
      <c r="AD1535" s="295">
        <f t="shared" si="223"/>
        <v>179.03893400000001</v>
      </c>
      <c r="AE1535" s="315">
        <f t="shared" si="231"/>
        <v>179038934</v>
      </c>
      <c r="AF1535" s="362">
        <f t="shared" si="229"/>
        <v>0.30698359636363637</v>
      </c>
      <c r="AG1535" s="304"/>
      <c r="AH1535" s="304"/>
      <c r="AI1535" s="307" t="s">
        <v>4028</v>
      </c>
      <c r="AJ1535" s="304"/>
    </row>
    <row r="1536" spans="1:36">
      <c r="A1536" s="370" t="s">
        <v>99</v>
      </c>
      <c r="B1536" s="373">
        <f t="shared" si="151"/>
        <v>2046.1575600000001</v>
      </c>
      <c r="C1536" s="335">
        <f t="shared" si="228"/>
        <v>6.3703535491905354</v>
      </c>
      <c r="D1536" s="294">
        <f t="shared" si="2"/>
        <v>6.3703535491905354</v>
      </c>
      <c r="E1536" s="295">
        <v>321.2</v>
      </c>
      <c r="F1536" s="295">
        <f t="shared" si="212"/>
        <v>678.69053599999995</v>
      </c>
      <c r="G1536" s="297">
        <f t="shared" si="4"/>
        <v>0.33169026142835251</v>
      </c>
      <c r="H1536" s="296">
        <f t="shared" si="5"/>
        <v>1367.467024</v>
      </c>
      <c r="I1536" s="362">
        <f t="shared" si="222"/>
        <v>0.66830973857164744</v>
      </c>
      <c r="J1536" s="305">
        <v>2046157560</v>
      </c>
      <c r="K1536" s="299">
        <v>2018</v>
      </c>
      <c r="L1536" s="300" t="s">
        <v>18</v>
      </c>
      <c r="M1536" s="345"/>
      <c r="N1536" s="345"/>
      <c r="O1536" s="345"/>
      <c r="P1536" s="345">
        <v>83</v>
      </c>
      <c r="Q1536" s="299">
        <v>68</v>
      </c>
      <c r="R1536" s="305">
        <f t="shared" si="157"/>
        <v>75.5</v>
      </c>
      <c r="S1536" s="299">
        <v>91</v>
      </c>
      <c r="T1536" s="305">
        <v>85</v>
      </c>
      <c r="U1536" s="309">
        <f t="shared" si="158"/>
        <v>6</v>
      </c>
      <c r="V1536" s="317">
        <f t="shared" si="159"/>
        <v>88</v>
      </c>
      <c r="W1536" s="309">
        <f t="shared" si="160"/>
        <v>-12.5</v>
      </c>
      <c r="X1536" s="348" t="s">
        <v>1544</v>
      </c>
      <c r="Y1536" s="348" t="s">
        <v>1544</v>
      </c>
      <c r="Z1536" s="319" t="s">
        <v>1557</v>
      </c>
      <c r="AA1536" s="295">
        <f t="shared" si="79"/>
        <v>257.69818299999997</v>
      </c>
      <c r="AB1536" s="305">
        <v>257698183</v>
      </c>
      <c r="AC1536" s="305">
        <v>678690536</v>
      </c>
      <c r="AD1536" s="295">
        <f t="shared" si="223"/>
        <v>1367.467024</v>
      </c>
      <c r="AE1536" s="315">
        <f t="shared" si="231"/>
        <v>1367467024</v>
      </c>
      <c r="AF1536" s="362">
        <f t="shared" si="229"/>
        <v>0.80229820361145698</v>
      </c>
      <c r="AG1536" s="304"/>
      <c r="AH1536" s="304"/>
      <c r="AI1536" s="307" t="s">
        <v>2058</v>
      </c>
      <c r="AJ1536" s="304"/>
    </row>
    <row r="1537" spans="1:36">
      <c r="A1537" s="370" t="s">
        <v>1561</v>
      </c>
      <c r="B1537" s="315">
        <f t="shared" si="151"/>
        <v>11.001626999999999</v>
      </c>
      <c r="C1537" s="326"/>
      <c r="D1537" s="294">
        <f t="shared" si="2"/>
        <v>0</v>
      </c>
      <c r="E1537" s="295" t="s">
        <v>1537</v>
      </c>
      <c r="F1537" s="295">
        <f t="shared" si="212"/>
        <v>4.9698529999999996</v>
      </c>
      <c r="G1537" s="297">
        <f t="shared" si="4"/>
        <v>0.45173800202460962</v>
      </c>
      <c r="H1537" s="296">
        <f t="shared" si="5"/>
        <v>6.0317739999999986</v>
      </c>
      <c r="I1537" s="362">
        <f t="shared" si="222"/>
        <v>0.54826199797539032</v>
      </c>
      <c r="J1537" s="305">
        <v>11001627</v>
      </c>
      <c r="K1537" s="299">
        <v>2018</v>
      </c>
      <c r="L1537" s="300" t="s">
        <v>18</v>
      </c>
      <c r="M1537" s="345"/>
      <c r="N1537" s="345"/>
      <c r="O1537" s="345"/>
      <c r="P1537" s="345">
        <v>39</v>
      </c>
      <c r="Q1537" s="299">
        <v>46</v>
      </c>
      <c r="R1537" s="305">
        <f t="shared" si="157"/>
        <v>42.5</v>
      </c>
      <c r="S1537" s="299">
        <v>40</v>
      </c>
      <c r="T1537" s="305">
        <v>55</v>
      </c>
      <c r="U1537" s="309">
        <f t="shared" si="158"/>
        <v>-15</v>
      </c>
      <c r="V1537" s="317">
        <f t="shared" si="159"/>
        <v>47.5</v>
      </c>
      <c r="W1537" s="309">
        <f t="shared" si="160"/>
        <v>-5</v>
      </c>
      <c r="X1537" s="319" t="s">
        <v>1550</v>
      </c>
      <c r="Y1537" s="348" t="s">
        <v>1562</v>
      </c>
      <c r="Z1537" s="319" t="s">
        <v>1547</v>
      </c>
      <c r="AA1537" s="295">
        <f t="shared" si="79"/>
        <v>2.7224200000000001</v>
      </c>
      <c r="AB1537" s="305">
        <v>2722420</v>
      </c>
      <c r="AC1537" s="305">
        <v>4969853</v>
      </c>
      <c r="AD1537" s="295">
        <f t="shared" si="223"/>
        <v>6.0317740000000004</v>
      </c>
      <c r="AE1537" s="315">
        <f t="shared" si="231"/>
        <v>6031774</v>
      </c>
      <c r="AF1537" s="302" t="s">
        <v>1537</v>
      </c>
      <c r="AG1537" s="304"/>
      <c r="AH1537" s="304"/>
      <c r="AI1537" s="307" t="s">
        <v>1563</v>
      </c>
      <c r="AJ1537" s="304"/>
    </row>
    <row r="1538" spans="1:36">
      <c r="A1538" s="370" t="s">
        <v>1592</v>
      </c>
      <c r="B1538" s="315">
        <f t="shared" si="151"/>
        <v>2.381014</v>
      </c>
      <c r="C1538" s="326" t="s">
        <v>1537</v>
      </c>
      <c r="D1538" s="294" t="e">
        <f t="shared" si="2"/>
        <v>#VALUE!</v>
      </c>
      <c r="E1538" s="295" t="s">
        <v>1537</v>
      </c>
      <c r="F1538" s="295">
        <f t="shared" si="212"/>
        <v>2.381014</v>
      </c>
      <c r="G1538" s="297">
        <f t="shared" si="4"/>
        <v>1</v>
      </c>
      <c r="H1538" s="296">
        <f t="shared" si="5"/>
        <v>0</v>
      </c>
      <c r="I1538" s="317">
        <v>0</v>
      </c>
      <c r="J1538" s="305">
        <v>2381014</v>
      </c>
      <c r="K1538" s="299">
        <v>2018</v>
      </c>
      <c r="L1538" s="300" t="s">
        <v>18</v>
      </c>
      <c r="M1538" s="345"/>
      <c r="N1538" s="345"/>
      <c r="O1538" s="345"/>
      <c r="P1538" s="345">
        <v>96</v>
      </c>
      <c r="Q1538" s="299">
        <v>92</v>
      </c>
      <c r="R1538" s="305">
        <f t="shared" si="157"/>
        <v>94</v>
      </c>
      <c r="S1538" s="299">
        <v>83</v>
      </c>
      <c r="T1538" s="305">
        <v>81</v>
      </c>
      <c r="U1538" s="309">
        <f t="shared" si="158"/>
        <v>2</v>
      </c>
      <c r="V1538" s="317">
        <f t="shared" si="159"/>
        <v>82</v>
      </c>
      <c r="W1538" s="309">
        <f t="shared" si="160"/>
        <v>12</v>
      </c>
      <c r="X1538" s="348" t="s">
        <v>1554</v>
      </c>
      <c r="Y1538" s="348" t="s">
        <v>1554</v>
      </c>
      <c r="Z1538" s="319" t="s">
        <v>1547</v>
      </c>
      <c r="AA1538" s="295">
        <f t="shared" si="79"/>
        <v>4.2243999999999997E-2</v>
      </c>
      <c r="AB1538" s="305">
        <v>42244</v>
      </c>
      <c r="AC1538" s="305">
        <v>2381014</v>
      </c>
      <c r="AD1538" s="295">
        <v>0</v>
      </c>
      <c r="AE1538" s="315">
        <v>0</v>
      </c>
      <c r="AF1538" s="302" t="s">
        <v>1537</v>
      </c>
      <c r="AG1538" s="304"/>
      <c r="AH1538" s="304"/>
      <c r="AI1538" s="307" t="s">
        <v>1593</v>
      </c>
      <c r="AJ1538" s="304"/>
    </row>
    <row r="1539" spans="1:36">
      <c r="A1539" s="370" t="s">
        <v>1594</v>
      </c>
      <c r="B1539" s="315">
        <f t="shared" si="151"/>
        <v>1.2529600000000001</v>
      </c>
      <c r="C1539" s="326" t="s">
        <v>1537</v>
      </c>
      <c r="D1539" s="294" t="e">
        <f t="shared" si="2"/>
        <v>#VALUE!</v>
      </c>
      <c r="E1539" s="295" t="s">
        <v>1537</v>
      </c>
      <c r="F1539" s="295">
        <f t="shared" si="212"/>
        <v>1.2529600000000001</v>
      </c>
      <c r="G1539" s="297">
        <f t="shared" si="4"/>
        <v>1</v>
      </c>
      <c r="H1539" s="296">
        <f t="shared" si="5"/>
        <v>0</v>
      </c>
      <c r="I1539" s="317">
        <v>0</v>
      </c>
      <c r="J1539" s="305">
        <v>1252960</v>
      </c>
      <c r="K1539" s="299">
        <v>2018</v>
      </c>
      <c r="L1539" s="300" t="s">
        <v>18</v>
      </c>
      <c r="M1539" s="345"/>
      <c r="N1539" s="345"/>
      <c r="O1539" s="345"/>
      <c r="P1539" s="345">
        <v>68</v>
      </c>
      <c r="Q1539" s="299">
        <v>59</v>
      </c>
      <c r="R1539" s="305">
        <f t="shared" si="157"/>
        <v>63.5</v>
      </c>
      <c r="S1539" s="299">
        <v>62</v>
      </c>
      <c r="T1539" s="305">
        <v>67</v>
      </c>
      <c r="U1539" s="309">
        <f t="shared" si="158"/>
        <v>-5</v>
      </c>
      <c r="V1539" s="317">
        <f t="shared" si="159"/>
        <v>64.5</v>
      </c>
      <c r="W1539" s="309">
        <f t="shared" si="160"/>
        <v>-1</v>
      </c>
      <c r="X1539" s="348" t="s">
        <v>1554</v>
      </c>
      <c r="Y1539" s="348" t="s">
        <v>1554</v>
      </c>
      <c r="Z1539" s="319" t="s">
        <v>1541</v>
      </c>
      <c r="AA1539" s="295">
        <f t="shared" si="79"/>
        <v>7.9016000000000003E-2</v>
      </c>
      <c r="AB1539" s="305">
        <v>79016</v>
      </c>
      <c r="AC1539" s="305">
        <v>1252960</v>
      </c>
      <c r="AD1539" s="295">
        <f t="shared" ref="AD1539:AD1540" si="232">AE1539/1000000</f>
        <v>0</v>
      </c>
      <c r="AE1539" s="315">
        <v>0</v>
      </c>
      <c r="AF1539" s="302" t="s">
        <v>1537</v>
      </c>
      <c r="AG1539" s="304"/>
      <c r="AH1539" s="304"/>
      <c r="AI1539" s="307" t="s">
        <v>1595</v>
      </c>
      <c r="AJ1539" s="304"/>
    </row>
    <row r="1540" spans="1:36">
      <c r="A1540" s="370" t="s">
        <v>1596</v>
      </c>
      <c r="B1540" s="315">
        <f t="shared" si="151"/>
        <v>15.554157</v>
      </c>
      <c r="C1540" s="326" t="s">
        <v>1537</v>
      </c>
      <c r="D1540" s="294" t="e">
        <f t="shared" si="2"/>
        <v>#VALUE!</v>
      </c>
      <c r="E1540" s="295" t="s">
        <v>1537</v>
      </c>
      <c r="F1540" s="295">
        <f t="shared" si="212"/>
        <v>9.2271300000000007</v>
      </c>
      <c r="G1540" s="297">
        <f t="shared" si="4"/>
        <v>0.59322597810990341</v>
      </c>
      <c r="H1540" s="296">
        <f t="shared" si="5"/>
        <v>6.3270270000000002</v>
      </c>
      <c r="I1540" s="362">
        <f>(AE1540/J1540)</f>
        <v>0.40677402189009665</v>
      </c>
      <c r="J1540" s="305">
        <v>15554157</v>
      </c>
      <c r="K1540" s="299">
        <v>2018</v>
      </c>
      <c r="L1540" s="300" t="s">
        <v>18</v>
      </c>
      <c r="M1540" s="345"/>
      <c r="N1540" s="345"/>
      <c r="O1540" s="345"/>
      <c r="P1540" s="345">
        <v>87</v>
      </c>
      <c r="Q1540" s="299">
        <v>75</v>
      </c>
      <c r="R1540" s="305">
        <f t="shared" si="157"/>
        <v>81</v>
      </c>
      <c r="S1540" s="299">
        <v>75</v>
      </c>
      <c r="T1540" s="305">
        <v>76</v>
      </c>
      <c r="U1540" s="309">
        <f t="shared" si="158"/>
        <v>-1</v>
      </c>
      <c r="V1540" s="317">
        <f t="shared" si="159"/>
        <v>75.5</v>
      </c>
      <c r="W1540" s="309">
        <f t="shared" si="160"/>
        <v>5.5</v>
      </c>
      <c r="X1540" s="348" t="s">
        <v>1565</v>
      </c>
      <c r="Y1540" s="348" t="s">
        <v>1565</v>
      </c>
      <c r="Z1540" s="319" t="s">
        <v>1547</v>
      </c>
      <c r="AA1540" s="295">
        <f t="shared" si="79"/>
        <v>3.28261</v>
      </c>
      <c r="AB1540" s="305">
        <v>3282610</v>
      </c>
      <c r="AC1540" s="305">
        <v>9227130</v>
      </c>
      <c r="AD1540" s="295">
        <f t="shared" si="232"/>
        <v>6.3270270000000002</v>
      </c>
      <c r="AE1540" s="315">
        <f>J1540-AC1540</f>
        <v>6327027</v>
      </c>
      <c r="AF1540" s="302" t="s">
        <v>1537</v>
      </c>
      <c r="AG1540" s="304"/>
      <c r="AH1540" s="304"/>
      <c r="AI1540" s="307" t="s">
        <v>1597</v>
      </c>
      <c r="AJ1540" s="304"/>
    </row>
    <row r="1541" spans="1:36">
      <c r="A1541" s="370" t="s">
        <v>1598</v>
      </c>
      <c r="B1541" s="315">
        <f t="shared" si="151"/>
        <v>2.5236100000000001</v>
      </c>
      <c r="C1541" s="326" t="s">
        <v>1537</v>
      </c>
      <c r="D1541" s="294" t="e">
        <f t="shared" si="2"/>
        <v>#VALUE!</v>
      </c>
      <c r="E1541" s="295" t="s">
        <v>1537</v>
      </c>
      <c r="F1541" s="295">
        <f t="shared" si="212"/>
        <v>2.5236100000000001</v>
      </c>
      <c r="G1541" s="297">
        <f t="shared" si="4"/>
        <v>1</v>
      </c>
      <c r="H1541" s="296">
        <f t="shared" si="5"/>
        <v>0</v>
      </c>
      <c r="I1541" s="317">
        <v>0</v>
      </c>
      <c r="J1541" s="305">
        <v>2523610</v>
      </c>
      <c r="K1541" s="299">
        <v>2018</v>
      </c>
      <c r="L1541" s="300" t="s">
        <v>18</v>
      </c>
      <c r="M1541" s="345"/>
      <c r="N1541" s="345"/>
      <c r="O1541" s="345"/>
      <c r="P1541" s="345">
        <v>88</v>
      </c>
      <c r="Q1541" s="299">
        <v>84</v>
      </c>
      <c r="R1541" s="305">
        <f t="shared" si="157"/>
        <v>86</v>
      </c>
      <c r="S1541" s="299">
        <v>65</v>
      </c>
      <c r="T1541" s="305">
        <v>73</v>
      </c>
      <c r="U1541" s="309">
        <f t="shared" si="158"/>
        <v>-8</v>
      </c>
      <c r="V1541" s="317">
        <f t="shared" si="159"/>
        <v>69</v>
      </c>
      <c r="W1541" s="309">
        <f t="shared" si="160"/>
        <v>17</v>
      </c>
      <c r="X1541" s="348" t="s">
        <v>1554</v>
      </c>
      <c r="Y1541" s="348" t="s">
        <v>1554</v>
      </c>
      <c r="Z1541" s="319" t="s">
        <v>1541</v>
      </c>
      <c r="AA1541" s="295">
        <f t="shared" si="79"/>
        <v>0.132829</v>
      </c>
      <c r="AB1541" s="305">
        <v>132829</v>
      </c>
      <c r="AC1541" s="305">
        <v>2523610</v>
      </c>
      <c r="AD1541" s="295">
        <v>0</v>
      </c>
      <c r="AE1541" s="315">
        <v>0</v>
      </c>
      <c r="AF1541" s="302" t="s">
        <v>1537</v>
      </c>
      <c r="AG1541" s="304"/>
      <c r="AH1541" s="304"/>
      <c r="AI1541" s="307" t="s">
        <v>1599</v>
      </c>
      <c r="AJ1541" s="304"/>
    </row>
    <row r="1542" spans="1:36">
      <c r="A1542" s="374" t="s">
        <v>2390</v>
      </c>
      <c r="B1542" s="373">
        <f t="shared" si="151"/>
        <v>6.3761479999999997</v>
      </c>
      <c r="C1542" s="375">
        <f t="shared" ref="C1542:C1680" si="233">SUM(J1542/(E1542*1000000))</f>
        <v>4.2507653333333337</v>
      </c>
      <c r="D1542" s="294">
        <f t="shared" si="2"/>
        <v>4.2507653333333337</v>
      </c>
      <c r="E1542" s="296">
        <v>1.5</v>
      </c>
      <c r="F1542" s="296">
        <f t="shared" si="212"/>
        <v>6.3761479999999997</v>
      </c>
      <c r="G1542" s="297">
        <f t="shared" si="4"/>
        <v>1</v>
      </c>
      <c r="H1542" s="296">
        <f t="shared" si="5"/>
        <v>0</v>
      </c>
      <c r="I1542" s="376">
        <f t="shared" ref="I1542:I1686" si="234">(AE1542/J1542)</f>
        <v>0</v>
      </c>
      <c r="J1542" s="305">
        <f t="shared" ref="J1542:J1686" si="235">AC1542+AE1542</f>
        <v>6376148</v>
      </c>
      <c r="K1542" s="345">
        <v>2019</v>
      </c>
      <c r="L1542" s="300" t="s">
        <v>18</v>
      </c>
      <c r="M1542" s="345"/>
      <c r="N1542" s="345"/>
      <c r="O1542" s="345"/>
      <c r="P1542" s="345">
        <v>40</v>
      </c>
      <c r="Q1542" s="345">
        <v>35</v>
      </c>
      <c r="R1542" s="345">
        <f t="shared" si="157"/>
        <v>37.5</v>
      </c>
      <c r="S1542" s="345">
        <v>86</v>
      </c>
      <c r="T1542" s="345">
        <v>58</v>
      </c>
      <c r="U1542" s="345">
        <f t="shared" si="158"/>
        <v>28</v>
      </c>
      <c r="V1542" s="345">
        <f t="shared" si="159"/>
        <v>72</v>
      </c>
      <c r="W1542" s="345">
        <f t="shared" si="160"/>
        <v>-34.5</v>
      </c>
      <c r="X1542" s="319" t="s">
        <v>1554</v>
      </c>
      <c r="Y1542" s="377" t="s">
        <v>2391</v>
      </c>
      <c r="Z1542" s="377" t="s">
        <v>1547</v>
      </c>
      <c r="AA1542" s="296">
        <f t="shared" si="79"/>
        <v>2.1614800000000001</v>
      </c>
      <c r="AB1542" s="305">
        <v>2161480</v>
      </c>
      <c r="AC1542" s="305">
        <v>6376148</v>
      </c>
      <c r="AD1542" s="296">
        <f t="shared" ref="AD1542:AD1686" si="236">AE1542/1000000</f>
        <v>0</v>
      </c>
      <c r="AE1542" s="305">
        <v>0</v>
      </c>
      <c r="AF1542" s="376">
        <f t="shared" ref="AF1542:AF1680" si="237">SUM(AA1542/E1542)</f>
        <v>1.4409866666666666</v>
      </c>
      <c r="AG1542" s="378"/>
      <c r="AH1542" s="378"/>
      <c r="AI1542" s="377" t="s">
        <v>1537</v>
      </c>
      <c r="AJ1542" s="304"/>
    </row>
    <row r="1543" spans="1:36">
      <c r="A1543" s="374" t="s">
        <v>4233</v>
      </c>
      <c r="B1543" s="373">
        <f t="shared" si="151"/>
        <v>2.3365649999999998</v>
      </c>
      <c r="C1543" s="375">
        <f t="shared" si="233"/>
        <v>1.1682824999999999</v>
      </c>
      <c r="D1543" s="294">
        <f t="shared" si="2"/>
        <v>1.1682824999999999</v>
      </c>
      <c r="E1543" s="296">
        <v>2</v>
      </c>
      <c r="F1543" s="296">
        <f t="shared" si="212"/>
        <v>2.3365649999999998</v>
      </c>
      <c r="G1543" s="297">
        <f t="shared" si="4"/>
        <v>1</v>
      </c>
      <c r="H1543" s="296">
        <f t="shared" si="5"/>
        <v>0</v>
      </c>
      <c r="I1543" s="376">
        <f t="shared" si="234"/>
        <v>0</v>
      </c>
      <c r="J1543" s="305">
        <f t="shared" si="235"/>
        <v>2336565</v>
      </c>
      <c r="K1543" s="345">
        <v>2019</v>
      </c>
      <c r="L1543" s="300" t="s">
        <v>18</v>
      </c>
      <c r="M1543" s="345"/>
      <c r="N1543" s="345"/>
      <c r="O1543" s="345"/>
      <c r="P1543" s="345">
        <v>89</v>
      </c>
      <c r="Q1543" s="345">
        <v>71</v>
      </c>
      <c r="R1543" s="345">
        <f t="shared" si="157"/>
        <v>80</v>
      </c>
      <c r="S1543" s="345">
        <v>87</v>
      </c>
      <c r="T1543" s="345">
        <v>63</v>
      </c>
      <c r="U1543" s="345">
        <f t="shared" si="158"/>
        <v>24</v>
      </c>
      <c r="V1543" s="345">
        <f t="shared" si="159"/>
        <v>75</v>
      </c>
      <c r="W1543" s="345">
        <f t="shared" si="160"/>
        <v>5</v>
      </c>
      <c r="X1543" s="319" t="s">
        <v>1608</v>
      </c>
      <c r="Y1543" s="377" t="s">
        <v>4234</v>
      </c>
      <c r="Z1543" s="377" t="s">
        <v>1547</v>
      </c>
      <c r="AA1543" s="296">
        <f t="shared" si="79"/>
        <v>5.0878E-2</v>
      </c>
      <c r="AB1543" s="305">
        <v>50878</v>
      </c>
      <c r="AC1543" s="305">
        <v>2336565</v>
      </c>
      <c r="AD1543" s="296">
        <f t="shared" si="236"/>
        <v>0</v>
      </c>
      <c r="AE1543" s="305">
        <v>0</v>
      </c>
      <c r="AF1543" s="376">
        <f t="shared" si="237"/>
        <v>2.5439E-2</v>
      </c>
      <c r="AG1543" s="378"/>
      <c r="AH1543" s="378"/>
      <c r="AI1543" s="379" t="s">
        <v>4235</v>
      </c>
      <c r="AJ1543" s="304"/>
    </row>
    <row r="1544" spans="1:36">
      <c r="A1544" s="380" t="s">
        <v>2045</v>
      </c>
      <c r="B1544" s="373">
        <f t="shared" si="151"/>
        <v>19.606760999999999</v>
      </c>
      <c r="C1544" s="375">
        <f t="shared" si="233"/>
        <v>6.5355869999999996</v>
      </c>
      <c r="D1544" s="294">
        <f t="shared" si="2"/>
        <v>6.5355869999999996</v>
      </c>
      <c r="E1544" s="296">
        <v>3</v>
      </c>
      <c r="F1544" s="296">
        <f t="shared" si="212"/>
        <v>17.700478</v>
      </c>
      <c r="G1544" s="297">
        <f t="shared" si="4"/>
        <v>0.90277420120539043</v>
      </c>
      <c r="H1544" s="296">
        <f t="shared" si="5"/>
        <v>1.9062829999999997</v>
      </c>
      <c r="I1544" s="376">
        <f t="shared" si="234"/>
        <v>9.7225798794609672E-2</v>
      </c>
      <c r="J1544" s="305">
        <f t="shared" si="235"/>
        <v>19606761</v>
      </c>
      <c r="K1544" s="345">
        <v>2019</v>
      </c>
      <c r="L1544" s="300" t="s">
        <v>18</v>
      </c>
      <c r="M1544" s="345"/>
      <c r="N1544" s="345"/>
      <c r="O1544" s="345"/>
      <c r="P1544" s="345">
        <v>99</v>
      </c>
      <c r="Q1544" s="316">
        <v>89</v>
      </c>
      <c r="R1544" s="345">
        <f t="shared" si="157"/>
        <v>94</v>
      </c>
      <c r="S1544" s="345">
        <v>87</v>
      </c>
      <c r="T1544" s="345">
        <v>89</v>
      </c>
      <c r="U1544" s="345">
        <f t="shared" si="158"/>
        <v>-2</v>
      </c>
      <c r="V1544" s="345">
        <f t="shared" si="159"/>
        <v>88</v>
      </c>
      <c r="W1544" s="345">
        <f t="shared" si="160"/>
        <v>6</v>
      </c>
      <c r="X1544" s="348" t="s">
        <v>1565</v>
      </c>
      <c r="Y1544" s="381" t="s">
        <v>1565</v>
      </c>
      <c r="Z1544" s="377" t="s">
        <v>1536</v>
      </c>
      <c r="AA1544" s="296">
        <f t="shared" si="79"/>
        <v>0.35566199999999998</v>
      </c>
      <c r="AB1544" s="382">
        <v>355662</v>
      </c>
      <c r="AC1544" s="305">
        <v>17700478</v>
      </c>
      <c r="AD1544" s="296">
        <f t="shared" si="236"/>
        <v>1.9062829999999999</v>
      </c>
      <c r="AE1544" s="382">
        <v>1906283</v>
      </c>
      <c r="AF1544" s="376">
        <f t="shared" si="237"/>
        <v>0.11855399999999999</v>
      </c>
      <c r="AG1544" s="378"/>
      <c r="AH1544" s="378"/>
      <c r="AI1544" s="379" t="s">
        <v>2046</v>
      </c>
      <c r="AJ1544" s="304"/>
    </row>
    <row r="1545" spans="1:36">
      <c r="A1545" s="380" t="s">
        <v>2141</v>
      </c>
      <c r="B1545" s="373">
        <f t="shared" si="151"/>
        <v>22.387056999999999</v>
      </c>
      <c r="C1545" s="375">
        <f t="shared" si="233"/>
        <v>5.5967642499999997</v>
      </c>
      <c r="D1545" s="294">
        <f t="shared" si="2"/>
        <v>5.5967642499999997</v>
      </c>
      <c r="E1545" s="296">
        <v>4</v>
      </c>
      <c r="F1545" s="296">
        <f t="shared" si="212"/>
        <v>15.500045</v>
      </c>
      <c r="G1545" s="297">
        <f t="shared" si="4"/>
        <v>0.69236635257595502</v>
      </c>
      <c r="H1545" s="296">
        <f t="shared" si="5"/>
        <v>6.8870120000000004</v>
      </c>
      <c r="I1545" s="376">
        <f t="shared" si="234"/>
        <v>0.30763364742404509</v>
      </c>
      <c r="J1545" s="305">
        <f t="shared" si="235"/>
        <v>22387057</v>
      </c>
      <c r="K1545" s="345">
        <v>2019</v>
      </c>
      <c r="L1545" s="300" t="s">
        <v>18</v>
      </c>
      <c r="M1545" s="345"/>
      <c r="N1545" s="345"/>
      <c r="O1545" s="345"/>
      <c r="P1545" s="345">
        <v>80</v>
      </c>
      <c r="Q1545" s="316">
        <v>70</v>
      </c>
      <c r="R1545" s="345">
        <f t="shared" si="157"/>
        <v>75</v>
      </c>
      <c r="S1545" s="345">
        <v>77</v>
      </c>
      <c r="T1545" s="345">
        <v>59</v>
      </c>
      <c r="U1545" s="345">
        <f t="shared" si="158"/>
        <v>18</v>
      </c>
      <c r="V1545" s="345">
        <f t="shared" si="159"/>
        <v>68</v>
      </c>
      <c r="W1545" s="345">
        <f t="shared" si="160"/>
        <v>7</v>
      </c>
      <c r="X1545" s="348" t="s">
        <v>1565</v>
      </c>
      <c r="Y1545" s="381" t="s">
        <v>1565</v>
      </c>
      <c r="Z1545" s="377" t="s">
        <v>1547</v>
      </c>
      <c r="AA1545" s="296">
        <f t="shared" si="79"/>
        <v>0.246305</v>
      </c>
      <c r="AB1545" s="382">
        <v>246305</v>
      </c>
      <c r="AC1545" s="305">
        <v>15500045</v>
      </c>
      <c r="AD1545" s="296">
        <f t="shared" si="236"/>
        <v>6.8870120000000004</v>
      </c>
      <c r="AE1545" s="382">
        <v>6887012</v>
      </c>
      <c r="AF1545" s="376">
        <f t="shared" si="237"/>
        <v>6.1576249999999999E-2</v>
      </c>
      <c r="AG1545" s="378"/>
      <c r="AH1545" s="378"/>
      <c r="AI1545" s="379" t="s">
        <v>2142</v>
      </c>
      <c r="AJ1545" s="304"/>
    </row>
    <row r="1546" spans="1:36">
      <c r="A1546" s="380" t="s">
        <v>3066</v>
      </c>
      <c r="B1546" s="373">
        <f t="shared" si="151"/>
        <v>10.933604000000001</v>
      </c>
      <c r="C1546" s="375">
        <f t="shared" si="233"/>
        <v>2.7334010000000002</v>
      </c>
      <c r="D1546" s="294">
        <f t="shared" si="2"/>
        <v>2.7334010000000002</v>
      </c>
      <c r="E1546" s="296">
        <v>4</v>
      </c>
      <c r="F1546" s="296">
        <f t="shared" si="212"/>
        <v>10.433604000000001</v>
      </c>
      <c r="G1546" s="297">
        <f t="shared" si="4"/>
        <v>0.95426942479350818</v>
      </c>
      <c r="H1546" s="296">
        <f t="shared" si="5"/>
        <v>0.5</v>
      </c>
      <c r="I1546" s="376">
        <f t="shared" si="234"/>
        <v>4.573057520649184E-2</v>
      </c>
      <c r="J1546" s="305">
        <f t="shared" si="235"/>
        <v>10933604</v>
      </c>
      <c r="K1546" s="345">
        <v>2019</v>
      </c>
      <c r="L1546" s="300" t="s">
        <v>18</v>
      </c>
      <c r="M1546" s="345"/>
      <c r="N1546" s="345"/>
      <c r="O1546" s="345"/>
      <c r="P1546" s="345">
        <v>92</v>
      </c>
      <c r="Q1546" s="316">
        <v>83</v>
      </c>
      <c r="R1546" s="345">
        <f t="shared" si="157"/>
        <v>87.5</v>
      </c>
      <c r="S1546" s="345">
        <v>71</v>
      </c>
      <c r="T1546" s="345">
        <v>82</v>
      </c>
      <c r="U1546" s="345">
        <f t="shared" si="158"/>
        <v>-11</v>
      </c>
      <c r="V1546" s="345">
        <f t="shared" si="159"/>
        <v>76.5</v>
      </c>
      <c r="W1546" s="345">
        <f t="shared" si="160"/>
        <v>11</v>
      </c>
      <c r="X1546" s="348" t="s">
        <v>1554</v>
      </c>
      <c r="Y1546" s="381" t="s">
        <v>1554</v>
      </c>
      <c r="Z1546" s="377" t="s">
        <v>1547</v>
      </c>
      <c r="AA1546" s="296">
        <f t="shared" si="79"/>
        <v>0.42779699999999998</v>
      </c>
      <c r="AB1546" s="382">
        <v>427797</v>
      </c>
      <c r="AC1546" s="305">
        <v>10433604</v>
      </c>
      <c r="AD1546" s="296">
        <f t="shared" si="236"/>
        <v>0.5</v>
      </c>
      <c r="AE1546" s="382">
        <v>500000</v>
      </c>
      <c r="AF1546" s="376">
        <f t="shared" si="237"/>
        <v>0.10694925</v>
      </c>
      <c r="AG1546" s="378"/>
      <c r="AH1546" s="378"/>
      <c r="AI1546" s="377" t="s">
        <v>1537</v>
      </c>
      <c r="AJ1546" s="304"/>
    </row>
    <row r="1547" spans="1:36">
      <c r="A1547" s="374" t="s">
        <v>4541</v>
      </c>
      <c r="B1547" s="373">
        <f t="shared" si="151"/>
        <v>3.3075649999999999</v>
      </c>
      <c r="C1547" s="375">
        <f t="shared" si="233"/>
        <v>0.78751547619047624</v>
      </c>
      <c r="D1547" s="294">
        <f t="shared" si="2"/>
        <v>0.78751547619047624</v>
      </c>
      <c r="E1547" s="296">
        <v>4.2</v>
      </c>
      <c r="F1547" s="296">
        <f t="shared" si="212"/>
        <v>1.182636</v>
      </c>
      <c r="G1547" s="297">
        <f t="shared" si="4"/>
        <v>0.35755487798425734</v>
      </c>
      <c r="H1547" s="296">
        <f t="shared" si="5"/>
        <v>2.1249289999999998</v>
      </c>
      <c r="I1547" s="376">
        <f t="shared" si="234"/>
        <v>0.64244512201574266</v>
      </c>
      <c r="J1547" s="305">
        <f t="shared" si="235"/>
        <v>3307565</v>
      </c>
      <c r="K1547" s="345">
        <v>2019</v>
      </c>
      <c r="L1547" s="300" t="s">
        <v>18</v>
      </c>
      <c r="M1547" s="345"/>
      <c r="N1547" s="345"/>
      <c r="O1547" s="345"/>
      <c r="P1547" s="345">
        <v>67</v>
      </c>
      <c r="Q1547" s="345">
        <v>51</v>
      </c>
      <c r="R1547" s="345">
        <f t="shared" si="157"/>
        <v>59</v>
      </c>
      <c r="S1547" s="345">
        <v>67</v>
      </c>
      <c r="T1547" s="345">
        <v>62</v>
      </c>
      <c r="U1547" s="345">
        <f t="shared" si="158"/>
        <v>5</v>
      </c>
      <c r="V1547" s="345">
        <f t="shared" si="159"/>
        <v>64.5</v>
      </c>
      <c r="W1547" s="345">
        <f t="shared" si="160"/>
        <v>-5.5</v>
      </c>
      <c r="X1547" s="319" t="s">
        <v>1554</v>
      </c>
      <c r="Y1547" s="377" t="s">
        <v>1774</v>
      </c>
      <c r="Z1547" s="377" t="s">
        <v>1541</v>
      </c>
      <c r="AA1547" s="296">
        <f t="shared" si="79"/>
        <v>0.60677499999999995</v>
      </c>
      <c r="AB1547" s="305">
        <v>606775</v>
      </c>
      <c r="AC1547" s="305">
        <v>1182636</v>
      </c>
      <c r="AD1547" s="296">
        <f t="shared" si="236"/>
        <v>2.1249289999999998</v>
      </c>
      <c r="AE1547" s="305">
        <v>2124929</v>
      </c>
      <c r="AF1547" s="376">
        <f t="shared" si="237"/>
        <v>0.14447023809523807</v>
      </c>
      <c r="AG1547" s="378"/>
      <c r="AH1547" s="378"/>
      <c r="AI1547" s="377" t="s">
        <v>1537</v>
      </c>
      <c r="AJ1547" s="304"/>
    </row>
    <row r="1548" spans="1:36">
      <c r="A1548" s="380" t="s">
        <v>1607</v>
      </c>
      <c r="B1548" s="373">
        <f t="shared" si="151"/>
        <v>700.54775400000005</v>
      </c>
      <c r="C1548" s="375">
        <f t="shared" si="233"/>
        <v>140.10955079999999</v>
      </c>
      <c r="D1548" s="294">
        <f t="shared" si="2"/>
        <v>140.10955079999999</v>
      </c>
      <c r="E1548" s="296">
        <v>5</v>
      </c>
      <c r="F1548" s="296">
        <f t="shared" si="212"/>
        <v>3.6955330000000002</v>
      </c>
      <c r="G1548" s="297">
        <f t="shared" si="4"/>
        <v>5.2752049791026804E-3</v>
      </c>
      <c r="H1548" s="296">
        <f t="shared" si="5"/>
        <v>696.85222099999999</v>
      </c>
      <c r="I1548" s="376">
        <f t="shared" si="234"/>
        <v>0.99472479502089728</v>
      </c>
      <c r="J1548" s="305">
        <f t="shared" si="235"/>
        <v>700547754</v>
      </c>
      <c r="K1548" s="345">
        <v>2019</v>
      </c>
      <c r="L1548" s="300" t="s">
        <v>18</v>
      </c>
      <c r="M1548" s="345"/>
      <c r="N1548" s="345"/>
      <c r="O1548" s="345"/>
      <c r="P1548" s="345">
        <v>87</v>
      </c>
      <c r="Q1548" s="316">
        <v>54</v>
      </c>
      <c r="R1548" s="345">
        <f t="shared" si="157"/>
        <v>70.5</v>
      </c>
      <c r="S1548" s="345">
        <v>98</v>
      </c>
      <c r="T1548" s="345">
        <v>93</v>
      </c>
      <c r="U1548" s="345">
        <f t="shared" si="158"/>
        <v>5</v>
      </c>
      <c r="V1548" s="345">
        <f t="shared" si="159"/>
        <v>95.5</v>
      </c>
      <c r="W1548" s="345">
        <f t="shared" si="160"/>
        <v>-25</v>
      </c>
      <c r="X1548" s="348" t="s">
        <v>1608</v>
      </c>
      <c r="Y1548" s="381" t="s">
        <v>1608</v>
      </c>
      <c r="Z1548" s="377" t="s">
        <v>1541</v>
      </c>
      <c r="AA1548" s="296">
        <f t="shared" si="79"/>
        <v>1.015755</v>
      </c>
      <c r="AB1548" s="382">
        <v>1015755</v>
      </c>
      <c r="AC1548" s="305">
        <v>3695533</v>
      </c>
      <c r="AD1548" s="296">
        <f t="shared" si="236"/>
        <v>696.85222099999999</v>
      </c>
      <c r="AE1548" s="382">
        <v>696852221</v>
      </c>
      <c r="AF1548" s="376">
        <f t="shared" si="237"/>
        <v>0.203151</v>
      </c>
      <c r="AG1548" s="378"/>
      <c r="AH1548" s="378"/>
      <c r="AI1548" s="377" t="s">
        <v>1537</v>
      </c>
      <c r="AJ1548" s="304"/>
    </row>
    <row r="1549" spans="1:36">
      <c r="A1549" s="380" t="s">
        <v>1922</v>
      </c>
      <c r="B1549" s="373">
        <f t="shared" si="151"/>
        <v>36.887639</v>
      </c>
      <c r="C1549" s="375">
        <f t="shared" si="233"/>
        <v>7.3775278000000002</v>
      </c>
      <c r="D1549" s="294">
        <f t="shared" si="2"/>
        <v>7.3775278000000002</v>
      </c>
      <c r="E1549" s="296">
        <v>5</v>
      </c>
      <c r="F1549" s="296">
        <f t="shared" si="212"/>
        <v>34.700142</v>
      </c>
      <c r="G1549" s="297">
        <f t="shared" si="4"/>
        <v>0.94069837324096561</v>
      </c>
      <c r="H1549" s="296">
        <f t="shared" si="5"/>
        <v>2.187497</v>
      </c>
      <c r="I1549" s="376">
        <f t="shared" si="234"/>
        <v>5.9301626759034373E-2</v>
      </c>
      <c r="J1549" s="305">
        <f t="shared" si="235"/>
        <v>36887639</v>
      </c>
      <c r="K1549" s="345">
        <v>2019</v>
      </c>
      <c r="L1549" s="300" t="s">
        <v>18</v>
      </c>
      <c r="M1549" s="345"/>
      <c r="N1549" s="345"/>
      <c r="O1549" s="345"/>
      <c r="P1549" s="345">
        <v>50</v>
      </c>
      <c r="Q1549" s="316">
        <v>17</v>
      </c>
      <c r="R1549" s="345">
        <f t="shared" si="157"/>
        <v>33.5</v>
      </c>
      <c r="S1549" s="345">
        <v>98</v>
      </c>
      <c r="T1549" s="345">
        <v>67</v>
      </c>
      <c r="U1549" s="345">
        <f t="shared" si="158"/>
        <v>31</v>
      </c>
      <c r="V1549" s="345">
        <f t="shared" si="159"/>
        <v>82.5</v>
      </c>
      <c r="W1549" s="345">
        <f t="shared" si="160"/>
        <v>-49</v>
      </c>
      <c r="X1549" s="348" t="s">
        <v>1554</v>
      </c>
      <c r="Y1549" s="381" t="s">
        <v>1554</v>
      </c>
      <c r="Z1549" s="377" t="s">
        <v>1547</v>
      </c>
      <c r="AA1549" s="296">
        <f t="shared" si="79"/>
        <v>8.1465329999999998</v>
      </c>
      <c r="AB1549" s="382">
        <v>8146533</v>
      </c>
      <c r="AC1549" s="305">
        <v>34700142</v>
      </c>
      <c r="AD1549" s="296">
        <f t="shared" si="236"/>
        <v>2.187497</v>
      </c>
      <c r="AE1549" s="382">
        <v>2187497</v>
      </c>
      <c r="AF1549" s="376">
        <f t="shared" si="237"/>
        <v>1.6293066</v>
      </c>
      <c r="AG1549" s="378"/>
      <c r="AH1549" s="378"/>
      <c r="AI1549" s="379" t="s">
        <v>1923</v>
      </c>
      <c r="AJ1549" s="304"/>
    </row>
    <row r="1550" spans="1:36">
      <c r="A1550" s="383" t="s">
        <v>2634</v>
      </c>
      <c r="B1550" s="373">
        <f t="shared" si="151"/>
        <v>17.847760000000001</v>
      </c>
      <c r="C1550" s="375">
        <f t="shared" si="233"/>
        <v>3.5695519999999998</v>
      </c>
      <c r="D1550" s="294">
        <f t="shared" si="2"/>
        <v>3.5695519999999998</v>
      </c>
      <c r="E1550" s="296">
        <v>5</v>
      </c>
      <c r="F1550" s="296">
        <f t="shared" si="212"/>
        <v>9.7477599999999995</v>
      </c>
      <c r="G1550" s="297">
        <f t="shared" si="4"/>
        <v>0.54616153511701182</v>
      </c>
      <c r="H1550" s="296">
        <f t="shared" si="5"/>
        <v>8.1000000000000014</v>
      </c>
      <c r="I1550" s="376">
        <f t="shared" si="234"/>
        <v>0.45383846488298812</v>
      </c>
      <c r="J1550" s="305">
        <f t="shared" si="235"/>
        <v>17847760</v>
      </c>
      <c r="K1550" s="345">
        <v>2019</v>
      </c>
      <c r="L1550" s="300" t="s">
        <v>18</v>
      </c>
      <c r="M1550" s="345"/>
      <c r="N1550" s="345"/>
      <c r="O1550" s="345"/>
      <c r="P1550" s="345">
        <v>40</v>
      </c>
      <c r="Q1550" s="345">
        <v>50</v>
      </c>
      <c r="R1550" s="345">
        <f t="shared" si="157"/>
        <v>45</v>
      </c>
      <c r="S1550" s="345">
        <v>31</v>
      </c>
      <c r="T1550" s="345">
        <v>19</v>
      </c>
      <c r="U1550" s="345">
        <f t="shared" si="158"/>
        <v>12</v>
      </c>
      <c r="V1550" s="345">
        <f t="shared" si="159"/>
        <v>25</v>
      </c>
      <c r="W1550" s="345">
        <f t="shared" si="160"/>
        <v>20</v>
      </c>
      <c r="X1550" s="319" t="s">
        <v>1534</v>
      </c>
      <c r="Y1550" s="377" t="s">
        <v>1626</v>
      </c>
      <c r="Z1550" s="304" t="s">
        <v>1574</v>
      </c>
      <c r="AA1550" s="296">
        <f t="shared" si="79"/>
        <v>4.2402449999999998</v>
      </c>
      <c r="AB1550" s="382">
        <v>4240245</v>
      </c>
      <c r="AC1550" s="382">
        <v>9747760</v>
      </c>
      <c r="AD1550" s="296">
        <f t="shared" si="236"/>
        <v>8.1</v>
      </c>
      <c r="AE1550" s="382">
        <v>8100000</v>
      </c>
      <c r="AF1550" s="376">
        <f t="shared" si="237"/>
        <v>0.84804899999999994</v>
      </c>
      <c r="AG1550" s="378"/>
      <c r="AH1550" s="378"/>
      <c r="AI1550" s="379" t="s">
        <v>2635</v>
      </c>
      <c r="AJ1550" s="304"/>
    </row>
    <row r="1551" spans="1:36">
      <c r="A1551" s="380" t="s">
        <v>3971</v>
      </c>
      <c r="B1551" s="373">
        <f t="shared" si="151"/>
        <v>7.452413</v>
      </c>
      <c r="C1551" s="375">
        <f t="shared" si="233"/>
        <v>1.4904826</v>
      </c>
      <c r="D1551" s="294">
        <f t="shared" si="2"/>
        <v>1.4904826</v>
      </c>
      <c r="E1551" s="296">
        <v>5</v>
      </c>
      <c r="F1551" s="296">
        <f t="shared" si="212"/>
        <v>6.5461590000000003</v>
      </c>
      <c r="G1551" s="297">
        <f t="shared" si="4"/>
        <v>0.87839455489114737</v>
      </c>
      <c r="H1551" s="296">
        <f t="shared" si="5"/>
        <v>0.906254</v>
      </c>
      <c r="I1551" s="376">
        <f t="shared" si="234"/>
        <v>0.12160544510885267</v>
      </c>
      <c r="J1551" s="305">
        <f t="shared" si="235"/>
        <v>7452413</v>
      </c>
      <c r="K1551" s="345">
        <v>2019</v>
      </c>
      <c r="L1551" s="300" t="s">
        <v>18</v>
      </c>
      <c r="M1551" s="345"/>
      <c r="N1551" s="345"/>
      <c r="O1551" s="345"/>
      <c r="P1551" s="345">
        <v>11</v>
      </c>
      <c r="Q1551" s="316">
        <v>39</v>
      </c>
      <c r="R1551" s="345">
        <f t="shared" si="157"/>
        <v>25</v>
      </c>
      <c r="S1551" s="345">
        <v>71</v>
      </c>
      <c r="T1551" s="345">
        <v>21</v>
      </c>
      <c r="U1551" s="345">
        <f t="shared" si="158"/>
        <v>50</v>
      </c>
      <c r="V1551" s="345">
        <f t="shared" si="159"/>
        <v>46</v>
      </c>
      <c r="W1551" s="345">
        <f t="shared" si="160"/>
        <v>-21</v>
      </c>
      <c r="X1551" s="348" t="s">
        <v>1565</v>
      </c>
      <c r="Y1551" s="381" t="s">
        <v>1565</v>
      </c>
      <c r="Z1551" s="377" t="s">
        <v>1547</v>
      </c>
      <c r="AA1551" s="296">
        <f t="shared" si="79"/>
        <v>3.1067300000000002</v>
      </c>
      <c r="AB1551" s="382">
        <v>3106730</v>
      </c>
      <c r="AC1551" s="305">
        <v>6546159</v>
      </c>
      <c r="AD1551" s="296">
        <f t="shared" si="236"/>
        <v>0.906254</v>
      </c>
      <c r="AE1551" s="382">
        <v>906254</v>
      </c>
      <c r="AF1551" s="376">
        <f t="shared" si="237"/>
        <v>0.62134600000000006</v>
      </c>
      <c r="AG1551" s="378"/>
      <c r="AH1551" s="378"/>
      <c r="AI1551" s="377" t="s">
        <v>1537</v>
      </c>
      <c r="AJ1551" s="304"/>
    </row>
    <row r="1552" spans="1:36">
      <c r="A1552" s="374" t="s">
        <v>4287</v>
      </c>
      <c r="B1552" s="373">
        <f t="shared" si="151"/>
        <v>5.5665339999999999</v>
      </c>
      <c r="C1552" s="375">
        <f t="shared" si="233"/>
        <v>1.1133067999999999</v>
      </c>
      <c r="D1552" s="294">
        <f t="shared" si="2"/>
        <v>1.1133067999999999</v>
      </c>
      <c r="E1552" s="296">
        <v>5</v>
      </c>
      <c r="F1552" s="296">
        <f t="shared" si="212"/>
        <v>5.5665339999999999</v>
      </c>
      <c r="G1552" s="297">
        <f t="shared" si="4"/>
        <v>1</v>
      </c>
      <c r="H1552" s="296">
        <f t="shared" si="5"/>
        <v>0</v>
      </c>
      <c r="I1552" s="376">
        <f t="shared" si="234"/>
        <v>0</v>
      </c>
      <c r="J1552" s="305">
        <f t="shared" si="235"/>
        <v>5566534</v>
      </c>
      <c r="K1552" s="345">
        <v>2019</v>
      </c>
      <c r="L1552" s="300" t="s">
        <v>18</v>
      </c>
      <c r="M1552" s="345"/>
      <c r="N1552" s="345"/>
      <c r="O1552" s="345"/>
      <c r="P1552" s="345">
        <v>100</v>
      </c>
      <c r="Q1552" s="345">
        <v>65</v>
      </c>
      <c r="R1552" s="345">
        <f t="shared" si="157"/>
        <v>82.5</v>
      </c>
      <c r="S1552" s="345">
        <v>87</v>
      </c>
      <c r="T1552" s="345">
        <v>63</v>
      </c>
      <c r="U1552" s="345">
        <f t="shared" si="158"/>
        <v>24</v>
      </c>
      <c r="V1552" s="345">
        <f t="shared" si="159"/>
        <v>75</v>
      </c>
      <c r="W1552" s="345">
        <f t="shared" si="160"/>
        <v>7.5</v>
      </c>
      <c r="X1552" s="319" t="s">
        <v>1554</v>
      </c>
      <c r="Y1552" s="377" t="s">
        <v>2939</v>
      </c>
      <c r="Z1552" s="377" t="s">
        <v>1547</v>
      </c>
      <c r="AA1552" s="296">
        <f t="shared" si="79"/>
        <v>2.0450680000000001</v>
      </c>
      <c r="AB1552" s="305">
        <v>2045068</v>
      </c>
      <c r="AC1552" s="305">
        <v>5566534</v>
      </c>
      <c r="AD1552" s="296">
        <f t="shared" si="236"/>
        <v>0</v>
      </c>
      <c r="AE1552" s="305">
        <v>0</v>
      </c>
      <c r="AF1552" s="376">
        <f t="shared" si="237"/>
        <v>0.40901360000000003</v>
      </c>
      <c r="AG1552" s="378"/>
      <c r="AH1552" s="378"/>
      <c r="AI1552" s="379" t="s">
        <v>4288</v>
      </c>
      <c r="AJ1552" s="304"/>
    </row>
    <row r="1553" spans="1:36">
      <c r="A1553" s="380" t="s">
        <v>4493</v>
      </c>
      <c r="B1553" s="373">
        <f t="shared" si="151"/>
        <v>4.3757250000000001</v>
      </c>
      <c r="C1553" s="375">
        <f t="shared" si="233"/>
        <v>0.87514499999999995</v>
      </c>
      <c r="D1553" s="294">
        <f t="shared" si="2"/>
        <v>0.87514499999999995</v>
      </c>
      <c r="E1553" s="296">
        <v>5</v>
      </c>
      <c r="F1553" s="296">
        <f t="shared" si="212"/>
        <v>4.3027759999999997</v>
      </c>
      <c r="G1553" s="297">
        <f t="shared" si="4"/>
        <v>0.98332870552879803</v>
      </c>
      <c r="H1553" s="296">
        <f t="shared" si="5"/>
        <v>7.2949E-2</v>
      </c>
      <c r="I1553" s="376">
        <f t="shared" si="234"/>
        <v>1.6671294471201914E-2</v>
      </c>
      <c r="J1553" s="305">
        <f t="shared" si="235"/>
        <v>4375725</v>
      </c>
      <c r="K1553" s="345">
        <v>2019</v>
      </c>
      <c r="L1553" s="300" t="s">
        <v>18</v>
      </c>
      <c r="M1553" s="345"/>
      <c r="N1553" s="345"/>
      <c r="O1553" s="345"/>
      <c r="P1553" s="345">
        <v>39</v>
      </c>
      <c r="Q1553" s="316">
        <v>49</v>
      </c>
      <c r="R1553" s="345">
        <f t="shared" si="157"/>
        <v>44</v>
      </c>
      <c r="S1553" s="345">
        <v>79</v>
      </c>
      <c r="T1553" s="345">
        <v>59</v>
      </c>
      <c r="U1553" s="345">
        <f t="shared" si="158"/>
        <v>20</v>
      </c>
      <c r="V1553" s="345">
        <f t="shared" si="159"/>
        <v>69</v>
      </c>
      <c r="W1553" s="345">
        <f t="shared" si="160"/>
        <v>-25</v>
      </c>
      <c r="X1553" s="319" t="s">
        <v>1534</v>
      </c>
      <c r="Y1553" s="377" t="s">
        <v>1540</v>
      </c>
      <c r="Z1553" s="377" t="s">
        <v>1547</v>
      </c>
      <c r="AA1553" s="296">
        <f t="shared" si="79"/>
        <v>2.3386689999999999</v>
      </c>
      <c r="AB1553" s="382">
        <v>2338669</v>
      </c>
      <c r="AC1553" s="305">
        <v>4302776</v>
      </c>
      <c r="AD1553" s="296">
        <f t="shared" si="236"/>
        <v>7.2949E-2</v>
      </c>
      <c r="AE1553" s="382">
        <v>72949</v>
      </c>
      <c r="AF1553" s="376">
        <f t="shared" si="237"/>
        <v>0.46773379999999998</v>
      </c>
      <c r="AG1553" s="378"/>
      <c r="AH1553" s="378"/>
      <c r="AI1553" s="377" t="s">
        <v>1537</v>
      </c>
      <c r="AJ1553" s="304"/>
    </row>
    <row r="1554" spans="1:36">
      <c r="A1554" s="374" t="s">
        <v>4666</v>
      </c>
      <c r="B1554" s="373">
        <f t="shared" si="151"/>
        <v>3.0054080000000001</v>
      </c>
      <c r="C1554" s="375">
        <f t="shared" si="233"/>
        <v>0.60108159999999999</v>
      </c>
      <c r="D1554" s="294">
        <f t="shared" si="2"/>
        <v>0.60108159999999999</v>
      </c>
      <c r="E1554" s="296">
        <v>5</v>
      </c>
      <c r="F1554" s="296">
        <f t="shared" si="212"/>
        <v>3.0054080000000001</v>
      </c>
      <c r="G1554" s="297">
        <f t="shared" si="4"/>
        <v>1</v>
      </c>
      <c r="H1554" s="296">
        <f t="shared" si="5"/>
        <v>0</v>
      </c>
      <c r="I1554" s="376">
        <f t="shared" si="234"/>
        <v>0</v>
      </c>
      <c r="J1554" s="305">
        <f t="shared" si="235"/>
        <v>3005408</v>
      </c>
      <c r="K1554" s="345">
        <v>2019</v>
      </c>
      <c r="L1554" s="300" t="s">
        <v>18</v>
      </c>
      <c r="M1554" s="345"/>
      <c r="N1554" s="345"/>
      <c r="O1554" s="345"/>
      <c r="P1554" s="345">
        <v>52</v>
      </c>
      <c r="Q1554" s="345">
        <v>56</v>
      </c>
      <c r="R1554" s="345">
        <f t="shared" si="157"/>
        <v>54</v>
      </c>
      <c r="S1554" s="345">
        <v>32</v>
      </c>
      <c r="T1554" s="345">
        <v>61</v>
      </c>
      <c r="U1554" s="345">
        <f t="shared" si="158"/>
        <v>-29</v>
      </c>
      <c r="V1554" s="345">
        <f t="shared" si="159"/>
        <v>46.5</v>
      </c>
      <c r="W1554" s="345">
        <f t="shared" si="160"/>
        <v>7.5</v>
      </c>
      <c r="X1554" s="319" t="s">
        <v>1565</v>
      </c>
      <c r="Y1554" s="377" t="s">
        <v>1565</v>
      </c>
      <c r="Z1554" s="377" t="s">
        <v>1547</v>
      </c>
      <c r="AA1554" s="296">
        <f t="shared" si="79"/>
        <v>1.7630699999999999</v>
      </c>
      <c r="AB1554" s="305">
        <v>1763070</v>
      </c>
      <c r="AC1554" s="305">
        <v>3005408</v>
      </c>
      <c r="AD1554" s="296">
        <f t="shared" si="236"/>
        <v>0</v>
      </c>
      <c r="AE1554" s="305">
        <v>0</v>
      </c>
      <c r="AF1554" s="376">
        <f t="shared" si="237"/>
        <v>0.35261399999999998</v>
      </c>
      <c r="AG1554" s="378"/>
      <c r="AH1554" s="378"/>
      <c r="AI1554" s="379" t="s">
        <v>4667</v>
      </c>
      <c r="AJ1554" s="304"/>
    </row>
    <row r="1555" spans="1:36">
      <c r="A1555" s="380" t="s">
        <v>1795</v>
      </c>
      <c r="B1555" s="373">
        <f t="shared" si="151"/>
        <v>57.437449999999998</v>
      </c>
      <c r="C1555" s="375">
        <f t="shared" si="233"/>
        <v>9.5729083333333325</v>
      </c>
      <c r="D1555" s="294">
        <f t="shared" si="2"/>
        <v>9.5729083333333325</v>
      </c>
      <c r="E1555" s="296">
        <v>6</v>
      </c>
      <c r="F1555" s="296">
        <f t="shared" si="212"/>
        <v>28.714231000000002</v>
      </c>
      <c r="G1555" s="297">
        <f t="shared" si="4"/>
        <v>0.49992175836496922</v>
      </c>
      <c r="H1555" s="296">
        <f t="shared" si="5"/>
        <v>28.723218999999997</v>
      </c>
      <c r="I1555" s="376">
        <f t="shared" si="234"/>
        <v>0.50007824163503078</v>
      </c>
      <c r="J1555" s="305">
        <f t="shared" si="235"/>
        <v>57437450</v>
      </c>
      <c r="K1555" s="345">
        <v>2019</v>
      </c>
      <c r="L1555" s="300" t="s">
        <v>18</v>
      </c>
      <c r="M1555" s="345"/>
      <c r="N1555" s="345"/>
      <c r="O1555" s="345"/>
      <c r="P1555" s="345">
        <v>89</v>
      </c>
      <c r="Q1555" s="316">
        <v>64</v>
      </c>
      <c r="R1555" s="345">
        <f t="shared" si="157"/>
        <v>76.5</v>
      </c>
      <c r="S1555" s="345">
        <v>78</v>
      </c>
      <c r="T1555" s="345">
        <v>65</v>
      </c>
      <c r="U1555" s="345">
        <f t="shared" si="158"/>
        <v>13</v>
      </c>
      <c r="V1555" s="345">
        <f t="shared" si="159"/>
        <v>71.5</v>
      </c>
      <c r="W1555" s="345">
        <f t="shared" si="160"/>
        <v>5</v>
      </c>
      <c r="X1555" s="384" t="s">
        <v>1565</v>
      </c>
      <c r="Y1555" s="385" t="s">
        <v>1565</v>
      </c>
      <c r="Z1555" s="377" t="s">
        <v>1547</v>
      </c>
      <c r="AA1555" s="296">
        <f t="shared" si="79"/>
        <v>8.0155899999999995</v>
      </c>
      <c r="AB1555" s="382">
        <v>8015590</v>
      </c>
      <c r="AC1555" s="305">
        <v>28714231</v>
      </c>
      <c r="AD1555" s="296">
        <f t="shared" si="236"/>
        <v>28.723219</v>
      </c>
      <c r="AE1555" s="382">
        <v>28723219</v>
      </c>
      <c r="AF1555" s="376">
        <f t="shared" si="237"/>
        <v>1.3359316666666665</v>
      </c>
      <c r="AG1555" s="378"/>
      <c r="AH1555" s="378"/>
      <c r="AI1555" s="379" t="s">
        <v>1796</v>
      </c>
      <c r="AJ1555" s="304"/>
    </row>
    <row r="1556" spans="1:36">
      <c r="A1556" s="380" t="s">
        <v>2150</v>
      </c>
      <c r="B1556" s="373">
        <f t="shared" si="151"/>
        <v>32.852409000000002</v>
      </c>
      <c r="C1556" s="375">
        <f t="shared" si="233"/>
        <v>5.4754015000000003</v>
      </c>
      <c r="D1556" s="294">
        <f t="shared" si="2"/>
        <v>5.4754015000000003</v>
      </c>
      <c r="E1556" s="296">
        <v>6</v>
      </c>
      <c r="F1556" s="296">
        <f t="shared" si="212"/>
        <v>17.259426999999999</v>
      </c>
      <c r="G1556" s="297">
        <f t="shared" si="4"/>
        <v>0.52536259974116351</v>
      </c>
      <c r="H1556" s="296">
        <f t="shared" si="5"/>
        <v>15.592982000000001</v>
      </c>
      <c r="I1556" s="376">
        <f t="shared" si="234"/>
        <v>0.47463740025883644</v>
      </c>
      <c r="J1556" s="305">
        <f t="shared" si="235"/>
        <v>32852409</v>
      </c>
      <c r="K1556" s="345">
        <v>2019</v>
      </c>
      <c r="L1556" s="300" t="s">
        <v>18</v>
      </c>
      <c r="M1556" s="345"/>
      <c r="N1556" s="345"/>
      <c r="O1556" s="345"/>
      <c r="P1556" s="345">
        <v>57</v>
      </c>
      <c r="Q1556" s="316">
        <v>44</v>
      </c>
      <c r="R1556" s="345">
        <f t="shared" si="157"/>
        <v>50.5</v>
      </c>
      <c r="S1556" s="345">
        <v>67</v>
      </c>
      <c r="T1556" s="345">
        <v>64</v>
      </c>
      <c r="U1556" s="345">
        <f t="shared" si="158"/>
        <v>3</v>
      </c>
      <c r="V1556" s="345">
        <f t="shared" si="159"/>
        <v>65.5</v>
      </c>
      <c r="W1556" s="345">
        <f t="shared" si="160"/>
        <v>-15</v>
      </c>
      <c r="X1556" s="348" t="s">
        <v>1432</v>
      </c>
      <c r="Y1556" s="381" t="s">
        <v>1432</v>
      </c>
      <c r="Z1556" s="377" t="s">
        <v>1547</v>
      </c>
      <c r="AA1556" s="296">
        <f t="shared" si="79"/>
        <v>7.8456580000000002</v>
      </c>
      <c r="AB1556" s="382">
        <v>7845658</v>
      </c>
      <c r="AC1556" s="305">
        <v>17259427</v>
      </c>
      <c r="AD1556" s="296">
        <f t="shared" si="236"/>
        <v>15.592981999999999</v>
      </c>
      <c r="AE1556" s="382">
        <v>15592982</v>
      </c>
      <c r="AF1556" s="376">
        <f t="shared" si="237"/>
        <v>1.3076096666666668</v>
      </c>
      <c r="AG1556" s="378"/>
      <c r="AH1556" s="378"/>
      <c r="AI1556" s="379" t="s">
        <v>2151</v>
      </c>
      <c r="AJ1556" s="304"/>
    </row>
    <row r="1557" spans="1:36">
      <c r="A1557" s="380" t="s">
        <v>2441</v>
      </c>
      <c r="B1557" s="373">
        <f t="shared" si="151"/>
        <v>24.843990000000002</v>
      </c>
      <c r="C1557" s="375">
        <f t="shared" si="233"/>
        <v>4.1406650000000003</v>
      </c>
      <c r="D1557" s="294">
        <f t="shared" si="2"/>
        <v>4.1406650000000003</v>
      </c>
      <c r="E1557" s="296">
        <v>6</v>
      </c>
      <c r="F1557" s="296">
        <f t="shared" si="212"/>
        <v>22.680962000000001</v>
      </c>
      <c r="G1557" s="297">
        <f t="shared" si="4"/>
        <v>0.9129355630878937</v>
      </c>
      <c r="H1557" s="296">
        <f t="shared" si="5"/>
        <v>2.1630280000000002</v>
      </c>
      <c r="I1557" s="376">
        <f t="shared" si="234"/>
        <v>8.7064436912106302E-2</v>
      </c>
      <c r="J1557" s="305">
        <f t="shared" si="235"/>
        <v>24843990</v>
      </c>
      <c r="K1557" s="345">
        <v>2019</v>
      </c>
      <c r="L1557" s="300" t="s">
        <v>18</v>
      </c>
      <c r="M1557" s="345"/>
      <c r="N1557" s="345"/>
      <c r="O1557" s="345"/>
      <c r="P1557" s="345">
        <v>97</v>
      </c>
      <c r="Q1557" s="316">
        <v>84</v>
      </c>
      <c r="R1557" s="345">
        <f t="shared" si="157"/>
        <v>90.5</v>
      </c>
      <c r="S1557" s="345">
        <v>77</v>
      </c>
      <c r="T1557" s="345">
        <v>43</v>
      </c>
      <c r="U1557" s="345">
        <f t="shared" si="158"/>
        <v>34</v>
      </c>
      <c r="V1557" s="345">
        <f t="shared" si="159"/>
        <v>60</v>
      </c>
      <c r="W1557" s="345">
        <f t="shared" si="160"/>
        <v>30.5</v>
      </c>
      <c r="X1557" s="348" t="s">
        <v>1565</v>
      </c>
      <c r="Y1557" s="381" t="s">
        <v>1565</v>
      </c>
      <c r="Z1557" s="377" t="s">
        <v>1547</v>
      </c>
      <c r="AA1557" s="296">
        <f t="shared" si="79"/>
        <v>6.9336200000000003</v>
      </c>
      <c r="AB1557" s="382">
        <v>6933620</v>
      </c>
      <c r="AC1557" s="305">
        <v>22680962</v>
      </c>
      <c r="AD1557" s="296">
        <f t="shared" si="236"/>
        <v>2.1630280000000002</v>
      </c>
      <c r="AE1557" s="382">
        <v>2163028</v>
      </c>
      <c r="AF1557" s="376">
        <f t="shared" si="237"/>
        <v>1.1556033333333333</v>
      </c>
      <c r="AG1557" s="378"/>
      <c r="AH1557" s="378"/>
      <c r="AI1557" s="379" t="s">
        <v>2442</v>
      </c>
      <c r="AJ1557" s="304"/>
    </row>
    <row r="1558" spans="1:36">
      <c r="A1558" s="374" t="s">
        <v>3232</v>
      </c>
      <c r="B1558" s="373">
        <f t="shared" si="151"/>
        <v>14.855506</v>
      </c>
      <c r="C1558" s="375">
        <f t="shared" si="233"/>
        <v>2.4759176666666667</v>
      </c>
      <c r="D1558" s="294">
        <f t="shared" si="2"/>
        <v>2.4759176666666667</v>
      </c>
      <c r="E1558" s="296">
        <v>6</v>
      </c>
      <c r="F1558" s="296">
        <f t="shared" si="212"/>
        <v>14.855506</v>
      </c>
      <c r="G1558" s="297">
        <f t="shared" si="4"/>
        <v>1</v>
      </c>
      <c r="H1558" s="296">
        <f t="shared" si="5"/>
        <v>0</v>
      </c>
      <c r="I1558" s="376">
        <f t="shared" si="234"/>
        <v>0</v>
      </c>
      <c r="J1558" s="305">
        <f t="shared" si="235"/>
        <v>14855506</v>
      </c>
      <c r="K1558" s="345">
        <v>2019</v>
      </c>
      <c r="L1558" s="300" t="s">
        <v>18</v>
      </c>
      <c r="M1558" s="345"/>
      <c r="N1558" s="345"/>
      <c r="O1558" s="345"/>
      <c r="P1558" s="345">
        <v>45</v>
      </c>
      <c r="Q1558" s="345">
        <v>45</v>
      </c>
      <c r="R1558" s="345">
        <f t="shared" si="157"/>
        <v>45</v>
      </c>
      <c r="S1558" s="345">
        <v>45</v>
      </c>
      <c r="T1558" s="345">
        <v>57</v>
      </c>
      <c r="U1558" s="345">
        <f t="shared" si="158"/>
        <v>-12</v>
      </c>
      <c r="V1558" s="345">
        <f t="shared" si="159"/>
        <v>51</v>
      </c>
      <c r="W1558" s="345">
        <f t="shared" si="160"/>
        <v>-6</v>
      </c>
      <c r="X1558" s="319" t="s">
        <v>1534</v>
      </c>
      <c r="Y1558" s="377" t="s">
        <v>1626</v>
      </c>
      <c r="Z1558" s="377" t="s">
        <v>1547</v>
      </c>
      <c r="AA1558" s="296">
        <f t="shared" si="79"/>
        <v>5.8530610000000003</v>
      </c>
      <c r="AB1558" s="305">
        <v>5853061</v>
      </c>
      <c r="AC1558" s="305">
        <v>14855506</v>
      </c>
      <c r="AD1558" s="296">
        <f t="shared" si="236"/>
        <v>0</v>
      </c>
      <c r="AE1558" s="305">
        <v>0</v>
      </c>
      <c r="AF1558" s="376">
        <f t="shared" si="237"/>
        <v>0.97551016666666668</v>
      </c>
      <c r="AG1558" s="378"/>
      <c r="AH1558" s="378"/>
      <c r="AI1558" s="379" t="s">
        <v>3233</v>
      </c>
      <c r="AJ1558" s="304"/>
    </row>
    <row r="1559" spans="1:36">
      <c r="A1559" s="374" t="s">
        <v>3498</v>
      </c>
      <c r="B1559" s="373">
        <f t="shared" si="151"/>
        <v>12.548155</v>
      </c>
      <c r="C1559" s="375">
        <f t="shared" si="233"/>
        <v>2.0913591666666669</v>
      </c>
      <c r="D1559" s="294">
        <f t="shared" si="2"/>
        <v>2.0913591666666669</v>
      </c>
      <c r="E1559" s="296">
        <v>6</v>
      </c>
      <c r="F1559" s="296">
        <f t="shared" si="212"/>
        <v>12.548155</v>
      </c>
      <c r="G1559" s="297">
        <f t="shared" si="4"/>
        <v>1</v>
      </c>
      <c r="H1559" s="296">
        <f t="shared" si="5"/>
        <v>0</v>
      </c>
      <c r="I1559" s="376">
        <f t="shared" si="234"/>
        <v>0</v>
      </c>
      <c r="J1559" s="305">
        <f t="shared" si="235"/>
        <v>12548155</v>
      </c>
      <c r="K1559" s="345">
        <v>2019</v>
      </c>
      <c r="L1559" s="300" t="s">
        <v>18</v>
      </c>
      <c r="M1559" s="345"/>
      <c r="N1559" s="345"/>
      <c r="O1559" s="345"/>
      <c r="P1559" s="345">
        <v>50</v>
      </c>
      <c r="Q1559" s="345">
        <v>11</v>
      </c>
      <c r="R1559" s="345">
        <f t="shared" si="157"/>
        <v>30.5</v>
      </c>
      <c r="S1559" s="345">
        <v>93</v>
      </c>
      <c r="T1559" s="345">
        <v>75</v>
      </c>
      <c r="U1559" s="345">
        <f t="shared" si="158"/>
        <v>18</v>
      </c>
      <c r="V1559" s="345">
        <f t="shared" si="159"/>
        <v>84</v>
      </c>
      <c r="W1559" s="345">
        <f t="shared" si="160"/>
        <v>-53.5</v>
      </c>
      <c r="X1559" s="319" t="s">
        <v>1688</v>
      </c>
      <c r="Y1559" s="377" t="s">
        <v>3499</v>
      </c>
      <c r="Z1559" s="377" t="s">
        <v>1541</v>
      </c>
      <c r="AA1559" s="296">
        <f t="shared" si="79"/>
        <v>6.3822979999999996</v>
      </c>
      <c r="AB1559" s="305">
        <v>6382298</v>
      </c>
      <c r="AC1559" s="305">
        <v>12548155</v>
      </c>
      <c r="AD1559" s="296">
        <f t="shared" si="236"/>
        <v>0</v>
      </c>
      <c r="AE1559" s="305">
        <v>0</v>
      </c>
      <c r="AF1559" s="376">
        <f t="shared" si="237"/>
        <v>1.0637163333333333</v>
      </c>
      <c r="AG1559" s="378"/>
      <c r="AH1559" s="378"/>
      <c r="AI1559" s="379" t="s">
        <v>3500</v>
      </c>
      <c r="AJ1559" s="304"/>
    </row>
    <row r="1560" spans="1:36">
      <c r="A1560" s="380" t="s">
        <v>2735</v>
      </c>
      <c r="B1560" s="373">
        <f t="shared" si="151"/>
        <v>20.753688</v>
      </c>
      <c r="C1560" s="375">
        <f t="shared" si="233"/>
        <v>3.3473690322580647</v>
      </c>
      <c r="D1560" s="294">
        <f t="shared" si="2"/>
        <v>3.3473690322580647</v>
      </c>
      <c r="E1560" s="296">
        <v>6.2</v>
      </c>
      <c r="F1560" s="296">
        <f t="shared" si="212"/>
        <v>20.437882999999999</v>
      </c>
      <c r="G1560" s="297">
        <f t="shared" si="4"/>
        <v>0.9847831864871438</v>
      </c>
      <c r="H1560" s="296">
        <f t="shared" si="5"/>
        <v>0.315805</v>
      </c>
      <c r="I1560" s="376">
        <f t="shared" si="234"/>
        <v>1.5216813512856125E-2</v>
      </c>
      <c r="J1560" s="305">
        <f t="shared" si="235"/>
        <v>20753688</v>
      </c>
      <c r="K1560" s="345">
        <v>2019</v>
      </c>
      <c r="L1560" s="300" t="s">
        <v>18</v>
      </c>
      <c r="M1560" s="345"/>
      <c r="N1560" s="345"/>
      <c r="O1560" s="345"/>
      <c r="P1560" s="345">
        <v>95</v>
      </c>
      <c r="Q1560" s="316">
        <v>70</v>
      </c>
      <c r="R1560" s="345">
        <f t="shared" si="157"/>
        <v>82.5</v>
      </c>
      <c r="S1560" s="345">
        <v>96</v>
      </c>
      <c r="T1560" s="345">
        <v>78</v>
      </c>
      <c r="U1560" s="345">
        <f t="shared" si="158"/>
        <v>18</v>
      </c>
      <c r="V1560" s="345">
        <f t="shared" si="159"/>
        <v>87</v>
      </c>
      <c r="W1560" s="345">
        <f t="shared" si="160"/>
        <v>-4.5</v>
      </c>
      <c r="X1560" s="348" t="s">
        <v>1608</v>
      </c>
      <c r="Y1560" s="381" t="s">
        <v>1608</v>
      </c>
      <c r="Z1560" s="377" t="s">
        <v>1547</v>
      </c>
      <c r="AA1560" s="296">
        <f t="shared" si="79"/>
        <v>0.204793</v>
      </c>
      <c r="AB1560" s="382">
        <v>204793</v>
      </c>
      <c r="AC1560" s="305">
        <v>20437883</v>
      </c>
      <c r="AD1560" s="296">
        <f t="shared" si="236"/>
        <v>0.315805</v>
      </c>
      <c r="AE1560" s="382">
        <v>315805</v>
      </c>
      <c r="AF1560" s="376">
        <f t="shared" si="237"/>
        <v>3.3031129032258064E-2</v>
      </c>
      <c r="AG1560" s="378"/>
      <c r="AH1560" s="378"/>
      <c r="AI1560" s="377" t="s">
        <v>1537</v>
      </c>
      <c r="AJ1560" s="304"/>
    </row>
    <row r="1561" spans="1:36">
      <c r="A1561" s="380" t="s">
        <v>2154</v>
      </c>
      <c r="B1561" s="373">
        <f t="shared" si="151"/>
        <v>35.324261</v>
      </c>
      <c r="C1561" s="375">
        <f t="shared" si="233"/>
        <v>5.4345016923076921</v>
      </c>
      <c r="D1561" s="294">
        <f t="shared" si="2"/>
        <v>5.4345016923076921</v>
      </c>
      <c r="E1561" s="296">
        <v>6.5</v>
      </c>
      <c r="F1561" s="296">
        <f t="shared" si="212"/>
        <v>25.324261</v>
      </c>
      <c r="G1561" s="297">
        <f t="shared" si="4"/>
        <v>0.71690844431253631</v>
      </c>
      <c r="H1561" s="296">
        <f t="shared" si="5"/>
        <v>10</v>
      </c>
      <c r="I1561" s="376">
        <f t="shared" si="234"/>
        <v>0.28309155568746364</v>
      </c>
      <c r="J1561" s="305">
        <f t="shared" si="235"/>
        <v>35324261</v>
      </c>
      <c r="K1561" s="345">
        <v>2019</v>
      </c>
      <c r="L1561" s="300" t="s">
        <v>18</v>
      </c>
      <c r="M1561" s="345"/>
      <c r="N1561" s="345"/>
      <c r="O1561" s="345"/>
      <c r="P1561" s="345">
        <v>25</v>
      </c>
      <c r="Q1561" s="316">
        <v>31</v>
      </c>
      <c r="R1561" s="345">
        <f t="shared" si="157"/>
        <v>28</v>
      </c>
      <c r="S1561" s="345">
        <v>72</v>
      </c>
      <c r="T1561" s="345">
        <v>32</v>
      </c>
      <c r="U1561" s="345">
        <f t="shared" si="158"/>
        <v>40</v>
      </c>
      <c r="V1561" s="345">
        <f t="shared" si="159"/>
        <v>52</v>
      </c>
      <c r="W1561" s="345">
        <f t="shared" si="160"/>
        <v>-24</v>
      </c>
      <c r="X1561" s="348" t="s">
        <v>1432</v>
      </c>
      <c r="Y1561" s="381" t="s">
        <v>1432</v>
      </c>
      <c r="Z1561" s="377" t="s">
        <v>1547</v>
      </c>
      <c r="AA1561" s="296">
        <f t="shared" si="79"/>
        <v>8.8650819999999992</v>
      </c>
      <c r="AB1561" s="382">
        <v>8865082</v>
      </c>
      <c r="AC1561" s="305">
        <v>25324261</v>
      </c>
      <c r="AD1561" s="296">
        <f t="shared" si="236"/>
        <v>10</v>
      </c>
      <c r="AE1561" s="382">
        <v>10000000</v>
      </c>
      <c r="AF1561" s="376">
        <f t="shared" si="237"/>
        <v>1.3638587692307691</v>
      </c>
      <c r="AG1561" s="378"/>
      <c r="AH1561" s="378"/>
      <c r="AI1561" s="379" t="s">
        <v>2155</v>
      </c>
      <c r="AJ1561" s="304"/>
    </row>
    <row r="1562" spans="1:36">
      <c r="A1562" s="374" t="s">
        <v>1825</v>
      </c>
      <c r="B1562" s="373">
        <f t="shared" si="151"/>
        <v>62.471488999999998</v>
      </c>
      <c r="C1562" s="375">
        <f t="shared" si="233"/>
        <v>8.9244984285714288</v>
      </c>
      <c r="D1562" s="294">
        <f t="shared" si="2"/>
        <v>8.9244984285714288</v>
      </c>
      <c r="E1562" s="296">
        <v>7</v>
      </c>
      <c r="F1562" s="296">
        <f t="shared" si="212"/>
        <v>41.471488999999998</v>
      </c>
      <c r="G1562" s="297">
        <f t="shared" si="4"/>
        <v>0.66384665491165096</v>
      </c>
      <c r="H1562" s="296">
        <f t="shared" si="5"/>
        <v>21</v>
      </c>
      <c r="I1562" s="376">
        <f t="shared" si="234"/>
        <v>0.33615334508834904</v>
      </c>
      <c r="J1562" s="305">
        <f t="shared" si="235"/>
        <v>62471489</v>
      </c>
      <c r="K1562" s="345">
        <v>2019</v>
      </c>
      <c r="L1562" s="300" t="s">
        <v>18</v>
      </c>
      <c r="M1562" s="345"/>
      <c r="N1562" s="345"/>
      <c r="O1562" s="345"/>
      <c r="P1562" s="345">
        <v>55</v>
      </c>
      <c r="Q1562" s="345">
        <v>53</v>
      </c>
      <c r="R1562" s="345">
        <f t="shared" si="157"/>
        <v>54</v>
      </c>
      <c r="S1562" s="345">
        <v>80</v>
      </c>
      <c r="T1562" s="345">
        <v>74</v>
      </c>
      <c r="U1562" s="345">
        <f t="shared" si="158"/>
        <v>6</v>
      </c>
      <c r="V1562" s="345">
        <f t="shared" si="159"/>
        <v>77</v>
      </c>
      <c r="W1562" s="345">
        <f t="shared" si="160"/>
        <v>-23</v>
      </c>
      <c r="X1562" s="319" t="s">
        <v>1554</v>
      </c>
      <c r="Y1562" s="377" t="s">
        <v>1826</v>
      </c>
      <c r="Z1562" s="377" t="s">
        <v>1541</v>
      </c>
      <c r="AA1562" s="296">
        <f t="shared" si="79"/>
        <v>13.190286</v>
      </c>
      <c r="AB1562" s="305">
        <v>13190286</v>
      </c>
      <c r="AC1562" s="305">
        <v>41471489</v>
      </c>
      <c r="AD1562" s="296">
        <f t="shared" si="236"/>
        <v>21</v>
      </c>
      <c r="AE1562" s="305">
        <v>21000000</v>
      </c>
      <c r="AF1562" s="376">
        <f t="shared" si="237"/>
        <v>1.8843265714285715</v>
      </c>
      <c r="AG1562" s="378"/>
      <c r="AH1562" s="378"/>
      <c r="AI1562" s="379" t="s">
        <v>1827</v>
      </c>
      <c r="AJ1562" s="304"/>
    </row>
    <row r="1563" spans="1:36">
      <c r="A1563" s="380" t="s">
        <v>2208</v>
      </c>
      <c r="B1563" s="373">
        <f t="shared" si="151"/>
        <v>41.123772000000002</v>
      </c>
      <c r="C1563" s="375">
        <f t="shared" si="233"/>
        <v>5.1404715000000003</v>
      </c>
      <c r="D1563" s="294">
        <f t="shared" si="2"/>
        <v>5.1404715000000003</v>
      </c>
      <c r="E1563" s="296">
        <v>8</v>
      </c>
      <c r="F1563" s="296">
        <f t="shared" si="212"/>
        <v>27.426362999999998</v>
      </c>
      <c r="G1563" s="297">
        <f t="shared" si="4"/>
        <v>0.66692235819223966</v>
      </c>
      <c r="H1563" s="296">
        <f t="shared" si="5"/>
        <v>13.697409</v>
      </c>
      <c r="I1563" s="376">
        <f t="shared" si="234"/>
        <v>0.33307764180776023</v>
      </c>
      <c r="J1563" s="305">
        <f t="shared" si="235"/>
        <v>41123772</v>
      </c>
      <c r="K1563" s="345">
        <v>2019</v>
      </c>
      <c r="L1563" s="300" t="s">
        <v>18</v>
      </c>
      <c r="M1563" s="345"/>
      <c r="N1563" s="345"/>
      <c r="O1563" s="345"/>
      <c r="P1563" s="345">
        <v>83</v>
      </c>
      <c r="Q1563" s="316">
        <v>72</v>
      </c>
      <c r="R1563" s="345">
        <f t="shared" si="157"/>
        <v>77.5</v>
      </c>
      <c r="S1563" s="345">
        <v>63</v>
      </c>
      <c r="T1563" s="345">
        <v>64</v>
      </c>
      <c r="U1563" s="345">
        <f t="shared" si="158"/>
        <v>-1</v>
      </c>
      <c r="V1563" s="345">
        <f t="shared" si="159"/>
        <v>63.5</v>
      </c>
      <c r="W1563" s="345">
        <f t="shared" si="160"/>
        <v>14</v>
      </c>
      <c r="X1563" s="348" t="s">
        <v>1432</v>
      </c>
      <c r="Y1563" s="381" t="s">
        <v>1432</v>
      </c>
      <c r="Z1563" s="377" t="s">
        <v>1547</v>
      </c>
      <c r="AA1563" s="296">
        <f t="shared" si="79"/>
        <v>6.5600300000000002</v>
      </c>
      <c r="AB1563" s="382">
        <v>6560030</v>
      </c>
      <c r="AC1563" s="305">
        <v>27426363</v>
      </c>
      <c r="AD1563" s="296">
        <f t="shared" si="236"/>
        <v>13.697409</v>
      </c>
      <c r="AE1563" s="382">
        <v>13697409</v>
      </c>
      <c r="AF1563" s="376">
        <f t="shared" si="237"/>
        <v>0.82000375000000003</v>
      </c>
      <c r="AG1563" s="378"/>
      <c r="AH1563" s="378"/>
      <c r="AI1563" s="379" t="s">
        <v>2209</v>
      </c>
      <c r="AJ1563" s="304"/>
    </row>
    <row r="1564" spans="1:36">
      <c r="A1564" s="383" t="s">
        <v>4865</v>
      </c>
      <c r="B1564" s="373">
        <f t="shared" si="151"/>
        <v>2.0312739999999998</v>
      </c>
      <c r="C1564" s="375">
        <f t="shared" si="233"/>
        <v>0.25390924999999998</v>
      </c>
      <c r="D1564" s="294">
        <f t="shared" si="2"/>
        <v>0.25390924999999998</v>
      </c>
      <c r="E1564" s="296">
        <v>8</v>
      </c>
      <c r="F1564" s="296">
        <f t="shared" si="212"/>
        <v>1.0156369999999999</v>
      </c>
      <c r="G1564" s="297">
        <f t="shared" si="4"/>
        <v>0.5</v>
      </c>
      <c r="H1564" s="296">
        <f t="shared" si="5"/>
        <v>1.0156369999999999</v>
      </c>
      <c r="I1564" s="376">
        <f t="shared" si="234"/>
        <v>0.5</v>
      </c>
      <c r="J1564" s="305">
        <f t="shared" si="235"/>
        <v>2031274</v>
      </c>
      <c r="K1564" s="345">
        <v>2019</v>
      </c>
      <c r="L1564" s="300" t="s">
        <v>18</v>
      </c>
      <c r="M1564" s="345"/>
      <c r="N1564" s="345"/>
      <c r="O1564" s="345"/>
      <c r="P1564" s="345">
        <v>83</v>
      </c>
      <c r="Q1564" s="345">
        <v>79</v>
      </c>
      <c r="R1564" s="345">
        <f t="shared" si="157"/>
        <v>81</v>
      </c>
      <c r="S1564" s="345">
        <v>71</v>
      </c>
      <c r="T1564" s="345">
        <v>88</v>
      </c>
      <c r="U1564" s="345">
        <f t="shared" si="158"/>
        <v>-17</v>
      </c>
      <c r="V1564" s="345">
        <f t="shared" si="159"/>
        <v>79.5</v>
      </c>
      <c r="W1564" s="345">
        <f t="shared" si="160"/>
        <v>1.5</v>
      </c>
      <c r="X1564" s="319" t="s">
        <v>1688</v>
      </c>
      <c r="Y1564" s="377" t="s">
        <v>4866</v>
      </c>
      <c r="Z1564" s="377" t="s">
        <v>1536</v>
      </c>
      <c r="AA1564" s="296">
        <f t="shared" si="79"/>
        <v>5.0382999999999997E-2</v>
      </c>
      <c r="AB1564" s="382">
        <v>50383</v>
      </c>
      <c r="AC1564" s="382">
        <v>1015637</v>
      </c>
      <c r="AD1564" s="296">
        <f t="shared" si="236"/>
        <v>1.0156369999999999</v>
      </c>
      <c r="AE1564" s="382">
        <v>1015637</v>
      </c>
      <c r="AF1564" s="376">
        <f t="shared" si="237"/>
        <v>6.2978749999999997E-3</v>
      </c>
      <c r="AG1564" s="378"/>
      <c r="AH1564" s="378"/>
      <c r="AI1564" s="377" t="s">
        <v>1537</v>
      </c>
      <c r="AJ1564" s="304"/>
    </row>
    <row r="1565" spans="1:36">
      <c r="A1565" s="374" t="s">
        <v>1421</v>
      </c>
      <c r="B1565" s="373">
        <f t="shared" si="151"/>
        <v>103.62789100000001</v>
      </c>
      <c r="C1565" s="375">
        <f t="shared" si="233"/>
        <v>12.191516588235293</v>
      </c>
      <c r="D1565" s="294">
        <f t="shared" si="2"/>
        <v>12.191516588235293</v>
      </c>
      <c r="E1565" s="296">
        <v>8.5</v>
      </c>
      <c r="F1565" s="296">
        <f t="shared" si="212"/>
        <v>30.712119000000001</v>
      </c>
      <c r="G1565" s="297">
        <f t="shared" si="4"/>
        <v>0.29636923711976343</v>
      </c>
      <c r="H1565" s="296">
        <f t="shared" si="5"/>
        <v>72.915772000000004</v>
      </c>
      <c r="I1565" s="376">
        <f t="shared" si="234"/>
        <v>0.70363076288023652</v>
      </c>
      <c r="J1565" s="305">
        <f t="shared" si="235"/>
        <v>103627891</v>
      </c>
      <c r="K1565" s="345">
        <v>2019</v>
      </c>
      <c r="L1565" s="300" t="s">
        <v>18</v>
      </c>
      <c r="M1565" s="345"/>
      <c r="N1565" s="345"/>
      <c r="O1565" s="345"/>
      <c r="P1565" s="345">
        <v>83</v>
      </c>
      <c r="Q1565" s="345">
        <v>59</v>
      </c>
      <c r="R1565" s="345">
        <f t="shared" si="157"/>
        <v>71</v>
      </c>
      <c r="S1565" s="345">
        <v>93</v>
      </c>
      <c r="T1565" s="345">
        <v>77</v>
      </c>
      <c r="U1565" s="345">
        <f t="shared" si="158"/>
        <v>16</v>
      </c>
      <c r="V1565" s="345">
        <f t="shared" si="159"/>
        <v>85</v>
      </c>
      <c r="W1565" s="345">
        <f t="shared" si="160"/>
        <v>-14</v>
      </c>
      <c r="X1565" s="319" t="s">
        <v>1544</v>
      </c>
      <c r="Y1565" s="377" t="s">
        <v>1725</v>
      </c>
      <c r="Z1565" s="377" t="s">
        <v>1557</v>
      </c>
      <c r="AA1565" s="296">
        <f t="shared" si="79"/>
        <v>9.8161970000000007</v>
      </c>
      <c r="AB1565" s="305">
        <v>9816197</v>
      </c>
      <c r="AC1565" s="305">
        <v>30712119</v>
      </c>
      <c r="AD1565" s="296">
        <f t="shared" si="236"/>
        <v>72.915772000000004</v>
      </c>
      <c r="AE1565" s="305">
        <v>72915772</v>
      </c>
      <c r="AF1565" s="376">
        <f t="shared" si="237"/>
        <v>1.1548467058823531</v>
      </c>
      <c r="AG1565" s="378"/>
      <c r="AH1565" s="378"/>
      <c r="AI1565" s="379" t="s">
        <v>1726</v>
      </c>
      <c r="AJ1565" s="304"/>
    </row>
    <row r="1566" spans="1:36">
      <c r="A1566" s="374" t="s">
        <v>1423</v>
      </c>
      <c r="B1566" s="373">
        <f t="shared" si="151"/>
        <v>153.41120799999999</v>
      </c>
      <c r="C1566" s="375">
        <f t="shared" si="233"/>
        <v>17.045689777777778</v>
      </c>
      <c r="D1566" s="294">
        <f t="shared" si="2"/>
        <v>17.045689777777778</v>
      </c>
      <c r="E1566" s="296">
        <v>9</v>
      </c>
      <c r="F1566" s="296">
        <f t="shared" si="212"/>
        <v>56.884456999999998</v>
      </c>
      <c r="G1566" s="297">
        <f t="shared" si="4"/>
        <v>0.37079726925818879</v>
      </c>
      <c r="H1566" s="296">
        <f t="shared" si="5"/>
        <v>96.52675099999999</v>
      </c>
      <c r="I1566" s="376">
        <f t="shared" si="234"/>
        <v>0.62920273074181121</v>
      </c>
      <c r="J1566" s="305">
        <f t="shared" si="235"/>
        <v>153411208</v>
      </c>
      <c r="K1566" s="345">
        <v>2019</v>
      </c>
      <c r="L1566" s="300" t="s">
        <v>18</v>
      </c>
      <c r="M1566" s="345"/>
      <c r="N1566" s="345"/>
      <c r="O1566" s="345"/>
      <c r="P1566" s="345">
        <v>48</v>
      </c>
      <c r="Q1566" s="345">
        <v>48</v>
      </c>
      <c r="R1566" s="345">
        <f t="shared" si="157"/>
        <v>48</v>
      </c>
      <c r="S1566" s="345">
        <v>55</v>
      </c>
      <c r="T1566" s="345">
        <v>55</v>
      </c>
      <c r="U1566" s="345">
        <f t="shared" si="158"/>
        <v>0</v>
      </c>
      <c r="V1566" s="345">
        <f t="shared" si="159"/>
        <v>55</v>
      </c>
      <c r="W1566" s="345">
        <f t="shared" si="160"/>
        <v>-7</v>
      </c>
      <c r="X1566" s="319" t="s">
        <v>1544</v>
      </c>
      <c r="Y1566" s="377" t="s">
        <v>1682</v>
      </c>
      <c r="Z1566" s="377" t="s">
        <v>1547</v>
      </c>
      <c r="AA1566" s="296">
        <f t="shared" si="79"/>
        <v>18.238171999999999</v>
      </c>
      <c r="AB1566" s="305">
        <v>18238172</v>
      </c>
      <c r="AC1566" s="305">
        <v>56884457</v>
      </c>
      <c r="AD1566" s="296">
        <f t="shared" si="236"/>
        <v>96.526751000000004</v>
      </c>
      <c r="AE1566" s="305">
        <v>96526751</v>
      </c>
      <c r="AF1566" s="376">
        <f t="shared" si="237"/>
        <v>2.0264635555555555</v>
      </c>
      <c r="AG1566" s="378"/>
      <c r="AH1566" s="378"/>
      <c r="AI1566" s="381" t="s">
        <v>1683</v>
      </c>
      <c r="AJ1566" s="304"/>
    </row>
    <row r="1567" spans="1:36">
      <c r="A1567" s="380" t="s">
        <v>1479</v>
      </c>
      <c r="B1567" s="373">
        <f t="shared" si="151"/>
        <v>122.13373900000001</v>
      </c>
      <c r="C1567" s="375">
        <f t="shared" si="233"/>
        <v>13.570415444444444</v>
      </c>
      <c r="D1567" s="294">
        <f t="shared" si="2"/>
        <v>13.570415444444444</v>
      </c>
      <c r="E1567" s="296">
        <v>9</v>
      </c>
      <c r="F1567" s="296">
        <f t="shared" si="212"/>
        <v>54.733739</v>
      </c>
      <c r="G1567" s="297">
        <f t="shared" si="4"/>
        <v>0.44814593779037581</v>
      </c>
      <c r="H1567" s="296">
        <f t="shared" si="5"/>
        <v>67.400000000000006</v>
      </c>
      <c r="I1567" s="376">
        <f t="shared" si="234"/>
        <v>0.55185406220962419</v>
      </c>
      <c r="J1567" s="305">
        <f t="shared" si="235"/>
        <v>122133739</v>
      </c>
      <c r="K1567" s="345">
        <v>2019</v>
      </c>
      <c r="L1567" s="300" t="s">
        <v>18</v>
      </c>
      <c r="M1567" s="345"/>
      <c r="N1567" s="345"/>
      <c r="O1567" s="345"/>
      <c r="P1567" s="345">
        <v>29</v>
      </c>
      <c r="Q1567" s="345">
        <v>41</v>
      </c>
      <c r="R1567" s="345">
        <f t="shared" si="157"/>
        <v>35</v>
      </c>
      <c r="S1567" s="345">
        <v>40</v>
      </c>
      <c r="T1567" s="345">
        <v>47</v>
      </c>
      <c r="U1567" s="345">
        <f t="shared" si="158"/>
        <v>-7</v>
      </c>
      <c r="V1567" s="345">
        <f t="shared" si="159"/>
        <v>43.5</v>
      </c>
      <c r="W1567" s="345">
        <f t="shared" si="160"/>
        <v>-8.5</v>
      </c>
      <c r="X1567" s="348" t="s">
        <v>1432</v>
      </c>
      <c r="Y1567" s="381" t="s">
        <v>1432</v>
      </c>
      <c r="Z1567" s="377" t="s">
        <v>1547</v>
      </c>
      <c r="AA1567" s="296">
        <f t="shared" si="79"/>
        <v>26.347631</v>
      </c>
      <c r="AB1567" s="382">
        <v>26347631</v>
      </c>
      <c r="AC1567" s="305">
        <v>54733739</v>
      </c>
      <c r="AD1567" s="296">
        <f t="shared" si="236"/>
        <v>67.400000000000006</v>
      </c>
      <c r="AE1567" s="382">
        <v>67400000</v>
      </c>
      <c r="AF1567" s="376">
        <f t="shared" si="237"/>
        <v>2.9275145555555557</v>
      </c>
      <c r="AG1567" s="378"/>
      <c r="AH1567" s="378"/>
      <c r="AI1567" s="379" t="s">
        <v>1709</v>
      </c>
      <c r="AJ1567" s="304"/>
    </row>
    <row r="1568" spans="1:36">
      <c r="A1568" s="374" t="s">
        <v>1954</v>
      </c>
      <c r="B1568" s="373">
        <f t="shared" si="151"/>
        <v>64.251045000000005</v>
      </c>
      <c r="C1568" s="375">
        <f t="shared" si="233"/>
        <v>7.139005</v>
      </c>
      <c r="D1568" s="294">
        <f t="shared" si="2"/>
        <v>7.139005</v>
      </c>
      <c r="E1568" s="296">
        <v>9</v>
      </c>
      <c r="F1568" s="296">
        <f t="shared" si="212"/>
        <v>28.051044999999998</v>
      </c>
      <c r="G1568" s="297">
        <f t="shared" si="4"/>
        <v>0.43658503920052966</v>
      </c>
      <c r="H1568" s="296">
        <f t="shared" si="5"/>
        <v>36.200000000000003</v>
      </c>
      <c r="I1568" s="376">
        <f t="shared" si="234"/>
        <v>0.56341496079947029</v>
      </c>
      <c r="J1568" s="305">
        <f t="shared" si="235"/>
        <v>64251045</v>
      </c>
      <c r="K1568" s="345">
        <v>2019</v>
      </c>
      <c r="L1568" s="300" t="s">
        <v>18</v>
      </c>
      <c r="M1568" s="345"/>
      <c r="N1568" s="345"/>
      <c r="O1568" s="345"/>
      <c r="P1568" s="345">
        <v>68</v>
      </c>
      <c r="Q1568" s="345">
        <v>57</v>
      </c>
      <c r="R1568" s="345">
        <f t="shared" si="157"/>
        <v>62.5</v>
      </c>
      <c r="S1568" s="345">
        <v>65</v>
      </c>
      <c r="T1568" s="345">
        <v>63</v>
      </c>
      <c r="U1568" s="345">
        <f t="shared" si="158"/>
        <v>2</v>
      </c>
      <c r="V1568" s="345">
        <f t="shared" si="159"/>
        <v>64</v>
      </c>
      <c r="W1568" s="345">
        <f t="shared" si="160"/>
        <v>-1.5</v>
      </c>
      <c r="X1568" s="304" t="s">
        <v>1636</v>
      </c>
      <c r="Y1568" s="377" t="s">
        <v>1955</v>
      </c>
      <c r="Z1568" s="377" t="s">
        <v>1557</v>
      </c>
      <c r="AA1568" s="296">
        <f t="shared" si="79"/>
        <v>9.4976649999999996</v>
      </c>
      <c r="AB1568" s="305">
        <v>9497665</v>
      </c>
      <c r="AC1568" s="305">
        <v>28051045</v>
      </c>
      <c r="AD1568" s="296">
        <f t="shared" si="236"/>
        <v>36.200000000000003</v>
      </c>
      <c r="AE1568" s="305">
        <v>36200000</v>
      </c>
      <c r="AF1568" s="376">
        <f t="shared" si="237"/>
        <v>1.055296111111111</v>
      </c>
      <c r="AG1568" s="378"/>
      <c r="AH1568" s="378"/>
      <c r="AI1568" s="379" t="s">
        <v>1956</v>
      </c>
      <c r="AJ1568" s="304"/>
    </row>
    <row r="1569" spans="1:36">
      <c r="A1569" s="380" t="s">
        <v>4566</v>
      </c>
      <c r="B1569" s="373">
        <f t="shared" si="151"/>
        <v>6.650029</v>
      </c>
      <c r="C1569" s="375">
        <f t="shared" si="233"/>
        <v>0.73889211111111108</v>
      </c>
      <c r="D1569" s="294">
        <f t="shared" si="2"/>
        <v>0.73889211111111108</v>
      </c>
      <c r="E1569" s="296">
        <v>9</v>
      </c>
      <c r="F1569" s="296">
        <f t="shared" si="212"/>
        <v>4.9500289999999998</v>
      </c>
      <c r="G1569" s="297">
        <f t="shared" si="4"/>
        <v>0.74436201706789551</v>
      </c>
      <c r="H1569" s="296">
        <f t="shared" si="5"/>
        <v>1.7</v>
      </c>
      <c r="I1569" s="376">
        <f t="shared" si="234"/>
        <v>0.25563798293210449</v>
      </c>
      <c r="J1569" s="305">
        <f t="shared" si="235"/>
        <v>6650029</v>
      </c>
      <c r="K1569" s="345">
        <v>2019</v>
      </c>
      <c r="L1569" s="300" t="s">
        <v>18</v>
      </c>
      <c r="M1569" s="345"/>
      <c r="N1569" s="345"/>
      <c r="O1569" s="345"/>
      <c r="P1569" s="345">
        <v>51</v>
      </c>
      <c r="Q1569" s="316">
        <v>52</v>
      </c>
      <c r="R1569" s="345">
        <f t="shared" si="157"/>
        <v>51.5</v>
      </c>
      <c r="S1569" s="345">
        <v>64</v>
      </c>
      <c r="T1569" s="345">
        <v>59</v>
      </c>
      <c r="U1569" s="345">
        <f t="shared" si="158"/>
        <v>5</v>
      </c>
      <c r="V1569" s="345">
        <f t="shared" si="159"/>
        <v>61.5</v>
      </c>
      <c r="W1569" s="345">
        <f t="shared" si="160"/>
        <v>-10</v>
      </c>
      <c r="X1569" s="348" t="s">
        <v>1554</v>
      </c>
      <c r="Y1569" s="381" t="s">
        <v>1554</v>
      </c>
      <c r="Z1569" s="377" t="s">
        <v>1541</v>
      </c>
      <c r="AA1569" s="296">
        <f t="shared" si="79"/>
        <v>2.51153</v>
      </c>
      <c r="AB1569" s="382">
        <v>2511530</v>
      </c>
      <c r="AC1569" s="305">
        <v>4950029</v>
      </c>
      <c r="AD1569" s="296">
        <f t="shared" si="236"/>
        <v>1.7</v>
      </c>
      <c r="AE1569" s="382">
        <v>1700000</v>
      </c>
      <c r="AF1569" s="376">
        <f t="shared" si="237"/>
        <v>0.27905888888888891</v>
      </c>
      <c r="AG1569" s="378"/>
      <c r="AH1569" s="378"/>
      <c r="AI1569" s="379" t="s">
        <v>4567</v>
      </c>
      <c r="AJ1569" s="304"/>
    </row>
    <row r="1570" spans="1:36">
      <c r="A1570" s="380" t="s">
        <v>2329</v>
      </c>
      <c r="B1570" s="373">
        <f t="shared" si="151"/>
        <v>44.902237</v>
      </c>
      <c r="C1570" s="375">
        <f t="shared" si="233"/>
        <v>4.4902236999999996</v>
      </c>
      <c r="D1570" s="294">
        <f t="shared" si="2"/>
        <v>4.4902236999999996</v>
      </c>
      <c r="E1570" s="296">
        <v>10</v>
      </c>
      <c r="F1570" s="296">
        <f t="shared" si="212"/>
        <v>29.208403000000001</v>
      </c>
      <c r="G1570" s="297">
        <f t="shared" si="4"/>
        <v>0.65048881640351242</v>
      </c>
      <c r="H1570" s="296">
        <f t="shared" si="5"/>
        <v>15.693834000000001</v>
      </c>
      <c r="I1570" s="376">
        <f t="shared" si="234"/>
        <v>0.34951118359648764</v>
      </c>
      <c r="J1570" s="305">
        <f t="shared" si="235"/>
        <v>44902237</v>
      </c>
      <c r="K1570" s="345">
        <v>2019</v>
      </c>
      <c r="L1570" s="300" t="s">
        <v>18</v>
      </c>
      <c r="M1570" s="345"/>
      <c r="N1570" s="345"/>
      <c r="O1570" s="345"/>
      <c r="P1570" s="345">
        <v>63</v>
      </c>
      <c r="Q1570" s="345">
        <v>48</v>
      </c>
      <c r="R1570" s="345">
        <f t="shared" si="157"/>
        <v>55.5</v>
      </c>
      <c r="S1570" s="345">
        <v>57</v>
      </c>
      <c r="T1570" s="345">
        <v>62</v>
      </c>
      <c r="U1570" s="345">
        <f t="shared" si="158"/>
        <v>-5</v>
      </c>
      <c r="V1570" s="345">
        <f t="shared" si="159"/>
        <v>59.5</v>
      </c>
      <c r="W1570" s="345">
        <f t="shared" si="160"/>
        <v>-4</v>
      </c>
      <c r="X1570" s="348" t="s">
        <v>1432</v>
      </c>
      <c r="Y1570" s="381" t="s">
        <v>1432</v>
      </c>
      <c r="Z1570" s="304" t="s">
        <v>1574</v>
      </c>
      <c r="AA1570" s="296">
        <f t="shared" si="79"/>
        <v>14.094594000000001</v>
      </c>
      <c r="AB1570" s="382">
        <v>14094594</v>
      </c>
      <c r="AC1570" s="305">
        <v>29208403</v>
      </c>
      <c r="AD1570" s="296">
        <f t="shared" si="236"/>
        <v>15.693834000000001</v>
      </c>
      <c r="AE1570" s="382">
        <v>15693834</v>
      </c>
      <c r="AF1570" s="376">
        <f t="shared" si="237"/>
        <v>1.4094594</v>
      </c>
      <c r="AG1570" s="378"/>
      <c r="AH1570" s="378"/>
      <c r="AI1570" s="379" t="s">
        <v>2330</v>
      </c>
      <c r="AJ1570" s="304"/>
    </row>
    <row r="1571" spans="1:36">
      <c r="A1571" s="380" t="s">
        <v>2595</v>
      </c>
      <c r="B1571" s="373">
        <f t="shared" si="151"/>
        <v>36.569215</v>
      </c>
      <c r="C1571" s="375">
        <f t="shared" si="233"/>
        <v>3.6569215000000002</v>
      </c>
      <c r="D1571" s="294">
        <f t="shared" si="2"/>
        <v>3.6569215000000002</v>
      </c>
      <c r="E1571" s="296">
        <v>10</v>
      </c>
      <c r="F1571" s="296">
        <f t="shared" si="212"/>
        <v>35.388976</v>
      </c>
      <c r="G1571" s="297">
        <f t="shared" si="4"/>
        <v>0.96772588637738055</v>
      </c>
      <c r="H1571" s="296">
        <f t="shared" si="5"/>
        <v>1.180239</v>
      </c>
      <c r="I1571" s="376">
        <f t="shared" si="234"/>
        <v>3.2274113622619463E-2</v>
      </c>
      <c r="J1571" s="305">
        <f t="shared" si="235"/>
        <v>36569215</v>
      </c>
      <c r="K1571" s="345">
        <v>2019</v>
      </c>
      <c r="L1571" s="300" t="s">
        <v>18</v>
      </c>
      <c r="M1571" s="345"/>
      <c r="N1571" s="345"/>
      <c r="O1571" s="345"/>
      <c r="P1571" s="345">
        <v>32</v>
      </c>
      <c r="Q1571" s="316">
        <v>39</v>
      </c>
      <c r="R1571" s="345">
        <f t="shared" si="157"/>
        <v>35.5</v>
      </c>
      <c r="S1571" s="345">
        <v>70</v>
      </c>
      <c r="T1571" s="345">
        <v>47</v>
      </c>
      <c r="U1571" s="345">
        <f t="shared" si="158"/>
        <v>23</v>
      </c>
      <c r="V1571" s="345">
        <f t="shared" si="159"/>
        <v>58.5</v>
      </c>
      <c r="W1571" s="345">
        <f t="shared" si="160"/>
        <v>-23</v>
      </c>
      <c r="X1571" s="319" t="s">
        <v>1534</v>
      </c>
      <c r="Y1571" s="377" t="s">
        <v>1540</v>
      </c>
      <c r="Z1571" s="377" t="s">
        <v>1547</v>
      </c>
      <c r="AA1571" s="296">
        <f t="shared" si="79"/>
        <v>10.855054000000001</v>
      </c>
      <c r="AB1571" s="382">
        <v>10855054</v>
      </c>
      <c r="AC1571" s="305">
        <v>35388976</v>
      </c>
      <c r="AD1571" s="296">
        <f t="shared" si="236"/>
        <v>1.180239</v>
      </c>
      <c r="AE1571" s="382">
        <v>1180239</v>
      </c>
      <c r="AF1571" s="376">
        <f t="shared" si="237"/>
        <v>1.0855054000000002</v>
      </c>
      <c r="AG1571" s="378"/>
      <c r="AH1571" s="378"/>
      <c r="AI1571" s="379" t="s">
        <v>2596</v>
      </c>
      <c r="AJ1571" s="304"/>
    </row>
    <row r="1572" spans="1:36">
      <c r="A1572" s="380" t="s">
        <v>3205</v>
      </c>
      <c r="B1572" s="373">
        <f t="shared" si="151"/>
        <v>25.086967999999999</v>
      </c>
      <c r="C1572" s="375">
        <f t="shared" si="233"/>
        <v>2.5086968000000001</v>
      </c>
      <c r="D1572" s="294">
        <f t="shared" si="2"/>
        <v>2.5086968000000001</v>
      </c>
      <c r="E1572" s="296">
        <v>10</v>
      </c>
      <c r="F1572" s="296">
        <f t="shared" si="212"/>
        <v>15.486967999999999</v>
      </c>
      <c r="G1572" s="297">
        <f t="shared" si="4"/>
        <v>0.61733119761622846</v>
      </c>
      <c r="H1572" s="296">
        <f t="shared" si="5"/>
        <v>9.6</v>
      </c>
      <c r="I1572" s="376">
        <f t="shared" si="234"/>
        <v>0.38266880238377154</v>
      </c>
      <c r="J1572" s="305">
        <f t="shared" si="235"/>
        <v>25086968</v>
      </c>
      <c r="K1572" s="345">
        <v>2019</v>
      </c>
      <c r="L1572" s="300" t="s">
        <v>18</v>
      </c>
      <c r="M1572" s="345"/>
      <c r="N1572" s="345"/>
      <c r="O1572" s="345"/>
      <c r="P1572" s="345">
        <v>66</v>
      </c>
      <c r="Q1572" s="316">
        <v>55</v>
      </c>
      <c r="R1572" s="345">
        <f t="shared" si="157"/>
        <v>60.5</v>
      </c>
      <c r="S1572" s="345">
        <v>85</v>
      </c>
      <c r="T1572" s="345">
        <v>48</v>
      </c>
      <c r="U1572" s="345">
        <f t="shared" si="158"/>
        <v>37</v>
      </c>
      <c r="V1572" s="345">
        <f t="shared" si="159"/>
        <v>66.5</v>
      </c>
      <c r="W1572" s="345">
        <f t="shared" si="160"/>
        <v>-6</v>
      </c>
      <c r="X1572" s="319" t="s">
        <v>1534</v>
      </c>
      <c r="Y1572" s="377" t="s">
        <v>1540</v>
      </c>
      <c r="Z1572" s="377" t="s">
        <v>1541</v>
      </c>
      <c r="AA1572" s="296">
        <f t="shared" si="79"/>
        <v>5.6050509999999996</v>
      </c>
      <c r="AB1572" s="382">
        <v>5605051</v>
      </c>
      <c r="AC1572" s="305">
        <v>15486968</v>
      </c>
      <c r="AD1572" s="296">
        <f t="shared" si="236"/>
        <v>9.6</v>
      </c>
      <c r="AE1572" s="382">
        <v>9600000</v>
      </c>
      <c r="AF1572" s="376">
        <f t="shared" si="237"/>
        <v>0.56050509999999998</v>
      </c>
      <c r="AG1572" s="378"/>
      <c r="AH1572" s="378"/>
      <c r="AI1572" s="379" t="s">
        <v>3206</v>
      </c>
      <c r="AJ1572" s="304"/>
    </row>
    <row r="1573" spans="1:36">
      <c r="A1573" s="380" t="s">
        <v>3829</v>
      </c>
      <c r="B1573" s="373">
        <f t="shared" si="151"/>
        <v>16.418218</v>
      </c>
      <c r="C1573" s="375">
        <f t="shared" si="233"/>
        <v>1.6418218</v>
      </c>
      <c r="D1573" s="294">
        <f t="shared" si="2"/>
        <v>1.6418218</v>
      </c>
      <c r="E1573" s="296">
        <v>10</v>
      </c>
      <c r="F1573" s="296">
        <f t="shared" si="212"/>
        <v>13.631124</v>
      </c>
      <c r="G1573" s="297">
        <f t="shared" si="4"/>
        <v>0.83024381817807513</v>
      </c>
      <c r="H1573" s="296">
        <f t="shared" si="5"/>
        <v>2.7870940000000002</v>
      </c>
      <c r="I1573" s="376">
        <f t="shared" si="234"/>
        <v>0.1697561818219249</v>
      </c>
      <c r="J1573" s="305">
        <f t="shared" si="235"/>
        <v>16418218</v>
      </c>
      <c r="K1573" s="345">
        <v>2019</v>
      </c>
      <c r="L1573" s="300" t="s">
        <v>18</v>
      </c>
      <c r="M1573" s="345"/>
      <c r="N1573" s="345"/>
      <c r="O1573" s="345"/>
      <c r="P1573" s="345">
        <v>34</v>
      </c>
      <c r="Q1573" s="316">
        <v>36</v>
      </c>
      <c r="R1573" s="345">
        <f t="shared" si="157"/>
        <v>35</v>
      </c>
      <c r="S1573" s="345">
        <v>75</v>
      </c>
      <c r="T1573" s="345">
        <v>57</v>
      </c>
      <c r="U1573" s="345">
        <f t="shared" si="158"/>
        <v>18</v>
      </c>
      <c r="V1573" s="345">
        <f t="shared" si="159"/>
        <v>66</v>
      </c>
      <c r="W1573" s="345">
        <f t="shared" si="160"/>
        <v>-31</v>
      </c>
      <c r="X1573" s="348" t="s">
        <v>1565</v>
      </c>
      <c r="Y1573" s="381" t="s">
        <v>1565</v>
      </c>
      <c r="Z1573" s="377" t="s">
        <v>1547</v>
      </c>
      <c r="AA1573" s="296">
        <f t="shared" si="79"/>
        <v>5.3619370000000002</v>
      </c>
      <c r="AB1573" s="382">
        <v>5361937</v>
      </c>
      <c r="AC1573" s="305">
        <v>13631124</v>
      </c>
      <c r="AD1573" s="296">
        <f t="shared" si="236"/>
        <v>2.7870940000000002</v>
      </c>
      <c r="AE1573" s="382">
        <v>2787094</v>
      </c>
      <c r="AF1573" s="376">
        <f t="shared" si="237"/>
        <v>0.5361937</v>
      </c>
      <c r="AG1573" s="378"/>
      <c r="AH1573" s="378"/>
      <c r="AI1573" s="377" t="s">
        <v>1537</v>
      </c>
      <c r="AJ1573" s="304"/>
    </row>
    <row r="1574" spans="1:36">
      <c r="A1574" s="374" t="s">
        <v>4750</v>
      </c>
      <c r="B1574" s="373">
        <f t="shared" si="151"/>
        <v>4.4461899999999996</v>
      </c>
      <c r="C1574" s="375">
        <f t="shared" si="233"/>
        <v>0.44461899999999999</v>
      </c>
      <c r="D1574" s="294">
        <f t="shared" si="2"/>
        <v>0.44461899999999999</v>
      </c>
      <c r="E1574" s="296">
        <v>10</v>
      </c>
      <c r="F1574" s="296">
        <f t="shared" si="212"/>
        <v>4.4461899999999996</v>
      </c>
      <c r="G1574" s="297">
        <f t="shared" si="4"/>
        <v>1</v>
      </c>
      <c r="H1574" s="296">
        <f t="shared" si="5"/>
        <v>0</v>
      </c>
      <c r="I1574" s="376">
        <f t="shared" si="234"/>
        <v>0</v>
      </c>
      <c r="J1574" s="305">
        <f t="shared" si="235"/>
        <v>4446190</v>
      </c>
      <c r="K1574" s="345">
        <v>2019</v>
      </c>
      <c r="L1574" s="300" t="s">
        <v>18</v>
      </c>
      <c r="M1574" s="345"/>
      <c r="N1574" s="345"/>
      <c r="O1574" s="345"/>
      <c r="P1574" s="345">
        <v>53</v>
      </c>
      <c r="Q1574" s="345">
        <v>49</v>
      </c>
      <c r="R1574" s="345">
        <f t="shared" si="157"/>
        <v>51</v>
      </c>
      <c r="S1574" s="345">
        <v>76</v>
      </c>
      <c r="T1574" s="345">
        <v>49</v>
      </c>
      <c r="U1574" s="345">
        <f t="shared" si="158"/>
        <v>27</v>
      </c>
      <c r="V1574" s="345">
        <f t="shared" si="159"/>
        <v>62.5</v>
      </c>
      <c r="W1574" s="345">
        <f t="shared" si="160"/>
        <v>-11.5</v>
      </c>
      <c r="X1574" s="319" t="s">
        <v>1688</v>
      </c>
      <c r="Y1574" s="377" t="s">
        <v>1745</v>
      </c>
      <c r="Z1574" s="377" t="s">
        <v>1541</v>
      </c>
      <c r="AA1574" s="296">
        <f t="shared" si="79"/>
        <v>4.4461899999999996</v>
      </c>
      <c r="AB1574" s="305">
        <v>4446190</v>
      </c>
      <c r="AC1574" s="305">
        <v>4446190</v>
      </c>
      <c r="AD1574" s="296">
        <f t="shared" si="236"/>
        <v>0</v>
      </c>
      <c r="AE1574" s="305">
        <v>0</v>
      </c>
      <c r="AF1574" s="376">
        <f t="shared" si="237"/>
        <v>0.44461899999999999</v>
      </c>
      <c r="AG1574" s="378"/>
      <c r="AH1574" s="378"/>
      <c r="AI1574" s="379" t="s">
        <v>4751</v>
      </c>
      <c r="AJ1574" s="304"/>
    </row>
    <row r="1575" spans="1:36">
      <c r="A1575" s="380" t="s">
        <v>4752</v>
      </c>
      <c r="B1575" s="373">
        <f t="shared" si="151"/>
        <v>4.3768200000000004</v>
      </c>
      <c r="C1575" s="375">
        <f t="shared" si="233"/>
        <v>0.43768200000000002</v>
      </c>
      <c r="D1575" s="294">
        <f t="shared" si="2"/>
        <v>0.43768200000000002</v>
      </c>
      <c r="E1575" s="296">
        <v>10</v>
      </c>
      <c r="F1575" s="296">
        <f t="shared" si="212"/>
        <v>4.3768200000000004</v>
      </c>
      <c r="G1575" s="297">
        <f t="shared" si="4"/>
        <v>1</v>
      </c>
      <c r="H1575" s="296">
        <f t="shared" si="5"/>
        <v>0</v>
      </c>
      <c r="I1575" s="376">
        <f t="shared" si="234"/>
        <v>0</v>
      </c>
      <c r="J1575" s="305">
        <f t="shared" si="235"/>
        <v>4376820</v>
      </c>
      <c r="K1575" s="345">
        <v>2019</v>
      </c>
      <c r="L1575" s="300" t="s">
        <v>18</v>
      </c>
      <c r="M1575" s="345"/>
      <c r="N1575" s="345"/>
      <c r="O1575" s="345"/>
      <c r="P1575" s="345">
        <v>60</v>
      </c>
      <c r="Q1575" s="316">
        <v>58</v>
      </c>
      <c r="R1575" s="345">
        <f t="shared" si="157"/>
        <v>59</v>
      </c>
      <c r="S1575" s="345">
        <v>97</v>
      </c>
      <c r="T1575" s="345">
        <v>52</v>
      </c>
      <c r="U1575" s="345">
        <f t="shared" si="158"/>
        <v>45</v>
      </c>
      <c r="V1575" s="345">
        <f t="shared" si="159"/>
        <v>74.5</v>
      </c>
      <c r="W1575" s="345">
        <f t="shared" si="160"/>
        <v>-15.5</v>
      </c>
      <c r="X1575" s="348" t="s">
        <v>1554</v>
      </c>
      <c r="Y1575" s="381" t="s">
        <v>1554</v>
      </c>
      <c r="Z1575" s="377" t="s">
        <v>1536</v>
      </c>
      <c r="AA1575" s="296">
        <f t="shared" si="79"/>
        <v>2.156272</v>
      </c>
      <c r="AB1575" s="382">
        <v>2156272</v>
      </c>
      <c r="AC1575" s="305">
        <v>4376820</v>
      </c>
      <c r="AD1575" s="296">
        <f t="shared" si="236"/>
        <v>0</v>
      </c>
      <c r="AE1575" s="305">
        <v>0</v>
      </c>
      <c r="AF1575" s="376">
        <f t="shared" si="237"/>
        <v>0.21562719999999999</v>
      </c>
      <c r="AG1575" s="378"/>
      <c r="AH1575" s="378"/>
      <c r="AI1575" s="379" t="s">
        <v>4753</v>
      </c>
      <c r="AJ1575" s="304"/>
    </row>
    <row r="1576" spans="1:36">
      <c r="A1576" s="380" t="s">
        <v>4832</v>
      </c>
      <c r="B1576" s="373">
        <f t="shared" si="151"/>
        <v>2.901589</v>
      </c>
      <c r="C1576" s="375">
        <f t="shared" si="233"/>
        <v>0.2901589</v>
      </c>
      <c r="D1576" s="294">
        <f t="shared" si="2"/>
        <v>0.2901589</v>
      </c>
      <c r="E1576" s="296">
        <v>10</v>
      </c>
      <c r="F1576" s="296">
        <f t="shared" si="212"/>
        <v>2.801841</v>
      </c>
      <c r="G1576" s="297">
        <f t="shared" si="4"/>
        <v>0.9656229741703598</v>
      </c>
      <c r="H1576" s="296">
        <f t="shared" si="5"/>
        <v>9.9748000000000003E-2</v>
      </c>
      <c r="I1576" s="376">
        <f t="shared" si="234"/>
        <v>3.4377025829640244E-2</v>
      </c>
      <c r="J1576" s="305">
        <f t="shared" si="235"/>
        <v>2901589</v>
      </c>
      <c r="K1576" s="345">
        <v>2019</v>
      </c>
      <c r="L1576" s="300" t="s">
        <v>18</v>
      </c>
      <c r="M1576" s="345"/>
      <c r="N1576" s="345"/>
      <c r="O1576" s="345"/>
      <c r="P1576" s="345">
        <v>71</v>
      </c>
      <c r="Q1576" s="316">
        <v>46</v>
      </c>
      <c r="R1576" s="345">
        <f t="shared" si="157"/>
        <v>58.5</v>
      </c>
      <c r="S1576" s="345">
        <v>94</v>
      </c>
      <c r="T1576" s="345">
        <v>61</v>
      </c>
      <c r="U1576" s="345">
        <f t="shared" si="158"/>
        <v>33</v>
      </c>
      <c r="V1576" s="345">
        <f t="shared" si="159"/>
        <v>77.5</v>
      </c>
      <c r="W1576" s="345">
        <f t="shared" si="160"/>
        <v>-19</v>
      </c>
      <c r="X1576" s="348" t="s">
        <v>1565</v>
      </c>
      <c r="Y1576" s="381" t="s">
        <v>1565</v>
      </c>
      <c r="Z1576" s="377" t="s">
        <v>1557</v>
      </c>
      <c r="AA1576" s="296">
        <f t="shared" si="79"/>
        <v>9.3520000000000006E-2</v>
      </c>
      <c r="AB1576" s="382">
        <v>93520</v>
      </c>
      <c r="AC1576" s="305">
        <v>2801841</v>
      </c>
      <c r="AD1576" s="296">
        <f t="shared" si="236"/>
        <v>9.9748000000000003E-2</v>
      </c>
      <c r="AE1576" s="382">
        <v>99748</v>
      </c>
      <c r="AF1576" s="376">
        <f t="shared" si="237"/>
        <v>9.3520000000000009E-3</v>
      </c>
      <c r="AG1576" s="378"/>
      <c r="AH1576" s="378"/>
      <c r="AI1576" s="379" t="s">
        <v>4833</v>
      </c>
      <c r="AJ1576" s="304"/>
    </row>
    <row r="1577" spans="1:36">
      <c r="A1577" s="380" t="s">
        <v>1462</v>
      </c>
      <c r="B1577" s="373">
        <f t="shared" si="151"/>
        <v>117.305012</v>
      </c>
      <c r="C1577" s="375">
        <f t="shared" si="233"/>
        <v>10.664092</v>
      </c>
      <c r="D1577" s="294">
        <f t="shared" si="2"/>
        <v>10.664092</v>
      </c>
      <c r="E1577" s="296">
        <v>11</v>
      </c>
      <c r="F1577" s="296">
        <f t="shared" si="212"/>
        <v>18.274213</v>
      </c>
      <c r="G1577" s="297">
        <f t="shared" si="4"/>
        <v>0.15578373582196128</v>
      </c>
      <c r="H1577" s="296">
        <f t="shared" si="5"/>
        <v>99.030799000000016</v>
      </c>
      <c r="I1577" s="376">
        <f t="shared" si="234"/>
        <v>0.84421626417803874</v>
      </c>
      <c r="J1577" s="305">
        <f t="shared" si="235"/>
        <v>117305012</v>
      </c>
      <c r="K1577" s="345">
        <v>2019</v>
      </c>
      <c r="L1577" s="300" t="s">
        <v>18</v>
      </c>
      <c r="M1577" s="345"/>
      <c r="N1577" s="345"/>
      <c r="O1577" s="345"/>
      <c r="P1577" s="345">
        <v>99</v>
      </c>
      <c r="Q1577" s="316">
        <v>96</v>
      </c>
      <c r="R1577" s="345">
        <f t="shared" si="157"/>
        <v>97.5</v>
      </c>
      <c r="S1577" s="345">
        <v>93</v>
      </c>
      <c r="T1577" s="345">
        <v>89</v>
      </c>
      <c r="U1577" s="345">
        <f t="shared" si="158"/>
        <v>4</v>
      </c>
      <c r="V1577" s="345">
        <f t="shared" si="159"/>
        <v>91</v>
      </c>
      <c r="W1577" s="345">
        <f t="shared" si="160"/>
        <v>6.5</v>
      </c>
      <c r="X1577" s="348" t="s">
        <v>1554</v>
      </c>
      <c r="Y1577" s="381" t="s">
        <v>1554</v>
      </c>
      <c r="Z1577" s="377" t="s">
        <v>1547</v>
      </c>
      <c r="AA1577" s="296">
        <f t="shared" si="79"/>
        <v>0.39321600000000001</v>
      </c>
      <c r="AB1577" s="382">
        <v>393216</v>
      </c>
      <c r="AC1577" s="305">
        <v>18274213</v>
      </c>
      <c r="AD1577" s="296">
        <f t="shared" si="236"/>
        <v>99.030799000000002</v>
      </c>
      <c r="AE1577" s="382">
        <v>99030799</v>
      </c>
      <c r="AF1577" s="376">
        <f t="shared" si="237"/>
        <v>3.5746909090909093E-2</v>
      </c>
      <c r="AG1577" s="378"/>
      <c r="AH1577" s="378"/>
      <c r="AI1577" s="377" t="s">
        <v>1537</v>
      </c>
      <c r="AJ1577" s="304"/>
    </row>
    <row r="1578" spans="1:36">
      <c r="A1578" s="374" t="s">
        <v>3532</v>
      </c>
      <c r="B1578" s="373">
        <f t="shared" si="151"/>
        <v>22.726192999999999</v>
      </c>
      <c r="C1578" s="375">
        <f t="shared" si="233"/>
        <v>2.0660175454545455</v>
      </c>
      <c r="D1578" s="294">
        <f t="shared" si="2"/>
        <v>2.0660175454545455</v>
      </c>
      <c r="E1578" s="296">
        <v>11</v>
      </c>
      <c r="F1578" s="296">
        <f t="shared" si="212"/>
        <v>22.726192999999999</v>
      </c>
      <c r="G1578" s="297">
        <f t="shared" si="4"/>
        <v>1</v>
      </c>
      <c r="H1578" s="296">
        <f t="shared" si="5"/>
        <v>0</v>
      </c>
      <c r="I1578" s="376">
        <f t="shared" si="234"/>
        <v>0</v>
      </c>
      <c r="J1578" s="305">
        <f t="shared" si="235"/>
        <v>22726193</v>
      </c>
      <c r="K1578" s="345">
        <v>2019</v>
      </c>
      <c r="L1578" s="300" t="s">
        <v>18</v>
      </c>
      <c r="M1578" s="345"/>
      <c r="N1578" s="345"/>
      <c r="O1578" s="345"/>
      <c r="P1578" s="345">
        <v>92</v>
      </c>
      <c r="Q1578" s="345">
        <v>68</v>
      </c>
      <c r="R1578" s="345">
        <f t="shared" si="157"/>
        <v>80</v>
      </c>
      <c r="S1578" s="345">
        <v>86</v>
      </c>
      <c r="T1578" s="345">
        <v>74</v>
      </c>
      <c r="U1578" s="345">
        <f t="shared" si="158"/>
        <v>12</v>
      </c>
      <c r="V1578" s="345">
        <f t="shared" si="159"/>
        <v>80</v>
      </c>
      <c r="W1578" s="345">
        <f t="shared" si="160"/>
        <v>0</v>
      </c>
      <c r="X1578" s="319" t="s">
        <v>1688</v>
      </c>
      <c r="Y1578" s="377" t="s">
        <v>3533</v>
      </c>
      <c r="Z1578" s="377" t="s">
        <v>1536</v>
      </c>
      <c r="AA1578" s="296">
        <f t="shared" si="79"/>
        <v>0.13877999999999999</v>
      </c>
      <c r="AB1578" s="305">
        <v>138780</v>
      </c>
      <c r="AC1578" s="305">
        <v>22726193</v>
      </c>
      <c r="AD1578" s="296">
        <f t="shared" si="236"/>
        <v>0</v>
      </c>
      <c r="AE1578" s="305">
        <v>0</v>
      </c>
      <c r="AF1578" s="376">
        <f t="shared" si="237"/>
        <v>1.2616363636363636E-2</v>
      </c>
      <c r="AG1578" s="378"/>
      <c r="AH1578" s="378"/>
      <c r="AI1578" s="379" t="s">
        <v>3534</v>
      </c>
      <c r="AJ1578" s="304"/>
    </row>
    <row r="1579" spans="1:36">
      <c r="A1579" s="374" t="s">
        <v>3939</v>
      </c>
      <c r="B1579" s="373">
        <f t="shared" si="151"/>
        <v>17.997350000000001</v>
      </c>
      <c r="C1579" s="375">
        <f t="shared" si="233"/>
        <v>1.5251991525423729</v>
      </c>
      <c r="D1579" s="294">
        <f t="shared" si="2"/>
        <v>1.5251991525423729</v>
      </c>
      <c r="E1579" s="296">
        <v>11.8</v>
      </c>
      <c r="F1579" s="296">
        <f t="shared" si="212"/>
        <v>2.6601650000000001</v>
      </c>
      <c r="G1579" s="297">
        <f t="shared" si="4"/>
        <v>0.14780870517048345</v>
      </c>
      <c r="H1579" s="296">
        <f t="shared" si="5"/>
        <v>15.337185000000002</v>
      </c>
      <c r="I1579" s="376">
        <f t="shared" si="234"/>
        <v>0.85219129482951661</v>
      </c>
      <c r="J1579" s="305">
        <f t="shared" si="235"/>
        <v>17997350</v>
      </c>
      <c r="K1579" s="345">
        <v>2019</v>
      </c>
      <c r="L1579" s="300" t="s">
        <v>18</v>
      </c>
      <c r="M1579" s="345"/>
      <c r="N1579" s="345"/>
      <c r="O1579" s="345"/>
      <c r="P1579" s="345">
        <v>77</v>
      </c>
      <c r="Q1579" s="345">
        <v>68</v>
      </c>
      <c r="R1579" s="345">
        <f t="shared" si="157"/>
        <v>72.5</v>
      </c>
      <c r="S1579" s="345">
        <v>64</v>
      </c>
      <c r="T1579" s="345">
        <v>73</v>
      </c>
      <c r="U1579" s="345">
        <f t="shared" si="158"/>
        <v>-9</v>
      </c>
      <c r="V1579" s="345">
        <f t="shared" si="159"/>
        <v>68.5</v>
      </c>
      <c r="W1579" s="345">
        <f t="shared" si="160"/>
        <v>4</v>
      </c>
      <c r="X1579" s="319" t="s">
        <v>1554</v>
      </c>
      <c r="Y1579" s="377" t="s">
        <v>3940</v>
      </c>
      <c r="Z1579" s="377" t="s">
        <v>1547</v>
      </c>
      <c r="AA1579" s="296">
        <f t="shared" si="79"/>
        <v>7.1207000000000006E-2</v>
      </c>
      <c r="AB1579" s="305">
        <v>71207</v>
      </c>
      <c r="AC1579" s="305">
        <v>2660165</v>
      </c>
      <c r="AD1579" s="296">
        <f t="shared" si="236"/>
        <v>15.337185</v>
      </c>
      <c r="AE1579" s="305">
        <v>15337185</v>
      </c>
      <c r="AF1579" s="376">
        <f t="shared" si="237"/>
        <v>6.0344915254237292E-3</v>
      </c>
      <c r="AG1579" s="378"/>
      <c r="AH1579" s="378"/>
      <c r="AI1579" s="379" t="s">
        <v>3941</v>
      </c>
      <c r="AJ1579" s="304"/>
    </row>
    <row r="1580" spans="1:36">
      <c r="A1580" s="380" t="s">
        <v>2751</v>
      </c>
      <c r="B1580" s="373">
        <f t="shared" si="151"/>
        <v>39.910516000000001</v>
      </c>
      <c r="C1580" s="375">
        <f t="shared" si="233"/>
        <v>3.3258763333333334</v>
      </c>
      <c r="D1580" s="294">
        <f t="shared" si="2"/>
        <v>3.3258763333333334</v>
      </c>
      <c r="E1580" s="296">
        <v>12</v>
      </c>
      <c r="F1580" s="296">
        <f t="shared" si="212"/>
        <v>22.260899999999999</v>
      </c>
      <c r="G1580" s="297">
        <f t="shared" si="4"/>
        <v>0.55777028791108585</v>
      </c>
      <c r="H1580" s="296">
        <f t="shared" si="5"/>
        <v>17.649615999999998</v>
      </c>
      <c r="I1580" s="376">
        <f t="shared" si="234"/>
        <v>0.4422297120889141</v>
      </c>
      <c r="J1580" s="305">
        <f t="shared" si="235"/>
        <v>39910516</v>
      </c>
      <c r="K1580" s="345">
        <v>2019</v>
      </c>
      <c r="L1580" s="300" t="s">
        <v>18</v>
      </c>
      <c r="M1580" s="345"/>
      <c r="N1580" s="345"/>
      <c r="O1580" s="345"/>
      <c r="P1580" s="345">
        <v>42</v>
      </c>
      <c r="Q1580" s="316">
        <v>43</v>
      </c>
      <c r="R1580" s="345">
        <f t="shared" si="157"/>
        <v>42.5</v>
      </c>
      <c r="S1580" s="345">
        <v>68</v>
      </c>
      <c r="T1580" s="345">
        <v>55</v>
      </c>
      <c r="U1580" s="345">
        <f t="shared" si="158"/>
        <v>13</v>
      </c>
      <c r="V1580" s="345">
        <f t="shared" si="159"/>
        <v>61.5</v>
      </c>
      <c r="W1580" s="345">
        <f t="shared" si="160"/>
        <v>-19</v>
      </c>
      <c r="X1580" s="319" t="s">
        <v>1534</v>
      </c>
      <c r="Y1580" s="377" t="s">
        <v>1540</v>
      </c>
      <c r="Z1580" s="377" t="s">
        <v>1557</v>
      </c>
      <c r="AA1580" s="296">
        <f t="shared" si="79"/>
        <v>8.4272650000000002</v>
      </c>
      <c r="AB1580" s="382">
        <v>8427265</v>
      </c>
      <c r="AC1580" s="305">
        <v>22260900</v>
      </c>
      <c r="AD1580" s="296">
        <f t="shared" si="236"/>
        <v>17.649616000000002</v>
      </c>
      <c r="AE1580" s="382">
        <v>17649616</v>
      </c>
      <c r="AF1580" s="376">
        <f t="shared" si="237"/>
        <v>0.70227208333333335</v>
      </c>
      <c r="AG1580" s="378"/>
      <c r="AH1580" s="378"/>
      <c r="AI1580" s="379" t="s">
        <v>2752</v>
      </c>
      <c r="AJ1580" s="304"/>
    </row>
    <row r="1581" spans="1:36">
      <c r="A1581" s="380" t="s">
        <v>3657</v>
      </c>
      <c r="B1581" s="373">
        <f t="shared" si="151"/>
        <v>22.444427999999998</v>
      </c>
      <c r="C1581" s="375">
        <f t="shared" si="233"/>
        <v>1.8703689999999999</v>
      </c>
      <c r="D1581" s="294">
        <f t="shared" si="2"/>
        <v>1.8703689999999999</v>
      </c>
      <c r="E1581" s="296">
        <v>12</v>
      </c>
      <c r="F1581" s="296">
        <f t="shared" si="212"/>
        <v>21.800086</v>
      </c>
      <c r="G1581" s="297">
        <f t="shared" si="4"/>
        <v>0.97129167203548261</v>
      </c>
      <c r="H1581" s="296">
        <f t="shared" si="5"/>
        <v>0.64434199999999997</v>
      </c>
      <c r="I1581" s="376">
        <f t="shared" si="234"/>
        <v>2.870832796451752E-2</v>
      </c>
      <c r="J1581" s="305">
        <f t="shared" si="235"/>
        <v>22444428</v>
      </c>
      <c r="K1581" s="345">
        <v>2019</v>
      </c>
      <c r="L1581" s="300" t="s">
        <v>18</v>
      </c>
      <c r="M1581" s="345"/>
      <c r="N1581" s="345"/>
      <c r="O1581" s="345"/>
      <c r="P1581" s="345">
        <v>51</v>
      </c>
      <c r="Q1581" s="316">
        <v>54</v>
      </c>
      <c r="R1581" s="345">
        <f t="shared" si="157"/>
        <v>52.5</v>
      </c>
      <c r="S1581" s="345">
        <v>93</v>
      </c>
      <c r="T1581" s="345">
        <v>37</v>
      </c>
      <c r="U1581" s="345">
        <f t="shared" si="158"/>
        <v>56</v>
      </c>
      <c r="V1581" s="345">
        <f t="shared" si="159"/>
        <v>65</v>
      </c>
      <c r="W1581" s="345">
        <f t="shared" si="160"/>
        <v>-12.5</v>
      </c>
      <c r="X1581" s="348" t="s">
        <v>1544</v>
      </c>
      <c r="Y1581" s="381" t="s">
        <v>1544</v>
      </c>
      <c r="Z1581" s="377" t="s">
        <v>1547</v>
      </c>
      <c r="AA1581" s="296">
        <f t="shared" si="79"/>
        <v>8.3768460000000005</v>
      </c>
      <c r="AB1581" s="382">
        <v>8376846</v>
      </c>
      <c r="AC1581" s="305">
        <v>21800086</v>
      </c>
      <c r="AD1581" s="296">
        <f t="shared" si="236"/>
        <v>0.64434199999999997</v>
      </c>
      <c r="AE1581" s="382">
        <v>644342</v>
      </c>
      <c r="AF1581" s="376">
        <f t="shared" si="237"/>
        <v>0.69807050000000004</v>
      </c>
      <c r="AG1581" s="378"/>
      <c r="AH1581" s="378"/>
      <c r="AI1581" s="379" t="s">
        <v>3658</v>
      </c>
      <c r="AJ1581" s="304"/>
    </row>
    <row r="1582" spans="1:36">
      <c r="A1582" s="380" t="s">
        <v>2007</v>
      </c>
      <c r="B1582" s="373">
        <f t="shared" si="151"/>
        <v>91.516648000000004</v>
      </c>
      <c r="C1582" s="375">
        <f t="shared" si="233"/>
        <v>6.7790109629629631</v>
      </c>
      <c r="D1582" s="294">
        <f t="shared" si="2"/>
        <v>6.7790109629629631</v>
      </c>
      <c r="E1582" s="296">
        <v>13.5</v>
      </c>
      <c r="F1582" s="296">
        <f t="shared" si="212"/>
        <v>39.014192999999999</v>
      </c>
      <c r="G1582" s="297">
        <f t="shared" si="4"/>
        <v>0.42630705836166549</v>
      </c>
      <c r="H1582" s="296">
        <f t="shared" si="5"/>
        <v>52.502455000000005</v>
      </c>
      <c r="I1582" s="376">
        <f t="shared" si="234"/>
        <v>0.57369294163833451</v>
      </c>
      <c r="J1582" s="305">
        <f t="shared" si="235"/>
        <v>91516648</v>
      </c>
      <c r="K1582" s="345">
        <v>2019</v>
      </c>
      <c r="L1582" s="300" t="s">
        <v>18</v>
      </c>
      <c r="M1582" s="345"/>
      <c r="N1582" s="345"/>
      <c r="O1582" s="345"/>
      <c r="P1582" s="345">
        <v>83</v>
      </c>
      <c r="Q1582" s="316">
        <v>60</v>
      </c>
      <c r="R1582" s="345">
        <f t="shared" si="157"/>
        <v>71.5</v>
      </c>
      <c r="S1582" s="345">
        <v>75</v>
      </c>
      <c r="T1582" s="345">
        <v>61</v>
      </c>
      <c r="U1582" s="345">
        <f t="shared" si="158"/>
        <v>14</v>
      </c>
      <c r="V1582" s="345">
        <f t="shared" si="159"/>
        <v>68</v>
      </c>
      <c r="W1582" s="345">
        <f t="shared" si="160"/>
        <v>3.5</v>
      </c>
      <c r="X1582" s="348" t="s">
        <v>1432</v>
      </c>
      <c r="Y1582" s="381" t="s">
        <v>1432</v>
      </c>
      <c r="Z1582" s="377" t="s">
        <v>1547</v>
      </c>
      <c r="AA1582" s="296">
        <f t="shared" si="79"/>
        <v>12.00521</v>
      </c>
      <c r="AB1582" s="382">
        <v>12005210</v>
      </c>
      <c r="AC1582" s="305">
        <v>39014193</v>
      </c>
      <c r="AD1582" s="296">
        <f t="shared" si="236"/>
        <v>52.502454999999998</v>
      </c>
      <c r="AE1582" s="382">
        <v>52502455</v>
      </c>
      <c r="AF1582" s="376">
        <f t="shared" si="237"/>
        <v>0.88927481481481485</v>
      </c>
      <c r="AG1582" s="378"/>
      <c r="AH1582" s="378"/>
      <c r="AI1582" s="379" t="s">
        <v>2008</v>
      </c>
      <c r="AJ1582" s="304"/>
    </row>
    <row r="1583" spans="1:36">
      <c r="A1583" s="380" t="s">
        <v>2621</v>
      </c>
      <c r="B1583" s="373">
        <f t="shared" si="151"/>
        <v>50.444358000000001</v>
      </c>
      <c r="C1583" s="375">
        <f t="shared" si="233"/>
        <v>3.6031684285714287</v>
      </c>
      <c r="D1583" s="294">
        <f t="shared" si="2"/>
        <v>3.6031684285714287</v>
      </c>
      <c r="E1583" s="296">
        <v>14</v>
      </c>
      <c r="F1583" s="296">
        <f t="shared" si="212"/>
        <v>40.713082</v>
      </c>
      <c r="G1583" s="297">
        <f t="shared" si="4"/>
        <v>0.80708891170743013</v>
      </c>
      <c r="H1583" s="296">
        <f t="shared" si="5"/>
        <v>9.7312760000000011</v>
      </c>
      <c r="I1583" s="376">
        <f t="shared" si="234"/>
        <v>0.19291108829256981</v>
      </c>
      <c r="J1583" s="305">
        <f t="shared" si="235"/>
        <v>50444358</v>
      </c>
      <c r="K1583" s="345">
        <v>2019</v>
      </c>
      <c r="L1583" s="300" t="s">
        <v>18</v>
      </c>
      <c r="M1583" s="345"/>
      <c r="N1583" s="345"/>
      <c r="O1583" s="345"/>
      <c r="P1583" s="345">
        <v>61</v>
      </c>
      <c r="Q1583" s="316">
        <v>46</v>
      </c>
      <c r="R1583" s="345">
        <f t="shared" si="157"/>
        <v>53.5</v>
      </c>
      <c r="S1583" s="345">
        <v>81</v>
      </c>
      <c r="T1583" s="345">
        <v>68</v>
      </c>
      <c r="U1583" s="345">
        <f t="shared" si="158"/>
        <v>13</v>
      </c>
      <c r="V1583" s="345">
        <f t="shared" si="159"/>
        <v>74.5</v>
      </c>
      <c r="W1583" s="345">
        <f t="shared" si="160"/>
        <v>-21</v>
      </c>
      <c r="X1583" s="348" t="s">
        <v>1554</v>
      </c>
      <c r="Y1583" s="381" t="s">
        <v>1554</v>
      </c>
      <c r="Z1583" s="377" t="s">
        <v>1541</v>
      </c>
      <c r="AA1583" s="296">
        <f t="shared" si="79"/>
        <v>11.282333</v>
      </c>
      <c r="AB1583" s="382">
        <v>11282333</v>
      </c>
      <c r="AC1583" s="305">
        <v>40713082</v>
      </c>
      <c r="AD1583" s="296">
        <f t="shared" si="236"/>
        <v>9.7312759999999994</v>
      </c>
      <c r="AE1583" s="382">
        <v>9731276</v>
      </c>
      <c r="AF1583" s="376">
        <f t="shared" si="237"/>
        <v>0.80588092857142857</v>
      </c>
      <c r="AG1583" s="378"/>
      <c r="AH1583" s="378"/>
      <c r="AI1583" s="379" t="s">
        <v>2622</v>
      </c>
      <c r="AJ1583" s="304"/>
    </row>
    <row r="1584" spans="1:36">
      <c r="A1584" s="380" t="s">
        <v>3946</v>
      </c>
      <c r="B1584" s="373">
        <f t="shared" si="151"/>
        <v>21.235317999999999</v>
      </c>
      <c r="C1584" s="375">
        <f t="shared" si="233"/>
        <v>1.5168084285714285</v>
      </c>
      <c r="D1584" s="294">
        <f t="shared" si="2"/>
        <v>1.5168084285714285</v>
      </c>
      <c r="E1584" s="296">
        <v>14</v>
      </c>
      <c r="F1584" s="296">
        <f t="shared" si="212"/>
        <v>18.647613</v>
      </c>
      <c r="G1584" s="297">
        <f t="shared" si="4"/>
        <v>0.87814145283814449</v>
      </c>
      <c r="H1584" s="296">
        <f t="shared" si="5"/>
        <v>2.5877049999999997</v>
      </c>
      <c r="I1584" s="376">
        <f t="shared" si="234"/>
        <v>0.12185854716185554</v>
      </c>
      <c r="J1584" s="305">
        <f t="shared" si="235"/>
        <v>21235318</v>
      </c>
      <c r="K1584" s="345">
        <v>2019</v>
      </c>
      <c r="L1584" s="300" t="s">
        <v>18</v>
      </c>
      <c r="M1584" s="345"/>
      <c r="N1584" s="345"/>
      <c r="O1584" s="345"/>
      <c r="P1584" s="345">
        <v>79</v>
      </c>
      <c r="Q1584" s="316">
        <v>58</v>
      </c>
      <c r="R1584" s="345">
        <f t="shared" si="157"/>
        <v>68.5</v>
      </c>
      <c r="S1584" s="345">
        <v>95</v>
      </c>
      <c r="T1584" s="345">
        <v>62</v>
      </c>
      <c r="U1584" s="345">
        <f t="shared" si="158"/>
        <v>33</v>
      </c>
      <c r="V1584" s="345">
        <f t="shared" si="159"/>
        <v>78.5</v>
      </c>
      <c r="W1584" s="345">
        <f t="shared" si="160"/>
        <v>-10</v>
      </c>
      <c r="X1584" s="384" t="s">
        <v>1565</v>
      </c>
      <c r="Y1584" s="385" t="s">
        <v>1565</v>
      </c>
      <c r="Z1584" s="377" t="s">
        <v>1541</v>
      </c>
      <c r="AA1584" s="296">
        <f t="shared" si="79"/>
        <v>0.349555</v>
      </c>
      <c r="AB1584" s="382">
        <v>349555</v>
      </c>
      <c r="AC1584" s="305">
        <v>18647613</v>
      </c>
      <c r="AD1584" s="296">
        <f t="shared" si="236"/>
        <v>2.5877050000000001</v>
      </c>
      <c r="AE1584" s="382">
        <v>2587705</v>
      </c>
      <c r="AF1584" s="376">
        <f t="shared" si="237"/>
        <v>2.4968214285714285E-2</v>
      </c>
      <c r="AG1584" s="378"/>
      <c r="AH1584" s="378"/>
      <c r="AI1584" s="377" t="s">
        <v>1537</v>
      </c>
      <c r="AJ1584" s="304"/>
    </row>
    <row r="1585" spans="1:36">
      <c r="A1585" s="380" t="s">
        <v>4697</v>
      </c>
      <c r="B1585" s="373">
        <f t="shared" si="151"/>
        <v>7.3867620000000001</v>
      </c>
      <c r="C1585" s="375">
        <f t="shared" si="233"/>
        <v>0.52762585714285715</v>
      </c>
      <c r="D1585" s="294">
        <f t="shared" si="2"/>
        <v>0.52762585714285715</v>
      </c>
      <c r="E1585" s="296">
        <v>14</v>
      </c>
      <c r="F1585" s="296">
        <f t="shared" si="212"/>
        <v>7.136342</v>
      </c>
      <c r="G1585" s="297">
        <f t="shared" si="4"/>
        <v>0.96609881298463385</v>
      </c>
      <c r="H1585" s="296">
        <f t="shared" si="5"/>
        <v>0.25042000000000003</v>
      </c>
      <c r="I1585" s="376">
        <f t="shared" si="234"/>
        <v>3.3901187015366138E-2</v>
      </c>
      <c r="J1585" s="305">
        <f t="shared" si="235"/>
        <v>7386762</v>
      </c>
      <c r="K1585" s="345">
        <v>2019</v>
      </c>
      <c r="L1585" s="300" t="s">
        <v>18</v>
      </c>
      <c r="M1585" s="345"/>
      <c r="N1585" s="345"/>
      <c r="O1585" s="345"/>
      <c r="P1585" s="345">
        <v>89</v>
      </c>
      <c r="Q1585" s="316">
        <v>72</v>
      </c>
      <c r="R1585" s="345">
        <f t="shared" si="157"/>
        <v>80.5</v>
      </c>
      <c r="S1585" s="345">
        <v>87</v>
      </c>
      <c r="T1585" s="345">
        <v>56</v>
      </c>
      <c r="U1585" s="345">
        <f t="shared" si="158"/>
        <v>31</v>
      </c>
      <c r="V1585" s="345">
        <f t="shared" si="159"/>
        <v>71.5</v>
      </c>
      <c r="W1585" s="345">
        <f t="shared" si="160"/>
        <v>9</v>
      </c>
      <c r="X1585" s="348" t="s">
        <v>1554</v>
      </c>
      <c r="Y1585" s="381" t="s">
        <v>1554</v>
      </c>
      <c r="Z1585" s="377" t="s">
        <v>1547</v>
      </c>
      <c r="AA1585" s="296">
        <f t="shared" si="79"/>
        <v>0.18071100000000001</v>
      </c>
      <c r="AB1585" s="382">
        <v>180711</v>
      </c>
      <c r="AC1585" s="305">
        <v>7136342</v>
      </c>
      <c r="AD1585" s="296">
        <f t="shared" si="236"/>
        <v>0.25041999999999998</v>
      </c>
      <c r="AE1585" s="382">
        <v>250420</v>
      </c>
      <c r="AF1585" s="376">
        <f t="shared" si="237"/>
        <v>1.2907928571428572E-2</v>
      </c>
      <c r="AG1585" s="378"/>
      <c r="AH1585" s="378"/>
      <c r="AI1585" s="379" t="s">
        <v>4698</v>
      </c>
      <c r="AJ1585" s="304"/>
    </row>
    <row r="1586" spans="1:36">
      <c r="A1586" s="380" t="s">
        <v>4210</v>
      </c>
      <c r="B1586" s="373">
        <f t="shared" si="151"/>
        <v>18.019197999999999</v>
      </c>
      <c r="C1586" s="375">
        <f t="shared" si="233"/>
        <v>1.2012798666666666</v>
      </c>
      <c r="D1586" s="294">
        <f t="shared" si="2"/>
        <v>1.2012798666666666</v>
      </c>
      <c r="E1586" s="296">
        <v>15</v>
      </c>
      <c r="F1586" s="296">
        <f t="shared" si="212"/>
        <v>11.901145</v>
      </c>
      <c r="G1586" s="297">
        <f t="shared" si="4"/>
        <v>0.66047029396091883</v>
      </c>
      <c r="H1586" s="296">
        <f t="shared" si="5"/>
        <v>6.1180529999999997</v>
      </c>
      <c r="I1586" s="376">
        <f t="shared" si="234"/>
        <v>0.33952970603908122</v>
      </c>
      <c r="J1586" s="305">
        <f t="shared" si="235"/>
        <v>18019198</v>
      </c>
      <c r="K1586" s="345">
        <v>2019</v>
      </c>
      <c r="L1586" s="300" t="s">
        <v>18</v>
      </c>
      <c r="M1586" s="345"/>
      <c r="N1586" s="345"/>
      <c r="O1586" s="345"/>
      <c r="P1586" s="345">
        <v>89</v>
      </c>
      <c r="Q1586" s="316">
        <v>71</v>
      </c>
      <c r="R1586" s="345">
        <f t="shared" si="157"/>
        <v>80</v>
      </c>
      <c r="S1586" s="345">
        <v>91</v>
      </c>
      <c r="T1586" s="345">
        <v>68</v>
      </c>
      <c r="U1586" s="345">
        <f t="shared" si="158"/>
        <v>23</v>
      </c>
      <c r="V1586" s="345">
        <f t="shared" si="159"/>
        <v>79.5</v>
      </c>
      <c r="W1586" s="345">
        <f t="shared" si="160"/>
        <v>0.5</v>
      </c>
      <c r="X1586" s="348" t="s">
        <v>1554</v>
      </c>
      <c r="Y1586" s="381" t="s">
        <v>1554</v>
      </c>
      <c r="Z1586" s="377" t="s">
        <v>1536</v>
      </c>
      <c r="AA1586" s="296">
        <f t="shared" si="79"/>
        <v>4.3333050000000002</v>
      </c>
      <c r="AB1586" s="382">
        <v>4333305</v>
      </c>
      <c r="AC1586" s="305">
        <v>11901145</v>
      </c>
      <c r="AD1586" s="296">
        <f t="shared" si="236"/>
        <v>6.1180529999999997</v>
      </c>
      <c r="AE1586" s="382">
        <v>6118053</v>
      </c>
      <c r="AF1586" s="376">
        <f t="shared" si="237"/>
        <v>0.288887</v>
      </c>
      <c r="AG1586" s="378"/>
      <c r="AH1586" s="378"/>
      <c r="AI1586" s="379" t="s">
        <v>4211</v>
      </c>
      <c r="AJ1586" s="304"/>
    </row>
    <row r="1587" spans="1:36">
      <c r="A1587" s="374" t="s">
        <v>4387</v>
      </c>
      <c r="B1587" s="373">
        <f t="shared" si="151"/>
        <v>15.215665</v>
      </c>
      <c r="C1587" s="375">
        <f t="shared" si="233"/>
        <v>1.0143776666666666</v>
      </c>
      <c r="D1587" s="294">
        <f t="shared" si="2"/>
        <v>1.0143776666666666</v>
      </c>
      <c r="E1587" s="296">
        <v>15</v>
      </c>
      <c r="F1587" s="296">
        <f t="shared" si="212"/>
        <v>15.006824</v>
      </c>
      <c r="G1587" s="297">
        <f t="shared" si="4"/>
        <v>0.98627460580921045</v>
      </c>
      <c r="H1587" s="296">
        <f t="shared" si="5"/>
        <v>0.208841</v>
      </c>
      <c r="I1587" s="376">
        <f t="shared" si="234"/>
        <v>1.3725394190789558E-2</v>
      </c>
      <c r="J1587" s="305">
        <f t="shared" si="235"/>
        <v>15215665</v>
      </c>
      <c r="K1587" s="345">
        <v>2019</v>
      </c>
      <c r="L1587" s="300" t="s">
        <v>18</v>
      </c>
      <c r="M1587" s="345"/>
      <c r="N1587" s="345"/>
      <c r="O1587" s="345"/>
      <c r="P1587" s="345">
        <v>22</v>
      </c>
      <c r="Q1587" s="345">
        <v>79</v>
      </c>
      <c r="R1587" s="345">
        <f t="shared" si="157"/>
        <v>50.5</v>
      </c>
      <c r="S1587" s="345">
        <v>62</v>
      </c>
      <c r="T1587" s="345">
        <v>69</v>
      </c>
      <c r="U1587" s="345">
        <f t="shared" si="158"/>
        <v>-7</v>
      </c>
      <c r="V1587" s="345">
        <f t="shared" si="159"/>
        <v>65.5</v>
      </c>
      <c r="W1587" s="345">
        <f t="shared" si="160"/>
        <v>-15</v>
      </c>
      <c r="X1587" s="319" t="s">
        <v>1544</v>
      </c>
      <c r="Y1587" s="377" t="s">
        <v>4077</v>
      </c>
      <c r="Z1587" s="377" t="s">
        <v>1541</v>
      </c>
      <c r="AA1587" s="296">
        <f t="shared" si="79"/>
        <v>6.864744</v>
      </c>
      <c r="AB1587" s="305">
        <v>6864744</v>
      </c>
      <c r="AC1587" s="305">
        <v>15006824</v>
      </c>
      <c r="AD1587" s="296">
        <f t="shared" si="236"/>
        <v>0.208841</v>
      </c>
      <c r="AE1587" s="305">
        <v>208841</v>
      </c>
      <c r="AF1587" s="376">
        <f t="shared" si="237"/>
        <v>0.45764959999999999</v>
      </c>
      <c r="AG1587" s="378"/>
      <c r="AH1587" s="378"/>
      <c r="AI1587" s="379" t="s">
        <v>4388</v>
      </c>
      <c r="AJ1587" s="304"/>
    </row>
    <row r="1588" spans="1:36">
      <c r="A1588" s="380" t="s">
        <v>3565</v>
      </c>
      <c r="B1588" s="373">
        <f t="shared" si="151"/>
        <v>32.390945000000002</v>
      </c>
      <c r="C1588" s="375">
        <f t="shared" si="233"/>
        <v>2.0244340625000001</v>
      </c>
      <c r="D1588" s="294">
        <f t="shared" si="2"/>
        <v>2.0244340625000001</v>
      </c>
      <c r="E1588" s="296">
        <v>16</v>
      </c>
      <c r="F1588" s="296">
        <f t="shared" si="212"/>
        <v>22.370452</v>
      </c>
      <c r="G1588" s="297">
        <f t="shared" si="4"/>
        <v>0.69063906594883229</v>
      </c>
      <c r="H1588" s="296">
        <f t="shared" si="5"/>
        <v>10.020493000000002</v>
      </c>
      <c r="I1588" s="376">
        <f t="shared" si="234"/>
        <v>0.30936093405116771</v>
      </c>
      <c r="J1588" s="305">
        <f t="shared" si="235"/>
        <v>32390945</v>
      </c>
      <c r="K1588" s="345">
        <v>2019</v>
      </c>
      <c r="L1588" s="300" t="s">
        <v>18</v>
      </c>
      <c r="M1588" s="345"/>
      <c r="N1588" s="345"/>
      <c r="O1588" s="345"/>
      <c r="P1588" s="345">
        <v>42</v>
      </c>
      <c r="Q1588" s="316">
        <v>42</v>
      </c>
      <c r="R1588" s="345">
        <f t="shared" si="157"/>
        <v>42</v>
      </c>
      <c r="S1588" s="345">
        <v>79</v>
      </c>
      <c r="T1588" s="345">
        <v>59</v>
      </c>
      <c r="U1588" s="345">
        <f t="shared" si="158"/>
        <v>20</v>
      </c>
      <c r="V1588" s="345">
        <f t="shared" si="159"/>
        <v>69</v>
      </c>
      <c r="W1588" s="345">
        <f t="shared" si="160"/>
        <v>-27</v>
      </c>
      <c r="X1588" s="348" t="s">
        <v>1565</v>
      </c>
      <c r="Y1588" s="381" t="s">
        <v>1565</v>
      </c>
      <c r="Z1588" s="377" t="s">
        <v>1547</v>
      </c>
      <c r="AA1588" s="296">
        <f t="shared" si="79"/>
        <v>8.225384</v>
      </c>
      <c r="AB1588" s="382">
        <v>8225384</v>
      </c>
      <c r="AC1588" s="305">
        <v>22370452</v>
      </c>
      <c r="AD1588" s="296">
        <f t="shared" si="236"/>
        <v>10.020493</v>
      </c>
      <c r="AE1588" s="382">
        <v>10020493</v>
      </c>
      <c r="AF1588" s="376">
        <f t="shared" si="237"/>
        <v>0.5140865</v>
      </c>
      <c r="AG1588" s="378"/>
      <c r="AH1588" s="378"/>
      <c r="AI1588" s="379" t="s">
        <v>3566</v>
      </c>
      <c r="AJ1588" s="304"/>
    </row>
    <row r="1589" spans="1:36">
      <c r="A1589" s="380" t="s">
        <v>1419</v>
      </c>
      <c r="B1589" s="373">
        <f t="shared" si="151"/>
        <v>185.92271500000001</v>
      </c>
      <c r="C1589" s="375">
        <f t="shared" si="233"/>
        <v>10.936630294117647</v>
      </c>
      <c r="D1589" s="294">
        <f t="shared" si="2"/>
        <v>10.936630294117647</v>
      </c>
      <c r="E1589" s="296">
        <v>17</v>
      </c>
      <c r="F1589" s="296">
        <f t="shared" si="212"/>
        <v>96.722714999999994</v>
      </c>
      <c r="G1589" s="297">
        <f t="shared" si="4"/>
        <v>0.5202307582481247</v>
      </c>
      <c r="H1589" s="296">
        <f t="shared" si="5"/>
        <v>89.2</v>
      </c>
      <c r="I1589" s="376">
        <f t="shared" si="234"/>
        <v>0.47976924175187524</v>
      </c>
      <c r="J1589" s="305">
        <f t="shared" si="235"/>
        <v>185922715</v>
      </c>
      <c r="K1589" s="345">
        <v>2019</v>
      </c>
      <c r="L1589" s="300" t="s">
        <v>18</v>
      </c>
      <c r="M1589" s="345"/>
      <c r="N1589" s="345"/>
      <c r="O1589" s="345"/>
      <c r="P1589" s="345">
        <v>84</v>
      </c>
      <c r="Q1589" s="345">
        <v>64</v>
      </c>
      <c r="R1589" s="345">
        <f t="shared" si="157"/>
        <v>74</v>
      </c>
      <c r="S1589" s="345">
        <v>94</v>
      </c>
      <c r="T1589" s="345">
        <v>61</v>
      </c>
      <c r="U1589" s="345">
        <f t="shared" si="158"/>
        <v>33</v>
      </c>
      <c r="V1589" s="345">
        <f t="shared" si="159"/>
        <v>77.5</v>
      </c>
      <c r="W1589" s="345">
        <f t="shared" si="160"/>
        <v>-3.5</v>
      </c>
      <c r="X1589" s="348" t="s">
        <v>1554</v>
      </c>
      <c r="Y1589" s="381" t="s">
        <v>1554</v>
      </c>
      <c r="Z1589" s="377" t="s">
        <v>1541</v>
      </c>
      <c r="AA1589" s="296">
        <f t="shared" si="79"/>
        <v>31.033664999999999</v>
      </c>
      <c r="AB1589" s="382">
        <v>31033665</v>
      </c>
      <c r="AC1589" s="305">
        <v>96722715</v>
      </c>
      <c r="AD1589" s="296">
        <f t="shared" si="236"/>
        <v>89.2</v>
      </c>
      <c r="AE1589" s="382">
        <v>89200000</v>
      </c>
      <c r="AF1589" s="376">
        <f t="shared" si="237"/>
        <v>1.8255097058823528</v>
      </c>
      <c r="AG1589" s="378"/>
      <c r="AH1589" s="378"/>
      <c r="AI1589" s="379" t="s">
        <v>1751</v>
      </c>
      <c r="AJ1589" s="304"/>
    </row>
    <row r="1590" spans="1:36">
      <c r="A1590" s="380" t="s">
        <v>3295</v>
      </c>
      <c r="B1590" s="373">
        <f t="shared" si="151"/>
        <v>40.111834999999999</v>
      </c>
      <c r="C1590" s="375">
        <f t="shared" si="233"/>
        <v>2.3595197058823532</v>
      </c>
      <c r="D1590" s="294">
        <f t="shared" si="2"/>
        <v>2.3595197058823532</v>
      </c>
      <c r="E1590" s="296">
        <v>17</v>
      </c>
      <c r="F1590" s="296">
        <f t="shared" si="212"/>
        <v>39.911835000000004</v>
      </c>
      <c r="G1590" s="297">
        <f t="shared" si="4"/>
        <v>0.99501394039938595</v>
      </c>
      <c r="H1590" s="296">
        <f t="shared" si="5"/>
        <v>0.2</v>
      </c>
      <c r="I1590" s="376">
        <f t="shared" si="234"/>
        <v>4.9860596006141332E-3</v>
      </c>
      <c r="J1590" s="305">
        <f t="shared" si="235"/>
        <v>40111835</v>
      </c>
      <c r="K1590" s="345">
        <v>2019</v>
      </c>
      <c r="L1590" s="300" t="s">
        <v>18</v>
      </c>
      <c r="M1590" s="345"/>
      <c r="N1590" s="345"/>
      <c r="O1590" s="345"/>
      <c r="P1590" s="345">
        <v>73</v>
      </c>
      <c r="Q1590" s="316">
        <v>66</v>
      </c>
      <c r="R1590" s="345">
        <f t="shared" si="157"/>
        <v>69.5</v>
      </c>
      <c r="S1590" s="345">
        <v>97</v>
      </c>
      <c r="T1590" s="345">
        <v>62</v>
      </c>
      <c r="U1590" s="345">
        <f t="shared" si="158"/>
        <v>35</v>
      </c>
      <c r="V1590" s="345">
        <f t="shared" si="159"/>
        <v>79.5</v>
      </c>
      <c r="W1590" s="345">
        <f t="shared" si="160"/>
        <v>-10</v>
      </c>
      <c r="X1590" s="348" t="s">
        <v>1554</v>
      </c>
      <c r="Y1590" s="381" t="s">
        <v>1554</v>
      </c>
      <c r="Z1590" s="377" t="s">
        <v>1536</v>
      </c>
      <c r="AA1590" s="296">
        <f t="shared" si="79"/>
        <v>11.67672</v>
      </c>
      <c r="AB1590" s="382">
        <v>11676720</v>
      </c>
      <c r="AC1590" s="305">
        <v>39911835</v>
      </c>
      <c r="AD1590" s="296">
        <f t="shared" si="236"/>
        <v>0.2</v>
      </c>
      <c r="AE1590" s="382">
        <v>200000</v>
      </c>
      <c r="AF1590" s="376">
        <f t="shared" si="237"/>
        <v>0.6868658823529411</v>
      </c>
      <c r="AG1590" s="378"/>
      <c r="AH1590" s="378"/>
      <c r="AI1590" s="379" t="s">
        <v>3296</v>
      </c>
      <c r="AJ1590" s="304"/>
    </row>
    <row r="1591" spans="1:36">
      <c r="A1591" s="374" t="s">
        <v>4798</v>
      </c>
      <c r="B1591" s="373">
        <f t="shared" si="151"/>
        <v>6.4206659999999998</v>
      </c>
      <c r="C1591" s="375">
        <f t="shared" si="233"/>
        <v>0.37113676300578036</v>
      </c>
      <c r="D1591" s="294">
        <f t="shared" si="2"/>
        <v>0.37113676300578036</v>
      </c>
      <c r="E1591" s="296">
        <v>17.3</v>
      </c>
      <c r="F1591" s="296">
        <f t="shared" si="212"/>
        <v>6.4206659999999998</v>
      </c>
      <c r="G1591" s="297">
        <f t="shared" si="4"/>
        <v>1</v>
      </c>
      <c r="H1591" s="296">
        <f t="shared" si="5"/>
        <v>0</v>
      </c>
      <c r="I1591" s="376">
        <f t="shared" si="234"/>
        <v>0</v>
      </c>
      <c r="J1591" s="305">
        <f t="shared" si="235"/>
        <v>6420666</v>
      </c>
      <c r="K1591" s="345">
        <v>2019</v>
      </c>
      <c r="L1591" s="300" t="s">
        <v>18</v>
      </c>
      <c r="M1591" s="345"/>
      <c r="N1591" s="345"/>
      <c r="O1591" s="345"/>
      <c r="P1591" s="345">
        <v>75</v>
      </c>
      <c r="Q1591" s="345">
        <v>64</v>
      </c>
      <c r="R1591" s="345">
        <f t="shared" si="157"/>
        <v>69.5</v>
      </c>
      <c r="S1591" s="345">
        <v>83</v>
      </c>
      <c r="T1591" s="345">
        <v>71</v>
      </c>
      <c r="U1591" s="345">
        <f t="shared" si="158"/>
        <v>12</v>
      </c>
      <c r="V1591" s="345">
        <f t="shared" si="159"/>
        <v>77</v>
      </c>
      <c r="W1591" s="345">
        <f t="shared" si="160"/>
        <v>-7.5</v>
      </c>
      <c r="X1591" s="319" t="s">
        <v>1554</v>
      </c>
      <c r="Y1591" s="377" t="s">
        <v>4799</v>
      </c>
      <c r="Z1591" s="377" t="s">
        <v>1536</v>
      </c>
      <c r="AA1591" s="296">
        <f t="shared" si="79"/>
        <v>8.8065000000000004E-2</v>
      </c>
      <c r="AB1591" s="305">
        <v>88065</v>
      </c>
      <c r="AC1591" s="315">
        <v>6420666</v>
      </c>
      <c r="AD1591" s="296">
        <f t="shared" si="236"/>
        <v>0</v>
      </c>
      <c r="AE1591" s="305">
        <v>0</v>
      </c>
      <c r="AF1591" s="376">
        <f t="shared" si="237"/>
        <v>5.0904624277456649E-3</v>
      </c>
      <c r="AG1591" s="378"/>
      <c r="AH1591" s="378"/>
      <c r="AI1591" s="377" t="s">
        <v>1537</v>
      </c>
      <c r="AJ1591" s="304"/>
    </row>
    <row r="1592" spans="1:36">
      <c r="A1592" s="374" t="s">
        <v>2423</v>
      </c>
      <c r="B1592" s="373">
        <f t="shared" si="151"/>
        <v>75.058715000000007</v>
      </c>
      <c r="C1592" s="375">
        <f t="shared" si="233"/>
        <v>4.1699286111111107</v>
      </c>
      <c r="D1592" s="294">
        <f t="shared" si="2"/>
        <v>4.1699286111111107</v>
      </c>
      <c r="E1592" s="296">
        <v>18</v>
      </c>
      <c r="F1592" s="296">
        <f t="shared" si="212"/>
        <v>42.004345999999998</v>
      </c>
      <c r="G1592" s="297">
        <f t="shared" si="4"/>
        <v>0.55961983894874823</v>
      </c>
      <c r="H1592" s="296">
        <f t="shared" si="5"/>
        <v>33.054369000000001</v>
      </c>
      <c r="I1592" s="376">
        <f t="shared" si="234"/>
        <v>0.44038016105125166</v>
      </c>
      <c r="J1592" s="305">
        <f t="shared" si="235"/>
        <v>75058715</v>
      </c>
      <c r="K1592" s="345">
        <v>2019</v>
      </c>
      <c r="L1592" s="300" t="s">
        <v>18</v>
      </c>
      <c r="M1592" s="345"/>
      <c r="N1592" s="345"/>
      <c r="O1592" s="345"/>
      <c r="P1592" s="345">
        <v>62</v>
      </c>
      <c r="Q1592" s="345">
        <v>50</v>
      </c>
      <c r="R1592" s="345">
        <f t="shared" si="157"/>
        <v>56</v>
      </c>
      <c r="S1592" s="345">
        <v>73</v>
      </c>
      <c r="T1592" s="345">
        <v>51</v>
      </c>
      <c r="U1592" s="345">
        <f t="shared" si="158"/>
        <v>22</v>
      </c>
      <c r="V1592" s="345">
        <f t="shared" si="159"/>
        <v>62</v>
      </c>
      <c r="W1592" s="345">
        <f t="shared" si="160"/>
        <v>-6</v>
      </c>
      <c r="X1592" s="319" t="s">
        <v>1608</v>
      </c>
      <c r="Y1592" s="377" t="s">
        <v>2424</v>
      </c>
      <c r="Z1592" s="377" t="s">
        <v>1541</v>
      </c>
      <c r="AA1592" s="296">
        <f t="shared" si="79"/>
        <v>11.251263</v>
      </c>
      <c r="AB1592" s="305">
        <v>11251263</v>
      </c>
      <c r="AC1592" s="305">
        <v>42004346</v>
      </c>
      <c r="AD1592" s="296">
        <f t="shared" si="236"/>
        <v>33.054369000000001</v>
      </c>
      <c r="AE1592" s="305">
        <v>33054369</v>
      </c>
      <c r="AF1592" s="376">
        <f t="shared" si="237"/>
        <v>0.6250701666666667</v>
      </c>
      <c r="AG1592" s="378"/>
      <c r="AH1592" s="378"/>
      <c r="AI1592" s="379" t="s">
        <v>2425</v>
      </c>
      <c r="AJ1592" s="304"/>
    </row>
    <row r="1593" spans="1:36">
      <c r="A1593" s="380" t="s">
        <v>4690</v>
      </c>
      <c r="B1593" s="373">
        <f t="shared" si="151"/>
        <v>10.093124</v>
      </c>
      <c r="C1593" s="375">
        <f t="shared" si="233"/>
        <v>0.56072911111111112</v>
      </c>
      <c r="D1593" s="294">
        <f t="shared" si="2"/>
        <v>0.56072911111111112</v>
      </c>
      <c r="E1593" s="296">
        <v>18</v>
      </c>
      <c r="F1593" s="296">
        <f t="shared" si="212"/>
        <v>9.1983560000000004</v>
      </c>
      <c r="G1593" s="297">
        <f t="shared" si="4"/>
        <v>0.91134875584605923</v>
      </c>
      <c r="H1593" s="296">
        <f t="shared" si="5"/>
        <v>0.8947679999999999</v>
      </c>
      <c r="I1593" s="376">
        <f t="shared" si="234"/>
        <v>8.8651244153940836E-2</v>
      </c>
      <c r="J1593" s="305">
        <f t="shared" si="235"/>
        <v>10093124</v>
      </c>
      <c r="K1593" s="345">
        <v>2019</v>
      </c>
      <c r="L1593" s="300" t="s">
        <v>18</v>
      </c>
      <c r="M1593" s="345"/>
      <c r="N1593" s="345"/>
      <c r="O1593" s="345"/>
      <c r="P1593" s="345">
        <v>49</v>
      </c>
      <c r="Q1593" s="316">
        <v>51</v>
      </c>
      <c r="R1593" s="345">
        <f t="shared" si="157"/>
        <v>50</v>
      </c>
      <c r="S1593" s="345">
        <v>74</v>
      </c>
      <c r="T1593" s="345">
        <v>65</v>
      </c>
      <c r="U1593" s="345">
        <f t="shared" si="158"/>
        <v>9</v>
      </c>
      <c r="V1593" s="345">
        <f t="shared" si="159"/>
        <v>69.5</v>
      </c>
      <c r="W1593" s="345">
        <f t="shared" si="160"/>
        <v>-19.5</v>
      </c>
      <c r="X1593" s="348" t="s">
        <v>1565</v>
      </c>
      <c r="Y1593" s="381" t="s">
        <v>1565</v>
      </c>
      <c r="Z1593" s="377" t="s">
        <v>1541</v>
      </c>
      <c r="AA1593" s="296">
        <f t="shared" si="79"/>
        <v>3.4623080000000002</v>
      </c>
      <c r="AB1593" s="382">
        <v>3462308</v>
      </c>
      <c r="AC1593" s="305">
        <v>9198356</v>
      </c>
      <c r="AD1593" s="296">
        <f t="shared" si="236"/>
        <v>0.89476800000000001</v>
      </c>
      <c r="AE1593" s="382">
        <v>894768</v>
      </c>
      <c r="AF1593" s="376">
        <f t="shared" si="237"/>
        <v>0.19235044444444446</v>
      </c>
      <c r="AG1593" s="378"/>
      <c r="AH1593" s="378"/>
      <c r="AI1593" s="377" t="s">
        <v>1537</v>
      </c>
      <c r="AJ1593" s="304"/>
    </row>
    <row r="1594" spans="1:36">
      <c r="A1594" s="374" t="s">
        <v>1428</v>
      </c>
      <c r="B1594" s="373">
        <f t="shared" si="151"/>
        <v>246.90859599999999</v>
      </c>
      <c r="C1594" s="375">
        <f t="shared" si="233"/>
        <v>12.3454298</v>
      </c>
      <c r="D1594" s="294">
        <f t="shared" si="2"/>
        <v>12.3454298</v>
      </c>
      <c r="E1594" s="296">
        <v>20</v>
      </c>
      <c r="F1594" s="296">
        <f t="shared" si="212"/>
        <v>111.035005</v>
      </c>
      <c r="G1594" s="297">
        <f t="shared" si="4"/>
        <v>0.44970084800125792</v>
      </c>
      <c r="H1594" s="296">
        <f t="shared" si="5"/>
        <v>135.873591</v>
      </c>
      <c r="I1594" s="376">
        <f t="shared" si="234"/>
        <v>0.55029915199874213</v>
      </c>
      <c r="J1594" s="305">
        <f t="shared" si="235"/>
        <v>246908596</v>
      </c>
      <c r="K1594" s="345">
        <v>2019</v>
      </c>
      <c r="L1594" s="300" t="s">
        <v>18</v>
      </c>
      <c r="M1594" s="345"/>
      <c r="N1594" s="345"/>
      <c r="O1594" s="345"/>
      <c r="P1594" s="345">
        <v>37</v>
      </c>
      <c r="Q1594" s="345">
        <v>42</v>
      </c>
      <c r="R1594" s="345">
        <f t="shared" si="157"/>
        <v>39.5</v>
      </c>
      <c r="S1594" s="345">
        <v>73</v>
      </c>
      <c r="T1594" s="345">
        <v>68</v>
      </c>
      <c r="U1594" s="345">
        <f t="shared" si="158"/>
        <v>5</v>
      </c>
      <c r="V1594" s="345">
        <f t="shared" si="159"/>
        <v>70.5</v>
      </c>
      <c r="W1594" s="345">
        <f t="shared" si="160"/>
        <v>-31</v>
      </c>
      <c r="X1594" s="319" t="s">
        <v>1554</v>
      </c>
      <c r="Y1594" s="377" t="s">
        <v>1718</v>
      </c>
      <c r="Z1594" s="377" t="s">
        <v>1557</v>
      </c>
      <c r="AA1594" s="296">
        <f t="shared" si="79"/>
        <v>40.328919999999997</v>
      </c>
      <c r="AB1594" s="305">
        <v>40328920</v>
      </c>
      <c r="AC1594" s="305">
        <v>111035005</v>
      </c>
      <c r="AD1594" s="296">
        <f t="shared" si="236"/>
        <v>135.873591</v>
      </c>
      <c r="AE1594" s="305">
        <v>135873591</v>
      </c>
      <c r="AF1594" s="376">
        <f t="shared" si="237"/>
        <v>2.0164459999999997</v>
      </c>
      <c r="AG1594" s="378"/>
      <c r="AH1594" s="378"/>
      <c r="AI1594" s="381" t="s">
        <v>1719</v>
      </c>
      <c r="AJ1594" s="304"/>
    </row>
    <row r="1595" spans="1:36">
      <c r="A1595" s="374" t="s">
        <v>1499</v>
      </c>
      <c r="B1595" s="373">
        <f t="shared" si="151"/>
        <v>216.581515</v>
      </c>
      <c r="C1595" s="375">
        <f t="shared" si="233"/>
        <v>10.829075749999999</v>
      </c>
      <c r="D1595" s="294">
        <f t="shared" si="2"/>
        <v>10.829075749999999</v>
      </c>
      <c r="E1595" s="296">
        <v>20</v>
      </c>
      <c r="F1595" s="296">
        <f t="shared" si="212"/>
        <v>152.38151500000001</v>
      </c>
      <c r="G1595" s="297">
        <f t="shared" si="4"/>
        <v>0.70357581070572905</v>
      </c>
      <c r="H1595" s="296">
        <f t="shared" si="5"/>
        <v>64.199999999999989</v>
      </c>
      <c r="I1595" s="376">
        <f t="shared" si="234"/>
        <v>0.296424189294271</v>
      </c>
      <c r="J1595" s="305">
        <f t="shared" si="235"/>
        <v>216581515</v>
      </c>
      <c r="K1595" s="345">
        <v>2019</v>
      </c>
      <c r="L1595" s="300" t="s">
        <v>18</v>
      </c>
      <c r="M1595" s="345"/>
      <c r="N1595" s="345"/>
      <c r="O1595" s="345"/>
      <c r="P1595" s="345">
        <v>94</v>
      </c>
      <c r="Q1595" s="345">
        <v>81</v>
      </c>
      <c r="R1595" s="345">
        <f t="shared" si="157"/>
        <v>87.5</v>
      </c>
      <c r="S1595" s="345">
        <v>68</v>
      </c>
      <c r="T1595" s="345">
        <v>67</v>
      </c>
      <c r="U1595" s="345">
        <f t="shared" si="158"/>
        <v>1</v>
      </c>
      <c r="V1595" s="345">
        <f t="shared" si="159"/>
        <v>67.5</v>
      </c>
      <c r="W1595" s="345">
        <f t="shared" si="160"/>
        <v>20</v>
      </c>
      <c r="X1595" s="319" t="s">
        <v>1432</v>
      </c>
      <c r="Y1595" s="377" t="s">
        <v>1753</v>
      </c>
      <c r="Z1595" s="377" t="s">
        <v>1547</v>
      </c>
      <c r="AA1595" s="296">
        <f t="shared" si="79"/>
        <v>71.117625000000004</v>
      </c>
      <c r="AB1595" s="305">
        <v>71117625</v>
      </c>
      <c r="AC1595" s="305">
        <v>152381515</v>
      </c>
      <c r="AD1595" s="296">
        <f t="shared" si="236"/>
        <v>64.2</v>
      </c>
      <c r="AE1595" s="305">
        <v>64200000</v>
      </c>
      <c r="AF1595" s="376">
        <f t="shared" si="237"/>
        <v>3.5558812500000001</v>
      </c>
      <c r="AG1595" s="378"/>
      <c r="AH1595" s="378"/>
      <c r="AI1595" s="381" t="s">
        <v>1754</v>
      </c>
      <c r="AJ1595" s="304"/>
    </row>
    <row r="1596" spans="1:36">
      <c r="A1596" s="380" t="s">
        <v>1913</v>
      </c>
      <c r="B1596" s="373">
        <f t="shared" si="151"/>
        <v>150.52514600000001</v>
      </c>
      <c r="C1596" s="375">
        <f t="shared" si="233"/>
        <v>7.5262573000000001</v>
      </c>
      <c r="D1596" s="294">
        <f t="shared" si="2"/>
        <v>7.5262573000000001</v>
      </c>
      <c r="E1596" s="296">
        <v>20</v>
      </c>
      <c r="F1596" s="296">
        <f t="shared" si="212"/>
        <v>104.925146</v>
      </c>
      <c r="G1596" s="297">
        <f t="shared" si="4"/>
        <v>0.69706058282115857</v>
      </c>
      <c r="H1596" s="296">
        <f t="shared" si="5"/>
        <v>45.6</v>
      </c>
      <c r="I1596" s="376">
        <f t="shared" si="234"/>
        <v>0.30293941717884132</v>
      </c>
      <c r="J1596" s="305">
        <f t="shared" si="235"/>
        <v>150525146</v>
      </c>
      <c r="K1596" s="345">
        <v>2019</v>
      </c>
      <c r="L1596" s="300" t="s">
        <v>18</v>
      </c>
      <c r="M1596" s="345"/>
      <c r="N1596" s="345"/>
      <c r="O1596" s="345"/>
      <c r="P1596" s="345">
        <v>88</v>
      </c>
      <c r="Q1596" s="345">
        <v>79</v>
      </c>
      <c r="R1596" s="345">
        <f t="shared" si="157"/>
        <v>83.5</v>
      </c>
      <c r="S1596" s="345">
        <v>65</v>
      </c>
      <c r="T1596" s="345">
        <v>60</v>
      </c>
      <c r="U1596" s="345">
        <f t="shared" si="158"/>
        <v>5</v>
      </c>
      <c r="V1596" s="345">
        <f t="shared" si="159"/>
        <v>62.5</v>
      </c>
      <c r="W1596" s="345">
        <f t="shared" si="160"/>
        <v>21</v>
      </c>
      <c r="X1596" s="384" t="s">
        <v>1565</v>
      </c>
      <c r="Y1596" s="385" t="s">
        <v>1565</v>
      </c>
      <c r="Z1596" s="377" t="s">
        <v>1547</v>
      </c>
      <c r="AA1596" s="296">
        <f t="shared" si="79"/>
        <v>33.181361000000003</v>
      </c>
      <c r="AB1596" s="382">
        <v>33181361</v>
      </c>
      <c r="AC1596" s="305">
        <v>104925146</v>
      </c>
      <c r="AD1596" s="296">
        <f t="shared" si="236"/>
        <v>45.6</v>
      </c>
      <c r="AE1596" s="382">
        <v>45600000</v>
      </c>
      <c r="AF1596" s="376">
        <f t="shared" si="237"/>
        <v>1.6590680500000001</v>
      </c>
      <c r="AG1596" s="378"/>
      <c r="AH1596" s="378"/>
      <c r="AI1596" s="379" t="s">
        <v>1914</v>
      </c>
      <c r="AJ1596" s="304"/>
    </row>
    <row r="1597" spans="1:36">
      <c r="A1597" s="380" t="s">
        <v>2143</v>
      </c>
      <c r="B1597" s="373">
        <f t="shared" si="151"/>
        <v>110.88307</v>
      </c>
      <c r="C1597" s="375">
        <f t="shared" si="233"/>
        <v>5.5441535000000002</v>
      </c>
      <c r="D1597" s="294">
        <f t="shared" si="2"/>
        <v>5.5441535000000002</v>
      </c>
      <c r="E1597" s="296">
        <v>20</v>
      </c>
      <c r="F1597" s="296">
        <f t="shared" si="212"/>
        <v>83.083070000000006</v>
      </c>
      <c r="G1597" s="297">
        <f t="shared" si="4"/>
        <v>0.74928544096046401</v>
      </c>
      <c r="H1597" s="296">
        <f t="shared" si="5"/>
        <v>27.800000000000004</v>
      </c>
      <c r="I1597" s="376">
        <f t="shared" si="234"/>
        <v>0.25071455903953599</v>
      </c>
      <c r="J1597" s="305">
        <f t="shared" si="235"/>
        <v>110883070</v>
      </c>
      <c r="K1597" s="345">
        <v>2019</v>
      </c>
      <c r="L1597" s="300" t="s">
        <v>18</v>
      </c>
      <c r="M1597" s="345"/>
      <c r="N1597" s="345"/>
      <c r="O1597" s="345"/>
      <c r="P1597" s="345">
        <v>80</v>
      </c>
      <c r="Q1597" s="345">
        <v>60</v>
      </c>
      <c r="R1597" s="345">
        <f t="shared" si="157"/>
        <v>70</v>
      </c>
      <c r="S1597" s="345">
        <v>86</v>
      </c>
      <c r="T1597" s="345">
        <v>61</v>
      </c>
      <c r="U1597" s="345">
        <f t="shared" si="158"/>
        <v>25</v>
      </c>
      <c r="V1597" s="345">
        <f t="shared" si="159"/>
        <v>73.5</v>
      </c>
      <c r="W1597" s="345">
        <f t="shared" si="160"/>
        <v>-3.5</v>
      </c>
      <c r="X1597" s="348" t="s">
        <v>1565</v>
      </c>
      <c r="Y1597" s="381" t="s">
        <v>1565</v>
      </c>
      <c r="Z1597" s="377" t="s">
        <v>1547</v>
      </c>
      <c r="AA1597" s="296">
        <f t="shared" si="79"/>
        <v>21.402605000000001</v>
      </c>
      <c r="AB1597" s="382">
        <v>21402605</v>
      </c>
      <c r="AC1597" s="305">
        <v>83083070</v>
      </c>
      <c r="AD1597" s="296">
        <f t="shared" si="236"/>
        <v>27.8</v>
      </c>
      <c r="AE1597" s="382">
        <v>27800000</v>
      </c>
      <c r="AF1597" s="376">
        <f t="shared" si="237"/>
        <v>1.0701302500000001</v>
      </c>
      <c r="AG1597" s="378"/>
      <c r="AH1597" s="378"/>
      <c r="AI1597" s="379" t="s">
        <v>2144</v>
      </c>
      <c r="AJ1597" s="304"/>
    </row>
    <row r="1598" spans="1:36">
      <c r="A1598" s="374" t="s">
        <v>2591</v>
      </c>
      <c r="B1598" s="373">
        <f t="shared" si="151"/>
        <v>73.227209999999999</v>
      </c>
      <c r="C1598" s="375">
        <f t="shared" si="233"/>
        <v>3.6613604999999998</v>
      </c>
      <c r="D1598" s="294">
        <f t="shared" si="2"/>
        <v>3.6613604999999998</v>
      </c>
      <c r="E1598" s="296">
        <v>20</v>
      </c>
      <c r="F1598" s="296">
        <f t="shared" si="212"/>
        <v>72.090992</v>
      </c>
      <c r="G1598" s="297">
        <f t="shared" si="4"/>
        <v>0.98448366392765752</v>
      </c>
      <c r="H1598" s="296">
        <f t="shared" si="5"/>
        <v>1.136218</v>
      </c>
      <c r="I1598" s="376">
        <f t="shared" si="234"/>
        <v>1.5516336072342507E-2</v>
      </c>
      <c r="J1598" s="305">
        <f t="shared" si="235"/>
        <v>73227210</v>
      </c>
      <c r="K1598" s="345">
        <v>2019</v>
      </c>
      <c r="L1598" s="300" t="s">
        <v>18</v>
      </c>
      <c r="M1598" s="345"/>
      <c r="N1598" s="345"/>
      <c r="O1598" s="345"/>
      <c r="P1598" s="345">
        <v>13</v>
      </c>
      <c r="Q1598" s="345">
        <v>39</v>
      </c>
      <c r="R1598" s="345">
        <f t="shared" si="157"/>
        <v>26</v>
      </c>
      <c r="S1598" s="345">
        <v>24</v>
      </c>
      <c r="T1598" s="345">
        <v>37</v>
      </c>
      <c r="U1598" s="345">
        <f t="shared" si="158"/>
        <v>-13</v>
      </c>
      <c r="V1598" s="345">
        <f t="shared" si="159"/>
        <v>30.5</v>
      </c>
      <c r="W1598" s="345">
        <f t="shared" si="160"/>
        <v>-4.5</v>
      </c>
      <c r="X1598" s="384" t="s">
        <v>1565</v>
      </c>
      <c r="Y1598" s="385" t="s">
        <v>1565</v>
      </c>
      <c r="Z1598" s="377" t="s">
        <v>1547</v>
      </c>
      <c r="AA1598" s="296">
        <f t="shared" si="79"/>
        <v>27.062332000000001</v>
      </c>
      <c r="AB1598" s="305">
        <v>27062332</v>
      </c>
      <c r="AC1598" s="305">
        <v>72090992</v>
      </c>
      <c r="AD1598" s="296">
        <f t="shared" si="236"/>
        <v>1.136218</v>
      </c>
      <c r="AE1598" s="305">
        <v>1136218</v>
      </c>
      <c r="AF1598" s="376">
        <f t="shared" si="237"/>
        <v>1.3531166000000001</v>
      </c>
      <c r="AG1598" s="378"/>
      <c r="AH1598" s="378"/>
      <c r="AI1598" s="379" t="s">
        <v>2592</v>
      </c>
      <c r="AJ1598" s="304"/>
    </row>
    <row r="1599" spans="1:36">
      <c r="A1599" s="374" t="s">
        <v>2650</v>
      </c>
      <c r="B1599" s="373">
        <f t="shared" si="151"/>
        <v>70.256719000000004</v>
      </c>
      <c r="C1599" s="375">
        <f t="shared" si="233"/>
        <v>3.5128359499999999</v>
      </c>
      <c r="D1599" s="294">
        <f t="shared" si="2"/>
        <v>3.5128359499999999</v>
      </c>
      <c r="E1599" s="296">
        <v>20</v>
      </c>
      <c r="F1599" s="296">
        <f t="shared" si="212"/>
        <v>54.584108999999998</v>
      </c>
      <c r="G1599" s="297">
        <f t="shared" si="4"/>
        <v>0.77692368469412865</v>
      </c>
      <c r="H1599" s="296">
        <f t="shared" si="5"/>
        <v>15.672610000000002</v>
      </c>
      <c r="I1599" s="376">
        <f t="shared" si="234"/>
        <v>0.22307631530587133</v>
      </c>
      <c r="J1599" s="305">
        <f t="shared" si="235"/>
        <v>70256719</v>
      </c>
      <c r="K1599" s="345">
        <v>2019</v>
      </c>
      <c r="L1599" s="300" t="s">
        <v>18</v>
      </c>
      <c r="M1599" s="345"/>
      <c r="N1599" s="345"/>
      <c r="O1599" s="345"/>
      <c r="P1599" s="345">
        <v>45</v>
      </c>
      <c r="Q1599" s="345">
        <v>49</v>
      </c>
      <c r="R1599" s="345">
        <f t="shared" si="157"/>
        <v>47</v>
      </c>
      <c r="S1599" s="345">
        <v>32</v>
      </c>
      <c r="T1599" s="345">
        <v>27</v>
      </c>
      <c r="U1599" s="345">
        <f t="shared" si="158"/>
        <v>5</v>
      </c>
      <c r="V1599" s="345">
        <f t="shared" si="159"/>
        <v>29.5</v>
      </c>
      <c r="W1599" s="345">
        <f t="shared" si="160"/>
        <v>17.5</v>
      </c>
      <c r="X1599" s="319" t="s">
        <v>2480</v>
      </c>
      <c r="Y1599" s="377" t="s">
        <v>2651</v>
      </c>
      <c r="Z1599" s="304" t="s">
        <v>1574</v>
      </c>
      <c r="AA1599" s="296">
        <f t="shared" si="79"/>
        <v>18.232087</v>
      </c>
      <c r="AB1599" s="305">
        <v>18232087</v>
      </c>
      <c r="AC1599" s="305">
        <v>54584109</v>
      </c>
      <c r="AD1599" s="296">
        <f t="shared" si="236"/>
        <v>15.672610000000001</v>
      </c>
      <c r="AE1599" s="305">
        <v>15672610</v>
      </c>
      <c r="AF1599" s="376">
        <f t="shared" si="237"/>
        <v>0.91160434999999995</v>
      </c>
      <c r="AG1599" s="378"/>
      <c r="AH1599" s="378"/>
      <c r="AI1599" s="381" t="s">
        <v>2652</v>
      </c>
      <c r="AJ1599" s="304"/>
    </row>
    <row r="1600" spans="1:36">
      <c r="A1600" s="380" t="s">
        <v>4789</v>
      </c>
      <c r="B1600" s="373">
        <f t="shared" si="151"/>
        <v>7.7764129999999998</v>
      </c>
      <c r="C1600" s="375">
        <f t="shared" si="233"/>
        <v>0.38882064999999999</v>
      </c>
      <c r="D1600" s="294">
        <f t="shared" si="2"/>
        <v>0.38882064999999999</v>
      </c>
      <c r="E1600" s="296">
        <v>20</v>
      </c>
      <c r="F1600" s="296">
        <f t="shared" si="212"/>
        <v>4.5351540000000004</v>
      </c>
      <c r="G1600" s="297">
        <f t="shared" si="4"/>
        <v>0.58319356237895292</v>
      </c>
      <c r="H1600" s="296">
        <f t="shared" si="5"/>
        <v>3.2412589999999999</v>
      </c>
      <c r="I1600" s="376">
        <f t="shared" si="234"/>
        <v>0.41680643762104713</v>
      </c>
      <c r="J1600" s="305">
        <f t="shared" si="235"/>
        <v>7776413</v>
      </c>
      <c r="K1600" s="345">
        <v>2019</v>
      </c>
      <c r="L1600" s="300" t="s">
        <v>18</v>
      </c>
      <c r="M1600" s="345"/>
      <c r="N1600" s="345"/>
      <c r="O1600" s="345"/>
      <c r="P1600" s="345">
        <v>51</v>
      </c>
      <c r="Q1600" s="316">
        <v>48</v>
      </c>
      <c r="R1600" s="345">
        <f t="shared" si="157"/>
        <v>49.5</v>
      </c>
      <c r="S1600" s="345">
        <v>75</v>
      </c>
      <c r="T1600" s="345">
        <v>52</v>
      </c>
      <c r="U1600" s="345">
        <f t="shared" si="158"/>
        <v>23</v>
      </c>
      <c r="V1600" s="345">
        <f t="shared" si="159"/>
        <v>63.5</v>
      </c>
      <c r="W1600" s="345">
        <f t="shared" si="160"/>
        <v>-14</v>
      </c>
      <c r="X1600" s="348" t="s">
        <v>1554</v>
      </c>
      <c r="Y1600" s="381" t="s">
        <v>1554</v>
      </c>
      <c r="Z1600" s="377" t="s">
        <v>1536</v>
      </c>
      <c r="AA1600" s="296">
        <f t="shared" si="79"/>
        <v>2.2005370000000002</v>
      </c>
      <c r="AB1600" s="382">
        <v>2200537</v>
      </c>
      <c r="AC1600" s="305">
        <v>4535154</v>
      </c>
      <c r="AD1600" s="296">
        <f t="shared" si="236"/>
        <v>3.2412589999999999</v>
      </c>
      <c r="AE1600" s="382">
        <v>3241259</v>
      </c>
      <c r="AF1600" s="376">
        <f t="shared" si="237"/>
        <v>0.11002685000000001</v>
      </c>
      <c r="AG1600" s="378"/>
      <c r="AH1600" s="378"/>
      <c r="AI1600" s="379" t="s">
        <v>4790</v>
      </c>
      <c r="AJ1600" s="304"/>
    </row>
    <row r="1601" spans="1:36">
      <c r="A1601" s="380" t="s">
        <v>2318</v>
      </c>
      <c r="B1601" s="373">
        <f t="shared" si="151"/>
        <v>95.017037999999999</v>
      </c>
      <c r="C1601" s="375">
        <f t="shared" si="233"/>
        <v>4.5246208571428568</v>
      </c>
      <c r="D1601" s="294">
        <f t="shared" si="2"/>
        <v>4.5246208571428568</v>
      </c>
      <c r="E1601" s="296">
        <v>21</v>
      </c>
      <c r="F1601" s="296">
        <f t="shared" si="212"/>
        <v>35.417037999999998</v>
      </c>
      <c r="G1601" s="297">
        <f t="shared" si="4"/>
        <v>0.37274407564672768</v>
      </c>
      <c r="H1601" s="296">
        <f t="shared" si="5"/>
        <v>59.599999999999994</v>
      </c>
      <c r="I1601" s="376">
        <f t="shared" si="234"/>
        <v>0.62725592435327227</v>
      </c>
      <c r="J1601" s="305">
        <f t="shared" si="235"/>
        <v>95017038</v>
      </c>
      <c r="K1601" s="345">
        <v>2019</v>
      </c>
      <c r="L1601" s="300" t="s">
        <v>18</v>
      </c>
      <c r="M1601" s="345"/>
      <c r="N1601" s="345"/>
      <c r="O1601" s="345"/>
      <c r="P1601" s="345">
        <v>14</v>
      </c>
      <c r="Q1601" s="316">
        <v>35</v>
      </c>
      <c r="R1601" s="345">
        <f t="shared" si="157"/>
        <v>24.5</v>
      </c>
      <c r="S1601" s="345">
        <v>45</v>
      </c>
      <c r="T1601" s="345">
        <v>35</v>
      </c>
      <c r="U1601" s="345">
        <f t="shared" si="158"/>
        <v>10</v>
      </c>
      <c r="V1601" s="345">
        <f t="shared" si="159"/>
        <v>40</v>
      </c>
      <c r="W1601" s="345">
        <f t="shared" si="160"/>
        <v>-15.5</v>
      </c>
      <c r="X1601" s="348" t="s">
        <v>1565</v>
      </c>
      <c r="Y1601" s="381" t="s">
        <v>1565</v>
      </c>
      <c r="Z1601" s="304" t="s">
        <v>1574</v>
      </c>
      <c r="AA1601" s="296">
        <f t="shared" si="79"/>
        <v>13.007709</v>
      </c>
      <c r="AB1601" s="382">
        <v>13007709</v>
      </c>
      <c r="AC1601" s="305">
        <v>35417038</v>
      </c>
      <c r="AD1601" s="296">
        <f t="shared" si="236"/>
        <v>59.6</v>
      </c>
      <c r="AE1601" s="382">
        <v>59600000</v>
      </c>
      <c r="AF1601" s="376">
        <f t="shared" si="237"/>
        <v>0.61941471428571426</v>
      </c>
      <c r="AG1601" s="378"/>
      <c r="AH1601" s="378"/>
      <c r="AI1601" s="379" t="s">
        <v>2319</v>
      </c>
      <c r="AJ1601" s="304"/>
    </row>
    <row r="1602" spans="1:36">
      <c r="A1602" s="380" t="s">
        <v>2846</v>
      </c>
      <c r="B1602" s="373">
        <f t="shared" si="151"/>
        <v>66.165509999999998</v>
      </c>
      <c r="C1602" s="375">
        <f t="shared" si="233"/>
        <v>3.1507385714285716</v>
      </c>
      <c r="D1602" s="294">
        <f t="shared" si="2"/>
        <v>3.1507385714285716</v>
      </c>
      <c r="E1602" s="296">
        <v>21</v>
      </c>
      <c r="F1602" s="296">
        <f t="shared" si="212"/>
        <v>3.640355</v>
      </c>
      <c r="G1602" s="297">
        <f t="shared" si="4"/>
        <v>5.5018921489458784E-2</v>
      </c>
      <c r="H1602" s="296">
        <f t="shared" si="5"/>
        <v>62.525154999999998</v>
      </c>
      <c r="I1602" s="376">
        <f t="shared" si="234"/>
        <v>0.94498107851054125</v>
      </c>
      <c r="J1602" s="305">
        <f t="shared" si="235"/>
        <v>66165510</v>
      </c>
      <c r="K1602" s="345">
        <v>2019</v>
      </c>
      <c r="L1602" s="300" t="s">
        <v>18</v>
      </c>
      <c r="M1602" s="345"/>
      <c r="N1602" s="345"/>
      <c r="O1602" s="345"/>
      <c r="P1602" s="345">
        <v>73</v>
      </c>
      <c r="Q1602" s="345" t="s">
        <v>1537</v>
      </c>
      <c r="R1602" s="345" t="s">
        <v>1537</v>
      </c>
      <c r="S1602" s="345">
        <v>80</v>
      </c>
      <c r="T1602" s="345" t="s">
        <v>1537</v>
      </c>
      <c r="U1602" s="345" t="s">
        <v>1537</v>
      </c>
      <c r="V1602" s="345" t="s">
        <v>1537</v>
      </c>
      <c r="W1602" s="345" t="s">
        <v>1537</v>
      </c>
      <c r="X1602" s="348" t="s">
        <v>1544</v>
      </c>
      <c r="Y1602" s="381" t="s">
        <v>1544</v>
      </c>
      <c r="Z1602" s="377" t="s">
        <v>1547</v>
      </c>
      <c r="AA1602" s="296">
        <f t="shared" si="79"/>
        <v>21</v>
      </c>
      <c r="AB1602" s="382">
        <v>21000000</v>
      </c>
      <c r="AC1602" s="305">
        <v>3640355</v>
      </c>
      <c r="AD1602" s="296">
        <f t="shared" si="236"/>
        <v>62.525154999999998</v>
      </c>
      <c r="AE1602" s="382">
        <v>62525155</v>
      </c>
      <c r="AF1602" s="376">
        <f t="shared" si="237"/>
        <v>1</v>
      </c>
      <c r="AG1602" s="378"/>
      <c r="AH1602" s="378"/>
      <c r="AI1602" s="379" t="s">
        <v>2847</v>
      </c>
      <c r="AJ1602" s="304"/>
    </row>
    <row r="1603" spans="1:36">
      <c r="A1603" s="386" t="s">
        <v>3582</v>
      </c>
      <c r="B1603" s="373">
        <f t="shared" si="151"/>
        <v>41.802774999999997</v>
      </c>
      <c r="C1603" s="375">
        <f t="shared" si="233"/>
        <v>1.9906083333333333</v>
      </c>
      <c r="D1603" s="294">
        <f t="shared" si="2"/>
        <v>1.9906083333333333</v>
      </c>
      <c r="E1603" s="296">
        <v>21</v>
      </c>
      <c r="F1603" s="296">
        <f t="shared" si="212"/>
        <v>24.502775</v>
      </c>
      <c r="G1603" s="297">
        <f t="shared" si="4"/>
        <v>0.58615187628094068</v>
      </c>
      <c r="H1603" s="296">
        <f t="shared" si="5"/>
        <v>17.299999999999997</v>
      </c>
      <c r="I1603" s="376">
        <f t="shared" si="234"/>
        <v>0.41384812371905932</v>
      </c>
      <c r="J1603" s="305">
        <f t="shared" si="235"/>
        <v>41802775</v>
      </c>
      <c r="K1603" s="345">
        <v>2019</v>
      </c>
      <c r="L1603" s="300" t="s">
        <v>18</v>
      </c>
      <c r="M1603" s="345"/>
      <c r="N1603" s="345"/>
      <c r="O1603" s="345"/>
      <c r="P1603" s="345">
        <v>59</v>
      </c>
      <c r="Q1603" s="345">
        <v>57</v>
      </c>
      <c r="R1603" s="345">
        <f t="shared" ref="R1603:R1628" si="238">(P1603+Q1603)/2</f>
        <v>58</v>
      </c>
      <c r="S1603" s="345">
        <v>43</v>
      </c>
      <c r="T1603" s="345">
        <v>61</v>
      </c>
      <c r="U1603" s="345">
        <f t="shared" ref="U1603:U1628" si="239">SUM(S1603-T1603)</f>
        <v>-18</v>
      </c>
      <c r="V1603" s="345">
        <f t="shared" ref="V1603:V1628" si="240">(S1603+T1603)/2</f>
        <v>52</v>
      </c>
      <c r="W1603" s="345">
        <f t="shared" ref="W1603:W1628" si="241">SUM(R1603-V1603)</f>
        <v>6</v>
      </c>
      <c r="X1603" s="319" t="s">
        <v>1402</v>
      </c>
      <c r="Y1603" s="377" t="s">
        <v>3583</v>
      </c>
      <c r="Z1603" s="377" t="s">
        <v>1541</v>
      </c>
      <c r="AA1603" s="296">
        <f t="shared" si="79"/>
        <v>24.502775</v>
      </c>
      <c r="AB1603" s="305">
        <v>24502775</v>
      </c>
      <c r="AC1603" s="305">
        <v>24502775</v>
      </c>
      <c r="AD1603" s="296">
        <f t="shared" si="236"/>
        <v>17.3</v>
      </c>
      <c r="AE1603" s="305">
        <v>17300000</v>
      </c>
      <c r="AF1603" s="376">
        <f t="shared" si="237"/>
        <v>1.1667988095238095</v>
      </c>
      <c r="AG1603" s="378"/>
      <c r="AH1603" s="378"/>
      <c r="AI1603" s="381" t="s">
        <v>3584</v>
      </c>
      <c r="AJ1603" s="304"/>
    </row>
    <row r="1604" spans="1:36">
      <c r="A1604" s="380" t="s">
        <v>2791</v>
      </c>
      <c r="B1604" s="373">
        <f t="shared" si="151"/>
        <v>71.746589999999998</v>
      </c>
      <c r="C1604" s="375">
        <f t="shared" si="233"/>
        <v>3.2612086363636363</v>
      </c>
      <c r="D1604" s="294">
        <f t="shared" si="2"/>
        <v>3.2612086363636363</v>
      </c>
      <c r="E1604" s="296">
        <v>22</v>
      </c>
      <c r="F1604" s="296">
        <f t="shared" si="212"/>
        <v>22.546589999999998</v>
      </c>
      <c r="G1604" s="297">
        <f t="shared" si="4"/>
        <v>0.31425312338886069</v>
      </c>
      <c r="H1604" s="296">
        <f t="shared" si="5"/>
        <v>49.2</v>
      </c>
      <c r="I1604" s="376">
        <f t="shared" si="234"/>
        <v>0.68574687661113931</v>
      </c>
      <c r="J1604" s="305">
        <f t="shared" si="235"/>
        <v>71746590</v>
      </c>
      <c r="K1604" s="345">
        <v>2019</v>
      </c>
      <c r="L1604" s="300" t="s">
        <v>18</v>
      </c>
      <c r="M1604" s="345"/>
      <c r="N1604" s="345"/>
      <c r="O1604" s="345"/>
      <c r="P1604" s="345">
        <v>50</v>
      </c>
      <c r="Q1604" s="316">
        <v>43</v>
      </c>
      <c r="R1604" s="345">
        <f t="shared" si="238"/>
        <v>46.5</v>
      </c>
      <c r="S1604" s="345">
        <v>92</v>
      </c>
      <c r="T1604" s="345">
        <v>70</v>
      </c>
      <c r="U1604" s="345">
        <f t="shared" si="239"/>
        <v>22</v>
      </c>
      <c r="V1604" s="345">
        <f t="shared" si="240"/>
        <v>81</v>
      </c>
      <c r="W1604" s="345">
        <f t="shared" si="241"/>
        <v>-34.5</v>
      </c>
      <c r="X1604" s="348" t="s">
        <v>1554</v>
      </c>
      <c r="Y1604" s="381" t="s">
        <v>1554</v>
      </c>
      <c r="Z1604" s="377" t="s">
        <v>1541</v>
      </c>
      <c r="AA1604" s="296">
        <f t="shared" si="79"/>
        <v>8.0300849999999997</v>
      </c>
      <c r="AB1604" s="382">
        <v>8030085</v>
      </c>
      <c r="AC1604" s="305">
        <v>22546590</v>
      </c>
      <c r="AD1604" s="296">
        <f t="shared" si="236"/>
        <v>49.2</v>
      </c>
      <c r="AE1604" s="382">
        <v>49200000</v>
      </c>
      <c r="AF1604" s="376">
        <f t="shared" si="237"/>
        <v>0.36500386363636361</v>
      </c>
      <c r="AG1604" s="378"/>
      <c r="AH1604" s="378"/>
      <c r="AI1604" s="379" t="s">
        <v>2792</v>
      </c>
      <c r="AJ1604" s="304"/>
    </row>
    <row r="1605" spans="1:36">
      <c r="A1605" s="374" t="s">
        <v>4942</v>
      </c>
      <c r="B1605" s="373">
        <f t="shared" si="151"/>
        <v>1.088679</v>
      </c>
      <c r="C1605" s="375">
        <f t="shared" si="233"/>
        <v>4.7333869565217394E-2</v>
      </c>
      <c r="D1605" s="294">
        <f t="shared" si="2"/>
        <v>4.7333869565217394E-2</v>
      </c>
      <c r="E1605" s="296">
        <v>23</v>
      </c>
      <c r="F1605" s="296">
        <f t="shared" si="212"/>
        <v>1.088679</v>
      </c>
      <c r="G1605" s="297">
        <f t="shared" si="4"/>
        <v>1</v>
      </c>
      <c r="H1605" s="296">
        <f t="shared" si="5"/>
        <v>0</v>
      </c>
      <c r="I1605" s="376">
        <f t="shared" si="234"/>
        <v>0</v>
      </c>
      <c r="J1605" s="305">
        <f t="shared" si="235"/>
        <v>1088679</v>
      </c>
      <c r="K1605" s="345">
        <v>2019</v>
      </c>
      <c r="L1605" s="300" t="s">
        <v>18</v>
      </c>
      <c r="M1605" s="345"/>
      <c r="N1605" s="345"/>
      <c r="O1605" s="345"/>
      <c r="P1605" s="345">
        <v>24</v>
      </c>
      <c r="Q1605" s="345">
        <v>43</v>
      </c>
      <c r="R1605" s="345">
        <f t="shared" si="238"/>
        <v>33.5</v>
      </c>
      <c r="S1605" s="345">
        <v>75</v>
      </c>
      <c r="T1605" s="345">
        <v>57</v>
      </c>
      <c r="U1605" s="345">
        <f t="shared" si="239"/>
        <v>18</v>
      </c>
      <c r="V1605" s="345">
        <f t="shared" si="240"/>
        <v>66</v>
      </c>
      <c r="W1605" s="345">
        <f t="shared" si="241"/>
        <v>-32.5</v>
      </c>
      <c r="X1605" s="319" t="s">
        <v>1910</v>
      </c>
      <c r="Y1605" s="377" t="s">
        <v>4943</v>
      </c>
      <c r="Z1605" s="377" t="s">
        <v>1541</v>
      </c>
      <c r="AA1605" s="296">
        <f t="shared" si="79"/>
        <v>5.6418999999999997E-2</v>
      </c>
      <c r="AB1605" s="305">
        <v>56419</v>
      </c>
      <c r="AC1605" s="315">
        <v>1088679</v>
      </c>
      <c r="AD1605" s="296">
        <f t="shared" si="236"/>
        <v>0</v>
      </c>
      <c r="AE1605" s="305">
        <v>0</v>
      </c>
      <c r="AF1605" s="376">
        <f t="shared" si="237"/>
        <v>2.4529999999999999E-3</v>
      </c>
      <c r="AG1605" s="378"/>
      <c r="AH1605" s="378"/>
      <c r="AI1605" s="379" t="s">
        <v>4944</v>
      </c>
      <c r="AJ1605" s="304"/>
    </row>
    <row r="1606" spans="1:36">
      <c r="A1606" s="383" t="s">
        <v>2416</v>
      </c>
      <c r="B1606" s="373">
        <f t="shared" si="151"/>
        <v>104.54550500000001</v>
      </c>
      <c r="C1606" s="375">
        <f t="shared" si="233"/>
        <v>4.1818201999999998</v>
      </c>
      <c r="D1606" s="294">
        <f t="shared" si="2"/>
        <v>4.1818201999999998</v>
      </c>
      <c r="E1606" s="296">
        <v>25</v>
      </c>
      <c r="F1606" s="296">
        <f t="shared" si="212"/>
        <v>68.947074999999998</v>
      </c>
      <c r="G1606" s="297">
        <f t="shared" si="4"/>
        <v>0.65949344259229503</v>
      </c>
      <c r="H1606" s="296">
        <f t="shared" si="5"/>
        <v>35.59843</v>
      </c>
      <c r="I1606" s="376">
        <f t="shared" si="234"/>
        <v>0.34050655740770491</v>
      </c>
      <c r="J1606" s="305">
        <f t="shared" si="235"/>
        <v>104545505</v>
      </c>
      <c r="K1606" s="345">
        <v>2019</v>
      </c>
      <c r="L1606" s="300" t="s">
        <v>18</v>
      </c>
      <c r="M1606" s="345"/>
      <c r="N1606" s="345"/>
      <c r="O1606" s="345"/>
      <c r="P1606" s="345">
        <v>79</v>
      </c>
      <c r="Q1606" s="345">
        <v>61</v>
      </c>
      <c r="R1606" s="345">
        <f t="shared" si="238"/>
        <v>70</v>
      </c>
      <c r="S1606" s="345">
        <v>72</v>
      </c>
      <c r="T1606" s="345">
        <v>65</v>
      </c>
      <c r="U1606" s="345">
        <f t="shared" si="239"/>
        <v>7</v>
      </c>
      <c r="V1606" s="345">
        <f t="shared" si="240"/>
        <v>68.5</v>
      </c>
      <c r="W1606" s="345">
        <f t="shared" si="241"/>
        <v>1.5</v>
      </c>
      <c r="X1606" s="348" t="s">
        <v>1432</v>
      </c>
      <c r="Y1606" s="381" t="s">
        <v>1432</v>
      </c>
      <c r="Z1606" s="377" t="s">
        <v>1541</v>
      </c>
      <c r="AA1606" s="296">
        <f t="shared" si="79"/>
        <v>20.915346</v>
      </c>
      <c r="AB1606" s="382">
        <v>20915346</v>
      </c>
      <c r="AC1606" s="305">
        <v>68947075</v>
      </c>
      <c r="AD1606" s="296">
        <f t="shared" si="236"/>
        <v>35.59843</v>
      </c>
      <c r="AE1606" s="382">
        <v>35598430</v>
      </c>
      <c r="AF1606" s="376">
        <f t="shared" si="237"/>
        <v>0.83661383999999994</v>
      </c>
      <c r="AG1606" s="378"/>
      <c r="AH1606" s="378"/>
      <c r="AI1606" s="379" t="s">
        <v>2417</v>
      </c>
      <c r="AJ1606" s="304"/>
    </row>
    <row r="1607" spans="1:36">
      <c r="A1607" s="380" t="s">
        <v>2740</v>
      </c>
      <c r="B1607" s="373">
        <f t="shared" si="151"/>
        <v>83.580164999999994</v>
      </c>
      <c r="C1607" s="375">
        <f t="shared" si="233"/>
        <v>3.3432065999999998</v>
      </c>
      <c r="D1607" s="294">
        <f t="shared" si="2"/>
        <v>3.3432065999999998</v>
      </c>
      <c r="E1607" s="296">
        <v>25</v>
      </c>
      <c r="F1607" s="296">
        <f t="shared" si="212"/>
        <v>32.280164999999997</v>
      </c>
      <c r="G1607" s="297">
        <f t="shared" si="4"/>
        <v>0.38621800997880296</v>
      </c>
      <c r="H1607" s="296">
        <f t="shared" si="5"/>
        <v>51.3</v>
      </c>
      <c r="I1607" s="376">
        <f t="shared" si="234"/>
        <v>0.61378199002119704</v>
      </c>
      <c r="J1607" s="305">
        <f t="shared" si="235"/>
        <v>83580165</v>
      </c>
      <c r="K1607" s="345">
        <v>2019</v>
      </c>
      <c r="L1607" s="300" t="s">
        <v>18</v>
      </c>
      <c r="M1607" s="345"/>
      <c r="N1607" s="345"/>
      <c r="O1607" s="345"/>
      <c r="P1607" s="345">
        <v>47</v>
      </c>
      <c r="Q1607" s="316">
        <v>50</v>
      </c>
      <c r="R1607" s="345">
        <f t="shared" si="238"/>
        <v>48.5</v>
      </c>
      <c r="S1607" s="345">
        <v>81</v>
      </c>
      <c r="T1607" s="345">
        <v>49</v>
      </c>
      <c r="U1607" s="345">
        <f t="shared" si="239"/>
        <v>32</v>
      </c>
      <c r="V1607" s="345">
        <f t="shared" si="240"/>
        <v>65</v>
      </c>
      <c r="W1607" s="345">
        <f t="shared" si="241"/>
        <v>-16.5</v>
      </c>
      <c r="X1607" s="319" t="s">
        <v>1910</v>
      </c>
      <c r="Y1607" s="377" t="s">
        <v>1911</v>
      </c>
      <c r="Z1607" s="377" t="s">
        <v>1547</v>
      </c>
      <c r="AA1607" s="296">
        <f t="shared" si="79"/>
        <v>11.441055</v>
      </c>
      <c r="AB1607" s="382">
        <v>11441055</v>
      </c>
      <c r="AC1607" s="305">
        <v>32280165</v>
      </c>
      <c r="AD1607" s="296">
        <f t="shared" si="236"/>
        <v>51.3</v>
      </c>
      <c r="AE1607" s="382">
        <v>51300000</v>
      </c>
      <c r="AF1607" s="376">
        <f t="shared" si="237"/>
        <v>0.4576422</v>
      </c>
      <c r="AG1607" s="378"/>
      <c r="AH1607" s="378"/>
      <c r="AI1607" s="379" t="s">
        <v>2741</v>
      </c>
      <c r="AJ1607" s="304"/>
    </row>
    <row r="1608" spans="1:36">
      <c r="A1608" s="383" t="s">
        <v>3974</v>
      </c>
      <c r="B1608" s="373">
        <f t="shared" si="151"/>
        <v>37.144753999999999</v>
      </c>
      <c r="C1608" s="375">
        <f t="shared" si="233"/>
        <v>1.4857901600000001</v>
      </c>
      <c r="D1608" s="294">
        <f t="shared" si="2"/>
        <v>1.4857901600000001</v>
      </c>
      <c r="E1608" s="296">
        <v>25</v>
      </c>
      <c r="F1608" s="296">
        <f t="shared" si="212"/>
        <v>37.144753999999999</v>
      </c>
      <c r="G1608" s="297">
        <f t="shared" si="4"/>
        <v>1</v>
      </c>
      <c r="H1608" s="296">
        <f t="shared" si="5"/>
        <v>0</v>
      </c>
      <c r="I1608" s="376">
        <f t="shared" si="234"/>
        <v>0</v>
      </c>
      <c r="J1608" s="305">
        <f t="shared" si="235"/>
        <v>37144754</v>
      </c>
      <c r="K1608" s="345">
        <v>2019</v>
      </c>
      <c r="L1608" s="300" t="s">
        <v>18</v>
      </c>
      <c r="M1608" s="345"/>
      <c r="N1608" s="345"/>
      <c r="O1608" s="345"/>
      <c r="P1608" s="345">
        <v>95</v>
      </c>
      <c r="Q1608" s="345">
        <v>80</v>
      </c>
      <c r="R1608" s="345">
        <f t="shared" si="238"/>
        <v>87.5</v>
      </c>
      <c r="S1608" s="345">
        <v>91</v>
      </c>
      <c r="T1608" s="345">
        <v>71</v>
      </c>
      <c r="U1608" s="345">
        <f t="shared" si="239"/>
        <v>20</v>
      </c>
      <c r="V1608" s="345">
        <f t="shared" si="240"/>
        <v>81</v>
      </c>
      <c r="W1608" s="345">
        <f t="shared" si="241"/>
        <v>6.5</v>
      </c>
      <c r="X1608" s="348" t="s">
        <v>1554</v>
      </c>
      <c r="Y1608" s="381" t="s">
        <v>1554</v>
      </c>
      <c r="Z1608" s="377" t="s">
        <v>1547</v>
      </c>
      <c r="AA1608" s="296">
        <f t="shared" si="79"/>
        <v>13.251238000000001</v>
      </c>
      <c r="AB1608" s="382">
        <v>13251238</v>
      </c>
      <c r="AC1608" s="305">
        <v>37144754</v>
      </c>
      <c r="AD1608" s="296">
        <f t="shared" si="236"/>
        <v>0</v>
      </c>
      <c r="AE1608" s="305">
        <v>0</v>
      </c>
      <c r="AF1608" s="376">
        <f t="shared" si="237"/>
        <v>0.53004952000000005</v>
      </c>
      <c r="AG1608" s="378"/>
      <c r="AH1608" s="378"/>
      <c r="AI1608" s="377" t="s">
        <v>1537</v>
      </c>
      <c r="AJ1608" s="304"/>
    </row>
    <row r="1609" spans="1:36">
      <c r="A1609" s="386" t="s">
        <v>4819</v>
      </c>
      <c r="B1609" s="373">
        <f t="shared" si="151"/>
        <v>8.5470450000000007</v>
      </c>
      <c r="C1609" s="375">
        <f t="shared" si="233"/>
        <v>0.34188180000000001</v>
      </c>
      <c r="D1609" s="294">
        <f t="shared" si="2"/>
        <v>0.34188180000000001</v>
      </c>
      <c r="E1609" s="296">
        <v>25</v>
      </c>
      <c r="F1609" s="296">
        <f t="shared" si="212"/>
        <v>8.5470450000000007</v>
      </c>
      <c r="G1609" s="297">
        <f t="shared" si="4"/>
        <v>1</v>
      </c>
      <c r="H1609" s="296">
        <f t="shared" si="5"/>
        <v>0</v>
      </c>
      <c r="I1609" s="376">
        <f t="shared" si="234"/>
        <v>0</v>
      </c>
      <c r="J1609" s="305">
        <f t="shared" si="235"/>
        <v>8547045</v>
      </c>
      <c r="K1609" s="345">
        <v>2019</v>
      </c>
      <c r="L1609" s="300" t="s">
        <v>18</v>
      </c>
      <c r="M1609" s="345"/>
      <c r="N1609" s="345"/>
      <c r="O1609" s="345"/>
      <c r="P1609" s="345">
        <v>19</v>
      </c>
      <c r="Q1609" s="345">
        <v>37</v>
      </c>
      <c r="R1609" s="345">
        <f t="shared" si="238"/>
        <v>28</v>
      </c>
      <c r="S1609" s="345">
        <v>30</v>
      </c>
      <c r="T1609" s="345">
        <v>47</v>
      </c>
      <c r="U1609" s="345">
        <f t="shared" si="239"/>
        <v>-17</v>
      </c>
      <c r="V1609" s="345">
        <f t="shared" si="240"/>
        <v>38.5</v>
      </c>
      <c r="W1609" s="345">
        <f t="shared" si="241"/>
        <v>-10.5</v>
      </c>
      <c r="X1609" s="304" t="s">
        <v>1636</v>
      </c>
      <c r="Y1609" s="377" t="s">
        <v>1947</v>
      </c>
      <c r="Z1609" s="377" t="s">
        <v>1547</v>
      </c>
      <c r="AA1609" s="296">
        <f t="shared" si="79"/>
        <v>4.4154030000000004</v>
      </c>
      <c r="AB1609" s="305">
        <v>4415403</v>
      </c>
      <c r="AC1609" s="305">
        <v>8547045</v>
      </c>
      <c r="AD1609" s="296">
        <f t="shared" si="236"/>
        <v>0</v>
      </c>
      <c r="AE1609" s="305">
        <v>0</v>
      </c>
      <c r="AF1609" s="376">
        <f t="shared" si="237"/>
        <v>0.17661612000000002</v>
      </c>
      <c r="AG1609" s="378"/>
      <c r="AH1609" s="378"/>
      <c r="AI1609" s="379" t="s">
        <v>4820</v>
      </c>
      <c r="AJ1609" s="304"/>
    </row>
    <row r="1610" spans="1:36">
      <c r="A1610" s="374" t="s">
        <v>4845</v>
      </c>
      <c r="B1610" s="373">
        <f t="shared" si="151"/>
        <v>6.9408050000000001</v>
      </c>
      <c r="C1610" s="375">
        <f t="shared" si="233"/>
        <v>0.2776322</v>
      </c>
      <c r="D1610" s="294">
        <f t="shared" si="2"/>
        <v>0.2776322</v>
      </c>
      <c r="E1610" s="296">
        <v>25</v>
      </c>
      <c r="F1610" s="296">
        <f t="shared" si="212"/>
        <v>5.9583149999999998</v>
      </c>
      <c r="G1610" s="297">
        <f t="shared" si="4"/>
        <v>0.85844725503741992</v>
      </c>
      <c r="H1610" s="296">
        <f t="shared" si="5"/>
        <v>0.98249000000000009</v>
      </c>
      <c r="I1610" s="376">
        <f t="shared" si="234"/>
        <v>0.14155274496258</v>
      </c>
      <c r="J1610" s="305">
        <f t="shared" si="235"/>
        <v>6940805</v>
      </c>
      <c r="K1610" s="345">
        <v>2019</v>
      </c>
      <c r="L1610" s="300" t="s">
        <v>18</v>
      </c>
      <c r="M1610" s="345"/>
      <c r="N1610" s="345"/>
      <c r="O1610" s="345"/>
      <c r="P1610" s="345">
        <v>45</v>
      </c>
      <c r="Q1610" s="345">
        <v>54</v>
      </c>
      <c r="R1610" s="345">
        <f t="shared" si="238"/>
        <v>49.5</v>
      </c>
      <c r="S1610" s="345">
        <v>42</v>
      </c>
      <c r="T1610" s="345">
        <v>53</v>
      </c>
      <c r="U1610" s="345">
        <f t="shared" si="239"/>
        <v>-11</v>
      </c>
      <c r="V1610" s="345">
        <f t="shared" si="240"/>
        <v>47.5</v>
      </c>
      <c r="W1610" s="345">
        <f t="shared" si="241"/>
        <v>2</v>
      </c>
      <c r="X1610" s="304" t="s">
        <v>1636</v>
      </c>
      <c r="Y1610" s="377" t="s">
        <v>4846</v>
      </c>
      <c r="Z1610" s="377" t="s">
        <v>1547</v>
      </c>
      <c r="AA1610" s="296">
        <f t="shared" si="79"/>
        <v>3.1315249999999999</v>
      </c>
      <c r="AB1610" s="305">
        <v>3131525</v>
      </c>
      <c r="AC1610" s="305">
        <v>5958315</v>
      </c>
      <c r="AD1610" s="296">
        <f t="shared" si="236"/>
        <v>0.98248999999999997</v>
      </c>
      <c r="AE1610" s="305">
        <v>982490</v>
      </c>
      <c r="AF1610" s="376">
        <f t="shared" si="237"/>
        <v>0.12526099999999998</v>
      </c>
      <c r="AG1610" s="378"/>
      <c r="AH1610" s="378"/>
      <c r="AI1610" s="377" t="s">
        <v>1537</v>
      </c>
      <c r="AJ1610" s="304"/>
    </row>
    <row r="1611" spans="1:36">
      <c r="A1611" s="380" t="s">
        <v>2123</v>
      </c>
      <c r="B1611" s="373">
        <f t="shared" si="151"/>
        <v>151.28665000000001</v>
      </c>
      <c r="C1611" s="375">
        <f t="shared" si="233"/>
        <v>5.8187173076923075</v>
      </c>
      <c r="D1611" s="294">
        <f t="shared" si="2"/>
        <v>5.8187173076923075</v>
      </c>
      <c r="E1611" s="296">
        <v>26</v>
      </c>
      <c r="F1611" s="296">
        <f t="shared" si="212"/>
        <v>73.286649999999995</v>
      </c>
      <c r="G1611" s="297">
        <f t="shared" si="4"/>
        <v>0.48442245234460535</v>
      </c>
      <c r="H1611" s="296">
        <f t="shared" si="5"/>
        <v>78</v>
      </c>
      <c r="I1611" s="376">
        <f t="shared" si="234"/>
        <v>0.51557754765539454</v>
      </c>
      <c r="J1611" s="305">
        <f t="shared" si="235"/>
        <v>151286650</v>
      </c>
      <c r="K1611" s="345">
        <v>2019</v>
      </c>
      <c r="L1611" s="300" t="s">
        <v>18</v>
      </c>
      <c r="M1611" s="345"/>
      <c r="N1611" s="345"/>
      <c r="O1611" s="345"/>
      <c r="P1611" s="345">
        <v>63</v>
      </c>
      <c r="Q1611" s="345">
        <v>56</v>
      </c>
      <c r="R1611" s="345">
        <f t="shared" si="238"/>
        <v>59.5</v>
      </c>
      <c r="S1611" s="345">
        <v>89</v>
      </c>
      <c r="T1611" s="345">
        <v>63</v>
      </c>
      <c r="U1611" s="345">
        <f t="shared" si="239"/>
        <v>26</v>
      </c>
      <c r="V1611" s="345">
        <f t="shared" si="240"/>
        <v>76</v>
      </c>
      <c r="W1611" s="345">
        <f t="shared" si="241"/>
        <v>-16.5</v>
      </c>
      <c r="X1611" s="348" t="s">
        <v>1554</v>
      </c>
      <c r="Y1611" s="381" t="s">
        <v>1554</v>
      </c>
      <c r="Z1611" s="377" t="s">
        <v>1547</v>
      </c>
      <c r="AA1611" s="296">
        <f t="shared" si="79"/>
        <v>17.01005</v>
      </c>
      <c r="AB1611" s="382">
        <v>17010050</v>
      </c>
      <c r="AC1611" s="305">
        <v>73286650</v>
      </c>
      <c r="AD1611" s="296">
        <f t="shared" si="236"/>
        <v>78</v>
      </c>
      <c r="AE1611" s="382">
        <v>78000000</v>
      </c>
      <c r="AF1611" s="376">
        <f t="shared" si="237"/>
        <v>0.65423269230769232</v>
      </c>
      <c r="AG1611" s="378"/>
      <c r="AH1611" s="378"/>
      <c r="AI1611" s="379" t="s">
        <v>2124</v>
      </c>
      <c r="AJ1611" s="304"/>
    </row>
    <row r="1612" spans="1:36">
      <c r="A1612" s="380" t="s">
        <v>4705</v>
      </c>
      <c r="B1612" s="373">
        <f t="shared" si="151"/>
        <v>13.400043</v>
      </c>
      <c r="C1612" s="375">
        <f t="shared" si="233"/>
        <v>0.51538626923076925</v>
      </c>
      <c r="D1612" s="294">
        <f t="shared" si="2"/>
        <v>0.51538626923076925</v>
      </c>
      <c r="E1612" s="296">
        <v>26</v>
      </c>
      <c r="F1612" s="296">
        <f t="shared" si="212"/>
        <v>9.2000430000000009</v>
      </c>
      <c r="G1612" s="297">
        <f t="shared" si="4"/>
        <v>0.68656816996781289</v>
      </c>
      <c r="H1612" s="296">
        <f t="shared" si="5"/>
        <v>4.2</v>
      </c>
      <c r="I1612" s="376">
        <f t="shared" si="234"/>
        <v>0.31343183003218722</v>
      </c>
      <c r="J1612" s="305">
        <f t="shared" si="235"/>
        <v>13400043</v>
      </c>
      <c r="K1612" s="345">
        <v>2019</v>
      </c>
      <c r="L1612" s="300" t="s">
        <v>18</v>
      </c>
      <c r="M1612" s="345"/>
      <c r="N1612" s="345"/>
      <c r="O1612" s="345"/>
      <c r="P1612" s="345">
        <v>61</v>
      </c>
      <c r="Q1612" s="316">
        <v>60</v>
      </c>
      <c r="R1612" s="345">
        <f t="shared" si="238"/>
        <v>60.5</v>
      </c>
      <c r="S1612" s="345">
        <v>80</v>
      </c>
      <c r="T1612" s="345">
        <v>51</v>
      </c>
      <c r="U1612" s="345">
        <f t="shared" si="239"/>
        <v>29</v>
      </c>
      <c r="V1612" s="345">
        <f t="shared" si="240"/>
        <v>65.5</v>
      </c>
      <c r="W1612" s="345">
        <f t="shared" si="241"/>
        <v>-5</v>
      </c>
      <c r="X1612" s="348" t="s">
        <v>1554</v>
      </c>
      <c r="Y1612" s="381" t="s">
        <v>1554</v>
      </c>
      <c r="Z1612" s="377" t="s">
        <v>1541</v>
      </c>
      <c r="AA1612" s="296">
        <f t="shared" si="79"/>
        <v>3.500454</v>
      </c>
      <c r="AB1612" s="382">
        <v>3500454</v>
      </c>
      <c r="AC1612" s="305">
        <v>9200043</v>
      </c>
      <c r="AD1612" s="296">
        <f t="shared" si="236"/>
        <v>4.2</v>
      </c>
      <c r="AE1612" s="382">
        <v>4200000</v>
      </c>
      <c r="AF1612" s="376">
        <f t="shared" si="237"/>
        <v>0.13463284615384616</v>
      </c>
      <c r="AG1612" s="378"/>
      <c r="AH1612" s="378"/>
      <c r="AI1612" s="379" t="s">
        <v>4706</v>
      </c>
      <c r="AJ1612" s="304"/>
    </row>
    <row r="1613" spans="1:36">
      <c r="A1613" s="380" t="s">
        <v>3861</v>
      </c>
      <c r="B1613" s="373">
        <f t="shared" si="151"/>
        <v>46.862774000000002</v>
      </c>
      <c r="C1613" s="375">
        <f t="shared" si="233"/>
        <v>1.615957724137931</v>
      </c>
      <c r="D1613" s="294">
        <f t="shared" si="2"/>
        <v>1.615957724137931</v>
      </c>
      <c r="E1613" s="296">
        <v>29</v>
      </c>
      <c r="F1613" s="296">
        <f t="shared" si="212"/>
        <v>39.835194000000001</v>
      </c>
      <c r="G1613" s="297">
        <f t="shared" si="4"/>
        <v>0.85003918035240511</v>
      </c>
      <c r="H1613" s="296">
        <f t="shared" si="5"/>
        <v>7.0275800000000004</v>
      </c>
      <c r="I1613" s="376">
        <f t="shared" si="234"/>
        <v>0.14996081964759492</v>
      </c>
      <c r="J1613" s="305">
        <f t="shared" si="235"/>
        <v>46862774</v>
      </c>
      <c r="K1613" s="345">
        <v>2019</v>
      </c>
      <c r="L1613" s="300" t="s">
        <v>18</v>
      </c>
      <c r="M1613" s="345"/>
      <c r="N1613" s="345"/>
      <c r="O1613" s="345"/>
      <c r="P1613" s="345">
        <v>22</v>
      </c>
      <c r="Q1613" s="316">
        <v>24</v>
      </c>
      <c r="R1613" s="345">
        <f t="shared" si="238"/>
        <v>23</v>
      </c>
      <c r="S1613" s="345">
        <v>78</v>
      </c>
      <c r="T1613" s="345">
        <v>34</v>
      </c>
      <c r="U1613" s="345">
        <f t="shared" si="239"/>
        <v>44</v>
      </c>
      <c r="V1613" s="345">
        <f t="shared" si="240"/>
        <v>56</v>
      </c>
      <c r="W1613" s="345">
        <f t="shared" si="241"/>
        <v>-33</v>
      </c>
      <c r="X1613" s="348" t="s">
        <v>1565</v>
      </c>
      <c r="Y1613" s="381" t="s">
        <v>1565</v>
      </c>
      <c r="Z1613" s="377" t="s">
        <v>1547</v>
      </c>
      <c r="AA1613" s="296">
        <f t="shared" si="79"/>
        <v>12.723781000000001</v>
      </c>
      <c r="AB1613" s="382">
        <v>12723781</v>
      </c>
      <c r="AC1613" s="305">
        <v>39835194</v>
      </c>
      <c r="AD1613" s="296">
        <f t="shared" si="236"/>
        <v>7.0275800000000004</v>
      </c>
      <c r="AE1613" s="382">
        <v>7027580</v>
      </c>
      <c r="AF1613" s="376">
        <f t="shared" si="237"/>
        <v>0.43875106896551724</v>
      </c>
      <c r="AG1613" s="378"/>
      <c r="AH1613" s="378"/>
      <c r="AI1613" s="379" t="s">
        <v>3862</v>
      </c>
      <c r="AJ1613" s="304"/>
    </row>
    <row r="1614" spans="1:36">
      <c r="A1614" s="380" t="s">
        <v>1906</v>
      </c>
      <c r="B1614" s="373">
        <f t="shared" si="151"/>
        <v>228.55259100000001</v>
      </c>
      <c r="C1614" s="375">
        <f t="shared" si="233"/>
        <v>7.6184196999999996</v>
      </c>
      <c r="D1614" s="294">
        <f t="shared" si="2"/>
        <v>7.6184196999999996</v>
      </c>
      <c r="E1614" s="296">
        <v>30</v>
      </c>
      <c r="F1614" s="296">
        <f t="shared" si="212"/>
        <v>74.152591000000001</v>
      </c>
      <c r="G1614" s="297">
        <f t="shared" si="4"/>
        <v>0.32444432450122607</v>
      </c>
      <c r="H1614" s="296">
        <f t="shared" si="5"/>
        <v>154.4</v>
      </c>
      <c r="I1614" s="376">
        <f t="shared" si="234"/>
        <v>0.67555567549877393</v>
      </c>
      <c r="J1614" s="305">
        <f t="shared" si="235"/>
        <v>228552591</v>
      </c>
      <c r="K1614" s="345">
        <v>2019</v>
      </c>
      <c r="L1614" s="300" t="s">
        <v>18</v>
      </c>
      <c r="M1614" s="345"/>
      <c r="N1614" s="345"/>
      <c r="O1614" s="345"/>
      <c r="P1614" s="345">
        <v>64</v>
      </c>
      <c r="Q1614" s="345">
        <v>53</v>
      </c>
      <c r="R1614" s="345">
        <f t="shared" si="238"/>
        <v>58.5</v>
      </c>
      <c r="S1614" s="345">
        <v>70</v>
      </c>
      <c r="T1614" s="345">
        <v>62</v>
      </c>
      <c r="U1614" s="345">
        <f t="shared" si="239"/>
        <v>8</v>
      </c>
      <c r="V1614" s="345">
        <f t="shared" si="240"/>
        <v>66</v>
      </c>
      <c r="W1614" s="345">
        <f t="shared" si="241"/>
        <v>-7.5</v>
      </c>
      <c r="X1614" s="348" t="s">
        <v>1432</v>
      </c>
      <c r="Y1614" s="381" t="s">
        <v>1432</v>
      </c>
      <c r="Z1614" s="377" t="s">
        <v>1557</v>
      </c>
      <c r="AA1614" s="296">
        <f t="shared" si="79"/>
        <v>20.269722999999999</v>
      </c>
      <c r="AB1614" s="382">
        <v>20269723</v>
      </c>
      <c r="AC1614" s="305">
        <v>74152591</v>
      </c>
      <c r="AD1614" s="296">
        <f t="shared" si="236"/>
        <v>154.4</v>
      </c>
      <c r="AE1614" s="382">
        <v>154400000</v>
      </c>
      <c r="AF1614" s="376">
        <f t="shared" si="237"/>
        <v>0.67565743333333328</v>
      </c>
      <c r="AG1614" s="378"/>
      <c r="AH1614" s="378"/>
      <c r="AI1614" s="379" t="s">
        <v>1907</v>
      </c>
      <c r="AJ1614" s="304"/>
    </row>
    <row r="1615" spans="1:36">
      <c r="A1615" s="380" t="s">
        <v>4375</v>
      </c>
      <c r="B1615" s="373">
        <f t="shared" si="151"/>
        <v>30.918725999999999</v>
      </c>
      <c r="C1615" s="375">
        <f t="shared" si="233"/>
        <v>1.0306242000000001</v>
      </c>
      <c r="D1615" s="294">
        <f t="shared" si="2"/>
        <v>1.0306242000000001</v>
      </c>
      <c r="E1615" s="296">
        <v>30</v>
      </c>
      <c r="F1615" s="296">
        <f t="shared" si="212"/>
        <v>7.7437940000000003</v>
      </c>
      <c r="G1615" s="297">
        <f t="shared" si="4"/>
        <v>0.25045643859970168</v>
      </c>
      <c r="H1615" s="296">
        <f t="shared" si="5"/>
        <v>23.174931999999998</v>
      </c>
      <c r="I1615" s="376">
        <f t="shared" si="234"/>
        <v>0.74954356140029832</v>
      </c>
      <c r="J1615" s="305">
        <f t="shared" si="235"/>
        <v>30918726</v>
      </c>
      <c r="K1615" s="345">
        <v>2019</v>
      </c>
      <c r="L1615" s="300" t="s">
        <v>18</v>
      </c>
      <c r="M1615" s="345"/>
      <c r="N1615" s="345"/>
      <c r="O1615" s="345"/>
      <c r="P1615" s="345">
        <v>36</v>
      </c>
      <c r="Q1615" s="316">
        <v>40</v>
      </c>
      <c r="R1615" s="345">
        <f t="shared" si="238"/>
        <v>38</v>
      </c>
      <c r="S1615" s="345">
        <v>81</v>
      </c>
      <c r="T1615" s="345">
        <v>64</v>
      </c>
      <c r="U1615" s="345">
        <f t="shared" si="239"/>
        <v>17</v>
      </c>
      <c r="V1615" s="345">
        <f t="shared" si="240"/>
        <v>72.5</v>
      </c>
      <c r="W1615" s="345">
        <f t="shared" si="241"/>
        <v>-34.5</v>
      </c>
      <c r="X1615" s="348" t="s">
        <v>1544</v>
      </c>
      <c r="Y1615" s="381" t="s">
        <v>1544</v>
      </c>
      <c r="Z1615" s="377" t="s">
        <v>1547</v>
      </c>
      <c r="AA1615" s="296">
        <f t="shared" si="79"/>
        <v>3.6006469999999999</v>
      </c>
      <c r="AB1615" s="382">
        <v>3600647</v>
      </c>
      <c r="AC1615" s="305">
        <v>7743794</v>
      </c>
      <c r="AD1615" s="296">
        <f t="shared" si="236"/>
        <v>23.174931999999998</v>
      </c>
      <c r="AE1615" s="382">
        <v>23174932</v>
      </c>
      <c r="AF1615" s="376">
        <f t="shared" si="237"/>
        <v>0.12002156666666666</v>
      </c>
      <c r="AG1615" s="378"/>
      <c r="AH1615" s="378"/>
      <c r="AI1615" s="379" t="s">
        <v>4376</v>
      </c>
      <c r="AJ1615" s="304"/>
    </row>
    <row r="1616" spans="1:36">
      <c r="A1616" s="380" t="s">
        <v>4635</v>
      </c>
      <c r="B1616" s="373">
        <f t="shared" si="151"/>
        <v>19.490159999999999</v>
      </c>
      <c r="C1616" s="375">
        <f t="shared" si="233"/>
        <v>0.64967200000000003</v>
      </c>
      <c r="D1616" s="294">
        <f t="shared" si="2"/>
        <v>0.64967200000000003</v>
      </c>
      <c r="E1616" s="296">
        <v>30</v>
      </c>
      <c r="F1616" s="296">
        <f t="shared" si="212"/>
        <v>19.490159999999999</v>
      </c>
      <c r="G1616" s="297">
        <f t="shared" si="4"/>
        <v>1</v>
      </c>
      <c r="H1616" s="296">
        <f t="shared" si="5"/>
        <v>0</v>
      </c>
      <c r="I1616" s="376">
        <f t="shared" si="234"/>
        <v>0</v>
      </c>
      <c r="J1616" s="305">
        <f t="shared" si="235"/>
        <v>19490160</v>
      </c>
      <c r="K1616" s="345">
        <v>2019</v>
      </c>
      <c r="L1616" s="300" t="s">
        <v>18</v>
      </c>
      <c r="M1616" s="345"/>
      <c r="N1616" s="345"/>
      <c r="O1616" s="345"/>
      <c r="P1616" s="345">
        <v>83</v>
      </c>
      <c r="Q1616" s="316">
        <v>75</v>
      </c>
      <c r="R1616" s="345">
        <f t="shared" si="238"/>
        <v>79</v>
      </c>
      <c r="S1616" s="345">
        <v>93</v>
      </c>
      <c r="T1616" s="345">
        <v>57</v>
      </c>
      <c r="U1616" s="345">
        <f t="shared" si="239"/>
        <v>36</v>
      </c>
      <c r="V1616" s="345">
        <f t="shared" si="240"/>
        <v>75</v>
      </c>
      <c r="W1616" s="345">
        <f t="shared" si="241"/>
        <v>4</v>
      </c>
      <c r="X1616" s="348" t="s">
        <v>1554</v>
      </c>
      <c r="Y1616" s="381" t="s">
        <v>1554</v>
      </c>
      <c r="Z1616" s="377" t="s">
        <v>1547</v>
      </c>
      <c r="AA1616" s="296">
        <f t="shared" si="79"/>
        <v>11.89049</v>
      </c>
      <c r="AB1616" s="382">
        <v>11890490</v>
      </c>
      <c r="AC1616" s="305">
        <v>19490160</v>
      </c>
      <c r="AD1616" s="296">
        <f t="shared" si="236"/>
        <v>0</v>
      </c>
      <c r="AE1616" s="305">
        <v>0</v>
      </c>
      <c r="AF1616" s="376">
        <f t="shared" si="237"/>
        <v>0.39634966666666666</v>
      </c>
      <c r="AG1616" s="378"/>
      <c r="AH1616" s="378"/>
      <c r="AI1616" s="377" t="s">
        <v>1537</v>
      </c>
      <c r="AJ1616" s="304"/>
    </row>
    <row r="1617" spans="1:36">
      <c r="A1617" s="374" t="s">
        <v>4916</v>
      </c>
      <c r="B1617" s="373">
        <f t="shared" si="151"/>
        <v>4.0464289999999998</v>
      </c>
      <c r="C1617" s="375">
        <f t="shared" si="233"/>
        <v>0.13488096666666666</v>
      </c>
      <c r="D1617" s="294">
        <f t="shared" si="2"/>
        <v>0.13488096666666666</v>
      </c>
      <c r="E1617" s="296">
        <v>30</v>
      </c>
      <c r="F1617" s="296">
        <f t="shared" si="212"/>
        <v>4.0464289999999998</v>
      </c>
      <c r="G1617" s="297">
        <f t="shared" si="4"/>
        <v>1</v>
      </c>
      <c r="H1617" s="296">
        <f t="shared" si="5"/>
        <v>0</v>
      </c>
      <c r="I1617" s="376">
        <f t="shared" si="234"/>
        <v>0</v>
      </c>
      <c r="J1617" s="305">
        <f t="shared" si="235"/>
        <v>4046429</v>
      </c>
      <c r="K1617" s="345">
        <v>2019</v>
      </c>
      <c r="L1617" s="300" t="s">
        <v>18</v>
      </c>
      <c r="M1617" s="345"/>
      <c r="N1617" s="345"/>
      <c r="O1617" s="345"/>
      <c r="P1617" s="345">
        <v>10</v>
      </c>
      <c r="Q1617" s="345">
        <v>19</v>
      </c>
      <c r="R1617" s="345">
        <f t="shared" si="238"/>
        <v>14.5</v>
      </c>
      <c r="S1617" s="345">
        <v>37</v>
      </c>
      <c r="T1617" s="345">
        <v>42</v>
      </c>
      <c r="U1617" s="345">
        <f t="shared" si="239"/>
        <v>-5</v>
      </c>
      <c r="V1617" s="345">
        <f t="shared" si="240"/>
        <v>39.5</v>
      </c>
      <c r="W1617" s="345">
        <f t="shared" si="241"/>
        <v>-25</v>
      </c>
      <c r="X1617" s="304" t="s">
        <v>1636</v>
      </c>
      <c r="Y1617" s="377" t="s">
        <v>4917</v>
      </c>
      <c r="Z1617" s="377" t="s">
        <v>1547</v>
      </c>
      <c r="AA1617" s="296">
        <f t="shared" si="79"/>
        <v>2.3753250000000001</v>
      </c>
      <c r="AB1617" s="305">
        <v>2375325</v>
      </c>
      <c r="AC1617" s="305">
        <v>4046429</v>
      </c>
      <c r="AD1617" s="296">
        <f t="shared" si="236"/>
        <v>0</v>
      </c>
      <c r="AE1617" s="305">
        <v>0</v>
      </c>
      <c r="AF1617" s="376">
        <f t="shared" si="237"/>
        <v>7.9177499999999998E-2</v>
      </c>
      <c r="AG1617" s="378"/>
      <c r="AH1617" s="378"/>
      <c r="AI1617" s="379" t="s">
        <v>4918</v>
      </c>
      <c r="AJ1617" s="304"/>
    </row>
    <row r="1618" spans="1:36">
      <c r="A1618" s="374" t="s">
        <v>3901</v>
      </c>
      <c r="B1618" s="373">
        <f t="shared" si="151"/>
        <v>48.429583999999998</v>
      </c>
      <c r="C1618" s="375">
        <f t="shared" si="233"/>
        <v>1.5622446451612904</v>
      </c>
      <c r="D1618" s="294">
        <f t="shared" si="2"/>
        <v>1.5622446451612904</v>
      </c>
      <c r="E1618" s="296">
        <v>31</v>
      </c>
      <c r="F1618" s="296">
        <f t="shared" si="212"/>
        <v>48.429583999999998</v>
      </c>
      <c r="G1618" s="297">
        <f t="shared" si="4"/>
        <v>1</v>
      </c>
      <c r="H1618" s="296">
        <f t="shared" si="5"/>
        <v>0</v>
      </c>
      <c r="I1618" s="376">
        <f t="shared" si="234"/>
        <v>0</v>
      </c>
      <c r="J1618" s="305">
        <f t="shared" si="235"/>
        <v>48429584</v>
      </c>
      <c r="K1618" s="345">
        <v>2019</v>
      </c>
      <c r="L1618" s="300" t="s">
        <v>18</v>
      </c>
      <c r="M1618" s="345"/>
      <c r="N1618" s="345"/>
      <c r="O1618" s="345"/>
      <c r="P1618" s="345">
        <v>69</v>
      </c>
      <c r="Q1618" s="345">
        <v>60</v>
      </c>
      <c r="R1618" s="345">
        <f t="shared" si="238"/>
        <v>64.5</v>
      </c>
      <c r="S1618" s="345">
        <v>50</v>
      </c>
      <c r="T1618" s="345">
        <v>57</v>
      </c>
      <c r="U1618" s="345">
        <f t="shared" si="239"/>
        <v>-7</v>
      </c>
      <c r="V1618" s="345">
        <f t="shared" si="240"/>
        <v>53.5</v>
      </c>
      <c r="W1618" s="345">
        <f t="shared" si="241"/>
        <v>11</v>
      </c>
      <c r="X1618" s="319" t="s">
        <v>2480</v>
      </c>
      <c r="Y1618" s="377" t="s">
        <v>2651</v>
      </c>
      <c r="Z1618" s="377" t="s">
        <v>1547</v>
      </c>
      <c r="AA1618" s="296">
        <f t="shared" si="79"/>
        <v>14.247757999999999</v>
      </c>
      <c r="AB1618" s="305">
        <v>14247758</v>
      </c>
      <c r="AC1618" s="305">
        <v>48429584</v>
      </c>
      <c r="AD1618" s="296">
        <f t="shared" si="236"/>
        <v>0</v>
      </c>
      <c r="AE1618" s="305">
        <v>0</v>
      </c>
      <c r="AF1618" s="376">
        <f t="shared" si="237"/>
        <v>0.45960509677419353</v>
      </c>
      <c r="AG1618" s="378"/>
      <c r="AH1618" s="378"/>
      <c r="AI1618" s="377" t="s">
        <v>1537</v>
      </c>
      <c r="AJ1618" s="304"/>
    </row>
    <row r="1619" spans="1:36">
      <c r="A1619" s="383" t="s">
        <v>4684</v>
      </c>
      <c r="B1619" s="373">
        <f t="shared" si="151"/>
        <v>18.338062999999998</v>
      </c>
      <c r="C1619" s="375">
        <f t="shared" si="233"/>
        <v>0.57306446874999994</v>
      </c>
      <c r="D1619" s="294">
        <f t="shared" si="2"/>
        <v>0.57306446874999994</v>
      </c>
      <c r="E1619" s="296">
        <v>32</v>
      </c>
      <c r="F1619" s="296">
        <f t="shared" si="212"/>
        <v>18.109144000000001</v>
      </c>
      <c r="G1619" s="297">
        <f t="shared" si="4"/>
        <v>0.9875167295477173</v>
      </c>
      <c r="H1619" s="296">
        <f t="shared" si="5"/>
        <v>0.22891899999999996</v>
      </c>
      <c r="I1619" s="376">
        <f t="shared" si="234"/>
        <v>1.2483270452282773E-2</v>
      </c>
      <c r="J1619" s="305">
        <f t="shared" si="235"/>
        <v>18338063</v>
      </c>
      <c r="K1619" s="345">
        <v>2019</v>
      </c>
      <c r="L1619" s="300" t="s">
        <v>18</v>
      </c>
      <c r="M1619" s="345"/>
      <c r="N1619" s="345"/>
      <c r="O1619" s="345"/>
      <c r="P1619" s="345">
        <v>66</v>
      </c>
      <c r="Q1619" s="345">
        <v>65</v>
      </c>
      <c r="R1619" s="345">
        <f t="shared" si="238"/>
        <v>65.5</v>
      </c>
      <c r="S1619" s="345">
        <v>83</v>
      </c>
      <c r="T1619" s="345">
        <v>63</v>
      </c>
      <c r="U1619" s="345">
        <f t="shared" si="239"/>
        <v>20</v>
      </c>
      <c r="V1619" s="345">
        <f t="shared" si="240"/>
        <v>73</v>
      </c>
      <c r="W1619" s="345">
        <f t="shared" si="241"/>
        <v>-7.5</v>
      </c>
      <c r="X1619" s="319" t="s">
        <v>1688</v>
      </c>
      <c r="Y1619" s="377" t="s">
        <v>3499</v>
      </c>
      <c r="Z1619" s="377" t="s">
        <v>1536</v>
      </c>
      <c r="AA1619" s="296">
        <f t="shared" si="79"/>
        <v>0.31915700000000002</v>
      </c>
      <c r="AB1619" s="382">
        <v>319157</v>
      </c>
      <c r="AC1619" s="382">
        <v>18109144</v>
      </c>
      <c r="AD1619" s="296">
        <f t="shared" si="236"/>
        <v>0.22891900000000001</v>
      </c>
      <c r="AE1619" s="382">
        <v>228919</v>
      </c>
      <c r="AF1619" s="376">
        <f t="shared" si="237"/>
        <v>9.9736562500000008E-3</v>
      </c>
      <c r="AG1619" s="378"/>
      <c r="AH1619" s="378"/>
      <c r="AI1619" s="377" t="s">
        <v>1537</v>
      </c>
      <c r="AJ1619" s="304"/>
    </row>
    <row r="1620" spans="1:36">
      <c r="A1620" s="380" t="s">
        <v>4594</v>
      </c>
      <c r="B1620" s="373">
        <f t="shared" si="151"/>
        <v>23.406746999999999</v>
      </c>
      <c r="C1620" s="375">
        <f t="shared" si="233"/>
        <v>0.70929536363636358</v>
      </c>
      <c r="D1620" s="294">
        <f t="shared" si="2"/>
        <v>0.70929536363636358</v>
      </c>
      <c r="E1620" s="296">
        <v>33</v>
      </c>
      <c r="F1620" s="296">
        <f t="shared" si="212"/>
        <v>20.676746999999999</v>
      </c>
      <c r="G1620" s="297">
        <f t="shared" si="4"/>
        <v>0.88336696252580504</v>
      </c>
      <c r="H1620" s="296">
        <f t="shared" si="5"/>
        <v>2.73</v>
      </c>
      <c r="I1620" s="376">
        <f t="shared" si="234"/>
        <v>0.11663303747419494</v>
      </c>
      <c r="J1620" s="305">
        <f t="shared" si="235"/>
        <v>23406747</v>
      </c>
      <c r="K1620" s="345">
        <v>2019</v>
      </c>
      <c r="L1620" s="300" t="s">
        <v>18</v>
      </c>
      <c r="M1620" s="345"/>
      <c r="N1620" s="345"/>
      <c r="O1620" s="345"/>
      <c r="P1620" s="345">
        <v>50</v>
      </c>
      <c r="Q1620" s="316">
        <v>51</v>
      </c>
      <c r="R1620" s="345">
        <f t="shared" si="238"/>
        <v>50.5</v>
      </c>
      <c r="S1620" s="345">
        <v>91</v>
      </c>
      <c r="T1620" s="345">
        <v>62</v>
      </c>
      <c r="U1620" s="345">
        <f t="shared" si="239"/>
        <v>29</v>
      </c>
      <c r="V1620" s="345">
        <f t="shared" si="240"/>
        <v>76.5</v>
      </c>
      <c r="W1620" s="345">
        <f t="shared" si="241"/>
        <v>-26</v>
      </c>
      <c r="X1620" s="319" t="s">
        <v>1534</v>
      </c>
      <c r="Y1620" s="377" t="s">
        <v>1540</v>
      </c>
      <c r="Z1620" s="377" t="s">
        <v>1547</v>
      </c>
      <c r="AA1620" s="296">
        <f t="shared" si="79"/>
        <v>9.2612679999999994</v>
      </c>
      <c r="AB1620" s="382">
        <v>9261268</v>
      </c>
      <c r="AC1620" s="305">
        <v>20676747</v>
      </c>
      <c r="AD1620" s="296">
        <f t="shared" si="236"/>
        <v>2.73</v>
      </c>
      <c r="AE1620" s="382">
        <v>2730000</v>
      </c>
      <c r="AF1620" s="376">
        <f t="shared" si="237"/>
        <v>0.28064448484848481</v>
      </c>
      <c r="AG1620" s="378"/>
      <c r="AH1620" s="378"/>
      <c r="AI1620" s="379" t="s">
        <v>4595</v>
      </c>
      <c r="AJ1620" s="304"/>
    </row>
    <row r="1621" spans="1:36">
      <c r="A1621" s="374" t="s">
        <v>2802</v>
      </c>
      <c r="B1621" s="373">
        <f t="shared" si="151"/>
        <v>121.039886</v>
      </c>
      <c r="C1621" s="375">
        <f t="shared" si="233"/>
        <v>3.2277302933333334</v>
      </c>
      <c r="D1621" s="294">
        <f t="shared" si="2"/>
        <v>3.2277302933333334</v>
      </c>
      <c r="E1621" s="296">
        <v>37.5</v>
      </c>
      <c r="F1621" s="296">
        <f t="shared" si="212"/>
        <v>107.83988600000001</v>
      </c>
      <c r="G1621" s="297">
        <f t="shared" si="4"/>
        <v>0.89094503938974312</v>
      </c>
      <c r="H1621" s="296">
        <f t="shared" si="5"/>
        <v>13.2</v>
      </c>
      <c r="I1621" s="376">
        <f t="shared" si="234"/>
        <v>0.10905496061025702</v>
      </c>
      <c r="J1621" s="305">
        <f t="shared" si="235"/>
        <v>121039886</v>
      </c>
      <c r="K1621" s="345">
        <v>2019</v>
      </c>
      <c r="L1621" s="300" t="s">
        <v>18</v>
      </c>
      <c r="M1621" s="345"/>
      <c r="N1621" s="345"/>
      <c r="O1621" s="345"/>
      <c r="P1621" s="345">
        <v>40</v>
      </c>
      <c r="Q1621" s="345">
        <v>46</v>
      </c>
      <c r="R1621" s="345">
        <f t="shared" si="238"/>
        <v>43</v>
      </c>
      <c r="S1621" s="345">
        <v>85</v>
      </c>
      <c r="T1621" s="345">
        <v>53</v>
      </c>
      <c r="U1621" s="345">
        <f t="shared" si="239"/>
        <v>32</v>
      </c>
      <c r="V1621" s="345">
        <f t="shared" si="240"/>
        <v>69</v>
      </c>
      <c r="W1621" s="345">
        <f t="shared" si="241"/>
        <v>-26</v>
      </c>
      <c r="X1621" s="319" t="s">
        <v>1565</v>
      </c>
      <c r="Y1621" s="377" t="s">
        <v>2803</v>
      </c>
      <c r="Z1621" s="304" t="s">
        <v>1574</v>
      </c>
      <c r="AA1621" s="296">
        <f t="shared" si="79"/>
        <v>20.355</v>
      </c>
      <c r="AB1621" s="305">
        <v>20355000</v>
      </c>
      <c r="AC1621" s="305">
        <v>107839886</v>
      </c>
      <c r="AD1621" s="296">
        <f t="shared" si="236"/>
        <v>13.2</v>
      </c>
      <c r="AE1621" s="305">
        <v>13200000</v>
      </c>
      <c r="AF1621" s="376">
        <f t="shared" si="237"/>
        <v>0.54280000000000006</v>
      </c>
      <c r="AG1621" s="378"/>
      <c r="AH1621" s="378"/>
      <c r="AI1621" s="381" t="s">
        <v>2804</v>
      </c>
      <c r="AJ1621" s="304"/>
    </row>
    <row r="1622" spans="1:36">
      <c r="A1622" s="380" t="s">
        <v>2254</v>
      </c>
      <c r="B1622" s="373">
        <f t="shared" si="151"/>
        <v>185.07737299999999</v>
      </c>
      <c r="C1622" s="375">
        <f t="shared" si="233"/>
        <v>4.870457184210526</v>
      </c>
      <c r="D1622" s="294">
        <f t="shared" si="2"/>
        <v>4.870457184210526</v>
      </c>
      <c r="E1622" s="296">
        <v>38</v>
      </c>
      <c r="F1622" s="296">
        <f t="shared" si="212"/>
        <v>96.477373</v>
      </c>
      <c r="G1622" s="297">
        <f t="shared" si="4"/>
        <v>0.52128129676878443</v>
      </c>
      <c r="H1622" s="296">
        <f t="shared" si="5"/>
        <v>88.6</v>
      </c>
      <c r="I1622" s="376">
        <f t="shared" si="234"/>
        <v>0.47871870323121563</v>
      </c>
      <c r="J1622" s="305">
        <f t="shared" si="235"/>
        <v>185077373</v>
      </c>
      <c r="K1622" s="345">
        <v>2019</v>
      </c>
      <c r="L1622" s="300" t="s">
        <v>18</v>
      </c>
      <c r="M1622" s="345"/>
      <c r="N1622" s="345"/>
      <c r="O1622" s="345"/>
      <c r="P1622" s="345">
        <v>43</v>
      </c>
      <c r="Q1622" s="345">
        <v>46</v>
      </c>
      <c r="R1622" s="345">
        <f t="shared" si="238"/>
        <v>44.5</v>
      </c>
      <c r="S1622" s="345">
        <v>69</v>
      </c>
      <c r="T1622" s="345">
        <v>43</v>
      </c>
      <c r="U1622" s="345">
        <f t="shared" si="239"/>
        <v>26</v>
      </c>
      <c r="V1622" s="345">
        <f t="shared" si="240"/>
        <v>56</v>
      </c>
      <c r="W1622" s="345">
        <f t="shared" si="241"/>
        <v>-11.5</v>
      </c>
      <c r="X1622" s="348" t="s">
        <v>1608</v>
      </c>
      <c r="Y1622" s="381" t="s">
        <v>1608</v>
      </c>
      <c r="Z1622" s="304" t="s">
        <v>1574</v>
      </c>
      <c r="AA1622" s="296">
        <f t="shared" si="79"/>
        <v>30.300007000000001</v>
      </c>
      <c r="AB1622" s="382">
        <v>30300007</v>
      </c>
      <c r="AC1622" s="305">
        <v>96477373</v>
      </c>
      <c r="AD1622" s="296">
        <f t="shared" si="236"/>
        <v>88.6</v>
      </c>
      <c r="AE1622" s="382">
        <v>88600000</v>
      </c>
      <c r="AF1622" s="376">
        <f t="shared" si="237"/>
        <v>0.79736860526315789</v>
      </c>
      <c r="AG1622" s="378"/>
      <c r="AH1622" s="378"/>
      <c r="AI1622" s="379" t="s">
        <v>2255</v>
      </c>
      <c r="AJ1622" s="304"/>
    </row>
    <row r="1623" spans="1:36">
      <c r="A1623" s="380" t="s">
        <v>4772</v>
      </c>
      <c r="B1623" s="373">
        <f t="shared" si="151"/>
        <v>15.880032</v>
      </c>
      <c r="C1623" s="375">
        <f t="shared" si="233"/>
        <v>0.4178955789473684</v>
      </c>
      <c r="D1623" s="294">
        <f t="shared" si="2"/>
        <v>0.4178955789473684</v>
      </c>
      <c r="E1623" s="296">
        <v>38</v>
      </c>
      <c r="F1623" s="296">
        <f t="shared" si="212"/>
        <v>12.180032000000001</v>
      </c>
      <c r="G1623" s="297">
        <f t="shared" si="4"/>
        <v>0.76700298840707626</v>
      </c>
      <c r="H1623" s="296">
        <f t="shared" si="5"/>
        <v>3.7</v>
      </c>
      <c r="I1623" s="376">
        <f t="shared" si="234"/>
        <v>0.23299701159292374</v>
      </c>
      <c r="J1623" s="305">
        <f t="shared" si="235"/>
        <v>15880032</v>
      </c>
      <c r="K1623" s="345">
        <v>2019</v>
      </c>
      <c r="L1623" s="300" t="s">
        <v>18</v>
      </c>
      <c r="M1623" s="345"/>
      <c r="N1623" s="345"/>
      <c r="O1623" s="345"/>
      <c r="P1623" s="345">
        <v>22</v>
      </c>
      <c r="Q1623" s="316">
        <v>35</v>
      </c>
      <c r="R1623" s="345">
        <f t="shared" si="238"/>
        <v>28.5</v>
      </c>
      <c r="S1623" s="345">
        <v>69</v>
      </c>
      <c r="T1623" s="345">
        <v>39</v>
      </c>
      <c r="U1623" s="345">
        <f t="shared" si="239"/>
        <v>30</v>
      </c>
      <c r="V1623" s="345">
        <f t="shared" si="240"/>
        <v>54</v>
      </c>
      <c r="W1623" s="345">
        <f t="shared" si="241"/>
        <v>-25.5</v>
      </c>
      <c r="X1623" s="348" t="s">
        <v>1554</v>
      </c>
      <c r="Y1623" s="381" t="s">
        <v>1554</v>
      </c>
      <c r="Z1623" s="377" t="s">
        <v>1541</v>
      </c>
      <c r="AA1623" s="296">
        <f t="shared" si="79"/>
        <v>5.5274099999999997</v>
      </c>
      <c r="AB1623" s="382">
        <v>5527410</v>
      </c>
      <c r="AC1623" s="305">
        <v>12180032</v>
      </c>
      <c r="AD1623" s="296">
        <f t="shared" si="236"/>
        <v>3.7</v>
      </c>
      <c r="AE1623" s="382">
        <v>3700000</v>
      </c>
      <c r="AF1623" s="376">
        <f t="shared" si="237"/>
        <v>0.14545815789473684</v>
      </c>
      <c r="AG1623" s="378"/>
      <c r="AH1623" s="378"/>
      <c r="AI1623" s="379" t="s">
        <v>4773</v>
      </c>
      <c r="AJ1623" s="304"/>
    </row>
    <row r="1624" spans="1:36">
      <c r="A1624" s="380" t="s">
        <v>2252</v>
      </c>
      <c r="B1624" s="373">
        <f t="shared" si="151"/>
        <v>195.17929899999999</v>
      </c>
      <c r="C1624" s="375">
        <f t="shared" si="233"/>
        <v>4.8794824749999997</v>
      </c>
      <c r="D1624" s="294">
        <f t="shared" si="2"/>
        <v>4.8794824749999997</v>
      </c>
      <c r="E1624" s="296">
        <v>40</v>
      </c>
      <c r="F1624" s="296">
        <f t="shared" si="212"/>
        <v>96.368160000000003</v>
      </c>
      <c r="G1624" s="297">
        <f t="shared" si="4"/>
        <v>0.49374170567135817</v>
      </c>
      <c r="H1624" s="296">
        <f t="shared" si="5"/>
        <v>98.811138999999997</v>
      </c>
      <c r="I1624" s="376">
        <f t="shared" si="234"/>
        <v>0.50625829432864189</v>
      </c>
      <c r="J1624" s="305">
        <f t="shared" si="235"/>
        <v>195179299</v>
      </c>
      <c r="K1624" s="345">
        <v>2019</v>
      </c>
      <c r="L1624" s="300" t="s">
        <v>18</v>
      </c>
      <c r="M1624" s="345"/>
      <c r="N1624" s="345"/>
      <c r="O1624" s="345"/>
      <c r="P1624" s="345">
        <v>89</v>
      </c>
      <c r="Q1624" s="345">
        <v>69</v>
      </c>
      <c r="R1624" s="345">
        <f t="shared" si="238"/>
        <v>79</v>
      </c>
      <c r="S1624" s="345">
        <v>88</v>
      </c>
      <c r="T1624" s="345">
        <v>74</v>
      </c>
      <c r="U1624" s="345">
        <f t="shared" si="239"/>
        <v>14</v>
      </c>
      <c r="V1624" s="345">
        <f t="shared" si="240"/>
        <v>81</v>
      </c>
      <c r="W1624" s="345">
        <f t="shared" si="241"/>
        <v>-2</v>
      </c>
      <c r="X1624" s="348" t="s">
        <v>1554</v>
      </c>
      <c r="Y1624" s="381" t="s">
        <v>1554</v>
      </c>
      <c r="Z1624" s="377" t="s">
        <v>1536</v>
      </c>
      <c r="AA1624" s="296">
        <f t="shared" si="79"/>
        <v>25.725722000000001</v>
      </c>
      <c r="AB1624" s="382">
        <v>25725722</v>
      </c>
      <c r="AC1624" s="305">
        <v>96368160</v>
      </c>
      <c r="AD1624" s="296">
        <f t="shared" si="236"/>
        <v>98.811138999999997</v>
      </c>
      <c r="AE1624" s="382">
        <v>98811139</v>
      </c>
      <c r="AF1624" s="376">
        <f t="shared" si="237"/>
        <v>0.64314305000000005</v>
      </c>
      <c r="AG1624" s="378"/>
      <c r="AH1624" s="378"/>
      <c r="AI1624" s="379" t="s">
        <v>2253</v>
      </c>
      <c r="AJ1624" s="304"/>
    </row>
    <row r="1625" spans="1:36">
      <c r="A1625" s="380" t="s">
        <v>2747</v>
      </c>
      <c r="B1625" s="373">
        <f t="shared" si="151"/>
        <v>133.365452</v>
      </c>
      <c r="C1625" s="375">
        <f t="shared" si="233"/>
        <v>3.3341362999999999</v>
      </c>
      <c r="D1625" s="294">
        <f t="shared" si="2"/>
        <v>3.3341362999999999</v>
      </c>
      <c r="E1625" s="296">
        <v>40</v>
      </c>
      <c r="F1625" s="296">
        <f t="shared" si="212"/>
        <v>69.030435999999995</v>
      </c>
      <c r="G1625" s="297">
        <f t="shared" si="4"/>
        <v>0.5176035844725364</v>
      </c>
      <c r="H1625" s="296">
        <f t="shared" si="5"/>
        <v>64.33501600000001</v>
      </c>
      <c r="I1625" s="376">
        <f t="shared" si="234"/>
        <v>0.4823964155274636</v>
      </c>
      <c r="J1625" s="305">
        <f t="shared" si="235"/>
        <v>133365452</v>
      </c>
      <c r="K1625" s="345">
        <v>2019</v>
      </c>
      <c r="L1625" s="300" t="s">
        <v>18</v>
      </c>
      <c r="M1625" s="345"/>
      <c r="N1625" s="345"/>
      <c r="O1625" s="345"/>
      <c r="P1625" s="345">
        <v>39</v>
      </c>
      <c r="Q1625" s="345">
        <v>45</v>
      </c>
      <c r="R1625" s="345">
        <f t="shared" si="238"/>
        <v>42</v>
      </c>
      <c r="S1625" s="345">
        <v>93</v>
      </c>
      <c r="T1625" s="345">
        <v>66</v>
      </c>
      <c r="U1625" s="345">
        <f t="shared" si="239"/>
        <v>27</v>
      </c>
      <c r="V1625" s="345">
        <f t="shared" si="240"/>
        <v>79.5</v>
      </c>
      <c r="W1625" s="345">
        <f t="shared" si="241"/>
        <v>-37.5</v>
      </c>
      <c r="X1625" s="319" t="s">
        <v>1534</v>
      </c>
      <c r="Y1625" s="377" t="s">
        <v>1540</v>
      </c>
      <c r="Z1625" s="377" t="s">
        <v>1557</v>
      </c>
      <c r="AA1625" s="296">
        <f t="shared" si="79"/>
        <v>21.380987000000001</v>
      </c>
      <c r="AB1625" s="382">
        <v>21380987</v>
      </c>
      <c r="AC1625" s="305">
        <v>69030436</v>
      </c>
      <c r="AD1625" s="296">
        <f t="shared" si="236"/>
        <v>64.335015999999996</v>
      </c>
      <c r="AE1625" s="382">
        <v>64335016</v>
      </c>
      <c r="AF1625" s="376">
        <f t="shared" si="237"/>
        <v>0.534524675</v>
      </c>
      <c r="AG1625" s="378"/>
      <c r="AH1625" s="378"/>
      <c r="AI1625" s="379" t="s">
        <v>2748</v>
      </c>
      <c r="AJ1625" s="304"/>
    </row>
    <row r="1626" spans="1:36">
      <c r="A1626" s="380" t="s">
        <v>495</v>
      </c>
      <c r="B1626" s="373">
        <f t="shared" si="151"/>
        <v>108.228053</v>
      </c>
      <c r="C1626" s="375">
        <f t="shared" si="233"/>
        <v>2.7057013250000002</v>
      </c>
      <c r="D1626" s="294">
        <f t="shared" si="2"/>
        <v>2.7057013250000002</v>
      </c>
      <c r="E1626" s="296">
        <v>40</v>
      </c>
      <c r="F1626" s="296">
        <f t="shared" si="212"/>
        <v>47.628053000000001</v>
      </c>
      <c r="G1626" s="297">
        <f t="shared" si="4"/>
        <v>0.44007123550490185</v>
      </c>
      <c r="H1626" s="296">
        <f t="shared" si="5"/>
        <v>60.599999999999994</v>
      </c>
      <c r="I1626" s="376">
        <f t="shared" si="234"/>
        <v>0.5599287644950981</v>
      </c>
      <c r="J1626" s="305">
        <f t="shared" si="235"/>
        <v>108228053</v>
      </c>
      <c r="K1626" s="345">
        <v>2019</v>
      </c>
      <c r="L1626" s="300" t="s">
        <v>18</v>
      </c>
      <c r="M1626" s="345"/>
      <c r="N1626" s="345"/>
      <c r="O1626" s="345"/>
      <c r="P1626" s="345">
        <v>97</v>
      </c>
      <c r="Q1626" s="345">
        <v>82</v>
      </c>
      <c r="R1626" s="345">
        <f t="shared" si="238"/>
        <v>89.5</v>
      </c>
      <c r="S1626" s="345">
        <v>92</v>
      </c>
      <c r="T1626" s="345">
        <v>69</v>
      </c>
      <c r="U1626" s="345">
        <f t="shared" si="239"/>
        <v>23</v>
      </c>
      <c r="V1626" s="345">
        <f t="shared" si="240"/>
        <v>80.5</v>
      </c>
      <c r="W1626" s="345">
        <f t="shared" si="241"/>
        <v>9</v>
      </c>
      <c r="X1626" s="348" t="s">
        <v>1554</v>
      </c>
      <c r="Y1626" s="381" t="s">
        <v>1554</v>
      </c>
      <c r="Z1626" s="377" t="s">
        <v>1547</v>
      </c>
      <c r="AA1626" s="296">
        <f t="shared" si="79"/>
        <v>26.769548</v>
      </c>
      <c r="AB1626" s="382">
        <v>26769548</v>
      </c>
      <c r="AC1626" s="305">
        <v>47628053</v>
      </c>
      <c r="AD1626" s="296">
        <f t="shared" si="236"/>
        <v>60.6</v>
      </c>
      <c r="AE1626" s="382">
        <v>60600000</v>
      </c>
      <c r="AF1626" s="376">
        <f t="shared" si="237"/>
        <v>0.66923869999999996</v>
      </c>
      <c r="AG1626" s="378"/>
      <c r="AH1626" s="378"/>
      <c r="AI1626" s="379" t="s">
        <v>3086</v>
      </c>
      <c r="AJ1626" s="304"/>
    </row>
    <row r="1627" spans="1:36">
      <c r="A1627" s="380" t="s">
        <v>4092</v>
      </c>
      <c r="B1627" s="373">
        <f t="shared" si="151"/>
        <v>53.459009000000002</v>
      </c>
      <c r="C1627" s="375">
        <f t="shared" si="233"/>
        <v>1.336475225</v>
      </c>
      <c r="D1627" s="294">
        <f t="shared" si="2"/>
        <v>1.336475225</v>
      </c>
      <c r="E1627" s="296">
        <v>40</v>
      </c>
      <c r="F1627" s="296">
        <f t="shared" si="212"/>
        <v>30.316271</v>
      </c>
      <c r="G1627" s="297">
        <f t="shared" si="4"/>
        <v>0.56709377085534829</v>
      </c>
      <c r="H1627" s="296">
        <f t="shared" si="5"/>
        <v>23.142738000000001</v>
      </c>
      <c r="I1627" s="376">
        <f t="shared" si="234"/>
        <v>0.43290622914465177</v>
      </c>
      <c r="J1627" s="305">
        <f t="shared" si="235"/>
        <v>53459009</v>
      </c>
      <c r="K1627" s="345">
        <v>2019</v>
      </c>
      <c r="L1627" s="300" t="s">
        <v>18</v>
      </c>
      <c r="M1627" s="345"/>
      <c r="N1627" s="345"/>
      <c r="O1627" s="345"/>
      <c r="P1627" s="345">
        <v>81</v>
      </c>
      <c r="Q1627" s="316">
        <v>67</v>
      </c>
      <c r="R1627" s="345">
        <f t="shared" si="238"/>
        <v>74</v>
      </c>
      <c r="S1627" s="345">
        <v>75</v>
      </c>
      <c r="T1627" s="345">
        <v>67</v>
      </c>
      <c r="U1627" s="345">
        <f t="shared" si="239"/>
        <v>8</v>
      </c>
      <c r="V1627" s="345">
        <f t="shared" si="240"/>
        <v>71</v>
      </c>
      <c r="W1627" s="345">
        <f t="shared" si="241"/>
        <v>3</v>
      </c>
      <c r="X1627" s="319" t="s">
        <v>1910</v>
      </c>
      <c r="Y1627" s="377" t="s">
        <v>1911</v>
      </c>
      <c r="Z1627" s="377" t="s">
        <v>1547</v>
      </c>
      <c r="AA1627" s="296">
        <f t="shared" si="79"/>
        <v>9.7400640000000003</v>
      </c>
      <c r="AB1627" s="382">
        <v>9740064</v>
      </c>
      <c r="AC1627" s="305">
        <v>30316271</v>
      </c>
      <c r="AD1627" s="296">
        <f t="shared" si="236"/>
        <v>23.142738000000001</v>
      </c>
      <c r="AE1627" s="382">
        <v>23142738</v>
      </c>
      <c r="AF1627" s="376">
        <f t="shared" si="237"/>
        <v>0.24350160000000001</v>
      </c>
      <c r="AG1627" s="378"/>
      <c r="AH1627" s="378"/>
      <c r="AI1627" s="379" t="s">
        <v>4093</v>
      </c>
      <c r="AJ1627" s="304"/>
    </row>
    <row r="1628" spans="1:36">
      <c r="A1628" s="383" t="s">
        <v>4303</v>
      </c>
      <c r="B1628" s="373">
        <f t="shared" si="151"/>
        <v>43.948715999999997</v>
      </c>
      <c r="C1628" s="375">
        <f t="shared" si="233"/>
        <v>1.0987179</v>
      </c>
      <c r="D1628" s="294">
        <f t="shared" si="2"/>
        <v>1.0987179</v>
      </c>
      <c r="E1628" s="296">
        <v>40</v>
      </c>
      <c r="F1628" s="296">
        <f t="shared" si="212"/>
        <v>37.604999999999997</v>
      </c>
      <c r="G1628" s="297">
        <f t="shared" si="4"/>
        <v>0.85565639733365584</v>
      </c>
      <c r="H1628" s="296">
        <f t="shared" si="5"/>
        <v>6.3437159999999997</v>
      </c>
      <c r="I1628" s="376">
        <f t="shared" si="234"/>
        <v>0.14434360266634411</v>
      </c>
      <c r="J1628" s="305">
        <f t="shared" si="235"/>
        <v>43948716</v>
      </c>
      <c r="K1628" s="345">
        <v>2019</v>
      </c>
      <c r="L1628" s="300" t="s">
        <v>18</v>
      </c>
      <c r="M1628" s="345"/>
      <c r="N1628" s="345"/>
      <c r="O1628" s="345"/>
      <c r="P1628" s="345">
        <v>95</v>
      </c>
      <c r="Q1628" s="345">
        <v>91</v>
      </c>
      <c r="R1628" s="345">
        <f t="shared" si="238"/>
        <v>93</v>
      </c>
      <c r="S1628" s="345">
        <v>93</v>
      </c>
      <c r="T1628" s="345">
        <v>74</v>
      </c>
      <c r="U1628" s="345">
        <f t="shared" si="239"/>
        <v>19</v>
      </c>
      <c r="V1628" s="345">
        <f t="shared" si="240"/>
        <v>83.5</v>
      </c>
      <c r="W1628" s="345">
        <f t="shared" si="241"/>
        <v>9.5</v>
      </c>
      <c r="X1628" s="319" t="s">
        <v>1554</v>
      </c>
      <c r="Y1628" s="377" t="s">
        <v>1826</v>
      </c>
      <c r="Z1628" s="377" t="s">
        <v>1541</v>
      </c>
      <c r="AA1628" s="296">
        <f t="shared" si="79"/>
        <v>16.754999999999999</v>
      </c>
      <c r="AB1628" s="382">
        <v>16755000</v>
      </c>
      <c r="AC1628" s="382">
        <v>37605000</v>
      </c>
      <c r="AD1628" s="296">
        <f t="shared" si="236"/>
        <v>6.3437159999999997</v>
      </c>
      <c r="AE1628" s="382">
        <v>6343716</v>
      </c>
      <c r="AF1628" s="376">
        <f t="shared" si="237"/>
        <v>0.418875</v>
      </c>
      <c r="AG1628" s="378"/>
      <c r="AH1628" s="378"/>
      <c r="AI1628" s="377" t="s">
        <v>1537</v>
      </c>
      <c r="AJ1628" s="304"/>
    </row>
    <row r="1629" spans="1:36">
      <c r="A1629" s="383" t="s">
        <v>4817</v>
      </c>
      <c r="B1629" s="373">
        <f t="shared" si="151"/>
        <v>13.75999</v>
      </c>
      <c r="C1629" s="375">
        <f t="shared" si="233"/>
        <v>0.34399974999999999</v>
      </c>
      <c r="D1629" s="294">
        <f t="shared" si="2"/>
        <v>0.34399974999999999</v>
      </c>
      <c r="E1629" s="296">
        <v>40</v>
      </c>
      <c r="F1629" s="296">
        <f t="shared" si="212"/>
        <v>1.083213</v>
      </c>
      <c r="G1629" s="297">
        <f t="shared" si="4"/>
        <v>7.8721932210706544E-2</v>
      </c>
      <c r="H1629" s="296">
        <f t="shared" si="5"/>
        <v>12.676777</v>
      </c>
      <c r="I1629" s="376">
        <f t="shared" si="234"/>
        <v>0.92127806778929344</v>
      </c>
      <c r="J1629" s="305">
        <f t="shared" si="235"/>
        <v>13759990</v>
      </c>
      <c r="K1629" s="345">
        <v>2019</v>
      </c>
      <c r="L1629" s="300" t="s">
        <v>18</v>
      </c>
      <c r="M1629" s="345"/>
      <c r="N1629" s="345"/>
      <c r="O1629" s="345"/>
      <c r="P1629" s="345">
        <v>17</v>
      </c>
      <c r="Q1629" s="345" t="s">
        <v>1537</v>
      </c>
      <c r="R1629" s="345" t="s">
        <v>1537</v>
      </c>
      <c r="S1629" s="345">
        <v>60</v>
      </c>
      <c r="T1629" s="345" t="s">
        <v>1537</v>
      </c>
      <c r="U1629" s="345" t="s">
        <v>1537</v>
      </c>
      <c r="V1629" s="345" t="s">
        <v>1537</v>
      </c>
      <c r="W1629" s="345" t="s">
        <v>1537</v>
      </c>
      <c r="X1629" s="319" t="s">
        <v>1544</v>
      </c>
      <c r="Y1629" s="377" t="s">
        <v>2517</v>
      </c>
      <c r="Z1629" s="377" t="s">
        <v>1547</v>
      </c>
      <c r="AA1629" s="296">
        <f t="shared" si="79"/>
        <v>0.65652999999999995</v>
      </c>
      <c r="AB1629" s="382">
        <v>656530</v>
      </c>
      <c r="AC1629" s="382">
        <v>1083213</v>
      </c>
      <c r="AD1629" s="296">
        <f t="shared" si="236"/>
        <v>12.676777</v>
      </c>
      <c r="AE1629" s="382">
        <v>12676777</v>
      </c>
      <c r="AF1629" s="376">
        <f t="shared" si="237"/>
        <v>1.6413249999999997E-2</v>
      </c>
      <c r="AG1629" s="378"/>
      <c r="AH1629" s="378"/>
      <c r="AI1629" s="379" t="s">
        <v>4818</v>
      </c>
      <c r="AJ1629" s="304"/>
    </row>
    <row r="1630" spans="1:36">
      <c r="A1630" s="380" t="s">
        <v>3020</v>
      </c>
      <c r="B1630" s="373">
        <f t="shared" si="151"/>
        <v>117.80800000000001</v>
      </c>
      <c r="C1630" s="375">
        <f t="shared" si="233"/>
        <v>2.8049523809523809</v>
      </c>
      <c r="D1630" s="294">
        <f t="shared" si="2"/>
        <v>2.8049523809523809</v>
      </c>
      <c r="E1630" s="296">
        <v>42</v>
      </c>
      <c r="F1630" s="296">
        <f t="shared" si="212"/>
        <v>72.308744000000004</v>
      </c>
      <c r="G1630" s="297">
        <f t="shared" si="4"/>
        <v>0.61378466657612385</v>
      </c>
      <c r="H1630" s="296">
        <f t="shared" si="5"/>
        <v>45.499256000000003</v>
      </c>
      <c r="I1630" s="376">
        <f t="shared" si="234"/>
        <v>0.38621533342387615</v>
      </c>
      <c r="J1630" s="305">
        <f t="shared" si="235"/>
        <v>117808000</v>
      </c>
      <c r="K1630" s="345">
        <v>2019</v>
      </c>
      <c r="L1630" s="300" t="s">
        <v>18</v>
      </c>
      <c r="M1630" s="345"/>
      <c r="N1630" s="345"/>
      <c r="O1630" s="345"/>
      <c r="P1630" s="345">
        <v>69</v>
      </c>
      <c r="Q1630" s="345">
        <v>56</v>
      </c>
      <c r="R1630" s="345">
        <f t="shared" ref="R1630:R1686" si="242">(P1630+Q1630)/2</f>
        <v>62.5</v>
      </c>
      <c r="S1630" s="345">
        <v>88</v>
      </c>
      <c r="T1630" s="345">
        <v>57</v>
      </c>
      <c r="U1630" s="345">
        <f t="shared" ref="U1630:U1686" si="243">SUM(S1630-T1630)</f>
        <v>31</v>
      </c>
      <c r="V1630" s="345">
        <f t="shared" ref="V1630:V1686" si="244">(S1630+T1630)/2</f>
        <v>72.5</v>
      </c>
      <c r="W1630" s="345">
        <f t="shared" ref="W1630:W1686" si="245">SUM(R1630-V1630)</f>
        <v>-10</v>
      </c>
      <c r="X1630" s="348" t="s">
        <v>1565</v>
      </c>
      <c r="Y1630" s="381" t="s">
        <v>1565</v>
      </c>
      <c r="Z1630" s="377" t="s">
        <v>1557</v>
      </c>
      <c r="AA1630" s="296">
        <f t="shared" si="79"/>
        <v>26.803104000000001</v>
      </c>
      <c r="AB1630" s="382">
        <v>26803104</v>
      </c>
      <c r="AC1630" s="305">
        <v>72308744</v>
      </c>
      <c r="AD1630" s="296">
        <f t="shared" si="236"/>
        <v>45.499256000000003</v>
      </c>
      <c r="AE1630" s="382">
        <v>45499256</v>
      </c>
      <c r="AF1630" s="376">
        <f t="shared" si="237"/>
        <v>0.63816914285714288</v>
      </c>
      <c r="AG1630" s="378"/>
      <c r="AH1630" s="378"/>
      <c r="AI1630" s="379" t="s">
        <v>3021</v>
      </c>
      <c r="AJ1630" s="304"/>
    </row>
    <row r="1631" spans="1:36">
      <c r="A1631" s="380" t="s">
        <v>4732</v>
      </c>
      <c r="B1631" s="373">
        <f t="shared" si="151"/>
        <v>21.360215</v>
      </c>
      <c r="C1631" s="375">
        <f t="shared" si="233"/>
        <v>0.4854594318181818</v>
      </c>
      <c r="D1631" s="294">
        <f t="shared" si="2"/>
        <v>0.4854594318181818</v>
      </c>
      <c r="E1631" s="296">
        <v>44</v>
      </c>
      <c r="F1631" s="296">
        <f t="shared" si="212"/>
        <v>21.360215</v>
      </c>
      <c r="G1631" s="297">
        <f t="shared" si="4"/>
        <v>1</v>
      </c>
      <c r="H1631" s="296">
        <f t="shared" si="5"/>
        <v>0</v>
      </c>
      <c r="I1631" s="376">
        <f t="shared" si="234"/>
        <v>0</v>
      </c>
      <c r="J1631" s="305">
        <f t="shared" si="235"/>
        <v>21360215</v>
      </c>
      <c r="K1631" s="345">
        <v>2019</v>
      </c>
      <c r="L1631" s="300" t="s">
        <v>18</v>
      </c>
      <c r="M1631" s="345"/>
      <c r="N1631" s="345"/>
      <c r="O1631" s="345"/>
      <c r="P1631" s="345">
        <v>32</v>
      </c>
      <c r="Q1631" s="316">
        <v>40</v>
      </c>
      <c r="R1631" s="345">
        <f t="shared" si="242"/>
        <v>36</v>
      </c>
      <c r="S1631" s="345">
        <v>94</v>
      </c>
      <c r="T1631" s="345">
        <v>66</v>
      </c>
      <c r="U1631" s="345">
        <f t="shared" si="243"/>
        <v>28</v>
      </c>
      <c r="V1631" s="345">
        <f t="shared" si="244"/>
        <v>80</v>
      </c>
      <c r="W1631" s="345">
        <f t="shared" si="245"/>
        <v>-44</v>
      </c>
      <c r="X1631" s="348" t="s">
        <v>1565</v>
      </c>
      <c r="Y1631" s="381" t="s">
        <v>1565</v>
      </c>
      <c r="Z1631" s="377" t="s">
        <v>1557</v>
      </c>
      <c r="AA1631" s="296">
        <f t="shared" si="79"/>
        <v>8.9014190000000006</v>
      </c>
      <c r="AB1631" s="382">
        <v>8901419</v>
      </c>
      <c r="AC1631" s="305">
        <v>21360215</v>
      </c>
      <c r="AD1631" s="296">
        <f t="shared" si="236"/>
        <v>0</v>
      </c>
      <c r="AE1631" s="305">
        <v>0</v>
      </c>
      <c r="AF1631" s="376">
        <f t="shared" si="237"/>
        <v>0.20230497727272728</v>
      </c>
      <c r="AG1631" s="378"/>
      <c r="AH1631" s="378"/>
      <c r="AI1631" s="377" t="s">
        <v>1537</v>
      </c>
      <c r="AJ1631" s="304"/>
    </row>
    <row r="1632" spans="1:36">
      <c r="A1632" s="380" t="s">
        <v>3917</v>
      </c>
      <c r="B1632" s="373">
        <f t="shared" si="151"/>
        <v>69.396016000000003</v>
      </c>
      <c r="C1632" s="375">
        <f t="shared" si="233"/>
        <v>1.5421336888888888</v>
      </c>
      <c r="D1632" s="294">
        <f t="shared" si="2"/>
        <v>1.5421336888888888</v>
      </c>
      <c r="E1632" s="296">
        <v>45</v>
      </c>
      <c r="F1632" s="296">
        <f t="shared" si="212"/>
        <v>30.796016000000002</v>
      </c>
      <c r="G1632" s="297">
        <f t="shared" si="4"/>
        <v>0.44377210357436081</v>
      </c>
      <c r="H1632" s="296">
        <f t="shared" si="5"/>
        <v>38.6</v>
      </c>
      <c r="I1632" s="376">
        <f t="shared" si="234"/>
        <v>0.55622789642563919</v>
      </c>
      <c r="J1632" s="305">
        <f t="shared" si="235"/>
        <v>69396016</v>
      </c>
      <c r="K1632" s="345">
        <v>2019</v>
      </c>
      <c r="L1632" s="300" t="s">
        <v>18</v>
      </c>
      <c r="M1632" s="345"/>
      <c r="N1632" s="345"/>
      <c r="O1632" s="345"/>
      <c r="P1632" s="345">
        <v>77</v>
      </c>
      <c r="Q1632" s="345">
        <v>59</v>
      </c>
      <c r="R1632" s="345">
        <f t="shared" si="242"/>
        <v>68</v>
      </c>
      <c r="S1632" s="345">
        <v>89</v>
      </c>
      <c r="T1632" s="345">
        <v>66</v>
      </c>
      <c r="U1632" s="345">
        <f t="shared" si="243"/>
        <v>23</v>
      </c>
      <c r="V1632" s="345">
        <f t="shared" si="244"/>
        <v>77.5</v>
      </c>
      <c r="W1632" s="345">
        <f t="shared" si="245"/>
        <v>-9.5</v>
      </c>
      <c r="X1632" s="348" t="s">
        <v>1432</v>
      </c>
      <c r="Y1632" s="381" t="s">
        <v>1432</v>
      </c>
      <c r="Z1632" s="377" t="s">
        <v>1541</v>
      </c>
      <c r="AA1632" s="296">
        <f t="shared" si="79"/>
        <v>14.114124</v>
      </c>
      <c r="AB1632" s="382">
        <v>14114124</v>
      </c>
      <c r="AC1632" s="305">
        <v>30796016</v>
      </c>
      <c r="AD1632" s="296">
        <f t="shared" si="236"/>
        <v>38.6</v>
      </c>
      <c r="AE1632" s="382">
        <v>38600000</v>
      </c>
      <c r="AF1632" s="376">
        <f t="shared" si="237"/>
        <v>0.31364720000000001</v>
      </c>
      <c r="AG1632" s="378"/>
      <c r="AH1632" s="378"/>
      <c r="AI1632" s="379" t="s">
        <v>3918</v>
      </c>
      <c r="AJ1632" s="304"/>
    </row>
    <row r="1633" spans="1:36">
      <c r="A1633" s="380" t="s">
        <v>4579</v>
      </c>
      <c r="B1633" s="373">
        <f t="shared" si="151"/>
        <v>32.450240999999998</v>
      </c>
      <c r="C1633" s="375">
        <f t="shared" si="233"/>
        <v>0.72111646666666662</v>
      </c>
      <c r="D1633" s="294">
        <f t="shared" si="2"/>
        <v>0.72111646666666662</v>
      </c>
      <c r="E1633" s="296">
        <v>45</v>
      </c>
      <c r="F1633" s="296">
        <f t="shared" si="212"/>
        <v>20.150241000000001</v>
      </c>
      <c r="G1633" s="297">
        <f t="shared" si="4"/>
        <v>0.62095813094269481</v>
      </c>
      <c r="H1633" s="296">
        <f t="shared" si="5"/>
        <v>12.299999999999999</v>
      </c>
      <c r="I1633" s="376">
        <f t="shared" si="234"/>
        <v>0.3790418690573053</v>
      </c>
      <c r="J1633" s="305">
        <f t="shared" si="235"/>
        <v>32450241</v>
      </c>
      <c r="K1633" s="345">
        <v>2019</v>
      </c>
      <c r="L1633" s="300" t="s">
        <v>18</v>
      </c>
      <c r="M1633" s="345"/>
      <c r="N1633" s="345"/>
      <c r="O1633" s="345"/>
      <c r="P1633" s="345">
        <v>28</v>
      </c>
      <c r="Q1633" s="316">
        <v>39</v>
      </c>
      <c r="R1633" s="345">
        <f t="shared" si="242"/>
        <v>33.5</v>
      </c>
      <c r="S1633" s="345">
        <v>56</v>
      </c>
      <c r="T1633" s="345">
        <v>45</v>
      </c>
      <c r="U1633" s="345">
        <f t="shared" si="243"/>
        <v>11</v>
      </c>
      <c r="V1633" s="345">
        <f t="shared" si="244"/>
        <v>50.5</v>
      </c>
      <c r="W1633" s="345">
        <f t="shared" si="245"/>
        <v>-17</v>
      </c>
      <c r="X1633" s="348" t="s">
        <v>1608</v>
      </c>
      <c r="Y1633" s="381" t="s">
        <v>1608</v>
      </c>
      <c r="Z1633" s="377" t="s">
        <v>1547</v>
      </c>
      <c r="AA1633" s="296">
        <f t="shared" si="79"/>
        <v>8.6034070000000007</v>
      </c>
      <c r="AB1633" s="382">
        <v>8603407</v>
      </c>
      <c r="AC1633" s="305">
        <v>20150241</v>
      </c>
      <c r="AD1633" s="296">
        <f t="shared" si="236"/>
        <v>12.3</v>
      </c>
      <c r="AE1633" s="382">
        <v>12300000</v>
      </c>
      <c r="AF1633" s="376">
        <f t="shared" si="237"/>
        <v>0.19118682222222225</v>
      </c>
      <c r="AG1633" s="378"/>
      <c r="AH1633" s="378"/>
      <c r="AI1633" s="381" t="s">
        <v>4580</v>
      </c>
      <c r="AJ1633" s="304"/>
    </row>
    <row r="1634" spans="1:36">
      <c r="A1634" s="380" t="s">
        <v>4881</v>
      </c>
      <c r="B1634" s="373">
        <f t="shared" si="151"/>
        <v>9.9326209999999993</v>
      </c>
      <c r="C1634" s="375">
        <f t="shared" si="233"/>
        <v>0.22072491111111112</v>
      </c>
      <c r="D1634" s="294">
        <f t="shared" si="2"/>
        <v>0.22072491111111112</v>
      </c>
      <c r="E1634" s="296">
        <v>45</v>
      </c>
      <c r="F1634" s="296">
        <f t="shared" si="212"/>
        <v>5.3326209999999996</v>
      </c>
      <c r="G1634" s="297">
        <f t="shared" si="4"/>
        <v>0.53687954065699273</v>
      </c>
      <c r="H1634" s="296">
        <f t="shared" si="5"/>
        <v>4.5999999999999996</v>
      </c>
      <c r="I1634" s="376">
        <f t="shared" si="234"/>
        <v>0.46312045934300727</v>
      </c>
      <c r="J1634" s="305">
        <f t="shared" si="235"/>
        <v>9932621</v>
      </c>
      <c r="K1634" s="345">
        <v>2019</v>
      </c>
      <c r="L1634" s="300" t="s">
        <v>18</v>
      </c>
      <c r="M1634" s="345"/>
      <c r="N1634" s="345"/>
      <c r="O1634" s="345"/>
      <c r="P1634" s="345">
        <v>24</v>
      </c>
      <c r="Q1634" s="316">
        <v>40</v>
      </c>
      <c r="R1634" s="345">
        <f t="shared" si="242"/>
        <v>32</v>
      </c>
      <c r="S1634" s="345">
        <v>72</v>
      </c>
      <c r="T1634" s="345">
        <v>70</v>
      </c>
      <c r="U1634" s="345">
        <f t="shared" si="243"/>
        <v>2</v>
      </c>
      <c r="V1634" s="345">
        <f t="shared" si="244"/>
        <v>71</v>
      </c>
      <c r="W1634" s="345">
        <f t="shared" si="245"/>
        <v>-39</v>
      </c>
      <c r="X1634" s="348" t="s">
        <v>1554</v>
      </c>
      <c r="Y1634" s="381" t="s">
        <v>1554</v>
      </c>
      <c r="Z1634" s="377" t="s">
        <v>1541</v>
      </c>
      <c r="AA1634" s="296">
        <f t="shared" si="79"/>
        <v>2.679027</v>
      </c>
      <c r="AB1634" s="382">
        <v>2679027</v>
      </c>
      <c r="AC1634" s="305">
        <v>5332621</v>
      </c>
      <c r="AD1634" s="296">
        <f t="shared" si="236"/>
        <v>4.5999999999999996</v>
      </c>
      <c r="AE1634" s="382">
        <v>4600000</v>
      </c>
      <c r="AF1634" s="376">
        <f t="shared" si="237"/>
        <v>5.9533933333333337E-2</v>
      </c>
      <c r="AG1634" s="378"/>
      <c r="AH1634" s="378"/>
      <c r="AI1634" s="377" t="s">
        <v>1537</v>
      </c>
      <c r="AJ1634" s="304"/>
    </row>
    <row r="1635" spans="1:36">
      <c r="A1635" s="380" t="s">
        <v>4240</v>
      </c>
      <c r="B1635" s="373">
        <f t="shared" si="151"/>
        <v>55.599424999999997</v>
      </c>
      <c r="C1635" s="375">
        <f t="shared" si="233"/>
        <v>1.1583213541666666</v>
      </c>
      <c r="D1635" s="294">
        <f t="shared" si="2"/>
        <v>1.1583213541666666</v>
      </c>
      <c r="E1635" s="296">
        <v>48</v>
      </c>
      <c r="F1635" s="296">
        <f t="shared" si="212"/>
        <v>17.199425000000002</v>
      </c>
      <c r="G1635" s="297">
        <f t="shared" si="4"/>
        <v>0.30934537542429624</v>
      </c>
      <c r="H1635" s="296">
        <f t="shared" si="5"/>
        <v>38.4</v>
      </c>
      <c r="I1635" s="376">
        <f t="shared" si="234"/>
        <v>0.69065462457570381</v>
      </c>
      <c r="J1635" s="305">
        <f t="shared" si="235"/>
        <v>55599425</v>
      </c>
      <c r="K1635" s="345">
        <v>2019</v>
      </c>
      <c r="L1635" s="300" t="s">
        <v>18</v>
      </c>
      <c r="M1635" s="345"/>
      <c r="N1635" s="345"/>
      <c r="O1635" s="345"/>
      <c r="P1635" s="345">
        <v>53</v>
      </c>
      <c r="Q1635" s="316">
        <v>52</v>
      </c>
      <c r="R1635" s="345">
        <f t="shared" si="242"/>
        <v>52.5</v>
      </c>
      <c r="S1635" s="345">
        <v>79</v>
      </c>
      <c r="T1635" s="345">
        <v>28</v>
      </c>
      <c r="U1635" s="345">
        <f t="shared" si="243"/>
        <v>51</v>
      </c>
      <c r="V1635" s="345">
        <f t="shared" si="244"/>
        <v>53.5</v>
      </c>
      <c r="W1635" s="345">
        <f t="shared" si="245"/>
        <v>-1</v>
      </c>
      <c r="X1635" s="348" t="s">
        <v>1544</v>
      </c>
      <c r="Y1635" s="381" t="s">
        <v>1544</v>
      </c>
      <c r="Z1635" s="304" t="s">
        <v>1574</v>
      </c>
      <c r="AA1635" s="296">
        <f t="shared" si="79"/>
        <v>8.3511089999999992</v>
      </c>
      <c r="AB1635" s="382">
        <v>8351109</v>
      </c>
      <c r="AC1635" s="305">
        <v>17199425</v>
      </c>
      <c r="AD1635" s="296">
        <f t="shared" si="236"/>
        <v>38.4</v>
      </c>
      <c r="AE1635" s="382">
        <v>38400000</v>
      </c>
      <c r="AF1635" s="376">
        <f t="shared" si="237"/>
        <v>0.17398143749999997</v>
      </c>
      <c r="AG1635" s="378"/>
      <c r="AH1635" s="378"/>
      <c r="AI1635" s="379" t="s">
        <v>4241</v>
      </c>
      <c r="AJ1635" s="304"/>
    </row>
    <row r="1636" spans="1:36">
      <c r="A1636" s="380" t="s">
        <v>3253</v>
      </c>
      <c r="B1636" s="373">
        <f t="shared" si="151"/>
        <v>119.28272699999999</v>
      </c>
      <c r="C1636" s="375">
        <f t="shared" si="233"/>
        <v>2.434341367346939</v>
      </c>
      <c r="D1636" s="294">
        <f t="shared" si="2"/>
        <v>2.434341367346939</v>
      </c>
      <c r="E1636" s="296">
        <v>49</v>
      </c>
      <c r="F1636" s="296">
        <f t="shared" si="212"/>
        <v>60.477943000000003</v>
      </c>
      <c r="G1636" s="297">
        <f t="shared" si="4"/>
        <v>0.50701341695516411</v>
      </c>
      <c r="H1636" s="296">
        <f t="shared" si="5"/>
        <v>58.804783999999998</v>
      </c>
      <c r="I1636" s="376">
        <f t="shared" si="234"/>
        <v>0.492986583044836</v>
      </c>
      <c r="J1636" s="305">
        <f t="shared" si="235"/>
        <v>119282727</v>
      </c>
      <c r="K1636" s="345">
        <v>2019</v>
      </c>
      <c r="L1636" s="300" t="s">
        <v>18</v>
      </c>
      <c r="M1636" s="345"/>
      <c r="N1636" s="345"/>
      <c r="O1636" s="345"/>
      <c r="P1636" s="345">
        <v>84</v>
      </c>
      <c r="Q1636" s="345">
        <v>63</v>
      </c>
      <c r="R1636" s="345">
        <f t="shared" si="242"/>
        <v>73.5</v>
      </c>
      <c r="S1636" s="345">
        <v>88</v>
      </c>
      <c r="T1636" s="345">
        <v>44</v>
      </c>
      <c r="U1636" s="345">
        <f t="shared" si="243"/>
        <v>44</v>
      </c>
      <c r="V1636" s="345">
        <f t="shared" si="244"/>
        <v>66</v>
      </c>
      <c r="W1636" s="345">
        <f t="shared" si="245"/>
        <v>7.5</v>
      </c>
      <c r="X1636" s="348" t="s">
        <v>1608</v>
      </c>
      <c r="Y1636" s="381" t="s">
        <v>1608</v>
      </c>
      <c r="Z1636" s="377" t="s">
        <v>1541</v>
      </c>
      <c r="AA1636" s="296">
        <f t="shared" si="79"/>
        <v>17.431588000000001</v>
      </c>
      <c r="AB1636" s="382">
        <v>17431588</v>
      </c>
      <c r="AC1636" s="305">
        <v>60477943</v>
      </c>
      <c r="AD1636" s="296">
        <f t="shared" si="236"/>
        <v>58.804783999999998</v>
      </c>
      <c r="AE1636" s="382">
        <v>58804784</v>
      </c>
      <c r="AF1636" s="376">
        <f t="shared" si="237"/>
        <v>0.35574669387755103</v>
      </c>
      <c r="AG1636" s="378"/>
      <c r="AH1636" s="378"/>
      <c r="AI1636" s="379" t="s">
        <v>3254</v>
      </c>
      <c r="AJ1636" s="304"/>
    </row>
    <row r="1637" spans="1:36">
      <c r="A1637" s="374" t="s">
        <v>1704</v>
      </c>
      <c r="B1637" s="373">
        <f t="shared" si="151"/>
        <v>699.75980500000003</v>
      </c>
      <c r="C1637" s="375">
        <f t="shared" si="233"/>
        <v>13.995196099999999</v>
      </c>
      <c r="D1637" s="294">
        <f t="shared" si="2"/>
        <v>13.995196099999999</v>
      </c>
      <c r="E1637" s="296">
        <v>50</v>
      </c>
      <c r="F1637" s="296">
        <f t="shared" si="212"/>
        <v>5.8745190000000003</v>
      </c>
      <c r="G1637" s="297">
        <f t="shared" si="4"/>
        <v>8.3950506416984039E-3</v>
      </c>
      <c r="H1637" s="296">
        <f t="shared" si="5"/>
        <v>693.88528600000006</v>
      </c>
      <c r="I1637" s="376">
        <f t="shared" si="234"/>
        <v>0.99160494935830157</v>
      </c>
      <c r="J1637" s="305">
        <f t="shared" si="235"/>
        <v>699759805</v>
      </c>
      <c r="K1637" s="345">
        <v>2019</v>
      </c>
      <c r="L1637" s="300" t="s">
        <v>18</v>
      </c>
      <c r="M1637" s="345"/>
      <c r="N1637" s="345"/>
      <c r="O1637" s="345"/>
      <c r="P1637" s="345">
        <v>75</v>
      </c>
      <c r="Q1637" s="345">
        <v>62</v>
      </c>
      <c r="R1637" s="345">
        <f t="shared" si="242"/>
        <v>68.5</v>
      </c>
      <c r="S1637" s="345">
        <v>80</v>
      </c>
      <c r="T1637" s="345">
        <v>66</v>
      </c>
      <c r="U1637" s="345">
        <f t="shared" si="243"/>
        <v>14</v>
      </c>
      <c r="V1637" s="345">
        <f t="shared" si="244"/>
        <v>73</v>
      </c>
      <c r="W1637" s="345">
        <f t="shared" si="245"/>
        <v>-4.5</v>
      </c>
      <c r="X1637" s="304" t="s">
        <v>1636</v>
      </c>
      <c r="Y1637" s="381" t="s">
        <v>1705</v>
      </c>
      <c r="Z1637" s="377" t="s">
        <v>1541</v>
      </c>
      <c r="AA1637" s="296">
        <f t="shared" si="79"/>
        <v>1.685287</v>
      </c>
      <c r="AB1637" s="305">
        <v>1685287</v>
      </c>
      <c r="AC1637" s="305">
        <v>5874519</v>
      </c>
      <c r="AD1637" s="296">
        <f t="shared" si="236"/>
        <v>693.88528599999995</v>
      </c>
      <c r="AE1637" s="305">
        <v>693885286</v>
      </c>
      <c r="AF1637" s="376">
        <f t="shared" si="237"/>
        <v>3.3705739999999998E-2</v>
      </c>
      <c r="AG1637" s="378"/>
      <c r="AH1637" s="378"/>
      <c r="AI1637" s="377" t="s">
        <v>1537</v>
      </c>
      <c r="AJ1637" s="304"/>
    </row>
    <row r="1638" spans="1:36">
      <c r="A1638" s="380" t="s">
        <v>3766</v>
      </c>
      <c r="B1638" s="373">
        <f t="shared" si="151"/>
        <v>87.041796000000005</v>
      </c>
      <c r="C1638" s="375">
        <f t="shared" si="233"/>
        <v>1.7408359200000001</v>
      </c>
      <c r="D1638" s="294">
        <f t="shared" si="2"/>
        <v>1.7408359200000001</v>
      </c>
      <c r="E1638" s="296">
        <v>50</v>
      </c>
      <c r="F1638" s="296">
        <f t="shared" si="212"/>
        <v>44.819352000000002</v>
      </c>
      <c r="G1638" s="297">
        <f t="shared" si="4"/>
        <v>0.51491759200373122</v>
      </c>
      <c r="H1638" s="296">
        <f t="shared" si="5"/>
        <v>42.222444000000003</v>
      </c>
      <c r="I1638" s="376">
        <f t="shared" si="234"/>
        <v>0.48508240799626884</v>
      </c>
      <c r="J1638" s="305">
        <f t="shared" si="235"/>
        <v>87041796</v>
      </c>
      <c r="K1638" s="345">
        <v>2019</v>
      </c>
      <c r="L1638" s="300" t="s">
        <v>18</v>
      </c>
      <c r="M1638" s="345"/>
      <c r="N1638" s="345"/>
      <c r="O1638" s="345"/>
      <c r="P1638" s="345">
        <v>27</v>
      </c>
      <c r="Q1638" s="345">
        <v>26</v>
      </c>
      <c r="R1638" s="345">
        <f t="shared" si="242"/>
        <v>26.5</v>
      </c>
      <c r="S1638" s="345">
        <v>82</v>
      </c>
      <c r="T1638" s="345">
        <v>79</v>
      </c>
      <c r="U1638" s="345">
        <f t="shared" si="243"/>
        <v>3</v>
      </c>
      <c r="V1638" s="345">
        <f t="shared" si="244"/>
        <v>80.5</v>
      </c>
      <c r="W1638" s="345">
        <f t="shared" si="245"/>
        <v>-54</v>
      </c>
      <c r="X1638" s="348" t="s">
        <v>1544</v>
      </c>
      <c r="Y1638" s="381" t="s">
        <v>1544</v>
      </c>
      <c r="Z1638" s="377" t="s">
        <v>1557</v>
      </c>
      <c r="AA1638" s="296">
        <f t="shared" si="79"/>
        <v>18.872919</v>
      </c>
      <c r="AB1638" s="382">
        <v>18872919</v>
      </c>
      <c r="AC1638" s="305">
        <v>44819352</v>
      </c>
      <c r="AD1638" s="296">
        <f t="shared" si="236"/>
        <v>42.222444000000003</v>
      </c>
      <c r="AE1638" s="382">
        <v>42222444</v>
      </c>
      <c r="AF1638" s="376">
        <f t="shared" si="237"/>
        <v>0.37745837999999998</v>
      </c>
      <c r="AG1638" s="378"/>
      <c r="AH1638" s="378"/>
      <c r="AI1638" s="379" t="s">
        <v>3767</v>
      </c>
      <c r="AJ1638" s="304"/>
    </row>
    <row r="1639" spans="1:36">
      <c r="A1639" s="380" t="s">
        <v>4476</v>
      </c>
      <c r="B1639" s="373">
        <f t="shared" si="151"/>
        <v>44.66469</v>
      </c>
      <c r="C1639" s="375">
        <f t="shared" si="233"/>
        <v>0.89329380000000003</v>
      </c>
      <c r="D1639" s="294">
        <f t="shared" si="2"/>
        <v>0.89329380000000003</v>
      </c>
      <c r="E1639" s="296">
        <v>50</v>
      </c>
      <c r="F1639" s="296">
        <f t="shared" si="212"/>
        <v>21.903748</v>
      </c>
      <c r="G1639" s="297">
        <f t="shared" si="4"/>
        <v>0.49040412012262929</v>
      </c>
      <c r="H1639" s="296">
        <f t="shared" si="5"/>
        <v>22.760941999999996</v>
      </c>
      <c r="I1639" s="376">
        <f t="shared" si="234"/>
        <v>0.50959587987737065</v>
      </c>
      <c r="J1639" s="305">
        <f t="shared" si="235"/>
        <v>44664690</v>
      </c>
      <c r="K1639" s="345">
        <v>2019</v>
      </c>
      <c r="L1639" s="300" t="s">
        <v>18</v>
      </c>
      <c r="M1639" s="345"/>
      <c r="N1639" s="345"/>
      <c r="O1639" s="345"/>
      <c r="P1639" s="345">
        <v>17</v>
      </c>
      <c r="Q1639" s="316">
        <v>31</v>
      </c>
      <c r="R1639" s="345">
        <f t="shared" si="242"/>
        <v>24</v>
      </c>
      <c r="S1639" s="345">
        <v>51</v>
      </c>
      <c r="T1639" s="345">
        <v>54</v>
      </c>
      <c r="U1639" s="345">
        <f t="shared" si="243"/>
        <v>-3</v>
      </c>
      <c r="V1639" s="345">
        <f t="shared" si="244"/>
        <v>52.5</v>
      </c>
      <c r="W1639" s="345">
        <f t="shared" si="245"/>
        <v>-28.5</v>
      </c>
      <c r="X1639" s="348" t="s">
        <v>1432</v>
      </c>
      <c r="Y1639" s="381" t="s">
        <v>1432</v>
      </c>
      <c r="Z1639" s="377" t="s">
        <v>1541</v>
      </c>
      <c r="AA1639" s="296">
        <f t="shared" si="79"/>
        <v>12.045147</v>
      </c>
      <c r="AB1639" s="382">
        <v>12045147</v>
      </c>
      <c r="AC1639" s="305">
        <v>21903748</v>
      </c>
      <c r="AD1639" s="296">
        <f t="shared" si="236"/>
        <v>22.760942</v>
      </c>
      <c r="AE1639" s="382">
        <v>22760942</v>
      </c>
      <c r="AF1639" s="376">
        <f t="shared" si="237"/>
        <v>0.24090294000000001</v>
      </c>
      <c r="AG1639" s="378"/>
      <c r="AH1639" s="378"/>
      <c r="AI1639" s="379" t="s">
        <v>4477</v>
      </c>
      <c r="AJ1639" s="304"/>
    </row>
    <row r="1640" spans="1:36">
      <c r="A1640" s="380" t="s">
        <v>4921</v>
      </c>
      <c r="B1640" s="373">
        <f t="shared" si="151"/>
        <v>6.6234349999999997</v>
      </c>
      <c r="C1640" s="375">
        <f t="shared" si="233"/>
        <v>0.13246869999999999</v>
      </c>
      <c r="D1640" s="294">
        <f t="shared" si="2"/>
        <v>0.13246869999999999</v>
      </c>
      <c r="E1640" s="296">
        <v>50</v>
      </c>
      <c r="F1640" s="296">
        <f t="shared" si="212"/>
        <v>5.6672650000000004</v>
      </c>
      <c r="G1640" s="297">
        <f t="shared" si="4"/>
        <v>0.85563835079532002</v>
      </c>
      <c r="H1640" s="296">
        <f t="shared" si="5"/>
        <v>0.95617000000000008</v>
      </c>
      <c r="I1640" s="376">
        <f t="shared" si="234"/>
        <v>0.14436164920468006</v>
      </c>
      <c r="J1640" s="305">
        <f t="shared" si="235"/>
        <v>6623435</v>
      </c>
      <c r="K1640" s="345">
        <v>2019</v>
      </c>
      <c r="L1640" s="300" t="s">
        <v>18</v>
      </c>
      <c r="M1640" s="345"/>
      <c r="N1640" s="345"/>
      <c r="O1640" s="345"/>
      <c r="P1640" s="345">
        <v>14</v>
      </c>
      <c r="Q1640" s="316">
        <v>28</v>
      </c>
      <c r="R1640" s="345">
        <f t="shared" si="242"/>
        <v>21</v>
      </c>
      <c r="S1640" s="345">
        <v>60</v>
      </c>
      <c r="T1640" s="345">
        <v>21</v>
      </c>
      <c r="U1640" s="345">
        <f t="shared" si="243"/>
        <v>39</v>
      </c>
      <c r="V1640" s="345">
        <f t="shared" si="244"/>
        <v>40.5</v>
      </c>
      <c r="W1640" s="345">
        <f t="shared" si="245"/>
        <v>-19.5</v>
      </c>
      <c r="X1640" s="348" t="s">
        <v>1608</v>
      </c>
      <c r="Y1640" s="381" t="s">
        <v>1608</v>
      </c>
      <c r="Z1640" s="377" t="s">
        <v>1547</v>
      </c>
      <c r="AA1640" s="296">
        <f t="shared" si="79"/>
        <v>2.901335</v>
      </c>
      <c r="AB1640" s="382">
        <v>2901335</v>
      </c>
      <c r="AC1640" s="305">
        <v>5667265</v>
      </c>
      <c r="AD1640" s="296">
        <f t="shared" si="236"/>
        <v>0.95616999999999996</v>
      </c>
      <c r="AE1640" s="382">
        <v>956170</v>
      </c>
      <c r="AF1640" s="376">
        <f t="shared" si="237"/>
        <v>5.8026700000000001E-2</v>
      </c>
      <c r="AG1640" s="378"/>
      <c r="AH1640" s="378"/>
      <c r="AI1640" s="377" t="s">
        <v>1537</v>
      </c>
      <c r="AJ1640" s="304"/>
    </row>
    <row r="1641" spans="1:36">
      <c r="A1641" s="386" t="s">
        <v>4730</v>
      </c>
      <c r="B1641" s="373">
        <f t="shared" si="151"/>
        <v>24.770492000000001</v>
      </c>
      <c r="C1641" s="375">
        <f t="shared" si="233"/>
        <v>0.48569592156862745</v>
      </c>
      <c r="D1641" s="294">
        <f t="shared" si="2"/>
        <v>0.48569592156862745</v>
      </c>
      <c r="E1641" s="296">
        <v>51</v>
      </c>
      <c r="F1641" s="296">
        <f t="shared" si="212"/>
        <v>24.770492000000001</v>
      </c>
      <c r="G1641" s="297">
        <f t="shared" si="4"/>
        <v>1</v>
      </c>
      <c r="H1641" s="296">
        <f t="shared" si="5"/>
        <v>0</v>
      </c>
      <c r="I1641" s="376">
        <f t="shared" si="234"/>
        <v>0</v>
      </c>
      <c r="J1641" s="305">
        <f t="shared" si="235"/>
        <v>24770492</v>
      </c>
      <c r="K1641" s="345">
        <v>2019</v>
      </c>
      <c r="L1641" s="300" t="s">
        <v>18</v>
      </c>
      <c r="M1641" s="345"/>
      <c r="N1641" s="345"/>
      <c r="O1641" s="345"/>
      <c r="P1641" s="345">
        <v>98</v>
      </c>
      <c r="Q1641" s="345">
        <v>100</v>
      </c>
      <c r="R1641" s="345">
        <f t="shared" si="242"/>
        <v>99</v>
      </c>
      <c r="S1641" s="345">
        <v>89</v>
      </c>
      <c r="T1641" s="345">
        <v>85</v>
      </c>
      <c r="U1641" s="345">
        <f t="shared" si="243"/>
        <v>4</v>
      </c>
      <c r="V1641" s="345">
        <f t="shared" si="244"/>
        <v>87</v>
      </c>
      <c r="W1641" s="345">
        <f t="shared" si="245"/>
        <v>12</v>
      </c>
      <c r="X1641" s="319" t="s">
        <v>1608</v>
      </c>
      <c r="Y1641" s="377" t="s">
        <v>4731</v>
      </c>
      <c r="Z1641" s="377" t="s">
        <v>1541</v>
      </c>
      <c r="AA1641" s="296">
        <f t="shared" si="79"/>
        <v>1.1956059999999999</v>
      </c>
      <c r="AB1641" s="305">
        <v>1195606</v>
      </c>
      <c r="AC1641" s="315">
        <v>24770492</v>
      </c>
      <c r="AD1641" s="296">
        <f t="shared" si="236"/>
        <v>0</v>
      </c>
      <c r="AE1641" s="305">
        <v>0</v>
      </c>
      <c r="AF1641" s="376">
        <f t="shared" si="237"/>
        <v>2.3443254901960784E-2</v>
      </c>
      <c r="AG1641" s="378"/>
      <c r="AH1641" s="378"/>
      <c r="AI1641" s="377" t="s">
        <v>1537</v>
      </c>
      <c r="AJ1641" s="304"/>
    </row>
    <row r="1642" spans="1:36">
      <c r="A1642" s="380" t="s">
        <v>456</v>
      </c>
      <c r="B1642" s="373">
        <f t="shared" si="151"/>
        <v>1053.7648380000001</v>
      </c>
      <c r="C1642" s="375">
        <f t="shared" si="233"/>
        <v>19.159360690909089</v>
      </c>
      <c r="D1642" s="294">
        <f t="shared" si="2"/>
        <v>19.159360690909089</v>
      </c>
      <c r="E1642" s="296">
        <v>55</v>
      </c>
      <c r="F1642" s="296">
        <f t="shared" si="212"/>
        <v>330.96483799999999</v>
      </c>
      <c r="G1642" s="297">
        <f t="shared" si="4"/>
        <v>0.31407846045438076</v>
      </c>
      <c r="H1642" s="296">
        <f t="shared" si="5"/>
        <v>722.80000000000007</v>
      </c>
      <c r="I1642" s="376">
        <f t="shared" si="234"/>
        <v>0.68592153954561919</v>
      </c>
      <c r="J1642" s="305">
        <f t="shared" si="235"/>
        <v>1053764838</v>
      </c>
      <c r="K1642" s="345">
        <v>2019</v>
      </c>
      <c r="L1642" s="300" t="s">
        <v>18</v>
      </c>
      <c r="M1642" s="345"/>
      <c r="N1642" s="345"/>
      <c r="O1642" s="345"/>
      <c r="P1642" s="345">
        <v>69</v>
      </c>
      <c r="Q1642" s="345">
        <v>59</v>
      </c>
      <c r="R1642" s="345">
        <f t="shared" si="242"/>
        <v>64</v>
      </c>
      <c r="S1642" s="345">
        <v>88</v>
      </c>
      <c r="T1642" s="345">
        <v>92</v>
      </c>
      <c r="U1642" s="345">
        <f t="shared" si="243"/>
        <v>-4</v>
      </c>
      <c r="V1642" s="345">
        <f t="shared" si="244"/>
        <v>90</v>
      </c>
      <c r="W1642" s="345">
        <f t="shared" si="245"/>
        <v>-26</v>
      </c>
      <c r="X1642" s="319" t="s">
        <v>1534</v>
      </c>
      <c r="Y1642" s="377" t="s">
        <v>1540</v>
      </c>
      <c r="Z1642" s="377" t="s">
        <v>1541</v>
      </c>
      <c r="AA1642" s="296">
        <f t="shared" si="79"/>
        <v>96.202337</v>
      </c>
      <c r="AB1642" s="382">
        <v>96202337</v>
      </c>
      <c r="AC1642" s="305">
        <v>330964838</v>
      </c>
      <c r="AD1642" s="296">
        <f t="shared" si="236"/>
        <v>722.8</v>
      </c>
      <c r="AE1642" s="382">
        <v>722800000</v>
      </c>
      <c r="AF1642" s="376">
        <f t="shared" si="237"/>
        <v>1.7491334000000001</v>
      </c>
      <c r="AG1642" s="378"/>
      <c r="AH1642" s="378"/>
      <c r="AI1642" s="379" t="s">
        <v>1675</v>
      </c>
      <c r="AJ1642" s="304"/>
    </row>
    <row r="1643" spans="1:36">
      <c r="A1643" s="374" t="s">
        <v>4717</v>
      </c>
      <c r="B1643" s="373">
        <f t="shared" si="151"/>
        <v>29.710038999999998</v>
      </c>
      <c r="C1643" s="375">
        <f t="shared" si="233"/>
        <v>0.50355998305084748</v>
      </c>
      <c r="D1643" s="294">
        <f t="shared" si="2"/>
        <v>0.50355998305084748</v>
      </c>
      <c r="E1643" s="296">
        <v>59</v>
      </c>
      <c r="F1643" s="296">
        <f t="shared" si="212"/>
        <v>16.790790000000001</v>
      </c>
      <c r="G1643" s="297">
        <f t="shared" si="4"/>
        <v>0.56515543449808336</v>
      </c>
      <c r="H1643" s="296">
        <f t="shared" si="5"/>
        <v>12.919248999999999</v>
      </c>
      <c r="I1643" s="376">
        <f t="shared" si="234"/>
        <v>0.43484456550191669</v>
      </c>
      <c r="J1643" s="305">
        <f t="shared" si="235"/>
        <v>29710039</v>
      </c>
      <c r="K1643" s="345">
        <v>2019</v>
      </c>
      <c r="L1643" s="300" t="s">
        <v>18</v>
      </c>
      <c r="M1643" s="345"/>
      <c r="N1643" s="345"/>
      <c r="O1643" s="345"/>
      <c r="P1643" s="345">
        <v>90</v>
      </c>
      <c r="Q1643" s="345">
        <v>66</v>
      </c>
      <c r="R1643" s="345">
        <f t="shared" si="242"/>
        <v>78</v>
      </c>
      <c r="S1643" s="345">
        <v>64</v>
      </c>
      <c r="T1643" s="345">
        <v>59</v>
      </c>
      <c r="U1643" s="345">
        <f t="shared" si="243"/>
        <v>5</v>
      </c>
      <c r="V1643" s="345">
        <f t="shared" si="244"/>
        <v>61.5</v>
      </c>
      <c r="W1643" s="345">
        <f t="shared" si="245"/>
        <v>16.5</v>
      </c>
      <c r="X1643" s="319" t="s">
        <v>1544</v>
      </c>
      <c r="Y1643" s="377" t="s">
        <v>3354</v>
      </c>
      <c r="Z1643" s="377" t="s">
        <v>1547</v>
      </c>
      <c r="AA1643" s="296">
        <f t="shared" si="79"/>
        <v>7.1738869999999997</v>
      </c>
      <c r="AB1643" s="305">
        <v>7173887</v>
      </c>
      <c r="AC1643" s="305">
        <v>16790790</v>
      </c>
      <c r="AD1643" s="296">
        <f t="shared" si="236"/>
        <v>12.919249000000001</v>
      </c>
      <c r="AE1643" s="305">
        <v>12919249</v>
      </c>
      <c r="AF1643" s="376">
        <f t="shared" si="237"/>
        <v>0.12159130508474576</v>
      </c>
      <c r="AG1643" s="378"/>
      <c r="AH1643" s="378"/>
      <c r="AI1643" s="379" t="s">
        <v>4718</v>
      </c>
      <c r="AJ1643" s="304"/>
    </row>
    <row r="1644" spans="1:36">
      <c r="A1644" s="374" t="s">
        <v>4430</v>
      </c>
      <c r="B1644" s="373">
        <f t="shared" si="151"/>
        <v>59.125779000000001</v>
      </c>
      <c r="C1644" s="375">
        <f t="shared" si="233"/>
        <v>0.98542965000000005</v>
      </c>
      <c r="D1644" s="294">
        <f t="shared" si="2"/>
        <v>0.98542965000000005</v>
      </c>
      <c r="E1644" s="296">
        <v>60</v>
      </c>
      <c r="F1644" s="296">
        <f t="shared" si="212"/>
        <v>32.050710000000002</v>
      </c>
      <c r="G1644" s="297">
        <f t="shared" si="4"/>
        <v>0.54207674794441185</v>
      </c>
      <c r="H1644" s="296">
        <f t="shared" si="5"/>
        <v>27.075069000000003</v>
      </c>
      <c r="I1644" s="376">
        <f t="shared" si="234"/>
        <v>0.45792325205558815</v>
      </c>
      <c r="J1644" s="305">
        <f t="shared" si="235"/>
        <v>59125779</v>
      </c>
      <c r="K1644" s="345">
        <v>2019</v>
      </c>
      <c r="L1644" s="300" t="s">
        <v>18</v>
      </c>
      <c r="M1644" s="345"/>
      <c r="N1644" s="345"/>
      <c r="O1644" s="345"/>
      <c r="P1644" s="345">
        <v>69</v>
      </c>
      <c r="Q1644" s="345">
        <v>57</v>
      </c>
      <c r="R1644" s="345">
        <f t="shared" si="242"/>
        <v>63</v>
      </c>
      <c r="S1644" s="345">
        <v>58</v>
      </c>
      <c r="T1644" s="345">
        <v>60</v>
      </c>
      <c r="U1644" s="345">
        <f t="shared" si="243"/>
        <v>-2</v>
      </c>
      <c r="V1644" s="345">
        <f t="shared" si="244"/>
        <v>59</v>
      </c>
      <c r="W1644" s="345">
        <f t="shared" si="245"/>
        <v>4</v>
      </c>
      <c r="X1644" s="319" t="s">
        <v>1544</v>
      </c>
      <c r="Y1644" s="377" t="s">
        <v>3747</v>
      </c>
      <c r="Z1644" s="304" t="s">
        <v>1574</v>
      </c>
      <c r="AA1644" s="296">
        <f t="shared" si="79"/>
        <v>11.030233000000001</v>
      </c>
      <c r="AB1644" s="305">
        <v>11030233</v>
      </c>
      <c r="AC1644" s="305">
        <v>32050710</v>
      </c>
      <c r="AD1644" s="296">
        <f t="shared" si="236"/>
        <v>27.075068999999999</v>
      </c>
      <c r="AE1644" s="305">
        <v>27075069</v>
      </c>
      <c r="AF1644" s="376">
        <f t="shared" si="237"/>
        <v>0.18383721666666669</v>
      </c>
      <c r="AG1644" s="378"/>
      <c r="AH1644" s="378"/>
      <c r="AI1644" s="379" t="s">
        <v>4431</v>
      </c>
      <c r="AJ1644" s="304"/>
    </row>
    <row r="1645" spans="1:36">
      <c r="A1645" s="380" t="s">
        <v>3379</v>
      </c>
      <c r="B1645" s="373">
        <f t="shared" si="151"/>
        <v>146.73530600000001</v>
      </c>
      <c r="C1645" s="375">
        <f t="shared" si="233"/>
        <v>2.2574662461538462</v>
      </c>
      <c r="D1645" s="294">
        <f t="shared" si="2"/>
        <v>2.2574662461538462</v>
      </c>
      <c r="E1645" s="296">
        <v>65</v>
      </c>
      <c r="F1645" s="296">
        <f t="shared" si="212"/>
        <v>41.657076000000004</v>
      </c>
      <c r="G1645" s="297">
        <f t="shared" si="4"/>
        <v>0.28389265770843181</v>
      </c>
      <c r="H1645" s="296">
        <f t="shared" si="5"/>
        <v>105.07823</v>
      </c>
      <c r="I1645" s="376">
        <f t="shared" si="234"/>
        <v>0.71610734229156814</v>
      </c>
      <c r="J1645" s="305">
        <f t="shared" si="235"/>
        <v>146735306</v>
      </c>
      <c r="K1645" s="345">
        <v>2019</v>
      </c>
      <c r="L1645" s="300" t="s">
        <v>18</v>
      </c>
      <c r="M1645" s="345"/>
      <c r="N1645" s="345"/>
      <c r="O1645" s="345"/>
      <c r="P1645" s="345">
        <v>73</v>
      </c>
      <c r="Q1645" s="316">
        <v>60</v>
      </c>
      <c r="R1645" s="345">
        <f t="shared" si="242"/>
        <v>66.5</v>
      </c>
      <c r="S1645" s="345">
        <v>84</v>
      </c>
      <c r="T1645" s="345">
        <v>68</v>
      </c>
      <c r="U1645" s="345">
        <f t="shared" si="243"/>
        <v>16</v>
      </c>
      <c r="V1645" s="345">
        <f t="shared" si="244"/>
        <v>76</v>
      </c>
      <c r="W1645" s="345">
        <f t="shared" si="245"/>
        <v>-9.5</v>
      </c>
      <c r="X1645" s="348" t="s">
        <v>1608</v>
      </c>
      <c r="Y1645" s="381" t="s">
        <v>1608</v>
      </c>
      <c r="Z1645" s="377" t="s">
        <v>1557</v>
      </c>
      <c r="AA1645" s="296">
        <f t="shared" si="79"/>
        <v>10.354073</v>
      </c>
      <c r="AB1645" s="382">
        <v>10354073</v>
      </c>
      <c r="AC1645" s="305">
        <v>41657076</v>
      </c>
      <c r="AD1645" s="296">
        <f t="shared" si="236"/>
        <v>105.07823</v>
      </c>
      <c r="AE1645" s="382">
        <v>105078230</v>
      </c>
      <c r="AF1645" s="376">
        <f t="shared" si="237"/>
        <v>0.15929343076923078</v>
      </c>
      <c r="AG1645" s="378"/>
      <c r="AH1645" s="378"/>
      <c r="AI1645" s="379" t="s">
        <v>3380</v>
      </c>
      <c r="AJ1645" s="304"/>
    </row>
    <row r="1646" spans="1:36">
      <c r="A1646" s="374" t="s">
        <v>2843</v>
      </c>
      <c r="B1646" s="373">
        <f t="shared" si="151"/>
        <v>223.71621400000001</v>
      </c>
      <c r="C1646" s="375">
        <f t="shared" si="233"/>
        <v>3.1509325915492958</v>
      </c>
      <c r="D1646" s="294">
        <f t="shared" si="2"/>
        <v>3.1509325915492958</v>
      </c>
      <c r="E1646" s="296">
        <v>71</v>
      </c>
      <c r="F1646" s="296">
        <f t="shared" si="212"/>
        <v>200.85257899999999</v>
      </c>
      <c r="G1646" s="297">
        <f t="shared" si="4"/>
        <v>0.89780072444816172</v>
      </c>
      <c r="H1646" s="296">
        <f t="shared" si="5"/>
        <v>22.863635000000002</v>
      </c>
      <c r="I1646" s="376">
        <f t="shared" si="234"/>
        <v>0.10219927555183819</v>
      </c>
      <c r="J1646" s="305">
        <f t="shared" si="235"/>
        <v>223716214</v>
      </c>
      <c r="K1646" s="345">
        <v>2019</v>
      </c>
      <c r="L1646" s="300" t="s">
        <v>18</v>
      </c>
      <c r="M1646" s="345"/>
      <c r="N1646" s="345"/>
      <c r="O1646" s="345"/>
      <c r="P1646" s="345">
        <v>92</v>
      </c>
      <c r="Q1646" s="345">
        <v>97</v>
      </c>
      <c r="R1646" s="345">
        <f t="shared" si="242"/>
        <v>94.5</v>
      </c>
      <c r="S1646" s="345">
        <v>92</v>
      </c>
      <c r="T1646" s="345">
        <v>85</v>
      </c>
      <c r="U1646" s="345">
        <f t="shared" si="243"/>
        <v>7</v>
      </c>
      <c r="V1646" s="345">
        <f t="shared" si="244"/>
        <v>88.5</v>
      </c>
      <c r="W1646" s="345">
        <f t="shared" si="245"/>
        <v>6</v>
      </c>
      <c r="X1646" s="319" t="s">
        <v>1554</v>
      </c>
      <c r="Y1646" s="377" t="s">
        <v>2844</v>
      </c>
      <c r="Z1646" s="377" t="s">
        <v>1541</v>
      </c>
      <c r="AA1646" s="296">
        <f t="shared" si="79"/>
        <v>1.0899319999999999</v>
      </c>
      <c r="AB1646" s="305">
        <v>1089932</v>
      </c>
      <c r="AC1646" s="305">
        <v>200852579</v>
      </c>
      <c r="AD1646" s="296">
        <f t="shared" si="236"/>
        <v>22.863634999999999</v>
      </c>
      <c r="AE1646" s="305">
        <v>22863635</v>
      </c>
      <c r="AF1646" s="376">
        <f t="shared" si="237"/>
        <v>1.5351154929577464E-2</v>
      </c>
      <c r="AG1646" s="378"/>
      <c r="AH1646" s="378"/>
      <c r="AI1646" s="379" t="s">
        <v>2845</v>
      </c>
      <c r="AJ1646" s="304"/>
    </row>
    <row r="1647" spans="1:36">
      <c r="A1647" s="383" t="s">
        <v>2350</v>
      </c>
      <c r="B1647" s="373">
        <f t="shared" si="151"/>
        <v>326.69500399999998</v>
      </c>
      <c r="C1647" s="375">
        <f t="shared" si="233"/>
        <v>4.355933386666667</v>
      </c>
      <c r="D1647" s="294">
        <f t="shared" si="2"/>
        <v>4.355933386666667</v>
      </c>
      <c r="E1647" s="296">
        <v>75</v>
      </c>
      <c r="F1647" s="296">
        <f t="shared" si="212"/>
        <v>171.01568700000001</v>
      </c>
      <c r="G1647" s="297">
        <f t="shared" si="4"/>
        <v>0.52347199959017443</v>
      </c>
      <c r="H1647" s="296">
        <f t="shared" si="5"/>
        <v>155.679317</v>
      </c>
      <c r="I1647" s="376">
        <f t="shared" si="234"/>
        <v>0.47652800040982568</v>
      </c>
      <c r="J1647" s="305">
        <f t="shared" si="235"/>
        <v>326695004</v>
      </c>
      <c r="K1647" s="345">
        <v>2019</v>
      </c>
      <c r="L1647" s="300" t="s">
        <v>18</v>
      </c>
      <c r="M1647" s="345"/>
      <c r="N1647" s="345"/>
      <c r="O1647" s="345"/>
      <c r="P1647" s="345">
        <v>90</v>
      </c>
      <c r="Q1647" s="345">
        <v>73</v>
      </c>
      <c r="R1647" s="345">
        <f t="shared" si="242"/>
        <v>81.5</v>
      </c>
      <c r="S1647" s="345">
        <v>86</v>
      </c>
      <c r="T1647" s="345">
        <v>78</v>
      </c>
      <c r="U1647" s="345">
        <f t="shared" si="243"/>
        <v>8</v>
      </c>
      <c r="V1647" s="345">
        <f t="shared" si="244"/>
        <v>82</v>
      </c>
      <c r="W1647" s="345">
        <f t="shared" si="245"/>
        <v>-0.5</v>
      </c>
      <c r="X1647" s="348" t="s">
        <v>1544</v>
      </c>
      <c r="Y1647" s="381" t="s">
        <v>1544</v>
      </c>
      <c r="Z1647" s="377" t="s">
        <v>1557</v>
      </c>
      <c r="AA1647" s="296">
        <f t="shared" si="79"/>
        <v>56.818066999999999</v>
      </c>
      <c r="AB1647" s="382">
        <v>56818067</v>
      </c>
      <c r="AC1647" s="305">
        <v>171015687</v>
      </c>
      <c r="AD1647" s="296">
        <f t="shared" si="236"/>
        <v>155.679317</v>
      </c>
      <c r="AE1647" s="382">
        <v>155679317</v>
      </c>
      <c r="AF1647" s="376">
        <f t="shared" si="237"/>
        <v>0.75757422666666663</v>
      </c>
      <c r="AG1647" s="378"/>
      <c r="AH1647" s="378"/>
      <c r="AI1647" s="379" t="s">
        <v>2351</v>
      </c>
      <c r="AJ1647" s="304"/>
    </row>
    <row r="1648" spans="1:36">
      <c r="A1648" s="380" t="s">
        <v>3305</v>
      </c>
      <c r="B1648" s="373">
        <f t="shared" si="151"/>
        <v>176.196485</v>
      </c>
      <c r="C1648" s="375">
        <f t="shared" si="233"/>
        <v>2.3492864666666669</v>
      </c>
      <c r="D1648" s="294">
        <f t="shared" si="2"/>
        <v>2.3492864666666669</v>
      </c>
      <c r="E1648" s="296">
        <v>75</v>
      </c>
      <c r="F1648" s="296">
        <f t="shared" si="212"/>
        <v>60.196485000000003</v>
      </c>
      <c r="G1648" s="297">
        <f t="shared" si="4"/>
        <v>0.34164407422770099</v>
      </c>
      <c r="H1648" s="296">
        <f t="shared" si="5"/>
        <v>116</v>
      </c>
      <c r="I1648" s="376">
        <f t="shared" si="234"/>
        <v>0.65835592577229907</v>
      </c>
      <c r="J1648" s="305">
        <f t="shared" si="235"/>
        <v>176196485</v>
      </c>
      <c r="K1648" s="345">
        <v>2019</v>
      </c>
      <c r="L1648" s="300" t="s">
        <v>18</v>
      </c>
      <c r="M1648" s="345"/>
      <c r="N1648" s="345"/>
      <c r="O1648" s="345"/>
      <c r="P1648" s="345">
        <v>80</v>
      </c>
      <c r="Q1648" s="345">
        <v>61</v>
      </c>
      <c r="R1648" s="345">
        <f t="shared" si="242"/>
        <v>70.5</v>
      </c>
      <c r="S1648" s="345">
        <v>95</v>
      </c>
      <c r="T1648" s="345">
        <v>57</v>
      </c>
      <c r="U1648" s="345">
        <f t="shared" si="243"/>
        <v>38</v>
      </c>
      <c r="V1648" s="345">
        <f t="shared" si="244"/>
        <v>76</v>
      </c>
      <c r="W1648" s="345">
        <f t="shared" si="245"/>
        <v>-5.5</v>
      </c>
      <c r="X1648" s="348" t="s">
        <v>1608</v>
      </c>
      <c r="Y1648" s="381" t="s">
        <v>1608</v>
      </c>
      <c r="Z1648" s="377" t="s">
        <v>1547</v>
      </c>
      <c r="AA1648" s="296">
        <f t="shared" si="79"/>
        <v>20.612100000000002</v>
      </c>
      <c r="AB1648" s="382">
        <v>20612100</v>
      </c>
      <c r="AC1648" s="305">
        <v>60196485</v>
      </c>
      <c r="AD1648" s="296">
        <f t="shared" si="236"/>
        <v>116</v>
      </c>
      <c r="AE1648" s="382">
        <v>116000000</v>
      </c>
      <c r="AF1648" s="376">
        <f t="shared" si="237"/>
        <v>0.27482800000000002</v>
      </c>
      <c r="AG1648" s="378"/>
      <c r="AH1648" s="378"/>
      <c r="AI1648" s="379" t="s">
        <v>3306</v>
      </c>
      <c r="AJ1648" s="304"/>
    </row>
    <row r="1649" spans="1:36">
      <c r="A1649" s="380" t="s">
        <v>2098</v>
      </c>
      <c r="B1649" s="373">
        <f t="shared" si="151"/>
        <v>470.491984</v>
      </c>
      <c r="C1649" s="375">
        <f t="shared" si="233"/>
        <v>5.9555947341772155</v>
      </c>
      <c r="D1649" s="294">
        <f t="shared" si="2"/>
        <v>5.9555947341772155</v>
      </c>
      <c r="E1649" s="296">
        <v>79</v>
      </c>
      <c r="F1649" s="296">
        <f t="shared" si="212"/>
        <v>211.591984</v>
      </c>
      <c r="G1649" s="297">
        <f t="shared" si="4"/>
        <v>0.44972495004293206</v>
      </c>
      <c r="H1649" s="296">
        <f t="shared" si="5"/>
        <v>258.89999999999998</v>
      </c>
      <c r="I1649" s="376">
        <f t="shared" si="234"/>
        <v>0.55027504995706789</v>
      </c>
      <c r="J1649" s="305">
        <f t="shared" si="235"/>
        <v>470491984</v>
      </c>
      <c r="K1649" s="345">
        <v>2019</v>
      </c>
      <c r="L1649" s="300" t="s">
        <v>18</v>
      </c>
      <c r="M1649" s="345"/>
      <c r="N1649" s="345"/>
      <c r="O1649" s="345"/>
      <c r="P1649" s="345">
        <v>62</v>
      </c>
      <c r="Q1649" s="345">
        <v>58</v>
      </c>
      <c r="R1649" s="345">
        <f t="shared" si="242"/>
        <v>60</v>
      </c>
      <c r="S1649" s="345">
        <v>78</v>
      </c>
      <c r="T1649" s="345">
        <v>65</v>
      </c>
      <c r="U1649" s="345">
        <f t="shared" si="243"/>
        <v>13</v>
      </c>
      <c r="V1649" s="345">
        <f t="shared" si="244"/>
        <v>71.5</v>
      </c>
      <c r="W1649" s="345">
        <f t="shared" si="245"/>
        <v>-11.5</v>
      </c>
      <c r="X1649" s="348" t="s">
        <v>1432</v>
      </c>
      <c r="Y1649" s="381" t="s">
        <v>1432</v>
      </c>
      <c r="Z1649" s="377" t="s">
        <v>1557</v>
      </c>
      <c r="AA1649" s="296">
        <f t="shared" si="79"/>
        <v>91.062151999999998</v>
      </c>
      <c r="AB1649" s="382">
        <v>91062152</v>
      </c>
      <c r="AC1649" s="305">
        <v>211591984</v>
      </c>
      <c r="AD1649" s="296">
        <f t="shared" si="236"/>
        <v>258.89999999999998</v>
      </c>
      <c r="AE1649" s="382">
        <v>258900000</v>
      </c>
      <c r="AF1649" s="376">
        <f t="shared" si="237"/>
        <v>1.1526854683544303</v>
      </c>
      <c r="AG1649" s="378"/>
      <c r="AH1649" s="378"/>
      <c r="AI1649" s="379" t="s">
        <v>2099</v>
      </c>
      <c r="AJ1649" s="304"/>
    </row>
    <row r="1650" spans="1:36">
      <c r="A1650" s="380" t="s">
        <v>1171</v>
      </c>
      <c r="B1650" s="373">
        <f t="shared" si="151"/>
        <v>429.43416300000001</v>
      </c>
      <c r="C1650" s="375">
        <f t="shared" si="233"/>
        <v>5.3679270375000003</v>
      </c>
      <c r="D1650" s="294">
        <f t="shared" si="2"/>
        <v>5.3679270375000003</v>
      </c>
      <c r="E1650" s="296">
        <v>80</v>
      </c>
      <c r="F1650" s="296">
        <f t="shared" si="212"/>
        <v>158.25726499999999</v>
      </c>
      <c r="G1650" s="297">
        <f t="shared" si="4"/>
        <v>0.36852509333310768</v>
      </c>
      <c r="H1650" s="296">
        <f t="shared" si="5"/>
        <v>271.17689799999999</v>
      </c>
      <c r="I1650" s="376">
        <f t="shared" si="234"/>
        <v>0.63147490666689221</v>
      </c>
      <c r="J1650" s="305">
        <f t="shared" si="235"/>
        <v>429434163</v>
      </c>
      <c r="K1650" s="345">
        <v>2019</v>
      </c>
      <c r="L1650" s="300" t="s">
        <v>18</v>
      </c>
      <c r="M1650" s="345"/>
      <c r="N1650" s="345"/>
      <c r="O1650" s="345"/>
      <c r="P1650" s="345">
        <v>59</v>
      </c>
      <c r="Q1650" s="345">
        <v>55</v>
      </c>
      <c r="R1650" s="345">
        <f t="shared" si="242"/>
        <v>57</v>
      </c>
      <c r="S1650" s="345">
        <v>90</v>
      </c>
      <c r="T1650" s="345">
        <v>61</v>
      </c>
      <c r="U1650" s="345">
        <f t="shared" si="243"/>
        <v>29</v>
      </c>
      <c r="V1650" s="345">
        <f t="shared" si="244"/>
        <v>75.5</v>
      </c>
      <c r="W1650" s="345">
        <f t="shared" si="245"/>
        <v>-18.5</v>
      </c>
      <c r="X1650" s="348" t="s">
        <v>1608</v>
      </c>
      <c r="Y1650" s="381" t="s">
        <v>1608</v>
      </c>
      <c r="Z1650" s="377" t="s">
        <v>1557</v>
      </c>
      <c r="AA1650" s="296">
        <f t="shared" si="79"/>
        <v>46.652679999999997</v>
      </c>
      <c r="AB1650" s="382">
        <v>46652680</v>
      </c>
      <c r="AC1650" s="305">
        <v>158257265</v>
      </c>
      <c r="AD1650" s="296">
        <f t="shared" si="236"/>
        <v>271.17689799999999</v>
      </c>
      <c r="AE1650" s="382">
        <v>271176898</v>
      </c>
      <c r="AF1650" s="376">
        <f t="shared" si="237"/>
        <v>0.58315849999999991</v>
      </c>
      <c r="AG1650" s="378"/>
      <c r="AH1650" s="378"/>
      <c r="AI1650" s="379" t="s">
        <v>2172</v>
      </c>
      <c r="AJ1650" s="304"/>
    </row>
    <row r="1651" spans="1:36">
      <c r="A1651" s="383" t="s">
        <v>689</v>
      </c>
      <c r="B1651" s="373">
        <f t="shared" si="151"/>
        <v>371.95071000000002</v>
      </c>
      <c r="C1651" s="375">
        <f t="shared" si="233"/>
        <v>4.1327856666666669</v>
      </c>
      <c r="D1651" s="294">
        <f t="shared" si="2"/>
        <v>4.1327856666666669</v>
      </c>
      <c r="E1651" s="296">
        <v>90</v>
      </c>
      <c r="F1651" s="296">
        <f t="shared" si="212"/>
        <v>140.998437</v>
      </c>
      <c r="G1651" s="297">
        <f t="shared" si="4"/>
        <v>0.37907828432428586</v>
      </c>
      <c r="H1651" s="296">
        <f t="shared" si="5"/>
        <v>230.95227299999999</v>
      </c>
      <c r="I1651" s="376">
        <f t="shared" si="234"/>
        <v>0.62092171567571408</v>
      </c>
      <c r="J1651" s="305">
        <f t="shared" si="235"/>
        <v>371950710</v>
      </c>
      <c r="K1651" s="345">
        <v>2019</v>
      </c>
      <c r="L1651" s="300" t="s">
        <v>18</v>
      </c>
      <c r="M1651" s="345"/>
      <c r="N1651" s="345"/>
      <c r="O1651" s="345"/>
      <c r="P1651" s="345">
        <v>85</v>
      </c>
      <c r="Q1651" s="345">
        <v>83</v>
      </c>
      <c r="R1651" s="345">
        <f t="shared" si="242"/>
        <v>84</v>
      </c>
      <c r="S1651" s="345">
        <v>70</v>
      </c>
      <c r="T1651" s="345">
        <v>76</v>
      </c>
      <c r="U1651" s="345">
        <f t="shared" si="243"/>
        <v>-6</v>
      </c>
      <c r="V1651" s="345">
        <f t="shared" si="244"/>
        <v>73</v>
      </c>
      <c r="W1651" s="345">
        <f t="shared" si="245"/>
        <v>11</v>
      </c>
      <c r="X1651" s="319" t="s">
        <v>1534</v>
      </c>
      <c r="Y1651" s="377" t="s">
        <v>1540</v>
      </c>
      <c r="Z1651" s="377" t="s">
        <v>1547</v>
      </c>
      <c r="AA1651" s="296">
        <f t="shared" si="79"/>
        <v>41.082017999999998</v>
      </c>
      <c r="AB1651" s="382">
        <v>41082018</v>
      </c>
      <c r="AC1651" s="305">
        <v>140998437</v>
      </c>
      <c r="AD1651" s="296">
        <f t="shared" si="236"/>
        <v>230.95227299999999</v>
      </c>
      <c r="AE1651" s="382">
        <v>230952273</v>
      </c>
      <c r="AF1651" s="376">
        <f t="shared" si="237"/>
        <v>0.45646686666666664</v>
      </c>
      <c r="AG1651" s="378"/>
      <c r="AH1651" s="378"/>
      <c r="AI1651" s="379" t="s">
        <v>2443</v>
      </c>
      <c r="AJ1651" s="304"/>
    </row>
    <row r="1652" spans="1:36">
      <c r="A1652" s="380" t="s">
        <v>4041</v>
      </c>
      <c r="B1652" s="373">
        <f t="shared" si="151"/>
        <v>127.16267499999999</v>
      </c>
      <c r="C1652" s="375">
        <f t="shared" si="233"/>
        <v>1.4129186111111112</v>
      </c>
      <c r="D1652" s="294">
        <f t="shared" si="2"/>
        <v>1.4129186111111112</v>
      </c>
      <c r="E1652" s="296">
        <v>90</v>
      </c>
      <c r="F1652" s="296">
        <f t="shared" si="212"/>
        <v>50.175122999999999</v>
      </c>
      <c r="G1652" s="297">
        <f t="shared" si="4"/>
        <v>0.3945742962705055</v>
      </c>
      <c r="H1652" s="296">
        <f t="shared" si="5"/>
        <v>76.987551999999994</v>
      </c>
      <c r="I1652" s="376">
        <f t="shared" si="234"/>
        <v>0.60542570372949456</v>
      </c>
      <c r="J1652" s="305">
        <f t="shared" si="235"/>
        <v>127162675</v>
      </c>
      <c r="K1652" s="345">
        <v>2019</v>
      </c>
      <c r="L1652" s="300" t="s">
        <v>18</v>
      </c>
      <c r="M1652" s="345"/>
      <c r="N1652" s="345"/>
      <c r="O1652" s="345"/>
      <c r="P1652" s="345">
        <v>84</v>
      </c>
      <c r="Q1652" s="345">
        <v>80</v>
      </c>
      <c r="R1652" s="345">
        <f t="shared" si="242"/>
        <v>82</v>
      </c>
      <c r="S1652" s="345">
        <v>40</v>
      </c>
      <c r="T1652" s="345">
        <v>62</v>
      </c>
      <c r="U1652" s="345">
        <f t="shared" si="243"/>
        <v>-22</v>
      </c>
      <c r="V1652" s="345">
        <f t="shared" si="244"/>
        <v>51</v>
      </c>
      <c r="W1652" s="345">
        <f t="shared" si="245"/>
        <v>31</v>
      </c>
      <c r="X1652" s="319" t="s">
        <v>1534</v>
      </c>
      <c r="Y1652" s="377" t="s">
        <v>4042</v>
      </c>
      <c r="Z1652" s="377" t="s">
        <v>1547</v>
      </c>
      <c r="AA1652" s="296">
        <f t="shared" si="79"/>
        <v>19.001397999999998</v>
      </c>
      <c r="AB1652" s="382">
        <v>19001398</v>
      </c>
      <c r="AC1652" s="305">
        <v>50175123</v>
      </c>
      <c r="AD1652" s="296">
        <f t="shared" si="236"/>
        <v>76.987551999999994</v>
      </c>
      <c r="AE1652" s="382">
        <v>76987552</v>
      </c>
      <c r="AF1652" s="376">
        <f t="shared" si="237"/>
        <v>0.21112664444444443</v>
      </c>
      <c r="AG1652" s="378"/>
      <c r="AH1652" s="378"/>
      <c r="AI1652" s="379" t="s">
        <v>4043</v>
      </c>
      <c r="AJ1652" s="304"/>
    </row>
    <row r="1653" spans="1:36">
      <c r="A1653" s="374" t="s">
        <v>4618</v>
      </c>
      <c r="B1653" s="373">
        <f t="shared" si="151"/>
        <v>60.096041999999997</v>
      </c>
      <c r="C1653" s="375">
        <f t="shared" si="233"/>
        <v>0.66773380000000004</v>
      </c>
      <c r="D1653" s="294">
        <f t="shared" si="2"/>
        <v>0.66773380000000004</v>
      </c>
      <c r="E1653" s="296">
        <v>90</v>
      </c>
      <c r="F1653" s="296">
        <f t="shared" si="212"/>
        <v>42.096041999999997</v>
      </c>
      <c r="G1653" s="297">
        <f t="shared" si="4"/>
        <v>0.70047944255630012</v>
      </c>
      <c r="H1653" s="296">
        <f t="shared" si="5"/>
        <v>18</v>
      </c>
      <c r="I1653" s="376">
        <f t="shared" si="234"/>
        <v>0.29952055744369988</v>
      </c>
      <c r="J1653" s="305">
        <f t="shared" si="235"/>
        <v>60096042</v>
      </c>
      <c r="K1653" s="345">
        <v>2019</v>
      </c>
      <c r="L1653" s="300" t="s">
        <v>18</v>
      </c>
      <c r="M1653" s="345"/>
      <c r="N1653" s="345"/>
      <c r="O1653" s="345"/>
      <c r="P1653" s="345">
        <v>31</v>
      </c>
      <c r="Q1653" s="345">
        <v>46</v>
      </c>
      <c r="R1653" s="345">
        <f t="shared" si="242"/>
        <v>38.5</v>
      </c>
      <c r="S1653" s="345">
        <v>36</v>
      </c>
      <c r="T1653" s="345">
        <v>48</v>
      </c>
      <c r="U1653" s="345">
        <f t="shared" si="243"/>
        <v>-12</v>
      </c>
      <c r="V1653" s="345">
        <f t="shared" si="244"/>
        <v>42</v>
      </c>
      <c r="W1653" s="345">
        <f t="shared" si="245"/>
        <v>-3.5</v>
      </c>
      <c r="X1653" s="319" t="s">
        <v>1608</v>
      </c>
      <c r="Y1653" s="377" t="s">
        <v>4619</v>
      </c>
      <c r="Z1653" s="377" t="s">
        <v>1547</v>
      </c>
      <c r="AA1653" s="296">
        <f t="shared" si="79"/>
        <v>15.853645999999999</v>
      </c>
      <c r="AB1653" s="305">
        <v>15853646</v>
      </c>
      <c r="AC1653" s="305">
        <v>42096042</v>
      </c>
      <c r="AD1653" s="296">
        <f t="shared" si="236"/>
        <v>18</v>
      </c>
      <c r="AE1653" s="305">
        <v>18000000</v>
      </c>
      <c r="AF1653" s="376">
        <f t="shared" si="237"/>
        <v>0.17615162222222222</v>
      </c>
      <c r="AG1653" s="378"/>
      <c r="AH1653" s="378"/>
      <c r="AI1653" s="381" t="s">
        <v>4620</v>
      </c>
      <c r="AJ1653" s="304"/>
    </row>
    <row r="1654" spans="1:36">
      <c r="A1654" s="383" t="s">
        <v>4762</v>
      </c>
      <c r="B1654" s="373">
        <f t="shared" si="151"/>
        <v>40.462589999999999</v>
      </c>
      <c r="C1654" s="375">
        <f t="shared" si="233"/>
        <v>0.42592200000000002</v>
      </c>
      <c r="D1654" s="294">
        <f t="shared" si="2"/>
        <v>0.42592200000000002</v>
      </c>
      <c r="E1654" s="296">
        <v>95</v>
      </c>
      <c r="F1654" s="296">
        <f t="shared" si="212"/>
        <v>19.962589999999999</v>
      </c>
      <c r="G1654" s="297">
        <f t="shared" si="4"/>
        <v>0.49335917448685312</v>
      </c>
      <c r="H1654" s="296">
        <f t="shared" si="5"/>
        <v>20.5</v>
      </c>
      <c r="I1654" s="376">
        <f t="shared" si="234"/>
        <v>0.50664082551314682</v>
      </c>
      <c r="J1654" s="305">
        <f t="shared" si="235"/>
        <v>40462590</v>
      </c>
      <c r="K1654" s="345">
        <v>2019</v>
      </c>
      <c r="L1654" s="300" t="s">
        <v>18</v>
      </c>
      <c r="M1654" s="345"/>
      <c r="N1654" s="345"/>
      <c r="O1654" s="345"/>
      <c r="P1654" s="345">
        <v>19</v>
      </c>
      <c r="Q1654" s="345">
        <v>32</v>
      </c>
      <c r="R1654" s="345">
        <f t="shared" si="242"/>
        <v>25.5</v>
      </c>
      <c r="S1654" s="345">
        <v>54</v>
      </c>
      <c r="T1654" s="345">
        <v>63</v>
      </c>
      <c r="U1654" s="345">
        <f t="shared" si="243"/>
        <v>-9</v>
      </c>
      <c r="V1654" s="345">
        <f t="shared" si="244"/>
        <v>58.5</v>
      </c>
      <c r="W1654" s="345">
        <f t="shared" si="245"/>
        <v>-33</v>
      </c>
      <c r="X1654" s="319" t="s">
        <v>1554</v>
      </c>
      <c r="Y1654" s="377" t="s">
        <v>4763</v>
      </c>
      <c r="Z1654" s="377" t="s">
        <v>1541</v>
      </c>
      <c r="AA1654" s="296">
        <f t="shared" si="79"/>
        <v>6.6198699999999997</v>
      </c>
      <c r="AB1654" s="382">
        <v>6619870</v>
      </c>
      <c r="AC1654" s="382">
        <v>19962590</v>
      </c>
      <c r="AD1654" s="296">
        <f t="shared" si="236"/>
        <v>20.5</v>
      </c>
      <c r="AE1654" s="382">
        <v>20500000</v>
      </c>
      <c r="AF1654" s="376">
        <f t="shared" si="237"/>
        <v>6.9682842105263154E-2</v>
      </c>
      <c r="AG1654" s="378"/>
      <c r="AH1654" s="378"/>
      <c r="AI1654" s="379" t="s">
        <v>4764</v>
      </c>
      <c r="AJ1654" s="304"/>
    </row>
    <row r="1655" spans="1:36">
      <c r="A1655" s="380" t="s">
        <v>3828</v>
      </c>
      <c r="B1655" s="373">
        <f t="shared" si="151"/>
        <v>160.297945</v>
      </c>
      <c r="C1655" s="375">
        <f t="shared" si="233"/>
        <v>1.6423969774590164</v>
      </c>
      <c r="D1655" s="294">
        <f t="shared" si="2"/>
        <v>1.6423969774590164</v>
      </c>
      <c r="E1655" s="296">
        <v>97.6</v>
      </c>
      <c r="F1655" s="296">
        <f t="shared" si="212"/>
        <v>83.797944999999999</v>
      </c>
      <c r="G1655" s="297">
        <f t="shared" si="4"/>
        <v>0.52276368858003763</v>
      </c>
      <c r="H1655" s="296">
        <f t="shared" si="5"/>
        <v>76.5</v>
      </c>
      <c r="I1655" s="376">
        <f t="shared" si="234"/>
        <v>0.47723631141996237</v>
      </c>
      <c r="J1655" s="305">
        <f t="shared" si="235"/>
        <v>160297945</v>
      </c>
      <c r="K1655" s="345">
        <v>2019</v>
      </c>
      <c r="L1655" s="300" t="s">
        <v>18</v>
      </c>
      <c r="M1655" s="345"/>
      <c r="N1655" s="345"/>
      <c r="O1655" s="345"/>
      <c r="P1655" s="345">
        <v>91</v>
      </c>
      <c r="Q1655" s="345">
        <v>81</v>
      </c>
      <c r="R1655" s="345">
        <f t="shared" si="242"/>
        <v>86</v>
      </c>
      <c r="S1655" s="345">
        <v>98</v>
      </c>
      <c r="T1655" s="345">
        <v>75</v>
      </c>
      <c r="U1655" s="345">
        <f t="shared" si="243"/>
        <v>23</v>
      </c>
      <c r="V1655" s="345">
        <f t="shared" si="244"/>
        <v>86.5</v>
      </c>
      <c r="W1655" s="345">
        <f t="shared" si="245"/>
        <v>-0.5</v>
      </c>
      <c r="X1655" s="348" t="s">
        <v>1554</v>
      </c>
      <c r="Y1655" s="381" t="s">
        <v>1554</v>
      </c>
      <c r="Z1655" s="377" t="s">
        <v>1547</v>
      </c>
      <c r="AA1655" s="296">
        <f t="shared" si="79"/>
        <v>31.474958000000001</v>
      </c>
      <c r="AB1655" s="382">
        <v>31474958</v>
      </c>
      <c r="AC1655" s="305">
        <v>83797945</v>
      </c>
      <c r="AD1655" s="296">
        <f t="shared" si="236"/>
        <v>76.5</v>
      </c>
      <c r="AE1655" s="382">
        <v>76500000</v>
      </c>
      <c r="AF1655" s="376">
        <f t="shared" si="237"/>
        <v>0.32248932377049183</v>
      </c>
      <c r="AG1655" s="378"/>
      <c r="AH1655" s="378"/>
      <c r="AI1655" s="377" t="s">
        <v>1537</v>
      </c>
      <c r="AJ1655" s="304"/>
    </row>
    <row r="1656" spans="1:36">
      <c r="A1656" s="374" t="s">
        <v>3659</v>
      </c>
      <c r="B1656" s="373">
        <f t="shared" si="151"/>
        <v>184.91415000000001</v>
      </c>
      <c r="C1656" s="375">
        <f t="shared" si="233"/>
        <v>1.867819696969697</v>
      </c>
      <c r="D1656" s="294">
        <f t="shared" si="2"/>
        <v>1.867819696969697</v>
      </c>
      <c r="E1656" s="296">
        <v>99</v>
      </c>
      <c r="F1656" s="296">
        <f t="shared" si="212"/>
        <v>105.11415</v>
      </c>
      <c r="G1656" s="297">
        <f t="shared" si="4"/>
        <v>0.5684483853723471</v>
      </c>
      <c r="H1656" s="296">
        <f t="shared" si="5"/>
        <v>79.800000000000011</v>
      </c>
      <c r="I1656" s="376">
        <f t="shared" si="234"/>
        <v>0.4315516146276529</v>
      </c>
      <c r="J1656" s="305">
        <f t="shared" si="235"/>
        <v>184914150</v>
      </c>
      <c r="K1656" s="345">
        <v>2019</v>
      </c>
      <c r="L1656" s="300" t="s">
        <v>18</v>
      </c>
      <c r="M1656" s="345"/>
      <c r="N1656" s="345"/>
      <c r="O1656" s="345"/>
      <c r="P1656" s="345">
        <v>86</v>
      </c>
      <c r="Q1656" s="345">
        <v>65</v>
      </c>
      <c r="R1656" s="345">
        <f t="shared" si="242"/>
        <v>75.5</v>
      </c>
      <c r="S1656" s="345">
        <v>72</v>
      </c>
      <c r="T1656" s="345">
        <v>70</v>
      </c>
      <c r="U1656" s="345">
        <f t="shared" si="243"/>
        <v>2</v>
      </c>
      <c r="V1656" s="345">
        <f t="shared" si="244"/>
        <v>71</v>
      </c>
      <c r="W1656" s="345">
        <f t="shared" si="245"/>
        <v>4.5</v>
      </c>
      <c r="X1656" s="319" t="s">
        <v>1544</v>
      </c>
      <c r="Y1656" s="377" t="s">
        <v>1545</v>
      </c>
      <c r="Z1656" s="377" t="s">
        <v>1557</v>
      </c>
      <c r="AA1656" s="296">
        <f t="shared" si="79"/>
        <v>34.115335000000002</v>
      </c>
      <c r="AB1656" s="305">
        <v>34115335</v>
      </c>
      <c r="AC1656" s="305">
        <v>105114150</v>
      </c>
      <c r="AD1656" s="296">
        <f t="shared" si="236"/>
        <v>79.8</v>
      </c>
      <c r="AE1656" s="305">
        <v>79800000</v>
      </c>
      <c r="AF1656" s="376">
        <f t="shared" si="237"/>
        <v>0.34459934343434345</v>
      </c>
      <c r="AG1656" s="378"/>
      <c r="AH1656" s="378"/>
      <c r="AI1656" s="379" t="s">
        <v>3660</v>
      </c>
      <c r="AJ1656" s="304"/>
    </row>
    <row r="1657" spans="1:36">
      <c r="A1657" s="374" t="s">
        <v>820</v>
      </c>
      <c r="B1657" s="373">
        <f t="shared" si="151"/>
        <v>159.130326</v>
      </c>
      <c r="C1657" s="375">
        <f t="shared" si="233"/>
        <v>1.5913032600000001</v>
      </c>
      <c r="D1657" s="294">
        <f t="shared" si="2"/>
        <v>1.5913032600000001</v>
      </c>
      <c r="E1657" s="296">
        <v>100</v>
      </c>
      <c r="F1657" s="296">
        <f t="shared" si="212"/>
        <v>56.830325999999999</v>
      </c>
      <c r="G1657" s="297">
        <f t="shared" si="4"/>
        <v>0.35713070807132014</v>
      </c>
      <c r="H1657" s="296">
        <f t="shared" si="5"/>
        <v>102.3</v>
      </c>
      <c r="I1657" s="376">
        <f t="shared" si="234"/>
        <v>0.64286929192867992</v>
      </c>
      <c r="J1657" s="305">
        <f t="shared" si="235"/>
        <v>159130326</v>
      </c>
      <c r="K1657" s="345">
        <v>2019</v>
      </c>
      <c r="L1657" s="300" t="s">
        <v>18</v>
      </c>
      <c r="M1657" s="345"/>
      <c r="N1657" s="345"/>
      <c r="O1657" s="345"/>
      <c r="P1657" s="345">
        <v>91</v>
      </c>
      <c r="Q1657" s="345">
        <v>71</v>
      </c>
      <c r="R1657" s="345">
        <f t="shared" si="242"/>
        <v>81</v>
      </c>
      <c r="S1657" s="345">
        <v>90</v>
      </c>
      <c r="T1657" s="345">
        <v>81</v>
      </c>
      <c r="U1657" s="345">
        <f t="shared" si="243"/>
        <v>9</v>
      </c>
      <c r="V1657" s="345">
        <f t="shared" si="244"/>
        <v>85.5</v>
      </c>
      <c r="W1657" s="345">
        <f t="shared" si="245"/>
        <v>-4.5</v>
      </c>
      <c r="X1657" s="319" t="s">
        <v>1544</v>
      </c>
      <c r="Y1657" s="377" t="s">
        <v>2517</v>
      </c>
      <c r="Z1657" s="377" t="s">
        <v>1541</v>
      </c>
      <c r="AA1657" s="296">
        <f t="shared" si="79"/>
        <v>53.505325999999997</v>
      </c>
      <c r="AB1657" s="305">
        <v>53505326</v>
      </c>
      <c r="AC1657" s="305">
        <v>56830326</v>
      </c>
      <c r="AD1657" s="296">
        <f t="shared" si="236"/>
        <v>102.3</v>
      </c>
      <c r="AE1657" s="305">
        <v>102300000</v>
      </c>
      <c r="AF1657" s="376">
        <f t="shared" si="237"/>
        <v>0.53505325999999997</v>
      </c>
      <c r="AG1657" s="378"/>
      <c r="AH1657" s="378"/>
      <c r="AI1657" s="381" t="s">
        <v>3878</v>
      </c>
      <c r="AJ1657" s="304"/>
    </row>
    <row r="1658" spans="1:36">
      <c r="A1658" s="380" t="s">
        <v>4347</v>
      </c>
      <c r="B1658" s="373">
        <f t="shared" si="151"/>
        <v>105.90533499999999</v>
      </c>
      <c r="C1658" s="375">
        <f t="shared" si="233"/>
        <v>1.0590533499999999</v>
      </c>
      <c r="D1658" s="294">
        <f t="shared" si="2"/>
        <v>1.0590533499999999</v>
      </c>
      <c r="E1658" s="296">
        <v>100</v>
      </c>
      <c r="F1658" s="296">
        <f t="shared" si="212"/>
        <v>51.189922000000003</v>
      </c>
      <c r="G1658" s="297">
        <f t="shared" si="4"/>
        <v>0.48335546079902403</v>
      </c>
      <c r="H1658" s="296">
        <f t="shared" si="5"/>
        <v>54.715412999999998</v>
      </c>
      <c r="I1658" s="376">
        <f t="shared" si="234"/>
        <v>0.51664453920097608</v>
      </c>
      <c r="J1658" s="305">
        <f t="shared" si="235"/>
        <v>105905335</v>
      </c>
      <c r="K1658" s="345">
        <v>2019</v>
      </c>
      <c r="L1658" s="300" t="s">
        <v>18</v>
      </c>
      <c r="M1658" s="345"/>
      <c r="N1658" s="345"/>
      <c r="O1658" s="345"/>
      <c r="P1658" s="345">
        <v>43</v>
      </c>
      <c r="Q1658" s="345">
        <v>47</v>
      </c>
      <c r="R1658" s="345">
        <f t="shared" si="242"/>
        <v>45</v>
      </c>
      <c r="S1658" s="345">
        <v>92</v>
      </c>
      <c r="T1658" s="345">
        <v>53</v>
      </c>
      <c r="U1658" s="345">
        <f t="shared" si="243"/>
        <v>39</v>
      </c>
      <c r="V1658" s="345">
        <f t="shared" si="244"/>
        <v>72.5</v>
      </c>
      <c r="W1658" s="345">
        <f t="shared" si="245"/>
        <v>-27.5</v>
      </c>
      <c r="X1658" s="348" t="s">
        <v>1544</v>
      </c>
      <c r="Y1658" s="381" t="s">
        <v>1544</v>
      </c>
      <c r="Z1658" s="377" t="s">
        <v>1536</v>
      </c>
      <c r="AA1658" s="296">
        <f t="shared" si="79"/>
        <v>17.897418999999999</v>
      </c>
      <c r="AB1658" s="382">
        <v>17897419</v>
      </c>
      <c r="AC1658" s="305">
        <v>51189922</v>
      </c>
      <c r="AD1658" s="296">
        <f t="shared" si="236"/>
        <v>54.715412999999998</v>
      </c>
      <c r="AE1658" s="382">
        <v>54715413</v>
      </c>
      <c r="AF1658" s="376">
        <f t="shared" si="237"/>
        <v>0.17897419000000001</v>
      </c>
      <c r="AG1658" s="378"/>
      <c r="AH1658" s="378"/>
      <c r="AI1658" s="379" t="s">
        <v>4348</v>
      </c>
      <c r="AJ1658" s="304"/>
    </row>
    <row r="1659" spans="1:36">
      <c r="A1659" s="380" t="s">
        <v>4857</v>
      </c>
      <c r="B1659" s="373">
        <f t="shared" si="151"/>
        <v>26.249469000000001</v>
      </c>
      <c r="C1659" s="375">
        <f t="shared" si="233"/>
        <v>0.26249468999999997</v>
      </c>
      <c r="D1659" s="294">
        <f t="shared" si="2"/>
        <v>0.26249468999999997</v>
      </c>
      <c r="E1659" s="296">
        <v>100</v>
      </c>
      <c r="F1659" s="296">
        <f t="shared" si="212"/>
        <v>16.649539000000001</v>
      </c>
      <c r="G1659" s="297">
        <f t="shared" si="4"/>
        <v>0.63428098297912239</v>
      </c>
      <c r="H1659" s="296">
        <f t="shared" si="5"/>
        <v>9.5999300000000005</v>
      </c>
      <c r="I1659" s="376">
        <f t="shared" si="234"/>
        <v>0.36571901702087767</v>
      </c>
      <c r="J1659" s="305">
        <f t="shared" si="235"/>
        <v>26249469</v>
      </c>
      <c r="K1659" s="345">
        <v>2019</v>
      </c>
      <c r="L1659" s="300" t="s">
        <v>18</v>
      </c>
      <c r="M1659" s="345"/>
      <c r="N1659" s="345"/>
      <c r="O1659" s="345"/>
      <c r="P1659" s="345">
        <v>89</v>
      </c>
      <c r="Q1659" s="316">
        <v>68</v>
      </c>
      <c r="R1659" s="345">
        <f t="shared" si="242"/>
        <v>78.5</v>
      </c>
      <c r="S1659" s="345">
        <v>67</v>
      </c>
      <c r="T1659" s="345">
        <v>74</v>
      </c>
      <c r="U1659" s="345">
        <f t="shared" si="243"/>
        <v>-7</v>
      </c>
      <c r="V1659" s="345">
        <f t="shared" si="244"/>
        <v>70.5</v>
      </c>
      <c r="W1659" s="345">
        <f t="shared" si="245"/>
        <v>8</v>
      </c>
      <c r="X1659" s="348" t="s">
        <v>1608</v>
      </c>
      <c r="Y1659" s="381" t="s">
        <v>1608</v>
      </c>
      <c r="Z1659" s="377" t="s">
        <v>1547</v>
      </c>
      <c r="AA1659" s="296">
        <f t="shared" si="79"/>
        <v>5.9449500000000004</v>
      </c>
      <c r="AB1659" s="382">
        <v>5944950</v>
      </c>
      <c r="AC1659" s="305">
        <v>16649539</v>
      </c>
      <c r="AD1659" s="296">
        <f t="shared" si="236"/>
        <v>9.5999300000000005</v>
      </c>
      <c r="AE1659" s="382">
        <v>9599930</v>
      </c>
      <c r="AF1659" s="376">
        <f t="shared" si="237"/>
        <v>5.9449500000000002E-2</v>
      </c>
      <c r="AG1659" s="378"/>
      <c r="AH1659" s="378"/>
      <c r="AI1659" s="379" t="s">
        <v>4858</v>
      </c>
      <c r="AJ1659" s="304"/>
    </row>
    <row r="1660" spans="1:36">
      <c r="A1660" s="380" t="s">
        <v>3341</v>
      </c>
      <c r="B1660" s="373">
        <f t="shared" si="151"/>
        <v>253.89070100000001</v>
      </c>
      <c r="C1660" s="375">
        <f t="shared" si="233"/>
        <v>2.3080972818181817</v>
      </c>
      <c r="D1660" s="294">
        <f t="shared" si="2"/>
        <v>2.3080972818181817</v>
      </c>
      <c r="E1660" s="296">
        <v>110</v>
      </c>
      <c r="F1660" s="296">
        <f t="shared" si="212"/>
        <v>80.001806999999999</v>
      </c>
      <c r="G1660" s="297">
        <f t="shared" si="4"/>
        <v>0.31510333653377876</v>
      </c>
      <c r="H1660" s="296">
        <f t="shared" si="5"/>
        <v>173.88889399999999</v>
      </c>
      <c r="I1660" s="376">
        <f t="shared" si="234"/>
        <v>0.68489666346622124</v>
      </c>
      <c r="J1660" s="305">
        <f t="shared" si="235"/>
        <v>253890701</v>
      </c>
      <c r="K1660" s="345">
        <v>2019</v>
      </c>
      <c r="L1660" s="300" t="s">
        <v>18</v>
      </c>
      <c r="M1660" s="345"/>
      <c r="N1660" s="345"/>
      <c r="O1660" s="345"/>
      <c r="P1660" s="345">
        <v>23</v>
      </c>
      <c r="Q1660" s="345">
        <v>38</v>
      </c>
      <c r="R1660" s="345">
        <f t="shared" si="242"/>
        <v>30.5</v>
      </c>
      <c r="S1660" s="345">
        <v>66</v>
      </c>
      <c r="T1660" s="345">
        <v>43</v>
      </c>
      <c r="U1660" s="345">
        <f t="shared" si="243"/>
        <v>23</v>
      </c>
      <c r="V1660" s="345">
        <f t="shared" si="244"/>
        <v>54.5</v>
      </c>
      <c r="W1660" s="345">
        <f t="shared" si="245"/>
        <v>-24</v>
      </c>
      <c r="X1660" s="348" t="s">
        <v>1608</v>
      </c>
      <c r="Y1660" s="381" t="s">
        <v>1608</v>
      </c>
      <c r="Z1660" s="377" t="s">
        <v>1557</v>
      </c>
      <c r="AA1660" s="296">
        <f t="shared" si="79"/>
        <v>30.035837999999998</v>
      </c>
      <c r="AB1660" s="382">
        <v>30035838</v>
      </c>
      <c r="AC1660" s="305">
        <v>80001807</v>
      </c>
      <c r="AD1660" s="296">
        <f t="shared" si="236"/>
        <v>173.88889399999999</v>
      </c>
      <c r="AE1660" s="382">
        <v>173888894</v>
      </c>
      <c r="AF1660" s="376">
        <f t="shared" si="237"/>
        <v>0.27305307272727269</v>
      </c>
      <c r="AG1660" s="378"/>
      <c r="AH1660" s="378"/>
      <c r="AI1660" s="379" t="s">
        <v>3342</v>
      </c>
      <c r="AJ1660" s="304"/>
    </row>
    <row r="1661" spans="1:36">
      <c r="A1661" s="383" t="s">
        <v>462</v>
      </c>
      <c r="B1661" s="373">
        <f t="shared" si="151"/>
        <v>489.37185199999999</v>
      </c>
      <c r="C1661" s="375">
        <f t="shared" si="233"/>
        <v>3.914974816</v>
      </c>
      <c r="D1661" s="294">
        <f t="shared" si="2"/>
        <v>3.914974816</v>
      </c>
      <c r="E1661" s="296">
        <v>125</v>
      </c>
      <c r="F1661" s="296">
        <f t="shared" si="212"/>
        <v>192.07680500000001</v>
      </c>
      <c r="G1661" s="297">
        <f t="shared" si="4"/>
        <v>0.39249663464501838</v>
      </c>
      <c r="H1661" s="296">
        <f t="shared" si="5"/>
        <v>297.29504700000001</v>
      </c>
      <c r="I1661" s="376">
        <f t="shared" si="234"/>
        <v>0.60750336535498162</v>
      </c>
      <c r="J1661" s="305">
        <f t="shared" si="235"/>
        <v>489371852</v>
      </c>
      <c r="K1661" s="345">
        <v>2019</v>
      </c>
      <c r="L1661" s="300" t="s">
        <v>18</v>
      </c>
      <c r="M1661" s="345"/>
      <c r="N1661" s="345"/>
      <c r="O1661" s="345"/>
      <c r="P1661" s="345">
        <v>71</v>
      </c>
      <c r="Q1661" s="345">
        <v>58</v>
      </c>
      <c r="R1661" s="345">
        <f t="shared" si="242"/>
        <v>64.5</v>
      </c>
      <c r="S1661" s="345">
        <v>87</v>
      </c>
      <c r="T1661" s="345">
        <v>64</v>
      </c>
      <c r="U1661" s="345">
        <f t="shared" si="243"/>
        <v>23</v>
      </c>
      <c r="V1661" s="345">
        <f t="shared" si="244"/>
        <v>75.5</v>
      </c>
      <c r="W1661" s="345">
        <f t="shared" si="245"/>
        <v>-11</v>
      </c>
      <c r="X1661" s="319" t="s">
        <v>1544</v>
      </c>
      <c r="Y1661" s="377" t="s">
        <v>2517</v>
      </c>
      <c r="Z1661" s="377" t="s">
        <v>1557</v>
      </c>
      <c r="AA1661" s="296">
        <f t="shared" si="79"/>
        <v>59.251542999999998</v>
      </c>
      <c r="AB1661" s="382">
        <v>59251543</v>
      </c>
      <c r="AC1661" s="382">
        <v>192076805</v>
      </c>
      <c r="AD1661" s="296">
        <f t="shared" si="236"/>
        <v>297.29504700000001</v>
      </c>
      <c r="AE1661" s="382">
        <v>297295047</v>
      </c>
      <c r="AF1661" s="376">
        <f t="shared" si="237"/>
        <v>0.47401234399999997</v>
      </c>
      <c r="AG1661" s="378"/>
      <c r="AH1661" s="378"/>
      <c r="AI1661" s="379" t="s">
        <v>2518</v>
      </c>
      <c r="AJ1661" s="304"/>
    </row>
    <row r="1662" spans="1:36">
      <c r="A1662" s="374" t="s">
        <v>379</v>
      </c>
      <c r="B1662" s="373">
        <f t="shared" si="151"/>
        <v>508.70047</v>
      </c>
      <c r="C1662" s="375">
        <f t="shared" si="233"/>
        <v>3.9434144961240309</v>
      </c>
      <c r="D1662" s="294">
        <f t="shared" si="2"/>
        <v>3.9434144961240309</v>
      </c>
      <c r="E1662" s="296">
        <v>129</v>
      </c>
      <c r="F1662" s="296">
        <f t="shared" si="212"/>
        <v>156.70047</v>
      </c>
      <c r="G1662" s="297">
        <f t="shared" si="4"/>
        <v>0.30804074153892563</v>
      </c>
      <c r="H1662" s="296">
        <f t="shared" si="5"/>
        <v>352</v>
      </c>
      <c r="I1662" s="376">
        <f t="shared" si="234"/>
        <v>0.69195925846107431</v>
      </c>
      <c r="J1662" s="305">
        <f t="shared" si="235"/>
        <v>508700470</v>
      </c>
      <c r="K1662" s="345">
        <v>2019</v>
      </c>
      <c r="L1662" s="300" t="s">
        <v>18</v>
      </c>
      <c r="M1662" s="345"/>
      <c r="N1662" s="345"/>
      <c r="O1662" s="345"/>
      <c r="P1662" s="345">
        <v>90</v>
      </c>
      <c r="Q1662" s="345">
        <v>71</v>
      </c>
      <c r="R1662" s="345">
        <f t="shared" si="242"/>
        <v>80.5</v>
      </c>
      <c r="S1662" s="345">
        <v>88</v>
      </c>
      <c r="T1662" s="345">
        <v>83</v>
      </c>
      <c r="U1662" s="345">
        <f t="shared" si="243"/>
        <v>5</v>
      </c>
      <c r="V1662" s="345">
        <f t="shared" si="244"/>
        <v>85.5</v>
      </c>
      <c r="W1662" s="345">
        <f t="shared" si="245"/>
        <v>-5</v>
      </c>
      <c r="X1662" s="319" t="s">
        <v>1544</v>
      </c>
      <c r="Y1662" s="377" t="s">
        <v>1545</v>
      </c>
      <c r="Z1662" s="377" t="s">
        <v>1557</v>
      </c>
      <c r="AA1662" s="296">
        <f t="shared" si="79"/>
        <v>55.022244999999998</v>
      </c>
      <c r="AB1662" s="305">
        <v>55022245</v>
      </c>
      <c r="AC1662" s="305">
        <v>156700470</v>
      </c>
      <c r="AD1662" s="296">
        <f t="shared" si="236"/>
        <v>352</v>
      </c>
      <c r="AE1662" s="305">
        <v>352000000</v>
      </c>
      <c r="AF1662" s="376">
        <f t="shared" si="237"/>
        <v>0.42652903100775191</v>
      </c>
      <c r="AG1662" s="378"/>
      <c r="AH1662" s="378"/>
      <c r="AI1662" s="381" t="s">
        <v>2500</v>
      </c>
      <c r="AJ1662" s="304"/>
    </row>
    <row r="1663" spans="1:36">
      <c r="A1663" s="380" t="s">
        <v>4174</v>
      </c>
      <c r="B1663" s="373">
        <f t="shared" si="151"/>
        <v>172.96690899999999</v>
      </c>
      <c r="C1663" s="375">
        <f t="shared" si="233"/>
        <v>1.2533833985507246</v>
      </c>
      <c r="D1663" s="294">
        <f t="shared" si="2"/>
        <v>1.2533833985507246</v>
      </c>
      <c r="E1663" s="296">
        <v>138</v>
      </c>
      <c r="F1663" s="296">
        <f t="shared" si="212"/>
        <v>48.541508999999998</v>
      </c>
      <c r="G1663" s="297">
        <f t="shared" si="4"/>
        <v>0.28064043741453459</v>
      </c>
      <c r="H1663" s="296">
        <f t="shared" si="5"/>
        <v>124.4254</v>
      </c>
      <c r="I1663" s="376">
        <f t="shared" si="234"/>
        <v>0.71935956258546541</v>
      </c>
      <c r="J1663" s="305">
        <f t="shared" si="235"/>
        <v>172966909</v>
      </c>
      <c r="K1663" s="345">
        <v>2019</v>
      </c>
      <c r="L1663" s="300" t="s">
        <v>18</v>
      </c>
      <c r="M1663" s="345"/>
      <c r="N1663" s="345"/>
      <c r="O1663" s="345"/>
      <c r="P1663" s="345">
        <v>26</v>
      </c>
      <c r="Q1663" s="345">
        <v>38</v>
      </c>
      <c r="R1663" s="345">
        <f t="shared" si="242"/>
        <v>32</v>
      </c>
      <c r="S1663" s="345">
        <v>83</v>
      </c>
      <c r="T1663" s="345">
        <v>50</v>
      </c>
      <c r="U1663" s="345">
        <f t="shared" si="243"/>
        <v>33</v>
      </c>
      <c r="V1663" s="345">
        <f t="shared" si="244"/>
        <v>66.5</v>
      </c>
      <c r="W1663" s="345">
        <f t="shared" si="245"/>
        <v>-34.5</v>
      </c>
      <c r="X1663" s="348" t="s">
        <v>1544</v>
      </c>
      <c r="Y1663" s="381" t="s">
        <v>1544</v>
      </c>
      <c r="Z1663" s="377" t="s">
        <v>1547</v>
      </c>
      <c r="AA1663" s="296">
        <f t="shared" si="79"/>
        <v>20.552371999999998</v>
      </c>
      <c r="AB1663" s="382">
        <v>20552372</v>
      </c>
      <c r="AC1663" s="305">
        <v>48541509</v>
      </c>
      <c r="AD1663" s="296">
        <f t="shared" si="236"/>
        <v>124.4254</v>
      </c>
      <c r="AE1663" s="382">
        <v>124425400</v>
      </c>
      <c r="AF1663" s="376">
        <f t="shared" si="237"/>
        <v>0.14893023188405796</v>
      </c>
      <c r="AG1663" s="378"/>
      <c r="AH1663" s="378"/>
      <c r="AI1663" s="379" t="s">
        <v>4175</v>
      </c>
      <c r="AJ1663" s="304"/>
    </row>
    <row r="1664" spans="1:36">
      <c r="A1664" s="380" t="s">
        <v>292</v>
      </c>
      <c r="B1664" s="373">
        <f t="shared" si="151"/>
        <v>882.29449499999998</v>
      </c>
      <c r="C1664" s="375">
        <f t="shared" si="233"/>
        <v>5.8819632999999998</v>
      </c>
      <c r="D1664" s="294">
        <f t="shared" si="2"/>
        <v>5.8819632999999998</v>
      </c>
      <c r="E1664" s="296">
        <v>150</v>
      </c>
      <c r="F1664" s="296">
        <f t="shared" si="212"/>
        <v>300.19449500000002</v>
      </c>
      <c r="G1664" s="297">
        <f t="shared" si="4"/>
        <v>0.34024296502042667</v>
      </c>
      <c r="H1664" s="296">
        <f t="shared" si="5"/>
        <v>582.1</v>
      </c>
      <c r="I1664" s="376">
        <f t="shared" si="234"/>
        <v>0.65975703497957339</v>
      </c>
      <c r="J1664" s="305">
        <f t="shared" si="235"/>
        <v>882294495</v>
      </c>
      <c r="K1664" s="345">
        <v>2019</v>
      </c>
      <c r="L1664" s="300" t="s">
        <v>18</v>
      </c>
      <c r="M1664" s="345"/>
      <c r="N1664" s="345"/>
      <c r="O1664" s="345"/>
      <c r="P1664" s="345">
        <v>78</v>
      </c>
      <c r="Q1664" s="345">
        <v>65</v>
      </c>
      <c r="R1664" s="345">
        <f t="shared" si="242"/>
        <v>71.5</v>
      </c>
      <c r="S1664" s="345">
        <v>92</v>
      </c>
      <c r="T1664" s="345">
        <v>69</v>
      </c>
      <c r="U1664" s="345">
        <f t="shared" si="243"/>
        <v>23</v>
      </c>
      <c r="V1664" s="345">
        <f t="shared" si="244"/>
        <v>80.5</v>
      </c>
      <c r="W1664" s="345">
        <f t="shared" si="245"/>
        <v>-9</v>
      </c>
      <c r="X1664" s="348" t="s">
        <v>1608</v>
      </c>
      <c r="Y1664" s="381" t="s">
        <v>1608</v>
      </c>
      <c r="Z1664" s="377" t="s">
        <v>1557</v>
      </c>
      <c r="AA1664" s="296">
        <f t="shared" si="79"/>
        <v>130.26335800000001</v>
      </c>
      <c r="AB1664" s="382">
        <v>130263358</v>
      </c>
      <c r="AC1664" s="305">
        <v>300194495</v>
      </c>
      <c r="AD1664" s="296">
        <f t="shared" si="236"/>
        <v>582.1</v>
      </c>
      <c r="AE1664" s="382">
        <v>582100000</v>
      </c>
      <c r="AF1664" s="376">
        <f t="shared" si="237"/>
        <v>0.86842238666666671</v>
      </c>
      <c r="AG1664" s="378"/>
      <c r="AH1664" s="378"/>
      <c r="AI1664" s="377" t="s">
        <v>1537</v>
      </c>
      <c r="AJ1664" s="304"/>
    </row>
    <row r="1665" spans="1:36">
      <c r="A1665" s="380" t="s">
        <v>2986</v>
      </c>
      <c r="B1665" s="373">
        <f t="shared" si="151"/>
        <v>431.70534600000002</v>
      </c>
      <c r="C1665" s="375">
        <f t="shared" si="233"/>
        <v>2.8780356399999998</v>
      </c>
      <c r="D1665" s="294">
        <f t="shared" si="2"/>
        <v>2.8780356399999998</v>
      </c>
      <c r="E1665" s="296">
        <v>150</v>
      </c>
      <c r="F1665" s="296">
        <f t="shared" si="212"/>
        <v>144.105346</v>
      </c>
      <c r="G1665" s="297">
        <f t="shared" si="4"/>
        <v>0.33380486791562686</v>
      </c>
      <c r="H1665" s="296">
        <f t="shared" si="5"/>
        <v>287.60000000000002</v>
      </c>
      <c r="I1665" s="376">
        <f t="shared" si="234"/>
        <v>0.66619513208437309</v>
      </c>
      <c r="J1665" s="305">
        <f t="shared" si="235"/>
        <v>431705346</v>
      </c>
      <c r="K1665" s="345">
        <v>2019</v>
      </c>
      <c r="L1665" s="300" t="s">
        <v>18</v>
      </c>
      <c r="M1665" s="345"/>
      <c r="N1665" s="345"/>
      <c r="O1665" s="345"/>
      <c r="P1665" s="345">
        <v>68</v>
      </c>
      <c r="Q1665" s="345">
        <v>53</v>
      </c>
      <c r="R1665" s="345">
        <f t="shared" si="242"/>
        <v>60.5</v>
      </c>
      <c r="S1665" s="345">
        <v>80</v>
      </c>
      <c r="T1665" s="345">
        <v>76</v>
      </c>
      <c r="U1665" s="345">
        <f t="shared" si="243"/>
        <v>4</v>
      </c>
      <c r="V1665" s="345">
        <f t="shared" si="244"/>
        <v>78</v>
      </c>
      <c r="W1665" s="345">
        <f t="shared" si="245"/>
        <v>-17.5</v>
      </c>
      <c r="X1665" s="348" t="s">
        <v>1608</v>
      </c>
      <c r="Y1665" s="381" t="s">
        <v>1608</v>
      </c>
      <c r="Z1665" s="377" t="s">
        <v>1541</v>
      </c>
      <c r="AA1665" s="296">
        <f t="shared" si="79"/>
        <v>54.365242000000002</v>
      </c>
      <c r="AB1665" s="382">
        <v>54365242</v>
      </c>
      <c r="AC1665" s="305">
        <v>144105346</v>
      </c>
      <c r="AD1665" s="296">
        <f t="shared" si="236"/>
        <v>287.60000000000002</v>
      </c>
      <c r="AE1665" s="382">
        <v>287600000</v>
      </c>
      <c r="AF1665" s="376">
        <f t="shared" si="237"/>
        <v>0.3624349466666667</v>
      </c>
      <c r="AG1665" s="378"/>
      <c r="AH1665" s="378"/>
      <c r="AI1665" s="379" t="s">
        <v>2987</v>
      </c>
      <c r="AJ1665" s="304"/>
    </row>
    <row r="1666" spans="1:36">
      <c r="A1666" s="374" t="s">
        <v>165</v>
      </c>
      <c r="B1666" s="373">
        <f t="shared" si="151"/>
        <v>1037.980262</v>
      </c>
      <c r="C1666" s="375">
        <f t="shared" si="233"/>
        <v>6.8288175131578948</v>
      </c>
      <c r="D1666" s="294">
        <f t="shared" si="2"/>
        <v>6.8288175131578948</v>
      </c>
      <c r="E1666" s="296">
        <v>152</v>
      </c>
      <c r="F1666" s="296">
        <f t="shared" si="212"/>
        <v>373.88036599999998</v>
      </c>
      <c r="G1666" s="297">
        <f t="shared" si="4"/>
        <v>0.36019988017845367</v>
      </c>
      <c r="H1666" s="296">
        <f t="shared" si="5"/>
        <v>664.09989600000006</v>
      </c>
      <c r="I1666" s="376">
        <f t="shared" si="234"/>
        <v>0.63980011982154628</v>
      </c>
      <c r="J1666" s="305">
        <f t="shared" si="235"/>
        <v>1037980262</v>
      </c>
      <c r="K1666" s="345">
        <v>2019</v>
      </c>
      <c r="L1666" s="300" t="s">
        <v>18</v>
      </c>
      <c r="M1666" s="345"/>
      <c r="N1666" s="345"/>
      <c r="O1666" s="345"/>
      <c r="P1666" s="345">
        <v>78</v>
      </c>
      <c r="Q1666" s="345">
        <v>64</v>
      </c>
      <c r="R1666" s="345">
        <f t="shared" si="242"/>
        <v>71</v>
      </c>
      <c r="S1666" s="345">
        <v>58</v>
      </c>
      <c r="T1666" s="345">
        <v>36</v>
      </c>
      <c r="U1666" s="345">
        <f t="shared" si="243"/>
        <v>22</v>
      </c>
      <c r="V1666" s="345">
        <f t="shared" si="244"/>
        <v>47</v>
      </c>
      <c r="W1666" s="345">
        <f t="shared" si="245"/>
        <v>24</v>
      </c>
      <c r="X1666" s="319" t="s">
        <v>1544</v>
      </c>
      <c r="Y1666" s="377" t="s">
        <v>1999</v>
      </c>
      <c r="Z1666" s="377" t="s">
        <v>1541</v>
      </c>
      <c r="AA1666" s="296">
        <f t="shared" si="79"/>
        <v>153.433423</v>
      </c>
      <c r="AB1666" s="305">
        <v>153433423</v>
      </c>
      <c r="AC1666" s="305">
        <v>373880366</v>
      </c>
      <c r="AD1666" s="296">
        <f t="shared" si="236"/>
        <v>664.09989599999994</v>
      </c>
      <c r="AE1666" s="305">
        <v>664099896</v>
      </c>
      <c r="AF1666" s="376">
        <f t="shared" si="237"/>
        <v>1.0094304144736843</v>
      </c>
      <c r="AG1666" s="378"/>
      <c r="AH1666" s="378"/>
      <c r="AI1666" s="381" t="s">
        <v>2000</v>
      </c>
      <c r="AJ1666" s="304"/>
    </row>
    <row r="1667" spans="1:36">
      <c r="A1667" s="380" t="s">
        <v>1962</v>
      </c>
      <c r="B1667" s="373">
        <f t="shared" si="151"/>
        <v>1131.9279959999999</v>
      </c>
      <c r="C1667" s="375">
        <f t="shared" si="233"/>
        <v>7.074549975</v>
      </c>
      <c r="D1667" s="294">
        <f t="shared" si="2"/>
        <v>7.074549975</v>
      </c>
      <c r="E1667" s="296">
        <v>160</v>
      </c>
      <c r="F1667" s="296">
        <f t="shared" si="212"/>
        <v>390.532085</v>
      </c>
      <c r="G1667" s="297">
        <f t="shared" si="4"/>
        <v>0.34501495358367301</v>
      </c>
      <c r="H1667" s="296">
        <f t="shared" si="5"/>
        <v>741.39591099999996</v>
      </c>
      <c r="I1667" s="376">
        <f t="shared" si="234"/>
        <v>0.65498504641632704</v>
      </c>
      <c r="J1667" s="305">
        <f t="shared" si="235"/>
        <v>1131927996</v>
      </c>
      <c r="K1667" s="345">
        <v>2019</v>
      </c>
      <c r="L1667" s="300" t="s">
        <v>18</v>
      </c>
      <c r="M1667" s="345"/>
      <c r="N1667" s="345"/>
      <c r="O1667" s="345"/>
      <c r="P1667" s="345">
        <v>90</v>
      </c>
      <c r="Q1667" s="345">
        <v>69</v>
      </c>
      <c r="R1667" s="345">
        <f t="shared" si="242"/>
        <v>79.5</v>
      </c>
      <c r="S1667" s="345">
        <v>95</v>
      </c>
      <c r="T1667" s="345">
        <v>76</v>
      </c>
      <c r="U1667" s="345">
        <f t="shared" si="243"/>
        <v>19</v>
      </c>
      <c r="V1667" s="345">
        <f t="shared" si="244"/>
        <v>85.5</v>
      </c>
      <c r="W1667" s="345">
        <f t="shared" si="245"/>
        <v>-6</v>
      </c>
      <c r="X1667" s="348" t="s">
        <v>1544</v>
      </c>
      <c r="Y1667" s="381" t="s">
        <v>1544</v>
      </c>
      <c r="Z1667" s="377" t="s">
        <v>1557</v>
      </c>
      <c r="AA1667" s="296">
        <f t="shared" si="79"/>
        <v>92.579211999999998</v>
      </c>
      <c r="AB1667" s="382">
        <v>92579212</v>
      </c>
      <c r="AC1667" s="305">
        <v>390532085</v>
      </c>
      <c r="AD1667" s="296">
        <f t="shared" si="236"/>
        <v>741.39591099999996</v>
      </c>
      <c r="AE1667" s="382">
        <v>741395911</v>
      </c>
      <c r="AF1667" s="376">
        <f t="shared" si="237"/>
        <v>0.57862007500000001</v>
      </c>
      <c r="AG1667" s="378"/>
      <c r="AH1667" s="378"/>
      <c r="AI1667" s="379" t="s">
        <v>1963</v>
      </c>
      <c r="AJ1667" s="304"/>
    </row>
    <row r="1668" spans="1:36">
      <c r="A1668" s="374" t="s">
        <v>51</v>
      </c>
      <c r="B1668" s="373">
        <f t="shared" si="151"/>
        <v>401.709698</v>
      </c>
      <c r="C1668" s="375">
        <f t="shared" si="233"/>
        <v>2.3629982235294116</v>
      </c>
      <c r="D1668" s="294">
        <f t="shared" si="2"/>
        <v>2.3629982235294116</v>
      </c>
      <c r="E1668" s="296">
        <v>170</v>
      </c>
      <c r="F1668" s="296">
        <f t="shared" si="212"/>
        <v>85.316378</v>
      </c>
      <c r="G1668" s="297">
        <f t="shared" si="4"/>
        <v>0.21238316730904516</v>
      </c>
      <c r="H1668" s="296">
        <f t="shared" si="5"/>
        <v>316.39332000000002</v>
      </c>
      <c r="I1668" s="376">
        <f t="shared" si="234"/>
        <v>0.78761683269095484</v>
      </c>
      <c r="J1668" s="305">
        <f t="shared" si="235"/>
        <v>401709698</v>
      </c>
      <c r="K1668" s="345">
        <v>2019</v>
      </c>
      <c r="L1668" s="300" t="s">
        <v>18</v>
      </c>
      <c r="M1668" s="345"/>
      <c r="N1668" s="345"/>
      <c r="O1668" s="345"/>
      <c r="P1668" s="345">
        <v>60</v>
      </c>
      <c r="Q1668" s="345">
        <v>54</v>
      </c>
      <c r="R1668" s="345">
        <f t="shared" si="242"/>
        <v>57</v>
      </c>
      <c r="S1668" s="345">
        <v>94</v>
      </c>
      <c r="T1668" s="345">
        <v>88</v>
      </c>
      <c r="U1668" s="345">
        <f t="shared" si="243"/>
        <v>6</v>
      </c>
      <c r="V1668" s="345">
        <f t="shared" si="244"/>
        <v>91</v>
      </c>
      <c r="W1668" s="345">
        <f t="shared" si="245"/>
        <v>-34</v>
      </c>
      <c r="X1668" s="319" t="s">
        <v>1544</v>
      </c>
      <c r="Y1668" s="377" t="s">
        <v>3290</v>
      </c>
      <c r="Z1668" s="377" t="s">
        <v>1541</v>
      </c>
      <c r="AA1668" s="296">
        <f t="shared" si="79"/>
        <v>28.525613</v>
      </c>
      <c r="AB1668" s="305">
        <v>28525613</v>
      </c>
      <c r="AC1668" s="305">
        <v>85316378</v>
      </c>
      <c r="AD1668" s="296">
        <f t="shared" si="236"/>
        <v>316.39332000000002</v>
      </c>
      <c r="AE1668" s="305">
        <v>316393320</v>
      </c>
      <c r="AF1668" s="376">
        <f t="shared" si="237"/>
        <v>0.16779772352941177</v>
      </c>
      <c r="AG1668" s="378"/>
      <c r="AH1668" s="378"/>
      <c r="AI1668" s="379" t="s">
        <v>3291</v>
      </c>
      <c r="AJ1668" s="304"/>
    </row>
    <row r="1669" spans="1:36">
      <c r="A1669" s="380" t="s">
        <v>311</v>
      </c>
      <c r="B1669" s="373">
        <f t="shared" si="151"/>
        <v>385.90013800000003</v>
      </c>
      <c r="C1669" s="375">
        <f t="shared" si="233"/>
        <v>2.2700008117647057</v>
      </c>
      <c r="D1669" s="294">
        <f t="shared" si="2"/>
        <v>2.2700008117647057</v>
      </c>
      <c r="E1669" s="296">
        <v>170</v>
      </c>
      <c r="F1669" s="296">
        <f t="shared" si="212"/>
        <v>110.50013800000001</v>
      </c>
      <c r="G1669" s="297">
        <f t="shared" si="4"/>
        <v>0.28634386754222929</v>
      </c>
      <c r="H1669" s="296">
        <f t="shared" si="5"/>
        <v>275.40000000000003</v>
      </c>
      <c r="I1669" s="376">
        <f t="shared" si="234"/>
        <v>0.71365613245777071</v>
      </c>
      <c r="J1669" s="305">
        <f t="shared" si="235"/>
        <v>385900138</v>
      </c>
      <c r="K1669" s="345">
        <v>2019</v>
      </c>
      <c r="L1669" s="300" t="s">
        <v>18</v>
      </c>
      <c r="M1669" s="345"/>
      <c r="N1669" s="345"/>
      <c r="O1669" s="345"/>
      <c r="P1669" s="345">
        <v>42</v>
      </c>
      <c r="Q1669" s="345">
        <v>48</v>
      </c>
      <c r="R1669" s="345">
        <f t="shared" si="242"/>
        <v>45</v>
      </c>
      <c r="S1669" s="345">
        <v>83</v>
      </c>
      <c r="T1669" s="345">
        <v>73</v>
      </c>
      <c r="U1669" s="345">
        <f t="shared" si="243"/>
        <v>10</v>
      </c>
      <c r="V1669" s="345">
        <f t="shared" si="244"/>
        <v>78</v>
      </c>
      <c r="W1669" s="345">
        <f t="shared" si="245"/>
        <v>-33</v>
      </c>
      <c r="X1669" s="348" t="s">
        <v>1544</v>
      </c>
      <c r="Y1669" s="381" t="s">
        <v>1544</v>
      </c>
      <c r="Z1669" s="377" t="s">
        <v>1557</v>
      </c>
      <c r="AA1669" s="296">
        <f t="shared" si="79"/>
        <v>47.776293000000003</v>
      </c>
      <c r="AB1669" s="382">
        <v>47776293</v>
      </c>
      <c r="AC1669" s="305">
        <v>110500138</v>
      </c>
      <c r="AD1669" s="296">
        <f t="shared" si="236"/>
        <v>275.39999999999998</v>
      </c>
      <c r="AE1669" s="382">
        <v>275400000</v>
      </c>
      <c r="AF1669" s="376">
        <f t="shared" si="237"/>
        <v>0.28103701764705885</v>
      </c>
      <c r="AG1669" s="378"/>
      <c r="AH1669" s="378"/>
      <c r="AI1669" s="379" t="s">
        <v>3373</v>
      </c>
      <c r="AJ1669" s="304"/>
    </row>
    <row r="1670" spans="1:36">
      <c r="A1670" s="386" t="s">
        <v>4150</v>
      </c>
      <c r="B1670" s="373">
        <f t="shared" si="151"/>
        <v>215.832199</v>
      </c>
      <c r="C1670" s="375">
        <f t="shared" si="233"/>
        <v>1.2696011705882353</v>
      </c>
      <c r="D1670" s="294">
        <f t="shared" si="2"/>
        <v>1.2696011705882353</v>
      </c>
      <c r="E1670" s="296">
        <v>170</v>
      </c>
      <c r="F1670" s="296">
        <f t="shared" si="212"/>
        <v>76.261455999999995</v>
      </c>
      <c r="G1670" s="297">
        <f t="shared" si="4"/>
        <v>0.35333678827040998</v>
      </c>
      <c r="H1670" s="296">
        <f t="shared" si="5"/>
        <v>139.57074299999999</v>
      </c>
      <c r="I1670" s="376">
        <f t="shared" si="234"/>
        <v>0.64666321172958996</v>
      </c>
      <c r="J1670" s="305">
        <f t="shared" si="235"/>
        <v>215832199</v>
      </c>
      <c r="K1670" s="345">
        <v>2019</v>
      </c>
      <c r="L1670" s="300" t="s">
        <v>18</v>
      </c>
      <c r="M1670" s="345"/>
      <c r="N1670" s="345"/>
      <c r="O1670" s="345"/>
      <c r="P1670" s="345">
        <v>47</v>
      </c>
      <c r="Q1670" s="345">
        <v>51</v>
      </c>
      <c r="R1670" s="345">
        <f t="shared" si="242"/>
        <v>49</v>
      </c>
      <c r="S1670" s="345">
        <v>58</v>
      </c>
      <c r="T1670" s="345">
        <v>56</v>
      </c>
      <c r="U1670" s="345">
        <f t="shared" si="243"/>
        <v>2</v>
      </c>
      <c r="V1670" s="345">
        <f t="shared" si="244"/>
        <v>57</v>
      </c>
      <c r="W1670" s="345">
        <f t="shared" si="245"/>
        <v>-8</v>
      </c>
      <c r="X1670" s="319" t="s">
        <v>1608</v>
      </c>
      <c r="Y1670" s="377" t="s">
        <v>4151</v>
      </c>
      <c r="Z1670" s="377" t="s">
        <v>1541</v>
      </c>
      <c r="AA1670" s="296">
        <f t="shared" si="79"/>
        <v>45.990748000000004</v>
      </c>
      <c r="AB1670" s="305">
        <v>45990748</v>
      </c>
      <c r="AC1670" s="305">
        <v>76261456</v>
      </c>
      <c r="AD1670" s="296">
        <f t="shared" si="236"/>
        <v>139.57074299999999</v>
      </c>
      <c r="AE1670" s="305">
        <v>139570743</v>
      </c>
      <c r="AF1670" s="376">
        <f t="shared" si="237"/>
        <v>0.27053381176470592</v>
      </c>
      <c r="AG1670" s="378"/>
      <c r="AH1670" s="378"/>
      <c r="AI1670" s="381" t="s">
        <v>4152</v>
      </c>
      <c r="AJ1670" s="304"/>
    </row>
    <row r="1671" spans="1:36">
      <c r="A1671" s="380" t="s">
        <v>4882</v>
      </c>
      <c r="B1671" s="373">
        <f t="shared" si="151"/>
        <v>37.192512000000001</v>
      </c>
      <c r="C1671" s="375">
        <f t="shared" si="233"/>
        <v>0.21252863999999999</v>
      </c>
      <c r="D1671" s="294">
        <f t="shared" si="2"/>
        <v>0.21252863999999999</v>
      </c>
      <c r="E1671" s="296">
        <v>175</v>
      </c>
      <c r="F1671" s="296">
        <f t="shared" si="212"/>
        <v>23.898613999999998</v>
      </c>
      <c r="G1671" s="297">
        <f t="shared" si="4"/>
        <v>0.64256520237191828</v>
      </c>
      <c r="H1671" s="296">
        <f t="shared" si="5"/>
        <v>13.293897999999999</v>
      </c>
      <c r="I1671" s="376">
        <f t="shared" si="234"/>
        <v>0.35743479762808167</v>
      </c>
      <c r="J1671" s="305">
        <f t="shared" si="235"/>
        <v>37192512</v>
      </c>
      <c r="K1671" s="345">
        <v>2019</v>
      </c>
      <c r="L1671" s="300" t="s">
        <v>18</v>
      </c>
      <c r="M1671" s="345"/>
      <c r="N1671" s="345"/>
      <c r="O1671" s="345"/>
      <c r="P1671" s="345">
        <v>83</v>
      </c>
      <c r="Q1671" s="316">
        <v>66</v>
      </c>
      <c r="R1671" s="345">
        <f t="shared" si="242"/>
        <v>74.5</v>
      </c>
      <c r="S1671" s="345">
        <v>85</v>
      </c>
      <c r="T1671" s="345">
        <v>70</v>
      </c>
      <c r="U1671" s="345">
        <f t="shared" si="243"/>
        <v>15</v>
      </c>
      <c r="V1671" s="345">
        <f t="shared" si="244"/>
        <v>77.5</v>
      </c>
      <c r="W1671" s="345">
        <f t="shared" si="245"/>
        <v>-3</v>
      </c>
      <c r="X1671" s="348" t="s">
        <v>1554</v>
      </c>
      <c r="Y1671" s="381" t="s">
        <v>1554</v>
      </c>
      <c r="Z1671" s="377" t="s">
        <v>1536</v>
      </c>
      <c r="AA1671" s="296">
        <f t="shared" si="79"/>
        <v>2.9165480000000001</v>
      </c>
      <c r="AB1671" s="382">
        <v>2916548</v>
      </c>
      <c r="AC1671" s="305">
        <v>23898614</v>
      </c>
      <c r="AD1671" s="296">
        <f t="shared" si="236"/>
        <v>13.293898</v>
      </c>
      <c r="AE1671" s="382">
        <v>13293898</v>
      </c>
      <c r="AF1671" s="376">
        <f t="shared" si="237"/>
        <v>1.6665988571428571E-2</v>
      </c>
      <c r="AG1671" s="378"/>
      <c r="AH1671" s="378"/>
      <c r="AI1671" s="379" t="s">
        <v>4883</v>
      </c>
      <c r="AJ1671" s="304"/>
    </row>
    <row r="1672" spans="1:36">
      <c r="A1672" s="380" t="s">
        <v>45</v>
      </c>
      <c r="B1672" s="373">
        <f t="shared" si="151"/>
        <v>1050.693953</v>
      </c>
      <c r="C1672" s="375">
        <f t="shared" si="233"/>
        <v>5.7414970109289616</v>
      </c>
      <c r="D1672" s="294">
        <f t="shared" si="2"/>
        <v>5.7414970109289616</v>
      </c>
      <c r="E1672" s="296">
        <v>183</v>
      </c>
      <c r="F1672" s="296">
        <f t="shared" si="212"/>
        <v>355.55921599999999</v>
      </c>
      <c r="G1672" s="297">
        <f t="shared" si="4"/>
        <v>0.33840417086706126</v>
      </c>
      <c r="H1672" s="296">
        <f t="shared" si="5"/>
        <v>695.13473699999997</v>
      </c>
      <c r="I1672" s="376">
        <f t="shared" si="234"/>
        <v>0.6615958291329388</v>
      </c>
      <c r="J1672" s="305">
        <f t="shared" si="235"/>
        <v>1050693953</v>
      </c>
      <c r="K1672" s="345">
        <v>2019</v>
      </c>
      <c r="L1672" s="300" t="s">
        <v>18</v>
      </c>
      <c r="M1672" s="345"/>
      <c r="N1672" s="345"/>
      <c r="O1672" s="345"/>
      <c r="P1672" s="345">
        <v>57</v>
      </c>
      <c r="Q1672" s="345">
        <v>53</v>
      </c>
      <c r="R1672" s="345">
        <f t="shared" si="242"/>
        <v>55</v>
      </c>
      <c r="S1672" s="345">
        <v>94</v>
      </c>
      <c r="T1672" s="345">
        <v>67</v>
      </c>
      <c r="U1672" s="345">
        <f t="shared" si="243"/>
        <v>27</v>
      </c>
      <c r="V1672" s="345">
        <f t="shared" si="244"/>
        <v>80.5</v>
      </c>
      <c r="W1672" s="345">
        <f t="shared" si="245"/>
        <v>-25.5</v>
      </c>
      <c r="X1672" s="348" t="s">
        <v>1608</v>
      </c>
      <c r="Y1672" s="381" t="s">
        <v>1608</v>
      </c>
      <c r="Z1672" s="304" t="s">
        <v>1574</v>
      </c>
      <c r="AA1672" s="296">
        <f t="shared" si="79"/>
        <v>91.500928999999999</v>
      </c>
      <c r="AB1672" s="382">
        <v>91500929</v>
      </c>
      <c r="AC1672" s="305">
        <v>355559216</v>
      </c>
      <c r="AD1672" s="296">
        <f t="shared" si="236"/>
        <v>695.13473699999997</v>
      </c>
      <c r="AE1672" s="382">
        <v>695134737</v>
      </c>
      <c r="AF1672" s="376">
        <f t="shared" si="237"/>
        <v>0.50000507650273218</v>
      </c>
      <c r="AG1672" s="378"/>
      <c r="AH1672" s="378"/>
      <c r="AI1672" s="379" t="s">
        <v>2126</v>
      </c>
      <c r="AJ1672" s="304"/>
    </row>
    <row r="1673" spans="1:36">
      <c r="A1673" s="380" t="s">
        <v>558</v>
      </c>
      <c r="B1673" s="373">
        <f t="shared" si="151"/>
        <v>480.79510699999997</v>
      </c>
      <c r="C1673" s="375">
        <f t="shared" si="233"/>
        <v>2.5988924702702705</v>
      </c>
      <c r="D1673" s="294">
        <f t="shared" si="2"/>
        <v>2.5988924702702705</v>
      </c>
      <c r="E1673" s="296">
        <v>185</v>
      </c>
      <c r="F1673" s="296">
        <f t="shared" si="212"/>
        <v>111.77953599999999</v>
      </c>
      <c r="G1673" s="297">
        <f t="shared" si="4"/>
        <v>0.23248892173106078</v>
      </c>
      <c r="H1673" s="296">
        <f t="shared" si="5"/>
        <v>369.01557099999997</v>
      </c>
      <c r="I1673" s="376">
        <f t="shared" si="234"/>
        <v>0.76751107826893916</v>
      </c>
      <c r="J1673" s="305">
        <f t="shared" si="235"/>
        <v>480795107</v>
      </c>
      <c r="K1673" s="345">
        <v>2019</v>
      </c>
      <c r="L1673" s="300" t="s">
        <v>18</v>
      </c>
      <c r="M1673" s="345"/>
      <c r="N1673" s="345"/>
      <c r="O1673" s="345"/>
      <c r="P1673" s="345">
        <v>40</v>
      </c>
      <c r="Q1673" s="345">
        <v>43</v>
      </c>
      <c r="R1673" s="345">
        <f t="shared" si="242"/>
        <v>41.5</v>
      </c>
      <c r="S1673" s="345">
        <v>95</v>
      </c>
      <c r="T1673" s="345">
        <v>54</v>
      </c>
      <c r="U1673" s="345">
        <f t="shared" si="243"/>
        <v>41</v>
      </c>
      <c r="V1673" s="345">
        <f t="shared" si="244"/>
        <v>74.5</v>
      </c>
      <c r="W1673" s="345">
        <f t="shared" si="245"/>
        <v>-33</v>
      </c>
      <c r="X1673" s="348" t="s">
        <v>1608</v>
      </c>
      <c r="Y1673" s="381" t="s">
        <v>1608</v>
      </c>
      <c r="Z1673" s="377" t="s">
        <v>1557</v>
      </c>
      <c r="AA1673" s="296">
        <f t="shared" si="79"/>
        <v>36.948712999999998</v>
      </c>
      <c r="AB1673" s="382">
        <v>36948713</v>
      </c>
      <c r="AC1673" s="305">
        <v>111779536</v>
      </c>
      <c r="AD1673" s="296">
        <f t="shared" si="236"/>
        <v>369.01557100000002</v>
      </c>
      <c r="AE1673" s="382">
        <v>369015571</v>
      </c>
      <c r="AF1673" s="376">
        <f t="shared" si="237"/>
        <v>0.19972277297297297</v>
      </c>
      <c r="AG1673" s="378"/>
      <c r="AH1673" s="378"/>
      <c r="AI1673" s="379" t="s">
        <v>3162</v>
      </c>
      <c r="AJ1673" s="304"/>
    </row>
    <row r="1674" spans="1:36">
      <c r="A1674" s="380" t="s">
        <v>4068</v>
      </c>
      <c r="B1674" s="373">
        <f t="shared" si="151"/>
        <v>255.715577</v>
      </c>
      <c r="C1674" s="375">
        <f t="shared" si="233"/>
        <v>1.3822463621621621</v>
      </c>
      <c r="D1674" s="294">
        <f t="shared" si="2"/>
        <v>1.3822463621621621</v>
      </c>
      <c r="E1674" s="296">
        <v>185</v>
      </c>
      <c r="F1674" s="296">
        <f t="shared" si="212"/>
        <v>61.407803999999999</v>
      </c>
      <c r="G1674" s="297">
        <f t="shared" si="4"/>
        <v>0.24014103763416805</v>
      </c>
      <c r="H1674" s="296">
        <f t="shared" si="5"/>
        <v>194.307773</v>
      </c>
      <c r="I1674" s="376">
        <f t="shared" si="234"/>
        <v>0.75985896236583195</v>
      </c>
      <c r="J1674" s="305">
        <f t="shared" si="235"/>
        <v>255715577</v>
      </c>
      <c r="K1674" s="345">
        <v>2019</v>
      </c>
      <c r="L1674" s="300" t="s">
        <v>18</v>
      </c>
      <c r="M1674" s="345"/>
      <c r="N1674" s="345"/>
      <c r="O1674" s="345"/>
      <c r="P1674" s="345">
        <v>71</v>
      </c>
      <c r="Q1674" s="345">
        <v>54</v>
      </c>
      <c r="R1674" s="345">
        <f t="shared" si="242"/>
        <v>62.5</v>
      </c>
      <c r="S1674" s="345">
        <v>82</v>
      </c>
      <c r="T1674" s="345">
        <v>40</v>
      </c>
      <c r="U1674" s="345">
        <f t="shared" si="243"/>
        <v>42</v>
      </c>
      <c r="V1674" s="345">
        <f t="shared" si="244"/>
        <v>61</v>
      </c>
      <c r="W1674" s="345">
        <f t="shared" si="245"/>
        <v>1.5</v>
      </c>
      <c r="X1674" s="348" t="s">
        <v>1544</v>
      </c>
      <c r="Y1674" s="381" t="s">
        <v>1544</v>
      </c>
      <c r="Z1674" s="377" t="s">
        <v>1557</v>
      </c>
      <c r="AA1674" s="296">
        <f t="shared" si="79"/>
        <v>29.033832</v>
      </c>
      <c r="AB1674" s="382">
        <v>29033832</v>
      </c>
      <c r="AC1674" s="305">
        <v>61407804</v>
      </c>
      <c r="AD1674" s="296">
        <f t="shared" si="236"/>
        <v>194.307773</v>
      </c>
      <c r="AE1674" s="382">
        <v>194307773</v>
      </c>
      <c r="AF1674" s="376">
        <f t="shared" si="237"/>
        <v>0.15693963243243245</v>
      </c>
      <c r="AG1674" s="378"/>
      <c r="AH1674" s="378"/>
      <c r="AI1674" s="379" t="s">
        <v>4069</v>
      </c>
      <c r="AJ1674" s="304"/>
    </row>
    <row r="1675" spans="1:36">
      <c r="A1675" s="380" t="s">
        <v>1240</v>
      </c>
      <c r="B1675" s="373">
        <f t="shared" si="151"/>
        <v>1073.394002</v>
      </c>
      <c r="C1675" s="375">
        <f t="shared" si="233"/>
        <v>5.3669700100000002</v>
      </c>
      <c r="D1675" s="294">
        <f t="shared" si="2"/>
        <v>5.3669700100000002</v>
      </c>
      <c r="E1675" s="296">
        <v>200</v>
      </c>
      <c r="F1675" s="296">
        <f t="shared" si="212"/>
        <v>434.037417</v>
      </c>
      <c r="G1675" s="297">
        <f t="shared" si="4"/>
        <v>0.40435983077162752</v>
      </c>
      <c r="H1675" s="296">
        <f t="shared" si="5"/>
        <v>639.356585</v>
      </c>
      <c r="I1675" s="376">
        <f t="shared" si="234"/>
        <v>0.59564016922837248</v>
      </c>
      <c r="J1675" s="305">
        <f t="shared" si="235"/>
        <v>1073394002</v>
      </c>
      <c r="K1675" s="345">
        <v>2019</v>
      </c>
      <c r="L1675" s="300" t="s">
        <v>18</v>
      </c>
      <c r="M1675" s="345"/>
      <c r="N1675" s="345"/>
      <c r="O1675" s="345"/>
      <c r="P1675" s="345">
        <v>97</v>
      </c>
      <c r="Q1675" s="345">
        <v>84</v>
      </c>
      <c r="R1675" s="345">
        <f t="shared" si="242"/>
        <v>90.5</v>
      </c>
      <c r="S1675" s="345">
        <v>94</v>
      </c>
      <c r="T1675" s="345">
        <v>80</v>
      </c>
      <c r="U1675" s="345">
        <f t="shared" si="243"/>
        <v>14</v>
      </c>
      <c r="V1675" s="345">
        <f t="shared" si="244"/>
        <v>87</v>
      </c>
      <c r="W1675" s="345">
        <f t="shared" si="245"/>
        <v>3.5</v>
      </c>
      <c r="X1675" s="348" t="s">
        <v>1608</v>
      </c>
      <c r="Y1675" s="381" t="s">
        <v>1608</v>
      </c>
      <c r="Z1675" s="377" t="s">
        <v>1557</v>
      </c>
      <c r="AA1675" s="296">
        <f t="shared" si="79"/>
        <v>120.90806499999999</v>
      </c>
      <c r="AB1675" s="382">
        <v>120908065</v>
      </c>
      <c r="AC1675" s="305">
        <v>434037417</v>
      </c>
      <c r="AD1675" s="296">
        <f t="shared" si="236"/>
        <v>639.356585</v>
      </c>
      <c r="AE1675" s="382">
        <v>639356585</v>
      </c>
      <c r="AF1675" s="376">
        <f t="shared" si="237"/>
        <v>0.60454032499999999</v>
      </c>
      <c r="AG1675" s="378"/>
      <c r="AH1675" s="378"/>
      <c r="AI1675" s="379" t="s">
        <v>2173</v>
      </c>
      <c r="AJ1675" s="304"/>
    </row>
    <row r="1676" spans="1:36">
      <c r="A1676" s="383" t="s">
        <v>2546</v>
      </c>
      <c r="B1676" s="373">
        <f t="shared" si="151"/>
        <v>758.91010000000006</v>
      </c>
      <c r="C1676" s="375">
        <f t="shared" si="233"/>
        <v>3.7945505000000002</v>
      </c>
      <c r="D1676" s="294">
        <f t="shared" si="2"/>
        <v>3.7945505000000002</v>
      </c>
      <c r="E1676" s="296">
        <v>200</v>
      </c>
      <c r="F1676" s="296">
        <f t="shared" si="212"/>
        <v>173.81010000000001</v>
      </c>
      <c r="G1676" s="297">
        <f t="shared" si="4"/>
        <v>0.22902594128079201</v>
      </c>
      <c r="H1676" s="296">
        <f t="shared" si="5"/>
        <v>585.1</v>
      </c>
      <c r="I1676" s="376">
        <f t="shared" si="234"/>
        <v>0.77097405871920799</v>
      </c>
      <c r="J1676" s="305">
        <f t="shared" si="235"/>
        <v>758910100</v>
      </c>
      <c r="K1676" s="345">
        <v>2019</v>
      </c>
      <c r="L1676" s="300" t="s">
        <v>18</v>
      </c>
      <c r="M1676" s="345"/>
      <c r="N1676" s="345"/>
      <c r="O1676" s="345"/>
      <c r="P1676" s="345">
        <v>67</v>
      </c>
      <c r="Q1676" s="345">
        <v>60</v>
      </c>
      <c r="R1676" s="345">
        <f t="shared" si="242"/>
        <v>63.5</v>
      </c>
      <c r="S1676" s="345">
        <v>88</v>
      </c>
      <c r="T1676" s="345">
        <v>66</v>
      </c>
      <c r="U1676" s="345">
        <f t="shared" si="243"/>
        <v>22</v>
      </c>
      <c r="V1676" s="345">
        <f t="shared" si="244"/>
        <v>77</v>
      </c>
      <c r="W1676" s="345">
        <f t="shared" si="245"/>
        <v>-13.5</v>
      </c>
      <c r="X1676" s="348" t="s">
        <v>1544</v>
      </c>
      <c r="Y1676" s="381" t="s">
        <v>1544</v>
      </c>
      <c r="Z1676" s="377" t="s">
        <v>1557</v>
      </c>
      <c r="AA1676" s="296">
        <f t="shared" si="79"/>
        <v>60.03895</v>
      </c>
      <c r="AB1676" s="382">
        <v>60038950</v>
      </c>
      <c r="AC1676" s="305">
        <v>173810100</v>
      </c>
      <c r="AD1676" s="296">
        <f t="shared" si="236"/>
        <v>585.1</v>
      </c>
      <c r="AE1676" s="382">
        <v>585100000</v>
      </c>
      <c r="AF1676" s="376">
        <f t="shared" si="237"/>
        <v>0.30019475000000001</v>
      </c>
      <c r="AG1676" s="378"/>
      <c r="AH1676" s="378"/>
      <c r="AI1676" s="379" t="s">
        <v>2547</v>
      </c>
      <c r="AJ1676" s="304"/>
    </row>
    <row r="1677" spans="1:36">
      <c r="A1677" s="380" t="s">
        <v>4155</v>
      </c>
      <c r="B1677" s="373">
        <f t="shared" si="151"/>
        <v>252.44297399999999</v>
      </c>
      <c r="C1677" s="375">
        <f t="shared" si="233"/>
        <v>1.26221487</v>
      </c>
      <c r="D1677" s="294">
        <f t="shared" si="2"/>
        <v>1.26221487</v>
      </c>
      <c r="E1677" s="296">
        <v>200</v>
      </c>
      <c r="F1677" s="296">
        <f t="shared" si="212"/>
        <v>65.845973999999998</v>
      </c>
      <c r="G1677" s="297">
        <f t="shared" si="4"/>
        <v>0.26083504308580996</v>
      </c>
      <c r="H1677" s="296">
        <f t="shared" si="5"/>
        <v>186.59699999999998</v>
      </c>
      <c r="I1677" s="376">
        <f t="shared" si="234"/>
        <v>0.73916495691419004</v>
      </c>
      <c r="J1677" s="305">
        <f t="shared" si="235"/>
        <v>252442974</v>
      </c>
      <c r="K1677" s="345">
        <v>2019</v>
      </c>
      <c r="L1677" s="300" t="s">
        <v>18</v>
      </c>
      <c r="M1677" s="345"/>
      <c r="N1677" s="345"/>
      <c r="O1677" s="345"/>
      <c r="P1677" s="345">
        <v>23</v>
      </c>
      <c r="Q1677" s="345">
        <v>43</v>
      </c>
      <c r="R1677" s="345">
        <f t="shared" si="242"/>
        <v>33</v>
      </c>
      <c r="S1677" s="345">
        <v>64</v>
      </c>
      <c r="T1677" s="345">
        <v>51</v>
      </c>
      <c r="U1677" s="345">
        <f t="shared" si="243"/>
        <v>13</v>
      </c>
      <c r="V1677" s="345">
        <f t="shared" si="244"/>
        <v>57.5</v>
      </c>
      <c r="W1677" s="345">
        <f t="shared" si="245"/>
        <v>-24.5</v>
      </c>
      <c r="X1677" s="348" t="s">
        <v>1544</v>
      </c>
      <c r="Y1677" s="381" t="s">
        <v>1544</v>
      </c>
      <c r="Z1677" s="377" t="s">
        <v>1557</v>
      </c>
      <c r="AA1677" s="296">
        <f t="shared" si="79"/>
        <v>32.828347999999998</v>
      </c>
      <c r="AB1677" s="382">
        <v>32828348</v>
      </c>
      <c r="AC1677" s="305">
        <v>65845974</v>
      </c>
      <c r="AD1677" s="296">
        <f t="shared" si="236"/>
        <v>186.59700000000001</v>
      </c>
      <c r="AE1677" s="382">
        <v>186597000</v>
      </c>
      <c r="AF1677" s="376">
        <f t="shared" si="237"/>
        <v>0.16414173999999998</v>
      </c>
      <c r="AG1677" s="378"/>
      <c r="AH1677" s="378"/>
      <c r="AI1677" s="379" t="s">
        <v>4156</v>
      </c>
      <c r="AJ1677" s="304"/>
    </row>
    <row r="1678" spans="1:36">
      <c r="A1678" s="380" t="s">
        <v>1096</v>
      </c>
      <c r="B1678" s="373">
        <f t="shared" si="151"/>
        <v>1656.3121679999999</v>
      </c>
      <c r="C1678" s="375">
        <f t="shared" si="233"/>
        <v>6.3704314153846155</v>
      </c>
      <c r="D1678" s="294">
        <f t="shared" si="2"/>
        <v>6.3704314153846155</v>
      </c>
      <c r="E1678" s="296">
        <v>260</v>
      </c>
      <c r="F1678" s="296">
        <f t="shared" si="212"/>
        <v>543.637114</v>
      </c>
      <c r="G1678" s="297">
        <f t="shared" si="4"/>
        <v>0.32822140928689958</v>
      </c>
      <c r="H1678" s="296">
        <f t="shared" si="5"/>
        <v>1112.675054</v>
      </c>
      <c r="I1678" s="376">
        <f t="shared" si="234"/>
        <v>0.67177859071310042</v>
      </c>
      <c r="J1678" s="305">
        <f t="shared" si="235"/>
        <v>1656312168</v>
      </c>
      <c r="K1678" s="345">
        <v>2019</v>
      </c>
      <c r="L1678" s="300" t="s">
        <v>18</v>
      </c>
      <c r="M1678" s="345"/>
      <c r="N1678" s="345"/>
      <c r="O1678" s="345"/>
      <c r="P1678" s="345">
        <v>53</v>
      </c>
      <c r="Q1678" s="345">
        <v>55</v>
      </c>
      <c r="R1678" s="345">
        <f t="shared" si="242"/>
        <v>54</v>
      </c>
      <c r="S1678" s="345">
        <v>88</v>
      </c>
      <c r="T1678" s="345">
        <v>67</v>
      </c>
      <c r="U1678" s="345">
        <f t="shared" si="243"/>
        <v>21</v>
      </c>
      <c r="V1678" s="345">
        <f t="shared" si="244"/>
        <v>77.5</v>
      </c>
      <c r="W1678" s="345">
        <f t="shared" si="245"/>
        <v>-23.5</v>
      </c>
      <c r="X1678" s="348" t="s">
        <v>1608</v>
      </c>
      <c r="Y1678" s="381" t="s">
        <v>1608</v>
      </c>
      <c r="Z1678" s="304" t="s">
        <v>1574</v>
      </c>
      <c r="AA1678" s="296">
        <f t="shared" si="79"/>
        <v>191.770759</v>
      </c>
      <c r="AB1678" s="382">
        <v>191770759</v>
      </c>
      <c r="AC1678" s="305">
        <v>543637114</v>
      </c>
      <c r="AD1678" s="296">
        <f t="shared" si="236"/>
        <v>1112.675054</v>
      </c>
      <c r="AE1678" s="382">
        <v>1112675054</v>
      </c>
      <c r="AF1678" s="376">
        <f t="shared" si="237"/>
        <v>0.73757984230769225</v>
      </c>
      <c r="AG1678" s="378"/>
      <c r="AH1678" s="378"/>
      <c r="AI1678" s="379" t="s">
        <v>2057</v>
      </c>
      <c r="AJ1678" s="304"/>
    </row>
    <row r="1679" spans="1:36">
      <c r="A1679" s="383" t="s">
        <v>3013</v>
      </c>
      <c r="B1679" s="373">
        <f t="shared" si="151"/>
        <v>774.82951400000002</v>
      </c>
      <c r="C1679" s="375">
        <f t="shared" si="233"/>
        <v>2.817561869090909</v>
      </c>
      <c r="D1679" s="294">
        <f t="shared" si="2"/>
        <v>2.817561869090909</v>
      </c>
      <c r="E1679" s="296">
        <v>275</v>
      </c>
      <c r="F1679" s="296">
        <f t="shared" si="212"/>
        <v>390.60253599999999</v>
      </c>
      <c r="G1679" s="297">
        <f t="shared" si="4"/>
        <v>0.50411416826850508</v>
      </c>
      <c r="H1679" s="296">
        <f t="shared" si="5"/>
        <v>384.22697799999997</v>
      </c>
      <c r="I1679" s="376">
        <f t="shared" si="234"/>
        <v>0.49588583173149492</v>
      </c>
      <c r="J1679" s="305">
        <f t="shared" si="235"/>
        <v>774829514</v>
      </c>
      <c r="K1679" s="345">
        <v>2019</v>
      </c>
      <c r="L1679" s="300" t="s">
        <v>18</v>
      </c>
      <c r="M1679" s="345"/>
      <c r="N1679" s="345"/>
      <c r="O1679" s="345"/>
      <c r="P1679" s="345">
        <v>54</v>
      </c>
      <c r="Q1679" s="345">
        <v>54</v>
      </c>
      <c r="R1679" s="345">
        <f t="shared" si="242"/>
        <v>54</v>
      </c>
      <c r="S1679" s="345">
        <v>86</v>
      </c>
      <c r="T1679" s="345">
        <v>50</v>
      </c>
      <c r="U1679" s="345">
        <f t="shared" si="243"/>
        <v>36</v>
      </c>
      <c r="V1679" s="345">
        <f t="shared" si="244"/>
        <v>68</v>
      </c>
      <c r="W1679" s="345">
        <f t="shared" si="245"/>
        <v>-14</v>
      </c>
      <c r="X1679" s="319" t="s">
        <v>1544</v>
      </c>
      <c r="Y1679" s="377" t="s">
        <v>2690</v>
      </c>
      <c r="Z1679" s="377" t="s">
        <v>1557</v>
      </c>
      <c r="AA1679" s="296">
        <f t="shared" si="79"/>
        <v>177.38386399999999</v>
      </c>
      <c r="AB1679" s="382">
        <v>177383864</v>
      </c>
      <c r="AC1679" s="382">
        <v>390602536</v>
      </c>
      <c r="AD1679" s="296">
        <f t="shared" si="236"/>
        <v>384.22697799999997</v>
      </c>
      <c r="AE1679" s="382">
        <v>384226978</v>
      </c>
      <c r="AF1679" s="376">
        <f t="shared" si="237"/>
        <v>0.64503223272727273</v>
      </c>
      <c r="AG1679" s="378"/>
      <c r="AH1679" s="378"/>
      <c r="AI1679" s="377" t="s">
        <v>1537</v>
      </c>
      <c r="AJ1679" s="304"/>
    </row>
    <row r="1680" spans="1:36">
      <c r="A1680" s="380" t="s">
        <v>97</v>
      </c>
      <c r="B1680" s="373">
        <f t="shared" si="151"/>
        <v>2797.8005640000001</v>
      </c>
      <c r="C1680" s="375">
        <f t="shared" si="233"/>
        <v>7.8589903483146069</v>
      </c>
      <c r="D1680" s="294">
        <f t="shared" si="2"/>
        <v>7.8589903483146069</v>
      </c>
      <c r="E1680" s="296">
        <v>356</v>
      </c>
      <c r="F1680" s="296">
        <f t="shared" si="212"/>
        <v>858.37300000000005</v>
      </c>
      <c r="G1680" s="297">
        <f t="shared" si="4"/>
        <v>0.30680278324513199</v>
      </c>
      <c r="H1680" s="296">
        <f t="shared" si="5"/>
        <v>1939.4275640000001</v>
      </c>
      <c r="I1680" s="376">
        <f t="shared" si="234"/>
        <v>0.69319721675486801</v>
      </c>
      <c r="J1680" s="305">
        <f t="shared" si="235"/>
        <v>2797800564</v>
      </c>
      <c r="K1680" s="345">
        <v>2019</v>
      </c>
      <c r="L1680" s="300" t="s">
        <v>18</v>
      </c>
      <c r="M1680" s="345"/>
      <c r="N1680" s="345"/>
      <c r="O1680" s="345"/>
      <c r="P1680" s="345">
        <v>94</v>
      </c>
      <c r="Q1680" s="345">
        <v>78</v>
      </c>
      <c r="R1680" s="345">
        <f t="shared" si="242"/>
        <v>86</v>
      </c>
      <c r="S1680" s="345">
        <v>90</v>
      </c>
      <c r="T1680" s="345">
        <v>78</v>
      </c>
      <c r="U1680" s="345">
        <f t="shared" si="243"/>
        <v>12</v>
      </c>
      <c r="V1680" s="345">
        <f t="shared" si="244"/>
        <v>84</v>
      </c>
      <c r="W1680" s="345">
        <f t="shared" si="245"/>
        <v>2</v>
      </c>
      <c r="X1680" s="348" t="s">
        <v>1544</v>
      </c>
      <c r="Y1680" s="381" t="s">
        <v>1544</v>
      </c>
      <c r="Z1680" s="377" t="s">
        <v>1541</v>
      </c>
      <c r="AA1680" s="296">
        <f t="shared" si="79"/>
        <v>357.11500699999999</v>
      </c>
      <c r="AB1680" s="382">
        <v>357115007</v>
      </c>
      <c r="AC1680" s="305">
        <v>858373000</v>
      </c>
      <c r="AD1680" s="296">
        <f t="shared" si="236"/>
        <v>1939.4275640000001</v>
      </c>
      <c r="AE1680" s="382">
        <v>1939427564</v>
      </c>
      <c r="AF1680" s="376">
        <f t="shared" si="237"/>
        <v>1.0031320421348315</v>
      </c>
      <c r="AG1680" s="378"/>
      <c r="AH1680" s="378"/>
      <c r="AI1680" s="379" t="s">
        <v>1893</v>
      </c>
      <c r="AJ1680" s="304"/>
    </row>
    <row r="1681" spans="1:36">
      <c r="A1681" s="374" t="s">
        <v>4948</v>
      </c>
      <c r="B1681" s="373">
        <f t="shared" si="151"/>
        <v>5.7531309999999998</v>
      </c>
      <c r="C1681" s="375">
        <v>0</v>
      </c>
      <c r="D1681" s="294">
        <f t="shared" si="2"/>
        <v>0</v>
      </c>
      <c r="E1681" s="369" t="s">
        <v>1537</v>
      </c>
      <c r="F1681" s="296">
        <f t="shared" si="212"/>
        <v>5.0074709999999998</v>
      </c>
      <c r="G1681" s="297">
        <f t="shared" si="4"/>
        <v>0.8703905751494273</v>
      </c>
      <c r="H1681" s="296">
        <f t="shared" si="5"/>
        <v>0.74565999999999999</v>
      </c>
      <c r="I1681" s="376">
        <f t="shared" si="234"/>
        <v>0.12960942485057267</v>
      </c>
      <c r="J1681" s="305">
        <f t="shared" si="235"/>
        <v>5753131</v>
      </c>
      <c r="K1681" s="345">
        <v>2019</v>
      </c>
      <c r="L1681" s="300" t="s">
        <v>18</v>
      </c>
      <c r="M1681" s="345"/>
      <c r="N1681" s="345"/>
      <c r="O1681" s="345"/>
      <c r="P1681" s="345">
        <v>91</v>
      </c>
      <c r="Q1681" s="345">
        <v>80</v>
      </c>
      <c r="R1681" s="345">
        <f t="shared" si="242"/>
        <v>85.5</v>
      </c>
      <c r="S1681" s="345">
        <v>41</v>
      </c>
      <c r="T1681" s="345">
        <v>67</v>
      </c>
      <c r="U1681" s="345">
        <f t="shared" si="243"/>
        <v>-26</v>
      </c>
      <c r="V1681" s="345">
        <f t="shared" si="244"/>
        <v>54</v>
      </c>
      <c r="W1681" s="345">
        <f t="shared" si="245"/>
        <v>31.5</v>
      </c>
      <c r="X1681" s="319" t="s">
        <v>1554</v>
      </c>
      <c r="Y1681" s="377" t="s">
        <v>1774</v>
      </c>
      <c r="Z1681" s="304" t="s">
        <v>1574</v>
      </c>
      <c r="AA1681" s="296">
        <f t="shared" si="79"/>
        <v>0.14521800000000001</v>
      </c>
      <c r="AB1681" s="305">
        <v>145218</v>
      </c>
      <c r="AC1681" s="305">
        <v>5007471</v>
      </c>
      <c r="AD1681" s="296">
        <f t="shared" si="236"/>
        <v>0.74565999999999999</v>
      </c>
      <c r="AE1681" s="305">
        <v>745660</v>
      </c>
      <c r="AF1681" s="387" t="s">
        <v>1569</v>
      </c>
      <c r="AG1681" s="378"/>
      <c r="AH1681" s="378"/>
      <c r="AI1681" s="379" t="s">
        <v>4949</v>
      </c>
      <c r="AJ1681" s="304"/>
    </row>
    <row r="1682" spans="1:36">
      <c r="A1682" s="374" t="s">
        <v>4950</v>
      </c>
      <c r="B1682" s="373">
        <f t="shared" si="151"/>
        <v>11.219424999999999</v>
      </c>
      <c r="C1682" s="375">
        <v>0</v>
      </c>
      <c r="D1682" s="294">
        <f t="shared" si="2"/>
        <v>0</v>
      </c>
      <c r="E1682" s="369" t="s">
        <v>1537</v>
      </c>
      <c r="F1682" s="296">
        <f t="shared" si="212"/>
        <v>10.519425</v>
      </c>
      <c r="G1682" s="297">
        <f t="shared" si="4"/>
        <v>0.9376082107594641</v>
      </c>
      <c r="H1682" s="296">
        <f t="shared" si="5"/>
        <v>0.7</v>
      </c>
      <c r="I1682" s="376">
        <f t="shared" si="234"/>
        <v>6.2391789240535948E-2</v>
      </c>
      <c r="J1682" s="305">
        <f t="shared" si="235"/>
        <v>11219425</v>
      </c>
      <c r="K1682" s="345">
        <v>2019</v>
      </c>
      <c r="L1682" s="300" t="s">
        <v>18</v>
      </c>
      <c r="M1682" s="345"/>
      <c r="N1682" s="345"/>
      <c r="O1682" s="345"/>
      <c r="P1682" s="345">
        <v>56</v>
      </c>
      <c r="Q1682" s="345">
        <v>53</v>
      </c>
      <c r="R1682" s="345">
        <f t="shared" si="242"/>
        <v>54.5</v>
      </c>
      <c r="S1682" s="345">
        <v>44</v>
      </c>
      <c r="T1682" s="345">
        <v>61</v>
      </c>
      <c r="U1682" s="345">
        <f t="shared" si="243"/>
        <v>-17</v>
      </c>
      <c r="V1682" s="345">
        <f t="shared" si="244"/>
        <v>52.5</v>
      </c>
      <c r="W1682" s="345">
        <f t="shared" si="245"/>
        <v>2</v>
      </c>
      <c r="X1682" s="319" t="s">
        <v>1554</v>
      </c>
      <c r="Y1682" s="377" t="s">
        <v>4951</v>
      </c>
      <c r="Z1682" s="377" t="s">
        <v>1547</v>
      </c>
      <c r="AA1682" s="296">
        <f t="shared" si="79"/>
        <v>4.4819100000000001</v>
      </c>
      <c r="AB1682" s="305">
        <v>4481910</v>
      </c>
      <c r="AC1682" s="305">
        <v>10519425</v>
      </c>
      <c r="AD1682" s="296">
        <f t="shared" si="236"/>
        <v>0.7</v>
      </c>
      <c r="AE1682" s="305">
        <v>700000</v>
      </c>
      <c r="AF1682" s="387" t="s">
        <v>1569</v>
      </c>
      <c r="AG1682" s="378"/>
      <c r="AH1682" s="378"/>
      <c r="AI1682" s="379" t="s">
        <v>4952</v>
      </c>
      <c r="AJ1682" s="304"/>
    </row>
    <row r="1683" spans="1:36">
      <c r="A1683" s="380" t="s">
        <v>4953</v>
      </c>
      <c r="B1683" s="373">
        <f t="shared" si="151"/>
        <v>35.345703999999998</v>
      </c>
      <c r="C1683" s="375">
        <v>0</v>
      </c>
      <c r="D1683" s="294">
        <f t="shared" si="2"/>
        <v>0</v>
      </c>
      <c r="E1683" s="369" t="s">
        <v>1537</v>
      </c>
      <c r="F1683" s="296">
        <f t="shared" si="212"/>
        <v>3.4903249999999999</v>
      </c>
      <c r="G1683" s="297">
        <f t="shared" si="4"/>
        <v>9.8748209966337069E-2</v>
      </c>
      <c r="H1683" s="296">
        <f t="shared" si="5"/>
        <v>31.855378999999999</v>
      </c>
      <c r="I1683" s="376">
        <f t="shared" si="234"/>
        <v>0.90125179003366296</v>
      </c>
      <c r="J1683" s="305">
        <f t="shared" si="235"/>
        <v>35345704</v>
      </c>
      <c r="K1683" s="345">
        <v>2019</v>
      </c>
      <c r="L1683" s="300" t="s">
        <v>18</v>
      </c>
      <c r="M1683" s="345"/>
      <c r="N1683" s="345"/>
      <c r="O1683" s="345"/>
      <c r="P1683" s="345">
        <v>97</v>
      </c>
      <c r="Q1683" s="316">
        <v>88</v>
      </c>
      <c r="R1683" s="345">
        <f t="shared" si="242"/>
        <v>92.5</v>
      </c>
      <c r="S1683" s="345">
        <v>91</v>
      </c>
      <c r="T1683" s="345">
        <v>79</v>
      </c>
      <c r="U1683" s="345">
        <f t="shared" si="243"/>
        <v>12</v>
      </c>
      <c r="V1683" s="345">
        <f t="shared" si="244"/>
        <v>85</v>
      </c>
      <c r="W1683" s="345">
        <f t="shared" si="245"/>
        <v>7.5</v>
      </c>
      <c r="X1683" s="348" t="s">
        <v>1554</v>
      </c>
      <c r="Y1683" s="381" t="s">
        <v>1554</v>
      </c>
      <c r="Z1683" s="377" t="s">
        <v>1547</v>
      </c>
      <c r="AA1683" s="296">
        <f t="shared" si="79"/>
        <v>0.15263599999999999</v>
      </c>
      <c r="AB1683" s="382">
        <v>152636</v>
      </c>
      <c r="AC1683" s="305">
        <v>3490325</v>
      </c>
      <c r="AD1683" s="296">
        <f t="shared" si="236"/>
        <v>31.855378999999999</v>
      </c>
      <c r="AE1683" s="382">
        <v>31855379</v>
      </c>
      <c r="AF1683" s="387" t="s">
        <v>1569</v>
      </c>
      <c r="AG1683" s="378"/>
      <c r="AH1683" s="378"/>
      <c r="AI1683" s="379" t="s">
        <v>4954</v>
      </c>
      <c r="AJ1683" s="304"/>
    </row>
    <row r="1684" spans="1:36">
      <c r="A1684" s="380" t="s">
        <v>4955</v>
      </c>
      <c r="B1684" s="373">
        <f t="shared" si="151"/>
        <v>33.773963000000002</v>
      </c>
      <c r="C1684" s="375">
        <v>0</v>
      </c>
      <c r="D1684" s="294">
        <f t="shared" si="2"/>
        <v>0</v>
      </c>
      <c r="E1684" s="369" t="s">
        <v>1537</v>
      </c>
      <c r="F1684" s="296">
        <f t="shared" si="212"/>
        <v>26.402818</v>
      </c>
      <c r="G1684" s="297">
        <f t="shared" si="4"/>
        <v>0.78175066396561155</v>
      </c>
      <c r="H1684" s="296">
        <f t="shared" si="5"/>
        <v>7.3711450000000012</v>
      </c>
      <c r="I1684" s="376">
        <f t="shared" si="234"/>
        <v>0.2182493360343884</v>
      </c>
      <c r="J1684" s="305">
        <f t="shared" si="235"/>
        <v>33773963</v>
      </c>
      <c r="K1684" s="345">
        <v>2019</v>
      </c>
      <c r="L1684" s="300" t="s">
        <v>18</v>
      </c>
      <c r="M1684" s="345"/>
      <c r="N1684" s="345"/>
      <c r="O1684" s="345"/>
      <c r="P1684" s="345">
        <v>44</v>
      </c>
      <c r="Q1684" s="316">
        <v>43</v>
      </c>
      <c r="R1684" s="345">
        <f t="shared" si="242"/>
        <v>43.5</v>
      </c>
      <c r="S1684" s="345">
        <v>96</v>
      </c>
      <c r="T1684" s="345">
        <v>76</v>
      </c>
      <c r="U1684" s="345">
        <f t="shared" si="243"/>
        <v>20</v>
      </c>
      <c r="V1684" s="345">
        <f t="shared" si="244"/>
        <v>86</v>
      </c>
      <c r="W1684" s="345">
        <f t="shared" si="245"/>
        <v>-42.5</v>
      </c>
      <c r="X1684" s="348" t="s">
        <v>1554</v>
      </c>
      <c r="Y1684" s="381" t="s">
        <v>1554</v>
      </c>
      <c r="Z1684" s="377" t="s">
        <v>1541</v>
      </c>
      <c r="AA1684" s="296">
        <f t="shared" si="79"/>
        <v>8.1375840000000004</v>
      </c>
      <c r="AB1684" s="382">
        <v>8137584</v>
      </c>
      <c r="AC1684" s="305">
        <v>26402818</v>
      </c>
      <c r="AD1684" s="296">
        <f t="shared" si="236"/>
        <v>7.3711450000000003</v>
      </c>
      <c r="AE1684" s="382">
        <v>7371145</v>
      </c>
      <c r="AF1684" s="387" t="s">
        <v>1569</v>
      </c>
      <c r="AG1684" s="378"/>
      <c r="AH1684" s="378"/>
      <c r="AI1684" s="379" t="s">
        <v>4956</v>
      </c>
      <c r="AJ1684" s="304"/>
    </row>
    <row r="1685" spans="1:36">
      <c r="A1685" s="383" t="s">
        <v>4957</v>
      </c>
      <c r="B1685" s="373">
        <f t="shared" si="151"/>
        <v>4.6070169999999999</v>
      </c>
      <c r="C1685" s="375">
        <v>0</v>
      </c>
      <c r="D1685" s="294">
        <f t="shared" si="2"/>
        <v>0</v>
      </c>
      <c r="E1685" s="369" t="s">
        <v>1537</v>
      </c>
      <c r="F1685" s="296">
        <f t="shared" si="212"/>
        <v>4.5157189999999998</v>
      </c>
      <c r="G1685" s="297">
        <f t="shared" si="4"/>
        <v>0.9801828384831226</v>
      </c>
      <c r="H1685" s="296">
        <f t="shared" si="5"/>
        <v>9.129799999999999E-2</v>
      </c>
      <c r="I1685" s="376">
        <f t="shared" si="234"/>
        <v>1.9817161516877405E-2</v>
      </c>
      <c r="J1685" s="305">
        <f t="shared" si="235"/>
        <v>4607017</v>
      </c>
      <c r="K1685" s="345">
        <v>2019</v>
      </c>
      <c r="L1685" s="300" t="s">
        <v>18</v>
      </c>
      <c r="M1685" s="345"/>
      <c r="N1685" s="345"/>
      <c r="O1685" s="345"/>
      <c r="P1685" s="345">
        <v>93</v>
      </c>
      <c r="Q1685" s="316">
        <v>83</v>
      </c>
      <c r="R1685" s="345">
        <f t="shared" si="242"/>
        <v>88</v>
      </c>
      <c r="S1685" s="345">
        <v>84</v>
      </c>
      <c r="T1685" s="345">
        <v>71</v>
      </c>
      <c r="U1685" s="345">
        <f t="shared" si="243"/>
        <v>13</v>
      </c>
      <c r="V1685" s="345">
        <f t="shared" si="244"/>
        <v>77.5</v>
      </c>
      <c r="W1685" s="345">
        <f t="shared" si="245"/>
        <v>10.5</v>
      </c>
      <c r="X1685" s="348" t="s">
        <v>1554</v>
      </c>
      <c r="Y1685" s="381" t="s">
        <v>1554</v>
      </c>
      <c r="Z1685" s="377" t="s">
        <v>1547</v>
      </c>
      <c r="AA1685" s="296">
        <f t="shared" si="79"/>
        <v>0.23527200000000001</v>
      </c>
      <c r="AB1685" s="382">
        <v>235272</v>
      </c>
      <c r="AC1685" s="305">
        <v>4515719</v>
      </c>
      <c r="AD1685" s="296">
        <f t="shared" si="236"/>
        <v>9.1298000000000004E-2</v>
      </c>
      <c r="AE1685" s="382">
        <v>91298</v>
      </c>
      <c r="AF1685" s="387" t="s">
        <v>1569</v>
      </c>
      <c r="AG1685" s="378"/>
      <c r="AH1685" s="378"/>
      <c r="AI1685" s="377" t="s">
        <v>1537</v>
      </c>
      <c r="AJ1685" s="304"/>
    </row>
    <row r="1686" spans="1:36">
      <c r="A1686" s="374" t="s">
        <v>4958</v>
      </c>
      <c r="B1686" s="373">
        <f t="shared" si="151"/>
        <v>2.0539100000000001</v>
      </c>
      <c r="C1686" s="375">
        <v>0</v>
      </c>
      <c r="D1686" s="294">
        <f t="shared" si="2"/>
        <v>0</v>
      </c>
      <c r="E1686" s="369" t="s">
        <v>1537</v>
      </c>
      <c r="F1686" s="296">
        <f t="shared" si="212"/>
        <v>2.0539100000000001</v>
      </c>
      <c r="G1686" s="297">
        <f t="shared" si="4"/>
        <v>1</v>
      </c>
      <c r="H1686" s="296">
        <f t="shared" si="5"/>
        <v>0</v>
      </c>
      <c r="I1686" s="376">
        <f t="shared" si="234"/>
        <v>0</v>
      </c>
      <c r="J1686" s="305">
        <f t="shared" si="235"/>
        <v>2053910</v>
      </c>
      <c r="K1686" s="345">
        <v>2019</v>
      </c>
      <c r="L1686" s="300" t="s">
        <v>18</v>
      </c>
      <c r="M1686" s="345"/>
      <c r="N1686" s="345"/>
      <c r="O1686" s="345"/>
      <c r="P1686" s="345">
        <v>94</v>
      </c>
      <c r="Q1686" s="345">
        <v>77</v>
      </c>
      <c r="R1686" s="345">
        <f t="shared" si="242"/>
        <v>85.5</v>
      </c>
      <c r="S1686" s="345">
        <v>70</v>
      </c>
      <c r="T1686" s="345">
        <v>60</v>
      </c>
      <c r="U1686" s="345">
        <f t="shared" si="243"/>
        <v>10</v>
      </c>
      <c r="V1686" s="345">
        <f t="shared" si="244"/>
        <v>65</v>
      </c>
      <c r="W1686" s="345">
        <f t="shared" si="245"/>
        <v>20.5</v>
      </c>
      <c r="X1686" s="319" t="s">
        <v>1554</v>
      </c>
      <c r="Y1686" s="377" t="s">
        <v>1554</v>
      </c>
      <c r="Z1686" s="377" t="s">
        <v>1536</v>
      </c>
      <c r="AA1686" s="296">
        <f t="shared" si="79"/>
        <v>7.1656999999999998E-2</v>
      </c>
      <c r="AB1686" s="305">
        <v>71657</v>
      </c>
      <c r="AC1686" s="315">
        <v>2053910</v>
      </c>
      <c r="AD1686" s="296">
        <f t="shared" si="236"/>
        <v>0</v>
      </c>
      <c r="AE1686" s="305">
        <v>0</v>
      </c>
      <c r="AF1686" s="387" t="s">
        <v>1569</v>
      </c>
      <c r="AG1686" s="378"/>
      <c r="AH1686" s="378"/>
      <c r="AI1686" s="379" t="s">
        <v>4959</v>
      </c>
      <c r="AJ1686" s="304"/>
    </row>
  </sheetData>
  <hyperlinks>
    <hyperlink ref="AI2" r:id="rId1"/>
    <hyperlink ref="AI3" r:id="rId2"/>
    <hyperlink ref="AI4" r:id="rId3"/>
    <hyperlink ref="AI5" r:id="rId4"/>
    <hyperlink ref="AI6" r:id="rId5"/>
    <hyperlink ref="AI8" r:id="rId6"/>
    <hyperlink ref="AI9" r:id="rId7"/>
    <hyperlink ref="AI11" r:id="rId8"/>
    <hyperlink ref="AI12" r:id="rId9"/>
    <hyperlink ref="AI13" r:id="rId10"/>
    <hyperlink ref="AI14" r:id="rId11"/>
    <hyperlink ref="AI15" r:id="rId12"/>
    <hyperlink ref="AI16" r:id="rId13"/>
    <hyperlink ref="AI17" r:id="rId14"/>
    <hyperlink ref="AI18" r:id="rId15"/>
    <hyperlink ref="AI19" r:id="rId16"/>
    <hyperlink ref="AI22" r:id="rId17"/>
    <hyperlink ref="AI23" r:id="rId18"/>
    <hyperlink ref="AI25" r:id="rId19"/>
    <hyperlink ref="AI26" r:id="rId20"/>
    <hyperlink ref="AI27" r:id="rId21"/>
    <hyperlink ref="AI28" r:id="rId22"/>
    <hyperlink ref="AI29" r:id="rId23"/>
    <hyperlink ref="AI31" r:id="rId24"/>
    <hyperlink ref="AI32" r:id="rId25"/>
    <hyperlink ref="AI33" r:id="rId26"/>
    <hyperlink ref="AI34" r:id="rId27"/>
    <hyperlink ref="AI35" r:id="rId28"/>
    <hyperlink ref="AI36" r:id="rId29"/>
    <hyperlink ref="AI37" r:id="rId30"/>
    <hyperlink ref="AI38" r:id="rId31"/>
    <hyperlink ref="AI39" r:id="rId32"/>
    <hyperlink ref="AI40" r:id="rId33"/>
    <hyperlink ref="AI41" r:id="rId34"/>
    <hyperlink ref="AI42" r:id="rId35"/>
    <hyperlink ref="AI44" r:id="rId36"/>
    <hyperlink ref="AI45" r:id="rId37"/>
    <hyperlink ref="AI46" r:id="rId38"/>
    <hyperlink ref="AI47" r:id="rId39"/>
    <hyperlink ref="AI48" r:id="rId40"/>
    <hyperlink ref="AI49" r:id="rId41"/>
    <hyperlink ref="AI50" r:id="rId42"/>
    <hyperlink ref="AI51" r:id="rId43"/>
    <hyperlink ref="AI53" r:id="rId44"/>
    <hyperlink ref="AI54" r:id="rId45"/>
    <hyperlink ref="AI55" r:id="rId46"/>
    <hyperlink ref="AI56" r:id="rId47"/>
    <hyperlink ref="AI57" r:id="rId48"/>
    <hyperlink ref="AI58" r:id="rId49"/>
    <hyperlink ref="AI59" r:id="rId50"/>
    <hyperlink ref="AI61" r:id="rId51"/>
    <hyperlink ref="AI62" r:id="rId52"/>
    <hyperlink ref="AI64" r:id="rId53"/>
    <hyperlink ref="AI65" r:id="rId54"/>
    <hyperlink ref="AI66" r:id="rId55"/>
    <hyperlink ref="AI67" r:id="rId56"/>
    <hyperlink ref="AI68" r:id="rId57"/>
    <hyperlink ref="AI69" r:id="rId58"/>
    <hyperlink ref="AI71" r:id="rId59"/>
    <hyperlink ref="AI72" r:id="rId60"/>
    <hyperlink ref="AI73" r:id="rId61"/>
    <hyperlink ref="AI74" r:id="rId62"/>
    <hyperlink ref="AI75" r:id="rId63"/>
    <hyperlink ref="AI76" r:id="rId64"/>
    <hyperlink ref="AI77" r:id="rId65"/>
    <hyperlink ref="AI78" r:id="rId66"/>
    <hyperlink ref="AI79" r:id="rId67"/>
    <hyperlink ref="AI81" r:id="rId68"/>
    <hyperlink ref="AI82" r:id="rId69"/>
    <hyperlink ref="AI83" r:id="rId70"/>
    <hyperlink ref="AI84" r:id="rId71"/>
    <hyperlink ref="AI85" r:id="rId72"/>
    <hyperlink ref="AI86" r:id="rId73"/>
    <hyperlink ref="AI87" r:id="rId74"/>
    <hyperlink ref="AI89" r:id="rId75"/>
    <hyperlink ref="AI90" r:id="rId76"/>
    <hyperlink ref="AI91" r:id="rId77"/>
    <hyperlink ref="AI92" r:id="rId78"/>
    <hyperlink ref="AI93" r:id="rId79"/>
    <hyperlink ref="AI94" r:id="rId80"/>
    <hyperlink ref="AI95" r:id="rId81"/>
    <hyperlink ref="AI96" r:id="rId82"/>
    <hyperlink ref="AI97" r:id="rId83"/>
    <hyperlink ref="AI98" r:id="rId84"/>
    <hyperlink ref="AI99" r:id="rId85"/>
    <hyperlink ref="AI100" r:id="rId86"/>
    <hyperlink ref="AI101" r:id="rId87"/>
    <hyperlink ref="AI102" r:id="rId88"/>
    <hyperlink ref="AI103" r:id="rId89"/>
    <hyperlink ref="AI104" r:id="rId90"/>
    <hyperlink ref="AI105" r:id="rId91"/>
    <hyperlink ref="AI106" r:id="rId92"/>
    <hyperlink ref="AI107" r:id="rId93"/>
    <hyperlink ref="AI108" r:id="rId94"/>
    <hyperlink ref="AI109" r:id="rId95"/>
    <hyperlink ref="AI110" r:id="rId96"/>
    <hyperlink ref="AI111" r:id="rId97"/>
    <hyperlink ref="AI112" r:id="rId98"/>
    <hyperlink ref="AI113" r:id="rId99"/>
    <hyperlink ref="AI114" r:id="rId100"/>
    <hyperlink ref="AI115" r:id="rId101"/>
    <hyperlink ref="AI116" r:id="rId102"/>
    <hyperlink ref="AI117" r:id="rId103"/>
    <hyperlink ref="AI118" r:id="rId104"/>
    <hyperlink ref="AI119" r:id="rId105"/>
    <hyperlink ref="AI120" r:id="rId106"/>
    <hyperlink ref="AI121" r:id="rId107"/>
    <hyperlink ref="AI122" r:id="rId108"/>
    <hyperlink ref="AI123" r:id="rId109"/>
    <hyperlink ref="AI124" r:id="rId110"/>
    <hyperlink ref="AI125" r:id="rId111"/>
    <hyperlink ref="AI126" r:id="rId112"/>
    <hyperlink ref="AI127" r:id="rId113"/>
    <hyperlink ref="AI128" r:id="rId114"/>
    <hyperlink ref="AI129" r:id="rId115"/>
    <hyperlink ref="AI130" r:id="rId116"/>
    <hyperlink ref="AI131" r:id="rId117"/>
    <hyperlink ref="AI132" r:id="rId118"/>
    <hyperlink ref="AI133" r:id="rId119"/>
    <hyperlink ref="AI134" r:id="rId120"/>
    <hyperlink ref="AI135" r:id="rId121"/>
    <hyperlink ref="AI136" r:id="rId122"/>
    <hyperlink ref="AI137" r:id="rId123"/>
    <hyperlink ref="AI138" r:id="rId124"/>
    <hyperlink ref="AI139" r:id="rId125"/>
    <hyperlink ref="AI140" r:id="rId126"/>
    <hyperlink ref="AI141" r:id="rId127"/>
    <hyperlink ref="AI142" r:id="rId128"/>
    <hyperlink ref="AI143" r:id="rId129"/>
    <hyperlink ref="AI144" r:id="rId130"/>
    <hyperlink ref="AI145" r:id="rId131"/>
    <hyperlink ref="AI146" r:id="rId132"/>
    <hyperlink ref="AI147" r:id="rId133"/>
    <hyperlink ref="AI148" r:id="rId134"/>
    <hyperlink ref="AI149" r:id="rId135"/>
    <hyperlink ref="AI150" r:id="rId136"/>
    <hyperlink ref="AI151" r:id="rId137"/>
    <hyperlink ref="AI152" r:id="rId138"/>
    <hyperlink ref="AI153" r:id="rId139"/>
    <hyperlink ref="AI154" r:id="rId140"/>
    <hyperlink ref="AI155" r:id="rId141"/>
    <hyperlink ref="AI156" r:id="rId142"/>
    <hyperlink ref="AI157" r:id="rId143"/>
    <hyperlink ref="AI158" r:id="rId144"/>
    <hyperlink ref="AI159" r:id="rId145"/>
    <hyperlink ref="AI160" r:id="rId146"/>
    <hyperlink ref="AI161" r:id="rId147"/>
    <hyperlink ref="AI162" r:id="rId148"/>
    <hyperlink ref="AI163" r:id="rId149"/>
    <hyperlink ref="AI164" r:id="rId150"/>
    <hyperlink ref="AI165" r:id="rId151"/>
    <hyperlink ref="AI166" r:id="rId152"/>
    <hyperlink ref="AI167" r:id="rId153"/>
    <hyperlink ref="AI168" r:id="rId154"/>
    <hyperlink ref="AI169" r:id="rId155"/>
    <hyperlink ref="AI170" r:id="rId156"/>
    <hyperlink ref="AI171" r:id="rId157"/>
    <hyperlink ref="AI172" r:id="rId158"/>
    <hyperlink ref="AI173" r:id="rId159"/>
    <hyperlink ref="AI174" r:id="rId160"/>
    <hyperlink ref="AI175" r:id="rId161"/>
    <hyperlink ref="AI176" r:id="rId162"/>
    <hyperlink ref="AI177" r:id="rId163"/>
    <hyperlink ref="AI178" r:id="rId164"/>
    <hyperlink ref="AI179" r:id="rId165"/>
    <hyperlink ref="AI180" r:id="rId166"/>
    <hyperlink ref="AI181" r:id="rId167"/>
    <hyperlink ref="AI182" r:id="rId168"/>
    <hyperlink ref="AI183" r:id="rId169"/>
    <hyperlink ref="AI184" r:id="rId170"/>
    <hyperlink ref="AI185" r:id="rId171"/>
    <hyperlink ref="AI186" r:id="rId172"/>
    <hyperlink ref="AI187" r:id="rId173"/>
    <hyperlink ref="AI188" r:id="rId174"/>
    <hyperlink ref="AI189" r:id="rId175"/>
    <hyperlink ref="AI190" r:id="rId176"/>
    <hyperlink ref="AI191" r:id="rId177"/>
    <hyperlink ref="AI192" r:id="rId178"/>
    <hyperlink ref="AI193" r:id="rId179"/>
    <hyperlink ref="AI194" r:id="rId180"/>
    <hyperlink ref="AI195" r:id="rId181"/>
    <hyperlink ref="AI196" r:id="rId182"/>
    <hyperlink ref="AI197" r:id="rId183"/>
    <hyperlink ref="AI198" r:id="rId184"/>
    <hyperlink ref="AI199" r:id="rId185"/>
    <hyperlink ref="AI200" r:id="rId186"/>
    <hyperlink ref="AI201" r:id="rId187"/>
    <hyperlink ref="AI202" r:id="rId188"/>
    <hyperlink ref="AI203" r:id="rId189"/>
    <hyperlink ref="AI204" r:id="rId190"/>
    <hyperlink ref="AI205" r:id="rId191"/>
    <hyperlink ref="AI206" r:id="rId192"/>
    <hyperlink ref="AI207" r:id="rId193"/>
    <hyperlink ref="AI208" r:id="rId194"/>
    <hyperlink ref="AI209" r:id="rId195"/>
    <hyperlink ref="AI210" r:id="rId196"/>
    <hyperlink ref="AI211" r:id="rId197"/>
    <hyperlink ref="AI212" r:id="rId198"/>
    <hyperlink ref="AI213" r:id="rId199"/>
    <hyperlink ref="AI214" r:id="rId200"/>
    <hyperlink ref="AI215" r:id="rId201"/>
    <hyperlink ref="AI216" r:id="rId202"/>
    <hyperlink ref="AI217" r:id="rId203"/>
    <hyperlink ref="AI218" r:id="rId204"/>
    <hyperlink ref="AI219" r:id="rId205"/>
    <hyperlink ref="AI220" r:id="rId206"/>
    <hyperlink ref="AI221" r:id="rId207"/>
    <hyperlink ref="AI222" r:id="rId208"/>
    <hyperlink ref="AI223" r:id="rId209"/>
    <hyperlink ref="AI224" r:id="rId210"/>
    <hyperlink ref="AI225" r:id="rId211"/>
    <hyperlink ref="AI226" r:id="rId212"/>
    <hyperlink ref="AI227" r:id="rId213"/>
    <hyperlink ref="AI228" r:id="rId214"/>
    <hyperlink ref="AI229" r:id="rId215"/>
    <hyperlink ref="AI230" r:id="rId216"/>
    <hyperlink ref="AI231" r:id="rId217"/>
    <hyperlink ref="AI232" r:id="rId218"/>
    <hyperlink ref="AI233" r:id="rId219"/>
    <hyperlink ref="AI234" r:id="rId220"/>
    <hyperlink ref="AI235" r:id="rId221"/>
    <hyperlink ref="AI236" r:id="rId222"/>
    <hyperlink ref="AI237" r:id="rId223"/>
    <hyperlink ref="AI238" r:id="rId224"/>
    <hyperlink ref="AI239" r:id="rId225"/>
    <hyperlink ref="AI240" r:id="rId226"/>
    <hyperlink ref="AI241" r:id="rId227"/>
    <hyperlink ref="AI242" r:id="rId228"/>
    <hyperlink ref="AI243" r:id="rId229"/>
    <hyperlink ref="AI244" r:id="rId230"/>
    <hyperlink ref="AI245" r:id="rId231"/>
    <hyperlink ref="AI246" r:id="rId232"/>
    <hyperlink ref="AI247" r:id="rId233"/>
    <hyperlink ref="AI248" r:id="rId234"/>
    <hyperlink ref="AI249" r:id="rId235"/>
    <hyperlink ref="AI250" r:id="rId236"/>
    <hyperlink ref="AI251" r:id="rId237"/>
    <hyperlink ref="AI252" r:id="rId238"/>
    <hyperlink ref="AI253" r:id="rId239"/>
    <hyperlink ref="AI254" r:id="rId240"/>
    <hyperlink ref="AI255" r:id="rId241"/>
    <hyperlink ref="AI256" r:id="rId242"/>
    <hyperlink ref="AI257" r:id="rId243"/>
    <hyperlink ref="AI258" r:id="rId244"/>
    <hyperlink ref="AI259" r:id="rId245"/>
    <hyperlink ref="AI261" r:id="rId246"/>
    <hyperlink ref="AI262" r:id="rId247"/>
    <hyperlink ref="AI263" r:id="rId248"/>
    <hyperlink ref="AI264" r:id="rId249"/>
    <hyperlink ref="AI265" r:id="rId250"/>
    <hyperlink ref="AI266" r:id="rId251"/>
    <hyperlink ref="AI267" r:id="rId252"/>
    <hyperlink ref="AI268" r:id="rId253"/>
    <hyperlink ref="AI269" r:id="rId254"/>
    <hyperlink ref="AI270" r:id="rId255"/>
    <hyperlink ref="AI271" r:id="rId256"/>
    <hyperlink ref="AI272" r:id="rId257"/>
    <hyperlink ref="AI273" r:id="rId258"/>
    <hyperlink ref="AI274" r:id="rId259"/>
    <hyperlink ref="AI275" r:id="rId260"/>
    <hyperlink ref="AI276" r:id="rId261"/>
    <hyperlink ref="AI277" r:id="rId262"/>
    <hyperlink ref="AI278" r:id="rId263"/>
    <hyperlink ref="AI279" r:id="rId264"/>
    <hyperlink ref="AI280" r:id="rId265"/>
    <hyperlink ref="AI281" r:id="rId266"/>
    <hyperlink ref="AI282" r:id="rId267"/>
    <hyperlink ref="AI283" r:id="rId268"/>
    <hyperlink ref="AI284" r:id="rId269"/>
    <hyperlink ref="AI285" r:id="rId270"/>
    <hyperlink ref="AI286" r:id="rId271"/>
    <hyperlink ref="AI287" r:id="rId272"/>
    <hyperlink ref="AI288" r:id="rId273"/>
    <hyperlink ref="AI289" r:id="rId274"/>
    <hyperlink ref="AI290" r:id="rId275"/>
    <hyperlink ref="AI291" r:id="rId276"/>
    <hyperlink ref="AI292" r:id="rId277"/>
    <hyperlink ref="AI293" r:id="rId278"/>
    <hyperlink ref="AI294" r:id="rId279"/>
    <hyperlink ref="AI295" r:id="rId280"/>
    <hyperlink ref="AI296" r:id="rId281"/>
    <hyperlink ref="AI297" r:id="rId282"/>
    <hyperlink ref="AI298" r:id="rId283"/>
    <hyperlink ref="AI299" r:id="rId284"/>
    <hyperlink ref="AI300" r:id="rId285"/>
    <hyperlink ref="AI301" r:id="rId286"/>
    <hyperlink ref="AI302" r:id="rId287"/>
    <hyperlink ref="AI303" r:id="rId288"/>
    <hyperlink ref="AI304" r:id="rId289"/>
    <hyperlink ref="AI305" r:id="rId290"/>
    <hyperlink ref="AI306" r:id="rId291"/>
    <hyperlink ref="AI307" r:id="rId292"/>
    <hyperlink ref="AI308" r:id="rId293"/>
    <hyperlink ref="AI309" r:id="rId294"/>
    <hyperlink ref="AI310" r:id="rId295"/>
    <hyperlink ref="AI311" r:id="rId296"/>
    <hyperlink ref="AI312" r:id="rId297"/>
    <hyperlink ref="AI313" r:id="rId298"/>
    <hyperlink ref="AI314" r:id="rId299"/>
    <hyperlink ref="AI315" r:id="rId300"/>
    <hyperlink ref="AI316" r:id="rId301"/>
    <hyperlink ref="AI317" r:id="rId302"/>
    <hyperlink ref="AI318" r:id="rId303"/>
    <hyperlink ref="AI319" r:id="rId304"/>
    <hyperlink ref="AI320" r:id="rId305"/>
    <hyperlink ref="AI321" r:id="rId306"/>
    <hyperlink ref="AI322" r:id="rId307"/>
    <hyperlink ref="AI323" r:id="rId308"/>
    <hyperlink ref="AI324" r:id="rId309"/>
    <hyperlink ref="AI325" r:id="rId310"/>
    <hyperlink ref="AI326" r:id="rId311"/>
    <hyperlink ref="AI327" r:id="rId312"/>
    <hyperlink ref="AI328" r:id="rId313"/>
    <hyperlink ref="AI329" r:id="rId314"/>
    <hyperlink ref="AI330" r:id="rId315"/>
    <hyperlink ref="AI331" r:id="rId316"/>
    <hyperlink ref="AI332" r:id="rId317"/>
    <hyperlink ref="AI333" r:id="rId318"/>
    <hyperlink ref="AI334" r:id="rId319"/>
    <hyperlink ref="AI335" r:id="rId320"/>
    <hyperlink ref="AI336" r:id="rId321"/>
    <hyperlink ref="AI337" r:id="rId322"/>
    <hyperlink ref="AI338" r:id="rId323"/>
    <hyperlink ref="AI339" r:id="rId324"/>
    <hyperlink ref="AI340" r:id="rId325"/>
    <hyperlink ref="AI341" r:id="rId326"/>
    <hyperlink ref="AI342" r:id="rId327"/>
    <hyperlink ref="AI343" r:id="rId328"/>
    <hyperlink ref="AI344" r:id="rId329"/>
    <hyperlink ref="AI345" r:id="rId330"/>
    <hyperlink ref="AI346" r:id="rId331"/>
    <hyperlink ref="AI347" r:id="rId332"/>
    <hyperlink ref="AI348" r:id="rId333"/>
    <hyperlink ref="AI349" r:id="rId334"/>
    <hyperlink ref="AI350" r:id="rId335"/>
    <hyperlink ref="AI351" r:id="rId336"/>
    <hyperlink ref="AI354" r:id="rId337"/>
    <hyperlink ref="AI355" r:id="rId338"/>
    <hyperlink ref="AI357" r:id="rId339"/>
    <hyperlink ref="AI358" r:id="rId340"/>
    <hyperlink ref="AI359" r:id="rId341"/>
    <hyperlink ref="AI360" r:id="rId342"/>
    <hyperlink ref="AI361" r:id="rId343"/>
    <hyperlink ref="AI362" r:id="rId344"/>
    <hyperlink ref="AI363" r:id="rId345"/>
    <hyperlink ref="AI364" r:id="rId346"/>
    <hyperlink ref="AI365" r:id="rId347"/>
    <hyperlink ref="AI366" r:id="rId348"/>
    <hyperlink ref="AI367" r:id="rId349"/>
    <hyperlink ref="AI368" r:id="rId350"/>
    <hyperlink ref="AI369" r:id="rId351"/>
    <hyperlink ref="AI370" r:id="rId352"/>
    <hyperlink ref="AI371" r:id="rId353"/>
    <hyperlink ref="AI372" r:id="rId354"/>
    <hyperlink ref="AI373" r:id="rId355"/>
    <hyperlink ref="AI374" r:id="rId356"/>
    <hyperlink ref="AI375" r:id="rId357"/>
    <hyperlink ref="AI376" r:id="rId358"/>
    <hyperlink ref="AI377" r:id="rId359"/>
    <hyperlink ref="AI378" r:id="rId360"/>
    <hyperlink ref="AI379" r:id="rId361"/>
    <hyperlink ref="AI380" r:id="rId362"/>
    <hyperlink ref="AI381" r:id="rId363"/>
    <hyperlink ref="AI382" r:id="rId364"/>
    <hyperlink ref="AI383" r:id="rId365"/>
    <hyperlink ref="AI384" r:id="rId366"/>
    <hyperlink ref="AI385" r:id="rId367"/>
    <hyperlink ref="AI386" r:id="rId368"/>
    <hyperlink ref="AI387" r:id="rId369"/>
    <hyperlink ref="AI388" r:id="rId370"/>
    <hyperlink ref="AI389" r:id="rId371"/>
    <hyperlink ref="AI390" r:id="rId372"/>
    <hyperlink ref="AI391" r:id="rId373"/>
    <hyperlink ref="AI392" r:id="rId374"/>
    <hyperlink ref="AI393" r:id="rId375"/>
    <hyperlink ref="AI394" r:id="rId376"/>
    <hyperlink ref="AI395" r:id="rId377"/>
    <hyperlink ref="AI396" r:id="rId378"/>
    <hyperlink ref="AI397" r:id="rId379"/>
    <hyperlink ref="AI398" r:id="rId380"/>
    <hyperlink ref="AI399" r:id="rId381"/>
    <hyperlink ref="AI400" r:id="rId382"/>
    <hyperlink ref="AI401" r:id="rId383"/>
    <hyperlink ref="AI402" r:id="rId384"/>
    <hyperlink ref="AI403" r:id="rId385"/>
    <hyperlink ref="AI404" r:id="rId386"/>
    <hyperlink ref="AI405" r:id="rId387"/>
    <hyperlink ref="AI406" r:id="rId388"/>
    <hyperlink ref="AI407" r:id="rId389"/>
    <hyperlink ref="AI408" r:id="rId390"/>
    <hyperlink ref="AI409" r:id="rId391"/>
    <hyperlink ref="AI410" r:id="rId392"/>
    <hyperlink ref="AI411" r:id="rId393"/>
    <hyperlink ref="AI412" r:id="rId394"/>
    <hyperlink ref="AI413" r:id="rId395"/>
    <hyperlink ref="AI414" r:id="rId396"/>
    <hyperlink ref="AI415" r:id="rId397"/>
    <hyperlink ref="AI416" r:id="rId398"/>
    <hyperlink ref="AI417" r:id="rId399"/>
    <hyperlink ref="AI418" r:id="rId400"/>
    <hyperlink ref="AI419" r:id="rId401"/>
    <hyperlink ref="AI420" r:id="rId402"/>
    <hyperlink ref="AI421" r:id="rId403"/>
    <hyperlink ref="AI422" r:id="rId404"/>
    <hyperlink ref="AI423" r:id="rId405"/>
    <hyperlink ref="AI424" r:id="rId406"/>
    <hyperlink ref="AI425" r:id="rId407"/>
    <hyperlink ref="AI426" r:id="rId408"/>
    <hyperlink ref="AI427" r:id="rId409"/>
    <hyperlink ref="AI428" r:id="rId410"/>
    <hyperlink ref="AI429" r:id="rId411"/>
    <hyperlink ref="AI430" r:id="rId412"/>
    <hyperlink ref="AI431" r:id="rId413"/>
    <hyperlink ref="AI432" r:id="rId414"/>
    <hyperlink ref="AI433" r:id="rId415"/>
    <hyperlink ref="AI434" r:id="rId416"/>
    <hyperlink ref="AI435" r:id="rId417"/>
    <hyperlink ref="AI436" r:id="rId418"/>
    <hyperlink ref="AI437" r:id="rId419"/>
    <hyperlink ref="AI438" r:id="rId420"/>
    <hyperlink ref="AI439" r:id="rId421"/>
    <hyperlink ref="AI440" r:id="rId422"/>
    <hyperlink ref="AI441" r:id="rId423"/>
    <hyperlink ref="AI442" r:id="rId424"/>
    <hyperlink ref="AI443" r:id="rId425"/>
    <hyperlink ref="AI444" r:id="rId426"/>
    <hyperlink ref="AI445" r:id="rId427"/>
    <hyperlink ref="AI446" r:id="rId428"/>
    <hyperlink ref="AI447" r:id="rId429"/>
    <hyperlink ref="AI448" r:id="rId430"/>
    <hyperlink ref="AI449" r:id="rId431"/>
    <hyperlink ref="AI450" r:id="rId432"/>
    <hyperlink ref="AI451" r:id="rId433"/>
    <hyperlink ref="AI452" r:id="rId434"/>
    <hyperlink ref="AI453" r:id="rId435"/>
    <hyperlink ref="AI454" r:id="rId436"/>
    <hyperlink ref="AI455" r:id="rId437"/>
    <hyperlink ref="AI456" r:id="rId438"/>
    <hyperlink ref="AI457" r:id="rId439"/>
    <hyperlink ref="AI458" r:id="rId440"/>
    <hyperlink ref="AI459" r:id="rId441"/>
    <hyperlink ref="AI460" r:id="rId442"/>
    <hyperlink ref="AI461" r:id="rId443"/>
    <hyperlink ref="AI462" r:id="rId444"/>
    <hyperlink ref="AI463" r:id="rId445"/>
    <hyperlink ref="AI464" r:id="rId446"/>
    <hyperlink ref="AI465" r:id="rId447"/>
    <hyperlink ref="AI466" r:id="rId448"/>
    <hyperlink ref="AI467" r:id="rId449"/>
    <hyperlink ref="AI468" r:id="rId450"/>
    <hyperlink ref="AI469" r:id="rId451"/>
    <hyperlink ref="AI470" r:id="rId452"/>
    <hyperlink ref="AI471" r:id="rId453"/>
    <hyperlink ref="AI472" r:id="rId454"/>
    <hyperlink ref="AI473" r:id="rId455"/>
    <hyperlink ref="AI474" r:id="rId456"/>
    <hyperlink ref="AI475" r:id="rId457"/>
    <hyperlink ref="AI476" r:id="rId458"/>
    <hyperlink ref="AI477" r:id="rId459"/>
    <hyperlink ref="AI478" r:id="rId460"/>
    <hyperlink ref="AI479" r:id="rId461"/>
    <hyperlink ref="AI480" r:id="rId462"/>
    <hyperlink ref="AI481" r:id="rId463"/>
    <hyperlink ref="AI482" r:id="rId464"/>
    <hyperlink ref="AI483" r:id="rId465"/>
    <hyperlink ref="AI484" r:id="rId466"/>
    <hyperlink ref="AI485" r:id="rId467"/>
    <hyperlink ref="AI486" r:id="rId468"/>
    <hyperlink ref="AI487" r:id="rId469"/>
    <hyperlink ref="AI488" r:id="rId470"/>
    <hyperlink ref="AI489" r:id="rId471"/>
    <hyperlink ref="AI490" r:id="rId472"/>
    <hyperlink ref="AI491" r:id="rId473"/>
    <hyperlink ref="AI492" r:id="rId474"/>
    <hyperlink ref="AI493" r:id="rId475"/>
    <hyperlink ref="AI494" r:id="rId476"/>
    <hyperlink ref="AI495" r:id="rId477"/>
    <hyperlink ref="AI496" r:id="rId478"/>
    <hyperlink ref="AI497" r:id="rId479"/>
    <hyperlink ref="AI498" r:id="rId480"/>
    <hyperlink ref="AI499" r:id="rId481"/>
    <hyperlink ref="AI500" r:id="rId482"/>
    <hyperlink ref="AI501" r:id="rId483"/>
    <hyperlink ref="AI502" r:id="rId484"/>
    <hyperlink ref="AI503" r:id="rId485"/>
    <hyperlink ref="AI504" r:id="rId486"/>
    <hyperlink ref="AI505" r:id="rId487"/>
    <hyperlink ref="AI506" r:id="rId488"/>
    <hyperlink ref="AI507" r:id="rId489"/>
    <hyperlink ref="AI508" r:id="rId490"/>
    <hyperlink ref="AI509" r:id="rId491"/>
    <hyperlink ref="AI510" r:id="rId492"/>
    <hyperlink ref="AI511" r:id="rId493"/>
    <hyperlink ref="AI512" r:id="rId494"/>
    <hyperlink ref="AI513" r:id="rId495"/>
    <hyperlink ref="AI514" r:id="rId496"/>
    <hyperlink ref="AI515" r:id="rId497"/>
    <hyperlink ref="AI516" r:id="rId498"/>
    <hyperlink ref="AI517" r:id="rId499"/>
    <hyperlink ref="AI518" r:id="rId500"/>
    <hyperlink ref="AI519" r:id="rId501"/>
    <hyperlink ref="AI520" r:id="rId502"/>
    <hyperlink ref="AI521" r:id="rId503"/>
    <hyperlink ref="AI522" r:id="rId504"/>
    <hyperlink ref="AI523" r:id="rId505"/>
    <hyperlink ref="AI524" r:id="rId506"/>
    <hyperlink ref="AI525" r:id="rId507"/>
    <hyperlink ref="AI526" r:id="rId508"/>
    <hyperlink ref="AI527" r:id="rId509"/>
    <hyperlink ref="AI528" r:id="rId510"/>
    <hyperlink ref="AI529" r:id="rId511"/>
    <hyperlink ref="AI530" r:id="rId512"/>
    <hyperlink ref="AI531" r:id="rId513"/>
    <hyperlink ref="AI532" r:id="rId514"/>
    <hyperlink ref="AI533" r:id="rId515"/>
    <hyperlink ref="AI534" r:id="rId516"/>
    <hyperlink ref="AI535" r:id="rId517"/>
    <hyperlink ref="AI536" r:id="rId518"/>
    <hyperlink ref="AI537" r:id="rId519"/>
    <hyperlink ref="AI538" r:id="rId520"/>
    <hyperlink ref="AI539" r:id="rId521"/>
    <hyperlink ref="AI540" r:id="rId522"/>
    <hyperlink ref="AI541" r:id="rId523"/>
    <hyperlink ref="AI542" r:id="rId524"/>
    <hyperlink ref="AI543" r:id="rId525"/>
    <hyperlink ref="AI544" r:id="rId526"/>
    <hyperlink ref="AI545" r:id="rId527"/>
    <hyperlink ref="AI546" r:id="rId528"/>
    <hyperlink ref="AI547" r:id="rId529"/>
    <hyperlink ref="AI548" r:id="rId530"/>
    <hyperlink ref="AI549" r:id="rId531"/>
    <hyperlink ref="AI550" r:id="rId532"/>
    <hyperlink ref="AI551" r:id="rId533"/>
    <hyperlink ref="AI552" r:id="rId534"/>
    <hyperlink ref="AI553" r:id="rId535"/>
    <hyperlink ref="AI554" r:id="rId536"/>
    <hyperlink ref="AI555" r:id="rId537"/>
    <hyperlink ref="AI556" r:id="rId538"/>
    <hyperlink ref="AI557" r:id="rId539"/>
    <hyperlink ref="AI558" r:id="rId540"/>
    <hyperlink ref="AI559" r:id="rId541"/>
    <hyperlink ref="AI560" r:id="rId542"/>
    <hyperlink ref="AI561" r:id="rId543"/>
    <hyperlink ref="AI562" r:id="rId544"/>
    <hyperlink ref="AI563" r:id="rId545"/>
    <hyperlink ref="AI564" r:id="rId546"/>
    <hyperlink ref="AI565" r:id="rId547"/>
    <hyperlink ref="AI566" r:id="rId548"/>
    <hyperlink ref="AI567" r:id="rId549"/>
    <hyperlink ref="AI568" r:id="rId550"/>
    <hyperlink ref="AI569" r:id="rId551"/>
    <hyperlink ref="AI570" r:id="rId552"/>
    <hyperlink ref="AI571" r:id="rId553"/>
    <hyperlink ref="AI572" r:id="rId554"/>
    <hyperlink ref="AI573" r:id="rId555"/>
    <hyperlink ref="AI574" r:id="rId556"/>
    <hyperlink ref="AI575" r:id="rId557"/>
    <hyperlink ref="AI576" r:id="rId558"/>
    <hyperlink ref="AI577" r:id="rId559"/>
    <hyperlink ref="AI578" r:id="rId560"/>
    <hyperlink ref="AI579" r:id="rId561"/>
    <hyperlink ref="AI580" r:id="rId562"/>
    <hyperlink ref="AI581" r:id="rId563"/>
    <hyperlink ref="AI582" r:id="rId564"/>
    <hyperlink ref="AI583" r:id="rId565"/>
    <hyperlink ref="AI584" r:id="rId566"/>
    <hyperlink ref="AI585" r:id="rId567"/>
    <hyperlink ref="AI586" r:id="rId568"/>
    <hyperlink ref="AI587" r:id="rId569"/>
    <hyperlink ref="AI588" r:id="rId570"/>
    <hyperlink ref="AI589" r:id="rId571"/>
    <hyperlink ref="AI590" r:id="rId572"/>
    <hyperlink ref="AI591" r:id="rId573"/>
    <hyperlink ref="AI592" r:id="rId574"/>
    <hyperlink ref="AI593" r:id="rId575"/>
    <hyperlink ref="AI594" r:id="rId576"/>
    <hyperlink ref="AI595" r:id="rId577"/>
    <hyperlink ref="AI596" r:id="rId578"/>
    <hyperlink ref="AI597" r:id="rId579"/>
    <hyperlink ref="AI598" r:id="rId580"/>
    <hyperlink ref="AI599" r:id="rId581"/>
    <hyperlink ref="AI600" r:id="rId582"/>
    <hyperlink ref="AI601" r:id="rId583"/>
    <hyperlink ref="AI602" r:id="rId584"/>
    <hyperlink ref="AI603" r:id="rId585"/>
    <hyperlink ref="AI604" r:id="rId586"/>
    <hyperlink ref="AI605" r:id="rId587"/>
    <hyperlink ref="AI606" r:id="rId588"/>
    <hyperlink ref="AI607" r:id="rId589"/>
    <hyperlink ref="AI608" r:id="rId590"/>
    <hyperlink ref="AI609" r:id="rId591"/>
    <hyperlink ref="AI610" r:id="rId592"/>
    <hyperlink ref="AI611" r:id="rId593"/>
    <hyperlink ref="AI612" r:id="rId594"/>
    <hyperlink ref="AI613" r:id="rId595"/>
    <hyperlink ref="AI614" r:id="rId596"/>
    <hyperlink ref="AI615" r:id="rId597"/>
    <hyperlink ref="AI616" r:id="rId598"/>
    <hyperlink ref="AI617" r:id="rId599"/>
    <hyperlink ref="AI618" r:id="rId600"/>
    <hyperlink ref="AI619" r:id="rId601"/>
    <hyperlink ref="AI620" r:id="rId602"/>
    <hyperlink ref="AI621" r:id="rId603"/>
    <hyperlink ref="AI622" r:id="rId604"/>
    <hyperlink ref="AI623" r:id="rId605"/>
    <hyperlink ref="AI624" r:id="rId606"/>
    <hyperlink ref="AI625" r:id="rId607"/>
    <hyperlink ref="AI626" r:id="rId608"/>
    <hyperlink ref="AI627" r:id="rId609"/>
    <hyperlink ref="AI628" r:id="rId610"/>
    <hyperlink ref="AI629" r:id="rId611"/>
    <hyperlink ref="AI631" r:id="rId612"/>
    <hyperlink ref="AI632" r:id="rId613"/>
    <hyperlink ref="AI633" r:id="rId614"/>
    <hyperlink ref="AI634" r:id="rId615"/>
    <hyperlink ref="AI635" r:id="rId616"/>
    <hyperlink ref="AI636" r:id="rId617"/>
    <hyperlink ref="AI637" r:id="rId618"/>
    <hyperlink ref="AI638" r:id="rId619"/>
    <hyperlink ref="AI639" r:id="rId620"/>
    <hyperlink ref="AI640" r:id="rId621"/>
    <hyperlink ref="AI641" r:id="rId622"/>
    <hyperlink ref="AI642" r:id="rId623"/>
    <hyperlink ref="AI643" r:id="rId624"/>
    <hyperlink ref="AI644" r:id="rId625"/>
    <hyperlink ref="AI645" r:id="rId626"/>
    <hyperlink ref="AI646" r:id="rId627"/>
    <hyperlink ref="AI647" r:id="rId628"/>
    <hyperlink ref="AI648" r:id="rId629"/>
    <hyperlink ref="AI649" r:id="rId630"/>
    <hyperlink ref="AI650" r:id="rId631"/>
    <hyperlink ref="AI651" r:id="rId632"/>
    <hyperlink ref="AI652" r:id="rId633"/>
    <hyperlink ref="AI653" r:id="rId634"/>
    <hyperlink ref="AI654" r:id="rId635"/>
    <hyperlink ref="AI655" r:id="rId636"/>
    <hyperlink ref="AI656" r:id="rId637"/>
    <hyperlink ref="AI657" r:id="rId638"/>
    <hyperlink ref="AI658" r:id="rId639"/>
    <hyperlink ref="AI659" r:id="rId640"/>
    <hyperlink ref="AI660" r:id="rId641"/>
    <hyperlink ref="AI661" r:id="rId642"/>
    <hyperlink ref="AI662" r:id="rId643"/>
    <hyperlink ref="AI663" r:id="rId644"/>
    <hyperlink ref="AI664" r:id="rId645"/>
    <hyperlink ref="AI665" r:id="rId646"/>
    <hyperlink ref="AI667" r:id="rId647"/>
    <hyperlink ref="AI668" r:id="rId648"/>
    <hyperlink ref="AI669" r:id="rId649"/>
    <hyperlink ref="AI670" r:id="rId650"/>
    <hyperlink ref="AI671" r:id="rId651"/>
    <hyperlink ref="AI672" r:id="rId652"/>
    <hyperlink ref="AI673" r:id="rId653"/>
    <hyperlink ref="AI674" r:id="rId654"/>
    <hyperlink ref="AI675" r:id="rId655"/>
    <hyperlink ref="AI676" r:id="rId656"/>
    <hyperlink ref="AI677" r:id="rId657"/>
    <hyperlink ref="AI678" r:id="rId658"/>
    <hyperlink ref="AI679" r:id="rId659"/>
    <hyperlink ref="AI680" r:id="rId660"/>
    <hyperlink ref="AI681" r:id="rId661"/>
    <hyperlink ref="AI682" r:id="rId662"/>
    <hyperlink ref="AI683" r:id="rId663"/>
    <hyperlink ref="AI684" r:id="rId664"/>
    <hyperlink ref="AI685" r:id="rId665"/>
    <hyperlink ref="AI686" r:id="rId666"/>
    <hyperlink ref="AI687" r:id="rId667"/>
    <hyperlink ref="AI688" r:id="rId668"/>
    <hyperlink ref="AI689" r:id="rId669"/>
    <hyperlink ref="AI690" r:id="rId670"/>
    <hyperlink ref="AI691" r:id="rId671"/>
    <hyperlink ref="AI692" r:id="rId672"/>
    <hyperlink ref="AI693" r:id="rId673"/>
    <hyperlink ref="AI694" r:id="rId674"/>
    <hyperlink ref="AI695" r:id="rId675"/>
    <hyperlink ref="AI696" r:id="rId676"/>
    <hyperlink ref="AI697" r:id="rId677"/>
    <hyperlink ref="AI698" r:id="rId678"/>
    <hyperlink ref="AI699" r:id="rId679"/>
    <hyperlink ref="AI700" r:id="rId680"/>
    <hyperlink ref="AI701" r:id="rId681"/>
    <hyperlink ref="AI702" r:id="rId682"/>
    <hyperlink ref="AI703" r:id="rId683"/>
    <hyperlink ref="AI704" r:id="rId684"/>
    <hyperlink ref="AI705" r:id="rId685"/>
    <hyperlink ref="AI706" r:id="rId686"/>
    <hyperlink ref="AI707" r:id="rId687"/>
    <hyperlink ref="AI708" r:id="rId688"/>
    <hyperlink ref="AI709" r:id="rId689"/>
    <hyperlink ref="AI710" r:id="rId690"/>
    <hyperlink ref="AI711" r:id="rId691"/>
    <hyperlink ref="AI712" r:id="rId692"/>
    <hyperlink ref="AI713" r:id="rId693"/>
    <hyperlink ref="AI714" r:id="rId694"/>
    <hyperlink ref="AI715" r:id="rId695"/>
    <hyperlink ref="AI716" r:id="rId696"/>
    <hyperlink ref="AI717" r:id="rId697"/>
    <hyperlink ref="AI718" r:id="rId698"/>
    <hyperlink ref="AI719" r:id="rId699"/>
    <hyperlink ref="AI720" r:id="rId700"/>
    <hyperlink ref="AI721" r:id="rId701"/>
    <hyperlink ref="AI722" r:id="rId702"/>
    <hyperlink ref="AI723" r:id="rId703"/>
    <hyperlink ref="AI724" r:id="rId704"/>
    <hyperlink ref="AI725" r:id="rId705"/>
    <hyperlink ref="AI726" r:id="rId706"/>
    <hyperlink ref="AI727" r:id="rId707"/>
    <hyperlink ref="AI728" r:id="rId708"/>
    <hyperlink ref="AI729" r:id="rId709"/>
    <hyperlink ref="AI730" r:id="rId710"/>
    <hyperlink ref="AI731" r:id="rId711"/>
    <hyperlink ref="AI732" r:id="rId712"/>
    <hyperlink ref="AI733" r:id="rId713"/>
    <hyperlink ref="AI734" r:id="rId714"/>
    <hyperlink ref="AI735" r:id="rId715"/>
    <hyperlink ref="AI736" r:id="rId716"/>
    <hyperlink ref="AI737" r:id="rId717"/>
    <hyperlink ref="AI738" r:id="rId718"/>
    <hyperlink ref="AI739" r:id="rId719"/>
    <hyperlink ref="AI740" r:id="rId720"/>
    <hyperlink ref="AI741" r:id="rId721"/>
    <hyperlink ref="AI742" r:id="rId722"/>
    <hyperlink ref="AI743" r:id="rId723"/>
    <hyperlink ref="AI744" r:id="rId724"/>
    <hyperlink ref="AI745" r:id="rId725"/>
    <hyperlink ref="AI746" r:id="rId726"/>
    <hyperlink ref="AI747" r:id="rId727"/>
    <hyperlink ref="AI748" r:id="rId728"/>
    <hyperlink ref="AI749" r:id="rId729"/>
    <hyperlink ref="AI750" r:id="rId730"/>
    <hyperlink ref="AI751" r:id="rId731"/>
    <hyperlink ref="AI752" r:id="rId732"/>
    <hyperlink ref="AI753" r:id="rId733"/>
    <hyperlink ref="AI754" r:id="rId734"/>
    <hyperlink ref="AI755" r:id="rId735"/>
    <hyperlink ref="AI756" r:id="rId736"/>
    <hyperlink ref="AI757" r:id="rId737"/>
    <hyperlink ref="AI758" r:id="rId738"/>
    <hyperlink ref="AI759" r:id="rId739"/>
    <hyperlink ref="AI760" r:id="rId740"/>
    <hyperlink ref="AI761" r:id="rId741"/>
    <hyperlink ref="AI762" r:id="rId742"/>
    <hyperlink ref="AI763" r:id="rId743"/>
    <hyperlink ref="AI764" r:id="rId744"/>
    <hyperlink ref="AI765" r:id="rId745"/>
    <hyperlink ref="AI766" r:id="rId746"/>
    <hyperlink ref="AI767" r:id="rId747"/>
    <hyperlink ref="AI768" r:id="rId748"/>
    <hyperlink ref="AI769" r:id="rId749"/>
    <hyperlink ref="AI770" r:id="rId750"/>
    <hyperlink ref="AI771" r:id="rId751"/>
    <hyperlink ref="AI772" r:id="rId752"/>
    <hyperlink ref="AI773" r:id="rId753"/>
    <hyperlink ref="AI774" r:id="rId754"/>
    <hyperlink ref="AI775" r:id="rId755"/>
    <hyperlink ref="AI776" r:id="rId756"/>
    <hyperlink ref="AI777" r:id="rId757"/>
    <hyperlink ref="AI778" r:id="rId758"/>
    <hyperlink ref="AI779" r:id="rId759"/>
    <hyperlink ref="AI780" r:id="rId760"/>
    <hyperlink ref="AI781" r:id="rId761"/>
    <hyperlink ref="AI782" r:id="rId762"/>
    <hyperlink ref="AI783" r:id="rId763"/>
    <hyperlink ref="AI784" r:id="rId764"/>
    <hyperlink ref="AI785" r:id="rId765"/>
    <hyperlink ref="AI786" r:id="rId766"/>
    <hyperlink ref="AI787" r:id="rId767"/>
    <hyperlink ref="AI788" r:id="rId768"/>
    <hyperlink ref="AI789" r:id="rId769"/>
    <hyperlink ref="AI790" r:id="rId770"/>
    <hyperlink ref="AI791" r:id="rId771"/>
    <hyperlink ref="AI792" r:id="rId772"/>
    <hyperlink ref="AI793" r:id="rId773"/>
    <hyperlink ref="AI794" r:id="rId774"/>
    <hyperlink ref="AI795" r:id="rId775"/>
    <hyperlink ref="AI796" r:id="rId776"/>
    <hyperlink ref="AI797" r:id="rId777"/>
    <hyperlink ref="AI798" r:id="rId778"/>
    <hyperlink ref="AI799" r:id="rId779"/>
    <hyperlink ref="AI800" r:id="rId780"/>
    <hyperlink ref="AI802" r:id="rId781"/>
    <hyperlink ref="AI803" r:id="rId782"/>
    <hyperlink ref="AI804" r:id="rId783"/>
    <hyperlink ref="AI805" r:id="rId784"/>
    <hyperlink ref="AI806" r:id="rId785"/>
    <hyperlink ref="AI807" r:id="rId786"/>
    <hyperlink ref="AI808" r:id="rId787"/>
    <hyperlink ref="AI809" r:id="rId788"/>
    <hyperlink ref="AI810" r:id="rId789"/>
    <hyperlink ref="AI811" r:id="rId790"/>
    <hyperlink ref="AI812" r:id="rId791"/>
    <hyperlink ref="AI813" r:id="rId792"/>
    <hyperlink ref="AI814" r:id="rId793"/>
    <hyperlink ref="AI815" r:id="rId794"/>
    <hyperlink ref="AI816" r:id="rId795"/>
    <hyperlink ref="AI817" r:id="rId796"/>
    <hyperlink ref="AI818" r:id="rId797"/>
    <hyperlink ref="AI819" r:id="rId798"/>
    <hyperlink ref="AI820" r:id="rId799"/>
    <hyperlink ref="AI821" r:id="rId800"/>
    <hyperlink ref="AI822" r:id="rId801"/>
    <hyperlink ref="AI823" r:id="rId802"/>
    <hyperlink ref="AI824" r:id="rId803"/>
    <hyperlink ref="AI825" r:id="rId804"/>
    <hyperlink ref="AI826" r:id="rId805"/>
    <hyperlink ref="AI827" r:id="rId806"/>
    <hyperlink ref="AI828" r:id="rId807"/>
    <hyperlink ref="AI829" r:id="rId808"/>
    <hyperlink ref="AI830" r:id="rId809"/>
    <hyperlink ref="AI831" r:id="rId810"/>
    <hyperlink ref="AI834" r:id="rId811"/>
    <hyperlink ref="AI836" r:id="rId812"/>
    <hyperlink ref="AI837" r:id="rId813"/>
    <hyperlink ref="AI838" r:id="rId814"/>
    <hyperlink ref="AI839" r:id="rId815"/>
    <hyperlink ref="AI840" r:id="rId816"/>
    <hyperlink ref="AI841" r:id="rId817"/>
    <hyperlink ref="AI842" r:id="rId818"/>
    <hyperlink ref="AI843" r:id="rId819"/>
    <hyperlink ref="AI844" r:id="rId820"/>
    <hyperlink ref="AI845" r:id="rId821"/>
    <hyperlink ref="AI846" r:id="rId822"/>
    <hyperlink ref="AI847" r:id="rId823"/>
    <hyperlink ref="AI848" r:id="rId824"/>
    <hyperlink ref="AI849" r:id="rId825"/>
    <hyperlink ref="AI850" r:id="rId826"/>
    <hyperlink ref="AI851" r:id="rId827"/>
    <hyperlink ref="AI852" r:id="rId828"/>
    <hyperlink ref="AI853" r:id="rId829"/>
    <hyperlink ref="AI854" r:id="rId830"/>
    <hyperlink ref="AI855" r:id="rId831"/>
    <hyperlink ref="AI856" r:id="rId832"/>
    <hyperlink ref="AI857" r:id="rId833"/>
    <hyperlink ref="AI858" r:id="rId834"/>
    <hyperlink ref="AI859" r:id="rId835"/>
    <hyperlink ref="AI860" r:id="rId836"/>
    <hyperlink ref="AI861" r:id="rId837"/>
    <hyperlink ref="AI862" r:id="rId838"/>
    <hyperlink ref="AI863" r:id="rId839"/>
    <hyperlink ref="AI864" r:id="rId840"/>
    <hyperlink ref="AI865" r:id="rId841"/>
    <hyperlink ref="AI866" r:id="rId842"/>
    <hyperlink ref="AI867" r:id="rId843"/>
    <hyperlink ref="AI868" r:id="rId844"/>
    <hyperlink ref="AI869" r:id="rId845"/>
    <hyperlink ref="AI870" r:id="rId846"/>
    <hyperlink ref="AI871" r:id="rId847"/>
    <hyperlink ref="AI872" r:id="rId848"/>
    <hyperlink ref="AI873" r:id="rId849"/>
    <hyperlink ref="AI874" r:id="rId850"/>
    <hyperlink ref="AI875" r:id="rId851"/>
    <hyperlink ref="AI876" r:id="rId852"/>
    <hyperlink ref="AI877" r:id="rId853"/>
    <hyperlink ref="AI878" r:id="rId854"/>
    <hyperlink ref="AI879" r:id="rId855"/>
    <hyperlink ref="AI880" r:id="rId856"/>
    <hyperlink ref="AI881" r:id="rId857"/>
    <hyperlink ref="AI882" r:id="rId858"/>
    <hyperlink ref="AI883" r:id="rId859"/>
    <hyperlink ref="AI884" r:id="rId860"/>
    <hyperlink ref="AI885" r:id="rId861"/>
    <hyperlink ref="AI886" r:id="rId862"/>
    <hyperlink ref="AI887" r:id="rId863"/>
    <hyperlink ref="AI888" r:id="rId864"/>
    <hyperlink ref="AI889" r:id="rId865"/>
    <hyperlink ref="AI890" r:id="rId866"/>
    <hyperlink ref="AI891" r:id="rId867"/>
    <hyperlink ref="AI892" r:id="rId868"/>
    <hyperlink ref="AI893" r:id="rId869"/>
    <hyperlink ref="AI894" r:id="rId870"/>
    <hyperlink ref="AI895" r:id="rId871"/>
    <hyperlink ref="AI896" r:id="rId872"/>
    <hyperlink ref="AI897" r:id="rId873"/>
    <hyperlink ref="AI898" r:id="rId874"/>
    <hyperlink ref="AI899" r:id="rId875"/>
    <hyperlink ref="AI900" r:id="rId876"/>
    <hyperlink ref="AI901" r:id="rId877"/>
    <hyperlink ref="AI902" r:id="rId878"/>
    <hyperlink ref="AI903" r:id="rId879"/>
    <hyperlink ref="AI904" r:id="rId880"/>
    <hyperlink ref="AI905" r:id="rId881"/>
    <hyperlink ref="AI906" r:id="rId882"/>
    <hyperlink ref="AI907" r:id="rId883"/>
    <hyperlink ref="AI908" r:id="rId884"/>
    <hyperlink ref="AI909" r:id="rId885"/>
    <hyperlink ref="AI910" r:id="rId886"/>
    <hyperlink ref="AI911" r:id="rId887"/>
    <hyperlink ref="AI912" r:id="rId888"/>
    <hyperlink ref="AI913" r:id="rId889"/>
    <hyperlink ref="AI914" r:id="rId890"/>
    <hyperlink ref="AI915" r:id="rId891"/>
    <hyperlink ref="AI916" r:id="rId892"/>
    <hyperlink ref="AI917" r:id="rId893"/>
    <hyperlink ref="AI918" r:id="rId894"/>
    <hyperlink ref="AI919" r:id="rId895"/>
    <hyperlink ref="AI920" r:id="rId896"/>
    <hyperlink ref="AI921" r:id="rId897"/>
    <hyperlink ref="AI922" r:id="rId898"/>
    <hyperlink ref="AI923" r:id="rId899"/>
    <hyperlink ref="AI924" r:id="rId900"/>
    <hyperlink ref="AI925" r:id="rId901"/>
    <hyperlink ref="AI926" r:id="rId902"/>
    <hyperlink ref="AI927" r:id="rId903"/>
    <hyperlink ref="AI928" r:id="rId904"/>
    <hyperlink ref="AI929" r:id="rId905"/>
    <hyperlink ref="AI930" r:id="rId906"/>
    <hyperlink ref="AI931" r:id="rId907"/>
    <hyperlink ref="AI932" r:id="rId908"/>
    <hyperlink ref="AI933" r:id="rId909"/>
    <hyperlink ref="AI934" r:id="rId910"/>
    <hyperlink ref="AI935" r:id="rId911"/>
    <hyperlink ref="AI936" r:id="rId912"/>
    <hyperlink ref="AI937" r:id="rId913"/>
    <hyperlink ref="AI938" r:id="rId914"/>
    <hyperlink ref="AI939" r:id="rId915"/>
    <hyperlink ref="AI940" r:id="rId916"/>
    <hyperlink ref="AI941" r:id="rId917"/>
    <hyperlink ref="AI942" r:id="rId918"/>
    <hyperlink ref="AI943" r:id="rId919"/>
    <hyperlink ref="AI944" r:id="rId920"/>
    <hyperlink ref="AI945" r:id="rId921"/>
    <hyperlink ref="AI947" r:id="rId922"/>
    <hyperlink ref="AI949" r:id="rId923"/>
    <hyperlink ref="AI950" r:id="rId924"/>
    <hyperlink ref="AI951" r:id="rId925"/>
    <hyperlink ref="AI952" r:id="rId926"/>
    <hyperlink ref="AI953" r:id="rId927"/>
    <hyperlink ref="AI954" r:id="rId928"/>
    <hyperlink ref="AI955" r:id="rId929"/>
    <hyperlink ref="AI956" r:id="rId930"/>
    <hyperlink ref="AI957" r:id="rId931"/>
    <hyperlink ref="AI958" r:id="rId932"/>
    <hyperlink ref="AI959" r:id="rId933"/>
    <hyperlink ref="AI960" r:id="rId934"/>
    <hyperlink ref="AI961" r:id="rId935"/>
    <hyperlink ref="AI962" r:id="rId936"/>
    <hyperlink ref="AI963" r:id="rId937"/>
    <hyperlink ref="AI964" r:id="rId938"/>
    <hyperlink ref="AI965" r:id="rId939"/>
    <hyperlink ref="AI966" r:id="rId940"/>
    <hyperlink ref="AI967" r:id="rId941"/>
    <hyperlink ref="AI968" r:id="rId942"/>
    <hyperlink ref="AI969" r:id="rId943"/>
    <hyperlink ref="AI970" r:id="rId944"/>
    <hyperlink ref="AI971" r:id="rId945"/>
    <hyperlink ref="AI972" r:id="rId946"/>
    <hyperlink ref="AI973" r:id="rId947"/>
    <hyperlink ref="AI974" r:id="rId948"/>
    <hyperlink ref="AI975" r:id="rId949"/>
    <hyperlink ref="AI976" r:id="rId950"/>
    <hyperlink ref="AI977" r:id="rId951"/>
    <hyperlink ref="AI978" r:id="rId952"/>
    <hyperlink ref="AI979" r:id="rId953"/>
    <hyperlink ref="AI980" r:id="rId954"/>
    <hyperlink ref="AI981" r:id="rId955"/>
    <hyperlink ref="AI982" r:id="rId956"/>
    <hyperlink ref="AI983" r:id="rId957"/>
    <hyperlink ref="AI984" r:id="rId958"/>
    <hyperlink ref="AI985" r:id="rId959"/>
    <hyperlink ref="AI986" r:id="rId960"/>
    <hyperlink ref="AI987" r:id="rId961"/>
    <hyperlink ref="AI988" r:id="rId962"/>
    <hyperlink ref="AI989" r:id="rId963"/>
    <hyperlink ref="AI990" r:id="rId964"/>
    <hyperlink ref="AI991" r:id="rId965"/>
    <hyperlink ref="AI992" r:id="rId966"/>
    <hyperlink ref="AI993" r:id="rId967"/>
    <hyperlink ref="AI994" r:id="rId968"/>
    <hyperlink ref="AI995" r:id="rId969"/>
    <hyperlink ref="AI996" r:id="rId970"/>
    <hyperlink ref="X997" r:id="rId971"/>
    <hyperlink ref="Y997" r:id="rId972"/>
    <hyperlink ref="AI997" r:id="rId973"/>
    <hyperlink ref="AI998" r:id="rId974"/>
    <hyperlink ref="AI999" r:id="rId975"/>
    <hyperlink ref="AI1000" r:id="rId976"/>
    <hyperlink ref="AI1001" r:id="rId977"/>
    <hyperlink ref="AI1002" r:id="rId978"/>
    <hyperlink ref="AI1003" r:id="rId979"/>
    <hyperlink ref="AI1004" r:id="rId980"/>
    <hyperlink ref="AI1005" r:id="rId981"/>
    <hyperlink ref="AI1006" r:id="rId982"/>
    <hyperlink ref="AI1007" r:id="rId983"/>
    <hyperlink ref="AI1008" r:id="rId984"/>
    <hyperlink ref="AI1009" r:id="rId985"/>
    <hyperlink ref="AI1010" r:id="rId986"/>
    <hyperlink ref="AI1011" r:id="rId987"/>
    <hyperlink ref="AI1012" r:id="rId988"/>
    <hyperlink ref="AI1013" r:id="rId989"/>
    <hyperlink ref="AI1014" r:id="rId990"/>
    <hyperlink ref="AI1015" r:id="rId991"/>
    <hyperlink ref="AI1016" r:id="rId992"/>
    <hyperlink ref="AI1017" r:id="rId993"/>
    <hyperlink ref="AI1018" r:id="rId994"/>
    <hyperlink ref="AI1019" r:id="rId995"/>
    <hyperlink ref="AI1020" r:id="rId996"/>
    <hyperlink ref="AI1021" r:id="rId997"/>
    <hyperlink ref="AI1022" r:id="rId998"/>
    <hyperlink ref="AI1023" r:id="rId999"/>
    <hyperlink ref="AI1024" r:id="rId1000"/>
    <hyperlink ref="AI1025" r:id="rId1001"/>
    <hyperlink ref="AI1026" r:id="rId1002"/>
    <hyperlink ref="AI1027" r:id="rId1003"/>
    <hyperlink ref="AI1028" r:id="rId1004"/>
    <hyperlink ref="AI1029" r:id="rId1005"/>
    <hyperlink ref="AI1030" r:id="rId1006"/>
    <hyperlink ref="AI1031" r:id="rId1007"/>
    <hyperlink ref="AI1032" r:id="rId1008"/>
    <hyperlink ref="AI1033" r:id="rId1009"/>
    <hyperlink ref="AI1034" r:id="rId1010"/>
    <hyperlink ref="AI1035" r:id="rId1011"/>
    <hyperlink ref="AI1036" r:id="rId1012"/>
    <hyperlink ref="AI1037" r:id="rId1013"/>
    <hyperlink ref="AI1038" r:id="rId1014"/>
    <hyperlink ref="AI1039" r:id="rId1015"/>
    <hyperlink ref="AI1040" r:id="rId1016"/>
    <hyperlink ref="AI1041" r:id="rId1017"/>
    <hyperlink ref="AI1042" r:id="rId1018"/>
    <hyperlink ref="AI1043" r:id="rId1019"/>
    <hyperlink ref="AI1044" r:id="rId1020"/>
    <hyperlink ref="AI1045" r:id="rId1021"/>
    <hyperlink ref="AI1046" r:id="rId1022"/>
    <hyperlink ref="AI1047" r:id="rId1023"/>
    <hyperlink ref="AI1048" r:id="rId1024"/>
    <hyperlink ref="AI1049" r:id="rId1025"/>
    <hyperlink ref="AI1050" r:id="rId1026"/>
    <hyperlink ref="AI1051" r:id="rId1027"/>
    <hyperlink ref="AI1052" r:id="rId1028"/>
    <hyperlink ref="AI1053" r:id="rId1029"/>
    <hyperlink ref="AI1054" r:id="rId1030"/>
    <hyperlink ref="AI1055" r:id="rId1031"/>
    <hyperlink ref="AI1056" r:id="rId1032"/>
    <hyperlink ref="AI1057" r:id="rId1033"/>
    <hyperlink ref="AI1058" r:id="rId1034"/>
    <hyperlink ref="AI1059" r:id="rId1035"/>
    <hyperlink ref="AI1060" r:id="rId1036"/>
    <hyperlink ref="AI1061" r:id="rId1037"/>
    <hyperlink ref="AI1062" r:id="rId1038"/>
    <hyperlink ref="AI1063" r:id="rId1039"/>
    <hyperlink ref="AI1064" r:id="rId1040"/>
    <hyperlink ref="AI1065" r:id="rId1041"/>
    <hyperlink ref="AI1066" r:id="rId1042"/>
    <hyperlink ref="AI1067" r:id="rId1043"/>
    <hyperlink ref="AI1068" r:id="rId1044"/>
    <hyperlink ref="AI1069" r:id="rId1045"/>
    <hyperlink ref="AI1070" r:id="rId1046"/>
    <hyperlink ref="AI1071" r:id="rId1047"/>
    <hyperlink ref="AI1073" r:id="rId1048"/>
    <hyperlink ref="AI1074" r:id="rId1049"/>
    <hyperlink ref="AI1075" r:id="rId1050"/>
    <hyperlink ref="AI1076" r:id="rId1051"/>
    <hyperlink ref="AI1077" r:id="rId1052"/>
    <hyperlink ref="AI1078" r:id="rId1053"/>
    <hyperlink ref="AI1079" r:id="rId1054"/>
    <hyperlink ref="AI1080" r:id="rId1055"/>
    <hyperlink ref="AI1081" r:id="rId1056"/>
    <hyperlink ref="AI1082" r:id="rId1057"/>
    <hyperlink ref="AI1083" r:id="rId1058"/>
    <hyperlink ref="AI1084" r:id="rId1059"/>
    <hyperlink ref="AI1085" r:id="rId1060"/>
    <hyperlink ref="AI1086" r:id="rId1061"/>
    <hyperlink ref="AI1087" r:id="rId1062"/>
    <hyperlink ref="AI1088" r:id="rId1063"/>
    <hyperlink ref="AI1089" r:id="rId1064"/>
    <hyperlink ref="AI1090" r:id="rId1065"/>
    <hyperlink ref="AI1091" r:id="rId1066"/>
    <hyperlink ref="AI1092" r:id="rId1067"/>
    <hyperlink ref="AI1093" r:id="rId1068"/>
    <hyperlink ref="X1094" r:id="rId1069"/>
    <hyperlink ref="Y1094" r:id="rId1070"/>
    <hyperlink ref="AI1094" r:id="rId1071"/>
    <hyperlink ref="X1095" r:id="rId1072"/>
    <hyperlink ref="Y1095" r:id="rId1073"/>
    <hyperlink ref="AI1095" r:id="rId1074"/>
    <hyperlink ref="X1096" r:id="rId1075"/>
    <hyperlink ref="Y1096" r:id="rId1076"/>
    <hyperlink ref="AI1096" r:id="rId1077"/>
    <hyperlink ref="X1097" r:id="rId1078"/>
    <hyperlink ref="Y1097" r:id="rId1079"/>
    <hyperlink ref="AI1097" r:id="rId1080"/>
    <hyperlink ref="X1098" r:id="rId1081"/>
    <hyperlink ref="Y1098" r:id="rId1082"/>
    <hyperlink ref="AI1098" r:id="rId1083"/>
    <hyperlink ref="X1099" r:id="rId1084"/>
    <hyperlink ref="Y1099" r:id="rId1085"/>
    <hyperlink ref="AI1099" r:id="rId1086"/>
    <hyperlink ref="X1100" r:id="rId1087"/>
    <hyperlink ref="Y1100" r:id="rId1088"/>
    <hyperlink ref="AI1100" r:id="rId1089"/>
    <hyperlink ref="X1102" r:id="rId1090"/>
    <hyperlink ref="Y1102" r:id="rId1091"/>
    <hyperlink ref="AI1102" r:id="rId1092"/>
    <hyperlink ref="AI1103" r:id="rId1093"/>
    <hyperlink ref="X1104" r:id="rId1094"/>
    <hyperlink ref="Y1104" r:id="rId1095"/>
    <hyperlink ref="AI1104" r:id="rId1096"/>
    <hyperlink ref="X1105" r:id="rId1097"/>
    <hyperlink ref="Y1105" r:id="rId1098"/>
    <hyperlink ref="AI1105" r:id="rId1099"/>
    <hyperlink ref="X1106" r:id="rId1100"/>
    <hyperlink ref="Y1106" r:id="rId1101"/>
    <hyperlink ref="AI1106" r:id="rId1102"/>
    <hyperlink ref="X1107" r:id="rId1103"/>
    <hyperlink ref="Y1107" r:id="rId1104"/>
    <hyperlink ref="AI1107" r:id="rId1105"/>
    <hyperlink ref="X1108" r:id="rId1106"/>
    <hyperlink ref="Y1108" r:id="rId1107"/>
    <hyperlink ref="AI1108" r:id="rId1108"/>
    <hyperlink ref="X1109" r:id="rId1109"/>
    <hyperlink ref="Y1109" r:id="rId1110"/>
    <hyperlink ref="AI1109" r:id="rId1111"/>
    <hyperlink ref="AI1110" r:id="rId1112"/>
    <hyperlink ref="AI1111" r:id="rId1113"/>
    <hyperlink ref="AI1113" r:id="rId1114"/>
    <hyperlink ref="X1114" r:id="rId1115"/>
    <hyperlink ref="Y1114" r:id="rId1116"/>
    <hyperlink ref="AI1114" r:id="rId1117"/>
    <hyperlink ref="X1115" r:id="rId1118"/>
    <hyperlink ref="Y1115" r:id="rId1119"/>
    <hyperlink ref="AI1115" r:id="rId1120"/>
    <hyperlink ref="AI1116" r:id="rId1121"/>
    <hyperlink ref="AI1117" r:id="rId1122"/>
    <hyperlink ref="X1118" r:id="rId1123"/>
    <hyperlink ref="Y1118" r:id="rId1124"/>
    <hyperlink ref="AI1118" r:id="rId1125"/>
    <hyperlink ref="X1119" r:id="rId1126"/>
    <hyperlink ref="Y1119" r:id="rId1127"/>
    <hyperlink ref="AI1119" r:id="rId1128"/>
    <hyperlink ref="X1120" r:id="rId1129"/>
    <hyperlink ref="Y1120" r:id="rId1130"/>
    <hyperlink ref="AI1120" r:id="rId1131"/>
    <hyperlink ref="X1121" r:id="rId1132"/>
    <hyperlink ref="Y1121" r:id="rId1133"/>
    <hyperlink ref="AI1121" r:id="rId1134"/>
    <hyperlink ref="AI1122" r:id="rId1135"/>
    <hyperlink ref="AI1123" r:id="rId1136"/>
    <hyperlink ref="X1124" r:id="rId1137"/>
    <hyperlink ref="Y1124" r:id="rId1138"/>
    <hyperlink ref="AI1124" r:id="rId1139"/>
    <hyperlink ref="X1125" r:id="rId1140"/>
    <hyperlink ref="Y1125" r:id="rId1141"/>
    <hyperlink ref="AI1125" r:id="rId1142"/>
    <hyperlink ref="X1126" r:id="rId1143"/>
    <hyperlink ref="Y1126" r:id="rId1144"/>
    <hyperlink ref="AI1126" r:id="rId1145"/>
    <hyperlink ref="AI1127" r:id="rId1146"/>
    <hyperlink ref="X1128" r:id="rId1147"/>
    <hyperlink ref="Y1128" r:id="rId1148"/>
    <hyperlink ref="AI1128" r:id="rId1149"/>
    <hyperlink ref="AI1129" r:id="rId1150"/>
    <hyperlink ref="X1130" r:id="rId1151"/>
    <hyperlink ref="Y1130" r:id="rId1152"/>
    <hyperlink ref="AI1130" r:id="rId1153"/>
    <hyperlink ref="X1131" r:id="rId1154"/>
    <hyperlink ref="Y1131" r:id="rId1155"/>
    <hyperlink ref="AI1131" r:id="rId1156"/>
    <hyperlink ref="AI1132" r:id="rId1157"/>
    <hyperlink ref="AI1134" r:id="rId1158"/>
    <hyperlink ref="X1135" r:id="rId1159"/>
    <hyperlink ref="Y1135" r:id="rId1160"/>
    <hyperlink ref="AI1135" r:id="rId1161"/>
    <hyperlink ref="X1136" r:id="rId1162"/>
    <hyperlink ref="Y1136" r:id="rId1163"/>
    <hyperlink ref="AI1136" r:id="rId1164"/>
    <hyperlink ref="X1137" r:id="rId1165"/>
    <hyperlink ref="Y1137" r:id="rId1166"/>
    <hyperlink ref="AI1137" r:id="rId1167"/>
    <hyperlink ref="X1138" r:id="rId1168"/>
    <hyperlink ref="Y1138" r:id="rId1169"/>
    <hyperlink ref="AI1138" r:id="rId1170"/>
    <hyperlink ref="X1139" r:id="rId1171"/>
    <hyperlink ref="Y1139" r:id="rId1172"/>
    <hyperlink ref="AI1139" r:id="rId1173"/>
    <hyperlink ref="X1140" r:id="rId1174"/>
    <hyperlink ref="Y1140" r:id="rId1175"/>
    <hyperlink ref="AI1140" r:id="rId1176"/>
    <hyperlink ref="X1141" r:id="rId1177"/>
    <hyperlink ref="Y1141" r:id="rId1178"/>
    <hyperlink ref="AI1141" r:id="rId1179"/>
    <hyperlink ref="X1142" r:id="rId1180"/>
    <hyperlink ref="Y1142" r:id="rId1181"/>
    <hyperlink ref="AI1142" r:id="rId1182"/>
    <hyperlink ref="X1143" r:id="rId1183"/>
    <hyperlink ref="Y1143" r:id="rId1184"/>
    <hyperlink ref="AI1143" r:id="rId1185"/>
    <hyperlink ref="X1144" r:id="rId1186"/>
    <hyperlink ref="Y1144" r:id="rId1187"/>
    <hyperlink ref="AI1144" r:id="rId1188"/>
    <hyperlink ref="X1145" r:id="rId1189"/>
    <hyperlink ref="Y1145" r:id="rId1190"/>
    <hyperlink ref="AI1145" r:id="rId1191"/>
    <hyperlink ref="AI1146" r:id="rId1192"/>
    <hyperlink ref="X1147" r:id="rId1193"/>
    <hyperlink ref="Y1147" r:id="rId1194"/>
    <hyperlink ref="AI1147" r:id="rId1195"/>
    <hyperlink ref="X1148" r:id="rId1196"/>
    <hyperlink ref="Y1148" r:id="rId1197"/>
    <hyperlink ref="AI1148" r:id="rId1198"/>
    <hyperlink ref="X1149" r:id="rId1199"/>
    <hyperlink ref="Y1149" r:id="rId1200"/>
    <hyperlink ref="AI1149" r:id="rId1201"/>
    <hyperlink ref="X1150" r:id="rId1202"/>
    <hyperlink ref="Y1150" r:id="rId1203"/>
    <hyperlink ref="AI1150" r:id="rId1204"/>
    <hyperlink ref="AI1151" r:id="rId1205"/>
    <hyperlink ref="X1152" r:id="rId1206"/>
    <hyperlink ref="Y1152" r:id="rId1207"/>
    <hyperlink ref="AI1152" r:id="rId1208"/>
    <hyperlink ref="AI1153" r:id="rId1209"/>
    <hyperlink ref="X1154" r:id="rId1210"/>
    <hyperlink ref="Y1154" r:id="rId1211"/>
    <hyperlink ref="AI1154" r:id="rId1212"/>
    <hyperlink ref="AI1155" r:id="rId1213"/>
    <hyperlink ref="X1156" r:id="rId1214"/>
    <hyperlink ref="Y1156" r:id="rId1215"/>
    <hyperlink ref="AI1156" r:id="rId1216"/>
    <hyperlink ref="AI1157" r:id="rId1217"/>
    <hyperlink ref="AI1158" r:id="rId1218"/>
    <hyperlink ref="X1159" r:id="rId1219"/>
    <hyperlink ref="Y1159" r:id="rId1220"/>
    <hyperlink ref="AI1159" r:id="rId1221"/>
    <hyperlink ref="AI1162" r:id="rId1222"/>
    <hyperlink ref="X1163" r:id="rId1223"/>
    <hyperlink ref="Y1163" r:id="rId1224"/>
    <hyperlink ref="AI1163" r:id="rId1225"/>
    <hyperlink ref="X1164" r:id="rId1226"/>
    <hyperlink ref="Y1164" r:id="rId1227"/>
    <hyperlink ref="AI1164" r:id="rId1228"/>
    <hyperlink ref="X1165" r:id="rId1229"/>
    <hyperlink ref="Y1165" r:id="rId1230"/>
    <hyperlink ref="AI1165" r:id="rId1231"/>
    <hyperlink ref="X1166" r:id="rId1232"/>
    <hyperlink ref="Y1166" r:id="rId1233"/>
    <hyperlink ref="AI1166" r:id="rId1234"/>
    <hyperlink ref="AI1167" r:id="rId1235"/>
    <hyperlink ref="X1168" r:id="rId1236"/>
    <hyperlink ref="Y1168" r:id="rId1237"/>
    <hyperlink ref="AI1168" r:id="rId1238"/>
    <hyperlink ref="X1169" r:id="rId1239"/>
    <hyperlink ref="Y1169" r:id="rId1240"/>
    <hyperlink ref="AI1169" r:id="rId1241"/>
    <hyperlink ref="X1170" r:id="rId1242"/>
    <hyperlink ref="Y1170" r:id="rId1243"/>
    <hyperlink ref="AI1170" r:id="rId1244"/>
    <hyperlink ref="X1171" r:id="rId1245"/>
    <hyperlink ref="Y1171" r:id="rId1246"/>
    <hyperlink ref="AI1171" r:id="rId1247"/>
    <hyperlink ref="AI1172" r:id="rId1248"/>
    <hyperlink ref="X1173" r:id="rId1249"/>
    <hyperlink ref="Y1173" r:id="rId1250"/>
    <hyperlink ref="AI1173" r:id="rId1251"/>
    <hyperlink ref="X1174" r:id="rId1252"/>
    <hyperlink ref="Y1174" r:id="rId1253"/>
    <hyperlink ref="AI1174" r:id="rId1254"/>
    <hyperlink ref="X1175" r:id="rId1255"/>
    <hyperlink ref="Y1175" r:id="rId1256"/>
    <hyperlink ref="AI1175" r:id="rId1257"/>
    <hyperlink ref="X1177" r:id="rId1258"/>
    <hyperlink ref="Y1177" r:id="rId1259"/>
    <hyperlink ref="AI1177" r:id="rId1260"/>
    <hyperlink ref="AI1178" r:id="rId1261"/>
    <hyperlink ref="X1179" r:id="rId1262"/>
    <hyperlink ref="Y1179" r:id="rId1263"/>
    <hyperlink ref="AI1179" r:id="rId1264"/>
    <hyperlink ref="X1181" r:id="rId1265"/>
    <hyperlink ref="Y1181" r:id="rId1266"/>
    <hyperlink ref="AI1181" r:id="rId1267"/>
    <hyperlink ref="X1182" r:id="rId1268"/>
    <hyperlink ref="Y1182" r:id="rId1269"/>
    <hyperlink ref="AI1182" r:id="rId1270"/>
    <hyperlink ref="X1183" r:id="rId1271"/>
    <hyperlink ref="Y1183" r:id="rId1272"/>
    <hyperlink ref="AI1183" r:id="rId1273"/>
    <hyperlink ref="X1184" r:id="rId1274"/>
    <hyperlink ref="Y1184" r:id="rId1275"/>
    <hyperlink ref="AI1184" r:id="rId1276"/>
    <hyperlink ref="X1185" r:id="rId1277"/>
    <hyperlink ref="Y1185" r:id="rId1278"/>
    <hyperlink ref="AI1185" r:id="rId1279"/>
    <hyperlink ref="X1186" r:id="rId1280"/>
    <hyperlink ref="Y1186" r:id="rId1281"/>
    <hyperlink ref="AI1186" r:id="rId1282"/>
    <hyperlink ref="X1187" r:id="rId1283"/>
    <hyperlink ref="Y1187" r:id="rId1284"/>
    <hyperlink ref="AI1187" r:id="rId1285"/>
    <hyperlink ref="AI1188" r:id="rId1286"/>
    <hyperlink ref="AI1189" r:id="rId1287"/>
    <hyperlink ref="AI1190" r:id="rId1288"/>
    <hyperlink ref="X1192" r:id="rId1289"/>
    <hyperlink ref="Y1192" r:id="rId1290"/>
    <hyperlink ref="AI1192" r:id="rId1291"/>
    <hyperlink ref="AI1193" r:id="rId1292"/>
    <hyperlink ref="X1194" r:id="rId1293"/>
    <hyperlink ref="Y1194" r:id="rId1294"/>
    <hyperlink ref="AI1194" r:id="rId1295"/>
    <hyperlink ref="X1195" r:id="rId1296"/>
    <hyperlink ref="Y1195" r:id="rId1297"/>
    <hyperlink ref="AI1195" r:id="rId1298"/>
    <hyperlink ref="X1196" r:id="rId1299"/>
    <hyperlink ref="Y1196" r:id="rId1300"/>
    <hyperlink ref="AI1196" r:id="rId1301"/>
    <hyperlink ref="AI1197" r:id="rId1302"/>
    <hyperlink ref="X1198" r:id="rId1303"/>
    <hyperlink ref="Y1198" r:id="rId1304"/>
    <hyperlink ref="AI1198" r:id="rId1305"/>
    <hyperlink ref="X1200" r:id="rId1306"/>
    <hyperlink ref="Y1200" r:id="rId1307"/>
    <hyperlink ref="AI1200" r:id="rId1308"/>
    <hyperlink ref="X1201" r:id="rId1309"/>
    <hyperlink ref="Y1201" r:id="rId1310"/>
    <hyperlink ref="AI1201" r:id="rId1311"/>
    <hyperlink ref="X1202" r:id="rId1312"/>
    <hyperlink ref="Y1202" r:id="rId1313"/>
    <hyperlink ref="AI1202" r:id="rId1314"/>
    <hyperlink ref="X1203" r:id="rId1315"/>
    <hyperlink ref="Y1203" r:id="rId1316"/>
    <hyperlink ref="AI1203" r:id="rId1317"/>
    <hyperlink ref="X1204" r:id="rId1318"/>
    <hyperlink ref="Y1204" r:id="rId1319"/>
    <hyperlink ref="AI1204" r:id="rId1320"/>
    <hyperlink ref="X1205" r:id="rId1321"/>
    <hyperlink ref="Y1205" r:id="rId1322"/>
    <hyperlink ref="AI1205" r:id="rId1323"/>
    <hyperlink ref="X1207" r:id="rId1324"/>
    <hyperlink ref="Y1207" r:id="rId1325"/>
    <hyperlink ref="AI1207" r:id="rId1326"/>
    <hyperlink ref="X1208" r:id="rId1327"/>
    <hyperlink ref="Y1208" r:id="rId1328"/>
    <hyperlink ref="AI1208" r:id="rId1329"/>
    <hyperlink ref="X1209" r:id="rId1330"/>
    <hyperlink ref="Y1209" r:id="rId1331"/>
    <hyperlink ref="AI1209" r:id="rId1332"/>
    <hyperlink ref="AI1210" r:id="rId1333"/>
    <hyperlink ref="AI1211" r:id="rId1334"/>
    <hyperlink ref="AI1212" r:id="rId1335"/>
    <hyperlink ref="AI1213" r:id="rId1336"/>
    <hyperlink ref="AI1214" r:id="rId1337"/>
    <hyperlink ref="AI1215" r:id="rId1338"/>
    <hyperlink ref="X1216" r:id="rId1339"/>
    <hyperlink ref="Y1216" r:id="rId1340"/>
    <hyperlink ref="AI1216" r:id="rId1341"/>
    <hyperlink ref="X1217" r:id="rId1342"/>
    <hyperlink ref="Y1217" r:id="rId1343"/>
    <hyperlink ref="AI1217" r:id="rId1344"/>
    <hyperlink ref="X1218" r:id="rId1345"/>
    <hyperlink ref="Y1218" r:id="rId1346"/>
    <hyperlink ref="AI1218" r:id="rId1347"/>
    <hyperlink ref="X1219" r:id="rId1348"/>
    <hyperlink ref="Y1219" r:id="rId1349"/>
    <hyperlink ref="AI1219" r:id="rId1350"/>
    <hyperlink ref="AI1220" r:id="rId1351"/>
    <hyperlink ref="X1221" r:id="rId1352"/>
    <hyperlink ref="Y1221" r:id="rId1353"/>
    <hyperlink ref="AI1221" r:id="rId1354"/>
    <hyperlink ref="X1222" r:id="rId1355"/>
    <hyperlink ref="Y1222" r:id="rId1356"/>
    <hyperlink ref="AI1222" r:id="rId1357"/>
    <hyperlink ref="X1223" r:id="rId1358"/>
    <hyperlink ref="Y1223" r:id="rId1359"/>
    <hyperlink ref="AI1223" r:id="rId1360"/>
    <hyperlink ref="AI1224" r:id="rId1361"/>
    <hyperlink ref="X1226" r:id="rId1362"/>
    <hyperlink ref="Y1226" r:id="rId1363"/>
    <hyperlink ref="AI1226" r:id="rId1364"/>
    <hyperlink ref="X1227" r:id="rId1365"/>
    <hyperlink ref="Y1227" r:id="rId1366"/>
    <hyperlink ref="AI1227" r:id="rId1367"/>
    <hyperlink ref="X1228" r:id="rId1368"/>
    <hyperlink ref="Y1228" r:id="rId1369"/>
    <hyperlink ref="AI1228" r:id="rId1370"/>
    <hyperlink ref="X1229" r:id="rId1371"/>
    <hyperlink ref="Y1229" r:id="rId1372"/>
    <hyperlink ref="AI1229" r:id="rId1373"/>
    <hyperlink ref="X1230" r:id="rId1374"/>
    <hyperlink ref="Y1230" r:id="rId1375"/>
    <hyperlink ref="AI1230" r:id="rId1376"/>
    <hyperlink ref="AI1231" r:id="rId1377"/>
    <hyperlink ref="AI1232" r:id="rId1378"/>
    <hyperlink ref="X1233" r:id="rId1379"/>
    <hyperlink ref="Y1233" r:id="rId1380"/>
    <hyperlink ref="AI1233" r:id="rId1381"/>
    <hyperlink ref="AI1234" r:id="rId1382"/>
    <hyperlink ref="X1235" r:id="rId1383"/>
    <hyperlink ref="Y1235" r:id="rId1384"/>
    <hyperlink ref="AI1235" r:id="rId1385"/>
    <hyperlink ref="X1236" r:id="rId1386"/>
    <hyperlink ref="Y1236" r:id="rId1387"/>
    <hyperlink ref="AI1236" r:id="rId1388"/>
    <hyperlink ref="X1237" r:id="rId1389"/>
    <hyperlink ref="Y1237" r:id="rId1390"/>
    <hyperlink ref="AI1237" r:id="rId1391"/>
    <hyperlink ref="X1238" r:id="rId1392"/>
    <hyperlink ref="Y1238" r:id="rId1393"/>
    <hyperlink ref="AI1238" r:id="rId1394"/>
    <hyperlink ref="X1239" r:id="rId1395"/>
    <hyperlink ref="Y1239" r:id="rId1396"/>
    <hyperlink ref="AI1239" r:id="rId1397"/>
    <hyperlink ref="X1240" r:id="rId1398"/>
    <hyperlink ref="Y1240" r:id="rId1399"/>
    <hyperlink ref="AI1240" r:id="rId1400"/>
    <hyperlink ref="AI1241" r:id="rId1401"/>
    <hyperlink ref="X1242" r:id="rId1402"/>
    <hyperlink ref="Y1242" r:id="rId1403"/>
    <hyperlink ref="AI1242" r:id="rId1404"/>
    <hyperlink ref="X1243" r:id="rId1405"/>
    <hyperlink ref="Y1243" r:id="rId1406"/>
    <hyperlink ref="AI1243" r:id="rId1407"/>
    <hyperlink ref="X1244" r:id="rId1408"/>
    <hyperlink ref="Y1244" r:id="rId1409"/>
    <hyperlink ref="AI1244" r:id="rId1410"/>
    <hyperlink ref="AI1245" r:id="rId1411"/>
    <hyperlink ref="X1246" r:id="rId1412"/>
    <hyperlink ref="Y1246" r:id="rId1413"/>
    <hyperlink ref="AI1246" r:id="rId1414"/>
    <hyperlink ref="X1247" r:id="rId1415"/>
    <hyperlink ref="Y1247" r:id="rId1416"/>
    <hyperlink ref="AI1247" r:id="rId1417"/>
    <hyperlink ref="X1248" r:id="rId1418"/>
    <hyperlink ref="Y1248" r:id="rId1419"/>
    <hyperlink ref="AI1248" r:id="rId1420"/>
    <hyperlink ref="AI1249" r:id="rId1421"/>
    <hyperlink ref="AI1250" r:id="rId1422"/>
    <hyperlink ref="AI1251" r:id="rId1423"/>
    <hyperlink ref="AI1252" r:id="rId1424"/>
    <hyperlink ref="AI1253" r:id="rId1425"/>
    <hyperlink ref="AI1254" r:id="rId1426"/>
    <hyperlink ref="AI1255" r:id="rId1427"/>
    <hyperlink ref="AI1257" r:id="rId1428"/>
    <hyperlink ref="AI1258" r:id="rId1429"/>
    <hyperlink ref="AI1259" r:id="rId1430"/>
    <hyperlink ref="AI1260" r:id="rId1431"/>
    <hyperlink ref="AI1262" r:id="rId1432"/>
    <hyperlink ref="AI1263" r:id="rId1433"/>
    <hyperlink ref="AI1264" r:id="rId1434"/>
    <hyperlink ref="AI1265" r:id="rId1435"/>
    <hyperlink ref="AI1266" r:id="rId1436"/>
    <hyperlink ref="AI1267" r:id="rId1437"/>
    <hyperlink ref="AI1268" r:id="rId1438"/>
    <hyperlink ref="AI1269" r:id="rId1439"/>
    <hyperlink ref="AI1270" r:id="rId1440"/>
    <hyperlink ref="AI1271" r:id="rId1441"/>
    <hyperlink ref="AI1272" r:id="rId1442"/>
    <hyperlink ref="AI1273" r:id="rId1443"/>
    <hyperlink ref="AI1274" r:id="rId1444"/>
    <hyperlink ref="AI1275" r:id="rId1445"/>
    <hyperlink ref="AI1276" r:id="rId1446"/>
    <hyperlink ref="AI1277" r:id="rId1447"/>
    <hyperlink ref="AI1278" r:id="rId1448"/>
    <hyperlink ref="AI1279" r:id="rId1449"/>
    <hyperlink ref="AI1280" r:id="rId1450"/>
    <hyperlink ref="AI1281" r:id="rId1451"/>
    <hyperlink ref="AI1282" r:id="rId1452"/>
    <hyperlink ref="AI1283" r:id="rId1453"/>
    <hyperlink ref="AI1284" r:id="rId1454"/>
    <hyperlink ref="AI1285" r:id="rId1455"/>
    <hyperlink ref="AI1286" r:id="rId1456"/>
    <hyperlink ref="AI1287" r:id="rId1457"/>
    <hyperlink ref="AI1288" r:id="rId1458"/>
    <hyperlink ref="AI1289" r:id="rId1459"/>
    <hyperlink ref="AI1290" r:id="rId1460"/>
    <hyperlink ref="AI1291" r:id="rId1461"/>
    <hyperlink ref="AI1292" r:id="rId1462"/>
    <hyperlink ref="AI1293" r:id="rId1463"/>
    <hyperlink ref="AI1294" r:id="rId1464"/>
    <hyperlink ref="AI1295" r:id="rId1465"/>
    <hyperlink ref="AI1296" r:id="rId1466"/>
    <hyperlink ref="AI1297" r:id="rId1467"/>
    <hyperlink ref="AI1298" r:id="rId1468"/>
    <hyperlink ref="AI1299" r:id="rId1469"/>
    <hyperlink ref="AI1300" r:id="rId1470"/>
    <hyperlink ref="AI1301" r:id="rId1471"/>
    <hyperlink ref="AI1302" r:id="rId1472"/>
    <hyperlink ref="AI1303" r:id="rId1473"/>
    <hyperlink ref="AI1304" r:id="rId1474"/>
    <hyperlink ref="AI1305" r:id="rId1475"/>
    <hyperlink ref="AI1307" r:id="rId1476"/>
    <hyperlink ref="AI1308" r:id="rId1477"/>
    <hyperlink ref="AI1309" r:id="rId1478"/>
    <hyperlink ref="AI1311" r:id="rId1479"/>
    <hyperlink ref="AI1312" r:id="rId1480"/>
    <hyperlink ref="AI1313" r:id="rId1481"/>
    <hyperlink ref="AI1314" r:id="rId1482"/>
    <hyperlink ref="AI1315" r:id="rId1483"/>
    <hyperlink ref="AI1316" r:id="rId1484"/>
    <hyperlink ref="AI1317" r:id="rId1485"/>
    <hyperlink ref="AI1318" r:id="rId1486"/>
    <hyperlink ref="AI1319" r:id="rId1487"/>
    <hyperlink ref="AI1320" r:id="rId1488"/>
    <hyperlink ref="AI1321" r:id="rId1489"/>
    <hyperlink ref="AI1322" r:id="rId1490"/>
    <hyperlink ref="AI1323" r:id="rId1491"/>
    <hyperlink ref="AI1324" r:id="rId1492"/>
    <hyperlink ref="AI1325" r:id="rId1493"/>
    <hyperlink ref="AI1326" r:id="rId1494"/>
    <hyperlink ref="AI1327" r:id="rId1495"/>
    <hyperlink ref="AI1328" r:id="rId1496"/>
    <hyperlink ref="AI1329" r:id="rId1497"/>
    <hyperlink ref="AI1330" r:id="rId1498"/>
    <hyperlink ref="AI1331" r:id="rId1499"/>
    <hyperlink ref="AI1332" r:id="rId1500"/>
    <hyperlink ref="AI1333" r:id="rId1501"/>
    <hyperlink ref="AI1335" r:id="rId1502"/>
    <hyperlink ref="AI1336" r:id="rId1503"/>
    <hyperlink ref="AI1337" r:id="rId1504"/>
    <hyperlink ref="AI1338" r:id="rId1505"/>
    <hyperlink ref="AI1339" r:id="rId1506"/>
    <hyperlink ref="AI1340" r:id="rId1507"/>
    <hyperlink ref="AI1341" r:id="rId1508"/>
    <hyperlink ref="AI1342" r:id="rId1509"/>
    <hyperlink ref="AI1343" r:id="rId1510"/>
    <hyperlink ref="AI1344" r:id="rId1511"/>
    <hyperlink ref="AI1345" r:id="rId1512"/>
    <hyperlink ref="AI1346" r:id="rId1513"/>
    <hyperlink ref="AI1347" r:id="rId1514"/>
    <hyperlink ref="AI1348" r:id="rId1515"/>
    <hyperlink ref="AI1349" r:id="rId1516"/>
    <hyperlink ref="AI1350" r:id="rId1517"/>
    <hyperlink ref="AI1351" r:id="rId1518"/>
    <hyperlink ref="AI1352" r:id="rId1519"/>
    <hyperlink ref="AI1353" r:id="rId1520"/>
    <hyperlink ref="AI1354" r:id="rId1521"/>
    <hyperlink ref="AI1355" r:id="rId1522"/>
    <hyperlink ref="AI1356" r:id="rId1523"/>
    <hyperlink ref="AI1357" r:id="rId1524"/>
    <hyperlink ref="AI1358" r:id="rId1525"/>
    <hyperlink ref="AI1359" r:id="rId1526"/>
    <hyperlink ref="AI1360" r:id="rId1527"/>
    <hyperlink ref="AI1361" r:id="rId1528"/>
    <hyperlink ref="AI1362" r:id="rId1529"/>
    <hyperlink ref="AI1363" r:id="rId1530"/>
    <hyperlink ref="AI1364" r:id="rId1531"/>
    <hyperlink ref="AI1365" r:id="rId1532"/>
    <hyperlink ref="AI1366" r:id="rId1533"/>
    <hyperlink ref="AI1367" r:id="rId1534"/>
    <hyperlink ref="AI1368" r:id="rId1535"/>
    <hyperlink ref="AI1369" r:id="rId1536"/>
    <hyperlink ref="AI1370" r:id="rId1537"/>
    <hyperlink ref="AI1371" r:id="rId1538"/>
    <hyperlink ref="AI1372" r:id="rId1539"/>
    <hyperlink ref="AI1373" r:id="rId1540"/>
    <hyperlink ref="AI1374" r:id="rId1541"/>
    <hyperlink ref="AI1375" r:id="rId1542"/>
    <hyperlink ref="AI1376" r:id="rId1543"/>
    <hyperlink ref="AI1377" r:id="rId1544"/>
    <hyperlink ref="AI1378" r:id="rId1545"/>
    <hyperlink ref="AI1379" r:id="rId1546"/>
    <hyperlink ref="AI1380" r:id="rId1547"/>
    <hyperlink ref="AI1381" r:id="rId1548"/>
    <hyperlink ref="AI1382" r:id="rId1549"/>
    <hyperlink ref="AI1383" r:id="rId1550"/>
    <hyperlink ref="AI1384" r:id="rId1551"/>
    <hyperlink ref="AI1385" r:id="rId1552"/>
    <hyperlink ref="AI1386" r:id="rId1553"/>
    <hyperlink ref="AI1387" r:id="rId1554"/>
    <hyperlink ref="AI1388" r:id="rId1555"/>
    <hyperlink ref="AI1389" r:id="rId1556"/>
    <hyperlink ref="AI1390" r:id="rId1557"/>
    <hyperlink ref="AI1391" r:id="rId1558"/>
    <hyperlink ref="A1392" r:id="rId1559" location="tab=summary"/>
    <hyperlink ref="X1392" r:id="rId1560"/>
    <hyperlink ref="Y1392" r:id="rId1561"/>
    <hyperlink ref="AI1392" r:id="rId1562"/>
    <hyperlink ref="A1393" r:id="rId1563" location="tab=summary"/>
    <hyperlink ref="X1393" r:id="rId1564"/>
    <hyperlink ref="Y1393" r:id="rId1565"/>
    <hyperlink ref="AI1393" r:id="rId1566"/>
    <hyperlink ref="A1394" r:id="rId1567" location="tab=summary"/>
    <hyperlink ref="AI1394" r:id="rId1568"/>
    <hyperlink ref="AI1395" r:id="rId1569"/>
    <hyperlink ref="A1396" r:id="rId1570" location="tab=summary"/>
    <hyperlink ref="X1396" r:id="rId1571"/>
    <hyperlink ref="Y1396" r:id="rId1572"/>
    <hyperlink ref="AI1396" r:id="rId1573"/>
    <hyperlink ref="A1397" r:id="rId1574" location="tab=summary"/>
    <hyperlink ref="AI1397" r:id="rId1575"/>
    <hyperlink ref="A1398" r:id="rId1576" location="tab=summary"/>
    <hyperlink ref="X1398" r:id="rId1577"/>
    <hyperlink ref="Y1398" r:id="rId1578"/>
    <hyperlink ref="AI1398" r:id="rId1579"/>
    <hyperlink ref="A1399" r:id="rId1580" location="tab=summary"/>
    <hyperlink ref="AI1399" r:id="rId1581"/>
    <hyperlink ref="A1400" r:id="rId1582" location="tab=summary"/>
    <hyperlink ref="X1400" r:id="rId1583"/>
    <hyperlink ref="Y1400" r:id="rId1584"/>
    <hyperlink ref="AI1400" r:id="rId1585"/>
    <hyperlink ref="A1401" r:id="rId1586" location="tab=summary"/>
    <hyperlink ref="AI1401" r:id="rId1587"/>
    <hyperlink ref="AI1402" r:id="rId1588"/>
    <hyperlink ref="A1403" r:id="rId1589" location="tab=summary"/>
    <hyperlink ref="AI1403" r:id="rId1590"/>
    <hyperlink ref="A1404" r:id="rId1591" location="tab=summary"/>
    <hyperlink ref="X1404" r:id="rId1592"/>
    <hyperlink ref="Y1404" r:id="rId1593"/>
    <hyperlink ref="AI1404" r:id="rId1594"/>
    <hyperlink ref="A1405" r:id="rId1595" location="tab=summary"/>
    <hyperlink ref="AI1405" r:id="rId1596"/>
    <hyperlink ref="A1406" r:id="rId1597" location="tab=summary"/>
    <hyperlink ref="AI1406" r:id="rId1598"/>
    <hyperlink ref="A1407" r:id="rId1599" location="tab=summary"/>
    <hyperlink ref="AI1407" r:id="rId1600"/>
    <hyperlink ref="A1408" r:id="rId1601" location="tab=summary"/>
    <hyperlink ref="X1408" r:id="rId1602"/>
    <hyperlink ref="Y1408" r:id="rId1603"/>
    <hyperlink ref="A1409" r:id="rId1604" location="tab=summary"/>
    <hyperlink ref="X1409" r:id="rId1605"/>
    <hyperlink ref="Y1409" r:id="rId1606"/>
    <hyperlink ref="AI1409" r:id="rId1607"/>
    <hyperlink ref="A1410" r:id="rId1608" location="tab=summary"/>
    <hyperlink ref="X1410" r:id="rId1609"/>
    <hyperlink ref="Y1410" r:id="rId1610"/>
    <hyperlink ref="AI1410" r:id="rId1611"/>
    <hyperlink ref="A1411" r:id="rId1612" location="tab=summary"/>
    <hyperlink ref="X1411" r:id="rId1613"/>
    <hyperlink ref="Y1411" r:id="rId1614"/>
    <hyperlink ref="AI1411" r:id="rId1615"/>
    <hyperlink ref="A1412" r:id="rId1616" location="tab=summary"/>
    <hyperlink ref="X1412" r:id="rId1617"/>
    <hyperlink ref="Y1412" r:id="rId1618"/>
    <hyperlink ref="AI1412" r:id="rId1619"/>
    <hyperlink ref="A1413" r:id="rId1620" location="tab=summary"/>
    <hyperlink ref="X1413" r:id="rId1621"/>
    <hyperlink ref="Y1413" r:id="rId1622"/>
    <hyperlink ref="AI1413" r:id="rId1623"/>
    <hyperlink ref="A1414" r:id="rId1624" location="tab=summary"/>
    <hyperlink ref="X1414" r:id="rId1625"/>
    <hyperlink ref="Y1414" r:id="rId1626"/>
    <hyperlink ref="AI1414" r:id="rId1627"/>
    <hyperlink ref="A1415" r:id="rId1628" location="tab=summary"/>
    <hyperlink ref="AI1415" r:id="rId1629"/>
    <hyperlink ref="A1416" r:id="rId1630" location="tab=summary"/>
    <hyperlink ref="X1416" r:id="rId1631"/>
    <hyperlink ref="Y1416" r:id="rId1632"/>
    <hyperlink ref="AI1416" r:id="rId1633"/>
    <hyperlink ref="A1417" r:id="rId1634" location="tab=summary"/>
    <hyperlink ref="X1417" r:id="rId1635"/>
    <hyperlink ref="Y1417" r:id="rId1636"/>
    <hyperlink ref="AI1417" r:id="rId1637"/>
    <hyperlink ref="A1418" r:id="rId1638" location="tab=summary"/>
    <hyperlink ref="X1418" r:id="rId1639"/>
    <hyperlink ref="Y1418" r:id="rId1640"/>
    <hyperlink ref="AI1418" r:id="rId1641"/>
    <hyperlink ref="A1419" r:id="rId1642" location="tab=summary"/>
    <hyperlink ref="X1419" r:id="rId1643"/>
    <hyperlink ref="Y1419" r:id="rId1644"/>
    <hyperlink ref="AI1419" r:id="rId1645"/>
    <hyperlink ref="AI1420" r:id="rId1646"/>
    <hyperlink ref="A1421" r:id="rId1647" location="tab=summary"/>
    <hyperlink ref="X1421" r:id="rId1648"/>
    <hyperlink ref="Y1421" r:id="rId1649"/>
    <hyperlink ref="AI1421" r:id="rId1650"/>
    <hyperlink ref="A1422" r:id="rId1651" location="tab=summary"/>
    <hyperlink ref="X1422" r:id="rId1652"/>
    <hyperlink ref="Y1422" r:id="rId1653"/>
    <hyperlink ref="AI1422" r:id="rId1654"/>
    <hyperlink ref="A1423" r:id="rId1655" location="tab=summary"/>
    <hyperlink ref="X1423" r:id="rId1656"/>
    <hyperlink ref="Y1423" r:id="rId1657"/>
    <hyperlink ref="AI1423" r:id="rId1658"/>
    <hyperlink ref="A1424" r:id="rId1659" location="tab=summary"/>
    <hyperlink ref="X1424" r:id="rId1660"/>
    <hyperlink ref="Y1424" r:id="rId1661"/>
    <hyperlink ref="AI1424" r:id="rId1662"/>
    <hyperlink ref="A1425" r:id="rId1663" location="tab=summary"/>
    <hyperlink ref="X1425" r:id="rId1664"/>
    <hyperlink ref="Y1425" r:id="rId1665"/>
    <hyperlink ref="AI1425" r:id="rId1666"/>
    <hyperlink ref="A1426" r:id="rId1667" location="tab=summary"/>
    <hyperlink ref="AI1426" r:id="rId1668"/>
    <hyperlink ref="A1427" r:id="rId1669" location="tab=summary"/>
    <hyperlink ref="X1427" r:id="rId1670"/>
    <hyperlink ref="Y1427" r:id="rId1671"/>
    <hyperlink ref="AI1427" r:id="rId1672"/>
    <hyperlink ref="A1428" r:id="rId1673" location="tab=summary"/>
    <hyperlink ref="X1428" r:id="rId1674"/>
    <hyperlink ref="Y1428" r:id="rId1675"/>
    <hyperlink ref="AI1428" r:id="rId1676"/>
    <hyperlink ref="A1429" r:id="rId1677" location="tab=summary"/>
    <hyperlink ref="AI1429" r:id="rId1678"/>
    <hyperlink ref="A1430" r:id="rId1679" location="tab=summary"/>
    <hyperlink ref="X1430" r:id="rId1680"/>
    <hyperlink ref="Y1430" r:id="rId1681"/>
    <hyperlink ref="AI1430" r:id="rId1682"/>
    <hyperlink ref="A1431" r:id="rId1683" location="tab=summary"/>
    <hyperlink ref="X1431" r:id="rId1684"/>
    <hyperlink ref="Y1431" r:id="rId1685"/>
    <hyperlink ref="AI1431" r:id="rId1686"/>
    <hyperlink ref="A1432" r:id="rId1687" location="tab=summary"/>
    <hyperlink ref="X1432" r:id="rId1688"/>
    <hyperlink ref="Y1432" r:id="rId1689"/>
    <hyperlink ref="AI1432" r:id="rId1690"/>
    <hyperlink ref="A1433" r:id="rId1691" location="tab=summary"/>
    <hyperlink ref="X1433" r:id="rId1692"/>
    <hyperlink ref="Y1433" r:id="rId1693"/>
    <hyperlink ref="AI1433" r:id="rId1694"/>
    <hyperlink ref="AI1434" r:id="rId1695"/>
    <hyperlink ref="A1435" r:id="rId1696" location="tab=summary"/>
    <hyperlink ref="AI1435" r:id="rId1697"/>
    <hyperlink ref="A1436" r:id="rId1698" location="tab=summary"/>
    <hyperlink ref="AI1436" r:id="rId1699"/>
    <hyperlink ref="AI1437" r:id="rId1700"/>
    <hyperlink ref="A1438" r:id="rId1701" location="tab=summary"/>
    <hyperlink ref="X1438" r:id="rId1702"/>
    <hyperlink ref="Y1438" r:id="rId1703"/>
    <hyperlink ref="AI1438" r:id="rId1704"/>
    <hyperlink ref="A1439" r:id="rId1705" location="tab=summary"/>
    <hyperlink ref="X1439" r:id="rId1706"/>
    <hyperlink ref="Y1439" r:id="rId1707"/>
    <hyperlink ref="AI1439" r:id="rId1708"/>
    <hyperlink ref="A1440" r:id="rId1709" location="tab=summary"/>
    <hyperlink ref="X1440" r:id="rId1710"/>
    <hyperlink ref="Y1440" r:id="rId1711"/>
    <hyperlink ref="AI1440" r:id="rId1712"/>
    <hyperlink ref="A1441" r:id="rId1713" location="tab=summary"/>
    <hyperlink ref="X1441" r:id="rId1714"/>
    <hyperlink ref="Y1441" r:id="rId1715"/>
    <hyperlink ref="AI1441" r:id="rId1716"/>
    <hyperlink ref="A1442" r:id="rId1717" location="tab=summary"/>
    <hyperlink ref="X1442" r:id="rId1718"/>
    <hyperlink ref="Y1442" r:id="rId1719"/>
    <hyperlink ref="AI1442" r:id="rId1720"/>
    <hyperlink ref="AI1443" r:id="rId1721"/>
    <hyperlink ref="A1444" r:id="rId1722" location="tab=summary"/>
    <hyperlink ref="X1444" r:id="rId1723"/>
    <hyperlink ref="Y1444" r:id="rId1724"/>
    <hyperlink ref="AI1444" r:id="rId1725"/>
    <hyperlink ref="AI1445" r:id="rId1726"/>
    <hyperlink ref="AI1446" r:id="rId1727"/>
    <hyperlink ref="A1447" r:id="rId1728" location="tab=summary"/>
    <hyperlink ref="X1447" r:id="rId1729"/>
    <hyperlink ref="Y1447" r:id="rId1730"/>
    <hyperlink ref="AI1447" r:id="rId1731"/>
    <hyperlink ref="AI1448" r:id="rId1732"/>
    <hyperlink ref="AI1450" r:id="rId1733"/>
    <hyperlink ref="AI1451" r:id="rId1734"/>
    <hyperlink ref="AI1452" r:id="rId1735"/>
    <hyperlink ref="A1453" r:id="rId1736" location="tab=summary"/>
    <hyperlink ref="X1453" r:id="rId1737"/>
    <hyperlink ref="Y1453" r:id="rId1738"/>
    <hyperlink ref="AI1453" r:id="rId1739"/>
    <hyperlink ref="A1454" r:id="rId1740" location="tab=summary"/>
    <hyperlink ref="X1454" r:id="rId1741"/>
    <hyperlink ref="Y1454" r:id="rId1742"/>
    <hyperlink ref="AI1454" r:id="rId1743"/>
    <hyperlink ref="AI1455" r:id="rId1744"/>
    <hyperlink ref="AI1456" r:id="rId1745"/>
    <hyperlink ref="A1457" r:id="rId1746" location="tab=summary"/>
    <hyperlink ref="X1457" r:id="rId1747"/>
    <hyperlink ref="Y1457" r:id="rId1748"/>
    <hyperlink ref="AI1457" r:id="rId1749"/>
    <hyperlink ref="A1458" r:id="rId1750" location="tab=summary"/>
    <hyperlink ref="X1458" r:id="rId1751"/>
    <hyperlink ref="Y1458" r:id="rId1752"/>
    <hyperlink ref="AI1458" r:id="rId1753"/>
    <hyperlink ref="A1459" r:id="rId1754" location="tab=summary"/>
    <hyperlink ref="X1459" r:id="rId1755"/>
    <hyperlink ref="Y1459" r:id="rId1756"/>
    <hyperlink ref="AI1459" r:id="rId1757"/>
    <hyperlink ref="AI1460" r:id="rId1758"/>
    <hyperlink ref="A1461" r:id="rId1759" location="tab=summary"/>
    <hyperlink ref="X1461" r:id="rId1760"/>
    <hyperlink ref="Y1461" r:id="rId1761"/>
    <hyperlink ref="AI1461" r:id="rId1762"/>
    <hyperlink ref="A1462" r:id="rId1763" location="tab=summary"/>
    <hyperlink ref="X1462" r:id="rId1764"/>
    <hyperlink ref="Y1462" r:id="rId1765"/>
    <hyperlink ref="AI1462" r:id="rId1766"/>
    <hyperlink ref="A1463" r:id="rId1767" location="tab=summary"/>
    <hyperlink ref="X1463" r:id="rId1768"/>
    <hyperlink ref="Y1463" r:id="rId1769"/>
    <hyperlink ref="AI1463" r:id="rId1770"/>
    <hyperlink ref="AI1464" r:id="rId1771"/>
    <hyperlink ref="A1465" r:id="rId1772" location="tab=summary"/>
    <hyperlink ref="AI1465" r:id="rId1773"/>
    <hyperlink ref="A1466" r:id="rId1774" location="tab=summary"/>
    <hyperlink ref="AI1466" r:id="rId1775"/>
    <hyperlink ref="AI1467" r:id="rId1776"/>
    <hyperlink ref="A1468" r:id="rId1777" location="tab=summary"/>
    <hyperlink ref="X1468" r:id="rId1778"/>
    <hyperlink ref="Y1468" r:id="rId1779"/>
    <hyperlink ref="AI1468" r:id="rId1780"/>
    <hyperlink ref="A1469" r:id="rId1781" location="tab=summary"/>
    <hyperlink ref="X1469" r:id="rId1782"/>
    <hyperlink ref="Y1469" r:id="rId1783"/>
    <hyperlink ref="AI1469" r:id="rId1784"/>
    <hyperlink ref="A1470" r:id="rId1785" location="tab=summary"/>
    <hyperlink ref="X1470" r:id="rId1786"/>
    <hyperlink ref="Y1470" r:id="rId1787"/>
    <hyperlink ref="AI1470" r:id="rId1788"/>
    <hyperlink ref="A1471" r:id="rId1789" location="tab=summary"/>
    <hyperlink ref="AI1471" r:id="rId1790"/>
    <hyperlink ref="A1473" r:id="rId1791" location="tab=summary"/>
    <hyperlink ref="X1473" r:id="rId1792"/>
    <hyperlink ref="Y1473" r:id="rId1793"/>
    <hyperlink ref="AI1473" r:id="rId1794"/>
    <hyperlink ref="AI1474" r:id="rId1795"/>
    <hyperlink ref="A1475" r:id="rId1796" location="tab=summary"/>
    <hyperlink ref="X1475" r:id="rId1797"/>
    <hyperlink ref="Y1475" r:id="rId1798"/>
    <hyperlink ref="AI1475" r:id="rId1799"/>
    <hyperlink ref="AI1476" r:id="rId1800"/>
    <hyperlink ref="A1477" r:id="rId1801" location="tab=summary"/>
    <hyperlink ref="X1477" r:id="rId1802"/>
    <hyperlink ref="Y1477" r:id="rId1803"/>
    <hyperlink ref="AI1477" r:id="rId1804"/>
    <hyperlink ref="A1478" r:id="rId1805" location="tab=summary"/>
    <hyperlink ref="X1478" r:id="rId1806"/>
    <hyperlink ref="Y1478" r:id="rId1807"/>
    <hyperlink ref="AI1478" r:id="rId1808"/>
    <hyperlink ref="A1479" r:id="rId1809" location="tab=summary"/>
    <hyperlink ref="AI1479" r:id="rId1810"/>
    <hyperlink ref="A1480" r:id="rId1811" location="tab=summary"/>
    <hyperlink ref="Y1480" r:id="rId1812"/>
    <hyperlink ref="AI1480" r:id="rId1813"/>
    <hyperlink ref="AI1481" r:id="rId1814"/>
    <hyperlink ref="AI1482" r:id="rId1815"/>
    <hyperlink ref="AI1483" r:id="rId1816"/>
    <hyperlink ref="AI1484" r:id="rId1817"/>
    <hyperlink ref="AI1485" r:id="rId1818"/>
    <hyperlink ref="AI1486" r:id="rId1819"/>
    <hyperlink ref="A1487" r:id="rId1820" location="tab=summary"/>
    <hyperlink ref="X1487" r:id="rId1821"/>
    <hyperlink ref="Y1487" r:id="rId1822"/>
    <hyperlink ref="AI1487" r:id="rId1823"/>
    <hyperlink ref="AI1488" r:id="rId1824"/>
    <hyperlink ref="AI1489" r:id="rId1825"/>
    <hyperlink ref="A1491" r:id="rId1826" location="tab=summary"/>
    <hyperlink ref="X1491" r:id="rId1827"/>
    <hyperlink ref="Y1491" r:id="rId1828"/>
    <hyperlink ref="AI1491" r:id="rId1829"/>
    <hyperlink ref="A1492" r:id="rId1830" location="tab=summary"/>
    <hyperlink ref="X1492" r:id="rId1831"/>
    <hyperlink ref="Y1492" r:id="rId1832"/>
    <hyperlink ref="AI1492" r:id="rId1833"/>
    <hyperlink ref="A1493" r:id="rId1834" location="tab=summary"/>
    <hyperlink ref="X1493" r:id="rId1835"/>
    <hyperlink ref="Y1493" r:id="rId1836"/>
    <hyperlink ref="AI1493" r:id="rId1837"/>
    <hyperlink ref="AI1494" r:id="rId1838"/>
    <hyperlink ref="A1495" r:id="rId1839" location="tab=summary"/>
    <hyperlink ref="X1495" r:id="rId1840"/>
    <hyperlink ref="Y1495" r:id="rId1841"/>
    <hyperlink ref="AI1495" r:id="rId1842"/>
    <hyperlink ref="AI1496" r:id="rId1843"/>
    <hyperlink ref="A1497" r:id="rId1844" location="tab=summary"/>
    <hyperlink ref="X1497" r:id="rId1845"/>
    <hyperlink ref="Y1497" r:id="rId1846"/>
    <hyperlink ref="AI1497" r:id="rId1847"/>
    <hyperlink ref="AI1498" r:id="rId1848"/>
    <hyperlink ref="A1499" r:id="rId1849" location="tab=summary"/>
    <hyperlink ref="AI1499" r:id="rId1850"/>
    <hyperlink ref="A1500" r:id="rId1851" location="tab=summary"/>
    <hyperlink ref="X1500" r:id="rId1852"/>
    <hyperlink ref="Y1500" r:id="rId1853"/>
    <hyperlink ref="AI1500" r:id="rId1854"/>
    <hyperlink ref="A1501" r:id="rId1855" location="tab=summary"/>
    <hyperlink ref="AI1501" r:id="rId1856"/>
    <hyperlink ref="A1502" r:id="rId1857" location="tab=summary"/>
    <hyperlink ref="X1502" r:id="rId1858"/>
    <hyperlink ref="Y1502" r:id="rId1859"/>
    <hyperlink ref="AI1502" r:id="rId1860"/>
    <hyperlink ref="AI1503" r:id="rId1861"/>
    <hyperlink ref="A1504" r:id="rId1862" location="tab=summary"/>
    <hyperlink ref="X1504" r:id="rId1863"/>
    <hyperlink ref="Y1504" r:id="rId1864"/>
    <hyperlink ref="AI1504" r:id="rId1865"/>
    <hyperlink ref="A1505" r:id="rId1866" location="tab=summary"/>
    <hyperlink ref="X1505" r:id="rId1867"/>
    <hyperlink ref="Y1505" r:id="rId1868"/>
    <hyperlink ref="AI1505" r:id="rId1869"/>
    <hyperlink ref="AI1506" r:id="rId1870"/>
    <hyperlink ref="A1507" r:id="rId1871" location="tab=summary"/>
    <hyperlink ref="X1507" r:id="rId1872"/>
    <hyperlink ref="Y1507" r:id="rId1873"/>
    <hyperlink ref="AI1507" r:id="rId1874"/>
    <hyperlink ref="AI1508" r:id="rId1875"/>
    <hyperlink ref="AI1509" r:id="rId1876"/>
    <hyperlink ref="A1510" r:id="rId1877" location="tab=summary"/>
    <hyperlink ref="X1510" r:id="rId1878"/>
    <hyperlink ref="Y1510" r:id="rId1879"/>
    <hyperlink ref="AI1510" r:id="rId1880"/>
    <hyperlink ref="A1511" r:id="rId1881" location="tab=summary"/>
    <hyperlink ref="X1511" r:id="rId1882"/>
    <hyperlink ref="Y1511" r:id="rId1883"/>
    <hyperlink ref="AI1511" r:id="rId1884"/>
    <hyperlink ref="A1512" r:id="rId1885" location="tab=summary"/>
    <hyperlink ref="AI1512" r:id="rId1886"/>
    <hyperlink ref="AI1513" r:id="rId1887"/>
    <hyperlink ref="AI1515" r:id="rId1888"/>
    <hyperlink ref="A1516" r:id="rId1889" location="tab=summary"/>
    <hyperlink ref="X1516" r:id="rId1890"/>
    <hyperlink ref="Y1516" r:id="rId1891"/>
    <hyperlink ref="AI1516" r:id="rId1892"/>
    <hyperlink ref="A1517" r:id="rId1893" location="tab=summary"/>
    <hyperlink ref="X1517" r:id="rId1894"/>
    <hyperlink ref="Y1517" r:id="rId1895"/>
    <hyperlink ref="AI1517" r:id="rId1896"/>
    <hyperlink ref="AI1518" r:id="rId1897"/>
    <hyperlink ref="A1519" r:id="rId1898" location="tab=summary"/>
    <hyperlink ref="X1519" r:id="rId1899"/>
    <hyperlink ref="Y1519" r:id="rId1900"/>
    <hyperlink ref="AI1519" r:id="rId1901"/>
    <hyperlink ref="A1520" r:id="rId1902" location="tab=summary"/>
    <hyperlink ref="X1520" r:id="rId1903"/>
    <hyperlink ref="Y1520" r:id="rId1904"/>
    <hyperlink ref="AI1520" r:id="rId1905"/>
    <hyperlink ref="A1521" r:id="rId1906" location="tab=summary"/>
    <hyperlink ref="X1521" r:id="rId1907"/>
    <hyperlink ref="Y1521" r:id="rId1908"/>
    <hyperlink ref="AI1521" r:id="rId1909"/>
    <hyperlink ref="AI1522" r:id="rId1910"/>
    <hyperlink ref="AI1523" r:id="rId1911"/>
    <hyperlink ref="A1524" r:id="rId1912" location="tab=summary"/>
    <hyperlink ref="X1524" r:id="rId1913"/>
    <hyperlink ref="Y1524" r:id="rId1914"/>
    <hyperlink ref="AI1524" r:id="rId1915"/>
    <hyperlink ref="A1526" r:id="rId1916" location="tab=summary"/>
    <hyperlink ref="X1526" r:id="rId1917"/>
    <hyperlink ref="Y1526" r:id="rId1918"/>
    <hyperlink ref="AI1526" r:id="rId1919"/>
    <hyperlink ref="A1527" r:id="rId1920" location="tab=summary"/>
    <hyperlink ref="X1527" r:id="rId1921"/>
    <hyperlink ref="Y1527" r:id="rId1922"/>
    <hyperlink ref="AI1527" r:id="rId1923"/>
    <hyperlink ref="A1528" r:id="rId1924" location="tab=summary"/>
    <hyperlink ref="X1528" r:id="rId1925"/>
    <hyperlink ref="Y1528" r:id="rId1926"/>
    <hyperlink ref="AI1528" r:id="rId1927"/>
    <hyperlink ref="AI1529" r:id="rId1928"/>
    <hyperlink ref="X1530" r:id="rId1929"/>
    <hyperlink ref="Y1530" r:id="rId1930"/>
    <hyperlink ref="AI1530" r:id="rId1931"/>
    <hyperlink ref="A1531" r:id="rId1932" location="tab=summary"/>
    <hyperlink ref="X1531" r:id="rId1933"/>
    <hyperlink ref="Y1531" r:id="rId1934"/>
    <hyperlink ref="AI1531" r:id="rId1935"/>
    <hyperlink ref="A1532" r:id="rId1936" location="tab=summary"/>
    <hyperlink ref="X1532" r:id="rId1937"/>
    <hyperlink ref="Y1532" r:id="rId1938"/>
    <hyperlink ref="AI1532" r:id="rId1939"/>
    <hyperlink ref="AI1533" r:id="rId1940"/>
    <hyperlink ref="A1534" r:id="rId1941" location="tab=summary"/>
    <hyperlink ref="X1534" r:id="rId1942"/>
    <hyperlink ref="Y1534" r:id="rId1943"/>
    <hyperlink ref="AI1534" r:id="rId1944"/>
    <hyperlink ref="A1535" r:id="rId1945" location="tab=summary"/>
    <hyperlink ref="X1535" r:id="rId1946"/>
    <hyperlink ref="Y1535" r:id="rId1947"/>
    <hyperlink ref="AI1535" r:id="rId1948"/>
    <hyperlink ref="A1536" r:id="rId1949" location="tab=summary"/>
    <hyperlink ref="X1536" r:id="rId1950"/>
    <hyperlink ref="Y1536" r:id="rId1951"/>
    <hyperlink ref="AI1536" r:id="rId1952"/>
    <hyperlink ref="A1537" r:id="rId1953" location="tab=summary"/>
    <hyperlink ref="Y1537" r:id="rId1954"/>
    <hyperlink ref="AI1537" r:id="rId1955"/>
    <hyperlink ref="A1538" r:id="rId1956" location="tab=summary"/>
    <hyperlink ref="X1538" r:id="rId1957"/>
    <hyperlink ref="Y1538" r:id="rId1958"/>
    <hyperlink ref="AI1538" r:id="rId1959"/>
    <hyperlink ref="A1539" r:id="rId1960" location="tab=summary"/>
    <hyperlink ref="X1539" r:id="rId1961"/>
    <hyperlink ref="Y1539" r:id="rId1962"/>
    <hyperlink ref="AI1539" r:id="rId1963"/>
    <hyperlink ref="A1540" r:id="rId1964" location="tab=summary"/>
    <hyperlink ref="X1540" r:id="rId1965"/>
    <hyperlink ref="Y1540" r:id="rId1966"/>
    <hyperlink ref="AI1540" r:id="rId1967"/>
    <hyperlink ref="A1541" r:id="rId1968" location="tab=summary"/>
    <hyperlink ref="X1541" r:id="rId1969"/>
    <hyperlink ref="Y1541" r:id="rId1970"/>
    <hyperlink ref="AI1541" r:id="rId1971"/>
    <hyperlink ref="A1542" r:id="rId1972"/>
    <hyperlink ref="A1543" r:id="rId1973"/>
    <hyperlink ref="AI1543" r:id="rId1974"/>
    <hyperlink ref="A1544" r:id="rId1975" location="tab=summary"/>
    <hyperlink ref="X1544" r:id="rId1976"/>
    <hyperlink ref="Y1544" r:id="rId1977"/>
    <hyperlink ref="AI1544" r:id="rId1978"/>
    <hyperlink ref="A1545" r:id="rId1979" location="tab=summary"/>
    <hyperlink ref="X1545" r:id="rId1980"/>
    <hyperlink ref="Y1545" r:id="rId1981"/>
    <hyperlink ref="AI1545" r:id="rId1982"/>
    <hyperlink ref="A1546" r:id="rId1983" location="tab=summary"/>
    <hyperlink ref="X1546" r:id="rId1984"/>
    <hyperlink ref="Y1546" r:id="rId1985"/>
    <hyperlink ref="A1547" r:id="rId1986"/>
    <hyperlink ref="A1548" r:id="rId1987" location="tab=summary"/>
    <hyperlink ref="X1548" r:id="rId1988"/>
    <hyperlink ref="Y1548" r:id="rId1989"/>
    <hyperlink ref="A1549" r:id="rId1990" location="tab=summary"/>
    <hyperlink ref="X1549" r:id="rId1991"/>
    <hyperlink ref="Y1549" r:id="rId1992"/>
    <hyperlink ref="AI1549" r:id="rId1993"/>
    <hyperlink ref="AI1550" r:id="rId1994"/>
    <hyperlink ref="A1551" r:id="rId1995" location="tab=summary"/>
    <hyperlink ref="X1551" r:id="rId1996"/>
    <hyperlink ref="Y1551" r:id="rId1997"/>
    <hyperlink ref="A1552" r:id="rId1998"/>
    <hyperlink ref="AI1552" r:id="rId1999"/>
    <hyperlink ref="A1553" r:id="rId2000" location="tab=summary"/>
    <hyperlink ref="A1554" r:id="rId2001"/>
    <hyperlink ref="AI1554" r:id="rId2002"/>
    <hyperlink ref="A1555" r:id="rId2003" location="tab=summary"/>
    <hyperlink ref="AI1555" r:id="rId2004"/>
    <hyperlink ref="A1556" r:id="rId2005" location="tab=summary"/>
    <hyperlink ref="X1556" r:id="rId2006"/>
    <hyperlink ref="Y1556" r:id="rId2007"/>
    <hyperlink ref="AI1556" r:id="rId2008"/>
    <hyperlink ref="A1557" r:id="rId2009" location="tab=summary"/>
    <hyperlink ref="X1557" r:id="rId2010"/>
    <hyperlink ref="Y1557" r:id="rId2011"/>
    <hyperlink ref="AI1557" r:id="rId2012"/>
    <hyperlink ref="A1558" r:id="rId2013"/>
    <hyperlink ref="AI1558" r:id="rId2014"/>
    <hyperlink ref="A1559" r:id="rId2015"/>
    <hyperlink ref="AI1559" r:id="rId2016"/>
    <hyperlink ref="A1560" r:id="rId2017" location="tab=summary"/>
    <hyperlink ref="X1560" r:id="rId2018"/>
    <hyperlink ref="Y1560" r:id="rId2019"/>
    <hyperlink ref="A1561" r:id="rId2020" location="tab=summary"/>
    <hyperlink ref="X1561" r:id="rId2021"/>
    <hyperlink ref="Y1561" r:id="rId2022"/>
    <hyperlink ref="AI1561" r:id="rId2023"/>
    <hyperlink ref="A1562" r:id="rId2024"/>
    <hyperlink ref="AI1562" r:id="rId2025"/>
    <hyperlink ref="A1563" r:id="rId2026" location="tab=summary"/>
    <hyperlink ref="X1563" r:id="rId2027"/>
    <hyperlink ref="Y1563" r:id="rId2028"/>
    <hyperlink ref="AI1563" r:id="rId2029"/>
    <hyperlink ref="A1565" r:id="rId2030"/>
    <hyperlink ref="AI1565" r:id="rId2031"/>
    <hyperlink ref="A1566" r:id="rId2032"/>
    <hyperlink ref="AI1566" r:id="rId2033"/>
    <hyperlink ref="A1567" r:id="rId2034" location="tab=summary"/>
    <hyperlink ref="X1567" r:id="rId2035"/>
    <hyperlink ref="Y1567" r:id="rId2036"/>
    <hyperlink ref="AI1567" r:id="rId2037"/>
    <hyperlink ref="A1568" r:id="rId2038"/>
    <hyperlink ref="AI1568" r:id="rId2039"/>
    <hyperlink ref="A1569" r:id="rId2040" location="tab=summary"/>
    <hyperlink ref="X1569" r:id="rId2041"/>
    <hyperlink ref="Y1569" r:id="rId2042"/>
    <hyperlink ref="AI1569" r:id="rId2043"/>
    <hyperlink ref="A1570" r:id="rId2044" location="tab=summary"/>
    <hyperlink ref="X1570" r:id="rId2045"/>
    <hyperlink ref="Y1570" r:id="rId2046"/>
    <hyperlink ref="AI1570" r:id="rId2047"/>
    <hyperlink ref="A1571" r:id="rId2048" location="tab=summary"/>
    <hyperlink ref="AI1571" r:id="rId2049"/>
    <hyperlink ref="A1572" r:id="rId2050" location="tab=summary"/>
    <hyperlink ref="AI1572" r:id="rId2051"/>
    <hyperlink ref="A1573" r:id="rId2052" location="tab=summary"/>
    <hyperlink ref="X1573" r:id="rId2053"/>
    <hyperlink ref="Y1573" r:id="rId2054"/>
    <hyperlink ref="A1574" r:id="rId2055"/>
    <hyperlink ref="AI1574" r:id="rId2056"/>
    <hyperlink ref="A1575" r:id="rId2057" location="tab=summary"/>
    <hyperlink ref="X1575" r:id="rId2058"/>
    <hyperlink ref="Y1575" r:id="rId2059"/>
    <hyperlink ref="AI1575" r:id="rId2060"/>
    <hyperlink ref="A1576" r:id="rId2061" location="tab=summary"/>
    <hyperlink ref="X1576" r:id="rId2062"/>
    <hyperlink ref="Y1576" r:id="rId2063"/>
    <hyperlink ref="AI1576" r:id="rId2064"/>
    <hyperlink ref="A1577" r:id="rId2065" location="tab=summary"/>
    <hyperlink ref="X1577" r:id="rId2066"/>
    <hyperlink ref="Y1577" r:id="rId2067"/>
    <hyperlink ref="A1578" r:id="rId2068"/>
    <hyperlink ref="AI1578" r:id="rId2069"/>
    <hyperlink ref="A1579" r:id="rId2070"/>
    <hyperlink ref="AI1579" r:id="rId2071"/>
    <hyperlink ref="A1580" r:id="rId2072" location="tab=summary"/>
    <hyperlink ref="AI1580" r:id="rId2073"/>
    <hyperlink ref="A1581" r:id="rId2074" location="tab=summary"/>
    <hyperlink ref="X1581" r:id="rId2075"/>
    <hyperlink ref="Y1581" r:id="rId2076"/>
    <hyperlink ref="AI1581" r:id="rId2077"/>
    <hyperlink ref="A1582" r:id="rId2078" location="tab=summary"/>
    <hyperlink ref="X1582" r:id="rId2079"/>
    <hyperlink ref="Y1582" r:id="rId2080"/>
    <hyperlink ref="AI1582" r:id="rId2081"/>
    <hyperlink ref="A1583" r:id="rId2082" location="tab=summary"/>
    <hyperlink ref="X1583" r:id="rId2083"/>
    <hyperlink ref="Y1583" r:id="rId2084"/>
    <hyperlink ref="AI1583" r:id="rId2085"/>
    <hyperlink ref="A1584" r:id="rId2086" location="tab=summary"/>
    <hyperlink ref="A1585" r:id="rId2087" location="tab=summary"/>
    <hyperlink ref="X1585" r:id="rId2088"/>
    <hyperlink ref="Y1585" r:id="rId2089"/>
    <hyperlink ref="AI1585" r:id="rId2090"/>
    <hyperlink ref="A1586" r:id="rId2091" location="tab=summary"/>
    <hyperlink ref="X1586" r:id="rId2092"/>
    <hyperlink ref="Y1586" r:id="rId2093"/>
    <hyperlink ref="AI1586" r:id="rId2094"/>
    <hyperlink ref="A1587" r:id="rId2095"/>
    <hyperlink ref="AI1587" r:id="rId2096"/>
    <hyperlink ref="A1588" r:id="rId2097" location="tab=summary"/>
    <hyperlink ref="X1588" r:id="rId2098"/>
    <hyperlink ref="Y1588" r:id="rId2099"/>
    <hyperlink ref="AI1588" r:id="rId2100"/>
    <hyperlink ref="A1589" r:id="rId2101" location="tab=summary"/>
    <hyperlink ref="X1589" r:id="rId2102"/>
    <hyperlink ref="Y1589" r:id="rId2103"/>
    <hyperlink ref="AI1589" r:id="rId2104"/>
    <hyperlink ref="A1590" r:id="rId2105" location="tab=summary"/>
    <hyperlink ref="X1590" r:id="rId2106"/>
    <hyperlink ref="Y1590" r:id="rId2107"/>
    <hyperlink ref="AI1590" r:id="rId2108"/>
    <hyperlink ref="A1591" r:id="rId2109"/>
    <hyperlink ref="A1592" r:id="rId2110"/>
    <hyperlink ref="AI1592" r:id="rId2111"/>
    <hyperlink ref="A1593" r:id="rId2112" location="tab=summary"/>
    <hyperlink ref="X1593" r:id="rId2113"/>
    <hyperlink ref="Y1593" r:id="rId2114"/>
    <hyperlink ref="A1594" r:id="rId2115"/>
    <hyperlink ref="AI1594" r:id="rId2116"/>
    <hyperlink ref="A1595" r:id="rId2117"/>
    <hyperlink ref="AI1595" r:id="rId2118"/>
    <hyperlink ref="A1596" r:id="rId2119" location="tab=summary"/>
    <hyperlink ref="AI1596" r:id="rId2120"/>
    <hyperlink ref="A1597" r:id="rId2121" location="tab=summary"/>
    <hyperlink ref="X1597" r:id="rId2122"/>
    <hyperlink ref="Y1597" r:id="rId2123"/>
    <hyperlink ref="AI1597" r:id="rId2124"/>
    <hyperlink ref="A1598" r:id="rId2125"/>
    <hyperlink ref="AI1598" r:id="rId2126"/>
    <hyperlink ref="A1599" r:id="rId2127"/>
    <hyperlink ref="AI1599" r:id="rId2128"/>
    <hyperlink ref="A1600" r:id="rId2129" location="tab=summary"/>
    <hyperlink ref="X1600" r:id="rId2130"/>
    <hyperlink ref="Y1600" r:id="rId2131"/>
    <hyperlink ref="AI1600" r:id="rId2132"/>
    <hyperlink ref="A1601" r:id="rId2133" location="tab=summary"/>
    <hyperlink ref="X1601" r:id="rId2134"/>
    <hyperlink ref="Y1601" r:id="rId2135"/>
    <hyperlink ref="AI1601" r:id="rId2136"/>
    <hyperlink ref="A1602" r:id="rId2137" location="tab=summary"/>
    <hyperlink ref="X1602" r:id="rId2138"/>
    <hyperlink ref="Y1602" r:id="rId2139"/>
    <hyperlink ref="AI1602" r:id="rId2140"/>
    <hyperlink ref="AI1603" r:id="rId2141"/>
    <hyperlink ref="A1604" r:id="rId2142" location="tab=summary"/>
    <hyperlink ref="X1604" r:id="rId2143"/>
    <hyperlink ref="Y1604" r:id="rId2144"/>
    <hyperlink ref="AI1604" r:id="rId2145"/>
    <hyperlink ref="A1605" r:id="rId2146"/>
    <hyperlink ref="AI1605" r:id="rId2147"/>
    <hyperlink ref="X1606" r:id="rId2148"/>
    <hyperlink ref="Y1606" r:id="rId2149"/>
    <hyperlink ref="AI1606" r:id="rId2150"/>
    <hyperlink ref="A1607" r:id="rId2151" location="tab=summary"/>
    <hyperlink ref="AI1607" r:id="rId2152"/>
    <hyperlink ref="X1608" r:id="rId2153"/>
    <hyperlink ref="Y1608" r:id="rId2154"/>
    <hyperlink ref="AI1609" r:id="rId2155"/>
    <hyperlink ref="A1610" r:id="rId2156"/>
    <hyperlink ref="A1611" r:id="rId2157" location="tab=summary"/>
    <hyperlink ref="X1611" r:id="rId2158"/>
    <hyperlink ref="Y1611" r:id="rId2159"/>
    <hyperlink ref="AI1611" r:id="rId2160"/>
    <hyperlink ref="A1612" r:id="rId2161" location="tab=summary"/>
    <hyperlink ref="X1612" r:id="rId2162"/>
    <hyperlink ref="Y1612" r:id="rId2163"/>
    <hyperlink ref="AI1612" r:id="rId2164"/>
    <hyperlink ref="A1613" r:id="rId2165" location="tab=summary"/>
    <hyperlink ref="X1613" r:id="rId2166"/>
    <hyperlink ref="Y1613" r:id="rId2167"/>
    <hyperlink ref="AI1613" r:id="rId2168"/>
    <hyperlink ref="A1614" r:id="rId2169" location="tab=summary"/>
    <hyperlink ref="X1614" r:id="rId2170"/>
    <hyperlink ref="Y1614" r:id="rId2171"/>
    <hyperlink ref="AI1614" r:id="rId2172"/>
    <hyperlink ref="A1615" r:id="rId2173" location="tab=summary"/>
    <hyperlink ref="X1615" r:id="rId2174"/>
    <hyperlink ref="Y1615" r:id="rId2175"/>
    <hyperlink ref="AI1615" r:id="rId2176"/>
    <hyperlink ref="A1616" r:id="rId2177" location="tab=summary"/>
    <hyperlink ref="X1616" r:id="rId2178"/>
    <hyperlink ref="Y1616" r:id="rId2179"/>
    <hyperlink ref="A1617" r:id="rId2180"/>
    <hyperlink ref="AI1617" r:id="rId2181"/>
    <hyperlink ref="A1618" r:id="rId2182"/>
    <hyperlink ref="A1620" r:id="rId2183" location="tab=summary"/>
    <hyperlink ref="AI1620" r:id="rId2184"/>
    <hyperlink ref="A1621" r:id="rId2185"/>
    <hyperlink ref="AI1621" r:id="rId2186"/>
    <hyperlink ref="A1622" r:id="rId2187" location="tab=summary"/>
    <hyperlink ref="X1622" r:id="rId2188"/>
    <hyperlink ref="Y1622" r:id="rId2189"/>
    <hyperlink ref="AI1622" r:id="rId2190"/>
    <hyperlink ref="A1623" r:id="rId2191" location="tab=summary"/>
    <hyperlink ref="X1623" r:id="rId2192"/>
    <hyperlink ref="Y1623" r:id="rId2193"/>
    <hyperlink ref="AI1623" r:id="rId2194"/>
    <hyperlink ref="A1624" r:id="rId2195" location="tab=summary"/>
    <hyperlink ref="X1624" r:id="rId2196"/>
    <hyperlink ref="Y1624" r:id="rId2197"/>
    <hyperlink ref="AI1624" r:id="rId2198"/>
    <hyperlink ref="A1625" r:id="rId2199" location="tab=summary"/>
    <hyperlink ref="AI1625" r:id="rId2200"/>
    <hyperlink ref="A1626" r:id="rId2201" location="tab=summary"/>
    <hyperlink ref="X1626" r:id="rId2202"/>
    <hyperlink ref="Y1626" r:id="rId2203"/>
    <hyperlink ref="AI1626" r:id="rId2204"/>
    <hyperlink ref="A1627" r:id="rId2205" location="tab=summary"/>
    <hyperlink ref="AI1627" r:id="rId2206"/>
    <hyperlink ref="AI1629" r:id="rId2207"/>
    <hyperlink ref="A1630" r:id="rId2208" location="tab=summary"/>
    <hyperlink ref="X1630" r:id="rId2209"/>
    <hyperlink ref="Y1630" r:id="rId2210"/>
    <hyperlink ref="AI1630" r:id="rId2211"/>
    <hyperlink ref="A1631" r:id="rId2212" location="tab=summary"/>
    <hyperlink ref="X1631" r:id="rId2213"/>
    <hyperlink ref="Y1631" r:id="rId2214"/>
    <hyperlink ref="A1632" r:id="rId2215" location="tab=summary"/>
    <hyperlink ref="X1632" r:id="rId2216"/>
    <hyperlink ref="Y1632" r:id="rId2217"/>
    <hyperlink ref="AI1632" r:id="rId2218"/>
    <hyperlink ref="A1633" r:id="rId2219" location="tab=summary"/>
    <hyperlink ref="X1633" r:id="rId2220"/>
    <hyperlink ref="Y1633" r:id="rId2221"/>
    <hyperlink ref="AI1633" r:id="rId2222"/>
    <hyperlink ref="A1634" r:id="rId2223" location="tab=summary"/>
    <hyperlink ref="X1634" r:id="rId2224"/>
    <hyperlink ref="Y1634" r:id="rId2225"/>
    <hyperlink ref="A1635" r:id="rId2226" location="tab=summary"/>
    <hyperlink ref="X1635" r:id="rId2227"/>
    <hyperlink ref="Y1635" r:id="rId2228"/>
    <hyperlink ref="AI1635" r:id="rId2229"/>
    <hyperlink ref="A1636" r:id="rId2230" location="tab=summary"/>
    <hyperlink ref="X1636" r:id="rId2231"/>
    <hyperlink ref="Y1636" r:id="rId2232"/>
    <hyperlink ref="AI1636" r:id="rId2233"/>
    <hyperlink ref="A1637" r:id="rId2234"/>
    <hyperlink ref="Y1637" r:id="rId2235"/>
    <hyperlink ref="A1638" r:id="rId2236" location="tab=summary"/>
    <hyperlink ref="X1638" r:id="rId2237"/>
    <hyperlink ref="Y1638" r:id="rId2238"/>
    <hyperlink ref="AI1638" r:id="rId2239"/>
    <hyperlink ref="A1639" r:id="rId2240" location="tab=summary"/>
    <hyperlink ref="X1639" r:id="rId2241"/>
    <hyperlink ref="Y1639" r:id="rId2242"/>
    <hyperlink ref="AI1639" r:id="rId2243"/>
    <hyperlink ref="A1640" r:id="rId2244" location="tab=summary"/>
    <hyperlink ref="X1640" r:id="rId2245"/>
    <hyperlink ref="Y1640" r:id="rId2246"/>
    <hyperlink ref="A1642" r:id="rId2247" location="tab=summary"/>
    <hyperlink ref="AI1642" r:id="rId2248"/>
    <hyperlink ref="A1643" r:id="rId2249"/>
    <hyperlink ref="AI1643" r:id="rId2250"/>
    <hyperlink ref="A1644" r:id="rId2251"/>
    <hyperlink ref="AI1644" r:id="rId2252"/>
    <hyperlink ref="A1645" r:id="rId2253" location="tab=summary"/>
    <hyperlink ref="X1645" r:id="rId2254"/>
    <hyperlink ref="Y1645" r:id="rId2255"/>
    <hyperlink ref="AI1645" r:id="rId2256"/>
    <hyperlink ref="A1646" r:id="rId2257"/>
    <hyperlink ref="AI1646" r:id="rId2258"/>
    <hyperlink ref="X1647" r:id="rId2259"/>
    <hyperlink ref="Y1647" r:id="rId2260"/>
    <hyperlink ref="AI1647" r:id="rId2261"/>
    <hyperlink ref="A1648" r:id="rId2262" location="tab=summary"/>
    <hyperlink ref="X1648" r:id="rId2263"/>
    <hyperlink ref="Y1648" r:id="rId2264"/>
    <hyperlink ref="AI1648" r:id="rId2265"/>
    <hyperlink ref="A1649" r:id="rId2266" location="tab=summary"/>
    <hyperlink ref="X1649" r:id="rId2267"/>
    <hyperlink ref="Y1649" r:id="rId2268"/>
    <hyperlink ref="AI1649" r:id="rId2269"/>
    <hyperlink ref="A1650" r:id="rId2270" location="tab=summary"/>
    <hyperlink ref="X1650" r:id="rId2271"/>
    <hyperlink ref="Y1650" r:id="rId2272"/>
    <hyperlink ref="AI1650" r:id="rId2273"/>
    <hyperlink ref="AI1651" r:id="rId2274"/>
    <hyperlink ref="A1652" r:id="rId2275" location="tab=summary"/>
    <hyperlink ref="AI1652" r:id="rId2276"/>
    <hyperlink ref="A1653" r:id="rId2277"/>
    <hyperlink ref="AI1653" r:id="rId2278"/>
    <hyperlink ref="AI1654" r:id="rId2279"/>
    <hyperlink ref="A1655" r:id="rId2280" location="tab=summary"/>
    <hyperlink ref="X1655" r:id="rId2281"/>
    <hyperlink ref="Y1655" r:id="rId2282"/>
    <hyperlink ref="A1656" r:id="rId2283"/>
    <hyperlink ref="AI1656" r:id="rId2284"/>
    <hyperlink ref="A1657" r:id="rId2285"/>
    <hyperlink ref="AI1657" r:id="rId2286"/>
    <hyperlink ref="A1658" r:id="rId2287" location="tab=summary"/>
    <hyperlink ref="X1658" r:id="rId2288"/>
    <hyperlink ref="Y1658" r:id="rId2289"/>
    <hyperlink ref="AI1658" r:id="rId2290"/>
    <hyperlink ref="A1659" r:id="rId2291" location="tab=summary"/>
    <hyperlink ref="X1659" r:id="rId2292"/>
    <hyperlink ref="Y1659" r:id="rId2293"/>
    <hyperlink ref="AI1659" r:id="rId2294"/>
    <hyperlink ref="A1660" r:id="rId2295" location="tab=summary"/>
    <hyperlink ref="X1660" r:id="rId2296"/>
    <hyperlink ref="Y1660" r:id="rId2297"/>
    <hyperlink ref="AI1660" r:id="rId2298"/>
    <hyperlink ref="AI1661" r:id="rId2299"/>
    <hyperlink ref="A1662" r:id="rId2300"/>
    <hyperlink ref="AI1662" r:id="rId2301"/>
    <hyperlink ref="A1663" r:id="rId2302" location="tab=summary"/>
    <hyperlink ref="X1663" r:id="rId2303"/>
    <hyperlink ref="Y1663" r:id="rId2304"/>
    <hyperlink ref="AI1663" r:id="rId2305"/>
    <hyperlink ref="A1664" r:id="rId2306" location="tab=summary"/>
    <hyperlink ref="X1664" r:id="rId2307"/>
    <hyperlink ref="Y1664" r:id="rId2308"/>
    <hyperlink ref="A1665" r:id="rId2309" location="tab=summary"/>
    <hyperlink ref="X1665" r:id="rId2310"/>
    <hyperlink ref="Y1665" r:id="rId2311"/>
    <hyperlink ref="AI1665" r:id="rId2312"/>
    <hyperlink ref="A1666" r:id="rId2313"/>
    <hyperlink ref="AI1666" r:id="rId2314"/>
    <hyperlink ref="A1667" r:id="rId2315" location="tab=summary"/>
    <hyperlink ref="X1667" r:id="rId2316"/>
    <hyperlink ref="Y1667" r:id="rId2317"/>
    <hyperlink ref="AI1667" r:id="rId2318"/>
    <hyperlink ref="A1668" r:id="rId2319"/>
    <hyperlink ref="AI1668" r:id="rId2320"/>
    <hyperlink ref="A1669" r:id="rId2321" location="tab=summary"/>
    <hyperlink ref="X1669" r:id="rId2322"/>
    <hyperlink ref="Y1669" r:id="rId2323"/>
    <hyperlink ref="AI1669" r:id="rId2324"/>
    <hyperlink ref="AI1670" r:id="rId2325"/>
    <hyperlink ref="A1671" r:id="rId2326" location="tab=summary"/>
    <hyperlink ref="X1671" r:id="rId2327"/>
    <hyperlink ref="Y1671" r:id="rId2328"/>
    <hyperlink ref="AI1671" r:id="rId2329"/>
    <hyperlink ref="A1672" r:id="rId2330" location="tab=summary"/>
    <hyperlink ref="X1672" r:id="rId2331"/>
    <hyperlink ref="Y1672" r:id="rId2332"/>
    <hyperlink ref="AI1672" r:id="rId2333"/>
    <hyperlink ref="A1673" r:id="rId2334" location="tab=summary"/>
    <hyperlink ref="X1673" r:id="rId2335"/>
    <hyperlink ref="Y1673" r:id="rId2336"/>
    <hyperlink ref="AI1673" r:id="rId2337"/>
    <hyperlink ref="A1674" r:id="rId2338" location="tab=summary"/>
    <hyperlink ref="X1674" r:id="rId2339"/>
    <hyperlink ref="Y1674" r:id="rId2340"/>
    <hyperlink ref="AI1674" r:id="rId2341"/>
    <hyperlink ref="A1675" r:id="rId2342" location="tab=summary"/>
    <hyperlink ref="X1675" r:id="rId2343"/>
    <hyperlink ref="Y1675" r:id="rId2344"/>
    <hyperlink ref="AI1675" r:id="rId2345"/>
    <hyperlink ref="X1676" r:id="rId2346"/>
    <hyperlink ref="Y1676" r:id="rId2347"/>
    <hyperlink ref="AI1676" r:id="rId2348"/>
    <hyperlink ref="A1677" r:id="rId2349" location="tab=summary"/>
    <hyperlink ref="X1677" r:id="rId2350"/>
    <hyperlink ref="Y1677" r:id="rId2351"/>
    <hyperlink ref="AI1677" r:id="rId2352"/>
    <hyperlink ref="A1678" r:id="rId2353" location="tab=summary"/>
    <hyperlink ref="X1678" r:id="rId2354"/>
    <hyperlink ref="Y1678" r:id="rId2355"/>
    <hyperlink ref="AI1678" r:id="rId2356"/>
    <hyperlink ref="A1680" r:id="rId2357" location="tab=summary"/>
    <hyperlink ref="X1680" r:id="rId2358"/>
    <hyperlink ref="Y1680" r:id="rId2359"/>
    <hyperlink ref="AI1680" r:id="rId2360"/>
    <hyperlink ref="A1681" r:id="rId2361"/>
    <hyperlink ref="AI1681" r:id="rId2362"/>
    <hyperlink ref="A1682" r:id="rId2363"/>
    <hyperlink ref="AI1682" r:id="rId2364"/>
    <hyperlink ref="A1683" r:id="rId2365" location="tab=summary"/>
    <hyperlink ref="X1683" r:id="rId2366"/>
    <hyperlink ref="Y1683" r:id="rId2367"/>
    <hyperlink ref="AI1683" r:id="rId2368"/>
    <hyperlink ref="A1684" r:id="rId2369" location="tab=summary"/>
    <hyperlink ref="X1684" r:id="rId2370"/>
    <hyperlink ref="Y1684" r:id="rId2371"/>
    <hyperlink ref="AI1684" r:id="rId2372"/>
    <hyperlink ref="X1685" r:id="rId2373"/>
    <hyperlink ref="Y1685" r:id="rId2374"/>
    <hyperlink ref="A1686" r:id="rId2375"/>
    <hyperlink ref="AI1686" r:id="rId2376"/>
  </hyperlinks>
  <pageMargins left="0.7" right="0.7" top="0.75" bottom="0.75" header="0.3" footer="0.3"/>
  <legacyDrawing r:id="rId237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27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20.28515625" customWidth="1"/>
  </cols>
  <sheetData>
    <row r="1" spans="1:36">
      <c r="A1" s="277" t="s">
        <v>1505</v>
      </c>
      <c r="B1" s="278" t="s">
        <v>1524</v>
      </c>
      <c r="C1" s="279" t="s">
        <v>1527</v>
      </c>
      <c r="D1" s="280" t="s">
        <v>1364</v>
      </c>
      <c r="E1" s="281" t="s">
        <v>1526</v>
      </c>
      <c r="F1" s="281" t="s">
        <v>1519</v>
      </c>
      <c r="G1" s="280" t="s">
        <v>6</v>
      </c>
      <c r="H1" s="281" t="s">
        <v>1367</v>
      </c>
      <c r="I1" s="282" t="s">
        <v>4960</v>
      </c>
      <c r="J1" s="283" t="s">
        <v>1523</v>
      </c>
      <c r="K1" s="284" t="s">
        <v>1529</v>
      </c>
      <c r="L1" s="280" t="s">
        <v>11</v>
      </c>
      <c r="M1" s="280" t="s">
        <v>12</v>
      </c>
      <c r="N1" s="280" t="s">
        <v>13</v>
      </c>
      <c r="O1" s="280" t="s">
        <v>14</v>
      </c>
      <c r="P1" s="285" t="s">
        <v>1506</v>
      </c>
      <c r="Q1" s="284" t="s">
        <v>1507</v>
      </c>
      <c r="R1" s="286" t="s">
        <v>1508</v>
      </c>
      <c r="S1" s="287" t="s">
        <v>1509</v>
      </c>
      <c r="T1" s="284" t="s">
        <v>1510</v>
      </c>
      <c r="U1" s="284" t="s">
        <v>1511</v>
      </c>
      <c r="V1" s="284" t="s">
        <v>1512</v>
      </c>
      <c r="W1" s="284" t="s">
        <v>1513</v>
      </c>
      <c r="X1" s="288" t="s">
        <v>1514</v>
      </c>
      <c r="Y1" s="288" t="s">
        <v>1515</v>
      </c>
      <c r="Z1" s="288" t="s">
        <v>1516</v>
      </c>
      <c r="AA1" s="281" t="s">
        <v>1517</v>
      </c>
      <c r="AB1" s="283" t="s">
        <v>1518</v>
      </c>
      <c r="AC1" s="283" t="s">
        <v>1520</v>
      </c>
      <c r="AD1" s="281" t="s">
        <v>1521</v>
      </c>
      <c r="AE1" s="283" t="s">
        <v>1522</v>
      </c>
      <c r="AF1" s="289" t="s">
        <v>1528</v>
      </c>
      <c r="AG1" s="288" t="s">
        <v>1530</v>
      </c>
      <c r="AH1" s="290" t="s">
        <v>1531</v>
      </c>
      <c r="AI1" s="290" t="s">
        <v>1532</v>
      </c>
      <c r="AJ1" s="288"/>
    </row>
    <row r="2" spans="1:36">
      <c r="A2" s="308" t="s">
        <v>3773</v>
      </c>
      <c r="B2" s="292">
        <v>302.10000000000002</v>
      </c>
      <c r="C2" s="293">
        <f>SUM(B2/E2)</f>
        <v>1.7262857142857144</v>
      </c>
      <c r="D2" s="294">
        <f t="shared" ref="D2:D276" si="0">SUM(C2/1)</f>
        <v>1.7262857142857144</v>
      </c>
      <c r="E2" s="295">
        <v>175</v>
      </c>
      <c r="F2" s="295">
        <v>150.19999999999999</v>
      </c>
      <c r="G2" s="297">
        <f t="shared" ref="G2:G276" si="1">SUM(F2/B2)</f>
        <v>0.49718636213174439</v>
      </c>
      <c r="H2" s="296">
        <f t="shared" ref="H2:H276" si="2">B2*I2</f>
        <v>152.0787740527673</v>
      </c>
      <c r="I2" s="298">
        <f t="shared" ref="I2:I19" si="3">(AE2/J2)</f>
        <v>0.50340540897969976</v>
      </c>
      <c r="J2" s="315">
        <f>SUM(AC2+AD2*1000000)</f>
        <v>302460000</v>
      </c>
      <c r="K2" s="299">
        <v>2009</v>
      </c>
      <c r="L2" s="300" t="s">
        <v>16</v>
      </c>
      <c r="M2" s="301"/>
      <c r="N2" s="301"/>
      <c r="O2" s="301"/>
      <c r="P2" s="301">
        <v>33</v>
      </c>
      <c r="Q2" s="299">
        <v>32</v>
      </c>
      <c r="R2" s="301">
        <f t="shared" ref="R2:R6" si="4">AVERAGE(P2:Q2)</f>
        <v>32.5</v>
      </c>
      <c r="S2" s="299">
        <v>62</v>
      </c>
      <c r="T2" s="299">
        <v>53</v>
      </c>
      <c r="U2" s="299">
        <f t="shared" ref="U2:U276" si="5">SUM(S2-T2)</f>
        <v>9</v>
      </c>
      <c r="V2" s="299">
        <f t="shared" ref="V2:V6" si="6">AVERAGE(S2:T2)</f>
        <v>57.5</v>
      </c>
      <c r="W2" s="301">
        <f t="shared" ref="W2:W276" si="7">SUM(R2-V2)</f>
        <v>-25</v>
      </c>
      <c r="X2" s="304" t="s">
        <v>1609</v>
      </c>
      <c r="Y2" s="304" t="s">
        <v>2194</v>
      </c>
      <c r="Z2" s="304" t="s">
        <v>1541</v>
      </c>
      <c r="AA2" s="294">
        <v>54.7</v>
      </c>
      <c r="AB2" s="292">
        <f>AA2*1000000</f>
        <v>54700000</v>
      </c>
      <c r="AC2" s="292">
        <f>F2*1000000</f>
        <v>150200000</v>
      </c>
      <c r="AD2" s="295">
        <v>152.26</v>
      </c>
      <c r="AE2" s="305">
        <f>SUM(AD2*1000000)</f>
        <v>152260000</v>
      </c>
      <c r="AF2" s="306">
        <f t="shared" ref="AF2:AF19" si="8">SUM(AA2/E2)</f>
        <v>0.31257142857142861</v>
      </c>
      <c r="AG2" s="304"/>
      <c r="AH2" s="304"/>
      <c r="AI2" s="323" t="s">
        <v>3774</v>
      </c>
      <c r="AJ2" s="302"/>
    </row>
    <row r="3" spans="1:36">
      <c r="A3" s="308" t="s">
        <v>4004</v>
      </c>
      <c r="B3" s="292">
        <f t="shared" ref="B3:B9" si="9">J3/1000000</f>
        <v>303.025485</v>
      </c>
      <c r="C3" s="293">
        <f>SUM((J3/1000000)/E3)</f>
        <v>1.4498827033492823</v>
      </c>
      <c r="D3" s="294">
        <f t="shared" si="0"/>
        <v>1.4498827033492823</v>
      </c>
      <c r="E3" s="295">
        <v>209</v>
      </c>
      <c r="F3" s="295">
        <f t="shared" ref="F3:F9" si="10">AC3/1000000</f>
        <v>65.422624999999996</v>
      </c>
      <c r="G3" s="297">
        <f t="shared" si="1"/>
        <v>0.21589809517176417</v>
      </c>
      <c r="H3" s="296">
        <f t="shared" si="2"/>
        <v>237.60285999999999</v>
      </c>
      <c r="I3" s="298">
        <f t="shared" si="3"/>
        <v>0.78410190482823583</v>
      </c>
      <c r="J3" s="292">
        <v>303025485</v>
      </c>
      <c r="K3" s="317">
        <v>2012</v>
      </c>
      <c r="L3" s="300" t="s">
        <v>18</v>
      </c>
      <c r="M3" s="301"/>
      <c r="N3" s="301"/>
      <c r="O3" s="301"/>
      <c r="P3" s="301">
        <v>34</v>
      </c>
      <c r="Q3" s="299">
        <v>41</v>
      </c>
      <c r="R3" s="321">
        <f t="shared" si="4"/>
        <v>37.5</v>
      </c>
      <c r="S3" s="299">
        <v>55</v>
      </c>
      <c r="T3" s="299">
        <v>56</v>
      </c>
      <c r="U3" s="312">
        <f t="shared" si="5"/>
        <v>-1</v>
      </c>
      <c r="V3" s="312">
        <f t="shared" si="6"/>
        <v>55.5</v>
      </c>
      <c r="W3" s="312">
        <f t="shared" si="7"/>
        <v>-18</v>
      </c>
      <c r="X3" s="304" t="s">
        <v>1609</v>
      </c>
      <c r="Y3" s="304" t="s">
        <v>2194</v>
      </c>
      <c r="Z3" s="318" t="s">
        <v>1547</v>
      </c>
      <c r="AA3" s="294">
        <f t="shared" ref="AA3:AA9" si="11">AB3/1000000</f>
        <v>25.534825000000001</v>
      </c>
      <c r="AB3" s="292">
        <v>25534825</v>
      </c>
      <c r="AC3" s="292">
        <v>65422625</v>
      </c>
      <c r="AD3" s="295">
        <f t="shared" ref="AD3:AD9" si="12">AE3/1000000</f>
        <v>237.60285999999999</v>
      </c>
      <c r="AE3" s="315">
        <v>237602860</v>
      </c>
      <c r="AF3" s="306">
        <f t="shared" si="8"/>
        <v>0.12217619617224881</v>
      </c>
      <c r="AG3" s="304"/>
      <c r="AH3" s="304"/>
      <c r="AI3" s="323" t="s">
        <v>4005</v>
      </c>
      <c r="AJ3" s="302"/>
    </row>
    <row r="4" spans="1:36">
      <c r="A4" s="314" t="s">
        <v>2763</v>
      </c>
      <c r="B4" s="315">
        <f t="shared" si="9"/>
        <v>304.65418199999999</v>
      </c>
      <c r="C4" s="293">
        <f>SUM(B4/E4)</f>
        <v>3.3114585000000001</v>
      </c>
      <c r="D4" s="294">
        <f t="shared" si="0"/>
        <v>3.3114585000000001</v>
      </c>
      <c r="E4" s="295">
        <v>92</v>
      </c>
      <c r="F4" s="295">
        <f t="shared" si="10"/>
        <v>67.349198000000001</v>
      </c>
      <c r="G4" s="297">
        <f t="shared" si="1"/>
        <v>0.22106769569964413</v>
      </c>
      <c r="H4" s="296">
        <f t="shared" si="2"/>
        <v>237.30498399999999</v>
      </c>
      <c r="I4" s="298">
        <f t="shared" si="3"/>
        <v>0.77893230430035587</v>
      </c>
      <c r="J4" s="315">
        <v>304654182</v>
      </c>
      <c r="K4" s="302">
        <v>2013</v>
      </c>
      <c r="L4" s="300" t="s">
        <v>18</v>
      </c>
      <c r="M4" s="316"/>
      <c r="N4" s="316"/>
      <c r="O4" s="316"/>
      <c r="P4" s="316">
        <v>14</v>
      </c>
      <c r="Q4" s="302">
        <v>28</v>
      </c>
      <c r="R4" s="327">
        <f t="shared" si="4"/>
        <v>21</v>
      </c>
      <c r="S4" s="302">
        <v>41</v>
      </c>
      <c r="T4" s="302">
        <v>47</v>
      </c>
      <c r="U4" s="328">
        <f t="shared" si="5"/>
        <v>-6</v>
      </c>
      <c r="V4" s="328">
        <f t="shared" si="6"/>
        <v>44</v>
      </c>
      <c r="W4" s="328">
        <f t="shared" si="7"/>
        <v>-23</v>
      </c>
      <c r="X4" s="313" t="s">
        <v>1544</v>
      </c>
      <c r="Y4" s="313" t="s">
        <v>2764</v>
      </c>
      <c r="Z4" s="313" t="s">
        <v>1557</v>
      </c>
      <c r="AA4" s="295">
        <f t="shared" si="11"/>
        <v>24.834845000000001</v>
      </c>
      <c r="AB4" s="315">
        <v>24834845</v>
      </c>
      <c r="AC4" s="315">
        <v>67349198</v>
      </c>
      <c r="AD4" s="295">
        <f t="shared" si="12"/>
        <v>237.30498399999999</v>
      </c>
      <c r="AE4" s="315">
        <v>237304984</v>
      </c>
      <c r="AF4" s="306">
        <f t="shared" si="8"/>
        <v>0.26994396739130438</v>
      </c>
      <c r="AG4" s="304"/>
      <c r="AH4" s="304"/>
      <c r="AI4" s="323" t="s">
        <v>2765</v>
      </c>
      <c r="AJ4" s="302"/>
    </row>
    <row r="5" spans="1:36">
      <c r="A5" s="308" t="s">
        <v>3560</v>
      </c>
      <c r="B5" s="292">
        <f t="shared" si="9"/>
        <v>305.270083</v>
      </c>
      <c r="C5" s="293">
        <f t="shared" ref="C5:C6" si="13">SUM((J5/1000000)/E5)</f>
        <v>2.0351338866666668</v>
      </c>
      <c r="D5" s="294">
        <f t="shared" si="0"/>
        <v>2.0351338866666668</v>
      </c>
      <c r="E5" s="295">
        <v>150</v>
      </c>
      <c r="F5" s="295">
        <f t="shared" si="10"/>
        <v>83.670083000000005</v>
      </c>
      <c r="G5" s="297">
        <f t="shared" si="1"/>
        <v>0.27408543338981567</v>
      </c>
      <c r="H5" s="296">
        <f t="shared" si="2"/>
        <v>221.60000000000002</v>
      </c>
      <c r="I5" s="298">
        <f t="shared" si="3"/>
        <v>0.72591456661018439</v>
      </c>
      <c r="J5" s="292">
        <v>305270083</v>
      </c>
      <c r="K5" s="317">
        <v>2012</v>
      </c>
      <c r="L5" s="300" t="s">
        <v>18</v>
      </c>
      <c r="M5" s="301"/>
      <c r="N5" s="301"/>
      <c r="O5" s="301"/>
      <c r="P5" s="301">
        <v>25</v>
      </c>
      <c r="Q5" s="299">
        <v>37</v>
      </c>
      <c r="R5" s="321">
        <f t="shared" si="4"/>
        <v>31</v>
      </c>
      <c r="S5" s="299">
        <v>49</v>
      </c>
      <c r="T5" s="299">
        <v>52</v>
      </c>
      <c r="U5" s="312">
        <f t="shared" si="5"/>
        <v>-3</v>
      </c>
      <c r="V5" s="312">
        <f t="shared" si="6"/>
        <v>50.5</v>
      </c>
      <c r="W5" s="312">
        <f t="shared" si="7"/>
        <v>-19.5</v>
      </c>
      <c r="X5" s="304" t="s">
        <v>1609</v>
      </c>
      <c r="Y5" s="304" t="s">
        <v>1723</v>
      </c>
      <c r="Z5" s="318" t="s">
        <v>1557</v>
      </c>
      <c r="AA5" s="294">
        <f t="shared" si="11"/>
        <v>33.457188000000002</v>
      </c>
      <c r="AB5" s="292">
        <v>33457188</v>
      </c>
      <c r="AC5" s="292">
        <v>83670083</v>
      </c>
      <c r="AD5" s="295">
        <f t="shared" si="12"/>
        <v>221.6</v>
      </c>
      <c r="AE5" s="315">
        <v>221600000</v>
      </c>
      <c r="AF5" s="306">
        <f t="shared" si="8"/>
        <v>0.22304792000000001</v>
      </c>
      <c r="AG5" s="304"/>
      <c r="AH5" s="304"/>
      <c r="AI5" s="323" t="s">
        <v>3561</v>
      </c>
      <c r="AJ5" s="302"/>
    </row>
    <row r="6" spans="1:36">
      <c r="A6" s="308" t="s">
        <v>1010</v>
      </c>
      <c r="B6" s="292">
        <f t="shared" si="9"/>
        <v>305.42819200000002</v>
      </c>
      <c r="C6" s="293">
        <f t="shared" si="13"/>
        <v>3.0542819200000002</v>
      </c>
      <c r="D6" s="294">
        <f t="shared" si="0"/>
        <v>3.0542819200000002</v>
      </c>
      <c r="E6" s="295">
        <v>100</v>
      </c>
      <c r="F6" s="295">
        <f t="shared" si="10"/>
        <v>85.028192000000004</v>
      </c>
      <c r="G6" s="297">
        <f t="shared" si="1"/>
        <v>0.27839012320120077</v>
      </c>
      <c r="H6" s="296">
        <f t="shared" si="2"/>
        <v>220.40000000000003</v>
      </c>
      <c r="I6" s="298">
        <f t="shared" si="3"/>
        <v>0.72160987679879929</v>
      </c>
      <c r="J6" s="292">
        <v>305428192</v>
      </c>
      <c r="K6" s="317">
        <v>2012</v>
      </c>
      <c r="L6" s="300" t="s">
        <v>18</v>
      </c>
      <c r="M6" s="301"/>
      <c r="N6" s="301"/>
      <c r="O6" s="301"/>
      <c r="P6" s="301">
        <v>65</v>
      </c>
      <c r="Q6" s="299">
        <v>51</v>
      </c>
      <c r="R6" s="321">
        <f t="shared" si="4"/>
        <v>58</v>
      </c>
      <c r="S6" s="299">
        <v>68</v>
      </c>
      <c r="T6" s="299">
        <v>70</v>
      </c>
      <c r="U6" s="312">
        <f t="shared" si="5"/>
        <v>-2</v>
      </c>
      <c r="V6" s="312">
        <f t="shared" si="6"/>
        <v>69</v>
      </c>
      <c r="W6" s="312">
        <f t="shared" si="7"/>
        <v>-11</v>
      </c>
      <c r="X6" s="304" t="s">
        <v>1609</v>
      </c>
      <c r="Y6" s="304" t="s">
        <v>2737</v>
      </c>
      <c r="Z6" s="318" t="s">
        <v>1557</v>
      </c>
      <c r="AA6" s="294">
        <f t="shared" si="11"/>
        <v>28.591370000000001</v>
      </c>
      <c r="AB6" s="292">
        <v>28591370</v>
      </c>
      <c r="AC6" s="292">
        <v>85028192</v>
      </c>
      <c r="AD6" s="295">
        <f t="shared" si="12"/>
        <v>220.4</v>
      </c>
      <c r="AE6" s="315">
        <v>220400000</v>
      </c>
      <c r="AF6" s="306">
        <f t="shared" si="8"/>
        <v>0.28591369999999999</v>
      </c>
      <c r="AG6" s="304"/>
      <c r="AH6" s="304"/>
      <c r="AI6" s="323" t="s">
        <v>2910</v>
      </c>
      <c r="AJ6" s="302"/>
    </row>
    <row r="7" spans="1:36">
      <c r="A7" s="344" t="s">
        <v>1406</v>
      </c>
      <c r="B7" s="305">
        <f t="shared" si="9"/>
        <v>305.79220099999998</v>
      </c>
      <c r="C7" s="335">
        <f>SUM(J7/(E7*1000000))</f>
        <v>20.386146733333334</v>
      </c>
      <c r="D7" s="294">
        <f t="shared" si="0"/>
        <v>20.386146733333334</v>
      </c>
      <c r="E7" s="296">
        <v>15</v>
      </c>
      <c r="F7" s="331">
        <f t="shared" si="10"/>
        <v>102.092201</v>
      </c>
      <c r="G7" s="297">
        <f t="shared" si="1"/>
        <v>0.33386136293253604</v>
      </c>
      <c r="H7" s="296">
        <f t="shared" si="2"/>
        <v>203.7</v>
      </c>
      <c r="I7" s="362">
        <f t="shared" si="3"/>
        <v>0.66613863706746401</v>
      </c>
      <c r="J7" s="305">
        <v>305792201</v>
      </c>
      <c r="K7" s="311">
        <v>2017</v>
      </c>
      <c r="L7" s="300" t="s">
        <v>18</v>
      </c>
      <c r="M7" s="345"/>
      <c r="N7" s="345"/>
      <c r="O7" s="345"/>
      <c r="P7" s="345">
        <v>69</v>
      </c>
      <c r="Q7" s="311">
        <v>62</v>
      </c>
      <c r="R7" s="305">
        <f>(P7+Q7)/2</f>
        <v>65.5</v>
      </c>
      <c r="S7" s="311">
        <v>68</v>
      </c>
      <c r="T7" s="311">
        <v>68</v>
      </c>
      <c r="U7" s="337">
        <f t="shared" si="5"/>
        <v>0</v>
      </c>
      <c r="V7" s="337">
        <f>(S7+T7)/2</f>
        <v>68</v>
      </c>
      <c r="W7" s="309">
        <f t="shared" si="7"/>
        <v>-2.5</v>
      </c>
      <c r="X7" s="318" t="s">
        <v>1402</v>
      </c>
      <c r="Y7" s="318" t="s">
        <v>1402</v>
      </c>
      <c r="Z7" s="363" t="s">
        <v>1670</v>
      </c>
      <c r="AA7" s="331">
        <f t="shared" si="11"/>
        <v>35.006404000000003</v>
      </c>
      <c r="AB7" s="305">
        <v>35006404</v>
      </c>
      <c r="AC7" s="305">
        <v>102092201</v>
      </c>
      <c r="AD7" s="331">
        <f t="shared" si="12"/>
        <v>203.7</v>
      </c>
      <c r="AE7" s="309">
        <f>J7-AC7</f>
        <v>203700000</v>
      </c>
      <c r="AF7" s="362">
        <f t="shared" si="8"/>
        <v>2.3337602666666668</v>
      </c>
      <c r="AG7" s="318"/>
      <c r="AH7" s="318"/>
      <c r="AI7" s="364" t="s">
        <v>1671</v>
      </c>
      <c r="AJ7" s="318"/>
    </row>
    <row r="8" spans="1:36">
      <c r="A8" s="308" t="s">
        <v>3482</v>
      </c>
      <c r="B8" s="292">
        <f t="shared" si="9"/>
        <v>306.94166999999999</v>
      </c>
      <c r="C8" s="293">
        <f>SUM((J8/1000000)/E8)</f>
        <v>2.1168391034482759</v>
      </c>
      <c r="D8" s="294">
        <f t="shared" si="0"/>
        <v>2.1168391034482759</v>
      </c>
      <c r="E8" s="295">
        <v>145</v>
      </c>
      <c r="F8" s="295">
        <f t="shared" si="10"/>
        <v>103.412758</v>
      </c>
      <c r="G8" s="297">
        <f t="shared" si="1"/>
        <v>0.33691338813657984</v>
      </c>
      <c r="H8" s="296">
        <f t="shared" si="2"/>
        <v>203.52891199999999</v>
      </c>
      <c r="I8" s="298">
        <f t="shared" si="3"/>
        <v>0.66308661186342022</v>
      </c>
      <c r="J8" s="292">
        <v>306941670</v>
      </c>
      <c r="K8" s="317">
        <v>2012</v>
      </c>
      <c r="L8" s="300" t="s">
        <v>18</v>
      </c>
      <c r="M8" s="301"/>
      <c r="N8" s="301"/>
      <c r="O8" s="301"/>
      <c r="P8" s="301">
        <v>74</v>
      </c>
      <c r="Q8" s="299">
        <v>57</v>
      </c>
      <c r="R8" s="321">
        <f t="shared" ref="R8:R13" si="14">AVERAGE(P8:Q8)</f>
        <v>65.5</v>
      </c>
      <c r="S8" s="299">
        <v>81</v>
      </c>
      <c r="T8" s="299">
        <v>75</v>
      </c>
      <c r="U8" s="312">
        <f t="shared" si="5"/>
        <v>6</v>
      </c>
      <c r="V8" s="312">
        <f t="shared" ref="V8:V13" si="15">AVERAGE(S8:T8)</f>
        <v>78</v>
      </c>
      <c r="W8" s="312">
        <f t="shared" si="7"/>
        <v>-12.5</v>
      </c>
      <c r="X8" s="304" t="s">
        <v>1601</v>
      </c>
      <c r="Y8" s="304" t="s">
        <v>2421</v>
      </c>
      <c r="Z8" s="318" t="s">
        <v>1541</v>
      </c>
      <c r="AA8" s="294">
        <f t="shared" si="11"/>
        <v>23.773465000000002</v>
      </c>
      <c r="AB8" s="292">
        <v>23773465</v>
      </c>
      <c r="AC8" s="292">
        <v>103412758</v>
      </c>
      <c r="AD8" s="295">
        <f t="shared" si="12"/>
        <v>203.52891199999999</v>
      </c>
      <c r="AE8" s="315">
        <v>203528912</v>
      </c>
      <c r="AF8" s="306">
        <f t="shared" si="8"/>
        <v>0.16395493103448278</v>
      </c>
      <c r="AG8" s="304"/>
      <c r="AH8" s="304"/>
      <c r="AI8" s="323" t="s">
        <v>3483</v>
      </c>
      <c r="AJ8" s="302"/>
    </row>
    <row r="9" spans="1:36">
      <c r="A9" s="333" t="s">
        <v>1482</v>
      </c>
      <c r="B9" s="305">
        <f t="shared" si="9"/>
        <v>307.239013</v>
      </c>
      <c r="C9" s="335">
        <f>SUM(J9/(E9*1000000))</f>
        <v>25.603251083333333</v>
      </c>
      <c r="D9" s="294">
        <f t="shared" si="0"/>
        <v>25.603251083333333</v>
      </c>
      <c r="E9" s="296">
        <v>12</v>
      </c>
      <c r="F9" s="296">
        <f t="shared" si="10"/>
        <v>124.87235</v>
      </c>
      <c r="G9" s="297">
        <f t="shared" si="1"/>
        <v>0.40643389906997257</v>
      </c>
      <c r="H9" s="296">
        <f t="shared" si="2"/>
        <v>182.36666299999999</v>
      </c>
      <c r="I9" s="298">
        <f t="shared" si="3"/>
        <v>0.59356610093002737</v>
      </c>
      <c r="J9" s="309">
        <v>307239013</v>
      </c>
      <c r="K9" s="317">
        <v>2014</v>
      </c>
      <c r="L9" s="300" t="s">
        <v>18</v>
      </c>
      <c r="M9" s="334"/>
      <c r="N9" s="334"/>
      <c r="O9" s="334"/>
      <c r="P9" s="334">
        <v>81</v>
      </c>
      <c r="Q9" s="317">
        <v>69</v>
      </c>
      <c r="R9" s="336">
        <f t="shared" si="14"/>
        <v>75</v>
      </c>
      <c r="S9" s="317">
        <v>86</v>
      </c>
      <c r="T9" s="317">
        <v>74</v>
      </c>
      <c r="U9" s="337">
        <f t="shared" si="5"/>
        <v>12</v>
      </c>
      <c r="V9" s="337">
        <f t="shared" si="15"/>
        <v>80</v>
      </c>
      <c r="W9" s="337">
        <f t="shared" si="7"/>
        <v>-5</v>
      </c>
      <c r="X9" s="318" t="s">
        <v>1572</v>
      </c>
      <c r="Y9" s="318" t="s">
        <v>1649</v>
      </c>
      <c r="Z9" s="318" t="s">
        <v>1541</v>
      </c>
      <c r="AA9" s="296">
        <f t="shared" si="11"/>
        <v>48.002522999999997</v>
      </c>
      <c r="AB9" s="309">
        <v>48002523</v>
      </c>
      <c r="AC9" s="309">
        <v>124872350</v>
      </c>
      <c r="AD9" s="295">
        <f t="shared" si="12"/>
        <v>182.36666299999999</v>
      </c>
      <c r="AE9" s="305">
        <v>182366663</v>
      </c>
      <c r="AF9" s="306">
        <f t="shared" si="8"/>
        <v>4.0002102499999994</v>
      </c>
      <c r="AG9" s="318"/>
      <c r="AH9" s="304"/>
      <c r="AI9" s="323" t="s">
        <v>1650</v>
      </c>
      <c r="AJ9" s="302"/>
    </row>
    <row r="10" spans="1:36">
      <c r="A10" s="291" t="s">
        <v>1476</v>
      </c>
      <c r="B10" s="292">
        <v>309.2</v>
      </c>
      <c r="C10" s="293">
        <f t="shared" ref="C10:C13" si="16">SUM(B10/E10)</f>
        <v>10.662068965517241</v>
      </c>
      <c r="D10" s="294">
        <f t="shared" si="0"/>
        <v>10.662068965517241</v>
      </c>
      <c r="E10" s="295">
        <v>29</v>
      </c>
      <c r="F10" s="295">
        <v>255.96</v>
      </c>
      <c r="G10" s="297">
        <f t="shared" si="1"/>
        <v>0.82781371280724458</v>
      </c>
      <c r="H10" s="296">
        <f t="shared" si="2"/>
        <v>53.24</v>
      </c>
      <c r="I10" s="298">
        <f t="shared" si="3"/>
        <v>0.1721862871927555</v>
      </c>
      <c r="J10" s="292">
        <f t="shared" ref="J10:J12" si="17">B10*1000000</f>
        <v>309200000</v>
      </c>
      <c r="K10" s="299">
        <v>2009</v>
      </c>
      <c r="L10" s="300" t="s">
        <v>16</v>
      </c>
      <c r="M10" s="301"/>
      <c r="N10" s="301"/>
      <c r="O10" s="301"/>
      <c r="P10" s="301">
        <v>65</v>
      </c>
      <c r="Q10" s="299">
        <v>53</v>
      </c>
      <c r="R10" s="321">
        <f t="shared" si="14"/>
        <v>59</v>
      </c>
      <c r="S10" s="299">
        <v>90</v>
      </c>
      <c r="T10" s="299">
        <v>69</v>
      </c>
      <c r="U10" s="312">
        <f t="shared" si="5"/>
        <v>21</v>
      </c>
      <c r="V10" s="312">
        <f t="shared" si="15"/>
        <v>79.5</v>
      </c>
      <c r="W10" s="312">
        <f t="shared" si="7"/>
        <v>-20.5</v>
      </c>
      <c r="X10" s="304" t="s">
        <v>1641</v>
      </c>
      <c r="Y10" s="304" t="s">
        <v>1755</v>
      </c>
      <c r="Z10" s="304" t="s">
        <v>1541</v>
      </c>
      <c r="AA10" s="294">
        <v>34.1</v>
      </c>
      <c r="AB10" s="292">
        <f t="shared" ref="AB10:AB12" si="18">AA10*1000000</f>
        <v>34100000</v>
      </c>
      <c r="AC10" s="292">
        <f t="shared" ref="AC10:AC12" si="19">F10*1000000</f>
        <v>255960000</v>
      </c>
      <c r="AD10" s="295">
        <v>53.24</v>
      </c>
      <c r="AE10" s="305">
        <f t="shared" ref="AE10:AE12" si="20">SUM(AD10*1000000)</f>
        <v>53240000</v>
      </c>
      <c r="AF10" s="306">
        <f t="shared" si="8"/>
        <v>1.1758620689655173</v>
      </c>
      <c r="AG10" s="304" t="s">
        <v>1615</v>
      </c>
      <c r="AH10" s="304" t="s">
        <v>1654</v>
      </c>
      <c r="AI10" s="323" t="s">
        <v>1756</v>
      </c>
      <c r="AJ10" s="302"/>
    </row>
    <row r="11" spans="1:36">
      <c r="A11" s="308" t="s">
        <v>149</v>
      </c>
      <c r="B11" s="292">
        <v>309.98</v>
      </c>
      <c r="C11" s="293">
        <f t="shared" si="16"/>
        <v>2.0665333333333336</v>
      </c>
      <c r="D11" s="294">
        <f t="shared" si="0"/>
        <v>2.0665333333333336</v>
      </c>
      <c r="E11" s="295">
        <v>150</v>
      </c>
      <c r="F11" s="295">
        <v>114.05</v>
      </c>
      <c r="G11" s="297">
        <f t="shared" si="1"/>
        <v>0.36792696302987288</v>
      </c>
      <c r="H11" s="296">
        <f t="shared" si="2"/>
        <v>195.93</v>
      </c>
      <c r="I11" s="298">
        <f t="shared" si="3"/>
        <v>0.63207303697012707</v>
      </c>
      <c r="J11" s="292">
        <f t="shared" si="17"/>
        <v>309980000</v>
      </c>
      <c r="K11" s="299">
        <v>2008</v>
      </c>
      <c r="L11" s="300" t="s">
        <v>16</v>
      </c>
      <c r="M11" s="301"/>
      <c r="N11" s="301"/>
      <c r="O11" s="301"/>
      <c r="P11" s="301">
        <v>89</v>
      </c>
      <c r="Q11" s="299">
        <v>67</v>
      </c>
      <c r="R11" s="301">
        <f t="shared" si="14"/>
        <v>78</v>
      </c>
      <c r="S11" s="299">
        <v>76</v>
      </c>
      <c r="T11" s="299">
        <v>75</v>
      </c>
      <c r="U11" s="299">
        <f t="shared" si="5"/>
        <v>1</v>
      </c>
      <c r="V11" s="299">
        <f t="shared" si="15"/>
        <v>75.5</v>
      </c>
      <c r="W11" s="301">
        <f t="shared" si="7"/>
        <v>2.5</v>
      </c>
      <c r="X11" s="304" t="s">
        <v>1601</v>
      </c>
      <c r="Y11" s="304" t="s">
        <v>1806</v>
      </c>
      <c r="Z11" s="304" t="s">
        <v>1547</v>
      </c>
      <c r="AA11" s="294">
        <v>26.2</v>
      </c>
      <c r="AB11" s="292">
        <f t="shared" si="18"/>
        <v>26200000</v>
      </c>
      <c r="AC11" s="292">
        <f t="shared" si="19"/>
        <v>114050000</v>
      </c>
      <c r="AD11" s="295">
        <v>195.93</v>
      </c>
      <c r="AE11" s="305">
        <f t="shared" si="20"/>
        <v>195930000</v>
      </c>
      <c r="AF11" s="306">
        <f t="shared" si="8"/>
        <v>0.17466666666666666</v>
      </c>
      <c r="AG11" s="304"/>
      <c r="AH11" s="304"/>
      <c r="AI11" s="323" t="s">
        <v>3531</v>
      </c>
      <c r="AJ11" s="302"/>
    </row>
    <row r="12" spans="1:36">
      <c r="A12" s="308" t="s">
        <v>522</v>
      </c>
      <c r="B12" s="292">
        <f>SUM(F12+AD12)</f>
        <v>310.64999999999998</v>
      </c>
      <c r="C12" s="293">
        <f t="shared" si="16"/>
        <v>3.1064999999999996</v>
      </c>
      <c r="D12" s="294">
        <f t="shared" si="0"/>
        <v>3.1064999999999996</v>
      </c>
      <c r="E12" s="295">
        <v>100</v>
      </c>
      <c r="F12" s="295">
        <v>148.44</v>
      </c>
      <c r="G12" s="297">
        <f t="shared" si="1"/>
        <v>0.47783679381941097</v>
      </c>
      <c r="H12" s="296">
        <f t="shared" si="2"/>
        <v>162.20999999999998</v>
      </c>
      <c r="I12" s="298">
        <f t="shared" si="3"/>
        <v>0.52216320618058909</v>
      </c>
      <c r="J12" s="292">
        <f t="shared" si="17"/>
        <v>310650000</v>
      </c>
      <c r="K12" s="299">
        <v>2010</v>
      </c>
      <c r="L12" s="300" t="s">
        <v>18</v>
      </c>
      <c r="M12" s="301"/>
      <c r="N12" s="301"/>
      <c r="O12" s="301"/>
      <c r="P12" s="301">
        <v>9</v>
      </c>
      <c r="Q12" s="299">
        <v>27</v>
      </c>
      <c r="R12" s="301">
        <f t="shared" si="14"/>
        <v>18</v>
      </c>
      <c r="S12" s="299">
        <v>40</v>
      </c>
      <c r="T12" s="299">
        <v>42</v>
      </c>
      <c r="U12" s="299">
        <f t="shared" si="5"/>
        <v>-2</v>
      </c>
      <c r="V12" s="299">
        <f t="shared" si="15"/>
        <v>41</v>
      </c>
      <c r="W12" s="301">
        <f t="shared" si="7"/>
        <v>-23</v>
      </c>
      <c r="X12" s="304" t="s">
        <v>1550</v>
      </c>
      <c r="Y12" s="304" t="s">
        <v>1550</v>
      </c>
      <c r="Z12" s="304" t="s">
        <v>1557</v>
      </c>
      <c r="AA12" s="294">
        <v>30.83</v>
      </c>
      <c r="AB12" s="292">
        <f t="shared" si="18"/>
        <v>30830000</v>
      </c>
      <c r="AC12" s="292">
        <f t="shared" si="19"/>
        <v>148440000</v>
      </c>
      <c r="AD12" s="295">
        <v>162.21</v>
      </c>
      <c r="AE12" s="305">
        <f t="shared" si="20"/>
        <v>162210000</v>
      </c>
      <c r="AF12" s="306">
        <f t="shared" si="8"/>
        <v>0.30829999999999996</v>
      </c>
      <c r="AG12" s="304"/>
      <c r="AH12" s="304"/>
      <c r="AI12" s="323" t="s">
        <v>2868</v>
      </c>
      <c r="AJ12" s="302"/>
    </row>
    <row r="13" spans="1:36">
      <c r="A13" s="308" t="s">
        <v>2588</v>
      </c>
      <c r="B13" s="292">
        <f t="shared" ref="B13:B15" si="21">J13/1000000</f>
        <v>311.31262400000003</v>
      </c>
      <c r="C13" s="293">
        <f t="shared" si="16"/>
        <v>3.6625014588235296</v>
      </c>
      <c r="D13" s="294">
        <f t="shared" si="0"/>
        <v>3.6625014588235296</v>
      </c>
      <c r="E13" s="295">
        <v>85</v>
      </c>
      <c r="F13" s="296">
        <f t="shared" ref="F13:F15" si="22">AC13/1000000</f>
        <v>117.154724</v>
      </c>
      <c r="G13" s="297">
        <f t="shared" si="1"/>
        <v>0.37632500248367695</v>
      </c>
      <c r="H13" s="296">
        <f t="shared" si="2"/>
        <v>194.15790000000004</v>
      </c>
      <c r="I13" s="298">
        <f t="shared" si="3"/>
        <v>0.62367499751632305</v>
      </c>
      <c r="J13" s="292">
        <v>311312624</v>
      </c>
      <c r="K13" s="299">
        <v>2007</v>
      </c>
      <c r="L13" s="300" t="s">
        <v>16</v>
      </c>
      <c r="M13" s="301"/>
      <c r="N13" s="301"/>
      <c r="O13" s="301"/>
      <c r="P13" s="301">
        <v>70</v>
      </c>
      <c r="Q13" s="299">
        <v>62</v>
      </c>
      <c r="R13" s="301">
        <f t="shared" si="14"/>
        <v>66</v>
      </c>
      <c r="S13" s="299">
        <v>75</v>
      </c>
      <c r="T13" s="299">
        <v>64</v>
      </c>
      <c r="U13" s="299">
        <f t="shared" si="5"/>
        <v>11</v>
      </c>
      <c r="V13" s="299">
        <f t="shared" si="15"/>
        <v>69.5</v>
      </c>
      <c r="W13" s="301">
        <f t="shared" si="7"/>
        <v>-3.5</v>
      </c>
      <c r="X13" s="304" t="s">
        <v>1990</v>
      </c>
      <c r="Y13" s="304" t="s">
        <v>2589</v>
      </c>
      <c r="Z13" s="304" t="s">
        <v>1557</v>
      </c>
      <c r="AA13" s="294">
        <v>36.133403000000001</v>
      </c>
      <c r="AB13" s="305">
        <v>36133403</v>
      </c>
      <c r="AC13" s="292">
        <v>117154724</v>
      </c>
      <c r="AD13" s="296">
        <f t="shared" ref="AD13:AD15" si="23">AE13/1000000</f>
        <v>194.15790000000001</v>
      </c>
      <c r="AE13" s="292">
        <v>194157900</v>
      </c>
      <c r="AF13" s="306">
        <f t="shared" si="8"/>
        <v>0.42509885882352944</v>
      </c>
      <c r="AG13" s="304"/>
      <c r="AH13" s="304"/>
      <c r="AI13" s="307" t="s">
        <v>2590</v>
      </c>
      <c r="AJ13" s="304"/>
    </row>
    <row r="14" spans="1:36">
      <c r="A14" s="352" t="s">
        <v>2523</v>
      </c>
      <c r="B14" s="305">
        <f t="shared" si="21"/>
        <v>311.95038399999999</v>
      </c>
      <c r="C14" s="335">
        <f t="shared" ref="C14:C15" si="24">SUM(J14/(E14*1000000))</f>
        <v>3.8993798000000002</v>
      </c>
      <c r="D14" s="294">
        <f t="shared" si="0"/>
        <v>3.8993798000000002</v>
      </c>
      <c r="E14" s="296">
        <v>80</v>
      </c>
      <c r="F14" s="331">
        <f t="shared" si="22"/>
        <v>175.750384</v>
      </c>
      <c r="G14" s="297">
        <f t="shared" si="1"/>
        <v>0.56339210661141548</v>
      </c>
      <c r="H14" s="296">
        <f t="shared" si="2"/>
        <v>136.19999999999999</v>
      </c>
      <c r="I14" s="362">
        <f t="shared" si="3"/>
        <v>0.43660789338858452</v>
      </c>
      <c r="J14" s="305">
        <v>311950384</v>
      </c>
      <c r="K14" s="311">
        <v>2017</v>
      </c>
      <c r="L14" s="300" t="s">
        <v>18</v>
      </c>
      <c r="M14" s="345"/>
      <c r="N14" s="345"/>
      <c r="O14" s="345"/>
      <c r="P14" s="345">
        <v>91</v>
      </c>
      <c r="Q14" s="311">
        <v>75</v>
      </c>
      <c r="R14" s="305">
        <f t="shared" ref="R14:R15" si="25">(P14+Q14)/2</f>
        <v>83</v>
      </c>
      <c r="S14" s="311">
        <v>80</v>
      </c>
      <c r="T14" s="311">
        <v>76</v>
      </c>
      <c r="U14" s="337">
        <f t="shared" si="5"/>
        <v>4</v>
      </c>
      <c r="V14" s="337">
        <f t="shared" ref="V14:V15" si="26">(S14+T14)/2</f>
        <v>78</v>
      </c>
      <c r="W14" s="309">
        <f t="shared" si="7"/>
        <v>5</v>
      </c>
      <c r="X14" s="318" t="s">
        <v>1601</v>
      </c>
      <c r="Y14" s="318" t="s">
        <v>1601</v>
      </c>
      <c r="Z14" s="363" t="s">
        <v>1557</v>
      </c>
      <c r="AA14" s="331">
        <f t="shared" ref="AA14:AA15" si="27">AB14/1000000</f>
        <v>53.003467999999998</v>
      </c>
      <c r="AB14" s="305">
        <v>53003468</v>
      </c>
      <c r="AC14" s="305">
        <v>175750384</v>
      </c>
      <c r="AD14" s="331">
        <f t="shared" si="23"/>
        <v>136.19999999999999</v>
      </c>
      <c r="AE14" s="309">
        <f t="shared" ref="AE14:AE15" si="28">J14-AC14</f>
        <v>136200000</v>
      </c>
      <c r="AF14" s="362">
        <f t="shared" si="8"/>
        <v>0.66254334999999998</v>
      </c>
      <c r="AG14" s="318"/>
      <c r="AH14" s="318"/>
      <c r="AI14" s="364" t="s">
        <v>2524</v>
      </c>
      <c r="AJ14" s="318"/>
    </row>
    <row r="15" spans="1:36">
      <c r="A15" s="344" t="s">
        <v>769</v>
      </c>
      <c r="B15" s="305">
        <f t="shared" si="21"/>
        <v>312.24262599999997</v>
      </c>
      <c r="C15" s="335">
        <f t="shared" si="24"/>
        <v>7.8060656499999999</v>
      </c>
      <c r="D15" s="294">
        <f t="shared" si="0"/>
        <v>7.8060656499999999</v>
      </c>
      <c r="E15" s="296">
        <v>40</v>
      </c>
      <c r="F15" s="331">
        <f t="shared" si="22"/>
        <v>26.830068000000001</v>
      </c>
      <c r="G15" s="297">
        <f t="shared" si="1"/>
        <v>8.5926986791355006E-2</v>
      </c>
      <c r="H15" s="296">
        <f t="shared" si="2"/>
        <v>285.41255799999999</v>
      </c>
      <c r="I15" s="362">
        <f t="shared" si="3"/>
        <v>0.91407301320864498</v>
      </c>
      <c r="J15" s="305">
        <v>312242626</v>
      </c>
      <c r="K15" s="311">
        <v>2017</v>
      </c>
      <c r="L15" s="300" t="s">
        <v>18</v>
      </c>
      <c r="M15" s="345"/>
      <c r="N15" s="345"/>
      <c r="O15" s="345"/>
      <c r="P15" s="345">
        <v>36</v>
      </c>
      <c r="Q15" s="311">
        <v>49</v>
      </c>
      <c r="R15" s="305">
        <f t="shared" si="25"/>
        <v>42.5</v>
      </c>
      <c r="S15" s="311">
        <v>49</v>
      </c>
      <c r="T15" s="311">
        <v>50</v>
      </c>
      <c r="U15" s="337">
        <f t="shared" si="5"/>
        <v>-1</v>
      </c>
      <c r="V15" s="337">
        <f t="shared" si="26"/>
        <v>49.5</v>
      </c>
      <c r="W15" s="309">
        <f t="shared" si="7"/>
        <v>-7</v>
      </c>
      <c r="X15" s="304" t="s">
        <v>1636</v>
      </c>
      <c r="Y15" s="318" t="s">
        <v>1691</v>
      </c>
      <c r="Z15" s="363" t="s">
        <v>1900</v>
      </c>
      <c r="AA15" s="331">
        <f t="shared" si="27"/>
        <v>13.601682</v>
      </c>
      <c r="AB15" s="305">
        <v>13601682</v>
      </c>
      <c r="AC15" s="305">
        <v>26830068</v>
      </c>
      <c r="AD15" s="331">
        <f t="shared" si="23"/>
        <v>285.41255799999999</v>
      </c>
      <c r="AE15" s="309">
        <f t="shared" si="28"/>
        <v>285412558</v>
      </c>
      <c r="AF15" s="362">
        <f t="shared" si="8"/>
        <v>0.34004204999999998</v>
      </c>
      <c r="AG15" s="318"/>
      <c r="AH15" s="318"/>
      <c r="AI15" s="364" t="s">
        <v>1901</v>
      </c>
      <c r="AJ15" s="318"/>
    </row>
    <row r="16" spans="1:36">
      <c r="A16" s="291" t="s">
        <v>1891</v>
      </c>
      <c r="B16" s="292">
        <v>314.7</v>
      </c>
      <c r="C16" s="293">
        <f t="shared" ref="C16:C24" si="29">SUM(B16/E16)</f>
        <v>7.8674999999999997</v>
      </c>
      <c r="D16" s="294">
        <f t="shared" si="0"/>
        <v>7.8674999999999997</v>
      </c>
      <c r="E16" s="295">
        <v>40</v>
      </c>
      <c r="F16" s="295">
        <v>163.96</v>
      </c>
      <c r="G16" s="297">
        <f t="shared" si="1"/>
        <v>0.52100413091833497</v>
      </c>
      <c r="H16" s="296">
        <f t="shared" si="2"/>
        <v>153.42000000000002</v>
      </c>
      <c r="I16" s="298">
        <f t="shared" si="3"/>
        <v>0.48751191611058153</v>
      </c>
      <c r="J16" s="292">
        <f>B16*1000000</f>
        <v>314700000</v>
      </c>
      <c r="K16" s="299">
        <v>2009</v>
      </c>
      <c r="L16" s="300" t="s">
        <v>16</v>
      </c>
      <c r="M16" s="301"/>
      <c r="N16" s="301"/>
      <c r="O16" s="301"/>
      <c r="P16" s="301">
        <v>43</v>
      </c>
      <c r="Q16" s="299">
        <v>48</v>
      </c>
      <c r="R16" s="301">
        <f>AVERAGE(P16:Q16)</f>
        <v>45.5</v>
      </c>
      <c r="S16" s="299">
        <v>74</v>
      </c>
      <c r="T16" s="299">
        <v>67</v>
      </c>
      <c r="U16" s="299">
        <f t="shared" si="5"/>
        <v>7</v>
      </c>
      <c r="V16" s="299">
        <f>AVERAGE(S16:T16)</f>
        <v>70.5</v>
      </c>
      <c r="W16" s="301">
        <f t="shared" si="7"/>
        <v>-25</v>
      </c>
      <c r="X16" s="304" t="s">
        <v>1550</v>
      </c>
      <c r="Y16" s="304" t="s">
        <v>1623</v>
      </c>
      <c r="Z16" s="304" t="s">
        <v>1547</v>
      </c>
      <c r="AA16" s="294">
        <v>33.6</v>
      </c>
      <c r="AB16" s="292">
        <f>AA16*1000000</f>
        <v>33600000</v>
      </c>
      <c r="AC16" s="292">
        <f>F16*1000000</f>
        <v>163960000</v>
      </c>
      <c r="AD16" s="295">
        <v>153.41999999999999</v>
      </c>
      <c r="AE16" s="305">
        <f>SUM(AD16*1000000)</f>
        <v>153420000</v>
      </c>
      <c r="AF16" s="306">
        <f t="shared" si="8"/>
        <v>0.84000000000000008</v>
      </c>
      <c r="AG16" s="304"/>
      <c r="AH16" s="304"/>
      <c r="AI16" s="323" t="s">
        <v>1892</v>
      </c>
      <c r="AJ16" s="302"/>
    </row>
    <row r="17" spans="1:36">
      <c r="A17" s="355" t="s">
        <v>2376</v>
      </c>
      <c r="B17" s="315">
        <f t="shared" ref="B17:B18" si="30">J17/1000000</f>
        <v>315.94503200000003</v>
      </c>
      <c r="C17" s="293">
        <f t="shared" si="29"/>
        <v>4.2695274594594599</v>
      </c>
      <c r="D17" s="294">
        <f t="shared" si="0"/>
        <v>4.2695274594594599</v>
      </c>
      <c r="E17" s="296">
        <v>74</v>
      </c>
      <c r="F17" s="295">
        <f t="shared" ref="F17:F18" si="31">AC17/1000000</f>
        <v>162.994032</v>
      </c>
      <c r="G17" s="297">
        <f t="shared" si="1"/>
        <v>0.51589363810601074</v>
      </c>
      <c r="H17" s="296">
        <f t="shared" si="2"/>
        <v>152.95100000000002</v>
      </c>
      <c r="I17" s="298">
        <f t="shared" si="3"/>
        <v>0.4841063618939892</v>
      </c>
      <c r="J17" s="315">
        <f>SUM(AC17+(AD17*1000000))</f>
        <v>315945032</v>
      </c>
      <c r="K17" s="302">
        <v>2015</v>
      </c>
      <c r="L17" s="300" t="s">
        <v>18</v>
      </c>
      <c r="M17" s="316"/>
      <c r="N17" s="316"/>
      <c r="O17" s="316"/>
      <c r="P17" s="316">
        <v>78</v>
      </c>
      <c r="Q17" s="302">
        <v>62</v>
      </c>
      <c r="R17" s="302">
        <f>(P17+Q17)/2</f>
        <v>70</v>
      </c>
      <c r="S17" s="302">
        <v>55</v>
      </c>
      <c r="T17" s="302">
        <v>67</v>
      </c>
      <c r="U17" s="311">
        <f t="shared" si="5"/>
        <v>-12</v>
      </c>
      <c r="V17" s="302">
        <f>(S17+T17)/2</f>
        <v>61</v>
      </c>
      <c r="W17" s="311">
        <f t="shared" si="7"/>
        <v>9</v>
      </c>
      <c r="X17" s="313" t="s">
        <v>1601</v>
      </c>
      <c r="Y17" s="313" t="s">
        <v>1601</v>
      </c>
      <c r="Z17" s="313" t="s">
        <v>1541</v>
      </c>
      <c r="AA17" s="295">
        <f t="shared" ref="AA17:AA18" si="32">AB17/1000000</f>
        <v>55.365012</v>
      </c>
      <c r="AB17" s="315">
        <v>55365012</v>
      </c>
      <c r="AC17" s="305">
        <v>162994032</v>
      </c>
      <c r="AD17" s="295">
        <f t="shared" ref="AD17:AD18" si="33">AE17/1000000</f>
        <v>152.95099999999999</v>
      </c>
      <c r="AE17" s="305">
        <v>152951000</v>
      </c>
      <c r="AF17" s="306">
        <f t="shared" si="8"/>
        <v>0.74817583783783781</v>
      </c>
      <c r="AG17" s="304"/>
      <c r="AH17" s="304"/>
      <c r="AI17" s="323" t="s">
        <v>2377</v>
      </c>
      <c r="AJ17" s="302"/>
    </row>
    <row r="18" spans="1:36">
      <c r="A18" s="325" t="s">
        <v>979</v>
      </c>
      <c r="B18" s="315">
        <f t="shared" si="30"/>
        <v>318.00014399999998</v>
      </c>
      <c r="C18" s="293">
        <f t="shared" si="29"/>
        <v>15.900007199999999</v>
      </c>
      <c r="D18" s="294">
        <f t="shared" si="0"/>
        <v>15.900007199999999</v>
      </c>
      <c r="E18" s="296">
        <v>20</v>
      </c>
      <c r="F18" s="295">
        <f t="shared" si="31"/>
        <v>137.40014099999999</v>
      </c>
      <c r="G18" s="297">
        <f t="shared" si="1"/>
        <v>0.43207571943741008</v>
      </c>
      <c r="H18" s="296">
        <f t="shared" si="2"/>
        <v>180.6</v>
      </c>
      <c r="I18" s="298">
        <f t="shared" si="3"/>
        <v>0.56792427112863197</v>
      </c>
      <c r="J18" s="315">
        <v>318000144</v>
      </c>
      <c r="K18" s="302">
        <v>2013</v>
      </c>
      <c r="L18" s="300" t="s">
        <v>18</v>
      </c>
      <c r="M18" s="316"/>
      <c r="N18" s="316"/>
      <c r="O18" s="316"/>
      <c r="P18" s="316">
        <v>86</v>
      </c>
      <c r="Q18" s="302">
        <v>68</v>
      </c>
      <c r="R18" s="327">
        <f t="shared" ref="R18:R19" si="34">AVERAGE(P18:Q18)</f>
        <v>77</v>
      </c>
      <c r="S18" s="302">
        <v>82</v>
      </c>
      <c r="T18" s="302">
        <v>78</v>
      </c>
      <c r="U18" s="328">
        <f t="shared" si="5"/>
        <v>4</v>
      </c>
      <c r="V18" s="328">
        <f t="shared" ref="V18:V19" si="35">AVERAGE(S18:T18)</f>
        <v>80</v>
      </c>
      <c r="W18" s="328">
        <f t="shared" si="7"/>
        <v>-3</v>
      </c>
      <c r="X18" s="313" t="s">
        <v>1688</v>
      </c>
      <c r="Y18" s="313" t="s">
        <v>1689</v>
      </c>
      <c r="Z18" s="313" t="s">
        <v>1536</v>
      </c>
      <c r="AA18" s="295">
        <f t="shared" si="32"/>
        <v>41.855325999999998</v>
      </c>
      <c r="AB18" s="315">
        <v>41855326</v>
      </c>
      <c r="AC18" s="315">
        <v>137400141</v>
      </c>
      <c r="AD18" s="295">
        <f t="shared" si="33"/>
        <v>180.6</v>
      </c>
      <c r="AE18" s="315">
        <v>180600000</v>
      </c>
      <c r="AF18" s="306">
        <f t="shared" si="8"/>
        <v>2.0927663000000001</v>
      </c>
      <c r="AG18" s="304"/>
      <c r="AH18" s="304"/>
      <c r="AI18" s="323" t="s">
        <v>1690</v>
      </c>
      <c r="AJ18" s="302"/>
    </row>
    <row r="19" spans="1:36">
      <c r="A19" s="308" t="s">
        <v>1078</v>
      </c>
      <c r="B19" s="292">
        <f>SUM(F19+AD19)</f>
        <v>319.71000000000004</v>
      </c>
      <c r="C19" s="293">
        <f t="shared" si="29"/>
        <v>2.1314000000000002</v>
      </c>
      <c r="D19" s="294">
        <f t="shared" si="0"/>
        <v>2.1314000000000002</v>
      </c>
      <c r="E19" s="295">
        <v>150</v>
      </c>
      <c r="F19" s="295">
        <v>131.77000000000001</v>
      </c>
      <c r="G19" s="297">
        <f t="shared" si="1"/>
        <v>0.41215476525601324</v>
      </c>
      <c r="H19" s="296">
        <f t="shared" si="2"/>
        <v>187.94</v>
      </c>
      <c r="I19" s="298">
        <f t="shared" si="3"/>
        <v>0.58784523474398664</v>
      </c>
      <c r="J19" s="292">
        <f>B19*1000000</f>
        <v>319710000.00000006</v>
      </c>
      <c r="K19" s="299">
        <v>2010</v>
      </c>
      <c r="L19" s="300" t="s">
        <v>18</v>
      </c>
      <c r="M19" s="301"/>
      <c r="N19" s="301"/>
      <c r="O19" s="301"/>
      <c r="P19" s="301">
        <v>6</v>
      </c>
      <c r="Q19" s="299">
        <v>20</v>
      </c>
      <c r="R19" s="301">
        <f t="shared" si="34"/>
        <v>13</v>
      </c>
      <c r="S19" s="299">
        <v>42</v>
      </c>
      <c r="T19" s="299">
        <v>27</v>
      </c>
      <c r="U19" s="299">
        <f t="shared" si="5"/>
        <v>15</v>
      </c>
      <c r="V19" s="299">
        <f t="shared" si="35"/>
        <v>34.5</v>
      </c>
      <c r="W19" s="301">
        <f t="shared" si="7"/>
        <v>-21.5</v>
      </c>
      <c r="X19" s="304" t="s">
        <v>1609</v>
      </c>
      <c r="Y19" s="304" t="s">
        <v>1723</v>
      </c>
      <c r="Z19" s="304" t="s">
        <v>1541</v>
      </c>
      <c r="AA19" s="294">
        <v>40.299999999999997</v>
      </c>
      <c r="AB19" s="292">
        <f>AA19*1000000</f>
        <v>40300000</v>
      </c>
      <c r="AC19" s="292">
        <f>F19*1000000</f>
        <v>131770000.00000001</v>
      </c>
      <c r="AD19" s="295">
        <v>187.94</v>
      </c>
      <c r="AE19" s="305">
        <f>SUM(AD19*1000000)</f>
        <v>187940000</v>
      </c>
      <c r="AF19" s="306">
        <f t="shared" si="8"/>
        <v>0.26866666666666666</v>
      </c>
      <c r="AG19" s="304"/>
      <c r="AH19" s="304"/>
      <c r="AI19" s="323" t="s">
        <v>3473</v>
      </c>
      <c r="AJ19" s="302"/>
    </row>
    <row r="20" spans="1:36">
      <c r="A20" s="344" t="s">
        <v>1879</v>
      </c>
      <c r="B20" s="315">
        <f>J20/1000000</f>
        <v>320.170008</v>
      </c>
      <c r="C20" s="326">
        <f t="shared" si="29"/>
        <v>8.0042501999999995</v>
      </c>
      <c r="D20" s="294">
        <f t="shared" si="0"/>
        <v>8.0042501999999995</v>
      </c>
      <c r="E20" s="295">
        <v>40</v>
      </c>
      <c r="F20" s="296">
        <f>AC20/1000000</f>
        <v>102.47000800000001</v>
      </c>
      <c r="G20" s="297">
        <f t="shared" si="1"/>
        <v>0.32004874110506942</v>
      </c>
      <c r="H20" s="296">
        <f t="shared" si="2"/>
        <v>217.7</v>
      </c>
      <c r="I20" s="298">
        <f>AE20/J20</f>
        <v>0.67995125889493058</v>
      </c>
      <c r="J20" s="315">
        <f>AE20+AC20</f>
        <v>320170008</v>
      </c>
      <c r="K20" s="311">
        <v>2016</v>
      </c>
      <c r="L20" s="300" t="s">
        <v>18</v>
      </c>
      <c r="M20" s="345"/>
      <c r="N20" s="345"/>
      <c r="O20" s="345"/>
      <c r="P20" s="345">
        <v>80</v>
      </c>
      <c r="Q20" s="311">
        <v>65</v>
      </c>
      <c r="R20" s="346">
        <f>(P20+Q20)/2</f>
        <v>72.5</v>
      </c>
      <c r="S20" s="311">
        <v>82</v>
      </c>
      <c r="T20" s="311">
        <v>77</v>
      </c>
      <c r="U20" s="305">
        <f t="shared" si="5"/>
        <v>5</v>
      </c>
      <c r="V20" s="311">
        <f>(S20+T20)/2</f>
        <v>79.5</v>
      </c>
      <c r="W20" s="347">
        <f t="shared" si="7"/>
        <v>-7</v>
      </c>
      <c r="X20" s="348" t="s">
        <v>1432</v>
      </c>
      <c r="Y20" s="348" t="s">
        <v>1432</v>
      </c>
      <c r="Z20" s="319" t="s">
        <v>1557</v>
      </c>
      <c r="AA20" s="295">
        <f>AB20/1000000</f>
        <v>40.406314000000002</v>
      </c>
      <c r="AB20" s="305">
        <v>40406314</v>
      </c>
      <c r="AC20" s="305">
        <v>102470008</v>
      </c>
      <c r="AD20" s="295">
        <f>AE20/1000000</f>
        <v>217.7</v>
      </c>
      <c r="AE20" s="315">
        <v>217700000</v>
      </c>
      <c r="AF20" s="298">
        <f>AB20/(E20*1000000)</f>
        <v>1.0101578499999999</v>
      </c>
      <c r="AG20" s="304"/>
      <c r="AH20" s="304"/>
      <c r="AI20" s="307" t="s">
        <v>1880</v>
      </c>
      <c r="AJ20" s="304"/>
    </row>
    <row r="21" spans="1:36">
      <c r="A21" s="291" t="s">
        <v>2305</v>
      </c>
      <c r="B21" s="292">
        <v>321.41000000000003</v>
      </c>
      <c r="C21" s="293">
        <f t="shared" si="29"/>
        <v>4.5915714285714291</v>
      </c>
      <c r="D21" s="294">
        <f t="shared" si="0"/>
        <v>4.5915714285714291</v>
      </c>
      <c r="E21" s="295">
        <v>70</v>
      </c>
      <c r="F21" s="295">
        <v>120.5</v>
      </c>
      <c r="G21" s="297">
        <f t="shared" si="1"/>
        <v>0.37491055038735571</v>
      </c>
      <c r="H21" s="296">
        <f t="shared" si="2"/>
        <v>200.91</v>
      </c>
      <c r="I21" s="298">
        <f t="shared" ref="I21:I28" si="36">(AE21/J21)</f>
        <v>0.62508944961264423</v>
      </c>
      <c r="J21" s="292">
        <f t="shared" ref="J21:J24" si="37">B21*1000000</f>
        <v>321410000</v>
      </c>
      <c r="K21" s="299">
        <v>2009</v>
      </c>
      <c r="L21" s="300" t="s">
        <v>16</v>
      </c>
      <c r="M21" s="301"/>
      <c r="N21" s="301"/>
      <c r="O21" s="301"/>
      <c r="P21" s="301">
        <v>88</v>
      </c>
      <c r="Q21" s="299">
        <v>69</v>
      </c>
      <c r="R21" s="301">
        <f t="shared" ref="R21:R24" si="38">AVERAGE(P21:Q21)</f>
        <v>78.5</v>
      </c>
      <c r="S21" s="299">
        <v>87</v>
      </c>
      <c r="T21" s="299">
        <v>78</v>
      </c>
      <c r="U21" s="299">
        <f t="shared" si="5"/>
        <v>9</v>
      </c>
      <c r="V21" s="299">
        <f t="shared" ref="V21:V24" si="39">AVERAGE(S21:T21)</f>
        <v>82.5</v>
      </c>
      <c r="W21" s="301">
        <f t="shared" si="7"/>
        <v>-4</v>
      </c>
      <c r="X21" s="304" t="s">
        <v>1701</v>
      </c>
      <c r="Y21" s="304" t="s">
        <v>2306</v>
      </c>
      <c r="Z21" s="304" t="s">
        <v>1547</v>
      </c>
      <c r="AA21" s="294">
        <v>38</v>
      </c>
      <c r="AB21" s="292">
        <f t="shared" ref="AB21:AB24" si="40">AA21*1000000</f>
        <v>38000000</v>
      </c>
      <c r="AC21" s="292">
        <f t="shared" ref="AC21:AC24" si="41">F21*1000000</f>
        <v>120500000</v>
      </c>
      <c r="AD21" s="295">
        <v>200.91</v>
      </c>
      <c r="AE21" s="305">
        <f t="shared" ref="AE21:AE24" si="42">SUM(AD21*1000000)</f>
        <v>200910000</v>
      </c>
      <c r="AF21" s="306">
        <f t="shared" ref="AF21:AF28" si="43">SUM(AA21/E21)</f>
        <v>0.54285714285714282</v>
      </c>
      <c r="AG21" s="304"/>
      <c r="AH21" s="304"/>
      <c r="AI21" s="323" t="s">
        <v>2307</v>
      </c>
      <c r="AJ21" s="302"/>
    </row>
    <row r="22" spans="1:36">
      <c r="A22" s="308" t="s">
        <v>787</v>
      </c>
      <c r="B22" s="292">
        <f t="shared" ref="B22:B23" si="44">SUM(F22+AD22)</f>
        <v>321.67</v>
      </c>
      <c r="C22" s="293">
        <f t="shared" si="29"/>
        <v>1.6083500000000002</v>
      </c>
      <c r="D22" s="294">
        <f t="shared" si="0"/>
        <v>1.6083500000000002</v>
      </c>
      <c r="E22" s="295">
        <v>200</v>
      </c>
      <c r="F22" s="295">
        <v>105.27</v>
      </c>
      <c r="G22" s="297">
        <f t="shared" si="1"/>
        <v>0.32726085740044142</v>
      </c>
      <c r="H22" s="296">
        <f t="shared" si="2"/>
        <v>216.4</v>
      </c>
      <c r="I22" s="298">
        <f t="shared" si="36"/>
        <v>0.67273914259955858</v>
      </c>
      <c r="J22" s="292">
        <f t="shared" si="37"/>
        <v>321670000</v>
      </c>
      <c r="K22" s="299">
        <v>2010</v>
      </c>
      <c r="L22" s="300" t="s">
        <v>18</v>
      </c>
      <c r="M22" s="301"/>
      <c r="N22" s="301"/>
      <c r="O22" s="301"/>
      <c r="P22" s="301">
        <v>42</v>
      </c>
      <c r="Q22" s="299">
        <v>53</v>
      </c>
      <c r="R22" s="301">
        <f t="shared" si="38"/>
        <v>47.5</v>
      </c>
      <c r="S22" s="299">
        <v>59</v>
      </c>
      <c r="T22" s="299">
        <v>62</v>
      </c>
      <c r="U22" s="299">
        <f t="shared" si="5"/>
        <v>-3</v>
      </c>
      <c r="V22" s="299">
        <f t="shared" si="39"/>
        <v>60.5</v>
      </c>
      <c r="W22" s="301">
        <f t="shared" si="7"/>
        <v>-13</v>
      </c>
      <c r="X22" s="304" t="s">
        <v>1609</v>
      </c>
      <c r="Y22" s="304" t="s">
        <v>2061</v>
      </c>
      <c r="Z22" s="304" t="s">
        <v>1541</v>
      </c>
      <c r="AA22" s="294">
        <v>36</v>
      </c>
      <c r="AB22" s="292">
        <f t="shared" si="40"/>
        <v>36000000</v>
      </c>
      <c r="AC22" s="292">
        <f t="shared" si="41"/>
        <v>105270000</v>
      </c>
      <c r="AD22" s="295">
        <v>216.4</v>
      </c>
      <c r="AE22" s="305">
        <f t="shared" si="42"/>
        <v>216400000</v>
      </c>
      <c r="AF22" s="306">
        <f t="shared" si="43"/>
        <v>0.18</v>
      </c>
      <c r="AG22" s="304"/>
      <c r="AH22" s="304"/>
      <c r="AI22" s="323" t="s">
        <v>3868</v>
      </c>
      <c r="AJ22" s="302"/>
    </row>
    <row r="23" spans="1:36">
      <c r="A23" s="308" t="s">
        <v>581</v>
      </c>
      <c r="B23" s="292">
        <f t="shared" si="44"/>
        <v>321.89</v>
      </c>
      <c r="C23" s="293">
        <f t="shared" si="29"/>
        <v>2.4760769230769228</v>
      </c>
      <c r="D23" s="294">
        <f t="shared" si="0"/>
        <v>2.4760769230769228</v>
      </c>
      <c r="E23" s="295">
        <v>130</v>
      </c>
      <c r="F23" s="295">
        <v>148.41999999999999</v>
      </c>
      <c r="G23" s="297">
        <f t="shared" si="1"/>
        <v>0.46108919195998632</v>
      </c>
      <c r="H23" s="296">
        <f t="shared" si="2"/>
        <v>173.47</v>
      </c>
      <c r="I23" s="298">
        <f t="shared" si="36"/>
        <v>0.53891080804001368</v>
      </c>
      <c r="J23" s="292">
        <f t="shared" si="37"/>
        <v>321890000</v>
      </c>
      <c r="K23" s="299">
        <v>2010</v>
      </c>
      <c r="L23" s="300" t="s">
        <v>18</v>
      </c>
      <c r="M23" s="301"/>
      <c r="N23" s="301"/>
      <c r="O23" s="301"/>
      <c r="P23" s="301">
        <v>72</v>
      </c>
      <c r="Q23" s="299">
        <v>63</v>
      </c>
      <c r="R23" s="301">
        <f t="shared" si="38"/>
        <v>67.5</v>
      </c>
      <c r="S23" s="299">
        <v>73</v>
      </c>
      <c r="T23" s="299">
        <v>73</v>
      </c>
      <c r="U23" s="299">
        <f t="shared" si="5"/>
        <v>0</v>
      </c>
      <c r="V23" s="299">
        <f t="shared" si="39"/>
        <v>73</v>
      </c>
      <c r="W23" s="301">
        <f t="shared" si="7"/>
        <v>-5.5</v>
      </c>
      <c r="X23" s="304" t="s">
        <v>1601</v>
      </c>
      <c r="Y23" s="304" t="s">
        <v>3230</v>
      </c>
      <c r="Z23" s="304" t="s">
        <v>1547</v>
      </c>
      <c r="AA23" s="294">
        <v>46.02</v>
      </c>
      <c r="AB23" s="292">
        <f t="shared" si="40"/>
        <v>46020000</v>
      </c>
      <c r="AC23" s="292">
        <f t="shared" si="41"/>
        <v>148420000</v>
      </c>
      <c r="AD23" s="295">
        <v>173.47</v>
      </c>
      <c r="AE23" s="305">
        <f t="shared" si="42"/>
        <v>173470000</v>
      </c>
      <c r="AF23" s="306">
        <f t="shared" si="43"/>
        <v>0.35400000000000004</v>
      </c>
      <c r="AG23" s="304"/>
      <c r="AH23" s="304"/>
      <c r="AI23" s="323" t="s">
        <v>3231</v>
      </c>
      <c r="AJ23" s="302"/>
    </row>
    <row r="24" spans="1:36">
      <c r="A24" s="308" t="s">
        <v>36</v>
      </c>
      <c r="B24" s="292">
        <v>325.33</v>
      </c>
      <c r="C24" s="293">
        <f t="shared" si="29"/>
        <v>1.6266499999999999</v>
      </c>
      <c r="D24" s="294">
        <f t="shared" si="0"/>
        <v>1.6266499999999999</v>
      </c>
      <c r="E24" s="295">
        <v>200</v>
      </c>
      <c r="F24" s="295">
        <v>137.9</v>
      </c>
      <c r="G24" s="297">
        <f t="shared" si="1"/>
        <v>0.42387729382473183</v>
      </c>
      <c r="H24" s="296">
        <f t="shared" si="2"/>
        <v>187.42999999999998</v>
      </c>
      <c r="I24" s="298">
        <f t="shared" si="36"/>
        <v>0.57612270617526817</v>
      </c>
      <c r="J24" s="292">
        <f t="shared" si="37"/>
        <v>325330000</v>
      </c>
      <c r="K24" s="299">
        <v>2009</v>
      </c>
      <c r="L24" s="300" t="s">
        <v>16</v>
      </c>
      <c r="M24" s="301"/>
      <c r="N24" s="301"/>
      <c r="O24" s="301"/>
      <c r="P24" s="301">
        <v>52</v>
      </c>
      <c r="Q24" s="299">
        <v>55</v>
      </c>
      <c r="R24" s="301">
        <f t="shared" si="38"/>
        <v>53.5</v>
      </c>
      <c r="S24" s="299">
        <v>72</v>
      </c>
      <c r="T24" s="299">
        <v>73</v>
      </c>
      <c r="U24" s="299">
        <f t="shared" si="5"/>
        <v>-1</v>
      </c>
      <c r="V24" s="299">
        <f t="shared" si="39"/>
        <v>72.5</v>
      </c>
      <c r="W24" s="301">
        <f t="shared" si="7"/>
        <v>-19</v>
      </c>
      <c r="X24" s="304" t="s">
        <v>1601</v>
      </c>
      <c r="Y24" s="304" t="s">
        <v>2113</v>
      </c>
      <c r="Z24" s="304" t="s">
        <v>1541</v>
      </c>
      <c r="AA24" s="294">
        <v>30.1</v>
      </c>
      <c r="AB24" s="292">
        <f t="shared" si="40"/>
        <v>30100000</v>
      </c>
      <c r="AC24" s="292">
        <f t="shared" si="41"/>
        <v>137900000</v>
      </c>
      <c r="AD24" s="295">
        <v>187.43</v>
      </c>
      <c r="AE24" s="305">
        <f t="shared" si="42"/>
        <v>187430000</v>
      </c>
      <c r="AF24" s="306">
        <f t="shared" si="43"/>
        <v>0.15049999999999999</v>
      </c>
      <c r="AG24" s="304"/>
      <c r="AH24" s="304"/>
      <c r="AI24" s="323" t="s">
        <v>3852</v>
      </c>
      <c r="AJ24" s="302"/>
    </row>
    <row r="25" spans="1:36">
      <c r="A25" s="383" t="s">
        <v>2350</v>
      </c>
      <c r="B25" s="373">
        <f>J25/1000000</f>
        <v>326.69500399999998</v>
      </c>
      <c r="C25" s="375">
        <f>SUM(J25/(E25*1000000))</f>
        <v>4.355933386666667</v>
      </c>
      <c r="D25" s="294">
        <f t="shared" si="0"/>
        <v>4.355933386666667</v>
      </c>
      <c r="E25" s="296">
        <v>75</v>
      </c>
      <c r="F25" s="296">
        <f>AC25/1000000</f>
        <v>171.01568700000001</v>
      </c>
      <c r="G25" s="297">
        <f t="shared" si="1"/>
        <v>0.52347199959017443</v>
      </c>
      <c r="H25" s="296">
        <f t="shared" si="2"/>
        <v>155.679317</v>
      </c>
      <c r="I25" s="376">
        <f t="shared" si="36"/>
        <v>0.47652800040982568</v>
      </c>
      <c r="J25" s="305">
        <f>AC25+AE25</f>
        <v>326695004</v>
      </c>
      <c r="K25" s="345">
        <v>2019</v>
      </c>
      <c r="L25" s="300" t="s">
        <v>18</v>
      </c>
      <c r="M25" s="345"/>
      <c r="N25" s="345"/>
      <c r="O25" s="345"/>
      <c r="P25" s="345">
        <v>90</v>
      </c>
      <c r="Q25" s="345">
        <v>73</v>
      </c>
      <c r="R25" s="345">
        <f>(P25+Q25)/2</f>
        <v>81.5</v>
      </c>
      <c r="S25" s="345">
        <v>86</v>
      </c>
      <c r="T25" s="345">
        <v>78</v>
      </c>
      <c r="U25" s="345">
        <f t="shared" si="5"/>
        <v>8</v>
      </c>
      <c r="V25" s="345">
        <f>(S25+T25)/2</f>
        <v>82</v>
      </c>
      <c r="W25" s="345">
        <f t="shared" si="7"/>
        <v>-0.5</v>
      </c>
      <c r="X25" s="348" t="s">
        <v>1544</v>
      </c>
      <c r="Y25" s="381" t="s">
        <v>1544</v>
      </c>
      <c r="Z25" s="377" t="s">
        <v>1557</v>
      </c>
      <c r="AA25" s="296">
        <f>AB25/1000000</f>
        <v>56.818066999999999</v>
      </c>
      <c r="AB25" s="382">
        <v>56818067</v>
      </c>
      <c r="AC25" s="305">
        <v>171015687</v>
      </c>
      <c r="AD25" s="296">
        <f>AE25/1000000</f>
        <v>155.679317</v>
      </c>
      <c r="AE25" s="382">
        <v>155679317</v>
      </c>
      <c r="AF25" s="376">
        <f t="shared" si="43"/>
        <v>0.75757422666666663</v>
      </c>
      <c r="AG25" s="378"/>
      <c r="AH25" s="378"/>
      <c r="AI25" s="379" t="s">
        <v>2351</v>
      </c>
      <c r="AJ25" s="304"/>
    </row>
    <row r="26" spans="1:36">
      <c r="A26" s="291" t="s">
        <v>1652</v>
      </c>
      <c r="B26" s="292">
        <f>SUM(F26+AD26)</f>
        <v>329.39</v>
      </c>
      <c r="C26" s="293">
        <f t="shared" ref="C26:C27" si="45">SUM(B26/E26)</f>
        <v>25.337692307692308</v>
      </c>
      <c r="D26" s="294">
        <f t="shared" si="0"/>
        <v>25.337692307692308</v>
      </c>
      <c r="E26" s="295">
        <v>13</v>
      </c>
      <c r="F26" s="295">
        <v>106.95</v>
      </c>
      <c r="G26" s="297">
        <f t="shared" si="1"/>
        <v>0.32469109566167764</v>
      </c>
      <c r="H26" s="296">
        <f t="shared" si="2"/>
        <v>222.44</v>
      </c>
      <c r="I26" s="298">
        <f t="shared" si="36"/>
        <v>0.67530890433832236</v>
      </c>
      <c r="J26" s="292">
        <f>B26*1000000</f>
        <v>329390000</v>
      </c>
      <c r="K26" s="299">
        <v>2010</v>
      </c>
      <c r="L26" s="300" t="s">
        <v>18</v>
      </c>
      <c r="M26" s="301"/>
      <c r="N26" s="301"/>
      <c r="O26" s="301"/>
      <c r="P26" s="301">
        <v>88</v>
      </c>
      <c r="Q26" s="299">
        <v>79</v>
      </c>
      <c r="R26" s="301">
        <f t="shared" ref="R26:R28" si="46">AVERAGE(P26:Q26)</f>
        <v>83.5</v>
      </c>
      <c r="S26" s="299">
        <v>86</v>
      </c>
      <c r="T26" s="299">
        <v>80</v>
      </c>
      <c r="U26" s="299">
        <f t="shared" si="5"/>
        <v>6</v>
      </c>
      <c r="V26" s="299">
        <f t="shared" ref="V26:V28" si="47">AVERAGE(S26:T26)</f>
        <v>83</v>
      </c>
      <c r="W26" s="301">
        <f t="shared" si="7"/>
        <v>0.5</v>
      </c>
      <c r="X26" s="304" t="s">
        <v>1534</v>
      </c>
      <c r="Y26" s="304" t="s">
        <v>1653</v>
      </c>
      <c r="Z26" s="304" t="s">
        <v>1547</v>
      </c>
      <c r="AA26" s="294">
        <v>8.3800000000000008</v>
      </c>
      <c r="AB26" s="292">
        <f t="shared" ref="AB26:AB27" si="48">AA26*1000000</f>
        <v>8380000.0000000009</v>
      </c>
      <c r="AC26" s="292">
        <f t="shared" ref="AC26:AC27" si="49">F26*1000000</f>
        <v>106950000</v>
      </c>
      <c r="AD26" s="295">
        <v>222.44</v>
      </c>
      <c r="AE26" s="305">
        <f t="shared" ref="AE26:AE27" si="50">SUM(AD26*1000000)</f>
        <v>222440000</v>
      </c>
      <c r="AF26" s="306">
        <f t="shared" si="43"/>
        <v>0.6446153846153847</v>
      </c>
      <c r="AG26" s="304"/>
      <c r="AH26" s="313" t="s">
        <v>1654</v>
      </c>
      <c r="AI26" s="323" t="s">
        <v>1655</v>
      </c>
      <c r="AJ26" s="302"/>
    </row>
    <row r="27" spans="1:36">
      <c r="A27" s="308" t="s">
        <v>4095</v>
      </c>
      <c r="B27" s="305">
        <f t="shared" ref="B27:B30" si="51">J27/1000000</f>
        <v>331.22</v>
      </c>
      <c r="C27" s="293">
        <f t="shared" si="45"/>
        <v>1.3248800000000001</v>
      </c>
      <c r="D27" s="294">
        <f t="shared" si="0"/>
        <v>1.3248800000000001</v>
      </c>
      <c r="E27" s="295">
        <v>250</v>
      </c>
      <c r="F27" s="295">
        <v>241.07</v>
      </c>
      <c r="G27" s="297">
        <f t="shared" si="1"/>
        <v>0.7278244067387234</v>
      </c>
      <c r="H27" s="296">
        <f t="shared" si="2"/>
        <v>804.64</v>
      </c>
      <c r="I27" s="298">
        <f t="shared" si="36"/>
        <v>2.4293219008513978</v>
      </c>
      <c r="J27" s="315">
        <f>SUM(AB27:AC27)</f>
        <v>331220000</v>
      </c>
      <c r="K27" s="299">
        <v>2011</v>
      </c>
      <c r="L27" s="300" t="s">
        <v>18</v>
      </c>
      <c r="M27" s="316"/>
      <c r="N27" s="316"/>
      <c r="O27" s="316"/>
      <c r="P27" s="316">
        <v>34</v>
      </c>
      <c r="Q27" s="302">
        <v>45</v>
      </c>
      <c r="R27" s="321">
        <f t="shared" si="46"/>
        <v>39.5</v>
      </c>
      <c r="S27" s="302">
        <v>61</v>
      </c>
      <c r="T27" s="299">
        <v>64</v>
      </c>
      <c r="U27" s="292">
        <f t="shared" si="5"/>
        <v>-3</v>
      </c>
      <c r="V27" s="299">
        <f t="shared" si="47"/>
        <v>62.5</v>
      </c>
      <c r="W27" s="321">
        <f t="shared" si="7"/>
        <v>-23</v>
      </c>
      <c r="X27" s="304" t="s">
        <v>1609</v>
      </c>
      <c r="Y27" s="304" t="s">
        <v>1723</v>
      </c>
      <c r="Z27" s="304" t="s">
        <v>1557</v>
      </c>
      <c r="AA27" s="295">
        <v>90.15</v>
      </c>
      <c r="AB27" s="292">
        <f t="shared" si="48"/>
        <v>90150000</v>
      </c>
      <c r="AC27" s="292">
        <f t="shared" si="49"/>
        <v>241070000</v>
      </c>
      <c r="AD27" s="295">
        <v>804.64</v>
      </c>
      <c r="AE27" s="305">
        <f t="shared" si="50"/>
        <v>804640000</v>
      </c>
      <c r="AF27" s="306">
        <f t="shared" si="43"/>
        <v>0.36060000000000003</v>
      </c>
      <c r="AG27" s="304"/>
      <c r="AH27" s="304"/>
      <c r="AI27" s="323" t="s">
        <v>4096</v>
      </c>
      <c r="AJ27" s="302"/>
    </row>
    <row r="28" spans="1:36">
      <c r="A28" s="333" t="s">
        <v>26</v>
      </c>
      <c r="B28" s="305">
        <f t="shared" si="51"/>
        <v>331.33387599999998</v>
      </c>
      <c r="C28" s="335">
        <f>SUM(J28/(E28*1000000))</f>
        <v>6.6266775200000003</v>
      </c>
      <c r="D28" s="294">
        <f t="shared" si="0"/>
        <v>6.6266775200000003</v>
      </c>
      <c r="E28" s="296">
        <v>50</v>
      </c>
      <c r="F28" s="296">
        <f t="shared" ref="F28:F30" si="52">AC28/1000000</f>
        <v>191.719337</v>
      </c>
      <c r="G28" s="297">
        <f t="shared" si="1"/>
        <v>0.57862884204451226</v>
      </c>
      <c r="H28" s="296">
        <f t="shared" si="2"/>
        <v>139.61453900000001</v>
      </c>
      <c r="I28" s="298">
        <f t="shared" si="36"/>
        <v>0.4213711579554878</v>
      </c>
      <c r="J28" s="309">
        <v>331333876</v>
      </c>
      <c r="K28" s="317">
        <v>2014</v>
      </c>
      <c r="L28" s="300" t="s">
        <v>18</v>
      </c>
      <c r="M28" s="334"/>
      <c r="N28" s="334"/>
      <c r="O28" s="334"/>
      <c r="P28" s="334">
        <v>85</v>
      </c>
      <c r="Q28" s="317">
        <v>71</v>
      </c>
      <c r="R28" s="336">
        <f t="shared" si="46"/>
        <v>78</v>
      </c>
      <c r="S28" s="317">
        <v>78</v>
      </c>
      <c r="T28" s="317">
        <v>74</v>
      </c>
      <c r="U28" s="337">
        <f t="shared" si="5"/>
        <v>4</v>
      </c>
      <c r="V28" s="337">
        <f t="shared" si="47"/>
        <v>76</v>
      </c>
      <c r="W28" s="337">
        <f t="shared" si="7"/>
        <v>2</v>
      </c>
      <c r="X28" s="318" t="s">
        <v>1609</v>
      </c>
      <c r="Y28" s="318" t="s">
        <v>1965</v>
      </c>
      <c r="Z28" s="318" t="s">
        <v>1541</v>
      </c>
      <c r="AA28" s="296">
        <f t="shared" ref="AA28:AA30" si="53">AB28/1000000</f>
        <v>57.071444999999997</v>
      </c>
      <c r="AB28" s="309">
        <v>57071445</v>
      </c>
      <c r="AC28" s="309">
        <v>191719337</v>
      </c>
      <c r="AD28" s="295">
        <f t="shared" ref="AD28:AD30" si="54">AE28/1000000</f>
        <v>139.61453900000001</v>
      </c>
      <c r="AE28" s="305">
        <v>139614539</v>
      </c>
      <c r="AF28" s="306">
        <f t="shared" si="43"/>
        <v>1.1414289</v>
      </c>
      <c r="AG28" s="318"/>
      <c r="AH28" s="304"/>
      <c r="AI28" s="323" t="s">
        <v>2033</v>
      </c>
      <c r="AJ28" s="302"/>
    </row>
    <row r="29" spans="1:36">
      <c r="A29" s="352" t="s">
        <v>1028</v>
      </c>
      <c r="B29" s="292">
        <f t="shared" si="51"/>
        <v>332.207671</v>
      </c>
      <c r="C29" s="293">
        <f>SUM(B29/E29)</f>
        <v>1.6610383550000001</v>
      </c>
      <c r="D29" s="294">
        <f t="shared" si="0"/>
        <v>1.6610383550000001</v>
      </c>
      <c r="E29" s="295">
        <v>200</v>
      </c>
      <c r="F29" s="296">
        <f t="shared" si="52"/>
        <v>123.08712</v>
      </c>
      <c r="G29" s="297">
        <f t="shared" si="1"/>
        <v>0.3705125761530052</v>
      </c>
      <c r="H29" s="296">
        <f t="shared" si="2"/>
        <v>209.12055099999998</v>
      </c>
      <c r="I29" s="353">
        <f>AE29/J29</f>
        <v>0.62948742384699474</v>
      </c>
      <c r="J29" s="292">
        <f>AE29+AC29</f>
        <v>332207671</v>
      </c>
      <c r="K29" s="311">
        <v>2015</v>
      </c>
      <c r="L29" s="300" t="s">
        <v>18</v>
      </c>
      <c r="M29" s="345"/>
      <c r="N29" s="345"/>
      <c r="O29" s="345"/>
      <c r="P29" s="345">
        <v>77</v>
      </c>
      <c r="Q29" s="311">
        <v>66</v>
      </c>
      <c r="R29" s="346">
        <f t="shared" ref="R29:R30" si="55">(P29+Q29)/2</f>
        <v>71.5</v>
      </c>
      <c r="S29" s="311">
        <v>66</v>
      </c>
      <c r="T29" s="311">
        <v>70</v>
      </c>
      <c r="U29" s="305">
        <f t="shared" si="5"/>
        <v>-4</v>
      </c>
      <c r="V29" s="311">
        <f t="shared" ref="V29:V30" si="56">(S29+T29)/2</f>
        <v>68</v>
      </c>
      <c r="W29" s="347">
        <f t="shared" si="7"/>
        <v>3.5</v>
      </c>
      <c r="X29" s="319" t="s">
        <v>1608</v>
      </c>
      <c r="Y29" s="319" t="s">
        <v>1608</v>
      </c>
      <c r="Z29" s="319" t="s">
        <v>1547</v>
      </c>
      <c r="AA29" s="294">
        <f t="shared" si="53"/>
        <v>39.155217</v>
      </c>
      <c r="AB29" s="305">
        <v>39155217</v>
      </c>
      <c r="AC29" s="305">
        <v>123087120</v>
      </c>
      <c r="AD29" s="294">
        <f t="shared" si="54"/>
        <v>209.12055100000001</v>
      </c>
      <c r="AE29" s="292">
        <v>209120551</v>
      </c>
      <c r="AF29" s="353">
        <f>AB29/(E29*1000000)</f>
        <v>0.19577608499999999</v>
      </c>
      <c r="AG29" s="304"/>
      <c r="AH29" s="304"/>
      <c r="AI29" s="323" t="s">
        <v>3820</v>
      </c>
      <c r="AJ29" s="304"/>
    </row>
    <row r="30" spans="1:36">
      <c r="A30" s="370" t="s">
        <v>38</v>
      </c>
      <c r="B30" s="315">
        <f t="shared" si="51"/>
        <v>332.58344699999998</v>
      </c>
      <c r="C30" s="335">
        <f>SUM(J30/(E30*1000000))</f>
        <v>19.563732176470587</v>
      </c>
      <c r="D30" s="294">
        <f t="shared" si="0"/>
        <v>19.563732176470587</v>
      </c>
      <c r="E30" s="295">
        <v>17</v>
      </c>
      <c r="F30" s="295">
        <f t="shared" si="52"/>
        <v>188.024361</v>
      </c>
      <c r="G30" s="297">
        <f t="shared" si="1"/>
        <v>0.5653449162790114</v>
      </c>
      <c r="H30" s="296">
        <f t="shared" si="2"/>
        <v>144.55908599999998</v>
      </c>
      <c r="I30" s="362">
        <f t="shared" ref="I30:I32" si="57">(AE30/J30)</f>
        <v>0.43465508372098866</v>
      </c>
      <c r="J30" s="305">
        <v>332583447</v>
      </c>
      <c r="K30" s="299">
        <v>2018</v>
      </c>
      <c r="L30" s="300" t="s">
        <v>18</v>
      </c>
      <c r="M30" s="345"/>
      <c r="N30" s="345"/>
      <c r="O30" s="345"/>
      <c r="P30" s="345">
        <v>95</v>
      </c>
      <c r="Q30" s="299">
        <v>82</v>
      </c>
      <c r="R30" s="305">
        <f t="shared" si="55"/>
        <v>88.5</v>
      </c>
      <c r="S30" s="299">
        <v>83</v>
      </c>
      <c r="T30" s="305">
        <v>75</v>
      </c>
      <c r="U30" s="309">
        <f t="shared" si="5"/>
        <v>8</v>
      </c>
      <c r="V30" s="317">
        <f t="shared" si="56"/>
        <v>79</v>
      </c>
      <c r="W30" s="309">
        <f t="shared" si="7"/>
        <v>9.5</v>
      </c>
      <c r="X30" s="348" t="s">
        <v>1432</v>
      </c>
      <c r="Y30" s="348" t="s">
        <v>1432</v>
      </c>
      <c r="Z30" s="319" t="s">
        <v>1547</v>
      </c>
      <c r="AA30" s="295">
        <f t="shared" si="53"/>
        <v>50.203561999999998</v>
      </c>
      <c r="AB30" s="305">
        <v>50203562</v>
      </c>
      <c r="AC30" s="305">
        <v>188024361</v>
      </c>
      <c r="AD30" s="295">
        <f t="shared" si="54"/>
        <v>144.55908600000001</v>
      </c>
      <c r="AE30" s="315">
        <f>J30-AC30</f>
        <v>144559086</v>
      </c>
      <c r="AF30" s="362">
        <f t="shared" ref="AF30:AF32" si="58">SUM(AA30/E30)</f>
        <v>2.953150705882353</v>
      </c>
      <c r="AG30" s="304"/>
      <c r="AH30" s="304"/>
      <c r="AI30" s="307" t="s">
        <v>1673</v>
      </c>
      <c r="AJ30" s="304"/>
    </row>
    <row r="31" spans="1:36">
      <c r="A31" s="308" t="s">
        <v>990</v>
      </c>
      <c r="B31" s="292">
        <v>333.93</v>
      </c>
      <c r="C31" s="293">
        <f>SUM(B31/E31)</f>
        <v>2.0870625</v>
      </c>
      <c r="D31" s="294">
        <f t="shared" si="0"/>
        <v>2.0870625</v>
      </c>
      <c r="E31" s="295">
        <v>160</v>
      </c>
      <c r="F31" s="295">
        <v>127.51</v>
      </c>
      <c r="G31" s="297">
        <f t="shared" si="1"/>
        <v>0.3818464947743539</v>
      </c>
      <c r="H31" s="296">
        <f t="shared" si="2"/>
        <v>206.42</v>
      </c>
      <c r="I31" s="298">
        <f t="shared" si="57"/>
        <v>0.61815350522564605</v>
      </c>
      <c r="J31" s="292">
        <f>B31*1000000</f>
        <v>333930000</v>
      </c>
      <c r="K31" s="299">
        <v>2008</v>
      </c>
      <c r="L31" s="300" t="s">
        <v>16</v>
      </c>
      <c r="M31" s="301"/>
      <c r="N31" s="301"/>
      <c r="O31" s="301"/>
      <c r="P31" s="301">
        <v>73</v>
      </c>
      <c r="Q31" s="299">
        <v>70</v>
      </c>
      <c r="R31" s="301">
        <f>AVERAGE(P31:Q31)</f>
        <v>71.5</v>
      </c>
      <c r="S31" s="299">
        <v>81</v>
      </c>
      <c r="T31" s="299">
        <v>71</v>
      </c>
      <c r="U31" s="299">
        <f t="shared" si="5"/>
        <v>10</v>
      </c>
      <c r="V31" s="299">
        <f>AVERAGE(S31:T31)</f>
        <v>76</v>
      </c>
      <c r="W31" s="301">
        <f t="shared" si="7"/>
        <v>-4.5</v>
      </c>
      <c r="X31" s="304" t="s">
        <v>1757</v>
      </c>
      <c r="Y31" s="304" t="s">
        <v>1758</v>
      </c>
      <c r="Z31" s="304" t="s">
        <v>1541</v>
      </c>
      <c r="AA31" s="294">
        <v>26.85</v>
      </c>
      <c r="AB31" s="292">
        <f>AA31*1000000</f>
        <v>26850000</v>
      </c>
      <c r="AC31" s="292">
        <f>F31*1000000</f>
        <v>127510000</v>
      </c>
      <c r="AD31" s="295">
        <v>206.42</v>
      </c>
      <c r="AE31" s="305">
        <f>SUM(AD31*1000000)</f>
        <v>206420000</v>
      </c>
      <c r="AF31" s="306">
        <f t="shared" si="58"/>
        <v>0.1678125</v>
      </c>
      <c r="AG31" s="304"/>
      <c r="AH31" s="304"/>
      <c r="AI31" s="323" t="s">
        <v>3511</v>
      </c>
      <c r="AJ31" s="302"/>
    </row>
    <row r="32" spans="1:36">
      <c r="A32" s="352" t="s">
        <v>3392</v>
      </c>
      <c r="B32" s="305">
        <f t="shared" ref="B32:B34" si="59">J32/1000000</f>
        <v>334.55010600000003</v>
      </c>
      <c r="C32" s="335">
        <f>SUM(J32/(E32*1000000))</f>
        <v>2.2303340399999998</v>
      </c>
      <c r="D32" s="294">
        <f t="shared" si="0"/>
        <v>2.2303340399999998</v>
      </c>
      <c r="E32" s="296">
        <v>150</v>
      </c>
      <c r="F32" s="331">
        <f t="shared" ref="F32:F34" si="60">AC32/1000000</f>
        <v>45.157105000000001</v>
      </c>
      <c r="G32" s="297">
        <f t="shared" si="1"/>
        <v>0.13497860018612579</v>
      </c>
      <c r="H32" s="296">
        <f t="shared" si="2"/>
        <v>289.39300100000003</v>
      </c>
      <c r="I32" s="362">
        <f t="shared" si="57"/>
        <v>0.86502139981387427</v>
      </c>
      <c r="J32" s="305">
        <v>334550106</v>
      </c>
      <c r="K32" s="311">
        <v>2017</v>
      </c>
      <c r="L32" s="300" t="s">
        <v>18</v>
      </c>
      <c r="M32" s="345"/>
      <c r="N32" s="345"/>
      <c r="O32" s="345"/>
      <c r="P32" s="345">
        <v>35</v>
      </c>
      <c r="Q32" s="311">
        <v>42</v>
      </c>
      <c r="R32" s="305">
        <f t="shared" ref="R32:R33" si="61">(P32+Q32)/2</f>
        <v>38.5</v>
      </c>
      <c r="S32" s="311">
        <v>43</v>
      </c>
      <c r="T32" s="311">
        <v>58</v>
      </c>
      <c r="U32" s="317">
        <f t="shared" si="5"/>
        <v>-15</v>
      </c>
      <c r="V32" s="317">
        <f t="shared" ref="V32:V33" si="62">(S32+T32)/2</f>
        <v>50.5</v>
      </c>
      <c r="W32" s="309">
        <f t="shared" si="7"/>
        <v>-12</v>
      </c>
      <c r="X32" s="318" t="s">
        <v>1609</v>
      </c>
      <c r="Y32" s="318" t="s">
        <v>1609</v>
      </c>
      <c r="Z32" s="363" t="s">
        <v>1547</v>
      </c>
      <c r="AA32" s="331">
        <f t="shared" ref="AA32:AA34" si="63">AB32/1000000</f>
        <v>18.469619999999999</v>
      </c>
      <c r="AB32" s="305">
        <v>18469620</v>
      </c>
      <c r="AC32" s="305">
        <v>45157105</v>
      </c>
      <c r="AD32" s="331">
        <f t="shared" ref="AD32:AD34" si="64">AE32/1000000</f>
        <v>289.39300100000003</v>
      </c>
      <c r="AE32" s="309">
        <f>J32-AC32</f>
        <v>289393001</v>
      </c>
      <c r="AF32" s="362">
        <f t="shared" si="58"/>
        <v>0.1231308</v>
      </c>
      <c r="AG32" s="318"/>
      <c r="AH32" s="318"/>
      <c r="AI32" s="364" t="s">
        <v>3393</v>
      </c>
      <c r="AJ32" s="318"/>
    </row>
    <row r="33" spans="1:36">
      <c r="A33" s="352" t="s">
        <v>677</v>
      </c>
      <c r="B33" s="315">
        <f t="shared" si="59"/>
        <v>334.89485100000002</v>
      </c>
      <c r="C33" s="326">
        <f>SUM(B33/E33)</f>
        <v>3.7210539000000002</v>
      </c>
      <c r="D33" s="294">
        <f t="shared" si="0"/>
        <v>3.7210539000000002</v>
      </c>
      <c r="E33" s="295">
        <v>90</v>
      </c>
      <c r="F33" s="296">
        <f t="shared" si="60"/>
        <v>65.075540000000004</v>
      </c>
      <c r="G33" s="297">
        <f t="shared" si="1"/>
        <v>0.19431633483071975</v>
      </c>
      <c r="H33" s="296">
        <f t="shared" si="2"/>
        <v>269.81931100000003</v>
      </c>
      <c r="I33" s="298">
        <f>AE33/J33</f>
        <v>0.80568366516928025</v>
      </c>
      <c r="J33" s="315">
        <f>AE33+AC33</f>
        <v>334894851</v>
      </c>
      <c r="K33" s="311">
        <v>2016</v>
      </c>
      <c r="L33" s="300" t="s">
        <v>18</v>
      </c>
      <c r="M33" s="345"/>
      <c r="N33" s="345"/>
      <c r="O33" s="345"/>
      <c r="P33" s="345">
        <v>34</v>
      </c>
      <c r="Q33" s="311">
        <v>46</v>
      </c>
      <c r="R33" s="346">
        <f t="shared" si="61"/>
        <v>40</v>
      </c>
      <c r="S33" s="311">
        <v>55</v>
      </c>
      <c r="T33" s="311">
        <v>64</v>
      </c>
      <c r="U33" s="305">
        <f t="shared" si="5"/>
        <v>-9</v>
      </c>
      <c r="V33" s="311">
        <f t="shared" si="62"/>
        <v>59.5</v>
      </c>
      <c r="W33" s="347">
        <f t="shared" si="7"/>
        <v>-19.5</v>
      </c>
      <c r="X33" s="319" t="s">
        <v>1534</v>
      </c>
      <c r="Y33" s="319" t="s">
        <v>1534</v>
      </c>
      <c r="Z33" s="319" t="s">
        <v>1557</v>
      </c>
      <c r="AA33" s="295">
        <f t="shared" si="63"/>
        <v>22.383146</v>
      </c>
      <c r="AB33" s="305">
        <v>22383146</v>
      </c>
      <c r="AC33" s="305">
        <v>65075540</v>
      </c>
      <c r="AD33" s="295">
        <f t="shared" si="64"/>
        <v>269.81931100000003</v>
      </c>
      <c r="AE33" s="315">
        <v>269819311</v>
      </c>
      <c r="AF33" s="298">
        <f>AB33/(E33*1000000)</f>
        <v>0.24870162222222222</v>
      </c>
      <c r="AG33" s="304"/>
      <c r="AH33" s="304"/>
      <c r="AI33" s="307" t="s">
        <v>2566</v>
      </c>
      <c r="AJ33" s="304"/>
    </row>
    <row r="34" spans="1:36">
      <c r="A34" s="291" t="s">
        <v>459</v>
      </c>
      <c r="B34" s="292">
        <f t="shared" si="59"/>
        <v>335.26029</v>
      </c>
      <c r="C34" s="293">
        <f>SUM((J34/1000000)/E34)</f>
        <v>4.2438011392405066</v>
      </c>
      <c r="D34" s="294">
        <f t="shared" si="0"/>
        <v>4.2438011392405066</v>
      </c>
      <c r="E34" s="295">
        <v>79</v>
      </c>
      <c r="F34" s="295">
        <f t="shared" si="60"/>
        <v>103.86029000000001</v>
      </c>
      <c r="G34" s="297">
        <f t="shared" si="1"/>
        <v>0.30979001420060814</v>
      </c>
      <c r="H34" s="296">
        <f t="shared" si="2"/>
        <v>231.4</v>
      </c>
      <c r="I34" s="298">
        <f t="shared" ref="I34:I40" si="65">(AE34/J34)</f>
        <v>0.69020998579939186</v>
      </c>
      <c r="J34" s="292">
        <v>335260290</v>
      </c>
      <c r="K34" s="317">
        <v>2012</v>
      </c>
      <c r="L34" s="300" t="s">
        <v>18</v>
      </c>
      <c r="M34" s="301"/>
      <c r="N34" s="301"/>
      <c r="O34" s="301"/>
      <c r="P34" s="301">
        <v>52</v>
      </c>
      <c r="Q34" s="299">
        <v>41</v>
      </c>
      <c r="R34" s="321">
        <f t="shared" ref="R34:R40" si="66">AVERAGE(P34:Q34)</f>
        <v>46.5</v>
      </c>
      <c r="S34" s="299">
        <v>60</v>
      </c>
      <c r="T34" s="299">
        <v>58</v>
      </c>
      <c r="U34" s="312">
        <f t="shared" si="5"/>
        <v>2</v>
      </c>
      <c r="V34" s="312">
        <f t="shared" ref="V34:V40" si="67">AVERAGE(S34:T34)</f>
        <v>59</v>
      </c>
      <c r="W34" s="312">
        <f t="shared" si="7"/>
        <v>-12.5</v>
      </c>
      <c r="X34" s="304" t="s">
        <v>1609</v>
      </c>
      <c r="Y34" s="304" t="s">
        <v>2395</v>
      </c>
      <c r="Z34" s="318" t="s">
        <v>1557</v>
      </c>
      <c r="AA34" s="294">
        <f t="shared" si="63"/>
        <v>27.335363000000001</v>
      </c>
      <c r="AB34" s="292">
        <v>27335363</v>
      </c>
      <c r="AC34" s="292">
        <v>103860290</v>
      </c>
      <c r="AD34" s="295">
        <f t="shared" si="64"/>
        <v>231.4</v>
      </c>
      <c r="AE34" s="315">
        <v>231400000</v>
      </c>
      <c r="AF34" s="306">
        <f t="shared" ref="AF34:AF40" si="68">SUM(AA34/E34)</f>
        <v>0.34601725316455695</v>
      </c>
      <c r="AG34" s="304"/>
      <c r="AH34" s="304"/>
      <c r="AI34" s="323" t="s">
        <v>2396</v>
      </c>
      <c r="AJ34" s="302"/>
    </row>
    <row r="35" spans="1:36">
      <c r="A35" s="308" t="s">
        <v>737</v>
      </c>
      <c r="B35" s="292">
        <f>SUM(F35+AD35)</f>
        <v>336.37</v>
      </c>
      <c r="C35" s="293">
        <f>SUM(B35/E35)</f>
        <v>1.6818500000000001</v>
      </c>
      <c r="D35" s="294">
        <f t="shared" si="0"/>
        <v>1.6818500000000001</v>
      </c>
      <c r="E35" s="295">
        <v>200</v>
      </c>
      <c r="F35" s="295">
        <v>90.76</v>
      </c>
      <c r="G35" s="297">
        <f t="shared" si="1"/>
        <v>0.26982192228795671</v>
      </c>
      <c r="H35" s="296">
        <f t="shared" si="2"/>
        <v>245.60999999999999</v>
      </c>
      <c r="I35" s="298">
        <f t="shared" si="65"/>
        <v>0.73017807771204324</v>
      </c>
      <c r="J35" s="292">
        <f>B35*1000000</f>
        <v>336370000</v>
      </c>
      <c r="K35" s="299">
        <v>2010</v>
      </c>
      <c r="L35" s="300" t="s">
        <v>18</v>
      </c>
      <c r="M35" s="301"/>
      <c r="N35" s="301"/>
      <c r="O35" s="301"/>
      <c r="P35" s="301">
        <v>36</v>
      </c>
      <c r="Q35" s="299">
        <v>50</v>
      </c>
      <c r="R35" s="321">
        <f t="shared" si="66"/>
        <v>43</v>
      </c>
      <c r="S35" s="299">
        <v>71</v>
      </c>
      <c r="T35" s="299">
        <v>74</v>
      </c>
      <c r="U35" s="292">
        <f t="shared" si="5"/>
        <v>-3</v>
      </c>
      <c r="V35" s="299">
        <f t="shared" si="67"/>
        <v>72.5</v>
      </c>
      <c r="W35" s="321">
        <f t="shared" si="7"/>
        <v>-29.5</v>
      </c>
      <c r="X35" s="304" t="s">
        <v>1609</v>
      </c>
      <c r="Y35" s="304" t="s">
        <v>1723</v>
      </c>
      <c r="Z35" s="304" t="s">
        <v>1541</v>
      </c>
      <c r="AA35" s="294">
        <v>30</v>
      </c>
      <c r="AB35" s="292">
        <f>AA35*1000000</f>
        <v>30000000</v>
      </c>
      <c r="AC35" s="292">
        <f>F35*1000000</f>
        <v>90760000</v>
      </c>
      <c r="AD35" s="295">
        <v>245.61</v>
      </c>
      <c r="AE35" s="305">
        <f>SUM(AD35*1000000)</f>
        <v>245610000</v>
      </c>
      <c r="AF35" s="306">
        <f t="shared" si="68"/>
        <v>0.15</v>
      </c>
      <c r="AG35" s="304"/>
      <c r="AH35" s="304"/>
      <c r="AI35" s="323" t="s">
        <v>3806</v>
      </c>
      <c r="AJ35" s="302"/>
    </row>
    <row r="36" spans="1:36">
      <c r="A36" s="332" t="s">
        <v>2896</v>
      </c>
      <c r="B36" s="305">
        <f t="shared" ref="B36:B39" si="69">J36/1000000</f>
        <v>337.58005100000003</v>
      </c>
      <c r="C36" s="335">
        <f>SUM(J36/(E36*1000000))</f>
        <v>3.0689095545454546</v>
      </c>
      <c r="D36" s="294">
        <f t="shared" si="0"/>
        <v>3.0689095545454546</v>
      </c>
      <c r="E36" s="296">
        <v>110</v>
      </c>
      <c r="F36" s="296">
        <f>AC36/1000000</f>
        <v>106.580051</v>
      </c>
      <c r="G36" s="297">
        <f t="shared" si="1"/>
        <v>0.31571785916935002</v>
      </c>
      <c r="H36" s="296">
        <f t="shared" si="2"/>
        <v>231.00000000000003</v>
      </c>
      <c r="I36" s="298">
        <f t="shared" si="65"/>
        <v>0.68428214083064998</v>
      </c>
      <c r="J36" s="309">
        <v>337580051</v>
      </c>
      <c r="K36" s="317">
        <v>2014</v>
      </c>
      <c r="L36" s="300" t="s">
        <v>18</v>
      </c>
      <c r="M36" s="334"/>
      <c r="N36" s="334"/>
      <c r="O36" s="334"/>
      <c r="P36" s="334">
        <v>42</v>
      </c>
      <c r="Q36" s="317">
        <v>48</v>
      </c>
      <c r="R36" s="336">
        <f t="shared" si="66"/>
        <v>45</v>
      </c>
      <c r="S36" s="317">
        <v>53</v>
      </c>
      <c r="T36" s="317">
        <v>61</v>
      </c>
      <c r="U36" s="337">
        <f t="shared" si="5"/>
        <v>-8</v>
      </c>
      <c r="V36" s="337">
        <f t="shared" si="67"/>
        <v>57</v>
      </c>
      <c r="W36" s="337">
        <f t="shared" si="7"/>
        <v>-12</v>
      </c>
      <c r="X36" s="318" t="s">
        <v>1609</v>
      </c>
      <c r="Y36" s="318" t="s">
        <v>2897</v>
      </c>
      <c r="Z36" s="318" t="s">
        <v>1557</v>
      </c>
      <c r="AA36" s="296">
        <f>AB36/1000000</f>
        <v>45.038460000000001</v>
      </c>
      <c r="AB36" s="309">
        <v>45038460</v>
      </c>
      <c r="AC36" s="309">
        <v>106580051</v>
      </c>
      <c r="AD36" s="295">
        <f>AE36/1000000</f>
        <v>231</v>
      </c>
      <c r="AE36" s="305">
        <v>231000000</v>
      </c>
      <c r="AF36" s="306">
        <f t="shared" si="68"/>
        <v>0.40944054545454545</v>
      </c>
      <c r="AG36" s="318"/>
      <c r="AH36" s="304"/>
      <c r="AI36" s="323" t="s">
        <v>2898</v>
      </c>
      <c r="AJ36" s="302"/>
    </row>
    <row r="37" spans="1:36">
      <c r="A37" s="291" t="s">
        <v>1043</v>
      </c>
      <c r="B37" s="305">
        <f t="shared" si="69"/>
        <v>340.41</v>
      </c>
      <c r="C37" s="293">
        <f t="shared" ref="C37:C38" si="70">SUM(B37/E37)</f>
        <v>4.2551250000000005</v>
      </c>
      <c r="D37" s="294">
        <f t="shared" si="0"/>
        <v>4.2551250000000005</v>
      </c>
      <c r="E37" s="295">
        <v>80</v>
      </c>
      <c r="F37" s="295">
        <v>254.46</v>
      </c>
      <c r="G37" s="297">
        <f t="shared" si="1"/>
        <v>0.74751035515995412</v>
      </c>
      <c r="H37" s="296">
        <f t="shared" si="2"/>
        <v>332.3</v>
      </c>
      <c r="I37" s="298">
        <f t="shared" si="65"/>
        <v>0.97617578802032845</v>
      </c>
      <c r="J37" s="315">
        <f>SUM(AB37:AC37)</f>
        <v>340410000</v>
      </c>
      <c r="K37" s="299">
        <v>2011</v>
      </c>
      <c r="L37" s="300" t="s">
        <v>18</v>
      </c>
      <c r="M37" s="316"/>
      <c r="N37" s="316"/>
      <c r="O37" s="316"/>
      <c r="P37" s="316">
        <v>35</v>
      </c>
      <c r="Q37" s="302">
        <v>44</v>
      </c>
      <c r="R37" s="321">
        <f t="shared" si="66"/>
        <v>39.5</v>
      </c>
      <c r="S37" s="302">
        <v>58</v>
      </c>
      <c r="T37" s="299">
        <v>56</v>
      </c>
      <c r="U37" s="292">
        <f t="shared" si="5"/>
        <v>2</v>
      </c>
      <c r="V37" s="299">
        <f t="shared" si="67"/>
        <v>57</v>
      </c>
      <c r="W37" s="321">
        <f t="shared" si="7"/>
        <v>-17.5</v>
      </c>
      <c r="X37" s="304" t="s">
        <v>1550</v>
      </c>
      <c r="Y37" s="304" t="s">
        <v>1550</v>
      </c>
      <c r="Z37" s="304" t="s">
        <v>1557</v>
      </c>
      <c r="AA37" s="295">
        <v>85.95</v>
      </c>
      <c r="AB37" s="292">
        <f>AA37*1000000</f>
        <v>85950000</v>
      </c>
      <c r="AC37" s="292">
        <f>F37*1000000</f>
        <v>254460000</v>
      </c>
      <c r="AD37" s="295">
        <v>332.3</v>
      </c>
      <c r="AE37" s="305">
        <f>SUM(AD37*1000000)</f>
        <v>332300000</v>
      </c>
      <c r="AF37" s="306">
        <f t="shared" si="68"/>
        <v>1.0743750000000001</v>
      </c>
      <c r="AG37" s="304"/>
      <c r="AH37" s="304"/>
      <c r="AI37" s="323" t="s">
        <v>2384</v>
      </c>
      <c r="AJ37" s="302"/>
    </row>
    <row r="38" spans="1:36">
      <c r="A38" s="308" t="s">
        <v>249</v>
      </c>
      <c r="B38" s="292">
        <f t="shared" si="69"/>
        <v>340.48765200000003</v>
      </c>
      <c r="C38" s="293">
        <f t="shared" si="70"/>
        <v>4.0057370823529412</v>
      </c>
      <c r="D38" s="294">
        <f t="shared" si="0"/>
        <v>4.0057370823529412</v>
      </c>
      <c r="E38" s="295">
        <v>85</v>
      </c>
      <c r="F38" s="296">
        <f t="shared" ref="F38:F39" si="71">AC38/1000000</f>
        <v>127.80726199999999</v>
      </c>
      <c r="G38" s="297">
        <f t="shared" si="1"/>
        <v>0.37536533630300339</v>
      </c>
      <c r="H38" s="296">
        <f t="shared" si="2"/>
        <v>212.68039000000002</v>
      </c>
      <c r="I38" s="298">
        <f t="shared" si="65"/>
        <v>0.62463466369699661</v>
      </c>
      <c r="J38" s="292">
        <v>340487652</v>
      </c>
      <c r="K38" s="299">
        <v>2007</v>
      </c>
      <c r="L38" s="300" t="s">
        <v>16</v>
      </c>
      <c r="M38" s="301"/>
      <c r="N38" s="301"/>
      <c r="O38" s="301"/>
      <c r="P38" s="301">
        <v>93</v>
      </c>
      <c r="Q38" s="317">
        <v>75</v>
      </c>
      <c r="R38" s="301">
        <f t="shared" si="66"/>
        <v>84</v>
      </c>
      <c r="S38" s="317">
        <v>80</v>
      </c>
      <c r="T38" s="317">
        <v>83</v>
      </c>
      <c r="U38" s="299">
        <f t="shared" si="5"/>
        <v>-3</v>
      </c>
      <c r="V38" s="299">
        <f t="shared" si="67"/>
        <v>81.5</v>
      </c>
      <c r="W38" s="301">
        <f t="shared" si="7"/>
        <v>2.5</v>
      </c>
      <c r="X38" s="318" t="s">
        <v>2011</v>
      </c>
      <c r="Y38" s="318" t="s">
        <v>2477</v>
      </c>
      <c r="Z38" s="304" t="s">
        <v>1547</v>
      </c>
      <c r="AA38" s="296">
        <v>34.440317</v>
      </c>
      <c r="AB38" s="309">
        <v>34440317</v>
      </c>
      <c r="AC38" s="292">
        <v>127807262</v>
      </c>
      <c r="AD38" s="296">
        <f t="shared" ref="AD38:AD39" si="72">AE38/1000000</f>
        <v>212.68038999999999</v>
      </c>
      <c r="AE38" s="292">
        <v>212680390</v>
      </c>
      <c r="AF38" s="306">
        <f t="shared" si="68"/>
        <v>0.40518019999999999</v>
      </c>
      <c r="AG38" s="318"/>
      <c r="AH38" s="304"/>
      <c r="AI38" s="307" t="s">
        <v>2478</v>
      </c>
      <c r="AJ38" s="304"/>
    </row>
    <row r="39" spans="1:36">
      <c r="A39" s="333" t="s">
        <v>1125</v>
      </c>
      <c r="B39" s="305">
        <f t="shared" si="69"/>
        <v>340.75063999999998</v>
      </c>
      <c r="C39" s="335">
        <f>SUM(J39/(E39*1000000))</f>
        <v>10.022077647058824</v>
      </c>
      <c r="D39" s="294">
        <f t="shared" si="0"/>
        <v>10.022077647058824</v>
      </c>
      <c r="E39" s="296">
        <v>34</v>
      </c>
      <c r="F39" s="296">
        <f t="shared" si="71"/>
        <v>102.427862</v>
      </c>
      <c r="G39" s="297">
        <f t="shared" si="1"/>
        <v>0.30059477511179439</v>
      </c>
      <c r="H39" s="296">
        <f t="shared" si="2"/>
        <v>238.322778</v>
      </c>
      <c r="I39" s="298">
        <f t="shared" si="65"/>
        <v>0.69940522488820567</v>
      </c>
      <c r="J39" s="309">
        <v>340750640</v>
      </c>
      <c r="K39" s="317">
        <v>2014</v>
      </c>
      <c r="L39" s="300" t="s">
        <v>18</v>
      </c>
      <c r="M39" s="334"/>
      <c r="N39" s="334"/>
      <c r="O39" s="334"/>
      <c r="P39" s="334">
        <v>63</v>
      </c>
      <c r="Q39" s="317">
        <v>56</v>
      </c>
      <c r="R39" s="336">
        <f t="shared" si="66"/>
        <v>59.5</v>
      </c>
      <c r="S39" s="317">
        <v>68</v>
      </c>
      <c r="T39" s="317">
        <v>67</v>
      </c>
      <c r="U39" s="337">
        <f t="shared" si="5"/>
        <v>1</v>
      </c>
      <c r="V39" s="337">
        <f t="shared" si="67"/>
        <v>67.5</v>
      </c>
      <c r="W39" s="337">
        <f t="shared" si="7"/>
        <v>-8</v>
      </c>
      <c r="X39" s="318" t="s">
        <v>1609</v>
      </c>
      <c r="Y39" s="318" t="s">
        <v>1779</v>
      </c>
      <c r="Z39" s="318" t="s">
        <v>1541</v>
      </c>
      <c r="AA39" s="296">
        <f>AB39/1000000</f>
        <v>32.512804000000003</v>
      </c>
      <c r="AB39" s="309">
        <v>32512804</v>
      </c>
      <c r="AC39" s="309">
        <v>102427862</v>
      </c>
      <c r="AD39" s="295">
        <f t="shared" si="72"/>
        <v>238.322778</v>
      </c>
      <c r="AE39" s="305">
        <v>238322778</v>
      </c>
      <c r="AF39" s="306">
        <f t="shared" si="68"/>
        <v>0.9562589411764707</v>
      </c>
      <c r="AG39" s="318"/>
      <c r="AH39" s="304"/>
      <c r="AI39" s="323" t="s">
        <v>1780</v>
      </c>
      <c r="AJ39" s="302"/>
    </row>
    <row r="40" spans="1:36">
      <c r="A40" s="291" t="s">
        <v>1303</v>
      </c>
      <c r="B40" s="292">
        <v>341.43</v>
      </c>
      <c r="C40" s="293">
        <f t="shared" ref="C40:C41" si="73">SUM(B40/E40)</f>
        <v>4.5524000000000004</v>
      </c>
      <c r="D40" s="294">
        <f t="shared" si="0"/>
        <v>4.5524000000000004</v>
      </c>
      <c r="E40" s="295">
        <v>75</v>
      </c>
      <c r="F40" s="295">
        <v>134.51</v>
      </c>
      <c r="G40" s="297">
        <f t="shared" si="1"/>
        <v>0.39396069472512663</v>
      </c>
      <c r="H40" s="296">
        <f t="shared" si="2"/>
        <v>206.92000000000002</v>
      </c>
      <c r="I40" s="298">
        <f t="shared" si="65"/>
        <v>0.60603930527487337</v>
      </c>
      <c r="J40" s="292">
        <f>B40*1000000</f>
        <v>341430000</v>
      </c>
      <c r="K40" s="299">
        <v>2008</v>
      </c>
      <c r="L40" s="300" t="s">
        <v>16</v>
      </c>
      <c r="M40" s="301"/>
      <c r="N40" s="301"/>
      <c r="O40" s="301"/>
      <c r="P40" s="301">
        <v>73</v>
      </c>
      <c r="Q40" s="299">
        <v>64</v>
      </c>
      <c r="R40" s="301">
        <f t="shared" si="66"/>
        <v>68.5</v>
      </c>
      <c r="S40" s="299">
        <v>72</v>
      </c>
      <c r="T40" s="299">
        <v>66</v>
      </c>
      <c r="U40" s="299">
        <f t="shared" si="5"/>
        <v>6</v>
      </c>
      <c r="V40" s="299">
        <f t="shared" si="67"/>
        <v>69</v>
      </c>
      <c r="W40" s="301">
        <f t="shared" si="7"/>
        <v>-0.5</v>
      </c>
      <c r="X40" s="304" t="s">
        <v>1609</v>
      </c>
      <c r="Y40" s="304" t="s">
        <v>1815</v>
      </c>
      <c r="Z40" s="304" t="s">
        <v>1541</v>
      </c>
      <c r="AA40" s="294">
        <v>50.93</v>
      </c>
      <c r="AB40" s="292">
        <f>AA40*1000000</f>
        <v>50930000</v>
      </c>
      <c r="AC40" s="292">
        <f>F40*1000000</f>
        <v>134510000</v>
      </c>
      <c r="AD40" s="295">
        <v>206.92</v>
      </c>
      <c r="AE40" s="305">
        <f>SUM(AD40*1000000)</f>
        <v>206920000</v>
      </c>
      <c r="AF40" s="306">
        <f t="shared" si="68"/>
        <v>0.67906666666666671</v>
      </c>
      <c r="AG40" s="304"/>
      <c r="AH40" s="304"/>
      <c r="AI40" s="323" t="s">
        <v>2313</v>
      </c>
      <c r="AJ40" s="302"/>
    </row>
    <row r="41" spans="1:36">
      <c r="A41" s="352" t="s">
        <v>901</v>
      </c>
      <c r="B41" s="315">
        <f t="shared" ref="B41:B52" si="74">J41/1000000</f>
        <v>342.89801199999999</v>
      </c>
      <c r="C41" s="326">
        <f t="shared" si="73"/>
        <v>1.8535027675675675</v>
      </c>
      <c r="D41" s="294">
        <f t="shared" si="0"/>
        <v>1.8535027675675675</v>
      </c>
      <c r="E41" s="295">
        <v>185</v>
      </c>
      <c r="F41" s="296">
        <f t="shared" ref="F41:F52" si="75">AC41/1000000</f>
        <v>158.84834000000001</v>
      </c>
      <c r="G41" s="297">
        <f t="shared" si="1"/>
        <v>0.46325243787065179</v>
      </c>
      <c r="H41" s="296">
        <f t="shared" si="2"/>
        <v>184.04967200000002</v>
      </c>
      <c r="I41" s="298">
        <f>AE41/J41</f>
        <v>0.53674756212934827</v>
      </c>
      <c r="J41" s="315">
        <f>AE41+AC41</f>
        <v>342898012</v>
      </c>
      <c r="K41" s="311">
        <v>2016</v>
      </c>
      <c r="L41" s="300" t="s">
        <v>18</v>
      </c>
      <c r="M41" s="345"/>
      <c r="N41" s="345"/>
      <c r="O41" s="345"/>
      <c r="P41" s="345">
        <v>84</v>
      </c>
      <c r="Q41" s="311">
        <v>68</v>
      </c>
      <c r="R41" s="346">
        <f t="shared" ref="R41:R42" si="76">(P41+Q41)/2</f>
        <v>76</v>
      </c>
      <c r="S41" s="311">
        <v>81</v>
      </c>
      <c r="T41" s="311">
        <v>68</v>
      </c>
      <c r="U41" s="305">
        <f t="shared" si="5"/>
        <v>13</v>
      </c>
      <c r="V41" s="311">
        <f t="shared" ref="V41:V42" si="77">(S41+T41)/2</f>
        <v>74.5</v>
      </c>
      <c r="W41" s="347">
        <f t="shared" si="7"/>
        <v>1.5</v>
      </c>
      <c r="X41" s="348" t="s">
        <v>1608</v>
      </c>
      <c r="Y41" s="348" t="s">
        <v>1608</v>
      </c>
      <c r="Z41" s="319" t="s">
        <v>1557</v>
      </c>
      <c r="AA41" s="295">
        <f t="shared" ref="AA41:AA52" si="78">AB41/1000000</f>
        <v>59.253211</v>
      </c>
      <c r="AB41" s="305">
        <v>59253211</v>
      </c>
      <c r="AC41" s="305">
        <v>158848340</v>
      </c>
      <c r="AD41" s="295">
        <f t="shared" ref="AD41:AD52" si="79">AE41/1000000</f>
        <v>184.04967199999999</v>
      </c>
      <c r="AE41" s="315">
        <v>184049672</v>
      </c>
      <c r="AF41" s="298">
        <f>AB41/(E41*1000000)</f>
        <v>0.32028762702702701</v>
      </c>
      <c r="AG41" s="304"/>
      <c r="AH41" s="304"/>
      <c r="AI41" s="307" t="s">
        <v>3672</v>
      </c>
      <c r="AJ41" s="304"/>
    </row>
    <row r="42" spans="1:36">
      <c r="A42" s="344" t="s">
        <v>2463</v>
      </c>
      <c r="B42" s="305">
        <f t="shared" si="74"/>
        <v>346.14765799999998</v>
      </c>
      <c r="C42" s="335">
        <f>SUM(J42/(E42*1000000))</f>
        <v>4.0723253882352939</v>
      </c>
      <c r="D42" s="294">
        <f t="shared" si="0"/>
        <v>4.0723253882352939</v>
      </c>
      <c r="E42" s="296">
        <v>85</v>
      </c>
      <c r="F42" s="331">
        <f t="shared" si="75"/>
        <v>44.898412999999998</v>
      </c>
      <c r="G42" s="297">
        <f t="shared" si="1"/>
        <v>0.12970884523505863</v>
      </c>
      <c r="H42" s="296">
        <f t="shared" si="2"/>
        <v>301.24924499999997</v>
      </c>
      <c r="I42" s="362">
        <f t="shared" ref="I42:I44" si="80">(AE42/J42)</f>
        <v>0.87029115476494134</v>
      </c>
      <c r="J42" s="305">
        <v>346147658</v>
      </c>
      <c r="K42" s="311">
        <v>2017</v>
      </c>
      <c r="L42" s="300" t="s">
        <v>18</v>
      </c>
      <c r="M42" s="345"/>
      <c r="N42" s="345"/>
      <c r="O42" s="345"/>
      <c r="P42" s="345">
        <v>45</v>
      </c>
      <c r="Q42" s="311">
        <v>42</v>
      </c>
      <c r="R42" s="305">
        <f t="shared" si="76"/>
        <v>43.5</v>
      </c>
      <c r="S42" s="311">
        <v>38</v>
      </c>
      <c r="T42" s="311">
        <v>48</v>
      </c>
      <c r="U42" s="317">
        <f t="shared" si="5"/>
        <v>-10</v>
      </c>
      <c r="V42" s="317">
        <f t="shared" si="77"/>
        <v>43</v>
      </c>
      <c r="W42" s="309">
        <f t="shared" si="7"/>
        <v>0.5</v>
      </c>
      <c r="X42" s="318" t="s">
        <v>1609</v>
      </c>
      <c r="Y42" s="318" t="s">
        <v>2061</v>
      </c>
      <c r="Z42" s="363" t="s">
        <v>1557</v>
      </c>
      <c r="AA42" s="331">
        <f t="shared" si="78"/>
        <v>20.130141999999999</v>
      </c>
      <c r="AB42" s="305">
        <v>20130142</v>
      </c>
      <c r="AC42" s="305">
        <v>44898413</v>
      </c>
      <c r="AD42" s="331">
        <f t="shared" si="79"/>
        <v>301.24924499999997</v>
      </c>
      <c r="AE42" s="309">
        <f>J42-AC42</f>
        <v>301249245</v>
      </c>
      <c r="AF42" s="362">
        <f t="shared" ref="AF42:AF44" si="81">SUM(AA42/E42)</f>
        <v>0.23682519999999999</v>
      </c>
      <c r="AG42" s="318"/>
      <c r="AH42" s="318"/>
      <c r="AI42" s="364" t="s">
        <v>2464</v>
      </c>
      <c r="AJ42" s="318"/>
    </row>
    <row r="43" spans="1:36">
      <c r="A43" s="314" t="s">
        <v>1186</v>
      </c>
      <c r="B43" s="315">
        <f t="shared" si="74"/>
        <v>347.54536000000002</v>
      </c>
      <c r="C43" s="293">
        <f>SUM(B43/E43)</f>
        <v>3.3099558095238097</v>
      </c>
      <c r="D43" s="294">
        <f t="shared" si="0"/>
        <v>3.3099558095238097</v>
      </c>
      <c r="E43" s="295">
        <v>105</v>
      </c>
      <c r="F43" s="295">
        <f t="shared" si="75"/>
        <v>71.017784000000006</v>
      </c>
      <c r="G43" s="297">
        <f t="shared" si="1"/>
        <v>0.20434105061854374</v>
      </c>
      <c r="H43" s="296">
        <f t="shared" si="2"/>
        <v>276.52757600000001</v>
      </c>
      <c r="I43" s="298">
        <f t="shared" si="80"/>
        <v>0.79565894938145632</v>
      </c>
      <c r="J43" s="315">
        <v>347545360</v>
      </c>
      <c r="K43" s="302">
        <v>2013</v>
      </c>
      <c r="L43" s="300" t="s">
        <v>18</v>
      </c>
      <c r="M43" s="316"/>
      <c r="N43" s="316"/>
      <c r="O43" s="316"/>
      <c r="P43" s="316">
        <v>14</v>
      </c>
      <c r="Q43" s="302">
        <v>34</v>
      </c>
      <c r="R43" s="327">
        <f t="shared" ref="R43:R44" si="82">AVERAGE(P43:Q43)</f>
        <v>24</v>
      </c>
      <c r="S43" s="302">
        <v>57</v>
      </c>
      <c r="T43" s="302">
        <v>35</v>
      </c>
      <c r="U43" s="328">
        <f t="shared" si="5"/>
        <v>22</v>
      </c>
      <c r="V43" s="328">
        <f t="shared" ref="V43:V44" si="83">AVERAGE(S43:T43)</f>
        <v>46</v>
      </c>
      <c r="W43" s="328">
        <f t="shared" si="7"/>
        <v>-22</v>
      </c>
      <c r="X43" s="313" t="s">
        <v>2480</v>
      </c>
      <c r="Y43" s="313" t="s">
        <v>2766</v>
      </c>
      <c r="Z43" s="313" t="s">
        <v>1557</v>
      </c>
      <c r="AA43" s="295">
        <f t="shared" si="78"/>
        <v>17.548389</v>
      </c>
      <c r="AB43" s="315">
        <v>17548389</v>
      </c>
      <c r="AC43" s="315">
        <v>71017784</v>
      </c>
      <c r="AD43" s="295">
        <f t="shared" si="79"/>
        <v>276.52757600000001</v>
      </c>
      <c r="AE43" s="315">
        <v>276527576</v>
      </c>
      <c r="AF43" s="306">
        <f t="shared" si="81"/>
        <v>0.16712751428571429</v>
      </c>
      <c r="AG43" s="304"/>
      <c r="AH43" s="304"/>
      <c r="AI43" s="323" t="str">
        <f>HYPERLINK("http://www.amazon.com/gp/product/B00FPTW1A8/?tag=titb-20","http://www.amazon.com/gp/product/B00FPTW1A8/?tag=titb-20")</f>
        <v>http://www.amazon.com/gp/product/B00FPTW1A8/?tag=titb-20</v>
      </c>
      <c r="AJ43" s="302"/>
    </row>
    <row r="44" spans="1:36">
      <c r="A44" s="291" t="s">
        <v>2231</v>
      </c>
      <c r="B44" s="292">
        <f t="shared" si="74"/>
        <v>348.84031599999997</v>
      </c>
      <c r="C44" s="293">
        <f>SUM((J44/1000000)/E44)</f>
        <v>4.9834330857142852</v>
      </c>
      <c r="D44" s="294">
        <f t="shared" si="0"/>
        <v>4.9834330857142852</v>
      </c>
      <c r="E44" s="295">
        <v>70</v>
      </c>
      <c r="F44" s="295">
        <f t="shared" si="75"/>
        <v>214.03049999999999</v>
      </c>
      <c r="G44" s="297">
        <f t="shared" si="1"/>
        <v>0.61354863581765595</v>
      </c>
      <c r="H44" s="296">
        <f t="shared" si="2"/>
        <v>134.80981599999998</v>
      </c>
      <c r="I44" s="298">
        <f t="shared" si="80"/>
        <v>0.3864513641823441</v>
      </c>
      <c r="J44" s="292">
        <v>348840316</v>
      </c>
      <c r="K44" s="317">
        <v>2012</v>
      </c>
      <c r="L44" s="300" t="s">
        <v>18</v>
      </c>
      <c r="M44" s="301"/>
      <c r="N44" s="301"/>
      <c r="O44" s="301"/>
      <c r="P44" s="301">
        <v>54</v>
      </c>
      <c r="Q44" s="299">
        <v>46</v>
      </c>
      <c r="R44" s="321">
        <f t="shared" si="82"/>
        <v>50</v>
      </c>
      <c r="S44" s="299">
        <v>64</v>
      </c>
      <c r="T44" s="299">
        <v>65</v>
      </c>
      <c r="U44" s="312">
        <f t="shared" si="5"/>
        <v>-1</v>
      </c>
      <c r="V44" s="312">
        <f t="shared" si="83"/>
        <v>64.5</v>
      </c>
      <c r="W44" s="312">
        <f t="shared" si="7"/>
        <v>-14.5</v>
      </c>
      <c r="X44" s="304" t="s">
        <v>1601</v>
      </c>
      <c r="Y44" s="304" t="s">
        <v>2113</v>
      </c>
      <c r="Z44" s="318" t="s">
        <v>1541</v>
      </c>
      <c r="AA44" s="294">
        <f t="shared" si="78"/>
        <v>70.217070000000007</v>
      </c>
      <c r="AB44" s="292">
        <v>70217070</v>
      </c>
      <c r="AC44" s="292">
        <v>214030500</v>
      </c>
      <c r="AD44" s="295">
        <f t="shared" si="79"/>
        <v>134.80981600000001</v>
      </c>
      <c r="AE44" s="315">
        <v>134809816</v>
      </c>
      <c r="AF44" s="306">
        <f t="shared" si="81"/>
        <v>1.003101</v>
      </c>
      <c r="AG44" s="304"/>
      <c r="AH44" s="304"/>
      <c r="AI44" s="323" t="s">
        <v>2232</v>
      </c>
      <c r="AJ44" s="302"/>
    </row>
    <row r="45" spans="1:36">
      <c r="A45" s="344" t="s">
        <v>958</v>
      </c>
      <c r="B45" s="315">
        <f t="shared" si="74"/>
        <v>349.71930500000002</v>
      </c>
      <c r="C45" s="326">
        <f>SUM(B45/E45)</f>
        <v>4.7906754109589045</v>
      </c>
      <c r="D45" s="294">
        <f t="shared" si="0"/>
        <v>4.7906754109589045</v>
      </c>
      <c r="E45" s="295">
        <v>73</v>
      </c>
      <c r="F45" s="296">
        <f t="shared" si="75"/>
        <v>107.509366</v>
      </c>
      <c r="G45" s="297">
        <f t="shared" si="1"/>
        <v>0.30741616051192827</v>
      </c>
      <c r="H45" s="296">
        <f t="shared" si="2"/>
        <v>242.20993899999999</v>
      </c>
      <c r="I45" s="298">
        <f>AE45/J45</f>
        <v>0.69258383948807167</v>
      </c>
      <c r="J45" s="315">
        <f>AE45+AC45</f>
        <v>349719305</v>
      </c>
      <c r="K45" s="311">
        <v>2016</v>
      </c>
      <c r="L45" s="300" t="s">
        <v>18</v>
      </c>
      <c r="M45" s="345"/>
      <c r="N45" s="345"/>
      <c r="O45" s="345"/>
      <c r="P45" s="345">
        <v>43</v>
      </c>
      <c r="Q45" s="311">
        <v>43</v>
      </c>
      <c r="R45" s="346">
        <f t="shared" ref="R45:R46" si="84">(P45+Q45)/2</f>
        <v>43</v>
      </c>
      <c r="S45" s="311">
        <v>48</v>
      </c>
      <c r="T45" s="311">
        <v>64</v>
      </c>
      <c r="U45" s="305">
        <f t="shared" si="5"/>
        <v>-16</v>
      </c>
      <c r="V45" s="311">
        <f t="shared" ref="V45:V46" si="85">(S45+T45)/2</f>
        <v>56</v>
      </c>
      <c r="W45" s="347">
        <f t="shared" si="7"/>
        <v>-13</v>
      </c>
      <c r="X45" s="348" t="s">
        <v>1608</v>
      </c>
      <c r="Y45" s="348" t="s">
        <v>1608</v>
      </c>
      <c r="Z45" s="319" t="s">
        <v>1541</v>
      </c>
      <c r="AA45" s="295">
        <f t="shared" si="78"/>
        <v>38.155177000000002</v>
      </c>
      <c r="AB45" s="305">
        <v>38155177</v>
      </c>
      <c r="AC45" s="305">
        <v>107509366</v>
      </c>
      <c r="AD45" s="295">
        <f t="shared" si="79"/>
        <v>242.20993899999999</v>
      </c>
      <c r="AE45" s="315">
        <v>242209939</v>
      </c>
      <c r="AF45" s="298">
        <f>AB45/(E45*1000000)</f>
        <v>0.52267365753424655</v>
      </c>
      <c r="AG45" s="304"/>
      <c r="AH45" s="304"/>
      <c r="AI45" s="307" t="s">
        <v>2271</v>
      </c>
      <c r="AJ45" s="304"/>
    </row>
    <row r="46" spans="1:36">
      <c r="A46" s="370" t="s">
        <v>2291</v>
      </c>
      <c r="B46" s="373">
        <f t="shared" si="74"/>
        <v>350.572002</v>
      </c>
      <c r="C46" s="335">
        <f>SUM(J46/(E46*1000000))</f>
        <v>4.6742933600000001</v>
      </c>
      <c r="D46" s="294">
        <f t="shared" si="0"/>
        <v>4.6742933600000001</v>
      </c>
      <c r="E46" s="295">
        <v>75</v>
      </c>
      <c r="F46" s="295">
        <f t="shared" si="75"/>
        <v>115.620025</v>
      </c>
      <c r="G46" s="297">
        <f t="shared" si="1"/>
        <v>0.32980393283089388</v>
      </c>
      <c r="H46" s="296">
        <f t="shared" si="2"/>
        <v>234.951977</v>
      </c>
      <c r="I46" s="362">
        <f t="shared" ref="I46:I50" si="86">(AE46/J46)</f>
        <v>0.67019606716910607</v>
      </c>
      <c r="J46" s="305">
        <v>350572002</v>
      </c>
      <c r="K46" s="299">
        <v>2018</v>
      </c>
      <c r="L46" s="300" t="s">
        <v>18</v>
      </c>
      <c r="M46" s="345"/>
      <c r="N46" s="345"/>
      <c r="O46" s="345"/>
      <c r="P46" s="345">
        <v>80</v>
      </c>
      <c r="Q46" s="299">
        <v>60</v>
      </c>
      <c r="R46" s="305">
        <f t="shared" si="84"/>
        <v>70</v>
      </c>
      <c r="S46" s="299">
        <v>74</v>
      </c>
      <c r="T46" s="305">
        <v>68</v>
      </c>
      <c r="U46" s="309">
        <f t="shared" si="5"/>
        <v>6</v>
      </c>
      <c r="V46" s="317">
        <f t="shared" si="85"/>
        <v>71</v>
      </c>
      <c r="W46" s="309">
        <f t="shared" si="7"/>
        <v>-1</v>
      </c>
      <c r="X46" s="348" t="s">
        <v>2292</v>
      </c>
      <c r="Y46" s="348" t="s">
        <v>2292</v>
      </c>
      <c r="Z46" s="319" t="s">
        <v>1557</v>
      </c>
      <c r="AA46" s="295">
        <f t="shared" si="78"/>
        <v>34.952179999999998</v>
      </c>
      <c r="AB46" s="305">
        <v>34952180</v>
      </c>
      <c r="AC46" s="305">
        <v>115620025</v>
      </c>
      <c r="AD46" s="295">
        <f t="shared" si="79"/>
        <v>234.951977</v>
      </c>
      <c r="AE46" s="315">
        <f>J46-AC46</f>
        <v>234951977</v>
      </c>
      <c r="AF46" s="362">
        <f t="shared" ref="AF46:AF49" si="87">SUM(AA46/E46)</f>
        <v>0.46602906666666666</v>
      </c>
      <c r="AG46" s="304"/>
      <c r="AH46" s="304"/>
      <c r="AI46" s="307" t="s">
        <v>2293</v>
      </c>
      <c r="AJ46" s="304"/>
    </row>
    <row r="47" spans="1:36">
      <c r="A47" s="314" t="s">
        <v>1031</v>
      </c>
      <c r="B47" s="315">
        <f t="shared" si="74"/>
        <v>351.04041899999999</v>
      </c>
      <c r="C47" s="293">
        <f>SUM(B47/E47)</f>
        <v>3.3432420857142855</v>
      </c>
      <c r="D47" s="294">
        <f t="shared" si="0"/>
        <v>3.3432420857142855</v>
      </c>
      <c r="E47" s="295">
        <v>105</v>
      </c>
      <c r="F47" s="295">
        <f t="shared" si="75"/>
        <v>144.840419</v>
      </c>
      <c r="G47" s="297">
        <f t="shared" si="1"/>
        <v>0.41260325353018679</v>
      </c>
      <c r="H47" s="296">
        <f t="shared" si="2"/>
        <v>206.2</v>
      </c>
      <c r="I47" s="298">
        <f t="shared" si="86"/>
        <v>0.58739674646981321</v>
      </c>
      <c r="J47" s="315">
        <v>351040419</v>
      </c>
      <c r="K47" s="302">
        <v>2013</v>
      </c>
      <c r="L47" s="300" t="s">
        <v>18</v>
      </c>
      <c r="M47" s="316"/>
      <c r="N47" s="316"/>
      <c r="O47" s="316"/>
      <c r="P47" s="316">
        <v>48</v>
      </c>
      <c r="Q47" s="302">
        <v>55</v>
      </c>
      <c r="R47" s="327">
        <f>AVERAGE(P47:Q47)</f>
        <v>51.5</v>
      </c>
      <c r="S47" s="302">
        <v>68</v>
      </c>
      <c r="T47" s="302">
        <v>72</v>
      </c>
      <c r="U47" s="328">
        <f t="shared" si="5"/>
        <v>-4</v>
      </c>
      <c r="V47" s="328">
        <f>AVERAGE(S47:T47)</f>
        <v>70</v>
      </c>
      <c r="W47" s="328">
        <f t="shared" si="7"/>
        <v>-18.5</v>
      </c>
      <c r="X47" s="313" t="s">
        <v>1554</v>
      </c>
      <c r="Y47" s="313" t="s">
        <v>1826</v>
      </c>
      <c r="Z47" s="313" t="s">
        <v>1541</v>
      </c>
      <c r="AA47" s="295">
        <f t="shared" si="78"/>
        <v>50.085185000000003</v>
      </c>
      <c r="AB47" s="315">
        <v>50085185</v>
      </c>
      <c r="AC47" s="315">
        <v>144840419</v>
      </c>
      <c r="AD47" s="295">
        <f t="shared" si="79"/>
        <v>206.2</v>
      </c>
      <c r="AE47" s="315">
        <v>206200000</v>
      </c>
      <c r="AF47" s="306">
        <f t="shared" si="87"/>
        <v>0.47700176190476196</v>
      </c>
      <c r="AG47" s="304"/>
      <c r="AH47" s="304"/>
      <c r="AI47" s="323" t="s">
        <v>2739</v>
      </c>
      <c r="AJ47" s="302"/>
    </row>
    <row r="48" spans="1:36">
      <c r="A48" s="370" t="s">
        <v>707</v>
      </c>
      <c r="B48" s="315">
        <f t="shared" si="74"/>
        <v>351.21819099999999</v>
      </c>
      <c r="C48" s="335">
        <f>SUM(J48/(E48*1000000))</f>
        <v>7.0243638199999996</v>
      </c>
      <c r="D48" s="294">
        <f t="shared" si="0"/>
        <v>7.0243638199999996</v>
      </c>
      <c r="E48" s="295">
        <v>50</v>
      </c>
      <c r="F48" s="295">
        <f t="shared" si="75"/>
        <v>115.234093</v>
      </c>
      <c r="G48" s="297">
        <f t="shared" si="1"/>
        <v>0.3280983045664625</v>
      </c>
      <c r="H48" s="296">
        <f t="shared" si="2"/>
        <v>235.98409799999999</v>
      </c>
      <c r="I48" s="362">
        <f t="shared" si="86"/>
        <v>0.6719016954335375</v>
      </c>
      <c r="J48" s="305">
        <v>351218191</v>
      </c>
      <c r="K48" s="299">
        <v>2018</v>
      </c>
      <c r="L48" s="300" t="s">
        <v>18</v>
      </c>
      <c r="M48" s="345"/>
      <c r="N48" s="345"/>
      <c r="O48" s="345"/>
      <c r="P48" s="345">
        <v>64</v>
      </c>
      <c r="Q48" s="299">
        <v>51</v>
      </c>
      <c r="R48" s="305">
        <f>(P48+Q48)/2</f>
        <v>57.5</v>
      </c>
      <c r="S48" s="299">
        <v>58</v>
      </c>
      <c r="T48" s="305">
        <v>65</v>
      </c>
      <c r="U48" s="309">
        <f t="shared" si="5"/>
        <v>-7</v>
      </c>
      <c r="V48" s="317">
        <f>(S48+T48)/2</f>
        <v>61.5</v>
      </c>
      <c r="W48" s="309">
        <f t="shared" si="7"/>
        <v>-4</v>
      </c>
      <c r="X48" s="348" t="s">
        <v>1608</v>
      </c>
      <c r="Y48" s="348" t="s">
        <v>1608</v>
      </c>
      <c r="Z48" s="319" t="s">
        <v>1541</v>
      </c>
      <c r="AA48" s="295">
        <f t="shared" si="78"/>
        <v>25.010928</v>
      </c>
      <c r="AB48" s="305">
        <v>25010928</v>
      </c>
      <c r="AC48" s="305">
        <v>115234093</v>
      </c>
      <c r="AD48" s="295">
        <f t="shared" si="79"/>
        <v>235.98409799999999</v>
      </c>
      <c r="AE48" s="315">
        <f>J48-AC48</f>
        <v>235984098</v>
      </c>
      <c r="AF48" s="362">
        <f t="shared" si="87"/>
        <v>0.50021855999999998</v>
      </c>
      <c r="AG48" s="304"/>
      <c r="AH48" s="304"/>
      <c r="AI48" s="307" t="s">
        <v>1970</v>
      </c>
      <c r="AJ48" s="304"/>
    </row>
    <row r="49" spans="1:36">
      <c r="A49" s="325" t="s">
        <v>674</v>
      </c>
      <c r="B49" s="315">
        <f t="shared" si="74"/>
        <v>351.72398900000002</v>
      </c>
      <c r="C49" s="293">
        <f>SUM(B49/E49)</f>
        <v>4.6896531866666669</v>
      </c>
      <c r="D49" s="294">
        <f t="shared" si="0"/>
        <v>4.6896531866666669</v>
      </c>
      <c r="E49" s="295">
        <v>75</v>
      </c>
      <c r="F49" s="295">
        <f t="shared" si="75"/>
        <v>117.723989</v>
      </c>
      <c r="G49" s="297">
        <f t="shared" si="1"/>
        <v>0.33470560064642052</v>
      </c>
      <c r="H49" s="296">
        <f t="shared" si="2"/>
        <v>234</v>
      </c>
      <c r="I49" s="298">
        <f t="shared" si="86"/>
        <v>0.66529439935357948</v>
      </c>
      <c r="J49" s="315">
        <v>351723989</v>
      </c>
      <c r="K49" s="302">
        <v>2013</v>
      </c>
      <c r="L49" s="300" t="s">
        <v>18</v>
      </c>
      <c r="M49" s="316"/>
      <c r="N49" s="316"/>
      <c r="O49" s="316"/>
      <c r="P49" s="316">
        <v>50</v>
      </c>
      <c r="Q49" s="302">
        <v>50</v>
      </c>
      <c r="R49" s="327">
        <f>AVERAGE(P49:Q49)</f>
        <v>50</v>
      </c>
      <c r="S49" s="302">
        <v>71</v>
      </c>
      <c r="T49" s="302">
        <v>69</v>
      </c>
      <c r="U49" s="328">
        <f t="shared" si="5"/>
        <v>2</v>
      </c>
      <c r="V49" s="328">
        <f>AVERAGE(S49:T49)</f>
        <v>70</v>
      </c>
      <c r="W49" s="328">
        <f t="shared" si="7"/>
        <v>-20</v>
      </c>
      <c r="X49" s="313" t="s">
        <v>1534</v>
      </c>
      <c r="Y49" s="313" t="s">
        <v>2286</v>
      </c>
      <c r="Z49" s="313" t="s">
        <v>1547</v>
      </c>
      <c r="AA49" s="295">
        <f t="shared" si="78"/>
        <v>29.350389</v>
      </c>
      <c r="AB49" s="315">
        <v>29350389</v>
      </c>
      <c r="AC49" s="315">
        <v>117723989</v>
      </c>
      <c r="AD49" s="295">
        <f t="shared" si="79"/>
        <v>234</v>
      </c>
      <c r="AE49" s="315">
        <v>234000000</v>
      </c>
      <c r="AF49" s="306">
        <f t="shared" si="87"/>
        <v>0.39133852000000002</v>
      </c>
      <c r="AG49" s="304"/>
      <c r="AH49" s="304"/>
      <c r="AI49" s="323" t="s">
        <v>2287</v>
      </c>
      <c r="AJ49" s="302"/>
    </row>
    <row r="50" spans="1:36">
      <c r="A50" s="344" t="s">
        <v>1600</v>
      </c>
      <c r="B50" s="305">
        <f t="shared" si="74"/>
        <v>355.29827</v>
      </c>
      <c r="C50" s="365" t="s">
        <v>1537</v>
      </c>
      <c r="D50" s="294" t="e">
        <f t="shared" si="0"/>
        <v>#VALUE!</v>
      </c>
      <c r="E50" s="369" t="s">
        <v>1537</v>
      </c>
      <c r="F50" s="331">
        <f t="shared" si="75"/>
        <v>5.0172460000000001</v>
      </c>
      <c r="G50" s="297">
        <f t="shared" si="1"/>
        <v>1.4121222712398797E-2</v>
      </c>
      <c r="H50" s="296">
        <f t="shared" si="2"/>
        <v>350.281024</v>
      </c>
      <c r="I50" s="362">
        <f t="shared" si="86"/>
        <v>0.9858787772876012</v>
      </c>
      <c r="J50" s="305">
        <v>355298270</v>
      </c>
      <c r="K50" s="311">
        <v>2017</v>
      </c>
      <c r="L50" s="300" t="s">
        <v>18</v>
      </c>
      <c r="M50" s="345"/>
      <c r="N50" s="345"/>
      <c r="O50" s="345"/>
      <c r="P50" s="345">
        <v>97</v>
      </c>
      <c r="Q50" s="311">
        <v>79</v>
      </c>
      <c r="R50" s="305">
        <f t="shared" ref="R50:R51" si="88">(P50+Q50)/2</f>
        <v>88</v>
      </c>
      <c r="S50" s="311">
        <v>94</v>
      </c>
      <c r="T50" s="311">
        <v>90</v>
      </c>
      <c r="U50" s="317">
        <f t="shared" si="5"/>
        <v>4</v>
      </c>
      <c r="V50" s="317">
        <f t="shared" ref="V50:V51" si="89">(S50+T50)/2</f>
        <v>92</v>
      </c>
      <c r="W50" s="309">
        <f t="shared" si="7"/>
        <v>-4</v>
      </c>
      <c r="X50" s="318" t="s">
        <v>1601</v>
      </c>
      <c r="Y50" s="318" t="s">
        <v>1601</v>
      </c>
      <c r="Z50" s="319" t="s">
        <v>1541</v>
      </c>
      <c r="AA50" s="331">
        <f t="shared" si="78"/>
        <v>1.8137810000000001</v>
      </c>
      <c r="AB50" s="305">
        <v>1813781</v>
      </c>
      <c r="AC50" s="305">
        <v>5017246</v>
      </c>
      <c r="AD50" s="331">
        <f t="shared" si="79"/>
        <v>350.281024</v>
      </c>
      <c r="AE50" s="309">
        <f>J50-AC50</f>
        <v>350281024</v>
      </c>
      <c r="AF50" s="367" t="s">
        <v>1537</v>
      </c>
      <c r="AG50" s="318"/>
      <c r="AH50" s="318"/>
      <c r="AI50" s="364" t="s">
        <v>1602</v>
      </c>
      <c r="AJ50" s="318"/>
    </row>
    <row r="51" spans="1:36">
      <c r="A51" s="352" t="s">
        <v>1087</v>
      </c>
      <c r="B51" s="315">
        <f t="shared" si="74"/>
        <v>356.74306100000001</v>
      </c>
      <c r="C51" s="326">
        <f>SUM(B51/E51)</f>
        <v>1.9819058944444445</v>
      </c>
      <c r="D51" s="294">
        <f t="shared" si="0"/>
        <v>1.9819058944444445</v>
      </c>
      <c r="E51" s="295">
        <v>180</v>
      </c>
      <c r="F51" s="296">
        <f t="shared" si="75"/>
        <v>126.643061</v>
      </c>
      <c r="G51" s="297">
        <f t="shared" si="1"/>
        <v>0.35499796588895671</v>
      </c>
      <c r="H51" s="296">
        <f t="shared" si="2"/>
        <v>230.1</v>
      </c>
      <c r="I51" s="298">
        <f>AE51/J51</f>
        <v>0.64500203411104329</v>
      </c>
      <c r="J51" s="315">
        <f>AE51+AC51</f>
        <v>356743061</v>
      </c>
      <c r="K51" s="311">
        <v>2016</v>
      </c>
      <c r="L51" s="300" t="s">
        <v>18</v>
      </c>
      <c r="M51" s="345"/>
      <c r="N51" s="345"/>
      <c r="O51" s="345"/>
      <c r="P51" s="345">
        <v>35</v>
      </c>
      <c r="Q51" s="311">
        <v>44</v>
      </c>
      <c r="R51" s="346">
        <f t="shared" si="88"/>
        <v>39.5</v>
      </c>
      <c r="S51" s="311">
        <v>62</v>
      </c>
      <c r="T51" s="311">
        <v>62</v>
      </c>
      <c r="U51" s="305">
        <f t="shared" si="5"/>
        <v>0</v>
      </c>
      <c r="V51" s="311">
        <f t="shared" si="89"/>
        <v>62</v>
      </c>
      <c r="W51" s="347">
        <f t="shared" si="7"/>
        <v>-22.5</v>
      </c>
      <c r="X51" s="348" t="s">
        <v>1608</v>
      </c>
      <c r="Y51" s="348" t="s">
        <v>1608</v>
      </c>
      <c r="Z51" s="319" t="s">
        <v>1541</v>
      </c>
      <c r="AA51" s="295">
        <f t="shared" si="78"/>
        <v>38.527856</v>
      </c>
      <c r="AB51" s="305">
        <v>38527856</v>
      </c>
      <c r="AC51" s="305">
        <v>126643061</v>
      </c>
      <c r="AD51" s="295">
        <f t="shared" si="79"/>
        <v>230.1</v>
      </c>
      <c r="AE51" s="315">
        <v>230100000</v>
      </c>
      <c r="AF51" s="298">
        <f>AB51/(E51*1000000)</f>
        <v>0.21404364444444443</v>
      </c>
      <c r="AG51" s="304"/>
      <c r="AH51" s="304"/>
      <c r="AI51" s="307" t="s">
        <v>3593</v>
      </c>
      <c r="AJ51" s="304"/>
    </row>
    <row r="52" spans="1:36">
      <c r="A52" s="291" t="s">
        <v>366</v>
      </c>
      <c r="B52" s="292">
        <f t="shared" si="74"/>
        <v>358.37560300000001</v>
      </c>
      <c r="C52" s="293">
        <f>SUM((J52/1000000)/E52)</f>
        <v>4.2161835647058821</v>
      </c>
      <c r="D52" s="294">
        <f t="shared" si="0"/>
        <v>4.2161835647058821</v>
      </c>
      <c r="E52" s="295">
        <v>85</v>
      </c>
      <c r="F52" s="295">
        <f t="shared" si="75"/>
        <v>148.31304800000001</v>
      </c>
      <c r="G52" s="297">
        <f t="shared" si="1"/>
        <v>0.41384805985244483</v>
      </c>
      <c r="H52" s="296">
        <f t="shared" si="2"/>
        <v>210.06255500000003</v>
      </c>
      <c r="I52" s="298">
        <f t="shared" ref="I52:I72" si="90">(AE52/J52)</f>
        <v>0.58615194014755523</v>
      </c>
      <c r="J52" s="292">
        <v>358375603</v>
      </c>
      <c r="K52" s="317">
        <v>2012</v>
      </c>
      <c r="L52" s="300" t="s">
        <v>18</v>
      </c>
      <c r="M52" s="301"/>
      <c r="N52" s="301"/>
      <c r="O52" s="301"/>
      <c r="P52" s="301">
        <v>45</v>
      </c>
      <c r="Q52" s="299">
        <v>47</v>
      </c>
      <c r="R52" s="321">
        <f t="shared" ref="R52:R58" si="91">AVERAGE(P52:Q52)</f>
        <v>46</v>
      </c>
      <c r="S52" s="299">
        <v>72</v>
      </c>
      <c r="T52" s="299">
        <v>67</v>
      </c>
      <c r="U52" s="312">
        <f t="shared" si="5"/>
        <v>5</v>
      </c>
      <c r="V52" s="312">
        <f t="shared" ref="V52:V58" si="92">AVERAGE(S52:T52)</f>
        <v>69.5</v>
      </c>
      <c r="W52" s="312">
        <f t="shared" si="7"/>
        <v>-23.5</v>
      </c>
      <c r="X52" s="304" t="s">
        <v>1601</v>
      </c>
      <c r="Y52" s="304" t="s">
        <v>2113</v>
      </c>
      <c r="Z52" s="318" t="s">
        <v>1547</v>
      </c>
      <c r="AA52" s="294">
        <f t="shared" si="78"/>
        <v>42.522193999999999</v>
      </c>
      <c r="AB52" s="292">
        <v>42522194</v>
      </c>
      <c r="AC52" s="292">
        <v>148313048</v>
      </c>
      <c r="AD52" s="295">
        <f t="shared" si="79"/>
        <v>210.062555</v>
      </c>
      <c r="AE52" s="315">
        <v>210062555</v>
      </c>
      <c r="AF52" s="306">
        <f t="shared" ref="AF52:AF72" si="93">SUM(AA52/E52)</f>
        <v>0.50026110588235295</v>
      </c>
      <c r="AG52" s="304"/>
      <c r="AH52" s="304"/>
      <c r="AI52" s="323" t="s">
        <v>2408</v>
      </c>
      <c r="AJ52" s="302"/>
    </row>
    <row r="53" spans="1:36">
      <c r="A53" s="291" t="s">
        <v>1072</v>
      </c>
      <c r="B53" s="292">
        <f>SUM(F53+AD53)</f>
        <v>359.12</v>
      </c>
      <c r="C53" s="293">
        <f>SUM(B53/E53)</f>
        <v>8.9779999999999998</v>
      </c>
      <c r="D53" s="294">
        <f t="shared" si="0"/>
        <v>8.9779999999999998</v>
      </c>
      <c r="E53" s="295">
        <v>40</v>
      </c>
      <c r="F53" s="295">
        <v>176.59</v>
      </c>
      <c r="G53" s="297">
        <f t="shared" si="1"/>
        <v>0.49172978391623973</v>
      </c>
      <c r="H53" s="296">
        <f t="shared" si="2"/>
        <v>182.53</v>
      </c>
      <c r="I53" s="298">
        <f t="shared" si="90"/>
        <v>0.50827021608376033</v>
      </c>
      <c r="J53" s="292">
        <f>B53*1000000</f>
        <v>359120000</v>
      </c>
      <c r="K53" s="299">
        <v>2010</v>
      </c>
      <c r="L53" s="300" t="s">
        <v>18</v>
      </c>
      <c r="M53" s="301"/>
      <c r="N53" s="301"/>
      <c r="O53" s="301"/>
      <c r="P53" s="301">
        <v>66</v>
      </c>
      <c r="Q53" s="299">
        <v>61</v>
      </c>
      <c r="R53" s="301">
        <f t="shared" si="91"/>
        <v>63.5</v>
      </c>
      <c r="S53" s="299">
        <v>75</v>
      </c>
      <c r="T53" s="299">
        <v>68</v>
      </c>
      <c r="U53" s="299">
        <f t="shared" si="5"/>
        <v>7</v>
      </c>
      <c r="V53" s="299">
        <f t="shared" si="92"/>
        <v>71.5</v>
      </c>
      <c r="W53" s="301">
        <f t="shared" si="7"/>
        <v>-8</v>
      </c>
      <c r="X53" s="304" t="s">
        <v>1609</v>
      </c>
      <c r="Y53" s="304" t="s">
        <v>1821</v>
      </c>
      <c r="Z53" s="304" t="s">
        <v>1574</v>
      </c>
      <c r="AA53" s="294">
        <v>55.7</v>
      </c>
      <c r="AB53" s="292">
        <f>AA53*1000000</f>
        <v>55700000</v>
      </c>
      <c r="AC53" s="292">
        <f>F53*1000000</f>
        <v>176590000</v>
      </c>
      <c r="AD53" s="295">
        <v>182.53</v>
      </c>
      <c r="AE53" s="305">
        <f>SUM(AD53*1000000)</f>
        <v>182530000</v>
      </c>
      <c r="AF53" s="306">
        <f t="shared" si="93"/>
        <v>1.3925000000000001</v>
      </c>
      <c r="AG53" s="304"/>
      <c r="AH53" s="304"/>
      <c r="AI53" s="323" t="s">
        <v>1822</v>
      </c>
      <c r="AJ53" s="302"/>
    </row>
    <row r="54" spans="1:36">
      <c r="A54" s="332" t="s">
        <v>662</v>
      </c>
      <c r="B54" s="305">
        <f t="shared" ref="B54:B57" si="94">J54/1000000</f>
        <v>360.200399</v>
      </c>
      <c r="C54" s="335">
        <f>SUM(J54/(E54*1000000))</f>
        <v>2.8362236141732282</v>
      </c>
      <c r="D54" s="294">
        <f t="shared" si="0"/>
        <v>2.8362236141732282</v>
      </c>
      <c r="E54" s="296">
        <v>127</v>
      </c>
      <c r="F54" s="296">
        <f t="shared" ref="F54:F57" si="95">AC54/1000000</f>
        <v>113.57492999999999</v>
      </c>
      <c r="G54" s="297">
        <f t="shared" si="1"/>
        <v>0.31531039475611461</v>
      </c>
      <c r="H54" s="296">
        <f t="shared" si="2"/>
        <v>246.62546899999998</v>
      </c>
      <c r="I54" s="298">
        <f t="shared" si="90"/>
        <v>0.68468960524388534</v>
      </c>
      <c r="J54" s="309">
        <v>360200399</v>
      </c>
      <c r="K54" s="317">
        <v>2014</v>
      </c>
      <c r="L54" s="300" t="s">
        <v>18</v>
      </c>
      <c r="M54" s="334"/>
      <c r="N54" s="334"/>
      <c r="O54" s="334"/>
      <c r="P54" s="334">
        <v>50</v>
      </c>
      <c r="Q54" s="317">
        <v>47</v>
      </c>
      <c r="R54" s="336">
        <f t="shared" si="91"/>
        <v>48.5</v>
      </c>
      <c r="S54" s="317">
        <v>59</v>
      </c>
      <c r="T54" s="317">
        <v>59</v>
      </c>
      <c r="U54" s="337">
        <f t="shared" si="5"/>
        <v>0</v>
      </c>
      <c r="V54" s="337">
        <f t="shared" si="92"/>
        <v>59</v>
      </c>
      <c r="W54" s="337">
        <f t="shared" si="7"/>
        <v>-10.5</v>
      </c>
      <c r="X54" s="318" t="s">
        <v>1701</v>
      </c>
      <c r="Y54" s="318" t="s">
        <v>2999</v>
      </c>
      <c r="Z54" s="318" t="s">
        <v>1557</v>
      </c>
      <c r="AA54" s="296">
        <f>AB54/1000000</f>
        <v>17.100519999999999</v>
      </c>
      <c r="AB54" s="309">
        <v>17100520</v>
      </c>
      <c r="AC54" s="309">
        <v>113574930</v>
      </c>
      <c r="AD54" s="295">
        <f t="shared" ref="AD54:AD57" si="96">AE54/1000000</f>
        <v>246.62546900000001</v>
      </c>
      <c r="AE54" s="305">
        <v>246625469</v>
      </c>
      <c r="AF54" s="306">
        <f t="shared" si="93"/>
        <v>0.13464976377952756</v>
      </c>
      <c r="AG54" s="318"/>
      <c r="AH54" s="304"/>
      <c r="AI54" s="323" t="s">
        <v>3000</v>
      </c>
      <c r="AJ54" s="302"/>
    </row>
    <row r="55" spans="1:36">
      <c r="A55" s="291" t="s">
        <v>55</v>
      </c>
      <c r="B55" s="292">
        <f t="shared" si="94"/>
        <v>360.46588800000001</v>
      </c>
      <c r="C55" s="293">
        <f t="shared" ref="C55:C56" si="97">SUM(B55/E55)</f>
        <v>5.1495126857142859</v>
      </c>
      <c r="D55" s="294">
        <f t="shared" si="0"/>
        <v>5.1495126857142859</v>
      </c>
      <c r="E55" s="295">
        <v>70</v>
      </c>
      <c r="F55" s="296">
        <f t="shared" si="95"/>
        <v>217.32697400000001</v>
      </c>
      <c r="G55" s="297">
        <f t="shared" si="1"/>
        <v>0.6029057983983217</v>
      </c>
      <c r="H55" s="296">
        <f t="shared" si="2"/>
        <v>143.138914</v>
      </c>
      <c r="I55" s="298">
        <f t="shared" si="90"/>
        <v>0.3970942016016783</v>
      </c>
      <c r="J55" s="292">
        <v>360465888</v>
      </c>
      <c r="K55" s="299">
        <v>2007</v>
      </c>
      <c r="L55" s="300" t="s">
        <v>16</v>
      </c>
      <c r="M55" s="301"/>
      <c r="N55" s="301"/>
      <c r="O55" s="301"/>
      <c r="P55" s="301">
        <v>26</v>
      </c>
      <c r="Q55" s="302">
        <v>39</v>
      </c>
      <c r="R55" s="301">
        <f t="shared" si="91"/>
        <v>32.5</v>
      </c>
      <c r="S55" s="302">
        <v>65</v>
      </c>
      <c r="T55" s="302">
        <v>55</v>
      </c>
      <c r="U55" s="299">
        <f t="shared" si="5"/>
        <v>10</v>
      </c>
      <c r="V55" s="299">
        <f t="shared" si="92"/>
        <v>60</v>
      </c>
      <c r="W55" s="301">
        <f t="shared" si="7"/>
        <v>-27.5</v>
      </c>
      <c r="X55" s="319" t="s">
        <v>2011</v>
      </c>
      <c r="Y55" s="319" t="s">
        <v>2012</v>
      </c>
      <c r="Z55" s="304" t="s">
        <v>1541</v>
      </c>
      <c r="AA55" s="295">
        <v>44.307417000000001</v>
      </c>
      <c r="AB55" s="305">
        <v>44307417</v>
      </c>
      <c r="AC55" s="292">
        <v>217326974</v>
      </c>
      <c r="AD55" s="296">
        <f t="shared" si="96"/>
        <v>143.138914</v>
      </c>
      <c r="AE55" s="292">
        <v>143138914</v>
      </c>
      <c r="AF55" s="306">
        <f t="shared" si="93"/>
        <v>0.6329631</v>
      </c>
      <c r="AG55" s="304"/>
      <c r="AH55" s="304"/>
      <c r="AI55" s="307" t="s">
        <v>2207</v>
      </c>
      <c r="AJ55" s="304"/>
    </row>
    <row r="56" spans="1:36">
      <c r="A56" s="314" t="s">
        <v>1046</v>
      </c>
      <c r="B56" s="315">
        <f t="shared" si="94"/>
        <v>362.00007199999999</v>
      </c>
      <c r="C56" s="293">
        <f t="shared" si="97"/>
        <v>3.5145638058252424</v>
      </c>
      <c r="D56" s="294">
        <f t="shared" si="0"/>
        <v>3.5145638058252424</v>
      </c>
      <c r="E56" s="295">
        <v>103</v>
      </c>
      <c r="F56" s="295">
        <f t="shared" si="95"/>
        <v>112.20007200000001</v>
      </c>
      <c r="G56" s="297">
        <f t="shared" si="1"/>
        <v>0.30994488862974595</v>
      </c>
      <c r="H56" s="296">
        <f t="shared" si="2"/>
        <v>249.79999999999998</v>
      </c>
      <c r="I56" s="298">
        <f t="shared" si="90"/>
        <v>0.6900551113702541</v>
      </c>
      <c r="J56" s="315">
        <v>362000072</v>
      </c>
      <c r="K56" s="302">
        <v>2013</v>
      </c>
      <c r="L56" s="300" t="s">
        <v>18</v>
      </c>
      <c r="M56" s="316"/>
      <c r="N56" s="316"/>
      <c r="O56" s="316"/>
      <c r="P56" s="316">
        <v>19</v>
      </c>
      <c r="Q56" s="302">
        <v>30</v>
      </c>
      <c r="R56" s="327">
        <f t="shared" si="91"/>
        <v>24.5</v>
      </c>
      <c r="S56" s="302">
        <v>45</v>
      </c>
      <c r="T56" s="302">
        <v>54</v>
      </c>
      <c r="U56" s="328">
        <f t="shared" si="5"/>
        <v>-9</v>
      </c>
      <c r="V56" s="328">
        <f t="shared" si="92"/>
        <v>49.5</v>
      </c>
      <c r="W56" s="328">
        <f t="shared" si="7"/>
        <v>-25</v>
      </c>
      <c r="X56" s="313" t="s">
        <v>1565</v>
      </c>
      <c r="Y56" s="313" t="s">
        <v>1565</v>
      </c>
      <c r="Z56" s="313" t="s">
        <v>1557</v>
      </c>
      <c r="AA56" s="295">
        <f t="shared" ref="AA56:AA57" si="98">AB56/1000000</f>
        <v>41.671197999999997</v>
      </c>
      <c r="AB56" s="315">
        <v>41671198</v>
      </c>
      <c r="AC56" s="315">
        <v>112200072</v>
      </c>
      <c r="AD56" s="295">
        <f t="shared" si="96"/>
        <v>249.8</v>
      </c>
      <c r="AE56" s="315">
        <v>249800000</v>
      </c>
      <c r="AF56" s="306">
        <f t="shared" si="93"/>
        <v>0.40457473786407766</v>
      </c>
      <c r="AG56" s="304"/>
      <c r="AH56" s="304"/>
      <c r="AI56" s="323" t="str">
        <f>HYPERLINK("http://www.amazon.com/gp/product/B00FPGSPQU/?tag=titb-20","http://www.amazon.com/gp/product/B00FPGSPQU/?tag=titb-20")</f>
        <v>http://www.amazon.com/gp/product/B00FPGSPQU/?tag=titb-20</v>
      </c>
      <c r="AJ56" s="302"/>
    </row>
    <row r="57" spans="1:36">
      <c r="A57" s="332" t="s">
        <v>668</v>
      </c>
      <c r="B57" s="305">
        <f t="shared" si="94"/>
        <v>362.637473</v>
      </c>
      <c r="C57" s="335">
        <f>SUM(J57/(E57*1000000))</f>
        <v>2.9010997839999999</v>
      </c>
      <c r="D57" s="294">
        <f t="shared" si="0"/>
        <v>2.9010997839999999</v>
      </c>
      <c r="E57" s="296">
        <v>125</v>
      </c>
      <c r="F57" s="296">
        <f t="shared" si="95"/>
        <v>101.20004400000001</v>
      </c>
      <c r="G57" s="297">
        <f t="shared" si="1"/>
        <v>0.27906670307070003</v>
      </c>
      <c r="H57" s="296">
        <f t="shared" si="2"/>
        <v>261.43742900000001</v>
      </c>
      <c r="I57" s="298">
        <f t="shared" si="90"/>
        <v>0.72093329692929997</v>
      </c>
      <c r="J57" s="309">
        <v>362637473</v>
      </c>
      <c r="K57" s="317">
        <v>2014</v>
      </c>
      <c r="L57" s="300" t="s">
        <v>18</v>
      </c>
      <c r="M57" s="334"/>
      <c r="N57" s="334"/>
      <c r="O57" s="334"/>
      <c r="P57" s="334">
        <v>77</v>
      </c>
      <c r="Q57" s="317">
        <v>68</v>
      </c>
      <c r="R57" s="336">
        <f t="shared" si="91"/>
        <v>72.5</v>
      </c>
      <c r="S57" s="317">
        <v>42</v>
      </c>
      <c r="T57" s="317">
        <v>53</v>
      </c>
      <c r="U57" s="337">
        <f t="shared" si="5"/>
        <v>-11</v>
      </c>
      <c r="V57" s="337">
        <f t="shared" si="92"/>
        <v>47.5</v>
      </c>
      <c r="W57" s="337">
        <f t="shared" si="7"/>
        <v>25</v>
      </c>
      <c r="X57" s="318" t="s">
        <v>1609</v>
      </c>
      <c r="Y57" s="318" t="s">
        <v>2969</v>
      </c>
      <c r="Z57" s="318" t="s">
        <v>1541</v>
      </c>
      <c r="AA57" s="296">
        <f t="shared" si="98"/>
        <v>43.720472000000001</v>
      </c>
      <c r="AB57" s="309">
        <v>43720472</v>
      </c>
      <c r="AC57" s="309">
        <v>101200044</v>
      </c>
      <c r="AD57" s="295">
        <f t="shared" si="96"/>
        <v>261.43742900000001</v>
      </c>
      <c r="AE57" s="305">
        <v>261437429</v>
      </c>
      <c r="AF57" s="306">
        <f t="shared" si="93"/>
        <v>0.34976377600000003</v>
      </c>
      <c r="AG57" s="318"/>
      <c r="AH57" s="304"/>
      <c r="AI57" s="323" t="s">
        <v>2970</v>
      </c>
      <c r="AJ57" s="302"/>
    </row>
    <row r="58" spans="1:36">
      <c r="A58" s="291" t="s">
        <v>2374</v>
      </c>
      <c r="B58" s="292">
        <v>363.1</v>
      </c>
      <c r="C58" s="293">
        <f>SUM(B58/E58)</f>
        <v>4.2717647058823536</v>
      </c>
      <c r="D58" s="294">
        <f t="shared" si="0"/>
        <v>4.2717647058823536</v>
      </c>
      <c r="E58" s="295">
        <v>85</v>
      </c>
      <c r="F58" s="295">
        <v>155.1</v>
      </c>
      <c r="G58" s="297">
        <f t="shared" si="1"/>
        <v>0.42715505370421369</v>
      </c>
      <c r="H58" s="296">
        <f t="shared" si="2"/>
        <v>208.00000000000003</v>
      </c>
      <c r="I58" s="298">
        <f t="shared" si="90"/>
        <v>0.57284494629578631</v>
      </c>
      <c r="J58" s="292">
        <f>B58*1000000</f>
        <v>363100000</v>
      </c>
      <c r="K58" s="299">
        <v>2009</v>
      </c>
      <c r="L58" s="300" t="s">
        <v>16</v>
      </c>
      <c r="M58" s="301"/>
      <c r="N58" s="301"/>
      <c r="O58" s="301"/>
      <c r="P58" s="301">
        <v>28</v>
      </c>
      <c r="Q58" s="299">
        <v>45</v>
      </c>
      <c r="R58" s="301">
        <f t="shared" si="91"/>
        <v>36.5</v>
      </c>
      <c r="S58" s="299">
        <v>76</v>
      </c>
      <c r="T58" s="299">
        <v>67</v>
      </c>
      <c r="U58" s="299">
        <f t="shared" si="5"/>
        <v>9</v>
      </c>
      <c r="V58" s="299">
        <f t="shared" si="92"/>
        <v>71.5</v>
      </c>
      <c r="W58" s="301">
        <f t="shared" si="7"/>
        <v>-35</v>
      </c>
      <c r="X58" s="304" t="s">
        <v>1609</v>
      </c>
      <c r="Y58" s="304" t="s">
        <v>2019</v>
      </c>
      <c r="Z58" s="304" t="s">
        <v>1557</v>
      </c>
      <c r="AA58" s="294">
        <v>70.900000000000006</v>
      </c>
      <c r="AB58" s="292">
        <f>AA58*1000000</f>
        <v>70900000</v>
      </c>
      <c r="AC58" s="292">
        <f>F58*1000000</f>
        <v>155100000</v>
      </c>
      <c r="AD58" s="295">
        <v>208</v>
      </c>
      <c r="AE58" s="305">
        <f>SUM(AD58*1000000)</f>
        <v>208000000</v>
      </c>
      <c r="AF58" s="306">
        <f t="shared" si="93"/>
        <v>0.83411764705882363</v>
      </c>
      <c r="AG58" s="304"/>
      <c r="AH58" s="304"/>
      <c r="AI58" s="323" t="s">
        <v>2375</v>
      </c>
      <c r="AJ58" s="302"/>
    </row>
    <row r="59" spans="1:36">
      <c r="A59" s="356" t="s">
        <v>1141</v>
      </c>
      <c r="B59" s="315">
        <f t="shared" ref="B59:B63" si="99">J59/1000000</f>
        <v>365.550119</v>
      </c>
      <c r="C59" s="335">
        <f t="shared" ref="C59:C63" si="100">SUM(J59/(E59*1000000))</f>
        <v>16.615914499999999</v>
      </c>
      <c r="D59" s="294">
        <f t="shared" si="0"/>
        <v>16.615914499999999</v>
      </c>
      <c r="E59" s="295">
        <v>22</v>
      </c>
      <c r="F59" s="295">
        <f t="shared" ref="F59:F63" si="101">AC59/1000000</f>
        <v>117.450119</v>
      </c>
      <c r="G59" s="297">
        <f t="shared" si="1"/>
        <v>0.32129689718415877</v>
      </c>
      <c r="H59" s="296">
        <f t="shared" si="2"/>
        <v>248.1</v>
      </c>
      <c r="I59" s="362">
        <f t="shared" si="90"/>
        <v>0.67870310281584123</v>
      </c>
      <c r="J59" s="305">
        <v>365550119</v>
      </c>
      <c r="K59" s="299">
        <v>2018</v>
      </c>
      <c r="L59" s="300" t="s">
        <v>18</v>
      </c>
      <c r="M59" s="345"/>
      <c r="N59" s="345"/>
      <c r="O59" s="345"/>
      <c r="P59" s="345">
        <v>26</v>
      </c>
      <c r="Q59" s="299">
        <v>46</v>
      </c>
      <c r="R59" s="305">
        <f>(P59+Q59)/2</f>
        <v>36</v>
      </c>
      <c r="S59" s="299">
        <v>38</v>
      </c>
      <c r="T59" s="305">
        <v>56</v>
      </c>
      <c r="U59" s="309">
        <f t="shared" si="5"/>
        <v>-18</v>
      </c>
      <c r="V59" s="317">
        <f>(S59+T59)/2</f>
        <v>47</v>
      </c>
      <c r="W59" s="309">
        <f t="shared" si="7"/>
        <v>-11</v>
      </c>
      <c r="X59" s="319" t="s">
        <v>1432</v>
      </c>
      <c r="Y59" s="319" t="s">
        <v>1432</v>
      </c>
      <c r="Z59" s="319" t="s">
        <v>1557</v>
      </c>
      <c r="AA59" s="295">
        <f t="shared" ref="AA59:AA63" si="102">AB59/1000000</f>
        <v>53.807378999999997</v>
      </c>
      <c r="AB59" s="305">
        <v>53807379</v>
      </c>
      <c r="AC59" s="305">
        <v>117450119</v>
      </c>
      <c r="AD59" s="295">
        <f t="shared" ref="AD59:AD63" si="103">AE59/1000000</f>
        <v>248.1</v>
      </c>
      <c r="AE59" s="305">
        <v>248100000</v>
      </c>
      <c r="AF59" s="362">
        <f t="shared" si="93"/>
        <v>2.4457899545454542</v>
      </c>
      <c r="AG59" s="304"/>
      <c r="AH59" s="304"/>
      <c r="AI59" s="307" t="s">
        <v>1687</v>
      </c>
      <c r="AJ59" s="304"/>
    </row>
    <row r="60" spans="1:36">
      <c r="A60" s="333" t="s">
        <v>315</v>
      </c>
      <c r="B60" s="305">
        <f t="shared" si="99"/>
        <v>368.06191100000001</v>
      </c>
      <c r="C60" s="335">
        <f t="shared" si="100"/>
        <v>6.0338018196721315</v>
      </c>
      <c r="D60" s="294">
        <f t="shared" si="0"/>
        <v>6.0338018196721315</v>
      </c>
      <c r="E60" s="296">
        <v>61</v>
      </c>
      <c r="F60" s="296">
        <f t="shared" si="101"/>
        <v>167.767189</v>
      </c>
      <c r="G60" s="297">
        <f t="shared" si="1"/>
        <v>0.45581241629753966</v>
      </c>
      <c r="H60" s="296">
        <f t="shared" si="2"/>
        <v>200.29472200000001</v>
      </c>
      <c r="I60" s="298">
        <f t="shared" si="90"/>
        <v>0.54418758370246034</v>
      </c>
      <c r="J60" s="309">
        <v>368061911</v>
      </c>
      <c r="K60" s="317">
        <v>2014</v>
      </c>
      <c r="L60" s="300" t="s">
        <v>18</v>
      </c>
      <c r="M60" s="334"/>
      <c r="N60" s="334"/>
      <c r="O60" s="334"/>
      <c r="P60" s="334">
        <v>88</v>
      </c>
      <c r="Q60" s="317">
        <v>79</v>
      </c>
      <c r="R60" s="336">
        <f t="shared" ref="R60:R61" si="104">AVERAGE(P60:Q60)</f>
        <v>83.5</v>
      </c>
      <c r="S60" s="317">
        <v>88</v>
      </c>
      <c r="T60" s="317">
        <v>81</v>
      </c>
      <c r="U60" s="337">
        <f t="shared" si="5"/>
        <v>7</v>
      </c>
      <c r="V60" s="337">
        <f t="shared" ref="V60:V61" si="105">AVERAGE(S60:T60)</f>
        <v>84.5</v>
      </c>
      <c r="W60" s="337">
        <f t="shared" si="7"/>
        <v>-1</v>
      </c>
      <c r="X60" s="318" t="s">
        <v>1572</v>
      </c>
      <c r="Y60" s="318" t="s">
        <v>2084</v>
      </c>
      <c r="Z60" s="318" t="s">
        <v>1541</v>
      </c>
      <c r="AA60" s="296">
        <f t="shared" si="102"/>
        <v>37.513109</v>
      </c>
      <c r="AB60" s="309">
        <v>37513109</v>
      </c>
      <c r="AC60" s="309">
        <v>167767189</v>
      </c>
      <c r="AD60" s="295">
        <f t="shared" si="103"/>
        <v>200.29472200000001</v>
      </c>
      <c r="AE60" s="305">
        <v>200294722</v>
      </c>
      <c r="AF60" s="306">
        <f t="shared" si="93"/>
        <v>0.61496899999999999</v>
      </c>
      <c r="AG60" s="318"/>
      <c r="AH60" s="304"/>
      <c r="AI60" s="323" t="s">
        <v>2085</v>
      </c>
      <c r="AJ60" s="302"/>
    </row>
    <row r="61" spans="1:36">
      <c r="A61" s="332" t="s">
        <v>244</v>
      </c>
      <c r="B61" s="305">
        <f t="shared" si="99"/>
        <v>369.206256</v>
      </c>
      <c r="C61" s="335">
        <f t="shared" si="100"/>
        <v>2.0741924494382022</v>
      </c>
      <c r="D61" s="294">
        <f t="shared" si="0"/>
        <v>2.0741924494382022</v>
      </c>
      <c r="E61" s="296">
        <v>178</v>
      </c>
      <c r="F61" s="296">
        <f t="shared" si="101"/>
        <v>100.206256</v>
      </c>
      <c r="G61" s="297">
        <f t="shared" si="1"/>
        <v>0.2714099622407265</v>
      </c>
      <c r="H61" s="296">
        <f t="shared" si="2"/>
        <v>269</v>
      </c>
      <c r="I61" s="298">
        <f t="shared" si="90"/>
        <v>0.72859003775927356</v>
      </c>
      <c r="J61" s="309">
        <v>369206256</v>
      </c>
      <c r="K61" s="317">
        <v>2014</v>
      </c>
      <c r="L61" s="300" t="s">
        <v>18</v>
      </c>
      <c r="M61" s="334"/>
      <c r="N61" s="334"/>
      <c r="O61" s="334"/>
      <c r="P61" s="334">
        <v>90</v>
      </c>
      <c r="Q61" s="317">
        <v>71</v>
      </c>
      <c r="R61" s="336">
        <f t="shared" si="104"/>
        <v>80.5</v>
      </c>
      <c r="S61" s="317">
        <v>90</v>
      </c>
      <c r="T61" s="317">
        <v>84</v>
      </c>
      <c r="U61" s="337">
        <f t="shared" si="5"/>
        <v>6</v>
      </c>
      <c r="V61" s="337">
        <f t="shared" si="105"/>
        <v>87</v>
      </c>
      <c r="W61" s="337">
        <f t="shared" si="7"/>
        <v>-6.5</v>
      </c>
      <c r="X61" s="318" t="s">
        <v>1609</v>
      </c>
      <c r="Y61" s="318" t="s">
        <v>3216</v>
      </c>
      <c r="Z61" s="318" t="s">
        <v>1541</v>
      </c>
      <c r="AA61" s="296">
        <f t="shared" si="102"/>
        <v>28.760245999999999</v>
      </c>
      <c r="AB61" s="309">
        <v>28760246</v>
      </c>
      <c r="AC61" s="309">
        <v>100206256</v>
      </c>
      <c r="AD61" s="295">
        <f t="shared" si="103"/>
        <v>269</v>
      </c>
      <c r="AE61" s="305">
        <v>269000000</v>
      </c>
      <c r="AF61" s="306">
        <f t="shared" si="93"/>
        <v>0.16157441573033707</v>
      </c>
      <c r="AG61" s="318"/>
      <c r="AH61" s="304"/>
      <c r="AI61" s="323" t="s">
        <v>3523</v>
      </c>
      <c r="AJ61" s="302"/>
    </row>
    <row r="62" spans="1:36">
      <c r="A62" s="370" t="s">
        <v>275</v>
      </c>
      <c r="B62" s="315">
        <f t="shared" si="99"/>
        <v>371.14967799999999</v>
      </c>
      <c r="C62" s="335">
        <f t="shared" si="100"/>
        <v>6.7481759636363634</v>
      </c>
      <c r="D62" s="294">
        <f t="shared" si="0"/>
        <v>6.7481759636363634</v>
      </c>
      <c r="E62" s="295">
        <v>55</v>
      </c>
      <c r="F62" s="295">
        <f t="shared" si="101"/>
        <v>100.40776</v>
      </c>
      <c r="G62" s="297">
        <f t="shared" si="1"/>
        <v>0.27053171793402442</v>
      </c>
      <c r="H62" s="296">
        <f t="shared" si="2"/>
        <v>270.741918</v>
      </c>
      <c r="I62" s="362">
        <f t="shared" si="90"/>
        <v>0.72946828206597558</v>
      </c>
      <c r="J62" s="305">
        <v>371149678</v>
      </c>
      <c r="K62" s="299">
        <v>2018</v>
      </c>
      <c r="L62" s="300" t="s">
        <v>18</v>
      </c>
      <c r="M62" s="345"/>
      <c r="N62" s="345"/>
      <c r="O62" s="345"/>
      <c r="P62" s="345">
        <v>12</v>
      </c>
      <c r="Q62" s="299">
        <v>31</v>
      </c>
      <c r="R62" s="305">
        <f t="shared" ref="R62:R63" si="106">(P62+Q62)/2</f>
        <v>21.5</v>
      </c>
      <c r="S62" s="299">
        <v>39</v>
      </c>
      <c r="T62" s="305">
        <v>35</v>
      </c>
      <c r="U62" s="309">
        <f t="shared" si="5"/>
        <v>4</v>
      </c>
      <c r="V62" s="317">
        <f t="shared" ref="V62:V63" si="107">(S62+T62)/2</f>
        <v>37</v>
      </c>
      <c r="W62" s="309">
        <f t="shared" si="7"/>
        <v>-15.5</v>
      </c>
      <c r="X62" s="348" t="s">
        <v>1554</v>
      </c>
      <c r="Y62" s="348" t="s">
        <v>1554</v>
      </c>
      <c r="Z62" s="319" t="s">
        <v>1728</v>
      </c>
      <c r="AA62" s="295">
        <f t="shared" si="102"/>
        <v>38.560195</v>
      </c>
      <c r="AB62" s="305">
        <v>38560195</v>
      </c>
      <c r="AC62" s="305">
        <v>100407760</v>
      </c>
      <c r="AD62" s="295">
        <f t="shared" si="103"/>
        <v>270.741918</v>
      </c>
      <c r="AE62" s="315">
        <f>J62-AC62</f>
        <v>270741918</v>
      </c>
      <c r="AF62" s="362">
        <f t="shared" si="93"/>
        <v>0.7010944545454546</v>
      </c>
      <c r="AG62" s="304"/>
      <c r="AH62" s="304"/>
      <c r="AI62" s="307" t="s">
        <v>2009</v>
      </c>
      <c r="AJ62" s="304"/>
    </row>
    <row r="63" spans="1:36">
      <c r="A63" s="383" t="s">
        <v>689</v>
      </c>
      <c r="B63" s="373">
        <f t="shared" si="99"/>
        <v>371.95071000000002</v>
      </c>
      <c r="C63" s="375">
        <f t="shared" si="100"/>
        <v>4.1327856666666669</v>
      </c>
      <c r="D63" s="294">
        <f t="shared" si="0"/>
        <v>4.1327856666666669</v>
      </c>
      <c r="E63" s="296">
        <v>90</v>
      </c>
      <c r="F63" s="296">
        <f t="shared" si="101"/>
        <v>140.998437</v>
      </c>
      <c r="G63" s="297">
        <f t="shared" si="1"/>
        <v>0.37907828432428586</v>
      </c>
      <c r="H63" s="296">
        <f t="shared" si="2"/>
        <v>230.95227299999999</v>
      </c>
      <c r="I63" s="376">
        <f t="shared" si="90"/>
        <v>0.62092171567571408</v>
      </c>
      <c r="J63" s="305">
        <f>AC63+AE63</f>
        <v>371950710</v>
      </c>
      <c r="K63" s="345">
        <v>2019</v>
      </c>
      <c r="L63" s="300" t="s">
        <v>18</v>
      </c>
      <c r="M63" s="345"/>
      <c r="N63" s="345"/>
      <c r="O63" s="345"/>
      <c r="P63" s="345">
        <v>85</v>
      </c>
      <c r="Q63" s="345">
        <v>83</v>
      </c>
      <c r="R63" s="345">
        <f t="shared" si="106"/>
        <v>84</v>
      </c>
      <c r="S63" s="345">
        <v>70</v>
      </c>
      <c r="T63" s="345">
        <v>76</v>
      </c>
      <c r="U63" s="345">
        <f t="shared" si="5"/>
        <v>-6</v>
      </c>
      <c r="V63" s="345">
        <f t="shared" si="107"/>
        <v>73</v>
      </c>
      <c r="W63" s="345">
        <f t="shared" si="7"/>
        <v>11</v>
      </c>
      <c r="X63" s="319" t="s">
        <v>1534</v>
      </c>
      <c r="Y63" s="377" t="s">
        <v>1540</v>
      </c>
      <c r="Z63" s="377" t="s">
        <v>1547</v>
      </c>
      <c r="AA63" s="296">
        <f t="shared" si="102"/>
        <v>41.082017999999998</v>
      </c>
      <c r="AB63" s="382">
        <v>41082018</v>
      </c>
      <c r="AC63" s="305">
        <v>140998437</v>
      </c>
      <c r="AD63" s="296">
        <f t="shared" si="103"/>
        <v>230.95227299999999</v>
      </c>
      <c r="AE63" s="382">
        <v>230952273</v>
      </c>
      <c r="AF63" s="376">
        <f t="shared" si="93"/>
        <v>0.45646686666666664</v>
      </c>
      <c r="AG63" s="378"/>
      <c r="AH63" s="378"/>
      <c r="AI63" s="379" t="s">
        <v>2443</v>
      </c>
      <c r="AJ63" s="304"/>
    </row>
    <row r="64" spans="1:36">
      <c r="A64" s="308" t="s">
        <v>3666</v>
      </c>
      <c r="B64" s="292">
        <v>372</v>
      </c>
      <c r="C64" s="293">
        <f t="shared" ref="C64:C66" si="108">SUM(B64/E64)</f>
        <v>1.86</v>
      </c>
      <c r="D64" s="294">
        <f t="shared" si="0"/>
        <v>1.86</v>
      </c>
      <c r="E64" s="295">
        <v>200</v>
      </c>
      <c r="F64" s="295">
        <v>125.3</v>
      </c>
      <c r="G64" s="297">
        <f t="shared" si="1"/>
        <v>0.33682795698924728</v>
      </c>
      <c r="H64" s="296">
        <f t="shared" si="2"/>
        <v>246.70000000000002</v>
      </c>
      <c r="I64" s="298">
        <f t="shared" si="90"/>
        <v>0.66317204301075272</v>
      </c>
      <c r="J64" s="292">
        <f>B64*1000000</f>
        <v>372000000</v>
      </c>
      <c r="K64" s="299">
        <v>2009</v>
      </c>
      <c r="L64" s="300" t="s">
        <v>16</v>
      </c>
      <c r="M64" s="301"/>
      <c r="N64" s="301"/>
      <c r="O64" s="301"/>
      <c r="P64" s="301">
        <v>33</v>
      </c>
      <c r="Q64" s="299">
        <v>52</v>
      </c>
      <c r="R64" s="321">
        <f t="shared" ref="R64:R67" si="109">AVERAGE(P64:Q64)</f>
        <v>42.5</v>
      </c>
      <c r="S64" s="299">
        <v>64</v>
      </c>
      <c r="T64" s="299">
        <v>60</v>
      </c>
      <c r="U64" s="292">
        <f t="shared" si="5"/>
        <v>4</v>
      </c>
      <c r="V64" s="299">
        <f t="shared" ref="V64:V67" si="110">AVERAGE(S64:T64)</f>
        <v>62</v>
      </c>
      <c r="W64" s="321">
        <f t="shared" si="7"/>
        <v>-19.5</v>
      </c>
      <c r="X64" s="304" t="s">
        <v>1609</v>
      </c>
      <c r="Y64" s="304" t="s">
        <v>1733</v>
      </c>
      <c r="Z64" s="304" t="s">
        <v>1557</v>
      </c>
      <c r="AA64" s="294">
        <v>42.6</v>
      </c>
      <c r="AB64" s="292">
        <f>AA64*1000000</f>
        <v>42600000</v>
      </c>
      <c r="AC64" s="292">
        <f>F64*1000000</f>
        <v>125300000</v>
      </c>
      <c r="AD64" s="295">
        <v>246.7</v>
      </c>
      <c r="AE64" s="305">
        <f>SUM(AD64*1000000)</f>
        <v>246700000</v>
      </c>
      <c r="AF64" s="306">
        <f t="shared" si="93"/>
        <v>0.21299999999999999</v>
      </c>
      <c r="AG64" s="304"/>
      <c r="AH64" s="304"/>
      <c r="AI64" s="323" t="s">
        <v>3667</v>
      </c>
      <c r="AJ64" s="302"/>
    </row>
    <row r="65" spans="1:36">
      <c r="A65" s="308" t="s">
        <v>1025</v>
      </c>
      <c r="B65" s="292">
        <f>J65/1000000</f>
        <v>372.23486400000002</v>
      </c>
      <c r="C65" s="293">
        <f t="shared" si="108"/>
        <v>2.0679714666666666</v>
      </c>
      <c r="D65" s="294">
        <f t="shared" si="0"/>
        <v>2.0679714666666666</v>
      </c>
      <c r="E65" s="295">
        <v>180</v>
      </c>
      <c r="F65" s="296">
        <f>AC65/1000000</f>
        <v>70.107727999999994</v>
      </c>
      <c r="G65" s="297">
        <f t="shared" si="1"/>
        <v>0.18834272331889898</v>
      </c>
      <c r="H65" s="296">
        <f t="shared" si="2"/>
        <v>302.12713600000001</v>
      </c>
      <c r="I65" s="298">
        <f t="shared" si="90"/>
        <v>0.81165727668110099</v>
      </c>
      <c r="J65" s="292">
        <v>372234864</v>
      </c>
      <c r="K65" s="299">
        <v>2007</v>
      </c>
      <c r="L65" s="300" t="s">
        <v>16</v>
      </c>
      <c r="M65" s="301"/>
      <c r="N65" s="301"/>
      <c r="O65" s="301"/>
      <c r="P65" s="301">
        <v>42</v>
      </c>
      <c r="Q65" s="299">
        <v>51</v>
      </c>
      <c r="R65" s="321">
        <f t="shared" si="109"/>
        <v>46.5</v>
      </c>
      <c r="S65" s="299">
        <v>51</v>
      </c>
      <c r="T65" s="299">
        <v>61</v>
      </c>
      <c r="U65" s="292">
        <f t="shared" si="5"/>
        <v>-10</v>
      </c>
      <c r="V65" s="299">
        <f t="shared" si="110"/>
        <v>56</v>
      </c>
      <c r="W65" s="321">
        <f t="shared" si="7"/>
        <v>-9.5</v>
      </c>
      <c r="X65" s="304" t="s">
        <v>1757</v>
      </c>
      <c r="Y65" s="304" t="s">
        <v>1757</v>
      </c>
      <c r="Z65" s="304" t="s">
        <v>1541</v>
      </c>
      <c r="AA65" s="294">
        <v>25.783232000000002</v>
      </c>
      <c r="AB65" s="305">
        <v>25783232</v>
      </c>
      <c r="AC65" s="292">
        <v>70107728</v>
      </c>
      <c r="AD65" s="296">
        <f>AE65/1000000</f>
        <v>302.12713600000001</v>
      </c>
      <c r="AE65" s="292">
        <v>302127136</v>
      </c>
      <c r="AF65" s="306">
        <f t="shared" si="93"/>
        <v>0.14324017777777778</v>
      </c>
      <c r="AG65" s="304" t="s">
        <v>1615</v>
      </c>
      <c r="AH65" s="313" t="s">
        <v>3530</v>
      </c>
      <c r="AI65" s="313" t="s">
        <v>1537</v>
      </c>
      <c r="AJ65" s="304"/>
    </row>
    <row r="66" spans="1:36">
      <c r="A66" s="308" t="s">
        <v>3223</v>
      </c>
      <c r="B66" s="292">
        <v>373.1</v>
      </c>
      <c r="C66" s="293">
        <f t="shared" si="108"/>
        <v>2.4873333333333334</v>
      </c>
      <c r="D66" s="294">
        <f t="shared" si="0"/>
        <v>2.4873333333333334</v>
      </c>
      <c r="E66" s="295">
        <v>150</v>
      </c>
      <c r="F66" s="295">
        <v>179.9</v>
      </c>
      <c r="G66" s="297">
        <f t="shared" si="1"/>
        <v>0.48217636022514071</v>
      </c>
      <c r="H66" s="296">
        <f t="shared" si="2"/>
        <v>193.2</v>
      </c>
      <c r="I66" s="298">
        <f t="shared" si="90"/>
        <v>0.51782363977485923</v>
      </c>
      <c r="J66" s="292">
        <f>B66*1000000</f>
        <v>373100000</v>
      </c>
      <c r="K66" s="299">
        <v>2009</v>
      </c>
      <c r="L66" s="300" t="s">
        <v>16</v>
      </c>
      <c r="M66" s="301"/>
      <c r="N66" s="301"/>
      <c r="O66" s="301"/>
      <c r="P66" s="301">
        <v>37</v>
      </c>
      <c r="Q66" s="299">
        <v>40</v>
      </c>
      <c r="R66" s="301">
        <f t="shared" si="109"/>
        <v>38.5</v>
      </c>
      <c r="S66" s="299">
        <v>72</v>
      </c>
      <c r="T66" s="299">
        <v>61</v>
      </c>
      <c r="U66" s="299">
        <f t="shared" si="5"/>
        <v>11</v>
      </c>
      <c r="V66" s="299">
        <f t="shared" si="110"/>
        <v>66.5</v>
      </c>
      <c r="W66" s="301">
        <f t="shared" si="7"/>
        <v>-28</v>
      </c>
      <c r="X66" s="304" t="s">
        <v>1609</v>
      </c>
      <c r="Y66" s="304" t="s">
        <v>2194</v>
      </c>
      <c r="Z66" s="304" t="s">
        <v>1541</v>
      </c>
      <c r="AA66" s="294">
        <v>85.1</v>
      </c>
      <c r="AB66" s="292">
        <f>AA66*1000000</f>
        <v>85100000</v>
      </c>
      <c r="AC66" s="292">
        <f>F66*1000000</f>
        <v>179900000</v>
      </c>
      <c r="AD66" s="295">
        <v>193.2</v>
      </c>
      <c r="AE66" s="305">
        <f>SUM(AD66*1000000)</f>
        <v>193200000</v>
      </c>
      <c r="AF66" s="306">
        <f t="shared" si="93"/>
        <v>0.56733333333333325</v>
      </c>
      <c r="AG66" s="304"/>
      <c r="AH66" s="304"/>
      <c r="AI66" s="323" t="s">
        <v>3224</v>
      </c>
      <c r="AJ66" s="302"/>
    </row>
    <row r="67" spans="1:36">
      <c r="A67" s="332" t="s">
        <v>704</v>
      </c>
      <c r="B67" s="305">
        <f t="shared" ref="B67:B71" si="111">J67/1000000</f>
        <v>373.55209400000001</v>
      </c>
      <c r="C67" s="335">
        <f>SUM(J67/(E67*1000000))</f>
        <v>2.8299401060606062</v>
      </c>
      <c r="D67" s="294">
        <f t="shared" si="0"/>
        <v>2.8299401060606062</v>
      </c>
      <c r="E67" s="296">
        <v>132</v>
      </c>
      <c r="F67" s="296">
        <f t="shared" ref="F67:F71" si="112">AC67/1000000</f>
        <v>83.350910999999996</v>
      </c>
      <c r="G67" s="297">
        <f t="shared" si="1"/>
        <v>0.2231306217761424</v>
      </c>
      <c r="H67" s="296">
        <f t="shared" si="2"/>
        <v>290.20118300000001</v>
      </c>
      <c r="I67" s="298">
        <f t="shared" si="90"/>
        <v>0.7768693782238576</v>
      </c>
      <c r="J67" s="309">
        <v>373552094</v>
      </c>
      <c r="K67" s="317">
        <v>2014</v>
      </c>
      <c r="L67" s="300" t="s">
        <v>18</v>
      </c>
      <c r="M67" s="334"/>
      <c r="N67" s="334"/>
      <c r="O67" s="334"/>
      <c r="P67" s="334">
        <v>72</v>
      </c>
      <c r="Q67" s="317">
        <v>53</v>
      </c>
      <c r="R67" s="336">
        <f t="shared" si="109"/>
        <v>62.5</v>
      </c>
      <c r="S67" s="317">
        <v>64</v>
      </c>
      <c r="T67" s="317">
        <v>66</v>
      </c>
      <c r="U67" s="337">
        <f t="shared" si="5"/>
        <v>-2</v>
      </c>
      <c r="V67" s="337">
        <f t="shared" si="110"/>
        <v>65</v>
      </c>
      <c r="W67" s="337">
        <f t="shared" si="7"/>
        <v>-2.5</v>
      </c>
      <c r="X67" s="318" t="s">
        <v>1701</v>
      </c>
      <c r="Y67" s="318" t="s">
        <v>2256</v>
      </c>
      <c r="Z67" s="318" t="s">
        <v>1557</v>
      </c>
      <c r="AA67" s="296">
        <f t="shared" ref="AA67:AA71" si="113">AB67/1000000</f>
        <v>25.447444000000001</v>
      </c>
      <c r="AB67" s="309">
        <v>25447444</v>
      </c>
      <c r="AC67" s="309">
        <v>83350911</v>
      </c>
      <c r="AD67" s="295">
        <f t="shared" ref="AD67:AD71" si="114">AE67/1000000</f>
        <v>290.20118300000001</v>
      </c>
      <c r="AE67" s="305">
        <v>290201183</v>
      </c>
      <c r="AF67" s="306">
        <f t="shared" si="93"/>
        <v>0.19278366666666669</v>
      </c>
      <c r="AG67" s="318"/>
      <c r="AH67" s="304"/>
      <c r="AI67" s="323" t="s">
        <v>3001</v>
      </c>
      <c r="AJ67" s="302"/>
    </row>
    <row r="68" spans="1:36">
      <c r="A68" s="355" t="s">
        <v>368</v>
      </c>
      <c r="B68" s="315">
        <f t="shared" si="111"/>
        <v>374.06140299999998</v>
      </c>
      <c r="C68" s="293">
        <f t="shared" ref="C68:C70" si="115">SUM(B68/E68)</f>
        <v>4.6757675374999996</v>
      </c>
      <c r="D68" s="294">
        <f t="shared" si="0"/>
        <v>4.6757675374999996</v>
      </c>
      <c r="E68" s="296">
        <v>80</v>
      </c>
      <c r="F68" s="295">
        <f t="shared" si="112"/>
        <v>156.46140299999999</v>
      </c>
      <c r="G68" s="297">
        <f t="shared" si="1"/>
        <v>0.41827732491288333</v>
      </c>
      <c r="H68" s="296">
        <f t="shared" si="2"/>
        <v>217.59999999999997</v>
      </c>
      <c r="I68" s="298">
        <f t="shared" si="90"/>
        <v>0.58172267508711661</v>
      </c>
      <c r="J68" s="315">
        <f t="shared" ref="J68:J69" si="116">SUM(AC68+(AD68*1000000))</f>
        <v>374061403</v>
      </c>
      <c r="K68" s="302">
        <v>2015</v>
      </c>
      <c r="L68" s="300" t="s">
        <v>18</v>
      </c>
      <c r="M68" s="316"/>
      <c r="N68" s="316"/>
      <c r="O68" s="316"/>
      <c r="P68" s="316">
        <v>51</v>
      </c>
      <c r="Q68" s="302">
        <v>44</v>
      </c>
      <c r="R68" s="302">
        <f t="shared" ref="R68:R69" si="117">(P68+Q68)/2</f>
        <v>47.5</v>
      </c>
      <c r="S68" s="302">
        <v>71</v>
      </c>
      <c r="T68" s="302">
        <v>74</v>
      </c>
      <c r="U68" s="311">
        <f t="shared" si="5"/>
        <v>-3</v>
      </c>
      <c r="V68" s="302">
        <f t="shared" ref="V68:V69" si="118">(S68+T68)/2</f>
        <v>72.5</v>
      </c>
      <c r="W68" s="311">
        <f t="shared" si="7"/>
        <v>-25</v>
      </c>
      <c r="X68" s="313" t="s">
        <v>1601</v>
      </c>
      <c r="Y68" s="313" t="s">
        <v>1601</v>
      </c>
      <c r="Z68" s="313" t="s">
        <v>1557</v>
      </c>
      <c r="AA68" s="295">
        <f t="shared" si="113"/>
        <v>48.464322000000003</v>
      </c>
      <c r="AB68" s="315">
        <v>48464322</v>
      </c>
      <c r="AC68" s="305">
        <v>156461403</v>
      </c>
      <c r="AD68" s="295">
        <f t="shared" si="114"/>
        <v>217.6</v>
      </c>
      <c r="AE68" s="305">
        <v>217600000</v>
      </c>
      <c r="AF68" s="306">
        <f t="shared" si="93"/>
        <v>0.60580402500000008</v>
      </c>
      <c r="AG68" s="304"/>
      <c r="AH68" s="304"/>
      <c r="AI68" s="323" t="s">
        <v>2290</v>
      </c>
      <c r="AJ68" s="302"/>
    </row>
    <row r="69" spans="1:36">
      <c r="A69" s="358" t="s">
        <v>543</v>
      </c>
      <c r="B69" s="315">
        <f t="shared" si="111"/>
        <v>374.73635400000001</v>
      </c>
      <c r="C69" s="293">
        <f t="shared" si="115"/>
        <v>2.4982423599999999</v>
      </c>
      <c r="D69" s="294">
        <f t="shared" si="0"/>
        <v>2.4982423599999999</v>
      </c>
      <c r="E69" s="296">
        <v>150</v>
      </c>
      <c r="F69" s="295">
        <f t="shared" si="112"/>
        <v>153.63635400000001</v>
      </c>
      <c r="G69" s="297">
        <f t="shared" si="1"/>
        <v>0.4099851865453118</v>
      </c>
      <c r="H69" s="296">
        <f t="shared" si="2"/>
        <v>221.1</v>
      </c>
      <c r="I69" s="298">
        <f t="shared" si="90"/>
        <v>0.5900148134546882</v>
      </c>
      <c r="J69" s="315">
        <f t="shared" si="116"/>
        <v>374736354</v>
      </c>
      <c r="K69" s="302">
        <v>2015</v>
      </c>
      <c r="L69" s="300" t="s">
        <v>18</v>
      </c>
      <c r="M69" s="316"/>
      <c r="N69" s="316"/>
      <c r="O69" s="316"/>
      <c r="P69" s="316">
        <v>97</v>
      </c>
      <c r="Q69" s="302">
        <v>89</v>
      </c>
      <c r="R69" s="302">
        <f t="shared" si="117"/>
        <v>93</v>
      </c>
      <c r="S69" s="302">
        <v>87</v>
      </c>
      <c r="T69" s="302">
        <v>87</v>
      </c>
      <c r="U69" s="311">
        <f t="shared" si="5"/>
        <v>0</v>
      </c>
      <c r="V69" s="302">
        <f t="shared" si="118"/>
        <v>87</v>
      </c>
      <c r="W69" s="311">
        <f t="shared" si="7"/>
        <v>6</v>
      </c>
      <c r="X69" s="304" t="s">
        <v>1636</v>
      </c>
      <c r="Y69" s="313" t="s">
        <v>3211</v>
      </c>
      <c r="Z69" s="313" t="s">
        <v>1557</v>
      </c>
      <c r="AA69" s="295">
        <f t="shared" si="113"/>
        <v>45.428128000000001</v>
      </c>
      <c r="AB69" s="315">
        <v>45428128</v>
      </c>
      <c r="AC69" s="305">
        <v>153636354</v>
      </c>
      <c r="AD69" s="295">
        <f t="shared" si="114"/>
        <v>221.1</v>
      </c>
      <c r="AE69" s="305">
        <v>221100000</v>
      </c>
      <c r="AF69" s="306">
        <f t="shared" si="93"/>
        <v>0.30285418666666669</v>
      </c>
      <c r="AG69" s="313" t="s">
        <v>1615</v>
      </c>
      <c r="AH69" s="313" t="s">
        <v>3212</v>
      </c>
      <c r="AI69" s="323" t="s">
        <v>3213</v>
      </c>
      <c r="AJ69" s="302"/>
    </row>
    <row r="70" spans="1:36">
      <c r="A70" s="314" t="s">
        <v>296</v>
      </c>
      <c r="B70" s="315">
        <f t="shared" si="111"/>
        <v>375.74070499999999</v>
      </c>
      <c r="C70" s="293">
        <f t="shared" si="115"/>
        <v>2.8903131153846151</v>
      </c>
      <c r="D70" s="294">
        <f t="shared" si="0"/>
        <v>2.8903131153846151</v>
      </c>
      <c r="E70" s="295">
        <v>130</v>
      </c>
      <c r="F70" s="295">
        <f t="shared" si="112"/>
        <v>122.52306</v>
      </c>
      <c r="G70" s="297">
        <f t="shared" si="1"/>
        <v>0.32608407438848025</v>
      </c>
      <c r="H70" s="296">
        <f t="shared" si="2"/>
        <v>253.217645</v>
      </c>
      <c r="I70" s="298">
        <f t="shared" si="90"/>
        <v>0.67391592561151981</v>
      </c>
      <c r="J70" s="315">
        <v>375740705</v>
      </c>
      <c r="K70" s="302">
        <v>2013</v>
      </c>
      <c r="L70" s="300" t="s">
        <v>18</v>
      </c>
      <c r="M70" s="316"/>
      <c r="N70" s="316"/>
      <c r="O70" s="316"/>
      <c r="P70" s="316">
        <v>28</v>
      </c>
      <c r="Q70" s="302">
        <v>41</v>
      </c>
      <c r="R70" s="327">
        <f t="shared" ref="R70:R72" si="119">AVERAGE(P70:Q70)</f>
        <v>34.5</v>
      </c>
      <c r="S70" s="302">
        <v>49</v>
      </c>
      <c r="T70" s="302">
        <v>53</v>
      </c>
      <c r="U70" s="328">
        <f t="shared" si="5"/>
        <v>-4</v>
      </c>
      <c r="V70" s="328">
        <f t="shared" ref="V70:V72" si="120">AVERAGE(S70:T70)</f>
        <v>51</v>
      </c>
      <c r="W70" s="328">
        <f t="shared" si="7"/>
        <v>-16.5</v>
      </c>
      <c r="X70" s="313" t="s">
        <v>1544</v>
      </c>
      <c r="Y70" s="313" t="s">
        <v>2979</v>
      </c>
      <c r="Z70" s="313" t="s">
        <v>1557</v>
      </c>
      <c r="AA70" s="295">
        <f t="shared" si="113"/>
        <v>40.501814000000003</v>
      </c>
      <c r="AB70" s="315">
        <v>40501814</v>
      </c>
      <c r="AC70" s="315">
        <v>122523060</v>
      </c>
      <c r="AD70" s="295">
        <f t="shared" si="114"/>
        <v>253.217645</v>
      </c>
      <c r="AE70" s="315">
        <v>253217645</v>
      </c>
      <c r="AF70" s="306">
        <f t="shared" si="93"/>
        <v>0.31155241538461542</v>
      </c>
      <c r="AG70" s="304"/>
      <c r="AH70" s="304"/>
      <c r="AI70" s="323" t="s">
        <v>2980</v>
      </c>
      <c r="AJ70" s="302"/>
    </row>
    <row r="71" spans="1:36">
      <c r="A71" s="291" t="s">
        <v>916</v>
      </c>
      <c r="B71" s="292">
        <f t="shared" si="111"/>
        <v>376.14130599999999</v>
      </c>
      <c r="C71" s="293">
        <f>SUM((J71/1000000)/E71)</f>
        <v>8.3586956888888881</v>
      </c>
      <c r="D71" s="294">
        <f t="shared" si="0"/>
        <v>8.3586956888888881</v>
      </c>
      <c r="E71" s="295">
        <v>45</v>
      </c>
      <c r="F71" s="295">
        <f t="shared" si="112"/>
        <v>139.854287</v>
      </c>
      <c r="G71" s="297">
        <f t="shared" si="1"/>
        <v>0.37181315843041179</v>
      </c>
      <c r="H71" s="296">
        <f t="shared" si="2"/>
        <v>236.28701900000002</v>
      </c>
      <c r="I71" s="298">
        <f t="shared" si="90"/>
        <v>0.62818684156958826</v>
      </c>
      <c r="J71" s="292">
        <v>376141306</v>
      </c>
      <c r="K71" s="317">
        <v>2012</v>
      </c>
      <c r="L71" s="300" t="s">
        <v>18</v>
      </c>
      <c r="M71" s="301"/>
      <c r="N71" s="301"/>
      <c r="O71" s="301"/>
      <c r="P71" s="301">
        <v>21</v>
      </c>
      <c r="Q71" s="299">
        <v>45</v>
      </c>
      <c r="R71" s="321">
        <f t="shared" si="119"/>
        <v>33</v>
      </c>
      <c r="S71" s="299">
        <v>54</v>
      </c>
      <c r="T71" s="299">
        <v>56</v>
      </c>
      <c r="U71" s="312">
        <f t="shared" si="5"/>
        <v>-2</v>
      </c>
      <c r="V71" s="312">
        <f t="shared" si="120"/>
        <v>55</v>
      </c>
      <c r="W71" s="312">
        <f t="shared" si="7"/>
        <v>-22</v>
      </c>
      <c r="X71" s="304" t="s">
        <v>1609</v>
      </c>
      <c r="Y71" s="304" t="s">
        <v>1815</v>
      </c>
      <c r="Z71" s="318" t="s">
        <v>1557</v>
      </c>
      <c r="AA71" s="294">
        <f t="shared" si="113"/>
        <v>49.514769000000001</v>
      </c>
      <c r="AB71" s="292">
        <v>49514769</v>
      </c>
      <c r="AC71" s="292">
        <v>139854287</v>
      </c>
      <c r="AD71" s="295">
        <f t="shared" si="114"/>
        <v>236.28701899999999</v>
      </c>
      <c r="AE71" s="315">
        <v>236287019</v>
      </c>
      <c r="AF71" s="306">
        <f t="shared" si="93"/>
        <v>1.1003282000000001</v>
      </c>
      <c r="AG71" s="304"/>
      <c r="AH71" s="304"/>
      <c r="AI71" s="323" t="s">
        <v>1854</v>
      </c>
      <c r="AJ71" s="302"/>
    </row>
    <row r="72" spans="1:36">
      <c r="A72" s="291" t="s">
        <v>853</v>
      </c>
      <c r="B72" s="292">
        <v>377.91</v>
      </c>
      <c r="C72" s="293">
        <f t="shared" ref="C72:C73" si="121">SUM(B72/E72)</f>
        <v>25.194000000000003</v>
      </c>
      <c r="D72" s="294">
        <f t="shared" si="0"/>
        <v>25.194000000000003</v>
      </c>
      <c r="E72" s="295">
        <v>15</v>
      </c>
      <c r="F72" s="295">
        <v>141.32</v>
      </c>
      <c r="G72" s="297">
        <f t="shared" si="1"/>
        <v>0.37395146992670208</v>
      </c>
      <c r="H72" s="296">
        <f t="shared" si="2"/>
        <v>236.59</v>
      </c>
      <c r="I72" s="298">
        <f t="shared" si="90"/>
        <v>0.62604853007329786</v>
      </c>
      <c r="J72" s="292">
        <f>B72*1000000</f>
        <v>377910000</v>
      </c>
      <c r="K72" s="299">
        <v>2008</v>
      </c>
      <c r="L72" s="300" t="s">
        <v>16</v>
      </c>
      <c r="M72" s="301"/>
      <c r="N72" s="301"/>
      <c r="O72" s="301"/>
      <c r="P72" s="301">
        <v>94</v>
      </c>
      <c r="Q72" s="299">
        <v>86</v>
      </c>
      <c r="R72" s="301">
        <f t="shared" si="119"/>
        <v>90</v>
      </c>
      <c r="S72" s="299">
        <v>90</v>
      </c>
      <c r="T72" s="299">
        <v>78</v>
      </c>
      <c r="U72" s="299">
        <f t="shared" si="5"/>
        <v>12</v>
      </c>
      <c r="V72" s="299">
        <f t="shared" si="120"/>
        <v>84</v>
      </c>
      <c r="W72" s="301">
        <f t="shared" si="7"/>
        <v>6</v>
      </c>
      <c r="X72" s="304" t="s">
        <v>1572</v>
      </c>
      <c r="Y72" s="304" t="s">
        <v>1656</v>
      </c>
      <c r="Z72" s="304" t="s">
        <v>1541</v>
      </c>
      <c r="AA72" s="294">
        <v>4.3</v>
      </c>
      <c r="AB72" s="292">
        <f>AA72*1000000</f>
        <v>4300000</v>
      </c>
      <c r="AC72" s="292">
        <f>F72*1000000</f>
        <v>141320000</v>
      </c>
      <c r="AD72" s="295">
        <v>236.59</v>
      </c>
      <c r="AE72" s="305">
        <f>SUM(AD72*1000000)</f>
        <v>236590000</v>
      </c>
      <c r="AF72" s="306">
        <f t="shared" si="93"/>
        <v>0.28666666666666668</v>
      </c>
      <c r="AG72" s="304" t="s">
        <v>1615</v>
      </c>
      <c r="AH72" s="304" t="s">
        <v>1657</v>
      </c>
      <c r="AI72" s="323" t="s">
        <v>1658</v>
      </c>
      <c r="AJ72" s="302"/>
    </row>
    <row r="73" spans="1:36">
      <c r="A73" s="352" t="s">
        <v>1396</v>
      </c>
      <c r="B73" s="315">
        <f t="shared" ref="B73:B74" si="122">J73/1000000</f>
        <v>379.24286599999999</v>
      </c>
      <c r="C73" s="326">
        <f t="shared" si="121"/>
        <v>2.3702679125000001</v>
      </c>
      <c r="D73" s="294">
        <f t="shared" si="0"/>
        <v>2.3702679125000001</v>
      </c>
      <c r="E73" s="295">
        <v>160</v>
      </c>
      <c r="F73" s="296">
        <f t="shared" ref="F73:F74" si="123">AC73/1000000</f>
        <v>7.5385070000000001</v>
      </c>
      <c r="G73" s="297">
        <f t="shared" si="1"/>
        <v>1.9877781959384309E-2</v>
      </c>
      <c r="H73" s="296">
        <f t="shared" si="2"/>
        <v>371.70435900000001</v>
      </c>
      <c r="I73" s="298">
        <f>AE73/J73</f>
        <v>0.98012221804061572</v>
      </c>
      <c r="J73" s="315">
        <f>AE73+AC73</f>
        <v>379242866</v>
      </c>
      <c r="K73" s="311">
        <v>2016</v>
      </c>
      <c r="L73" s="300" t="s">
        <v>18</v>
      </c>
      <c r="M73" s="345"/>
      <c r="N73" s="345"/>
      <c r="O73" s="345"/>
      <c r="P73" s="345">
        <v>70</v>
      </c>
      <c r="Q73" s="311">
        <v>65</v>
      </c>
      <c r="R73" s="346">
        <f t="shared" ref="R73:R74" si="124">(P73+Q73)/2</f>
        <v>67.5</v>
      </c>
      <c r="S73" s="311">
        <v>66</v>
      </c>
      <c r="T73" s="311">
        <v>67</v>
      </c>
      <c r="U73" s="305">
        <f t="shared" si="5"/>
        <v>-1</v>
      </c>
      <c r="V73" s="311">
        <f t="shared" ref="V73:V74" si="125">(S73+T73)/2</f>
        <v>66.5</v>
      </c>
      <c r="W73" s="347">
        <f t="shared" si="7"/>
        <v>1</v>
      </c>
      <c r="X73" s="319" t="s">
        <v>1534</v>
      </c>
      <c r="Y73" s="319" t="s">
        <v>1534</v>
      </c>
      <c r="Z73" s="319" t="s">
        <v>1557</v>
      </c>
      <c r="AA73" s="295">
        <f t="shared" ref="AA73:AA74" si="126">AB73/1000000</f>
        <v>102.665981</v>
      </c>
      <c r="AB73" s="305">
        <v>102665981</v>
      </c>
      <c r="AC73" s="305">
        <v>7538507</v>
      </c>
      <c r="AD73" s="295">
        <f t="shared" ref="AD73:AD74" si="127">AE73/1000000</f>
        <v>371.70435900000001</v>
      </c>
      <c r="AE73" s="315">
        <v>371704359</v>
      </c>
      <c r="AF73" s="298">
        <f>AB73/(E73*1000000)</f>
        <v>0.64166238124999997</v>
      </c>
      <c r="AG73" s="304"/>
      <c r="AH73" s="304"/>
      <c r="AI73" s="307" t="s">
        <v>3285</v>
      </c>
      <c r="AJ73" s="304"/>
    </row>
    <row r="74" spans="1:36">
      <c r="A74" s="344" t="s">
        <v>273</v>
      </c>
      <c r="B74" s="305">
        <f t="shared" si="122"/>
        <v>380.98154299999999</v>
      </c>
      <c r="C74" s="335">
        <f>SUM(J74/(E74*1000000))</f>
        <v>6.9269371454545459</v>
      </c>
      <c r="D74" s="294">
        <f t="shared" si="0"/>
        <v>6.9269371454545459</v>
      </c>
      <c r="E74" s="296">
        <v>55</v>
      </c>
      <c r="F74" s="331">
        <f t="shared" si="123"/>
        <v>114.43401</v>
      </c>
      <c r="G74" s="297">
        <f t="shared" si="1"/>
        <v>0.30036628309839147</v>
      </c>
      <c r="H74" s="296">
        <f t="shared" si="2"/>
        <v>266.54753299999999</v>
      </c>
      <c r="I74" s="362">
        <f t="shared" ref="I74:I80" si="128">(AE74/J74)</f>
        <v>0.69963371690160858</v>
      </c>
      <c r="J74" s="305">
        <v>380981543</v>
      </c>
      <c r="K74" s="311">
        <v>2017</v>
      </c>
      <c r="L74" s="300" t="s">
        <v>18</v>
      </c>
      <c r="M74" s="345"/>
      <c r="N74" s="345"/>
      <c r="O74" s="345"/>
      <c r="P74" s="345">
        <v>10</v>
      </c>
      <c r="Q74" s="311">
        <v>33</v>
      </c>
      <c r="R74" s="305">
        <f t="shared" si="124"/>
        <v>21.5</v>
      </c>
      <c r="S74" s="311">
        <v>49</v>
      </c>
      <c r="T74" s="311">
        <v>30</v>
      </c>
      <c r="U74" s="317">
        <f t="shared" si="5"/>
        <v>19</v>
      </c>
      <c r="V74" s="317">
        <f t="shared" si="125"/>
        <v>39.5</v>
      </c>
      <c r="W74" s="309">
        <f t="shared" si="7"/>
        <v>-18</v>
      </c>
      <c r="X74" s="318" t="s">
        <v>1612</v>
      </c>
      <c r="Y74" s="318" t="s">
        <v>1612</v>
      </c>
      <c r="Z74" s="363" t="s">
        <v>1900</v>
      </c>
      <c r="AA74" s="331">
        <f t="shared" si="126"/>
        <v>46.607250000000001</v>
      </c>
      <c r="AB74" s="305">
        <v>46607250</v>
      </c>
      <c r="AC74" s="305">
        <v>114434010</v>
      </c>
      <c r="AD74" s="331">
        <f t="shared" si="127"/>
        <v>266.54753299999999</v>
      </c>
      <c r="AE74" s="309">
        <f>J74-AC74</f>
        <v>266547533</v>
      </c>
      <c r="AF74" s="362">
        <f t="shared" ref="AF74:AF80" si="129">SUM(AA74/E74)</f>
        <v>0.84740454545454547</v>
      </c>
      <c r="AG74" s="318"/>
      <c r="AH74" s="318"/>
      <c r="AI74" s="364" t="s">
        <v>1980</v>
      </c>
      <c r="AJ74" s="318"/>
    </row>
    <row r="75" spans="1:36">
      <c r="A75" s="308" t="s">
        <v>3434</v>
      </c>
      <c r="B75" s="292">
        <v>381.5</v>
      </c>
      <c r="C75" s="293">
        <f t="shared" ref="C75:C76" si="130">SUM(B75/E75)</f>
        <v>2.1800000000000002</v>
      </c>
      <c r="D75" s="294">
        <f t="shared" si="0"/>
        <v>2.1800000000000002</v>
      </c>
      <c r="E75" s="295">
        <v>175</v>
      </c>
      <c r="F75" s="295">
        <v>198.4</v>
      </c>
      <c r="G75" s="297">
        <f t="shared" si="1"/>
        <v>0.52005242463958057</v>
      </c>
      <c r="H75" s="296">
        <f t="shared" si="2"/>
        <v>183.2</v>
      </c>
      <c r="I75" s="298">
        <f t="shared" si="128"/>
        <v>0.48020969855832241</v>
      </c>
      <c r="J75" s="292">
        <f>B75*1000000</f>
        <v>381500000</v>
      </c>
      <c r="K75" s="299">
        <v>2009</v>
      </c>
      <c r="L75" s="300" t="s">
        <v>16</v>
      </c>
      <c r="M75" s="301"/>
      <c r="N75" s="301"/>
      <c r="O75" s="301"/>
      <c r="P75" s="301">
        <v>72</v>
      </c>
      <c r="Q75" s="299">
        <v>56</v>
      </c>
      <c r="R75" s="301">
        <f t="shared" ref="R75:R76" si="131">AVERAGE(P75:Q75)</f>
        <v>64</v>
      </c>
      <c r="S75" s="299">
        <v>65</v>
      </c>
      <c r="T75" s="299">
        <v>66</v>
      </c>
      <c r="U75" s="299">
        <f t="shared" si="5"/>
        <v>-1</v>
      </c>
      <c r="V75" s="299">
        <f t="shared" ref="V75:V76" si="132">AVERAGE(S75:T75)</f>
        <v>65.5</v>
      </c>
      <c r="W75" s="301">
        <f t="shared" si="7"/>
        <v>-1.5</v>
      </c>
      <c r="X75" s="304" t="s">
        <v>1601</v>
      </c>
      <c r="Y75" s="304" t="s">
        <v>1782</v>
      </c>
      <c r="Z75" s="304" t="s">
        <v>1547</v>
      </c>
      <c r="AA75" s="294">
        <v>59.3</v>
      </c>
      <c r="AB75" s="292">
        <f>AA75*1000000</f>
        <v>59300000</v>
      </c>
      <c r="AC75" s="292">
        <f>F75*1000000</f>
        <v>198400000</v>
      </c>
      <c r="AD75" s="295">
        <v>183.2</v>
      </c>
      <c r="AE75" s="305">
        <f>SUM(AD75*1000000)</f>
        <v>183200000</v>
      </c>
      <c r="AF75" s="306">
        <f t="shared" si="129"/>
        <v>0.33885714285714286</v>
      </c>
      <c r="AG75" s="304"/>
      <c r="AH75" s="304"/>
      <c r="AI75" s="323" t="s">
        <v>3435</v>
      </c>
      <c r="AJ75" s="302"/>
    </row>
    <row r="76" spans="1:36">
      <c r="A76" s="308" t="s">
        <v>525</v>
      </c>
      <c r="B76" s="292">
        <f t="shared" ref="B76:B77" si="133">J76/1000000</f>
        <v>383.53144600000002</v>
      </c>
      <c r="C76" s="293">
        <f t="shared" si="130"/>
        <v>3.4866495090909093</v>
      </c>
      <c r="D76" s="294">
        <f t="shared" si="0"/>
        <v>3.4866495090909093</v>
      </c>
      <c r="E76" s="295">
        <v>110</v>
      </c>
      <c r="F76" s="296">
        <f t="shared" ref="F76:F77" si="134">AC76/1000000</f>
        <v>134.529403</v>
      </c>
      <c r="G76" s="297">
        <f t="shared" si="1"/>
        <v>0.35076498785969168</v>
      </c>
      <c r="H76" s="296">
        <f t="shared" si="2"/>
        <v>249.00204300000001</v>
      </c>
      <c r="I76" s="298">
        <f t="shared" si="128"/>
        <v>0.64923501214030832</v>
      </c>
      <c r="J76" s="292">
        <v>383531446</v>
      </c>
      <c r="K76" s="299">
        <v>2007</v>
      </c>
      <c r="L76" s="300" t="s">
        <v>16</v>
      </c>
      <c r="M76" s="301"/>
      <c r="N76" s="301"/>
      <c r="O76" s="301"/>
      <c r="P76" s="301">
        <v>79</v>
      </c>
      <c r="Q76" s="299">
        <v>69</v>
      </c>
      <c r="R76" s="321">
        <f t="shared" si="131"/>
        <v>74</v>
      </c>
      <c r="S76" s="299">
        <v>86</v>
      </c>
      <c r="T76" s="299">
        <v>69</v>
      </c>
      <c r="U76" s="292">
        <f t="shared" si="5"/>
        <v>17</v>
      </c>
      <c r="V76" s="299">
        <f t="shared" si="132"/>
        <v>77.5</v>
      </c>
      <c r="W76" s="321">
        <f t="shared" si="7"/>
        <v>-3.5</v>
      </c>
      <c r="X76" s="304" t="s">
        <v>1609</v>
      </c>
      <c r="Y76" s="304" t="s">
        <v>1609</v>
      </c>
      <c r="Z76" s="304" t="s">
        <v>1557</v>
      </c>
      <c r="AA76" s="294">
        <v>33.369559000000002</v>
      </c>
      <c r="AB76" s="305">
        <v>33369559</v>
      </c>
      <c r="AC76" s="292">
        <v>134529403</v>
      </c>
      <c r="AD76" s="296">
        <f t="shared" ref="AD76:AD77" si="135">AE76/1000000</f>
        <v>249.00204299999999</v>
      </c>
      <c r="AE76" s="292">
        <v>249002043</v>
      </c>
      <c r="AF76" s="306">
        <f t="shared" si="129"/>
        <v>0.30335962727272731</v>
      </c>
      <c r="AG76" s="304"/>
      <c r="AH76" s="304"/>
      <c r="AI76" s="307" t="s">
        <v>2668</v>
      </c>
      <c r="AJ76" s="304"/>
    </row>
    <row r="77" spans="1:36">
      <c r="A77" s="352" t="s">
        <v>172</v>
      </c>
      <c r="B77" s="305">
        <f t="shared" si="133"/>
        <v>383.715756</v>
      </c>
      <c r="C77" s="335">
        <f>SUM(J77/(E77*1000000))</f>
        <v>2.192661462857143</v>
      </c>
      <c r="D77" s="294">
        <f t="shared" si="0"/>
        <v>2.192661462857143</v>
      </c>
      <c r="E77" s="296">
        <v>175</v>
      </c>
      <c r="F77" s="331">
        <f t="shared" si="134"/>
        <v>152.901115</v>
      </c>
      <c r="G77" s="297">
        <f t="shared" si="1"/>
        <v>0.39847494560530894</v>
      </c>
      <c r="H77" s="296">
        <f t="shared" si="2"/>
        <v>230.81464099999999</v>
      </c>
      <c r="I77" s="362">
        <f t="shared" si="128"/>
        <v>0.60152505439469106</v>
      </c>
      <c r="J77" s="305">
        <v>383715756</v>
      </c>
      <c r="K77" s="311">
        <v>2017</v>
      </c>
      <c r="L77" s="300" t="s">
        <v>18</v>
      </c>
      <c r="M77" s="345"/>
      <c r="N77" s="345"/>
      <c r="O77" s="345"/>
      <c r="P77" s="345">
        <v>68</v>
      </c>
      <c r="Q77" s="311">
        <v>59</v>
      </c>
      <c r="R77" s="305">
        <f>(P77+Q77)/2</f>
        <v>63.5</v>
      </c>
      <c r="S77" s="311">
        <v>71</v>
      </c>
      <c r="T77" s="311">
        <v>70</v>
      </c>
      <c r="U77" s="317">
        <f t="shared" si="5"/>
        <v>1</v>
      </c>
      <c r="V77" s="317">
        <f>(S77+T77)/2</f>
        <v>70.5</v>
      </c>
      <c r="W77" s="309">
        <f t="shared" si="7"/>
        <v>-7</v>
      </c>
      <c r="X77" s="318" t="s">
        <v>1601</v>
      </c>
      <c r="Y77" s="318" t="s">
        <v>1601</v>
      </c>
      <c r="Z77" s="363" t="s">
        <v>1557</v>
      </c>
      <c r="AA77" s="331">
        <f>AB77/1000000</f>
        <v>53.688679999999998</v>
      </c>
      <c r="AB77" s="305">
        <v>53688680</v>
      </c>
      <c r="AC77" s="305">
        <v>152901115</v>
      </c>
      <c r="AD77" s="331">
        <f t="shared" si="135"/>
        <v>230.81464099999999</v>
      </c>
      <c r="AE77" s="309">
        <f>J77-AC77</f>
        <v>230814641</v>
      </c>
      <c r="AF77" s="362">
        <f t="shared" si="129"/>
        <v>0.30679245714285713</v>
      </c>
      <c r="AG77" s="318"/>
      <c r="AH77" s="318"/>
      <c r="AI77" s="364" t="s">
        <v>3430</v>
      </c>
      <c r="AJ77" s="318"/>
    </row>
    <row r="78" spans="1:36">
      <c r="A78" s="308" t="s">
        <v>3053</v>
      </c>
      <c r="B78" s="292">
        <v>385.65</v>
      </c>
      <c r="C78" s="293">
        <f>SUM(B78/E78)</f>
        <v>2.7546428571428572</v>
      </c>
      <c r="D78" s="294">
        <f t="shared" si="0"/>
        <v>2.7546428571428572</v>
      </c>
      <c r="E78" s="295">
        <v>140</v>
      </c>
      <c r="F78" s="295">
        <v>257.7</v>
      </c>
      <c r="G78" s="297">
        <f t="shared" si="1"/>
        <v>0.66822248152469854</v>
      </c>
      <c r="H78" s="296">
        <f t="shared" si="2"/>
        <v>127.95</v>
      </c>
      <c r="I78" s="298">
        <f t="shared" si="128"/>
        <v>0.33177751847530146</v>
      </c>
      <c r="J78" s="292">
        <f>B78*1000000</f>
        <v>385650000</v>
      </c>
      <c r="K78" s="299">
        <v>2009</v>
      </c>
      <c r="L78" s="300" t="s">
        <v>16</v>
      </c>
      <c r="M78" s="301"/>
      <c r="N78" s="301"/>
      <c r="O78" s="301"/>
      <c r="P78" s="301">
        <v>94</v>
      </c>
      <c r="Q78" s="299">
        <v>83</v>
      </c>
      <c r="R78" s="321">
        <f>AVERAGE(P78:Q78)</f>
        <v>88.5</v>
      </c>
      <c r="S78" s="299">
        <v>91</v>
      </c>
      <c r="T78" s="299">
        <v>80</v>
      </c>
      <c r="U78" s="312">
        <f t="shared" si="5"/>
        <v>11</v>
      </c>
      <c r="V78" s="312">
        <f>AVERAGE(S78:T78)</f>
        <v>85.5</v>
      </c>
      <c r="W78" s="312">
        <f t="shared" si="7"/>
        <v>3</v>
      </c>
      <c r="X78" s="304" t="s">
        <v>1609</v>
      </c>
      <c r="Y78" s="304" t="s">
        <v>2194</v>
      </c>
      <c r="Z78" s="304" t="s">
        <v>1547</v>
      </c>
      <c r="AA78" s="294">
        <v>75.2</v>
      </c>
      <c r="AB78" s="292">
        <f>AA78*1000000</f>
        <v>75200000</v>
      </c>
      <c r="AC78" s="292">
        <f>F78*1000000</f>
        <v>257700000</v>
      </c>
      <c r="AD78" s="295">
        <v>127.95</v>
      </c>
      <c r="AE78" s="305">
        <f>SUM(AD78*1000000)</f>
        <v>127950000</v>
      </c>
      <c r="AF78" s="306">
        <f t="shared" si="129"/>
        <v>0.53714285714285714</v>
      </c>
      <c r="AG78" s="304"/>
      <c r="AH78" s="304"/>
      <c r="AI78" s="323" t="s">
        <v>3054</v>
      </c>
      <c r="AJ78" s="302"/>
    </row>
    <row r="79" spans="1:36">
      <c r="A79" s="380" t="s">
        <v>311</v>
      </c>
      <c r="B79" s="373">
        <f t="shared" ref="B79:B83" si="136">J79/1000000</f>
        <v>385.90013800000003</v>
      </c>
      <c r="C79" s="375">
        <f>SUM(J79/(E79*1000000))</f>
        <v>2.2700008117647057</v>
      </c>
      <c r="D79" s="294">
        <f t="shared" si="0"/>
        <v>2.2700008117647057</v>
      </c>
      <c r="E79" s="296">
        <v>170</v>
      </c>
      <c r="F79" s="296">
        <f t="shared" ref="F79:F83" si="137">AC79/1000000</f>
        <v>110.50013800000001</v>
      </c>
      <c r="G79" s="297">
        <f t="shared" si="1"/>
        <v>0.28634386754222929</v>
      </c>
      <c r="H79" s="296">
        <f t="shared" si="2"/>
        <v>275.40000000000003</v>
      </c>
      <c r="I79" s="376">
        <f t="shared" si="128"/>
        <v>0.71365613245777071</v>
      </c>
      <c r="J79" s="305">
        <f>AC79+AE79</f>
        <v>385900138</v>
      </c>
      <c r="K79" s="345">
        <v>2019</v>
      </c>
      <c r="L79" s="300" t="s">
        <v>18</v>
      </c>
      <c r="M79" s="345"/>
      <c r="N79" s="345"/>
      <c r="O79" s="345"/>
      <c r="P79" s="345">
        <v>42</v>
      </c>
      <c r="Q79" s="345">
        <v>48</v>
      </c>
      <c r="R79" s="345">
        <f t="shared" ref="R79:R82" si="138">(P79+Q79)/2</f>
        <v>45</v>
      </c>
      <c r="S79" s="345">
        <v>83</v>
      </c>
      <c r="T79" s="345">
        <v>73</v>
      </c>
      <c r="U79" s="345">
        <f t="shared" si="5"/>
        <v>10</v>
      </c>
      <c r="V79" s="345">
        <f t="shared" ref="V79:V82" si="139">(S79+T79)/2</f>
        <v>78</v>
      </c>
      <c r="W79" s="345">
        <f t="shared" si="7"/>
        <v>-33</v>
      </c>
      <c r="X79" s="348" t="s">
        <v>1544</v>
      </c>
      <c r="Y79" s="381" t="s">
        <v>1544</v>
      </c>
      <c r="Z79" s="377" t="s">
        <v>1557</v>
      </c>
      <c r="AA79" s="296">
        <f t="shared" ref="AA79:AA83" si="140">AB79/1000000</f>
        <v>47.776293000000003</v>
      </c>
      <c r="AB79" s="382">
        <v>47776293</v>
      </c>
      <c r="AC79" s="305">
        <v>110500138</v>
      </c>
      <c r="AD79" s="296">
        <f t="shared" ref="AD79:AD83" si="141">AE79/1000000</f>
        <v>275.39999999999998</v>
      </c>
      <c r="AE79" s="382">
        <v>275400000</v>
      </c>
      <c r="AF79" s="376">
        <f t="shared" si="129"/>
        <v>0.28103701764705885</v>
      </c>
      <c r="AG79" s="378"/>
      <c r="AH79" s="378"/>
      <c r="AI79" s="379" t="s">
        <v>3373</v>
      </c>
      <c r="AJ79" s="304"/>
    </row>
    <row r="80" spans="1:36">
      <c r="A80" s="342" t="s">
        <v>358</v>
      </c>
      <c r="B80" s="315">
        <f t="shared" si="136"/>
        <v>386.041607</v>
      </c>
      <c r="C80" s="293">
        <f t="shared" ref="C80:C81" si="142">SUM(B80/E80)</f>
        <v>2.8595674592592593</v>
      </c>
      <c r="D80" s="294">
        <f t="shared" si="0"/>
        <v>2.8595674592592593</v>
      </c>
      <c r="E80" s="295">
        <v>135</v>
      </c>
      <c r="F80" s="295">
        <f t="shared" si="137"/>
        <v>177.39751000000001</v>
      </c>
      <c r="G80" s="297">
        <f t="shared" si="1"/>
        <v>0.4595295086936057</v>
      </c>
      <c r="H80" s="296">
        <f t="shared" si="2"/>
        <v>208.64409700000002</v>
      </c>
      <c r="I80" s="298">
        <f t="shared" si="128"/>
        <v>0.54047049130639435</v>
      </c>
      <c r="J80" s="315">
        <f>SUM(AC80+(AD80*1000000))</f>
        <v>386041607</v>
      </c>
      <c r="K80" s="302">
        <v>2015</v>
      </c>
      <c r="L80" s="300" t="s">
        <v>18</v>
      </c>
      <c r="M80" s="316"/>
      <c r="N80" s="316"/>
      <c r="O80" s="316"/>
      <c r="P80" s="316">
        <v>47</v>
      </c>
      <c r="Q80" s="302">
        <v>55</v>
      </c>
      <c r="R80" s="302">
        <f t="shared" si="138"/>
        <v>51</v>
      </c>
      <c r="S80" s="302">
        <v>64</v>
      </c>
      <c r="T80" s="302">
        <v>74</v>
      </c>
      <c r="U80" s="311">
        <f t="shared" si="5"/>
        <v>-10</v>
      </c>
      <c r="V80" s="302">
        <f t="shared" si="139"/>
        <v>69</v>
      </c>
      <c r="W80" s="311">
        <f t="shared" si="7"/>
        <v>-18</v>
      </c>
      <c r="X80" s="313" t="s">
        <v>1601</v>
      </c>
      <c r="Y80" s="313" t="s">
        <v>1601</v>
      </c>
      <c r="Z80" s="313" t="s">
        <v>1541</v>
      </c>
      <c r="AA80" s="295">
        <f t="shared" si="140"/>
        <v>52.107731000000001</v>
      </c>
      <c r="AB80" s="315">
        <v>52107731</v>
      </c>
      <c r="AC80" s="305">
        <v>177397510</v>
      </c>
      <c r="AD80" s="295">
        <f t="shared" si="141"/>
        <v>208.64409699999999</v>
      </c>
      <c r="AE80" s="305">
        <v>208644097</v>
      </c>
      <c r="AF80" s="306">
        <f t="shared" si="129"/>
        <v>0.38598319259259262</v>
      </c>
      <c r="AG80" s="304"/>
      <c r="AH80" s="304"/>
      <c r="AI80" s="323" t="s">
        <v>2992</v>
      </c>
      <c r="AJ80" s="302"/>
    </row>
    <row r="81" spans="1:36">
      <c r="A81" s="352" t="s">
        <v>411</v>
      </c>
      <c r="B81" s="315">
        <f t="shared" si="136"/>
        <v>389.667306</v>
      </c>
      <c r="C81" s="326">
        <f t="shared" si="142"/>
        <v>2.3616200363636364</v>
      </c>
      <c r="D81" s="294">
        <f t="shared" si="0"/>
        <v>2.3616200363636364</v>
      </c>
      <c r="E81" s="295">
        <v>165</v>
      </c>
      <c r="F81" s="296">
        <f t="shared" si="137"/>
        <v>103.14428599999999</v>
      </c>
      <c r="G81" s="297">
        <f t="shared" si="1"/>
        <v>0.26469833217159872</v>
      </c>
      <c r="H81" s="296">
        <f t="shared" si="2"/>
        <v>286.52302000000003</v>
      </c>
      <c r="I81" s="298">
        <f>AE81/J81</f>
        <v>0.73530166782840134</v>
      </c>
      <c r="J81" s="315">
        <f>AE81+AC81</f>
        <v>389667306</v>
      </c>
      <c r="K81" s="311">
        <v>2016</v>
      </c>
      <c r="L81" s="300" t="s">
        <v>18</v>
      </c>
      <c r="M81" s="345"/>
      <c r="N81" s="345"/>
      <c r="O81" s="345"/>
      <c r="P81" s="345">
        <v>31</v>
      </c>
      <c r="Q81" s="311">
        <v>32</v>
      </c>
      <c r="R81" s="346">
        <f t="shared" si="138"/>
        <v>31.5</v>
      </c>
      <c r="S81" s="311">
        <v>32</v>
      </c>
      <c r="T81" s="311">
        <v>46</v>
      </c>
      <c r="U81" s="305">
        <f t="shared" si="5"/>
        <v>-14</v>
      </c>
      <c r="V81" s="311">
        <f t="shared" si="139"/>
        <v>39</v>
      </c>
      <c r="W81" s="347">
        <f t="shared" si="7"/>
        <v>-7.5</v>
      </c>
      <c r="X81" s="348" t="s">
        <v>1544</v>
      </c>
      <c r="Y81" s="348" t="s">
        <v>1544</v>
      </c>
      <c r="Z81" s="319" t="s">
        <v>1557</v>
      </c>
      <c r="AA81" s="295">
        <f t="shared" si="140"/>
        <v>41.039943999999998</v>
      </c>
      <c r="AB81" s="305">
        <v>41039944</v>
      </c>
      <c r="AC81" s="305">
        <v>103144286</v>
      </c>
      <c r="AD81" s="295">
        <f t="shared" si="141"/>
        <v>286.52301999999997</v>
      </c>
      <c r="AE81" s="315">
        <v>286523020</v>
      </c>
      <c r="AF81" s="298">
        <f>AB81/(E81*1000000)</f>
        <v>0.24872693333333334</v>
      </c>
      <c r="AG81" s="304"/>
      <c r="AH81" s="304"/>
      <c r="AI81" s="307" t="s">
        <v>3294</v>
      </c>
      <c r="AJ81" s="304"/>
    </row>
    <row r="82" spans="1:36">
      <c r="A82" s="356" t="s">
        <v>1752</v>
      </c>
      <c r="B82" s="315">
        <f t="shared" si="136"/>
        <v>390.11086699999998</v>
      </c>
      <c r="C82" s="335">
        <f>SUM(J82/(E82*1000000))</f>
        <v>10.836412972222222</v>
      </c>
      <c r="D82" s="294">
        <f t="shared" si="0"/>
        <v>10.836412972222222</v>
      </c>
      <c r="E82" s="295">
        <v>36</v>
      </c>
      <c r="F82" s="295">
        <f t="shared" si="137"/>
        <v>202.11086700000001</v>
      </c>
      <c r="G82" s="297">
        <f t="shared" si="1"/>
        <v>0.51808571382350144</v>
      </c>
      <c r="H82" s="296">
        <f t="shared" si="2"/>
        <v>187.99999999999997</v>
      </c>
      <c r="I82" s="362">
        <f t="shared" ref="I82:I93" si="143">(AE82/J82)</f>
        <v>0.48191428617649862</v>
      </c>
      <c r="J82" s="305">
        <v>390110867</v>
      </c>
      <c r="K82" s="299">
        <v>2018</v>
      </c>
      <c r="L82" s="300" t="s">
        <v>18</v>
      </c>
      <c r="M82" s="345"/>
      <c r="N82" s="345"/>
      <c r="O82" s="345"/>
      <c r="P82" s="345">
        <v>90</v>
      </c>
      <c r="Q82" s="299">
        <v>88</v>
      </c>
      <c r="R82" s="305">
        <f t="shared" si="138"/>
        <v>89</v>
      </c>
      <c r="S82" s="299">
        <v>81</v>
      </c>
      <c r="T82" s="305">
        <v>86</v>
      </c>
      <c r="U82" s="309">
        <f t="shared" si="5"/>
        <v>-5</v>
      </c>
      <c r="V82" s="317">
        <f t="shared" si="139"/>
        <v>83.5</v>
      </c>
      <c r="W82" s="309">
        <f t="shared" si="7"/>
        <v>5.5</v>
      </c>
      <c r="X82" s="319" t="s">
        <v>1554</v>
      </c>
      <c r="Y82" s="319" t="s">
        <v>1554</v>
      </c>
      <c r="Z82" s="304" t="s">
        <v>1574</v>
      </c>
      <c r="AA82" s="295">
        <f t="shared" si="140"/>
        <v>42.908051</v>
      </c>
      <c r="AB82" s="305">
        <v>42908051</v>
      </c>
      <c r="AC82" s="305">
        <v>202110867</v>
      </c>
      <c r="AD82" s="295">
        <f t="shared" si="141"/>
        <v>188</v>
      </c>
      <c r="AE82" s="305">
        <v>188000000</v>
      </c>
      <c r="AF82" s="362">
        <f t="shared" ref="AF82:AF93" si="144">SUM(AA82/E82)</f>
        <v>1.1918903055555556</v>
      </c>
      <c r="AG82" s="304"/>
      <c r="AH82" s="304"/>
      <c r="AI82" s="313" t="s">
        <v>1537</v>
      </c>
      <c r="AJ82" s="304"/>
    </row>
    <row r="83" spans="1:36">
      <c r="A83" s="314" t="s">
        <v>1195</v>
      </c>
      <c r="B83" s="315">
        <f t="shared" si="136"/>
        <v>392.00069400000001</v>
      </c>
      <c r="C83" s="293">
        <f t="shared" ref="C83:C84" si="145">SUM(B83/E83)</f>
        <v>3.9200069399999999</v>
      </c>
      <c r="D83" s="294">
        <f t="shared" si="0"/>
        <v>3.9200069399999999</v>
      </c>
      <c r="E83" s="295">
        <v>100</v>
      </c>
      <c r="F83" s="295">
        <f t="shared" si="137"/>
        <v>116.900694</v>
      </c>
      <c r="G83" s="297">
        <f t="shared" si="1"/>
        <v>0.29821552815924351</v>
      </c>
      <c r="H83" s="296">
        <f t="shared" si="2"/>
        <v>275.10000000000002</v>
      </c>
      <c r="I83" s="298">
        <f t="shared" si="143"/>
        <v>0.70178447184075654</v>
      </c>
      <c r="J83" s="315">
        <v>392000694</v>
      </c>
      <c r="K83" s="302">
        <v>2013</v>
      </c>
      <c r="L83" s="300" t="s">
        <v>18</v>
      </c>
      <c r="M83" s="316"/>
      <c r="N83" s="316"/>
      <c r="O83" s="316"/>
      <c r="P83" s="316">
        <v>77</v>
      </c>
      <c r="Q83" s="302">
        <v>75</v>
      </c>
      <c r="R83" s="327">
        <f t="shared" ref="R83:R84" si="146">AVERAGE(P83:Q83)</f>
        <v>76</v>
      </c>
      <c r="S83" s="302">
        <v>82</v>
      </c>
      <c r="T83" s="302">
        <v>78</v>
      </c>
      <c r="U83" s="328">
        <f t="shared" si="5"/>
        <v>4</v>
      </c>
      <c r="V83" s="328">
        <f t="shared" ref="V83:V84" si="147">AVERAGE(S83:T83)</f>
        <v>80</v>
      </c>
      <c r="W83" s="328">
        <f t="shared" si="7"/>
        <v>-4</v>
      </c>
      <c r="X83" s="313" t="s">
        <v>1688</v>
      </c>
      <c r="Y83" s="313" t="s">
        <v>2512</v>
      </c>
      <c r="Z83" s="313" t="s">
        <v>1536</v>
      </c>
      <c r="AA83" s="295">
        <f t="shared" si="140"/>
        <v>18.361578000000002</v>
      </c>
      <c r="AB83" s="315">
        <v>18361578</v>
      </c>
      <c r="AC83" s="315">
        <v>116900694</v>
      </c>
      <c r="AD83" s="295">
        <f t="shared" si="141"/>
        <v>275.10000000000002</v>
      </c>
      <c r="AE83" s="315">
        <v>275100000</v>
      </c>
      <c r="AF83" s="306">
        <f t="shared" si="144"/>
        <v>0.18361578000000001</v>
      </c>
      <c r="AG83" s="304"/>
      <c r="AH83" s="304"/>
      <c r="AI83" s="323" t="s">
        <v>2513</v>
      </c>
      <c r="AJ83" s="302"/>
    </row>
    <row r="84" spans="1:36">
      <c r="A84" s="291" t="s">
        <v>1270</v>
      </c>
      <c r="B84" s="292">
        <v>392.62</v>
      </c>
      <c r="C84" s="293">
        <f t="shared" si="145"/>
        <v>10.611351351351351</v>
      </c>
      <c r="D84" s="294">
        <f t="shared" si="0"/>
        <v>10.611351351351351</v>
      </c>
      <c r="E84" s="295">
        <v>37</v>
      </c>
      <c r="F84" s="295">
        <v>192.77</v>
      </c>
      <c r="G84" s="297">
        <f t="shared" si="1"/>
        <v>0.49098364831134433</v>
      </c>
      <c r="H84" s="296">
        <f t="shared" si="2"/>
        <v>199.85</v>
      </c>
      <c r="I84" s="298">
        <f t="shared" si="143"/>
        <v>0.50901635168865567</v>
      </c>
      <c r="J84" s="292">
        <f>B84*1000000</f>
        <v>392620000</v>
      </c>
      <c r="K84" s="299">
        <v>2008</v>
      </c>
      <c r="L84" s="300" t="s">
        <v>16</v>
      </c>
      <c r="M84" s="301"/>
      <c r="N84" s="301"/>
      <c r="O84" s="301"/>
      <c r="P84" s="301">
        <v>49</v>
      </c>
      <c r="Q84" s="299">
        <v>56</v>
      </c>
      <c r="R84" s="301">
        <f t="shared" si="146"/>
        <v>52.5</v>
      </c>
      <c r="S84" s="299">
        <v>82</v>
      </c>
      <c r="T84" s="299">
        <v>49</v>
      </c>
      <c r="U84" s="299">
        <f t="shared" si="5"/>
        <v>33</v>
      </c>
      <c r="V84" s="299">
        <f t="shared" si="147"/>
        <v>65.5</v>
      </c>
      <c r="W84" s="301">
        <f t="shared" si="7"/>
        <v>-13</v>
      </c>
      <c r="X84" s="304" t="s">
        <v>1757</v>
      </c>
      <c r="Y84" s="304" t="s">
        <v>1758</v>
      </c>
      <c r="Z84" s="304" t="s">
        <v>1541</v>
      </c>
      <c r="AA84" s="294">
        <v>69.64</v>
      </c>
      <c r="AB84" s="292">
        <f>AA84*1000000</f>
        <v>69640000</v>
      </c>
      <c r="AC84" s="292">
        <f>F84*1000000</f>
        <v>192770000</v>
      </c>
      <c r="AD84" s="295">
        <v>199.85</v>
      </c>
      <c r="AE84" s="305">
        <f>SUM(AD84*1000000)</f>
        <v>199850000</v>
      </c>
      <c r="AF84" s="306">
        <f t="shared" si="144"/>
        <v>1.8821621621621623</v>
      </c>
      <c r="AG84" s="304"/>
      <c r="AH84" s="304"/>
      <c r="AI84" s="323" t="s">
        <v>1759</v>
      </c>
      <c r="AJ84" s="302"/>
    </row>
    <row r="85" spans="1:36">
      <c r="A85" s="372" t="s">
        <v>859</v>
      </c>
      <c r="B85" s="373">
        <f t="shared" ref="B85:B87" si="148">J85/1000000</f>
        <v>392.64007700000002</v>
      </c>
      <c r="C85" s="335">
        <f t="shared" ref="C85:C86" si="149">SUM(J85/(E85*1000000))</f>
        <v>1.4277820981818181</v>
      </c>
      <c r="D85" s="294">
        <f t="shared" si="0"/>
        <v>1.4277820981818181</v>
      </c>
      <c r="E85" s="295">
        <v>275</v>
      </c>
      <c r="F85" s="295">
        <f t="shared" ref="F85:F87" si="150">AC85/1000000</f>
        <v>213.60114300000001</v>
      </c>
      <c r="G85" s="297">
        <f t="shared" si="1"/>
        <v>0.54401258432923549</v>
      </c>
      <c r="H85" s="296">
        <f t="shared" si="2"/>
        <v>179.03893400000001</v>
      </c>
      <c r="I85" s="362">
        <f t="shared" si="143"/>
        <v>0.45598741567076456</v>
      </c>
      <c r="J85" s="305">
        <v>392640077</v>
      </c>
      <c r="K85" s="299">
        <v>2018</v>
      </c>
      <c r="L85" s="300" t="s">
        <v>18</v>
      </c>
      <c r="M85" s="345"/>
      <c r="N85" s="345"/>
      <c r="O85" s="345"/>
      <c r="P85" s="345">
        <v>71</v>
      </c>
      <c r="Q85" s="299">
        <v>62</v>
      </c>
      <c r="R85" s="305">
        <f t="shared" ref="R85:R86" si="151">(P85+Q85)/2</f>
        <v>66.5</v>
      </c>
      <c r="S85" s="299">
        <v>64</v>
      </c>
      <c r="T85" s="305">
        <v>62</v>
      </c>
      <c r="U85" s="309">
        <f t="shared" si="5"/>
        <v>2</v>
      </c>
      <c r="V85" s="317">
        <f t="shared" ref="V85:V86" si="152">(S85+T85)/2</f>
        <v>63</v>
      </c>
      <c r="W85" s="309">
        <f t="shared" si="7"/>
        <v>3.5</v>
      </c>
      <c r="X85" s="348" t="s">
        <v>1608</v>
      </c>
      <c r="Y85" s="348" t="s">
        <v>1608</v>
      </c>
      <c r="Z85" s="319" t="s">
        <v>1670</v>
      </c>
      <c r="AA85" s="295">
        <f t="shared" ref="AA85:AA87" si="153">AB85/1000000</f>
        <v>84.420489000000003</v>
      </c>
      <c r="AB85" s="305">
        <v>84420489</v>
      </c>
      <c r="AC85" s="305">
        <v>213601143</v>
      </c>
      <c r="AD85" s="295">
        <f t="shared" ref="AD85:AD87" si="154">AE85/1000000</f>
        <v>179.03893400000001</v>
      </c>
      <c r="AE85" s="315">
        <f t="shared" ref="AE85:AE86" si="155">J85-AC85</f>
        <v>179038934</v>
      </c>
      <c r="AF85" s="362">
        <f t="shared" si="144"/>
        <v>0.30698359636363637</v>
      </c>
      <c r="AG85" s="304"/>
      <c r="AH85" s="304"/>
      <c r="AI85" s="307" t="s">
        <v>4028</v>
      </c>
      <c r="AJ85" s="304"/>
    </row>
    <row r="86" spans="1:36">
      <c r="A86" s="352" t="s">
        <v>489</v>
      </c>
      <c r="B86" s="305">
        <f t="shared" si="148"/>
        <v>395.37306999999998</v>
      </c>
      <c r="C86" s="335">
        <f t="shared" si="149"/>
        <v>3.8016641346153848</v>
      </c>
      <c r="D86" s="294">
        <f t="shared" si="0"/>
        <v>3.8016641346153848</v>
      </c>
      <c r="E86" s="296">
        <v>104</v>
      </c>
      <c r="F86" s="331">
        <f t="shared" si="150"/>
        <v>100.14846300000001</v>
      </c>
      <c r="G86" s="297">
        <f t="shared" si="1"/>
        <v>0.25330117450842066</v>
      </c>
      <c r="H86" s="296">
        <f t="shared" si="2"/>
        <v>295.22460699999999</v>
      </c>
      <c r="I86" s="362">
        <f t="shared" si="143"/>
        <v>0.7466988254915794</v>
      </c>
      <c r="J86" s="305">
        <v>395373070</v>
      </c>
      <c r="K86" s="311">
        <v>2017</v>
      </c>
      <c r="L86" s="300" t="s">
        <v>18</v>
      </c>
      <c r="M86" s="345"/>
      <c r="N86" s="345"/>
      <c r="O86" s="345"/>
      <c r="P86" s="345">
        <v>51</v>
      </c>
      <c r="Q86" s="311">
        <v>44</v>
      </c>
      <c r="R86" s="305">
        <f t="shared" si="151"/>
        <v>47.5</v>
      </c>
      <c r="S86" s="311">
        <v>68</v>
      </c>
      <c r="T86" s="311">
        <v>66</v>
      </c>
      <c r="U86" s="317">
        <f t="shared" si="5"/>
        <v>2</v>
      </c>
      <c r="V86" s="317">
        <f t="shared" si="152"/>
        <v>67</v>
      </c>
      <c r="W86" s="309">
        <f t="shared" si="7"/>
        <v>-19.5</v>
      </c>
      <c r="X86" s="318" t="s">
        <v>1609</v>
      </c>
      <c r="Y86" s="318" t="s">
        <v>1842</v>
      </c>
      <c r="Z86" s="363" t="s">
        <v>1900</v>
      </c>
      <c r="AA86" s="331">
        <f t="shared" si="153"/>
        <v>39.023009999999999</v>
      </c>
      <c r="AB86" s="305">
        <v>39023010</v>
      </c>
      <c r="AC86" s="305">
        <v>100148463</v>
      </c>
      <c r="AD86" s="331">
        <f t="shared" si="154"/>
        <v>295.22460699999999</v>
      </c>
      <c r="AE86" s="309">
        <f t="shared" si="155"/>
        <v>295224607</v>
      </c>
      <c r="AF86" s="362">
        <f t="shared" si="144"/>
        <v>0.37522125000000001</v>
      </c>
      <c r="AG86" s="318"/>
      <c r="AH86" s="318"/>
      <c r="AI86" s="364" t="s">
        <v>2545</v>
      </c>
      <c r="AJ86" s="318"/>
    </row>
    <row r="87" spans="1:36">
      <c r="A87" s="308" t="s">
        <v>856</v>
      </c>
      <c r="B87" s="292">
        <f t="shared" si="148"/>
        <v>396.59282899999999</v>
      </c>
      <c r="C87" s="293">
        <f>SUM((J87/1000000)/E87)</f>
        <v>2.332898994117647</v>
      </c>
      <c r="D87" s="294">
        <f t="shared" si="0"/>
        <v>2.332898994117647</v>
      </c>
      <c r="E87" s="295">
        <v>170</v>
      </c>
      <c r="F87" s="295">
        <f t="shared" si="150"/>
        <v>155.332381</v>
      </c>
      <c r="G87" s="297">
        <f t="shared" si="1"/>
        <v>0.39166714484391246</v>
      </c>
      <c r="H87" s="296">
        <f t="shared" si="2"/>
        <v>241.26044800000003</v>
      </c>
      <c r="I87" s="298">
        <f t="shared" si="143"/>
        <v>0.60833285515608759</v>
      </c>
      <c r="J87" s="292">
        <v>396592829</v>
      </c>
      <c r="K87" s="317">
        <v>2012</v>
      </c>
      <c r="L87" s="300" t="s">
        <v>18</v>
      </c>
      <c r="M87" s="301"/>
      <c r="N87" s="301"/>
      <c r="O87" s="301"/>
      <c r="P87" s="301">
        <v>48</v>
      </c>
      <c r="Q87" s="299">
        <v>57</v>
      </c>
      <c r="R87" s="321">
        <f t="shared" ref="R87:R89" si="156">AVERAGE(P87:Q87)</f>
        <v>52.5</v>
      </c>
      <c r="S87" s="299">
        <v>52</v>
      </c>
      <c r="T87" s="299">
        <v>62</v>
      </c>
      <c r="U87" s="312">
        <f t="shared" si="5"/>
        <v>-10</v>
      </c>
      <c r="V87" s="312">
        <f t="shared" ref="V87:V89" si="157">AVERAGE(S87:T87)</f>
        <v>57</v>
      </c>
      <c r="W87" s="312">
        <f t="shared" si="7"/>
        <v>-4.5</v>
      </c>
      <c r="X87" s="304" t="s">
        <v>1701</v>
      </c>
      <c r="Y87" s="304" t="s">
        <v>1984</v>
      </c>
      <c r="Z87" s="318" t="s">
        <v>1541</v>
      </c>
      <c r="AA87" s="294">
        <f t="shared" si="153"/>
        <v>56.217700000000001</v>
      </c>
      <c r="AB87" s="292">
        <v>56217700</v>
      </c>
      <c r="AC87" s="292">
        <v>155332381</v>
      </c>
      <c r="AD87" s="295">
        <f t="shared" si="154"/>
        <v>241.260448</v>
      </c>
      <c r="AE87" s="315">
        <v>241260448</v>
      </c>
      <c r="AF87" s="306">
        <f t="shared" si="144"/>
        <v>0.33069235294117649</v>
      </c>
      <c r="AG87" s="304"/>
      <c r="AH87" s="304"/>
      <c r="AI87" s="323" t="s">
        <v>3323</v>
      </c>
      <c r="AJ87" s="302"/>
    </row>
    <row r="88" spans="1:36">
      <c r="A88" s="308" t="s">
        <v>1261</v>
      </c>
      <c r="B88" s="292">
        <f>SUM(F88+AD88)</f>
        <v>400.06</v>
      </c>
      <c r="C88" s="293">
        <f t="shared" ref="C88:C89" si="158">SUM(B88/E88)</f>
        <v>2.3532941176470588</v>
      </c>
      <c r="D88" s="294">
        <f t="shared" si="0"/>
        <v>2.3532941176470588</v>
      </c>
      <c r="E88" s="295">
        <v>170</v>
      </c>
      <c r="F88" s="295">
        <v>172.06</v>
      </c>
      <c r="G88" s="297">
        <f t="shared" si="1"/>
        <v>0.43008548717692346</v>
      </c>
      <c r="H88" s="296">
        <f t="shared" si="2"/>
        <v>228.00000000000003</v>
      </c>
      <c r="I88" s="298">
        <f t="shared" si="143"/>
        <v>0.56991451282307659</v>
      </c>
      <c r="J88" s="292">
        <f t="shared" ref="J88:J89" si="159">B88*1000000</f>
        <v>400060000</v>
      </c>
      <c r="K88" s="299">
        <v>2010</v>
      </c>
      <c r="L88" s="300" t="s">
        <v>18</v>
      </c>
      <c r="M88" s="301"/>
      <c r="N88" s="301"/>
      <c r="O88" s="301"/>
      <c r="P88" s="301">
        <v>50</v>
      </c>
      <c r="Q88" s="299">
        <v>49</v>
      </c>
      <c r="R88" s="301">
        <f t="shared" si="156"/>
        <v>49.5</v>
      </c>
      <c r="S88" s="299">
        <v>67</v>
      </c>
      <c r="T88" s="299">
        <v>71</v>
      </c>
      <c r="U88" s="299">
        <f t="shared" si="5"/>
        <v>-4</v>
      </c>
      <c r="V88" s="299">
        <f t="shared" si="157"/>
        <v>69</v>
      </c>
      <c r="W88" s="301">
        <f t="shared" si="7"/>
        <v>-19.5</v>
      </c>
      <c r="X88" s="304" t="s">
        <v>1609</v>
      </c>
      <c r="Y88" s="304" t="s">
        <v>2194</v>
      </c>
      <c r="Z88" s="304" t="s">
        <v>1557</v>
      </c>
      <c r="AA88" s="294">
        <v>44.03</v>
      </c>
      <c r="AB88" s="292">
        <f t="shared" ref="AB88:AB89" si="160">AA88*1000000</f>
        <v>44030000</v>
      </c>
      <c r="AC88" s="292">
        <f t="shared" ref="AC88:AC89" si="161">F88*1000000</f>
        <v>172060000</v>
      </c>
      <c r="AD88" s="295">
        <v>228</v>
      </c>
      <c r="AE88" s="305">
        <f t="shared" ref="AE88:AE89" si="162">SUM(AD88*1000000)</f>
        <v>228000000</v>
      </c>
      <c r="AF88" s="306">
        <f t="shared" si="144"/>
        <v>0.25900000000000001</v>
      </c>
      <c r="AG88" s="304"/>
      <c r="AH88" s="304"/>
      <c r="AI88" s="323" t="s">
        <v>3299</v>
      </c>
      <c r="AJ88" s="302"/>
    </row>
    <row r="89" spans="1:36">
      <c r="A89" s="308" t="s">
        <v>1138</v>
      </c>
      <c r="B89" s="292">
        <v>401.13</v>
      </c>
      <c r="C89" s="293">
        <f t="shared" si="158"/>
        <v>2.7664137931034483</v>
      </c>
      <c r="D89" s="294">
        <f t="shared" si="0"/>
        <v>2.7664137931034483</v>
      </c>
      <c r="E89" s="295">
        <v>145</v>
      </c>
      <c r="F89" s="295">
        <v>102.49</v>
      </c>
      <c r="G89" s="297">
        <f t="shared" si="1"/>
        <v>0.25550320345025301</v>
      </c>
      <c r="H89" s="296">
        <f t="shared" si="2"/>
        <v>298.64</v>
      </c>
      <c r="I89" s="298">
        <f t="shared" si="143"/>
        <v>0.74449679654974699</v>
      </c>
      <c r="J89" s="292">
        <f t="shared" si="159"/>
        <v>401130000</v>
      </c>
      <c r="K89" s="299">
        <v>2008</v>
      </c>
      <c r="L89" s="300" t="s">
        <v>16</v>
      </c>
      <c r="M89" s="301"/>
      <c r="N89" s="301"/>
      <c r="O89" s="301"/>
      <c r="P89" s="301">
        <v>14</v>
      </c>
      <c r="Q89" s="299">
        <v>31</v>
      </c>
      <c r="R89" s="321">
        <f t="shared" si="156"/>
        <v>22.5</v>
      </c>
      <c r="S89" s="299">
        <v>40</v>
      </c>
      <c r="T89" s="299">
        <v>46</v>
      </c>
      <c r="U89" s="292">
        <f t="shared" si="5"/>
        <v>-6</v>
      </c>
      <c r="V89" s="299">
        <f t="shared" si="157"/>
        <v>43</v>
      </c>
      <c r="W89" s="321">
        <f t="shared" si="7"/>
        <v>-20.5</v>
      </c>
      <c r="X89" s="304" t="s">
        <v>1609</v>
      </c>
      <c r="Y89" s="304" t="s">
        <v>1723</v>
      </c>
      <c r="Z89" s="304" t="s">
        <v>1557</v>
      </c>
      <c r="AA89" s="294">
        <v>40.5</v>
      </c>
      <c r="AB89" s="292">
        <f t="shared" si="160"/>
        <v>40500000</v>
      </c>
      <c r="AC89" s="292">
        <f t="shared" si="161"/>
        <v>102490000</v>
      </c>
      <c r="AD89" s="295">
        <v>298.64</v>
      </c>
      <c r="AE89" s="305">
        <f t="shared" si="162"/>
        <v>298640000</v>
      </c>
      <c r="AF89" s="306">
        <f t="shared" si="144"/>
        <v>0.27931034482758621</v>
      </c>
      <c r="AG89" s="304"/>
      <c r="AH89" s="304"/>
      <c r="AI89" s="323" t="s">
        <v>3039</v>
      </c>
      <c r="AJ89" s="302"/>
    </row>
    <row r="90" spans="1:36">
      <c r="A90" s="374" t="s">
        <v>51</v>
      </c>
      <c r="B90" s="373">
        <f t="shared" ref="B90:B97" si="163">J90/1000000</f>
        <v>401.709698</v>
      </c>
      <c r="C90" s="375">
        <f t="shared" ref="C90:C91" si="164">SUM(J90/(E90*1000000))</f>
        <v>2.3629982235294116</v>
      </c>
      <c r="D90" s="294">
        <f t="shared" si="0"/>
        <v>2.3629982235294116</v>
      </c>
      <c r="E90" s="296">
        <v>170</v>
      </c>
      <c r="F90" s="296">
        <f t="shared" ref="F90:F97" si="165">AC90/1000000</f>
        <v>85.316378</v>
      </c>
      <c r="G90" s="297">
        <f t="shared" si="1"/>
        <v>0.21238316730904516</v>
      </c>
      <c r="H90" s="296">
        <f t="shared" si="2"/>
        <v>316.39332000000002</v>
      </c>
      <c r="I90" s="376">
        <f t="shared" si="143"/>
        <v>0.78761683269095484</v>
      </c>
      <c r="J90" s="305">
        <f>AC90+AE90</f>
        <v>401709698</v>
      </c>
      <c r="K90" s="345">
        <v>2019</v>
      </c>
      <c r="L90" s="300" t="s">
        <v>18</v>
      </c>
      <c r="M90" s="345"/>
      <c r="N90" s="345"/>
      <c r="O90" s="345"/>
      <c r="P90" s="345">
        <v>60</v>
      </c>
      <c r="Q90" s="345">
        <v>54</v>
      </c>
      <c r="R90" s="345">
        <f t="shared" ref="R90:R91" si="166">(P90+Q90)/2</f>
        <v>57</v>
      </c>
      <c r="S90" s="345">
        <v>94</v>
      </c>
      <c r="T90" s="345">
        <v>88</v>
      </c>
      <c r="U90" s="345">
        <f t="shared" si="5"/>
        <v>6</v>
      </c>
      <c r="V90" s="345">
        <f t="shared" ref="V90:V91" si="167">(S90+T90)/2</f>
        <v>91</v>
      </c>
      <c r="W90" s="345">
        <f t="shared" si="7"/>
        <v>-34</v>
      </c>
      <c r="X90" s="319" t="s">
        <v>1544</v>
      </c>
      <c r="Y90" s="377" t="s">
        <v>3290</v>
      </c>
      <c r="Z90" s="377" t="s">
        <v>1541</v>
      </c>
      <c r="AA90" s="296">
        <f t="shared" ref="AA90:AA97" si="168">AB90/1000000</f>
        <v>28.525613</v>
      </c>
      <c r="AB90" s="305">
        <v>28525613</v>
      </c>
      <c r="AC90" s="305">
        <v>85316378</v>
      </c>
      <c r="AD90" s="296">
        <f t="shared" ref="AD90:AD97" si="169">AE90/1000000</f>
        <v>316.39332000000002</v>
      </c>
      <c r="AE90" s="305">
        <v>316393320</v>
      </c>
      <c r="AF90" s="376">
        <f t="shared" si="144"/>
        <v>0.16779772352941177</v>
      </c>
      <c r="AG90" s="378"/>
      <c r="AH90" s="378"/>
      <c r="AI90" s="379" t="s">
        <v>3291</v>
      </c>
      <c r="AJ90" s="304"/>
    </row>
    <row r="91" spans="1:36">
      <c r="A91" s="352" t="s">
        <v>194</v>
      </c>
      <c r="B91" s="305">
        <f t="shared" si="163"/>
        <v>402.71547299999997</v>
      </c>
      <c r="C91" s="335">
        <f t="shared" si="164"/>
        <v>2.1478158559999998</v>
      </c>
      <c r="D91" s="294">
        <f t="shared" si="0"/>
        <v>2.1478158559999998</v>
      </c>
      <c r="E91" s="296">
        <v>187.5</v>
      </c>
      <c r="F91" s="331">
        <f t="shared" si="165"/>
        <v>139.715473</v>
      </c>
      <c r="G91" s="297">
        <f t="shared" si="1"/>
        <v>0.34693346138205128</v>
      </c>
      <c r="H91" s="296">
        <f t="shared" si="2"/>
        <v>262.99999999999994</v>
      </c>
      <c r="I91" s="362">
        <f t="shared" si="143"/>
        <v>0.65306653861794872</v>
      </c>
      <c r="J91" s="305">
        <v>402715473</v>
      </c>
      <c r="K91" s="311">
        <v>2017</v>
      </c>
      <c r="L91" s="300" t="s">
        <v>18</v>
      </c>
      <c r="M91" s="345"/>
      <c r="N91" s="345"/>
      <c r="O91" s="345"/>
      <c r="P91" s="345">
        <v>97</v>
      </c>
      <c r="Q91" s="311">
        <v>81</v>
      </c>
      <c r="R91" s="305">
        <f t="shared" si="166"/>
        <v>89</v>
      </c>
      <c r="S91" s="311">
        <v>96</v>
      </c>
      <c r="T91" s="311">
        <v>83</v>
      </c>
      <c r="U91" s="317">
        <f t="shared" si="5"/>
        <v>13</v>
      </c>
      <c r="V91" s="317">
        <f t="shared" si="167"/>
        <v>89.5</v>
      </c>
      <c r="W91" s="309">
        <f t="shared" si="7"/>
        <v>-0.5</v>
      </c>
      <c r="X91" s="318" t="s">
        <v>1601</v>
      </c>
      <c r="Y91" s="318" t="s">
        <v>1601</v>
      </c>
      <c r="Z91" s="363" t="s">
        <v>1547</v>
      </c>
      <c r="AA91" s="331">
        <f t="shared" si="168"/>
        <v>50.802605</v>
      </c>
      <c r="AB91" s="305">
        <v>50802605</v>
      </c>
      <c r="AC91" s="305">
        <v>139715473</v>
      </c>
      <c r="AD91" s="331">
        <f t="shared" si="169"/>
        <v>263</v>
      </c>
      <c r="AE91" s="309">
        <f>J91-AC91</f>
        <v>263000000</v>
      </c>
      <c r="AF91" s="362">
        <f t="shared" si="144"/>
        <v>0.27094722666666665</v>
      </c>
      <c r="AG91" s="318" t="s">
        <v>1615</v>
      </c>
      <c r="AH91" s="318" t="s">
        <v>3456</v>
      </c>
      <c r="AI91" s="364" t="s">
        <v>3457</v>
      </c>
      <c r="AJ91" s="318"/>
    </row>
    <row r="92" spans="1:36">
      <c r="A92" s="308" t="s">
        <v>740</v>
      </c>
      <c r="B92" s="292">
        <f t="shared" si="163"/>
        <v>403.35446899999999</v>
      </c>
      <c r="C92" s="293">
        <f>SUM((J92/1000000)/E92)</f>
        <v>3.1027266846153845</v>
      </c>
      <c r="D92" s="294">
        <f t="shared" si="0"/>
        <v>3.1027266846153845</v>
      </c>
      <c r="E92" s="295">
        <v>130</v>
      </c>
      <c r="F92" s="295">
        <f t="shared" si="165"/>
        <v>126.477084</v>
      </c>
      <c r="G92" s="297">
        <f t="shared" si="1"/>
        <v>0.31356311562275019</v>
      </c>
      <c r="H92" s="296">
        <f t="shared" si="2"/>
        <v>276.877385</v>
      </c>
      <c r="I92" s="298">
        <f t="shared" si="143"/>
        <v>0.68643688437724981</v>
      </c>
      <c r="J92" s="292">
        <v>403354469</v>
      </c>
      <c r="K92" s="317">
        <v>2012</v>
      </c>
      <c r="L92" s="300" t="s">
        <v>18</v>
      </c>
      <c r="M92" s="301"/>
      <c r="N92" s="301"/>
      <c r="O92" s="301"/>
      <c r="P92" s="301">
        <v>74</v>
      </c>
      <c r="Q92" s="299">
        <v>65</v>
      </c>
      <c r="R92" s="321">
        <f>AVERAGE(P92:Q92)</f>
        <v>69.5</v>
      </c>
      <c r="S92" s="299">
        <v>69</v>
      </c>
      <c r="T92" s="299">
        <v>65</v>
      </c>
      <c r="U92" s="312">
        <f t="shared" si="5"/>
        <v>4</v>
      </c>
      <c r="V92" s="312">
        <f>AVERAGE(S92:T92)</f>
        <v>67</v>
      </c>
      <c r="W92" s="312">
        <f t="shared" si="7"/>
        <v>2.5</v>
      </c>
      <c r="X92" s="304" t="s">
        <v>1701</v>
      </c>
      <c r="Y92" s="304" t="s">
        <v>2871</v>
      </c>
      <c r="Z92" s="318" t="s">
        <v>1547</v>
      </c>
      <c r="AA92" s="294">
        <f t="shared" si="168"/>
        <v>51.050100999999998</v>
      </c>
      <c r="AB92" s="292">
        <v>51050101</v>
      </c>
      <c r="AC92" s="292">
        <v>126477084</v>
      </c>
      <c r="AD92" s="295">
        <f t="shared" si="169"/>
        <v>276.877385</v>
      </c>
      <c r="AE92" s="315">
        <v>276877385</v>
      </c>
      <c r="AF92" s="306">
        <f t="shared" si="144"/>
        <v>0.3926930846153846</v>
      </c>
      <c r="AG92" s="304"/>
      <c r="AH92" s="304"/>
      <c r="AI92" s="323" t="s">
        <v>2872</v>
      </c>
      <c r="AJ92" s="302"/>
    </row>
    <row r="93" spans="1:36">
      <c r="A93" s="357" t="s">
        <v>755</v>
      </c>
      <c r="B93" s="373">
        <f t="shared" si="163"/>
        <v>405.04860500000001</v>
      </c>
      <c r="C93" s="335">
        <f>SUM(J93/(E93*1000000))</f>
        <v>2.3145634571428571</v>
      </c>
      <c r="D93" s="294">
        <f t="shared" si="0"/>
        <v>2.3145634571428571</v>
      </c>
      <c r="E93" s="295">
        <v>175</v>
      </c>
      <c r="F93" s="295">
        <f t="shared" si="165"/>
        <v>187.16417100000001</v>
      </c>
      <c r="G93" s="297">
        <f t="shared" si="1"/>
        <v>0.46207830045483061</v>
      </c>
      <c r="H93" s="296">
        <f t="shared" si="2"/>
        <v>217.88443400000003</v>
      </c>
      <c r="I93" s="362">
        <f t="shared" si="143"/>
        <v>0.53792169954516944</v>
      </c>
      <c r="J93" s="305">
        <v>405048605</v>
      </c>
      <c r="K93" s="299">
        <v>2018</v>
      </c>
      <c r="L93" s="300" t="s">
        <v>18</v>
      </c>
      <c r="M93" s="345"/>
      <c r="N93" s="345"/>
      <c r="O93" s="345"/>
      <c r="P93" s="345">
        <v>88</v>
      </c>
      <c r="Q93" s="299">
        <v>71</v>
      </c>
      <c r="R93" s="305">
        <f t="shared" ref="R93:R96" si="170">(P93+Q93)/2</f>
        <v>79.5</v>
      </c>
      <c r="S93" s="299">
        <v>67</v>
      </c>
      <c r="T93" s="305">
        <v>68</v>
      </c>
      <c r="U93" s="309">
        <f t="shared" si="5"/>
        <v>-1</v>
      </c>
      <c r="V93" s="317">
        <f t="shared" ref="V93:V96" si="171">(S93+T93)/2</f>
        <v>67.5</v>
      </c>
      <c r="W93" s="309">
        <f t="shared" si="7"/>
        <v>12</v>
      </c>
      <c r="X93" s="319" t="s">
        <v>1579</v>
      </c>
      <c r="Y93" s="319" t="s">
        <v>1579</v>
      </c>
      <c r="Z93" s="319" t="s">
        <v>1557</v>
      </c>
      <c r="AA93" s="295">
        <f t="shared" si="168"/>
        <v>56.237634</v>
      </c>
      <c r="AB93" s="305">
        <v>56237634</v>
      </c>
      <c r="AC93" s="305">
        <v>187164171</v>
      </c>
      <c r="AD93" s="295">
        <f t="shared" si="169"/>
        <v>217.884434</v>
      </c>
      <c r="AE93" s="305">
        <v>217884434</v>
      </c>
      <c r="AF93" s="362">
        <f t="shared" si="144"/>
        <v>0.3213579085714286</v>
      </c>
      <c r="AG93" s="304"/>
      <c r="AH93" s="304"/>
      <c r="AI93" s="307" t="s">
        <v>3335</v>
      </c>
      <c r="AJ93" s="304"/>
    </row>
    <row r="94" spans="1:36">
      <c r="A94" s="314" t="s">
        <v>620</v>
      </c>
      <c r="B94" s="315">
        <f t="shared" si="163"/>
        <v>405.45428099999998</v>
      </c>
      <c r="C94" s="326">
        <f t="shared" ref="C94:C95" si="172">SUM(B94/E94)</f>
        <v>2.70302854</v>
      </c>
      <c r="D94" s="294">
        <f t="shared" si="0"/>
        <v>2.70302854</v>
      </c>
      <c r="E94" s="295">
        <v>150</v>
      </c>
      <c r="F94" s="295">
        <f t="shared" si="165"/>
        <v>216.35428099999999</v>
      </c>
      <c r="G94" s="297">
        <f t="shared" si="1"/>
        <v>0.5336095612713484</v>
      </c>
      <c r="H94" s="296">
        <f t="shared" si="2"/>
        <v>189.1</v>
      </c>
      <c r="I94" s="298">
        <f t="shared" ref="I94:I95" si="173">AE94/J94</f>
        <v>0.4663904387286516</v>
      </c>
      <c r="J94" s="315">
        <f t="shared" ref="J94:J95" si="174">AE94+AC94</f>
        <v>405454281</v>
      </c>
      <c r="K94" s="302">
        <v>2016</v>
      </c>
      <c r="L94" s="300" t="s">
        <v>18</v>
      </c>
      <c r="M94" s="316"/>
      <c r="N94" s="316"/>
      <c r="O94" s="316"/>
      <c r="P94" s="316">
        <v>95</v>
      </c>
      <c r="Q94" s="302">
        <v>81</v>
      </c>
      <c r="R94" s="346">
        <f t="shared" si="170"/>
        <v>88</v>
      </c>
      <c r="S94" s="302">
        <v>91</v>
      </c>
      <c r="T94" s="302">
        <v>77</v>
      </c>
      <c r="U94" s="305">
        <f t="shared" si="5"/>
        <v>14</v>
      </c>
      <c r="V94" s="311">
        <f t="shared" si="171"/>
        <v>84</v>
      </c>
      <c r="W94" s="347">
        <f t="shared" si="7"/>
        <v>4</v>
      </c>
      <c r="X94" s="313" t="s">
        <v>1579</v>
      </c>
      <c r="Y94" s="313" t="s">
        <v>1579</v>
      </c>
      <c r="Z94" s="319" t="s">
        <v>1547</v>
      </c>
      <c r="AA94" s="295">
        <f t="shared" si="168"/>
        <v>56.631400999999997</v>
      </c>
      <c r="AB94" s="315">
        <v>56631401</v>
      </c>
      <c r="AC94" s="315">
        <v>216354281</v>
      </c>
      <c r="AD94" s="295">
        <f t="shared" si="169"/>
        <v>189.1</v>
      </c>
      <c r="AE94" s="315">
        <v>189100000</v>
      </c>
      <c r="AF94" s="298">
        <f t="shared" ref="AF94:AF95" si="175">AB94/(E94*1000000)</f>
        <v>0.37754267333333336</v>
      </c>
      <c r="AG94" s="304"/>
      <c r="AH94" s="304"/>
      <c r="AI94" s="307" t="s">
        <v>3090</v>
      </c>
      <c r="AJ94" s="304"/>
    </row>
    <row r="95" spans="1:36">
      <c r="A95" s="352" t="s">
        <v>390</v>
      </c>
      <c r="B95" s="315">
        <f t="shared" si="163"/>
        <v>407.44601799999998</v>
      </c>
      <c r="C95" s="326">
        <f t="shared" si="172"/>
        <v>3.8804382666666664</v>
      </c>
      <c r="D95" s="294">
        <f t="shared" si="0"/>
        <v>3.8804382666666664</v>
      </c>
      <c r="E95" s="295">
        <v>105</v>
      </c>
      <c r="F95" s="296">
        <f t="shared" si="165"/>
        <v>64.063007999999996</v>
      </c>
      <c r="G95" s="297">
        <f t="shared" si="1"/>
        <v>0.15723066411217204</v>
      </c>
      <c r="H95" s="296">
        <f t="shared" si="2"/>
        <v>343.38301000000001</v>
      </c>
      <c r="I95" s="298">
        <f t="shared" si="173"/>
        <v>0.84276933588782799</v>
      </c>
      <c r="J95" s="315">
        <f t="shared" si="174"/>
        <v>407446018</v>
      </c>
      <c r="K95" s="311">
        <v>2016</v>
      </c>
      <c r="L95" s="300" t="s">
        <v>18</v>
      </c>
      <c r="M95" s="345"/>
      <c r="N95" s="345"/>
      <c r="O95" s="345"/>
      <c r="P95" s="345">
        <v>13</v>
      </c>
      <c r="Q95" s="311">
        <v>34</v>
      </c>
      <c r="R95" s="346">
        <f t="shared" si="170"/>
        <v>23.5</v>
      </c>
      <c r="S95" s="311">
        <v>40</v>
      </c>
      <c r="T95" s="311">
        <v>44</v>
      </c>
      <c r="U95" s="305">
        <f t="shared" si="5"/>
        <v>-4</v>
      </c>
      <c r="V95" s="311">
        <f t="shared" si="171"/>
        <v>42</v>
      </c>
      <c r="W95" s="347">
        <f t="shared" si="7"/>
        <v>-18.5</v>
      </c>
      <c r="X95" s="348" t="s">
        <v>1608</v>
      </c>
      <c r="Y95" s="348" t="s">
        <v>1608</v>
      </c>
      <c r="Z95" s="319" t="s">
        <v>1557</v>
      </c>
      <c r="AA95" s="295">
        <f t="shared" si="168"/>
        <v>21.373063999999999</v>
      </c>
      <c r="AB95" s="305">
        <v>21373064</v>
      </c>
      <c r="AC95" s="305">
        <v>64063008</v>
      </c>
      <c r="AD95" s="295">
        <f t="shared" si="169"/>
        <v>343.38301000000001</v>
      </c>
      <c r="AE95" s="315">
        <v>343383010</v>
      </c>
      <c r="AF95" s="298">
        <f t="shared" si="175"/>
        <v>0.20355299047619047</v>
      </c>
      <c r="AG95" s="304"/>
      <c r="AH95" s="304"/>
      <c r="AI95" s="307" t="s">
        <v>2526</v>
      </c>
      <c r="AJ95" s="304"/>
    </row>
    <row r="96" spans="1:36">
      <c r="A96" s="352" t="s">
        <v>1131</v>
      </c>
      <c r="B96" s="305">
        <f t="shared" si="163"/>
        <v>409.10483699999997</v>
      </c>
      <c r="C96" s="335">
        <f>SUM(J96/(E96*1000000))</f>
        <v>3.272838696</v>
      </c>
      <c r="D96" s="294">
        <f t="shared" si="0"/>
        <v>3.272838696</v>
      </c>
      <c r="E96" s="296">
        <v>125</v>
      </c>
      <c r="F96" s="331">
        <f t="shared" si="165"/>
        <v>80.101124999999996</v>
      </c>
      <c r="G96" s="297">
        <f t="shared" si="1"/>
        <v>0.19579608392652664</v>
      </c>
      <c r="H96" s="296">
        <f t="shared" si="2"/>
        <v>329.00371200000001</v>
      </c>
      <c r="I96" s="362">
        <f t="shared" ref="I96:I101" si="176">(AE96/J96)</f>
        <v>0.80420391607347341</v>
      </c>
      <c r="J96" s="305">
        <v>409104837</v>
      </c>
      <c r="K96" s="311">
        <v>2017</v>
      </c>
      <c r="L96" s="300" t="s">
        <v>18</v>
      </c>
      <c r="M96" s="345"/>
      <c r="N96" s="345"/>
      <c r="O96" s="345"/>
      <c r="P96" s="345">
        <v>16</v>
      </c>
      <c r="Q96" s="311">
        <v>34</v>
      </c>
      <c r="R96" s="305">
        <f t="shared" si="170"/>
        <v>25</v>
      </c>
      <c r="S96" s="311">
        <v>36</v>
      </c>
      <c r="T96" s="311">
        <v>48</v>
      </c>
      <c r="U96" s="337">
        <f t="shared" si="5"/>
        <v>-12</v>
      </c>
      <c r="V96" s="337">
        <f t="shared" si="171"/>
        <v>42</v>
      </c>
      <c r="W96" s="309">
        <f t="shared" si="7"/>
        <v>-17</v>
      </c>
      <c r="X96" s="318" t="s">
        <v>1609</v>
      </c>
      <c r="Y96" s="318" t="s">
        <v>2061</v>
      </c>
      <c r="Z96" s="304" t="s">
        <v>1574</v>
      </c>
      <c r="AA96" s="331">
        <f t="shared" si="168"/>
        <v>31.688375000000001</v>
      </c>
      <c r="AB96" s="305">
        <v>31688375</v>
      </c>
      <c r="AC96" s="305">
        <v>80101125</v>
      </c>
      <c r="AD96" s="331">
        <f t="shared" si="169"/>
        <v>329.00371200000001</v>
      </c>
      <c r="AE96" s="309">
        <f>J96-AC96</f>
        <v>329003712</v>
      </c>
      <c r="AF96" s="362">
        <f t="shared" ref="AF96:AF101" si="177">SUM(AA96/E96)</f>
        <v>0.25350699999999998</v>
      </c>
      <c r="AG96" s="318"/>
      <c r="AH96" s="318"/>
      <c r="AI96" s="364" t="s">
        <v>2783</v>
      </c>
      <c r="AJ96" s="318"/>
    </row>
    <row r="97" spans="1:36">
      <c r="A97" s="314" t="s">
        <v>698</v>
      </c>
      <c r="B97" s="315">
        <f t="shared" si="163"/>
        <v>411.00200000000001</v>
      </c>
      <c r="C97" s="293">
        <f t="shared" ref="C97:C99" si="178">SUM(B97/E97)</f>
        <v>2.1631684210526316</v>
      </c>
      <c r="D97" s="294">
        <f t="shared" si="0"/>
        <v>2.1631684210526316</v>
      </c>
      <c r="E97" s="295">
        <v>190</v>
      </c>
      <c r="F97" s="295">
        <f t="shared" si="165"/>
        <v>101.80290599999999</v>
      </c>
      <c r="G97" s="297">
        <f t="shared" si="1"/>
        <v>0.2476944297108043</v>
      </c>
      <c r="H97" s="296">
        <f t="shared" si="2"/>
        <v>309.20000000000005</v>
      </c>
      <c r="I97" s="298">
        <f t="shared" si="176"/>
        <v>0.75230777465803089</v>
      </c>
      <c r="J97" s="315">
        <v>411002000</v>
      </c>
      <c r="K97" s="302">
        <v>2013</v>
      </c>
      <c r="L97" s="300" t="s">
        <v>18</v>
      </c>
      <c r="M97" s="316"/>
      <c r="N97" s="316"/>
      <c r="O97" s="316"/>
      <c r="P97" s="316">
        <v>72</v>
      </c>
      <c r="Q97" s="302">
        <v>64</v>
      </c>
      <c r="R97" s="327">
        <f t="shared" ref="R97:R99" si="179">AVERAGE(P97:Q97)</f>
        <v>68</v>
      </c>
      <c r="S97" s="302">
        <v>77</v>
      </c>
      <c r="T97" s="302">
        <v>75</v>
      </c>
      <c r="U97" s="328">
        <f t="shared" si="5"/>
        <v>2</v>
      </c>
      <c r="V97" s="328">
        <f t="shared" ref="V97:V99" si="180">AVERAGE(S97:T97)</f>
        <v>76</v>
      </c>
      <c r="W97" s="328">
        <f t="shared" si="7"/>
        <v>-8</v>
      </c>
      <c r="X97" s="313" t="s">
        <v>1544</v>
      </c>
      <c r="Y97" s="313" t="s">
        <v>2690</v>
      </c>
      <c r="Z97" s="313" t="s">
        <v>1547</v>
      </c>
      <c r="AA97" s="295">
        <f t="shared" si="168"/>
        <v>37.285325</v>
      </c>
      <c r="AB97" s="315">
        <v>37285325</v>
      </c>
      <c r="AC97" s="315">
        <v>101802906</v>
      </c>
      <c r="AD97" s="295">
        <f t="shared" si="169"/>
        <v>309.2</v>
      </c>
      <c r="AE97" s="315">
        <v>309200000</v>
      </c>
      <c r="AF97" s="306">
        <f t="shared" si="177"/>
        <v>0.19623855263157894</v>
      </c>
      <c r="AG97" s="304"/>
      <c r="AH97" s="304"/>
      <c r="AI97" s="323" t="s">
        <v>3445</v>
      </c>
      <c r="AJ97" s="302"/>
    </row>
    <row r="98" spans="1:36">
      <c r="A98" s="308" t="s">
        <v>3055</v>
      </c>
      <c r="B98" s="292">
        <v>413</v>
      </c>
      <c r="C98" s="293">
        <f t="shared" si="178"/>
        <v>2.7533333333333334</v>
      </c>
      <c r="D98" s="294">
        <f t="shared" si="0"/>
        <v>2.7533333333333334</v>
      </c>
      <c r="E98" s="295">
        <v>150</v>
      </c>
      <c r="F98" s="295">
        <v>177.2</v>
      </c>
      <c r="G98" s="297">
        <f t="shared" si="1"/>
        <v>0.42905569007263922</v>
      </c>
      <c r="H98" s="296">
        <f t="shared" si="2"/>
        <v>235.8</v>
      </c>
      <c r="I98" s="298">
        <f t="shared" si="176"/>
        <v>0.57094430992736078</v>
      </c>
      <c r="J98" s="292">
        <f t="shared" ref="J98:J99" si="181">B98*1000000</f>
        <v>413000000</v>
      </c>
      <c r="K98" s="299">
        <v>2009</v>
      </c>
      <c r="L98" s="300" t="s">
        <v>16</v>
      </c>
      <c r="M98" s="301"/>
      <c r="N98" s="301"/>
      <c r="O98" s="301"/>
      <c r="P98" s="301">
        <v>43</v>
      </c>
      <c r="Q98" s="299">
        <v>42</v>
      </c>
      <c r="R98" s="301">
        <f t="shared" si="179"/>
        <v>42.5</v>
      </c>
      <c r="S98" s="299">
        <v>60</v>
      </c>
      <c r="T98" s="299">
        <v>54</v>
      </c>
      <c r="U98" s="299">
        <f t="shared" si="5"/>
        <v>6</v>
      </c>
      <c r="V98" s="299">
        <f t="shared" si="180"/>
        <v>57</v>
      </c>
      <c r="W98" s="301">
        <f t="shared" si="7"/>
        <v>-14.5</v>
      </c>
      <c r="X98" s="304" t="s">
        <v>1609</v>
      </c>
      <c r="Y98" s="304" t="s">
        <v>2395</v>
      </c>
      <c r="Z98" s="304" t="s">
        <v>1557</v>
      </c>
      <c r="AA98" s="294">
        <v>54.2</v>
      </c>
      <c r="AB98" s="292">
        <f t="shared" ref="AB98:AB99" si="182">AA98*1000000</f>
        <v>54200000</v>
      </c>
      <c r="AC98" s="292">
        <f t="shared" ref="AC98:AC99" si="183">F98*1000000</f>
        <v>177200000</v>
      </c>
      <c r="AD98" s="295">
        <v>235.8</v>
      </c>
      <c r="AE98" s="305">
        <f t="shared" ref="AE98:AE99" si="184">SUM(AD98*1000000)</f>
        <v>235800000</v>
      </c>
      <c r="AF98" s="306">
        <f t="shared" si="177"/>
        <v>0.36133333333333334</v>
      </c>
      <c r="AG98" s="304"/>
      <c r="AH98" s="304"/>
      <c r="AI98" s="323" t="s">
        <v>3056</v>
      </c>
      <c r="AJ98" s="302"/>
    </row>
    <row r="99" spans="1:36">
      <c r="A99" s="291" t="s">
        <v>1075</v>
      </c>
      <c r="B99" s="292">
        <f>SUM(F99+AD99)</f>
        <v>414.20000000000005</v>
      </c>
      <c r="C99" s="293">
        <f t="shared" si="178"/>
        <v>27.613333333333337</v>
      </c>
      <c r="D99" s="294">
        <f t="shared" si="0"/>
        <v>27.613333333333337</v>
      </c>
      <c r="E99" s="295">
        <v>15</v>
      </c>
      <c r="F99" s="295">
        <v>138.79</v>
      </c>
      <c r="G99" s="297">
        <f t="shared" si="1"/>
        <v>0.33507967165620467</v>
      </c>
      <c r="H99" s="296">
        <f t="shared" si="2"/>
        <v>275.41000000000003</v>
      </c>
      <c r="I99" s="298">
        <f t="shared" si="176"/>
        <v>0.66492032834379522</v>
      </c>
      <c r="J99" s="292">
        <f t="shared" si="181"/>
        <v>414200000.00000006</v>
      </c>
      <c r="K99" s="299">
        <v>2010</v>
      </c>
      <c r="L99" s="300" t="s">
        <v>18</v>
      </c>
      <c r="M99" s="301"/>
      <c r="N99" s="301"/>
      <c r="O99" s="301"/>
      <c r="P99" s="301">
        <v>95</v>
      </c>
      <c r="Q99" s="299">
        <v>88</v>
      </c>
      <c r="R99" s="321">
        <f t="shared" si="179"/>
        <v>91.5</v>
      </c>
      <c r="S99" s="299">
        <v>93</v>
      </c>
      <c r="T99" s="299">
        <v>83</v>
      </c>
      <c r="U99" s="292">
        <f t="shared" si="5"/>
        <v>10</v>
      </c>
      <c r="V99" s="299">
        <f t="shared" si="180"/>
        <v>88</v>
      </c>
      <c r="W99" s="321">
        <f t="shared" si="7"/>
        <v>3.5</v>
      </c>
      <c r="X99" s="304" t="s">
        <v>1641</v>
      </c>
      <c r="Y99" s="304" t="s">
        <v>1642</v>
      </c>
      <c r="Z99" s="304" t="s">
        <v>1536</v>
      </c>
      <c r="AA99" s="331">
        <v>4.4000000000000004</v>
      </c>
      <c r="AB99" s="292">
        <f t="shared" si="182"/>
        <v>4400000</v>
      </c>
      <c r="AC99" s="292">
        <f t="shared" si="183"/>
        <v>138790000</v>
      </c>
      <c r="AD99" s="295">
        <v>275.41000000000003</v>
      </c>
      <c r="AE99" s="305">
        <f t="shared" si="184"/>
        <v>275410000</v>
      </c>
      <c r="AF99" s="306">
        <f t="shared" si="177"/>
        <v>0.29333333333333333</v>
      </c>
      <c r="AG99" s="313" t="s">
        <v>1615</v>
      </c>
      <c r="AH99" s="313" t="s">
        <v>1643</v>
      </c>
      <c r="AI99" s="323" t="s">
        <v>1644</v>
      </c>
      <c r="AJ99" s="302"/>
    </row>
    <row r="100" spans="1:36">
      <c r="A100" s="372" t="s">
        <v>1128</v>
      </c>
      <c r="B100" s="373">
        <f t="shared" ref="B100:B102" si="185">J100/1000000</f>
        <v>414.43307099999998</v>
      </c>
      <c r="C100" s="335">
        <f>SUM(J100/(E100*1000000))</f>
        <v>3.1879466999999999</v>
      </c>
      <c r="D100" s="294">
        <f t="shared" si="0"/>
        <v>3.1879466999999999</v>
      </c>
      <c r="E100" s="295">
        <v>130</v>
      </c>
      <c r="F100" s="295">
        <f t="shared" ref="F100:F102" si="186">AC100/1000000</f>
        <v>106.29768900000001</v>
      </c>
      <c r="G100" s="297">
        <f t="shared" si="1"/>
        <v>0.2564893982604009</v>
      </c>
      <c r="H100" s="296">
        <f t="shared" si="2"/>
        <v>308.13538199999999</v>
      </c>
      <c r="I100" s="362">
        <f t="shared" si="176"/>
        <v>0.74351060173959915</v>
      </c>
      <c r="J100" s="305">
        <v>414433071</v>
      </c>
      <c r="K100" s="299">
        <v>2018</v>
      </c>
      <c r="L100" s="300" t="s">
        <v>18</v>
      </c>
      <c r="M100" s="345"/>
      <c r="N100" s="345"/>
      <c r="O100" s="345"/>
      <c r="P100" s="345">
        <v>47</v>
      </c>
      <c r="Q100" s="299">
        <v>46</v>
      </c>
      <c r="R100" s="305">
        <f>(P100+Q100)/2</f>
        <v>46.5</v>
      </c>
      <c r="S100" s="299">
        <v>54</v>
      </c>
      <c r="T100" s="305">
        <v>56</v>
      </c>
      <c r="U100" s="309">
        <f t="shared" si="5"/>
        <v>-2</v>
      </c>
      <c r="V100" s="317">
        <f>(S100+T100)/2</f>
        <v>55</v>
      </c>
      <c r="W100" s="309">
        <f t="shared" si="7"/>
        <v>-8.5</v>
      </c>
      <c r="X100" s="348" t="s">
        <v>1544</v>
      </c>
      <c r="Y100" s="348" t="s">
        <v>1544</v>
      </c>
      <c r="Z100" s="319" t="s">
        <v>1541</v>
      </c>
      <c r="AA100" s="295">
        <f t="shared" ref="AA100:AA102" si="187">AB100/1000000</f>
        <v>45.402194999999999</v>
      </c>
      <c r="AB100" s="305">
        <v>45402195</v>
      </c>
      <c r="AC100" s="305">
        <v>106297689</v>
      </c>
      <c r="AD100" s="295">
        <f t="shared" ref="AD100:AD102" si="188">AE100/1000000</f>
        <v>308.13538199999999</v>
      </c>
      <c r="AE100" s="315">
        <f>J100-AC100</f>
        <v>308135382</v>
      </c>
      <c r="AF100" s="362">
        <f t="shared" si="177"/>
        <v>0.34924765384615386</v>
      </c>
      <c r="AG100" s="304"/>
      <c r="AH100" s="304"/>
      <c r="AI100" s="307" t="s">
        <v>2823</v>
      </c>
      <c r="AJ100" s="304"/>
    </row>
    <row r="101" spans="1:36">
      <c r="A101" s="314" t="s">
        <v>1198</v>
      </c>
      <c r="B101" s="315">
        <f t="shared" si="185"/>
        <v>414.82824599999998</v>
      </c>
      <c r="C101" s="293">
        <f t="shared" ref="C101:C106" si="189">SUM(B101/E101)</f>
        <v>3.4569020499999996</v>
      </c>
      <c r="D101" s="294">
        <f t="shared" si="0"/>
        <v>3.4569020499999996</v>
      </c>
      <c r="E101" s="295">
        <v>120</v>
      </c>
      <c r="F101" s="295">
        <f t="shared" si="186"/>
        <v>132.55685199999999</v>
      </c>
      <c r="G101" s="297">
        <f t="shared" si="1"/>
        <v>0.31954635027432532</v>
      </c>
      <c r="H101" s="296">
        <f t="shared" si="2"/>
        <v>282.27139399999999</v>
      </c>
      <c r="I101" s="298">
        <f t="shared" si="176"/>
        <v>0.68045364972567468</v>
      </c>
      <c r="J101" s="315">
        <v>414828246</v>
      </c>
      <c r="K101" s="302">
        <v>2013</v>
      </c>
      <c r="L101" s="300" t="s">
        <v>18</v>
      </c>
      <c r="M101" s="316"/>
      <c r="N101" s="316"/>
      <c r="O101" s="316"/>
      <c r="P101" s="316">
        <v>69</v>
      </c>
      <c r="Q101" s="302">
        <v>60</v>
      </c>
      <c r="R101" s="327">
        <f>AVERAGE(P101:Q101)</f>
        <v>64.5</v>
      </c>
      <c r="S101" s="302">
        <v>70</v>
      </c>
      <c r="T101" s="302">
        <v>67</v>
      </c>
      <c r="U101" s="328">
        <f t="shared" si="5"/>
        <v>3</v>
      </c>
      <c r="V101" s="328">
        <f>AVERAGE(S101:T101)</f>
        <v>68.5</v>
      </c>
      <c r="W101" s="328">
        <f t="shared" si="7"/>
        <v>-4</v>
      </c>
      <c r="X101" s="313" t="s">
        <v>1544</v>
      </c>
      <c r="Y101" s="313" t="s">
        <v>2690</v>
      </c>
      <c r="Z101" s="313" t="s">
        <v>1541</v>
      </c>
      <c r="AA101" s="295">
        <f t="shared" si="187"/>
        <v>53.113751999999998</v>
      </c>
      <c r="AB101" s="315">
        <v>53113752</v>
      </c>
      <c r="AC101" s="315">
        <v>132556852</v>
      </c>
      <c r="AD101" s="295">
        <f t="shared" si="188"/>
        <v>282.27139399999999</v>
      </c>
      <c r="AE101" s="315">
        <v>282271394</v>
      </c>
      <c r="AF101" s="306">
        <f t="shared" si="177"/>
        <v>0.44261459999999997</v>
      </c>
      <c r="AG101" s="304"/>
      <c r="AH101" s="304"/>
      <c r="AI101" s="323" t="s">
        <v>2691</v>
      </c>
      <c r="AJ101" s="302"/>
    </row>
    <row r="102" spans="1:36">
      <c r="A102" s="352" t="s">
        <v>447</v>
      </c>
      <c r="B102" s="315">
        <f t="shared" si="185"/>
        <v>415.243424</v>
      </c>
      <c r="C102" s="326">
        <f t="shared" si="189"/>
        <v>3.4603618666666667</v>
      </c>
      <c r="D102" s="294">
        <f t="shared" si="0"/>
        <v>3.4603618666666667</v>
      </c>
      <c r="E102" s="295">
        <v>120</v>
      </c>
      <c r="F102" s="296">
        <f t="shared" si="186"/>
        <v>162.19291999999999</v>
      </c>
      <c r="G102" s="297">
        <f t="shared" si="1"/>
        <v>0.39059720305167311</v>
      </c>
      <c r="H102" s="296">
        <f t="shared" si="2"/>
        <v>253.05050400000002</v>
      </c>
      <c r="I102" s="298">
        <f>AE102/J102</f>
        <v>0.60940279694832689</v>
      </c>
      <c r="J102" s="315">
        <f>AE102+AC102</f>
        <v>415243424</v>
      </c>
      <c r="K102" s="311">
        <v>2016</v>
      </c>
      <c r="L102" s="300" t="s">
        <v>18</v>
      </c>
      <c r="M102" s="345"/>
      <c r="N102" s="345"/>
      <c r="O102" s="345"/>
      <c r="P102" s="345">
        <v>56</v>
      </c>
      <c r="Q102" s="311">
        <v>58</v>
      </c>
      <c r="R102" s="346">
        <f>(P102+Q102)/2</f>
        <v>57</v>
      </c>
      <c r="S102" s="311">
        <v>59</v>
      </c>
      <c r="T102" s="311">
        <v>65</v>
      </c>
      <c r="U102" s="305">
        <f t="shared" si="5"/>
        <v>-6</v>
      </c>
      <c r="V102" s="311">
        <f>(S102+T102)/2</f>
        <v>62</v>
      </c>
      <c r="W102" s="347">
        <f t="shared" si="7"/>
        <v>-5</v>
      </c>
      <c r="X102" s="348" t="s">
        <v>1544</v>
      </c>
      <c r="Y102" s="348" t="s">
        <v>1544</v>
      </c>
      <c r="Z102" s="319" t="s">
        <v>1557</v>
      </c>
      <c r="AA102" s="295">
        <f t="shared" si="187"/>
        <v>59.215364999999998</v>
      </c>
      <c r="AB102" s="305">
        <v>59215365</v>
      </c>
      <c r="AC102" s="305">
        <v>162192920</v>
      </c>
      <c r="AD102" s="295">
        <f t="shared" si="188"/>
        <v>253.05050399999999</v>
      </c>
      <c r="AE102" s="315">
        <v>253050504</v>
      </c>
      <c r="AF102" s="298">
        <f>AB102/(E102*1000000)</f>
        <v>0.49346137499999998</v>
      </c>
      <c r="AG102" s="304"/>
      <c r="AH102" s="304"/>
      <c r="AI102" s="307" t="s">
        <v>2689</v>
      </c>
      <c r="AJ102" s="304"/>
    </row>
    <row r="103" spans="1:36">
      <c r="A103" s="291" t="s">
        <v>811</v>
      </c>
      <c r="B103" s="292">
        <v>415.26</v>
      </c>
      <c r="C103" s="293">
        <f t="shared" si="189"/>
        <v>7.2219130434782608</v>
      </c>
      <c r="D103" s="294">
        <f t="shared" si="0"/>
        <v>7.2219130434782608</v>
      </c>
      <c r="E103" s="295">
        <v>57.5</v>
      </c>
      <c r="F103" s="295">
        <v>152.65</v>
      </c>
      <c r="G103" s="297">
        <f t="shared" si="1"/>
        <v>0.36760102104705489</v>
      </c>
      <c r="H103" s="296">
        <f t="shared" si="2"/>
        <v>262.61</v>
      </c>
      <c r="I103" s="298">
        <f t="shared" ref="I103:I110" si="190">(AE103/J103)</f>
        <v>0.63239897895294517</v>
      </c>
      <c r="J103" s="292">
        <f t="shared" ref="J103:J104" si="191">B103*1000000</f>
        <v>415260000</v>
      </c>
      <c r="K103" s="299">
        <v>2008</v>
      </c>
      <c r="L103" s="300" t="s">
        <v>16</v>
      </c>
      <c r="M103" s="301"/>
      <c r="N103" s="301"/>
      <c r="O103" s="301"/>
      <c r="P103" s="301">
        <v>49</v>
      </c>
      <c r="Q103" s="299">
        <v>53</v>
      </c>
      <c r="R103" s="321">
        <f t="shared" ref="R103:R107" si="192">AVERAGE(P103:Q103)</f>
        <v>51</v>
      </c>
      <c r="S103" s="299">
        <v>81</v>
      </c>
      <c r="T103" s="299">
        <v>63</v>
      </c>
      <c r="U103" s="292">
        <f t="shared" si="5"/>
        <v>18</v>
      </c>
      <c r="V103" s="299">
        <f t="shared" ref="V103:V107" si="193">AVERAGE(S103:T103)</f>
        <v>72</v>
      </c>
      <c r="W103" s="321">
        <f t="shared" si="7"/>
        <v>-21</v>
      </c>
      <c r="X103" s="304" t="s">
        <v>1550</v>
      </c>
      <c r="Y103" s="304" t="s">
        <v>1623</v>
      </c>
      <c r="Z103" s="304" t="s">
        <v>1541</v>
      </c>
      <c r="AA103" s="294">
        <v>57.04</v>
      </c>
      <c r="AB103" s="292">
        <f t="shared" ref="AB103:AB106" si="194">AA103*1000000</f>
        <v>57040000</v>
      </c>
      <c r="AC103" s="292">
        <f t="shared" ref="AC103:AC106" si="195">F103*1000000</f>
        <v>152650000</v>
      </c>
      <c r="AD103" s="295">
        <v>262.61</v>
      </c>
      <c r="AE103" s="305">
        <f t="shared" ref="AE103:AE106" si="196">SUM(AD103*1000000)</f>
        <v>262610000</v>
      </c>
      <c r="AF103" s="306">
        <f t="shared" ref="AF103:AF110" si="197">SUM(AA103/E103)</f>
        <v>0.99199999999999999</v>
      </c>
      <c r="AG103" s="304"/>
      <c r="AH103" s="304"/>
      <c r="AI103" s="323" t="s">
        <v>1938</v>
      </c>
      <c r="AJ103" s="302"/>
    </row>
    <row r="104" spans="1:36">
      <c r="A104" s="308" t="s">
        <v>3106</v>
      </c>
      <c r="B104" s="292">
        <f>SUM(F104+AD104)</f>
        <v>415.69</v>
      </c>
      <c r="C104" s="293">
        <f t="shared" si="189"/>
        <v>2.6818709677419355</v>
      </c>
      <c r="D104" s="294">
        <f t="shared" si="0"/>
        <v>2.6818709677419355</v>
      </c>
      <c r="E104" s="295">
        <v>155</v>
      </c>
      <c r="F104" s="295">
        <v>104.39</v>
      </c>
      <c r="G104" s="297">
        <f t="shared" si="1"/>
        <v>0.25112463614712888</v>
      </c>
      <c r="H104" s="296">
        <f t="shared" si="2"/>
        <v>311.3</v>
      </c>
      <c r="I104" s="298">
        <f t="shared" si="190"/>
        <v>0.74887536385287112</v>
      </c>
      <c r="J104" s="292">
        <f t="shared" si="191"/>
        <v>415690000</v>
      </c>
      <c r="K104" s="299">
        <v>2010</v>
      </c>
      <c r="L104" s="300" t="s">
        <v>18</v>
      </c>
      <c r="M104" s="301"/>
      <c r="N104" s="301"/>
      <c r="O104" s="301"/>
      <c r="P104" s="301">
        <v>49</v>
      </c>
      <c r="Q104" s="299">
        <v>53</v>
      </c>
      <c r="R104" s="321">
        <f t="shared" si="192"/>
        <v>51</v>
      </c>
      <c r="S104" s="299">
        <v>63</v>
      </c>
      <c r="T104" s="299">
        <v>60</v>
      </c>
      <c r="U104" s="292">
        <f t="shared" si="5"/>
        <v>3</v>
      </c>
      <c r="V104" s="299">
        <f t="shared" si="193"/>
        <v>61.5</v>
      </c>
      <c r="W104" s="321">
        <f t="shared" si="7"/>
        <v>-10.5</v>
      </c>
      <c r="X104" s="304" t="s">
        <v>1701</v>
      </c>
      <c r="Y104" s="304" t="s">
        <v>1904</v>
      </c>
      <c r="Z104" s="304" t="s">
        <v>3107</v>
      </c>
      <c r="AA104" s="294">
        <v>24</v>
      </c>
      <c r="AB104" s="292">
        <f t="shared" si="194"/>
        <v>24000000</v>
      </c>
      <c r="AC104" s="292">
        <f t="shared" si="195"/>
        <v>104390000</v>
      </c>
      <c r="AD104" s="295">
        <v>311.3</v>
      </c>
      <c r="AE104" s="305">
        <f t="shared" si="196"/>
        <v>311300000</v>
      </c>
      <c r="AF104" s="306">
        <f t="shared" si="197"/>
        <v>0.15483870967741936</v>
      </c>
      <c r="AG104" s="304"/>
      <c r="AH104" s="304"/>
      <c r="AI104" s="323" t="s">
        <v>3108</v>
      </c>
      <c r="AJ104" s="302"/>
    </row>
    <row r="105" spans="1:36">
      <c r="A105" s="308" t="s">
        <v>2542</v>
      </c>
      <c r="B105" s="305">
        <f>J105/1000000</f>
        <v>419.41</v>
      </c>
      <c r="C105" s="293">
        <f t="shared" si="189"/>
        <v>3.8128181818181819</v>
      </c>
      <c r="D105" s="294">
        <f t="shared" si="0"/>
        <v>3.8128181818181819</v>
      </c>
      <c r="E105" s="295">
        <v>110</v>
      </c>
      <c r="F105" s="295">
        <v>281.29000000000002</v>
      </c>
      <c r="G105" s="297">
        <f t="shared" si="1"/>
        <v>0.67068024129133785</v>
      </c>
      <c r="H105" s="296">
        <f t="shared" si="2"/>
        <v>430.88000000000005</v>
      </c>
      <c r="I105" s="298">
        <f t="shared" si="190"/>
        <v>1.0273479411554327</v>
      </c>
      <c r="J105" s="315">
        <f>SUM(AB105:AC105)</f>
        <v>419410000</v>
      </c>
      <c r="K105" s="299">
        <v>2011</v>
      </c>
      <c r="L105" s="300" t="s">
        <v>18</v>
      </c>
      <c r="M105" s="316"/>
      <c r="N105" s="316"/>
      <c r="O105" s="316"/>
      <c r="P105" s="316">
        <v>26</v>
      </c>
      <c r="Q105" s="302">
        <v>45</v>
      </c>
      <c r="R105" s="321">
        <f t="shared" si="192"/>
        <v>35.5</v>
      </c>
      <c r="S105" s="302">
        <v>68</v>
      </c>
      <c r="T105" s="299">
        <v>43</v>
      </c>
      <c r="U105" s="292">
        <f t="shared" si="5"/>
        <v>25</v>
      </c>
      <c r="V105" s="299">
        <f t="shared" si="193"/>
        <v>55.5</v>
      </c>
      <c r="W105" s="321">
        <f t="shared" si="7"/>
        <v>-20</v>
      </c>
      <c r="X105" s="304" t="s">
        <v>1701</v>
      </c>
      <c r="Y105" s="304" t="s">
        <v>1984</v>
      </c>
      <c r="Z105" s="304" t="s">
        <v>1557</v>
      </c>
      <c r="AA105" s="295">
        <v>138.12</v>
      </c>
      <c r="AB105" s="292">
        <f t="shared" si="194"/>
        <v>138120000</v>
      </c>
      <c r="AC105" s="292">
        <f t="shared" si="195"/>
        <v>281290000</v>
      </c>
      <c r="AD105" s="295">
        <v>430.88</v>
      </c>
      <c r="AE105" s="305">
        <f t="shared" si="196"/>
        <v>430880000</v>
      </c>
      <c r="AF105" s="306">
        <f t="shared" si="197"/>
        <v>1.2556363636363637</v>
      </c>
      <c r="AG105" s="304"/>
      <c r="AH105" s="304"/>
      <c r="AI105" s="323" t="s">
        <v>1985</v>
      </c>
      <c r="AJ105" s="302"/>
    </row>
    <row r="106" spans="1:36">
      <c r="A106" s="308" t="s">
        <v>976</v>
      </c>
      <c r="B106" s="292">
        <v>419.66</v>
      </c>
      <c r="C106" s="293">
        <f t="shared" si="189"/>
        <v>2.0983000000000001</v>
      </c>
      <c r="D106" s="294">
        <f t="shared" si="0"/>
        <v>2.0983000000000001</v>
      </c>
      <c r="E106" s="295">
        <v>200</v>
      </c>
      <c r="F106" s="295">
        <v>141.62</v>
      </c>
      <c r="G106" s="297">
        <f t="shared" si="1"/>
        <v>0.33746366105895248</v>
      </c>
      <c r="H106" s="296">
        <f t="shared" si="2"/>
        <v>278.04000000000002</v>
      </c>
      <c r="I106" s="298">
        <f t="shared" si="190"/>
        <v>0.66253633894104746</v>
      </c>
      <c r="J106" s="292">
        <f>B106*1000000</f>
        <v>419660000</v>
      </c>
      <c r="K106" s="299">
        <v>2008</v>
      </c>
      <c r="L106" s="300" t="s">
        <v>16</v>
      </c>
      <c r="M106" s="301"/>
      <c r="N106" s="301"/>
      <c r="O106" s="301"/>
      <c r="P106" s="301">
        <v>66</v>
      </c>
      <c r="Q106" s="299">
        <v>62</v>
      </c>
      <c r="R106" s="321">
        <f t="shared" si="192"/>
        <v>64</v>
      </c>
      <c r="S106" s="299">
        <v>78</v>
      </c>
      <c r="T106" s="299">
        <v>65</v>
      </c>
      <c r="U106" s="292">
        <f t="shared" si="5"/>
        <v>13</v>
      </c>
      <c r="V106" s="299">
        <f t="shared" si="193"/>
        <v>71.5</v>
      </c>
      <c r="W106" s="321">
        <f t="shared" si="7"/>
        <v>-7.5</v>
      </c>
      <c r="X106" s="304" t="s">
        <v>1609</v>
      </c>
      <c r="Y106" s="304" t="s">
        <v>1723</v>
      </c>
      <c r="Z106" s="304" t="s">
        <v>1900</v>
      </c>
      <c r="AA106" s="294">
        <v>55.03</v>
      </c>
      <c r="AB106" s="292">
        <f t="shared" si="194"/>
        <v>55030000</v>
      </c>
      <c r="AC106" s="292">
        <f t="shared" si="195"/>
        <v>141620000</v>
      </c>
      <c r="AD106" s="295">
        <v>278.04000000000002</v>
      </c>
      <c r="AE106" s="305">
        <f t="shared" si="196"/>
        <v>278040000</v>
      </c>
      <c r="AF106" s="306">
        <f t="shared" si="197"/>
        <v>0.27515000000000001</v>
      </c>
      <c r="AG106" s="304"/>
      <c r="AH106" s="304"/>
      <c r="AI106" s="323" t="s">
        <v>3494</v>
      </c>
      <c r="AJ106" s="302"/>
    </row>
    <row r="107" spans="1:36">
      <c r="A107" s="291" t="s">
        <v>227</v>
      </c>
      <c r="B107" s="292">
        <f t="shared" ref="B107:B112" si="198">J107/1000000</f>
        <v>425.36823800000002</v>
      </c>
      <c r="C107" s="293">
        <f>SUM((J107/1000000)/E107)</f>
        <v>4.2536823799999999</v>
      </c>
      <c r="D107" s="294">
        <f t="shared" si="0"/>
        <v>4.2536823799999999</v>
      </c>
      <c r="E107" s="295">
        <v>100</v>
      </c>
      <c r="F107" s="295">
        <f t="shared" ref="F107:F112" si="199">AC107/1000000</f>
        <v>162.80543399999999</v>
      </c>
      <c r="G107" s="297">
        <f t="shared" si="1"/>
        <v>0.38273998727662406</v>
      </c>
      <c r="H107" s="296">
        <f t="shared" si="2"/>
        <v>262.56280400000003</v>
      </c>
      <c r="I107" s="298">
        <f t="shared" si="190"/>
        <v>0.61726001272337594</v>
      </c>
      <c r="J107" s="292">
        <v>425368238</v>
      </c>
      <c r="K107" s="317">
        <v>2012</v>
      </c>
      <c r="L107" s="300" t="s">
        <v>18</v>
      </c>
      <c r="M107" s="301"/>
      <c r="N107" s="301"/>
      <c r="O107" s="301"/>
      <c r="P107" s="301">
        <v>88</v>
      </c>
      <c r="Q107" s="299">
        <v>81</v>
      </c>
      <c r="R107" s="321">
        <f t="shared" si="192"/>
        <v>84.5</v>
      </c>
      <c r="S107" s="299">
        <v>92</v>
      </c>
      <c r="T107" s="299">
        <v>85</v>
      </c>
      <c r="U107" s="312">
        <f t="shared" si="5"/>
        <v>7</v>
      </c>
      <c r="V107" s="312">
        <f t="shared" si="193"/>
        <v>88.5</v>
      </c>
      <c r="W107" s="312">
        <f t="shared" si="7"/>
        <v>-4</v>
      </c>
      <c r="X107" s="304" t="s">
        <v>1701</v>
      </c>
      <c r="Y107" s="304" t="s">
        <v>2029</v>
      </c>
      <c r="Z107" s="318" t="s">
        <v>1547</v>
      </c>
      <c r="AA107" s="294">
        <f t="shared" ref="AA107:AA112" si="200">AB107/1000000</f>
        <v>30.122888</v>
      </c>
      <c r="AB107" s="292">
        <v>30122888</v>
      </c>
      <c r="AC107" s="292">
        <v>162805434</v>
      </c>
      <c r="AD107" s="295">
        <f t="shared" ref="AD107:AD112" si="201">AE107/1000000</f>
        <v>262.56280400000003</v>
      </c>
      <c r="AE107" s="315">
        <v>262562804</v>
      </c>
      <c r="AF107" s="306">
        <f t="shared" si="197"/>
        <v>0.30122887999999998</v>
      </c>
      <c r="AG107" s="304" t="s">
        <v>1615</v>
      </c>
      <c r="AH107" s="304" t="s">
        <v>1616</v>
      </c>
      <c r="AI107" s="323" t="s">
        <v>2385</v>
      </c>
      <c r="AJ107" s="302"/>
    </row>
    <row r="108" spans="1:36">
      <c r="A108" s="372" t="s">
        <v>758</v>
      </c>
      <c r="B108" s="373">
        <f t="shared" si="198"/>
        <v>426.24594999999999</v>
      </c>
      <c r="C108" s="335">
        <f t="shared" ref="C108:C110" si="202">SUM(J108/(E108*1000000))</f>
        <v>3.5520495833333334</v>
      </c>
      <c r="D108" s="294">
        <f t="shared" si="0"/>
        <v>3.5520495833333334</v>
      </c>
      <c r="E108" s="295">
        <v>120</v>
      </c>
      <c r="F108" s="295">
        <f t="shared" si="199"/>
        <v>99.345950000000002</v>
      </c>
      <c r="G108" s="297">
        <f t="shared" si="1"/>
        <v>0.23307189194407596</v>
      </c>
      <c r="H108" s="296">
        <f t="shared" si="2"/>
        <v>326.89999999999998</v>
      </c>
      <c r="I108" s="362">
        <f t="shared" si="190"/>
        <v>0.76692810805592404</v>
      </c>
      <c r="J108" s="305">
        <v>426245950</v>
      </c>
      <c r="K108" s="299">
        <v>2018</v>
      </c>
      <c r="L108" s="300" t="s">
        <v>18</v>
      </c>
      <c r="M108" s="345"/>
      <c r="N108" s="345"/>
      <c r="O108" s="345"/>
      <c r="P108" s="345">
        <v>53</v>
      </c>
      <c r="Q108" s="299">
        <v>45</v>
      </c>
      <c r="R108" s="305">
        <f t="shared" ref="R108:R112" si="203">(P108+Q108)/2</f>
        <v>49</v>
      </c>
      <c r="S108" s="299">
        <v>77</v>
      </c>
      <c r="T108" s="305">
        <v>60</v>
      </c>
      <c r="U108" s="309">
        <f t="shared" si="5"/>
        <v>17</v>
      </c>
      <c r="V108" s="317">
        <f t="shared" ref="V108:V112" si="204">(S108+T108)/2</f>
        <v>68.5</v>
      </c>
      <c r="W108" s="309">
        <f t="shared" si="7"/>
        <v>-19.5</v>
      </c>
      <c r="X108" s="348" t="s">
        <v>1544</v>
      </c>
      <c r="Y108" s="348" t="s">
        <v>1544</v>
      </c>
      <c r="Z108" s="319" t="s">
        <v>1541</v>
      </c>
      <c r="AA108" s="295">
        <f t="shared" si="200"/>
        <v>35.753093</v>
      </c>
      <c r="AB108" s="305">
        <v>35753093</v>
      </c>
      <c r="AC108" s="305">
        <v>99345950</v>
      </c>
      <c r="AD108" s="295">
        <f t="shared" si="201"/>
        <v>326.89999999999998</v>
      </c>
      <c r="AE108" s="315">
        <f>J108-AC108</f>
        <v>326900000</v>
      </c>
      <c r="AF108" s="362">
        <f t="shared" si="197"/>
        <v>0.29794244166666667</v>
      </c>
      <c r="AG108" s="304"/>
      <c r="AH108" s="304"/>
      <c r="AI108" s="307" t="s">
        <v>2640</v>
      </c>
      <c r="AJ108" s="304"/>
    </row>
    <row r="109" spans="1:36">
      <c r="A109" s="380" t="s">
        <v>1171</v>
      </c>
      <c r="B109" s="373">
        <f t="shared" si="198"/>
        <v>429.43416300000001</v>
      </c>
      <c r="C109" s="375">
        <f t="shared" si="202"/>
        <v>5.3679270375000003</v>
      </c>
      <c r="D109" s="294">
        <f t="shared" si="0"/>
        <v>5.3679270375000003</v>
      </c>
      <c r="E109" s="296">
        <v>80</v>
      </c>
      <c r="F109" s="296">
        <f t="shared" si="199"/>
        <v>158.25726499999999</v>
      </c>
      <c r="G109" s="297">
        <f t="shared" si="1"/>
        <v>0.36852509333310768</v>
      </c>
      <c r="H109" s="296">
        <f t="shared" si="2"/>
        <v>271.17689799999999</v>
      </c>
      <c r="I109" s="376">
        <f t="shared" si="190"/>
        <v>0.63147490666689221</v>
      </c>
      <c r="J109" s="305">
        <f t="shared" ref="J109:J110" si="205">AC109+AE109</f>
        <v>429434163</v>
      </c>
      <c r="K109" s="345">
        <v>2019</v>
      </c>
      <c r="L109" s="300" t="s">
        <v>18</v>
      </c>
      <c r="M109" s="345"/>
      <c r="N109" s="345"/>
      <c r="O109" s="345"/>
      <c r="P109" s="345">
        <v>59</v>
      </c>
      <c r="Q109" s="345">
        <v>55</v>
      </c>
      <c r="R109" s="345">
        <f t="shared" si="203"/>
        <v>57</v>
      </c>
      <c r="S109" s="345">
        <v>90</v>
      </c>
      <c r="T109" s="345">
        <v>61</v>
      </c>
      <c r="U109" s="345">
        <f t="shared" si="5"/>
        <v>29</v>
      </c>
      <c r="V109" s="345">
        <f t="shared" si="204"/>
        <v>75.5</v>
      </c>
      <c r="W109" s="345">
        <f t="shared" si="7"/>
        <v>-18.5</v>
      </c>
      <c r="X109" s="348" t="s">
        <v>1608</v>
      </c>
      <c r="Y109" s="381" t="s">
        <v>1608</v>
      </c>
      <c r="Z109" s="377" t="s">
        <v>1557</v>
      </c>
      <c r="AA109" s="296">
        <f t="shared" si="200"/>
        <v>46.652679999999997</v>
      </c>
      <c r="AB109" s="382">
        <v>46652680</v>
      </c>
      <c r="AC109" s="305">
        <v>158257265</v>
      </c>
      <c r="AD109" s="296">
        <f t="shared" si="201"/>
        <v>271.17689799999999</v>
      </c>
      <c r="AE109" s="382">
        <v>271176898</v>
      </c>
      <c r="AF109" s="376">
        <f t="shared" si="197"/>
        <v>0.58315849999999991</v>
      </c>
      <c r="AG109" s="378"/>
      <c r="AH109" s="378"/>
      <c r="AI109" s="379" t="s">
        <v>2172</v>
      </c>
      <c r="AJ109" s="304"/>
    </row>
    <row r="110" spans="1:36">
      <c r="A110" s="380" t="s">
        <v>2986</v>
      </c>
      <c r="B110" s="373">
        <f t="shared" si="198"/>
        <v>431.70534600000002</v>
      </c>
      <c r="C110" s="375">
        <f t="shared" si="202"/>
        <v>2.8780356399999998</v>
      </c>
      <c r="D110" s="294">
        <f t="shared" si="0"/>
        <v>2.8780356399999998</v>
      </c>
      <c r="E110" s="296">
        <v>150</v>
      </c>
      <c r="F110" s="296">
        <f t="shared" si="199"/>
        <v>144.105346</v>
      </c>
      <c r="G110" s="297">
        <f t="shared" si="1"/>
        <v>0.33380486791562686</v>
      </c>
      <c r="H110" s="296">
        <f t="shared" si="2"/>
        <v>287.60000000000002</v>
      </c>
      <c r="I110" s="376">
        <f t="shared" si="190"/>
        <v>0.66619513208437309</v>
      </c>
      <c r="J110" s="305">
        <f t="shared" si="205"/>
        <v>431705346</v>
      </c>
      <c r="K110" s="345">
        <v>2019</v>
      </c>
      <c r="L110" s="300" t="s">
        <v>18</v>
      </c>
      <c r="M110" s="345"/>
      <c r="N110" s="345"/>
      <c r="O110" s="345"/>
      <c r="P110" s="345">
        <v>68</v>
      </c>
      <c r="Q110" s="345">
        <v>53</v>
      </c>
      <c r="R110" s="345">
        <f t="shared" si="203"/>
        <v>60.5</v>
      </c>
      <c r="S110" s="345">
        <v>80</v>
      </c>
      <c r="T110" s="345">
        <v>76</v>
      </c>
      <c r="U110" s="345">
        <f t="shared" si="5"/>
        <v>4</v>
      </c>
      <c r="V110" s="345">
        <f t="shared" si="204"/>
        <v>78</v>
      </c>
      <c r="W110" s="345">
        <f t="shared" si="7"/>
        <v>-17.5</v>
      </c>
      <c r="X110" s="348" t="s">
        <v>1608</v>
      </c>
      <c r="Y110" s="381" t="s">
        <v>1608</v>
      </c>
      <c r="Z110" s="377" t="s">
        <v>1541</v>
      </c>
      <c r="AA110" s="296">
        <f t="shared" si="200"/>
        <v>54.365242000000002</v>
      </c>
      <c r="AB110" s="382">
        <v>54365242</v>
      </c>
      <c r="AC110" s="305">
        <v>144105346</v>
      </c>
      <c r="AD110" s="296">
        <f t="shared" si="201"/>
        <v>287.60000000000002</v>
      </c>
      <c r="AE110" s="382">
        <v>287600000</v>
      </c>
      <c r="AF110" s="376">
        <f t="shared" si="197"/>
        <v>0.3624349466666667</v>
      </c>
      <c r="AG110" s="378"/>
      <c r="AH110" s="378"/>
      <c r="AI110" s="379" t="s">
        <v>2987</v>
      </c>
      <c r="AJ110" s="304"/>
    </row>
    <row r="111" spans="1:36">
      <c r="A111" s="352" t="s">
        <v>1312</v>
      </c>
      <c r="B111" s="315">
        <f t="shared" si="198"/>
        <v>433.53754800000002</v>
      </c>
      <c r="C111" s="326">
        <f t="shared" ref="C111:C113" si="206">SUM(B111/E111)</f>
        <v>2.7096096750000003</v>
      </c>
      <c r="D111" s="294">
        <f t="shared" si="0"/>
        <v>2.7096096750000003</v>
      </c>
      <c r="E111" s="295">
        <v>160</v>
      </c>
      <c r="F111" s="296">
        <f t="shared" si="199"/>
        <v>47.225655000000003</v>
      </c>
      <c r="G111" s="297">
        <f t="shared" si="1"/>
        <v>0.10893094546911079</v>
      </c>
      <c r="H111" s="296">
        <f t="shared" si="2"/>
        <v>386.31189300000005</v>
      </c>
      <c r="I111" s="298">
        <f>AE111/J111</f>
        <v>0.89106905453088925</v>
      </c>
      <c r="J111" s="315">
        <f>AE111+AC111</f>
        <v>433537548</v>
      </c>
      <c r="K111" s="311">
        <v>2016</v>
      </c>
      <c r="L111" s="300" t="s">
        <v>18</v>
      </c>
      <c r="M111" s="345"/>
      <c r="N111" s="345"/>
      <c r="O111" s="345"/>
      <c r="P111" s="345">
        <v>28</v>
      </c>
      <c r="Q111" s="311">
        <v>32</v>
      </c>
      <c r="R111" s="346">
        <f t="shared" si="203"/>
        <v>30</v>
      </c>
      <c r="S111" s="311">
        <v>73</v>
      </c>
      <c r="T111" s="311">
        <v>83</v>
      </c>
      <c r="U111" s="305">
        <f t="shared" si="5"/>
        <v>-10</v>
      </c>
      <c r="V111" s="311">
        <f t="shared" si="204"/>
        <v>78</v>
      </c>
      <c r="W111" s="347">
        <f t="shared" si="7"/>
        <v>-48</v>
      </c>
      <c r="X111" s="348" t="s">
        <v>1544</v>
      </c>
      <c r="Y111" s="348" t="s">
        <v>1544</v>
      </c>
      <c r="Z111" s="319" t="s">
        <v>1541</v>
      </c>
      <c r="AA111" s="295">
        <f t="shared" si="200"/>
        <v>24.16611</v>
      </c>
      <c r="AB111" s="305">
        <v>24166110</v>
      </c>
      <c r="AC111" s="305">
        <v>47225655</v>
      </c>
      <c r="AD111" s="295">
        <f t="shared" si="201"/>
        <v>386.311893</v>
      </c>
      <c r="AE111" s="315">
        <v>386311893</v>
      </c>
      <c r="AF111" s="298">
        <f>AB111/(E111*1000000)</f>
        <v>0.1510381875</v>
      </c>
      <c r="AG111" s="304"/>
      <c r="AH111" s="304"/>
      <c r="AI111" s="307" t="s">
        <v>3080</v>
      </c>
      <c r="AJ111" s="304"/>
    </row>
    <row r="112" spans="1:36">
      <c r="A112" s="342" t="s">
        <v>943</v>
      </c>
      <c r="B112" s="315">
        <f t="shared" si="198"/>
        <v>440.60353700000002</v>
      </c>
      <c r="C112" s="293">
        <f t="shared" si="206"/>
        <v>2.8426034645161291</v>
      </c>
      <c r="D112" s="294">
        <f t="shared" si="0"/>
        <v>2.8426034645161291</v>
      </c>
      <c r="E112" s="296">
        <v>155</v>
      </c>
      <c r="F112" s="295">
        <f t="shared" si="199"/>
        <v>89.760955999999993</v>
      </c>
      <c r="G112" s="297">
        <f t="shared" si="1"/>
        <v>0.20372273134974853</v>
      </c>
      <c r="H112" s="296">
        <f t="shared" si="2"/>
        <v>350.842581</v>
      </c>
      <c r="I112" s="298">
        <f t="shared" ref="I112:I135" si="207">(AE112/J112)</f>
        <v>0.79627726865025139</v>
      </c>
      <c r="J112" s="315">
        <f>SUM(AC112+(AD112*1000000))</f>
        <v>440603537</v>
      </c>
      <c r="K112" s="302">
        <v>2015</v>
      </c>
      <c r="L112" s="300" t="s">
        <v>18</v>
      </c>
      <c r="M112" s="316"/>
      <c r="N112" s="316"/>
      <c r="O112" s="316"/>
      <c r="P112" s="316">
        <v>25</v>
      </c>
      <c r="Q112" s="302">
        <v>38</v>
      </c>
      <c r="R112" s="327">
        <f t="shared" si="203"/>
        <v>31.5</v>
      </c>
      <c r="S112" s="311">
        <v>59</v>
      </c>
      <c r="T112" s="302">
        <v>63</v>
      </c>
      <c r="U112" s="305">
        <f t="shared" si="5"/>
        <v>-4</v>
      </c>
      <c r="V112" s="302">
        <f t="shared" si="204"/>
        <v>61</v>
      </c>
      <c r="W112" s="347">
        <f t="shared" si="7"/>
        <v>-29.5</v>
      </c>
      <c r="X112" s="313" t="s">
        <v>1609</v>
      </c>
      <c r="Y112" s="313" t="s">
        <v>1609</v>
      </c>
      <c r="Z112" s="313" t="s">
        <v>1557</v>
      </c>
      <c r="AA112" s="295">
        <f t="shared" si="200"/>
        <v>27.018485999999999</v>
      </c>
      <c r="AB112" s="315">
        <v>27018486</v>
      </c>
      <c r="AC112" s="305">
        <v>89760956</v>
      </c>
      <c r="AD112" s="295">
        <f t="shared" si="201"/>
        <v>350.842581</v>
      </c>
      <c r="AE112" s="305">
        <v>350842581</v>
      </c>
      <c r="AF112" s="306">
        <f t="shared" ref="AF112:AF135" si="208">SUM(AA112/E112)</f>
        <v>0.17431281290322581</v>
      </c>
      <c r="AG112" s="304"/>
      <c r="AH112" s="304"/>
      <c r="AI112" s="323" t="s">
        <v>2996</v>
      </c>
      <c r="AJ112" s="302"/>
    </row>
    <row r="113" spans="1:36">
      <c r="A113" s="291" t="s">
        <v>2112</v>
      </c>
      <c r="B113" s="292">
        <v>440.7</v>
      </c>
      <c r="C113" s="293">
        <f t="shared" si="206"/>
        <v>5.8759999999999994</v>
      </c>
      <c r="D113" s="294">
        <f t="shared" si="0"/>
        <v>5.8759999999999994</v>
      </c>
      <c r="E113" s="295">
        <v>75</v>
      </c>
      <c r="F113" s="295">
        <v>219.5</v>
      </c>
      <c r="G113" s="297">
        <f t="shared" si="1"/>
        <v>0.49807125028363969</v>
      </c>
      <c r="H113" s="296">
        <f t="shared" si="2"/>
        <v>222.99999999999997</v>
      </c>
      <c r="I113" s="298">
        <f t="shared" si="207"/>
        <v>0.50601316088041748</v>
      </c>
      <c r="J113" s="292">
        <f>B113*1000000</f>
        <v>440700000</v>
      </c>
      <c r="K113" s="299">
        <v>2009</v>
      </c>
      <c r="L113" s="300" t="s">
        <v>16</v>
      </c>
      <c r="M113" s="301"/>
      <c r="N113" s="301"/>
      <c r="O113" s="301"/>
      <c r="P113" s="301">
        <v>21</v>
      </c>
      <c r="Q113" s="299">
        <v>41</v>
      </c>
      <c r="R113" s="301">
        <f t="shared" ref="R113:R118" si="209">AVERAGE(P113:Q113)</f>
        <v>31</v>
      </c>
      <c r="S113" s="299">
        <v>59</v>
      </c>
      <c r="T113" s="299">
        <v>45</v>
      </c>
      <c r="U113" s="299">
        <f t="shared" si="5"/>
        <v>14</v>
      </c>
      <c r="V113" s="299">
        <f t="shared" ref="V113:V118" si="210">AVERAGE(S113:T113)</f>
        <v>52</v>
      </c>
      <c r="W113" s="301">
        <f t="shared" si="7"/>
        <v>-21</v>
      </c>
      <c r="X113" s="304" t="s">
        <v>1601</v>
      </c>
      <c r="Y113" s="304" t="s">
        <v>2113</v>
      </c>
      <c r="Z113" s="304" t="s">
        <v>1557</v>
      </c>
      <c r="AA113" s="294">
        <v>48.8</v>
      </c>
      <c r="AB113" s="292">
        <f>AA113*1000000</f>
        <v>48800000</v>
      </c>
      <c r="AC113" s="292">
        <f>F113*1000000</f>
        <v>219500000</v>
      </c>
      <c r="AD113" s="295">
        <v>223</v>
      </c>
      <c r="AE113" s="305">
        <f>SUM(AD113*1000000)</f>
        <v>223000000</v>
      </c>
      <c r="AF113" s="306">
        <f t="shared" si="208"/>
        <v>0.65066666666666662</v>
      </c>
      <c r="AG113" s="304"/>
      <c r="AH113" s="304"/>
      <c r="AI113" s="323" t="s">
        <v>2114</v>
      </c>
      <c r="AJ113" s="302"/>
    </row>
    <row r="114" spans="1:36">
      <c r="A114" s="291" t="s">
        <v>1934</v>
      </c>
      <c r="B114" s="292">
        <f t="shared" ref="B114:B121" si="211">J114/1000000</f>
        <v>441.80977000000001</v>
      </c>
      <c r="C114" s="293">
        <f>SUM((J114/1000000)/E114)</f>
        <v>7.2427831147540989</v>
      </c>
      <c r="D114" s="294">
        <f t="shared" si="0"/>
        <v>7.2427831147540989</v>
      </c>
      <c r="E114" s="295">
        <v>61</v>
      </c>
      <c r="F114" s="295">
        <f t="shared" ref="F114:F115" si="212">AC114/1000000</f>
        <v>148.80976999999999</v>
      </c>
      <c r="G114" s="297">
        <f t="shared" si="1"/>
        <v>0.33681864934765926</v>
      </c>
      <c r="H114" s="296">
        <f t="shared" si="2"/>
        <v>293</v>
      </c>
      <c r="I114" s="298">
        <f t="shared" si="207"/>
        <v>0.66318135065234074</v>
      </c>
      <c r="J114" s="292">
        <v>441809770</v>
      </c>
      <c r="K114" s="317">
        <v>2012</v>
      </c>
      <c r="L114" s="300" t="s">
        <v>18</v>
      </c>
      <c r="M114" s="301"/>
      <c r="N114" s="301"/>
      <c r="O114" s="301"/>
      <c r="P114" s="301">
        <v>70</v>
      </c>
      <c r="Q114" s="299">
        <v>63</v>
      </c>
      <c r="R114" s="321">
        <f t="shared" si="209"/>
        <v>66.5</v>
      </c>
      <c r="S114" s="299">
        <v>79</v>
      </c>
      <c r="T114" s="299">
        <v>73</v>
      </c>
      <c r="U114" s="312">
        <f t="shared" si="5"/>
        <v>6</v>
      </c>
      <c r="V114" s="312">
        <f t="shared" si="210"/>
        <v>76</v>
      </c>
      <c r="W114" s="312">
        <f t="shared" si="7"/>
        <v>-9.5</v>
      </c>
      <c r="X114" s="304" t="s">
        <v>1935</v>
      </c>
      <c r="Y114" s="304" t="s">
        <v>1936</v>
      </c>
      <c r="Z114" s="318" t="s">
        <v>1541</v>
      </c>
      <c r="AA114" s="294">
        <f>AB114/1000000</f>
        <v>27.281735000000001</v>
      </c>
      <c r="AB114" s="292">
        <v>27281735</v>
      </c>
      <c r="AC114" s="292">
        <v>148809770</v>
      </c>
      <c r="AD114" s="295">
        <f t="shared" ref="AD114:AD115" si="213">AE114/1000000</f>
        <v>293</v>
      </c>
      <c r="AE114" s="315">
        <v>293000000</v>
      </c>
      <c r="AF114" s="306">
        <f t="shared" si="208"/>
        <v>0.44724155737704918</v>
      </c>
      <c r="AG114" s="304"/>
      <c r="AH114" s="304"/>
      <c r="AI114" s="323" t="s">
        <v>1937</v>
      </c>
      <c r="AJ114" s="302"/>
    </row>
    <row r="115" spans="1:36">
      <c r="A115" s="291" t="s">
        <v>973</v>
      </c>
      <c r="B115" s="292">
        <f t="shared" si="211"/>
        <v>442.82241399999998</v>
      </c>
      <c r="C115" s="293">
        <f t="shared" ref="C115:C119" si="214">SUM(B115/E115)</f>
        <v>4.0256583090909093</v>
      </c>
      <c r="D115" s="294">
        <f t="shared" si="0"/>
        <v>4.0256583090909093</v>
      </c>
      <c r="E115" s="295">
        <v>110</v>
      </c>
      <c r="F115" s="296">
        <f t="shared" si="212"/>
        <v>227.47107</v>
      </c>
      <c r="G115" s="297">
        <f t="shared" si="1"/>
        <v>0.51368463476196125</v>
      </c>
      <c r="H115" s="296">
        <f t="shared" si="2"/>
        <v>215.35134399999998</v>
      </c>
      <c r="I115" s="298">
        <f t="shared" si="207"/>
        <v>0.48631536523803875</v>
      </c>
      <c r="J115" s="292">
        <v>442822414</v>
      </c>
      <c r="K115" s="299">
        <v>2007</v>
      </c>
      <c r="L115" s="300" t="s">
        <v>16</v>
      </c>
      <c r="M115" s="301"/>
      <c r="N115" s="301"/>
      <c r="O115" s="301"/>
      <c r="P115" s="301">
        <v>93</v>
      </c>
      <c r="Q115" s="302">
        <v>85</v>
      </c>
      <c r="R115" s="301">
        <f t="shared" si="209"/>
        <v>89</v>
      </c>
      <c r="S115" s="302">
        <v>91</v>
      </c>
      <c r="T115" s="299">
        <v>74</v>
      </c>
      <c r="U115" s="299">
        <f t="shared" si="5"/>
        <v>17</v>
      </c>
      <c r="V115" s="299">
        <f t="shared" si="210"/>
        <v>82.5</v>
      </c>
      <c r="W115" s="301">
        <f t="shared" si="7"/>
        <v>6.5</v>
      </c>
      <c r="X115" s="304" t="s">
        <v>1609</v>
      </c>
      <c r="Y115" s="304" t="s">
        <v>2189</v>
      </c>
      <c r="Z115" s="304" t="s">
        <v>1541</v>
      </c>
      <c r="AA115" s="295">
        <v>69.283690000000007</v>
      </c>
      <c r="AB115" s="305">
        <v>69283690</v>
      </c>
      <c r="AC115" s="292">
        <v>227471070</v>
      </c>
      <c r="AD115" s="296">
        <f t="shared" si="213"/>
        <v>215.35134400000001</v>
      </c>
      <c r="AE115" s="292">
        <v>215351344</v>
      </c>
      <c r="AF115" s="306">
        <f t="shared" si="208"/>
        <v>0.62985172727272731</v>
      </c>
      <c r="AG115" s="304" t="s">
        <v>1615</v>
      </c>
      <c r="AH115" s="313" t="s">
        <v>2475</v>
      </c>
      <c r="AI115" s="307" t="s">
        <v>2476</v>
      </c>
      <c r="AJ115" s="304"/>
    </row>
    <row r="116" spans="1:36">
      <c r="A116" s="308" t="s">
        <v>1249</v>
      </c>
      <c r="B116" s="305">
        <f t="shared" si="211"/>
        <v>450.24</v>
      </c>
      <c r="C116" s="293">
        <f t="shared" si="214"/>
        <v>2.3089230769230769</v>
      </c>
      <c r="D116" s="294">
        <f t="shared" si="0"/>
        <v>2.3089230769230769</v>
      </c>
      <c r="E116" s="295">
        <v>195</v>
      </c>
      <c r="F116" s="295">
        <v>352.39</v>
      </c>
      <c r="G116" s="297">
        <f t="shared" si="1"/>
        <v>0.78267146410803123</v>
      </c>
      <c r="H116" s="296">
        <f t="shared" si="2"/>
        <v>771.4</v>
      </c>
      <c r="I116" s="298">
        <f t="shared" si="207"/>
        <v>1.7133084577114428</v>
      </c>
      <c r="J116" s="315">
        <f>SUM(AB116:AC116)</f>
        <v>450240000</v>
      </c>
      <c r="K116" s="299">
        <v>2011</v>
      </c>
      <c r="L116" s="300" t="s">
        <v>18</v>
      </c>
      <c r="M116" s="316"/>
      <c r="N116" s="316"/>
      <c r="O116" s="316"/>
      <c r="P116" s="316">
        <v>35</v>
      </c>
      <c r="Q116" s="302">
        <v>42</v>
      </c>
      <c r="R116" s="321">
        <f t="shared" si="209"/>
        <v>38.5</v>
      </c>
      <c r="S116" s="302">
        <v>67</v>
      </c>
      <c r="T116" s="299">
        <v>57</v>
      </c>
      <c r="U116" s="292">
        <f t="shared" si="5"/>
        <v>10</v>
      </c>
      <c r="V116" s="299">
        <f t="shared" si="210"/>
        <v>62</v>
      </c>
      <c r="W116" s="321">
        <f t="shared" si="7"/>
        <v>-23.5</v>
      </c>
      <c r="X116" s="304" t="s">
        <v>1609</v>
      </c>
      <c r="Y116" s="304" t="s">
        <v>2194</v>
      </c>
      <c r="Z116" s="304" t="s">
        <v>1557</v>
      </c>
      <c r="AA116" s="295">
        <v>97.85</v>
      </c>
      <c r="AB116" s="292">
        <f>AA116*1000000</f>
        <v>97850000</v>
      </c>
      <c r="AC116" s="292">
        <f>F116*1000000</f>
        <v>352390000</v>
      </c>
      <c r="AD116" s="295">
        <v>771.4</v>
      </c>
      <c r="AE116" s="305">
        <f>SUM(AD116*1000000)</f>
        <v>771400000</v>
      </c>
      <c r="AF116" s="306">
        <f t="shared" si="208"/>
        <v>0.50179487179487181</v>
      </c>
      <c r="AG116" s="304"/>
      <c r="AH116" s="304"/>
      <c r="AI116" s="323" t="s">
        <v>3340</v>
      </c>
      <c r="AJ116" s="302"/>
    </row>
    <row r="117" spans="1:36">
      <c r="A117" s="320">
        <v>300</v>
      </c>
      <c r="B117" s="292">
        <f t="shared" si="211"/>
        <v>456.06818099999998</v>
      </c>
      <c r="C117" s="293">
        <f t="shared" si="214"/>
        <v>7.016433553846154</v>
      </c>
      <c r="D117" s="294">
        <f t="shared" si="0"/>
        <v>7.016433553846154</v>
      </c>
      <c r="E117" s="295">
        <v>65</v>
      </c>
      <c r="F117" s="296">
        <f t="shared" ref="F117:F121" si="215">AC117/1000000</f>
        <v>210.61493899999999</v>
      </c>
      <c r="G117" s="297">
        <f t="shared" si="1"/>
        <v>0.46180581714381869</v>
      </c>
      <c r="H117" s="296">
        <f t="shared" si="2"/>
        <v>245.45324200000002</v>
      </c>
      <c r="I117" s="298">
        <f t="shared" si="207"/>
        <v>0.53819418285618137</v>
      </c>
      <c r="J117" s="292">
        <v>456068181</v>
      </c>
      <c r="K117" s="299">
        <v>2007</v>
      </c>
      <c r="L117" s="300" t="s">
        <v>16</v>
      </c>
      <c r="M117" s="301"/>
      <c r="N117" s="301"/>
      <c r="O117" s="301"/>
      <c r="P117" s="301">
        <v>60</v>
      </c>
      <c r="Q117" s="299">
        <v>51</v>
      </c>
      <c r="R117" s="321">
        <f t="shared" si="209"/>
        <v>55.5</v>
      </c>
      <c r="S117" s="299">
        <v>89</v>
      </c>
      <c r="T117" s="299">
        <v>71</v>
      </c>
      <c r="U117" s="292">
        <f t="shared" si="5"/>
        <v>18</v>
      </c>
      <c r="V117" s="299">
        <f t="shared" si="210"/>
        <v>80</v>
      </c>
      <c r="W117" s="321">
        <f t="shared" si="7"/>
        <v>-24.5</v>
      </c>
      <c r="X117" s="304" t="s">
        <v>1701</v>
      </c>
      <c r="Y117" s="304" t="s">
        <v>1971</v>
      </c>
      <c r="Z117" s="304" t="s">
        <v>1541</v>
      </c>
      <c r="AA117" s="294">
        <v>70.885300999999998</v>
      </c>
      <c r="AB117" s="309">
        <v>70885301</v>
      </c>
      <c r="AC117" s="292">
        <v>210614939</v>
      </c>
      <c r="AD117" s="296">
        <f t="shared" ref="AD117:AD121" si="216">AE117/1000000</f>
        <v>245.45324199999999</v>
      </c>
      <c r="AE117" s="292">
        <v>245453242</v>
      </c>
      <c r="AF117" s="306">
        <f t="shared" si="208"/>
        <v>1.0905430923076922</v>
      </c>
      <c r="AG117" s="304"/>
      <c r="AH117" s="304"/>
      <c r="AI117" s="307" t="s">
        <v>1972</v>
      </c>
      <c r="AJ117" s="304"/>
    </row>
    <row r="118" spans="1:36">
      <c r="A118" s="308" t="s">
        <v>653</v>
      </c>
      <c r="B118" s="292">
        <f t="shared" si="211"/>
        <v>457.3646</v>
      </c>
      <c r="C118" s="293">
        <f t="shared" si="214"/>
        <v>3.5181892307692308</v>
      </c>
      <c r="D118" s="294">
        <f t="shared" si="0"/>
        <v>3.5181892307692308</v>
      </c>
      <c r="E118" s="295">
        <v>130</v>
      </c>
      <c r="F118" s="296">
        <f t="shared" si="215"/>
        <v>219.96411499999999</v>
      </c>
      <c r="G118" s="297">
        <f t="shared" si="1"/>
        <v>0.48093821646887408</v>
      </c>
      <c r="H118" s="296">
        <f t="shared" si="2"/>
        <v>237.400485</v>
      </c>
      <c r="I118" s="298">
        <f t="shared" si="207"/>
        <v>0.51906178353112598</v>
      </c>
      <c r="J118" s="292">
        <v>457364600</v>
      </c>
      <c r="K118" s="299">
        <v>2007</v>
      </c>
      <c r="L118" s="300" t="s">
        <v>16</v>
      </c>
      <c r="M118" s="301"/>
      <c r="N118" s="301"/>
      <c r="O118" s="301"/>
      <c r="P118" s="301">
        <v>31</v>
      </c>
      <c r="Q118" s="299">
        <v>48</v>
      </c>
      <c r="R118" s="301">
        <f t="shared" si="209"/>
        <v>39.5</v>
      </c>
      <c r="S118" s="299">
        <v>67</v>
      </c>
      <c r="T118" s="299">
        <v>57</v>
      </c>
      <c r="U118" s="299">
        <f t="shared" si="5"/>
        <v>10</v>
      </c>
      <c r="V118" s="299">
        <f t="shared" si="210"/>
        <v>62</v>
      </c>
      <c r="W118" s="301">
        <f t="shared" si="7"/>
        <v>-22.5</v>
      </c>
      <c r="X118" s="304" t="s">
        <v>1701</v>
      </c>
      <c r="Y118" s="304" t="s">
        <v>1701</v>
      </c>
      <c r="Z118" s="304" t="s">
        <v>1557</v>
      </c>
      <c r="AA118" s="294">
        <v>44.783771999999999</v>
      </c>
      <c r="AB118" s="305">
        <v>44783772</v>
      </c>
      <c r="AC118" s="292">
        <v>219964115</v>
      </c>
      <c r="AD118" s="296">
        <f t="shared" si="216"/>
        <v>237.400485</v>
      </c>
      <c r="AE118" s="292">
        <v>237400485</v>
      </c>
      <c r="AF118" s="306">
        <f t="shared" si="208"/>
        <v>0.34449055384615385</v>
      </c>
      <c r="AG118" s="304"/>
      <c r="AH118" s="304"/>
      <c r="AI118" s="307" t="s">
        <v>2646</v>
      </c>
      <c r="AJ118" s="304"/>
    </row>
    <row r="119" spans="1:36">
      <c r="A119" s="338" t="s">
        <v>1110</v>
      </c>
      <c r="B119" s="315">
        <f t="shared" si="211"/>
        <v>458.85681799999998</v>
      </c>
      <c r="C119" s="293">
        <f t="shared" si="214"/>
        <v>4.2486742407407405</v>
      </c>
      <c r="D119" s="294">
        <f t="shared" si="0"/>
        <v>4.2486742407407405</v>
      </c>
      <c r="E119" s="296">
        <v>108</v>
      </c>
      <c r="F119" s="295">
        <f t="shared" si="215"/>
        <v>196.84166500000001</v>
      </c>
      <c r="G119" s="297">
        <f t="shared" si="1"/>
        <v>0.42898276167708599</v>
      </c>
      <c r="H119" s="296">
        <f t="shared" si="2"/>
        <v>262.015153</v>
      </c>
      <c r="I119" s="298">
        <f t="shared" si="207"/>
        <v>0.57101723832291407</v>
      </c>
      <c r="J119" s="315">
        <f>SUM(AC119+(AD119*1000000))</f>
        <v>458856818</v>
      </c>
      <c r="K119" s="302">
        <v>2015</v>
      </c>
      <c r="L119" s="300" t="s">
        <v>18</v>
      </c>
      <c r="M119" s="316"/>
      <c r="N119" s="316"/>
      <c r="O119" s="316"/>
      <c r="P119" s="316">
        <v>93</v>
      </c>
      <c r="Q119" s="302">
        <v>80</v>
      </c>
      <c r="R119" s="327">
        <f>(P119+Q119)/2</f>
        <v>86.5</v>
      </c>
      <c r="S119" s="302">
        <v>93</v>
      </c>
      <c r="T119" s="302">
        <v>81</v>
      </c>
      <c r="U119" s="305">
        <f t="shared" si="5"/>
        <v>12</v>
      </c>
      <c r="V119" s="302">
        <f>(S119+T119)/2</f>
        <v>87</v>
      </c>
      <c r="W119" s="347">
        <f t="shared" si="7"/>
        <v>-0.5</v>
      </c>
      <c r="X119" s="304" t="s">
        <v>1636</v>
      </c>
      <c r="Y119" s="313" t="s">
        <v>1636</v>
      </c>
      <c r="Z119" s="313" t="s">
        <v>1541</v>
      </c>
      <c r="AA119" s="295">
        <f t="shared" ref="AA119:AA121" si="217">AB119/1000000</f>
        <v>54.308574999999998</v>
      </c>
      <c r="AB119" s="315">
        <v>54308575</v>
      </c>
      <c r="AC119" s="305">
        <v>196841665</v>
      </c>
      <c r="AD119" s="295">
        <f t="shared" si="216"/>
        <v>262.015153</v>
      </c>
      <c r="AE119" s="305">
        <v>262015153</v>
      </c>
      <c r="AF119" s="306">
        <f t="shared" si="208"/>
        <v>0.50285717592592594</v>
      </c>
      <c r="AG119" s="304"/>
      <c r="AH119" s="304"/>
      <c r="AI119" s="323" t="s">
        <v>2392</v>
      </c>
      <c r="AJ119" s="302"/>
    </row>
    <row r="120" spans="1:36">
      <c r="A120" s="333" t="s">
        <v>540</v>
      </c>
      <c r="B120" s="305">
        <f t="shared" si="211"/>
        <v>458.86360000000002</v>
      </c>
      <c r="C120" s="335">
        <f t="shared" ref="C120:C121" si="218">SUM(J120/(E120*1000000))</f>
        <v>11.471590000000001</v>
      </c>
      <c r="D120" s="294">
        <f t="shared" si="0"/>
        <v>11.471590000000001</v>
      </c>
      <c r="E120" s="296">
        <v>40</v>
      </c>
      <c r="F120" s="296">
        <f t="shared" si="215"/>
        <v>126.6636</v>
      </c>
      <c r="G120" s="297">
        <f t="shared" si="1"/>
        <v>0.27603758502526676</v>
      </c>
      <c r="H120" s="296">
        <f t="shared" si="2"/>
        <v>332.2</v>
      </c>
      <c r="I120" s="298">
        <f t="shared" si="207"/>
        <v>0.72396241497473324</v>
      </c>
      <c r="J120" s="309">
        <v>458863600</v>
      </c>
      <c r="K120" s="317">
        <v>2014</v>
      </c>
      <c r="L120" s="300" t="s">
        <v>18</v>
      </c>
      <c r="M120" s="334"/>
      <c r="N120" s="334"/>
      <c r="O120" s="334"/>
      <c r="P120" s="334">
        <v>66</v>
      </c>
      <c r="Q120" s="317">
        <v>61</v>
      </c>
      <c r="R120" s="336">
        <f>AVERAGE(P120:Q120)</f>
        <v>63.5</v>
      </c>
      <c r="S120" s="317">
        <v>47</v>
      </c>
      <c r="T120" s="317">
        <v>60</v>
      </c>
      <c r="U120" s="337">
        <f t="shared" si="5"/>
        <v>-13</v>
      </c>
      <c r="V120" s="337">
        <f>AVERAGE(S120:T120)</f>
        <v>53.5</v>
      </c>
      <c r="W120" s="337">
        <f t="shared" si="7"/>
        <v>10</v>
      </c>
      <c r="X120" s="318" t="s">
        <v>1609</v>
      </c>
      <c r="Y120" s="318" t="s">
        <v>1733</v>
      </c>
      <c r="Z120" s="318" t="s">
        <v>1630</v>
      </c>
      <c r="AA120" s="296">
        <f t="shared" si="217"/>
        <v>43.899340000000002</v>
      </c>
      <c r="AB120" s="309">
        <v>43899340</v>
      </c>
      <c r="AC120" s="309">
        <v>126663600</v>
      </c>
      <c r="AD120" s="295">
        <f t="shared" si="216"/>
        <v>332.2</v>
      </c>
      <c r="AE120" s="305">
        <v>332200000</v>
      </c>
      <c r="AF120" s="306">
        <f t="shared" si="208"/>
        <v>1.0974835000000001</v>
      </c>
      <c r="AG120" s="318"/>
      <c r="AH120" s="304"/>
      <c r="AI120" s="323" t="s">
        <v>1734</v>
      </c>
      <c r="AJ120" s="302"/>
    </row>
    <row r="121" spans="1:36">
      <c r="A121" s="370" t="s">
        <v>370</v>
      </c>
      <c r="B121" s="373">
        <f t="shared" si="211"/>
        <v>462.61292800000001</v>
      </c>
      <c r="C121" s="335">
        <f t="shared" si="218"/>
        <v>5.7826616</v>
      </c>
      <c r="D121" s="294">
        <f t="shared" si="0"/>
        <v>5.7826616</v>
      </c>
      <c r="E121" s="295">
        <v>80</v>
      </c>
      <c r="F121" s="295">
        <f t="shared" si="215"/>
        <v>158.94659999999999</v>
      </c>
      <c r="G121" s="297">
        <f t="shared" si="1"/>
        <v>0.34358443177792036</v>
      </c>
      <c r="H121" s="296">
        <f t="shared" si="2"/>
        <v>303.66632800000002</v>
      </c>
      <c r="I121" s="362">
        <f t="shared" si="207"/>
        <v>0.65641556822207958</v>
      </c>
      <c r="J121" s="305">
        <v>462612928</v>
      </c>
      <c r="K121" s="299">
        <v>2018</v>
      </c>
      <c r="L121" s="300" t="s">
        <v>18</v>
      </c>
      <c r="M121" s="345"/>
      <c r="N121" s="345"/>
      <c r="O121" s="345"/>
      <c r="P121" s="345">
        <v>59</v>
      </c>
      <c r="Q121" s="299">
        <v>54</v>
      </c>
      <c r="R121" s="305">
        <f>(P121+Q121)/2</f>
        <v>56.5</v>
      </c>
      <c r="S121" s="299">
        <v>52</v>
      </c>
      <c r="T121" s="305">
        <v>61</v>
      </c>
      <c r="U121" s="309">
        <f t="shared" si="5"/>
        <v>-9</v>
      </c>
      <c r="V121" s="317">
        <f>(S121+T121)/2</f>
        <v>56.5</v>
      </c>
      <c r="W121" s="309">
        <f t="shared" si="7"/>
        <v>0</v>
      </c>
      <c r="X121" s="348" t="s">
        <v>1608</v>
      </c>
      <c r="Y121" s="348" t="s">
        <v>1608</v>
      </c>
      <c r="Z121" s="319" t="s">
        <v>1557</v>
      </c>
      <c r="AA121" s="295">
        <f t="shared" si="217"/>
        <v>44.076225000000001</v>
      </c>
      <c r="AB121" s="305">
        <v>44076225</v>
      </c>
      <c r="AC121" s="305">
        <v>158946600</v>
      </c>
      <c r="AD121" s="295">
        <f t="shared" si="216"/>
        <v>303.66632800000002</v>
      </c>
      <c r="AE121" s="315">
        <f>J121-AC121</f>
        <v>303666328</v>
      </c>
      <c r="AF121" s="362">
        <f t="shared" si="208"/>
        <v>0.55095281250000006</v>
      </c>
      <c r="AG121" s="304"/>
      <c r="AH121" s="304"/>
      <c r="AI121" s="307" t="s">
        <v>2125</v>
      </c>
      <c r="AJ121" s="304"/>
    </row>
    <row r="122" spans="1:36">
      <c r="A122" s="291" t="s">
        <v>1712</v>
      </c>
      <c r="B122" s="292">
        <v>467.46</v>
      </c>
      <c r="C122" s="293">
        <f t="shared" ref="C122:C123" si="219">SUM(B122/E122)</f>
        <v>13.356</v>
      </c>
      <c r="D122" s="294">
        <f t="shared" si="0"/>
        <v>13.356</v>
      </c>
      <c r="E122" s="295">
        <v>35</v>
      </c>
      <c r="F122" s="295">
        <v>277.3</v>
      </c>
      <c r="G122" s="297">
        <f t="shared" si="1"/>
        <v>0.59320583579343689</v>
      </c>
      <c r="H122" s="296">
        <f t="shared" si="2"/>
        <v>190.16</v>
      </c>
      <c r="I122" s="298">
        <f t="shared" si="207"/>
        <v>0.40679416420656311</v>
      </c>
      <c r="J122" s="292">
        <f>B122*1000000</f>
        <v>467460000</v>
      </c>
      <c r="K122" s="299">
        <v>2009</v>
      </c>
      <c r="L122" s="300" t="s">
        <v>16</v>
      </c>
      <c r="M122" s="301"/>
      <c r="N122" s="301"/>
      <c r="O122" s="301"/>
      <c r="P122" s="301">
        <v>79</v>
      </c>
      <c r="Q122" s="299">
        <v>73</v>
      </c>
      <c r="R122" s="301">
        <f t="shared" ref="R122:R124" si="220">AVERAGE(P122:Q122)</f>
        <v>76</v>
      </c>
      <c r="S122" s="299">
        <v>87</v>
      </c>
      <c r="T122" s="299">
        <v>74</v>
      </c>
      <c r="U122" s="299">
        <f t="shared" si="5"/>
        <v>13</v>
      </c>
      <c r="V122" s="299">
        <f t="shared" ref="V122:V124" si="221">AVERAGE(S122:T122)</f>
        <v>80.5</v>
      </c>
      <c r="W122" s="301">
        <f t="shared" si="7"/>
        <v>-4.5</v>
      </c>
      <c r="X122" s="304" t="s">
        <v>1550</v>
      </c>
      <c r="Y122" s="304" t="s">
        <v>1550</v>
      </c>
      <c r="Z122" s="304" t="s">
        <v>1547</v>
      </c>
      <c r="AA122" s="294">
        <v>45</v>
      </c>
      <c r="AB122" s="292">
        <f>AA122*1000000</f>
        <v>45000000</v>
      </c>
      <c r="AC122" s="292">
        <f>F122*1000000</f>
        <v>277300000</v>
      </c>
      <c r="AD122" s="295">
        <v>190.16</v>
      </c>
      <c r="AE122" s="305">
        <f>SUM(AD122*1000000)</f>
        <v>190160000</v>
      </c>
      <c r="AF122" s="306">
        <f t="shared" si="208"/>
        <v>1.2857142857142858</v>
      </c>
      <c r="AG122" s="304"/>
      <c r="AH122" s="304"/>
      <c r="AI122" s="323" t="s">
        <v>1713</v>
      </c>
      <c r="AJ122" s="302"/>
    </row>
    <row r="123" spans="1:36">
      <c r="A123" s="314" t="s">
        <v>904</v>
      </c>
      <c r="B123" s="315">
        <f t="shared" ref="B123:B129" si="222">J123/1000000</f>
        <v>467.778661</v>
      </c>
      <c r="C123" s="293">
        <f t="shared" si="219"/>
        <v>2.4619929526315789</v>
      </c>
      <c r="D123" s="294">
        <f t="shared" si="0"/>
        <v>2.4619929526315789</v>
      </c>
      <c r="E123" s="295">
        <v>190</v>
      </c>
      <c r="F123" s="295">
        <f t="shared" ref="F123:F129" si="223">AC123/1000000</f>
        <v>228.778661</v>
      </c>
      <c r="G123" s="297">
        <f t="shared" si="1"/>
        <v>0.48907459889453997</v>
      </c>
      <c r="H123" s="296">
        <f t="shared" si="2"/>
        <v>239</v>
      </c>
      <c r="I123" s="298">
        <f t="shared" si="207"/>
        <v>0.51092540110546003</v>
      </c>
      <c r="J123" s="315">
        <f>SUM(AC123+AD123*1000000)</f>
        <v>467778661</v>
      </c>
      <c r="K123" s="302">
        <v>2013</v>
      </c>
      <c r="L123" s="300" t="s">
        <v>18</v>
      </c>
      <c r="M123" s="316"/>
      <c r="N123" s="316"/>
      <c r="O123" s="316"/>
      <c r="P123" s="316">
        <v>87</v>
      </c>
      <c r="Q123" s="302">
        <v>72</v>
      </c>
      <c r="R123" s="327">
        <f t="shared" si="220"/>
        <v>79.5</v>
      </c>
      <c r="S123" s="302">
        <v>90</v>
      </c>
      <c r="T123" s="302">
        <v>78</v>
      </c>
      <c r="U123" s="328">
        <f t="shared" si="5"/>
        <v>12</v>
      </c>
      <c r="V123" s="328">
        <f t="shared" si="221"/>
        <v>84</v>
      </c>
      <c r="W123" s="328">
        <f t="shared" si="7"/>
        <v>-4.5</v>
      </c>
      <c r="X123" s="313" t="s">
        <v>1544</v>
      </c>
      <c r="Y123" s="313" t="s">
        <v>3241</v>
      </c>
      <c r="Z123" s="313" t="s">
        <v>1557</v>
      </c>
      <c r="AA123" s="295">
        <f t="shared" ref="AA123:AA129" si="224">AB123/1000000</f>
        <v>70.165559000000002</v>
      </c>
      <c r="AB123" s="315">
        <v>70165559</v>
      </c>
      <c r="AC123" s="315">
        <v>228778661</v>
      </c>
      <c r="AD123" s="295">
        <v>239</v>
      </c>
      <c r="AE123" s="315">
        <f>AD123*1000000</f>
        <v>239000000</v>
      </c>
      <c r="AF123" s="306">
        <f t="shared" si="208"/>
        <v>0.36929241578947369</v>
      </c>
      <c r="AG123" s="304"/>
      <c r="AH123" s="304"/>
      <c r="AI123" s="323" t="s">
        <v>3242</v>
      </c>
      <c r="AJ123" s="302"/>
    </row>
    <row r="124" spans="1:36">
      <c r="A124" s="333" t="s">
        <v>1897</v>
      </c>
      <c r="B124" s="305">
        <f t="shared" si="222"/>
        <v>468.76069200000001</v>
      </c>
      <c r="C124" s="335">
        <f>SUM(J124/(E124*1000000))</f>
        <v>7.8126781999999997</v>
      </c>
      <c r="D124" s="294">
        <f t="shared" si="0"/>
        <v>7.8126781999999997</v>
      </c>
      <c r="E124" s="296">
        <v>60</v>
      </c>
      <c r="F124" s="296">
        <f t="shared" si="223"/>
        <v>257.76069200000001</v>
      </c>
      <c r="G124" s="297">
        <f t="shared" si="1"/>
        <v>0.54987693379375757</v>
      </c>
      <c r="H124" s="296">
        <f t="shared" si="2"/>
        <v>211</v>
      </c>
      <c r="I124" s="298">
        <f t="shared" si="207"/>
        <v>0.45012306620624237</v>
      </c>
      <c r="J124" s="309">
        <v>468760692</v>
      </c>
      <c r="K124" s="317">
        <v>2014</v>
      </c>
      <c r="L124" s="300" t="s">
        <v>18</v>
      </c>
      <c r="M124" s="334"/>
      <c r="N124" s="334"/>
      <c r="O124" s="334"/>
      <c r="P124" s="334">
        <v>96</v>
      </c>
      <c r="Q124" s="317">
        <v>83</v>
      </c>
      <c r="R124" s="336">
        <f t="shared" si="220"/>
        <v>89.5</v>
      </c>
      <c r="S124" s="317">
        <v>87</v>
      </c>
      <c r="T124" s="317">
        <v>82</v>
      </c>
      <c r="U124" s="337">
        <f t="shared" si="5"/>
        <v>5</v>
      </c>
      <c r="V124" s="337">
        <f t="shared" si="221"/>
        <v>84.5</v>
      </c>
      <c r="W124" s="337">
        <f t="shared" si="7"/>
        <v>5</v>
      </c>
      <c r="X124" s="318" t="s">
        <v>1609</v>
      </c>
      <c r="Y124" s="318" t="s">
        <v>1898</v>
      </c>
      <c r="Z124" s="318" t="s">
        <v>1630</v>
      </c>
      <c r="AA124" s="296">
        <f t="shared" si="224"/>
        <v>69.050279000000003</v>
      </c>
      <c r="AB124" s="309">
        <v>69050279</v>
      </c>
      <c r="AC124" s="309">
        <v>257760692</v>
      </c>
      <c r="AD124" s="295">
        <f t="shared" ref="AD124:AD129" si="225">AE124/1000000</f>
        <v>211</v>
      </c>
      <c r="AE124" s="305">
        <v>211000000</v>
      </c>
      <c r="AF124" s="306">
        <f t="shared" si="208"/>
        <v>1.1508379833333333</v>
      </c>
      <c r="AG124" s="318"/>
      <c r="AH124" s="304"/>
      <c r="AI124" s="323" t="s">
        <v>1899</v>
      </c>
      <c r="AJ124" s="302"/>
    </row>
    <row r="125" spans="1:36">
      <c r="A125" s="356" t="s">
        <v>799</v>
      </c>
      <c r="B125" s="315">
        <f t="shared" si="222"/>
        <v>470.49083200000001</v>
      </c>
      <c r="C125" s="293">
        <f>SUM(B125/E125)</f>
        <v>4.2771893818181823</v>
      </c>
      <c r="D125" s="294">
        <f t="shared" si="0"/>
        <v>4.2771893818181823</v>
      </c>
      <c r="E125" s="295">
        <v>110</v>
      </c>
      <c r="F125" s="295">
        <f t="shared" si="223"/>
        <v>155.190832</v>
      </c>
      <c r="G125" s="297">
        <f t="shared" si="1"/>
        <v>0.32984879076240958</v>
      </c>
      <c r="H125" s="296">
        <f t="shared" si="2"/>
        <v>315.3</v>
      </c>
      <c r="I125" s="298">
        <f t="shared" si="207"/>
        <v>0.67015120923759042</v>
      </c>
      <c r="J125" s="315">
        <f>SUM(AC125+(AD125*1000000))</f>
        <v>470490832</v>
      </c>
      <c r="K125" s="302">
        <v>2015</v>
      </c>
      <c r="L125" s="300" t="s">
        <v>18</v>
      </c>
      <c r="M125" s="316"/>
      <c r="N125" s="316"/>
      <c r="O125" s="316"/>
      <c r="P125" s="316">
        <v>50</v>
      </c>
      <c r="Q125" s="302">
        <v>43</v>
      </c>
      <c r="R125" s="327">
        <f t="shared" ref="R125:R126" si="226">(P125+Q125)/2</f>
        <v>46.5</v>
      </c>
      <c r="S125" s="302">
        <v>56</v>
      </c>
      <c r="T125" s="302">
        <v>55</v>
      </c>
      <c r="U125" s="305">
        <f t="shared" si="5"/>
        <v>1</v>
      </c>
      <c r="V125" s="302">
        <f t="shared" ref="V125:V126" si="227">(S125+T125)/2</f>
        <v>55.5</v>
      </c>
      <c r="W125" s="347">
        <f t="shared" si="7"/>
        <v>-9</v>
      </c>
      <c r="X125" s="313" t="s">
        <v>1609</v>
      </c>
      <c r="Y125" s="313" t="s">
        <v>1609</v>
      </c>
      <c r="Z125" s="313" t="s">
        <v>1547</v>
      </c>
      <c r="AA125" s="295">
        <f t="shared" si="224"/>
        <v>54.588172999999998</v>
      </c>
      <c r="AB125" s="315">
        <v>54588173</v>
      </c>
      <c r="AC125" s="305">
        <v>155190832</v>
      </c>
      <c r="AD125" s="295">
        <f t="shared" si="225"/>
        <v>315.3</v>
      </c>
      <c r="AE125" s="305">
        <v>315300000</v>
      </c>
      <c r="AF125" s="306">
        <f t="shared" si="208"/>
        <v>0.49625611818181814</v>
      </c>
      <c r="AG125" s="304"/>
      <c r="AH125" s="304"/>
      <c r="AI125" s="323" t="s">
        <v>2373</v>
      </c>
      <c r="AJ125" s="302"/>
    </row>
    <row r="126" spans="1:36">
      <c r="A126" s="380" t="s">
        <v>2098</v>
      </c>
      <c r="B126" s="373">
        <f t="shared" si="222"/>
        <v>470.491984</v>
      </c>
      <c r="C126" s="375">
        <f>SUM(J126/(E126*1000000))</f>
        <v>5.9555947341772155</v>
      </c>
      <c r="D126" s="294">
        <f t="shared" si="0"/>
        <v>5.9555947341772155</v>
      </c>
      <c r="E126" s="296">
        <v>79</v>
      </c>
      <c r="F126" s="296">
        <f t="shared" si="223"/>
        <v>211.591984</v>
      </c>
      <c r="G126" s="297">
        <f t="shared" si="1"/>
        <v>0.44972495004293206</v>
      </c>
      <c r="H126" s="296">
        <f t="shared" si="2"/>
        <v>258.89999999999998</v>
      </c>
      <c r="I126" s="376">
        <f t="shared" si="207"/>
        <v>0.55027504995706789</v>
      </c>
      <c r="J126" s="305">
        <f>AC126+AE126</f>
        <v>470491984</v>
      </c>
      <c r="K126" s="345">
        <v>2019</v>
      </c>
      <c r="L126" s="300" t="s">
        <v>18</v>
      </c>
      <c r="M126" s="345"/>
      <c r="N126" s="345"/>
      <c r="O126" s="345"/>
      <c r="P126" s="345">
        <v>62</v>
      </c>
      <c r="Q126" s="345">
        <v>58</v>
      </c>
      <c r="R126" s="345">
        <f t="shared" si="226"/>
        <v>60</v>
      </c>
      <c r="S126" s="345">
        <v>78</v>
      </c>
      <c r="T126" s="345">
        <v>65</v>
      </c>
      <c r="U126" s="345">
        <f t="shared" si="5"/>
        <v>13</v>
      </c>
      <c r="V126" s="345">
        <f t="shared" si="227"/>
        <v>71.5</v>
      </c>
      <c r="W126" s="345">
        <f t="shared" si="7"/>
        <v>-11.5</v>
      </c>
      <c r="X126" s="348" t="s">
        <v>1432</v>
      </c>
      <c r="Y126" s="381" t="s">
        <v>1432</v>
      </c>
      <c r="Z126" s="377" t="s">
        <v>1557</v>
      </c>
      <c r="AA126" s="296">
        <f t="shared" si="224"/>
        <v>91.062151999999998</v>
      </c>
      <c r="AB126" s="382">
        <v>91062152</v>
      </c>
      <c r="AC126" s="305">
        <v>211591984</v>
      </c>
      <c r="AD126" s="296">
        <f t="shared" si="225"/>
        <v>258.89999999999998</v>
      </c>
      <c r="AE126" s="382">
        <v>258900000</v>
      </c>
      <c r="AF126" s="376">
        <f t="shared" si="208"/>
        <v>1.1526854683544303</v>
      </c>
      <c r="AG126" s="378"/>
      <c r="AH126" s="378"/>
      <c r="AI126" s="379" t="s">
        <v>2099</v>
      </c>
      <c r="AJ126" s="304"/>
    </row>
    <row r="127" spans="1:36">
      <c r="A127" s="308" t="s">
        <v>1327</v>
      </c>
      <c r="B127" s="292">
        <f t="shared" si="222"/>
        <v>471.22288900000001</v>
      </c>
      <c r="C127" s="293">
        <f>SUM((J127/1000000)/E127)</f>
        <v>2.8558962969696968</v>
      </c>
      <c r="D127" s="294">
        <f t="shared" si="0"/>
        <v>2.8558962969696968</v>
      </c>
      <c r="E127" s="295">
        <v>165</v>
      </c>
      <c r="F127" s="295">
        <f t="shared" si="223"/>
        <v>189.422889</v>
      </c>
      <c r="G127" s="297">
        <f t="shared" si="1"/>
        <v>0.40198151113156133</v>
      </c>
      <c r="H127" s="296">
        <f t="shared" si="2"/>
        <v>281.8</v>
      </c>
      <c r="I127" s="298">
        <f t="shared" si="207"/>
        <v>0.59801848886843867</v>
      </c>
      <c r="J127" s="292">
        <v>471222889</v>
      </c>
      <c r="K127" s="317">
        <v>2012</v>
      </c>
      <c r="L127" s="300" t="s">
        <v>18</v>
      </c>
      <c r="M127" s="301"/>
      <c r="N127" s="301"/>
      <c r="O127" s="301"/>
      <c r="P127" s="301">
        <v>86</v>
      </c>
      <c r="Q127" s="299">
        <v>72</v>
      </c>
      <c r="R127" s="321">
        <f>AVERAGE(P127:Q127)</f>
        <v>79</v>
      </c>
      <c r="S127" s="299">
        <v>87</v>
      </c>
      <c r="T127" s="299">
        <v>85</v>
      </c>
      <c r="U127" s="312">
        <f t="shared" si="5"/>
        <v>2</v>
      </c>
      <c r="V127" s="312">
        <f>AVERAGE(S127:T127)</f>
        <v>86</v>
      </c>
      <c r="W127" s="312">
        <f t="shared" si="7"/>
        <v>-7</v>
      </c>
      <c r="X127" s="304" t="s">
        <v>1601</v>
      </c>
      <c r="Y127" s="304" t="s">
        <v>1806</v>
      </c>
      <c r="Z127" s="318" t="s">
        <v>1547</v>
      </c>
      <c r="AA127" s="294">
        <f t="shared" si="224"/>
        <v>49.038711999999997</v>
      </c>
      <c r="AB127" s="292">
        <v>49038712</v>
      </c>
      <c r="AC127" s="292">
        <v>189422889</v>
      </c>
      <c r="AD127" s="295">
        <f t="shared" si="225"/>
        <v>281.8</v>
      </c>
      <c r="AE127" s="315">
        <v>281800000</v>
      </c>
      <c r="AF127" s="306">
        <f t="shared" si="208"/>
        <v>0.29720431515151513</v>
      </c>
      <c r="AG127" s="304"/>
      <c r="AH127" s="304"/>
      <c r="AI127" s="323" t="s">
        <v>2993</v>
      </c>
      <c r="AJ127" s="302"/>
    </row>
    <row r="128" spans="1:36">
      <c r="A128" s="380" t="s">
        <v>558</v>
      </c>
      <c r="B128" s="373">
        <f t="shared" si="222"/>
        <v>480.79510699999997</v>
      </c>
      <c r="C128" s="375">
        <f t="shared" ref="C128:C129" si="228">SUM(J128/(E128*1000000))</f>
        <v>2.5988924702702705</v>
      </c>
      <c r="D128" s="294">
        <f t="shared" si="0"/>
        <v>2.5988924702702705</v>
      </c>
      <c r="E128" s="296">
        <v>185</v>
      </c>
      <c r="F128" s="296">
        <f t="shared" si="223"/>
        <v>111.77953599999999</v>
      </c>
      <c r="G128" s="297">
        <f t="shared" si="1"/>
        <v>0.23248892173106078</v>
      </c>
      <c r="H128" s="296">
        <f t="shared" si="2"/>
        <v>369.01557099999997</v>
      </c>
      <c r="I128" s="376">
        <f t="shared" si="207"/>
        <v>0.76751107826893916</v>
      </c>
      <c r="J128" s="305">
        <f>AC128+AE128</f>
        <v>480795107</v>
      </c>
      <c r="K128" s="345">
        <v>2019</v>
      </c>
      <c r="L128" s="300" t="s">
        <v>18</v>
      </c>
      <c r="M128" s="345"/>
      <c r="N128" s="345"/>
      <c r="O128" s="345"/>
      <c r="P128" s="345">
        <v>40</v>
      </c>
      <c r="Q128" s="345">
        <v>43</v>
      </c>
      <c r="R128" s="345">
        <f>(P128+Q128)/2</f>
        <v>41.5</v>
      </c>
      <c r="S128" s="345">
        <v>95</v>
      </c>
      <c r="T128" s="345">
        <v>54</v>
      </c>
      <c r="U128" s="345">
        <f t="shared" si="5"/>
        <v>41</v>
      </c>
      <c r="V128" s="345">
        <f>(S128+T128)/2</f>
        <v>74.5</v>
      </c>
      <c r="W128" s="345">
        <f t="shared" si="7"/>
        <v>-33</v>
      </c>
      <c r="X128" s="348" t="s">
        <v>1608</v>
      </c>
      <c r="Y128" s="381" t="s">
        <v>1608</v>
      </c>
      <c r="Z128" s="377" t="s">
        <v>1557</v>
      </c>
      <c r="AA128" s="296">
        <f t="shared" si="224"/>
        <v>36.948712999999998</v>
      </c>
      <c r="AB128" s="382">
        <v>36948713</v>
      </c>
      <c r="AC128" s="305">
        <v>111779536</v>
      </c>
      <c r="AD128" s="296">
        <f t="shared" si="225"/>
        <v>369.01557100000002</v>
      </c>
      <c r="AE128" s="382">
        <v>369015571</v>
      </c>
      <c r="AF128" s="376">
        <f t="shared" si="208"/>
        <v>0.19972277297297297</v>
      </c>
      <c r="AG128" s="378"/>
      <c r="AH128" s="378"/>
      <c r="AI128" s="379" t="s">
        <v>3162</v>
      </c>
      <c r="AJ128" s="304"/>
    </row>
    <row r="129" spans="1:36">
      <c r="A129" s="332" t="s">
        <v>931</v>
      </c>
      <c r="B129" s="305">
        <f t="shared" si="222"/>
        <v>485.00475399999999</v>
      </c>
      <c r="C129" s="335">
        <f t="shared" si="228"/>
        <v>3.8800380319999999</v>
      </c>
      <c r="D129" s="294">
        <f t="shared" si="0"/>
        <v>3.8800380319999999</v>
      </c>
      <c r="E129" s="296">
        <v>125</v>
      </c>
      <c r="F129" s="296">
        <f t="shared" si="223"/>
        <v>191.20475400000001</v>
      </c>
      <c r="G129" s="297">
        <f t="shared" si="1"/>
        <v>0.39423274189184548</v>
      </c>
      <c r="H129" s="296">
        <f t="shared" si="2"/>
        <v>293.8</v>
      </c>
      <c r="I129" s="298">
        <f t="shared" si="207"/>
        <v>0.60576725810815457</v>
      </c>
      <c r="J129" s="309">
        <v>485004754</v>
      </c>
      <c r="K129" s="317">
        <v>2014</v>
      </c>
      <c r="L129" s="300" t="s">
        <v>18</v>
      </c>
      <c r="M129" s="334"/>
      <c r="N129" s="334"/>
      <c r="O129" s="334"/>
      <c r="P129" s="334">
        <v>21</v>
      </c>
      <c r="Q129" s="317">
        <v>31</v>
      </c>
      <c r="R129" s="336">
        <f t="shared" ref="R129:R130" si="229">AVERAGE(P129:Q129)</f>
        <v>26</v>
      </c>
      <c r="S129" s="317">
        <v>53</v>
      </c>
      <c r="T129" s="317">
        <v>50</v>
      </c>
      <c r="U129" s="337">
        <f t="shared" si="5"/>
        <v>3</v>
      </c>
      <c r="V129" s="337">
        <f t="shared" ref="V129:V130" si="230">AVERAGE(S129:T129)</f>
        <v>51.5</v>
      </c>
      <c r="W129" s="337">
        <f t="shared" si="7"/>
        <v>-25.5</v>
      </c>
      <c r="X129" s="318" t="s">
        <v>1609</v>
      </c>
      <c r="Y129" s="318" t="s">
        <v>2527</v>
      </c>
      <c r="Z129" s="318" t="s">
        <v>1630</v>
      </c>
      <c r="AA129" s="296">
        <f t="shared" si="224"/>
        <v>65.575104999999994</v>
      </c>
      <c r="AB129" s="309">
        <v>65575105</v>
      </c>
      <c r="AC129" s="309">
        <v>191204754</v>
      </c>
      <c r="AD129" s="295">
        <f t="shared" si="225"/>
        <v>293.8</v>
      </c>
      <c r="AE129" s="305">
        <v>293800000</v>
      </c>
      <c r="AF129" s="306">
        <f t="shared" si="208"/>
        <v>0.52460083999999996</v>
      </c>
      <c r="AG129" s="318"/>
      <c r="AH129" s="304"/>
      <c r="AI129" s="323" t="s">
        <v>2528</v>
      </c>
      <c r="AJ129" s="302"/>
    </row>
    <row r="130" spans="1:36">
      <c r="A130" s="308" t="s">
        <v>2797</v>
      </c>
      <c r="B130" s="292">
        <v>485.9</v>
      </c>
      <c r="C130" s="293">
        <f>SUM(B130/E130)</f>
        <v>3.2393333333333332</v>
      </c>
      <c r="D130" s="294">
        <f t="shared" si="0"/>
        <v>3.2393333333333332</v>
      </c>
      <c r="E130" s="295">
        <v>150</v>
      </c>
      <c r="F130" s="295">
        <v>133.4</v>
      </c>
      <c r="G130" s="297">
        <f t="shared" si="1"/>
        <v>0.27454208684914594</v>
      </c>
      <c r="H130" s="296">
        <f t="shared" si="2"/>
        <v>352.59999999999997</v>
      </c>
      <c r="I130" s="298">
        <f t="shared" si="207"/>
        <v>0.72566371681415931</v>
      </c>
      <c r="J130" s="292">
        <f>B130*1000000</f>
        <v>485900000</v>
      </c>
      <c r="K130" s="299">
        <v>2009</v>
      </c>
      <c r="L130" s="300" t="s">
        <v>16</v>
      </c>
      <c r="M130" s="301"/>
      <c r="N130" s="301"/>
      <c r="O130" s="301"/>
      <c r="P130" s="301">
        <v>36</v>
      </c>
      <c r="Q130" s="299">
        <v>48</v>
      </c>
      <c r="R130" s="321">
        <f t="shared" si="229"/>
        <v>42</v>
      </c>
      <c r="S130" s="299">
        <v>65</v>
      </c>
      <c r="T130" s="299">
        <v>62</v>
      </c>
      <c r="U130" s="292">
        <f t="shared" si="5"/>
        <v>3</v>
      </c>
      <c r="V130" s="299">
        <f t="shared" si="230"/>
        <v>63.5</v>
      </c>
      <c r="W130" s="321">
        <f t="shared" si="7"/>
        <v>-21.5</v>
      </c>
      <c r="X130" s="304" t="s">
        <v>1534</v>
      </c>
      <c r="Y130" s="304" t="s">
        <v>1653</v>
      </c>
      <c r="Z130" s="304" t="s">
        <v>1557</v>
      </c>
      <c r="AA130" s="294">
        <v>46.2</v>
      </c>
      <c r="AB130" s="292">
        <f>AA130*1000000</f>
        <v>46200000</v>
      </c>
      <c r="AC130" s="292">
        <f>F130*1000000</f>
        <v>133400000</v>
      </c>
      <c r="AD130" s="295">
        <v>352.6</v>
      </c>
      <c r="AE130" s="305">
        <f>SUM(AD130*1000000)</f>
        <v>352600000</v>
      </c>
      <c r="AF130" s="306">
        <f t="shared" si="208"/>
        <v>0.308</v>
      </c>
      <c r="AG130" s="304"/>
      <c r="AH130" s="304"/>
      <c r="AI130" s="323" t="s">
        <v>2798</v>
      </c>
      <c r="AJ130" s="302"/>
    </row>
    <row r="131" spans="1:36">
      <c r="A131" s="383" t="s">
        <v>462</v>
      </c>
      <c r="B131" s="373">
        <f t="shared" ref="B131:B132" si="231">J131/1000000</f>
        <v>489.37185199999999</v>
      </c>
      <c r="C131" s="375">
        <f t="shared" ref="C131:C132" si="232">SUM(J131/(E131*1000000))</f>
        <v>3.914974816</v>
      </c>
      <c r="D131" s="294">
        <f t="shared" si="0"/>
        <v>3.914974816</v>
      </c>
      <c r="E131" s="296">
        <v>125</v>
      </c>
      <c r="F131" s="296">
        <f t="shared" ref="F131:F132" si="233">AC131/1000000</f>
        <v>192.07680500000001</v>
      </c>
      <c r="G131" s="297">
        <f t="shared" si="1"/>
        <v>0.39249663464501838</v>
      </c>
      <c r="H131" s="296">
        <f t="shared" si="2"/>
        <v>297.29504700000001</v>
      </c>
      <c r="I131" s="376">
        <f t="shared" si="207"/>
        <v>0.60750336535498162</v>
      </c>
      <c r="J131" s="305">
        <f>AC131+AE131</f>
        <v>489371852</v>
      </c>
      <c r="K131" s="345">
        <v>2019</v>
      </c>
      <c r="L131" s="300" t="s">
        <v>18</v>
      </c>
      <c r="M131" s="345"/>
      <c r="N131" s="345"/>
      <c r="O131" s="345"/>
      <c r="P131" s="345">
        <v>71</v>
      </c>
      <c r="Q131" s="345">
        <v>58</v>
      </c>
      <c r="R131" s="345">
        <f t="shared" ref="R131:R132" si="234">(P131+Q131)/2</f>
        <v>64.5</v>
      </c>
      <c r="S131" s="345">
        <v>87</v>
      </c>
      <c r="T131" s="345">
        <v>64</v>
      </c>
      <c r="U131" s="345">
        <f t="shared" si="5"/>
        <v>23</v>
      </c>
      <c r="V131" s="345">
        <f t="shared" ref="V131:V132" si="235">(S131+T131)/2</f>
        <v>75.5</v>
      </c>
      <c r="W131" s="345">
        <f t="shared" si="7"/>
        <v>-11</v>
      </c>
      <c r="X131" s="319" t="s">
        <v>1544</v>
      </c>
      <c r="Y131" s="377" t="s">
        <v>2517</v>
      </c>
      <c r="Z131" s="377" t="s">
        <v>1557</v>
      </c>
      <c r="AA131" s="296">
        <f t="shared" ref="AA131:AA132" si="236">AB131/1000000</f>
        <v>59.251542999999998</v>
      </c>
      <c r="AB131" s="382">
        <v>59251543</v>
      </c>
      <c r="AC131" s="382">
        <v>192076805</v>
      </c>
      <c r="AD131" s="296">
        <f t="shared" ref="AD131:AD132" si="237">AE131/1000000</f>
        <v>297.29504700000001</v>
      </c>
      <c r="AE131" s="382">
        <v>297295047</v>
      </c>
      <c r="AF131" s="376">
        <f t="shared" si="208"/>
        <v>0.47401234399999997</v>
      </c>
      <c r="AG131" s="378"/>
      <c r="AH131" s="378"/>
      <c r="AI131" s="379" t="s">
        <v>2518</v>
      </c>
      <c r="AJ131" s="304"/>
    </row>
    <row r="132" spans="1:36">
      <c r="A132" s="352" t="s">
        <v>1306</v>
      </c>
      <c r="B132" s="305">
        <f t="shared" si="231"/>
        <v>490.66423800000001</v>
      </c>
      <c r="C132" s="335">
        <f t="shared" si="232"/>
        <v>3.2710949199999999</v>
      </c>
      <c r="D132" s="294">
        <f t="shared" si="0"/>
        <v>3.2710949199999999</v>
      </c>
      <c r="E132" s="296">
        <v>150</v>
      </c>
      <c r="F132" s="331">
        <f t="shared" si="233"/>
        <v>146.88016200000001</v>
      </c>
      <c r="G132" s="297">
        <f t="shared" si="1"/>
        <v>0.29934963794936287</v>
      </c>
      <c r="H132" s="296">
        <f t="shared" si="2"/>
        <v>343.78407599999997</v>
      </c>
      <c r="I132" s="362">
        <f t="shared" si="207"/>
        <v>0.70065036205063713</v>
      </c>
      <c r="J132" s="305">
        <v>490664238</v>
      </c>
      <c r="K132" s="311">
        <v>2017</v>
      </c>
      <c r="L132" s="300" t="s">
        <v>18</v>
      </c>
      <c r="M132" s="345"/>
      <c r="N132" s="345"/>
      <c r="O132" s="345"/>
      <c r="P132" s="345">
        <v>93</v>
      </c>
      <c r="Q132" s="311">
        <v>82</v>
      </c>
      <c r="R132" s="305">
        <f t="shared" si="234"/>
        <v>87.5</v>
      </c>
      <c r="S132" s="311">
        <v>84</v>
      </c>
      <c r="T132" s="311">
        <v>81</v>
      </c>
      <c r="U132" s="337">
        <f t="shared" si="5"/>
        <v>3</v>
      </c>
      <c r="V132" s="337">
        <f t="shared" si="235"/>
        <v>82.5</v>
      </c>
      <c r="W132" s="309">
        <f t="shared" si="7"/>
        <v>5</v>
      </c>
      <c r="X132" s="304" t="s">
        <v>1636</v>
      </c>
      <c r="Y132" s="318" t="s">
        <v>1691</v>
      </c>
      <c r="Z132" s="363" t="s">
        <v>1557</v>
      </c>
      <c r="AA132" s="331">
        <f t="shared" si="236"/>
        <v>56.262929</v>
      </c>
      <c r="AB132" s="305">
        <v>56262929</v>
      </c>
      <c r="AC132" s="305">
        <v>146880162</v>
      </c>
      <c r="AD132" s="331">
        <f t="shared" si="237"/>
        <v>343.78407600000003</v>
      </c>
      <c r="AE132" s="309">
        <f>J132-AC132</f>
        <v>343784076</v>
      </c>
      <c r="AF132" s="362">
        <f t="shared" si="208"/>
        <v>0.37508619333333332</v>
      </c>
      <c r="AG132" s="318"/>
      <c r="AH132" s="318"/>
      <c r="AI132" s="364" t="s">
        <v>2784</v>
      </c>
      <c r="AJ132" s="318"/>
    </row>
    <row r="133" spans="1:36">
      <c r="A133" s="308" t="s">
        <v>192</v>
      </c>
      <c r="B133" s="292">
        <f>SUM(F133+AD133)</f>
        <v>493.21000000000004</v>
      </c>
      <c r="C133" s="293">
        <f t="shared" ref="C133:C136" si="238">SUM(B133/E133)</f>
        <v>3.9456800000000003</v>
      </c>
      <c r="D133" s="294">
        <f t="shared" si="0"/>
        <v>3.9456800000000003</v>
      </c>
      <c r="E133" s="295">
        <v>125</v>
      </c>
      <c r="F133" s="295">
        <v>163.21</v>
      </c>
      <c r="G133" s="297">
        <f t="shared" si="1"/>
        <v>0.33091380953346444</v>
      </c>
      <c r="H133" s="296">
        <f t="shared" si="2"/>
        <v>330</v>
      </c>
      <c r="I133" s="298">
        <f t="shared" si="207"/>
        <v>0.6690861904665355</v>
      </c>
      <c r="J133" s="292">
        <f>B133*1000000</f>
        <v>493210000.00000006</v>
      </c>
      <c r="K133" s="299">
        <v>2010</v>
      </c>
      <c r="L133" s="300" t="s">
        <v>18</v>
      </c>
      <c r="M133" s="301"/>
      <c r="N133" s="301"/>
      <c r="O133" s="301"/>
      <c r="P133" s="301">
        <v>28</v>
      </c>
      <c r="Q133" s="299">
        <v>39</v>
      </c>
      <c r="R133" s="321">
        <f t="shared" ref="R133:R135" si="239">AVERAGE(P133:Q133)</f>
        <v>33.5</v>
      </c>
      <c r="S133" s="299">
        <v>48</v>
      </c>
      <c r="T133" s="299">
        <v>48</v>
      </c>
      <c r="U133" s="292">
        <f t="shared" si="5"/>
        <v>0</v>
      </c>
      <c r="V133" s="299">
        <f t="shared" ref="V133:V135" si="240">AVERAGE(S133:T133)</f>
        <v>48</v>
      </c>
      <c r="W133" s="321">
        <f t="shared" si="7"/>
        <v>-14.5</v>
      </c>
      <c r="X133" s="304" t="s">
        <v>1609</v>
      </c>
      <c r="Y133" s="304" t="s">
        <v>1723</v>
      </c>
      <c r="Z133" s="304" t="s">
        <v>1574</v>
      </c>
      <c r="AA133" s="294">
        <v>61.2</v>
      </c>
      <c r="AB133" s="292">
        <f>AA133*1000000</f>
        <v>61200000</v>
      </c>
      <c r="AC133" s="292">
        <f>F133*1000000</f>
        <v>163210000</v>
      </c>
      <c r="AD133" s="295">
        <v>330</v>
      </c>
      <c r="AE133" s="305">
        <f>SUM(AD133*1000000)</f>
        <v>330000000</v>
      </c>
      <c r="AF133" s="306">
        <f t="shared" si="208"/>
        <v>0.48960000000000004</v>
      </c>
      <c r="AG133" s="304"/>
      <c r="AH133" s="304"/>
      <c r="AI133" s="323" t="s">
        <v>2499</v>
      </c>
      <c r="AJ133" s="302"/>
    </row>
    <row r="134" spans="1:36">
      <c r="A134" s="314" t="s">
        <v>3353</v>
      </c>
      <c r="B134" s="315">
        <f>J134/1000000</f>
        <v>493.311825</v>
      </c>
      <c r="C134" s="293">
        <f t="shared" si="238"/>
        <v>2.2944736046511629</v>
      </c>
      <c r="D134" s="294">
        <f t="shared" si="0"/>
        <v>2.2944736046511629</v>
      </c>
      <c r="E134" s="295">
        <v>215</v>
      </c>
      <c r="F134" s="295">
        <f>AC134/1000000</f>
        <v>234.91182499999999</v>
      </c>
      <c r="G134" s="297">
        <f t="shared" si="1"/>
        <v>0.47619337930932426</v>
      </c>
      <c r="H134" s="296">
        <f t="shared" si="2"/>
        <v>258.40000000000003</v>
      </c>
      <c r="I134" s="298">
        <f t="shared" si="207"/>
        <v>0.52380662069067574</v>
      </c>
      <c r="J134" s="315">
        <v>493311825</v>
      </c>
      <c r="K134" s="302">
        <v>2013</v>
      </c>
      <c r="L134" s="300" t="s">
        <v>18</v>
      </c>
      <c r="M134" s="316"/>
      <c r="N134" s="316"/>
      <c r="O134" s="316"/>
      <c r="P134" s="316">
        <v>59</v>
      </c>
      <c r="Q134" s="302">
        <v>44</v>
      </c>
      <c r="R134" s="327">
        <f t="shared" si="239"/>
        <v>51.5</v>
      </c>
      <c r="S134" s="302">
        <v>56</v>
      </c>
      <c r="T134" s="302">
        <v>61</v>
      </c>
      <c r="U134" s="328">
        <f t="shared" si="5"/>
        <v>-5</v>
      </c>
      <c r="V134" s="328">
        <f t="shared" si="240"/>
        <v>58.5</v>
      </c>
      <c r="W134" s="328">
        <f t="shared" si="7"/>
        <v>-7</v>
      </c>
      <c r="X134" s="313" t="s">
        <v>1544</v>
      </c>
      <c r="Y134" s="313" t="s">
        <v>3354</v>
      </c>
      <c r="Z134" s="313" t="s">
        <v>1541</v>
      </c>
      <c r="AA134" s="295">
        <f>AB134/1000000</f>
        <v>79.110453000000007</v>
      </c>
      <c r="AB134" s="315">
        <v>79110453</v>
      </c>
      <c r="AC134" s="315">
        <v>234911825</v>
      </c>
      <c r="AD134" s="295">
        <f>AE134/1000000</f>
        <v>258.39999999999998</v>
      </c>
      <c r="AE134" s="315">
        <v>258400000</v>
      </c>
      <c r="AF134" s="306">
        <f t="shared" si="208"/>
        <v>0.36795559534883726</v>
      </c>
      <c r="AG134" s="304"/>
      <c r="AH134" s="304"/>
      <c r="AI134" s="323" t="s">
        <v>3355</v>
      </c>
      <c r="AJ134" s="302"/>
    </row>
    <row r="135" spans="1:36">
      <c r="A135" s="308" t="s">
        <v>375</v>
      </c>
      <c r="B135" s="292">
        <f>SUM(F135+AD135)</f>
        <v>494.88</v>
      </c>
      <c r="C135" s="293">
        <f t="shared" si="238"/>
        <v>2.9992727272727273</v>
      </c>
      <c r="D135" s="294">
        <f t="shared" si="0"/>
        <v>2.9992727272727273</v>
      </c>
      <c r="E135" s="295">
        <v>165</v>
      </c>
      <c r="F135" s="295">
        <v>217.58</v>
      </c>
      <c r="G135" s="297">
        <f t="shared" si="1"/>
        <v>0.43966214031684453</v>
      </c>
      <c r="H135" s="296">
        <f t="shared" si="2"/>
        <v>277.3</v>
      </c>
      <c r="I135" s="298">
        <f t="shared" si="207"/>
        <v>0.56033785968315553</v>
      </c>
      <c r="J135" s="292">
        <f>B135*1000000</f>
        <v>494880000</v>
      </c>
      <c r="K135" s="299">
        <v>2010</v>
      </c>
      <c r="L135" s="300" t="s">
        <v>18</v>
      </c>
      <c r="M135" s="301"/>
      <c r="N135" s="301"/>
      <c r="O135" s="301"/>
      <c r="P135" s="301">
        <v>98</v>
      </c>
      <c r="Q135" s="299">
        <v>74</v>
      </c>
      <c r="R135" s="321">
        <f t="shared" si="239"/>
        <v>86</v>
      </c>
      <c r="S135" s="299">
        <v>90</v>
      </c>
      <c r="T135" s="299">
        <v>88</v>
      </c>
      <c r="U135" s="292">
        <f t="shared" si="5"/>
        <v>2</v>
      </c>
      <c r="V135" s="299">
        <f t="shared" si="240"/>
        <v>89</v>
      </c>
      <c r="W135" s="321">
        <f t="shared" si="7"/>
        <v>-3</v>
      </c>
      <c r="X135" s="304" t="s">
        <v>1601</v>
      </c>
      <c r="Y135" s="304" t="s">
        <v>1806</v>
      </c>
      <c r="Z135" s="304" t="s">
        <v>1541</v>
      </c>
      <c r="AA135" s="294">
        <v>43.7</v>
      </c>
      <c r="AB135" s="292">
        <f>AA135*1000000</f>
        <v>43700000</v>
      </c>
      <c r="AC135" s="292">
        <f>F135*1000000</f>
        <v>217580000</v>
      </c>
      <c r="AD135" s="295">
        <v>277.3</v>
      </c>
      <c r="AE135" s="305">
        <f>SUM(AD135*1000000)</f>
        <v>277300000</v>
      </c>
      <c r="AF135" s="306">
        <f t="shared" si="208"/>
        <v>0.26484848484848489</v>
      </c>
      <c r="AG135" s="304"/>
      <c r="AH135" s="304"/>
      <c r="AI135" s="323" t="s">
        <v>2935</v>
      </c>
      <c r="AJ135" s="302"/>
    </row>
    <row r="136" spans="1:36">
      <c r="A136" s="352" t="s">
        <v>229</v>
      </c>
      <c r="B136" s="315">
        <f t="shared" ref="B136:B142" si="241">J136/1000000</f>
        <v>496.66685200000001</v>
      </c>
      <c r="C136" s="326">
        <f t="shared" si="238"/>
        <v>3.0101021333333335</v>
      </c>
      <c r="D136" s="294">
        <f t="shared" si="0"/>
        <v>3.0101021333333335</v>
      </c>
      <c r="E136" s="295">
        <v>165</v>
      </c>
      <c r="F136" s="296">
        <f t="shared" ref="F136:F142" si="242">AC136/1000000</f>
        <v>155.59096199999999</v>
      </c>
      <c r="G136" s="297">
        <f t="shared" si="1"/>
        <v>0.31327027639042032</v>
      </c>
      <c r="H136" s="296">
        <f t="shared" si="2"/>
        <v>341.07589000000002</v>
      </c>
      <c r="I136" s="298">
        <f>AE136/J136</f>
        <v>0.68672972360957962</v>
      </c>
      <c r="J136" s="315">
        <f>AE136+AC136</f>
        <v>496666852</v>
      </c>
      <c r="K136" s="311">
        <v>2016</v>
      </c>
      <c r="L136" s="300" t="s">
        <v>18</v>
      </c>
      <c r="M136" s="345"/>
      <c r="N136" s="345"/>
      <c r="O136" s="345"/>
      <c r="P136" s="345">
        <v>91</v>
      </c>
      <c r="Q136" s="311">
        <v>72</v>
      </c>
      <c r="R136" s="346">
        <f t="shared" ref="R136:R138" si="243">(P136+Q136)/2</f>
        <v>81.5</v>
      </c>
      <c r="S136" s="311">
        <v>90</v>
      </c>
      <c r="T136" s="311">
        <v>84</v>
      </c>
      <c r="U136" s="305">
        <f t="shared" si="5"/>
        <v>6</v>
      </c>
      <c r="V136" s="311">
        <f t="shared" ref="V136:V138" si="244">(S136+T136)/2</f>
        <v>87</v>
      </c>
      <c r="W136" s="347">
        <f t="shared" si="7"/>
        <v>-5.5</v>
      </c>
      <c r="X136" s="348" t="s">
        <v>1608</v>
      </c>
      <c r="Y136" s="348" t="s">
        <v>1608</v>
      </c>
      <c r="Z136" s="319" t="s">
        <v>1541</v>
      </c>
      <c r="AA136" s="295">
        <f t="shared" ref="AA136:AA142" si="245">AB136/1000000</f>
        <v>85.058311000000003</v>
      </c>
      <c r="AB136" s="305">
        <v>85058311</v>
      </c>
      <c r="AC136" s="305">
        <v>155590962</v>
      </c>
      <c r="AD136" s="295">
        <f t="shared" ref="AD136:AD142" si="246">AE136/1000000</f>
        <v>341.07589000000002</v>
      </c>
      <c r="AE136" s="315">
        <v>341075890</v>
      </c>
      <c r="AF136" s="298">
        <f>AB136/(E136*1000000)</f>
        <v>0.5155049151515152</v>
      </c>
      <c r="AG136" s="304"/>
      <c r="AH136" s="304"/>
      <c r="AI136" s="307" t="s">
        <v>2934</v>
      </c>
      <c r="AJ136" s="304"/>
    </row>
    <row r="137" spans="1:36">
      <c r="A137" s="356" t="s">
        <v>2026</v>
      </c>
      <c r="B137" s="373">
        <f t="shared" si="241"/>
        <v>498.31273499999998</v>
      </c>
      <c r="C137" s="335">
        <f t="shared" ref="C137:C140" si="247">SUM(J137/(E137*1000000))</f>
        <v>6.6441698000000002</v>
      </c>
      <c r="D137" s="294">
        <f t="shared" si="0"/>
        <v>6.6441698000000002</v>
      </c>
      <c r="E137" s="295">
        <v>75</v>
      </c>
      <c r="F137" s="295">
        <f t="shared" si="242"/>
        <v>269.61273499999999</v>
      </c>
      <c r="G137" s="297">
        <f t="shared" si="1"/>
        <v>0.54105126372096435</v>
      </c>
      <c r="H137" s="296">
        <f t="shared" si="2"/>
        <v>228.7</v>
      </c>
      <c r="I137" s="362">
        <f t="shared" ref="I137:I141" si="248">(AE137/J137)</f>
        <v>0.45894873627903571</v>
      </c>
      <c r="J137" s="305">
        <f>AC137+AE137</f>
        <v>498312735</v>
      </c>
      <c r="K137" s="299">
        <v>2018</v>
      </c>
      <c r="L137" s="300" t="s">
        <v>18</v>
      </c>
      <c r="M137" s="345"/>
      <c r="N137" s="345"/>
      <c r="O137" s="345"/>
      <c r="P137" s="345">
        <v>58</v>
      </c>
      <c r="Q137" s="299">
        <v>51</v>
      </c>
      <c r="R137" s="305">
        <f t="shared" si="243"/>
        <v>54.5</v>
      </c>
      <c r="S137" s="299">
        <v>55</v>
      </c>
      <c r="T137" s="305">
        <v>65</v>
      </c>
      <c r="U137" s="309">
        <f t="shared" si="5"/>
        <v>-10</v>
      </c>
      <c r="V137" s="317">
        <f t="shared" si="244"/>
        <v>60</v>
      </c>
      <c r="W137" s="309">
        <f t="shared" si="7"/>
        <v>-5.5</v>
      </c>
      <c r="X137" s="319" t="s">
        <v>1579</v>
      </c>
      <c r="Y137" s="319" t="s">
        <v>1579</v>
      </c>
      <c r="Z137" s="319" t="s">
        <v>1541</v>
      </c>
      <c r="AA137" s="295">
        <f t="shared" si="245"/>
        <v>67.572855000000004</v>
      </c>
      <c r="AB137" s="305">
        <v>67572855</v>
      </c>
      <c r="AC137" s="305">
        <v>269612735</v>
      </c>
      <c r="AD137" s="295">
        <f t="shared" si="246"/>
        <v>228.7</v>
      </c>
      <c r="AE137" s="305">
        <v>228700000</v>
      </c>
      <c r="AF137" s="362">
        <f t="shared" ref="AF137:AF141" si="249">SUM(AA137/E137)</f>
        <v>0.90097140000000009</v>
      </c>
      <c r="AG137" s="304"/>
      <c r="AH137" s="304"/>
      <c r="AI137" s="307" t="s">
        <v>2027</v>
      </c>
      <c r="AJ137" s="304"/>
    </row>
    <row r="138" spans="1:36">
      <c r="A138" s="352" t="s">
        <v>970</v>
      </c>
      <c r="B138" s="305">
        <f t="shared" si="241"/>
        <v>498.92828300000002</v>
      </c>
      <c r="C138" s="335">
        <f t="shared" si="247"/>
        <v>3.9914262639999998</v>
      </c>
      <c r="D138" s="294">
        <f t="shared" si="0"/>
        <v>3.9914262639999998</v>
      </c>
      <c r="E138" s="296">
        <v>125</v>
      </c>
      <c r="F138" s="331">
        <f t="shared" si="242"/>
        <v>175.00303299999999</v>
      </c>
      <c r="G138" s="297">
        <f t="shared" si="1"/>
        <v>0.35075789239232202</v>
      </c>
      <c r="H138" s="296">
        <f t="shared" si="2"/>
        <v>323.92525000000001</v>
      </c>
      <c r="I138" s="362">
        <f t="shared" si="248"/>
        <v>0.64924210760767798</v>
      </c>
      <c r="J138" s="305">
        <v>498928283</v>
      </c>
      <c r="K138" s="311">
        <v>2017</v>
      </c>
      <c r="L138" s="300" t="s">
        <v>18</v>
      </c>
      <c r="M138" s="345"/>
      <c r="N138" s="345"/>
      <c r="O138" s="345"/>
      <c r="P138" s="345">
        <v>51</v>
      </c>
      <c r="Q138" s="311">
        <v>50</v>
      </c>
      <c r="R138" s="305">
        <f t="shared" si="243"/>
        <v>50.5</v>
      </c>
      <c r="S138" s="311">
        <v>52</v>
      </c>
      <c r="T138" s="311">
        <v>54</v>
      </c>
      <c r="U138" s="337">
        <f t="shared" si="5"/>
        <v>-2</v>
      </c>
      <c r="V138" s="337">
        <f t="shared" si="244"/>
        <v>53</v>
      </c>
      <c r="W138" s="309">
        <f t="shared" si="7"/>
        <v>-2.5</v>
      </c>
      <c r="X138" s="318" t="s">
        <v>1601</v>
      </c>
      <c r="Y138" s="318" t="s">
        <v>1601</v>
      </c>
      <c r="Z138" s="363" t="s">
        <v>1541</v>
      </c>
      <c r="AA138" s="331">
        <f t="shared" si="245"/>
        <v>50.198901999999997</v>
      </c>
      <c r="AB138" s="305">
        <v>50198902</v>
      </c>
      <c r="AC138" s="305">
        <v>175003033</v>
      </c>
      <c r="AD138" s="331">
        <f t="shared" si="246"/>
        <v>323.92525000000001</v>
      </c>
      <c r="AE138" s="309">
        <f>J138-AC138</f>
        <v>323925250</v>
      </c>
      <c r="AF138" s="362">
        <f t="shared" si="249"/>
        <v>0.40159121599999997</v>
      </c>
      <c r="AG138" s="318"/>
      <c r="AH138" s="318"/>
      <c r="AI138" s="364" t="s">
        <v>2479</v>
      </c>
      <c r="AJ138" s="318"/>
    </row>
    <row r="139" spans="1:36">
      <c r="A139" s="333" t="s">
        <v>781</v>
      </c>
      <c r="B139" s="305">
        <f t="shared" si="241"/>
        <v>500.18843500000003</v>
      </c>
      <c r="C139" s="335">
        <f t="shared" si="247"/>
        <v>4.8561983980582522</v>
      </c>
      <c r="D139" s="294">
        <f t="shared" si="0"/>
        <v>4.8561983980582522</v>
      </c>
      <c r="E139" s="296">
        <v>103</v>
      </c>
      <c r="F139" s="296">
        <f t="shared" si="242"/>
        <v>131.53843499999999</v>
      </c>
      <c r="G139" s="297">
        <f t="shared" si="1"/>
        <v>0.26297776157099673</v>
      </c>
      <c r="H139" s="296">
        <f t="shared" si="2"/>
        <v>368.65000000000003</v>
      </c>
      <c r="I139" s="298">
        <f t="shared" si="248"/>
        <v>0.73702223842900327</v>
      </c>
      <c r="J139" s="309">
        <v>500188435</v>
      </c>
      <c r="K139" s="317">
        <v>2014</v>
      </c>
      <c r="L139" s="300" t="s">
        <v>18</v>
      </c>
      <c r="M139" s="334"/>
      <c r="N139" s="334"/>
      <c r="O139" s="334"/>
      <c r="P139" s="334">
        <v>48</v>
      </c>
      <c r="Q139" s="317">
        <v>49</v>
      </c>
      <c r="R139" s="336">
        <f>AVERAGE(P139:Q139)</f>
        <v>48.5</v>
      </c>
      <c r="S139" s="317">
        <v>59</v>
      </c>
      <c r="T139" s="317">
        <v>62</v>
      </c>
      <c r="U139" s="337">
        <f t="shared" si="5"/>
        <v>-3</v>
      </c>
      <c r="V139" s="337">
        <f>AVERAGE(S139:T139)</f>
        <v>60.5</v>
      </c>
      <c r="W139" s="337">
        <f t="shared" si="7"/>
        <v>-12</v>
      </c>
      <c r="X139" s="318" t="s">
        <v>1701</v>
      </c>
      <c r="Y139" s="318" t="s">
        <v>2256</v>
      </c>
      <c r="Z139" s="318" t="s">
        <v>1557</v>
      </c>
      <c r="AA139" s="296">
        <f t="shared" si="245"/>
        <v>39.327869</v>
      </c>
      <c r="AB139" s="309">
        <v>39327869</v>
      </c>
      <c r="AC139" s="309">
        <v>131538435</v>
      </c>
      <c r="AD139" s="295">
        <f t="shared" si="246"/>
        <v>368.65</v>
      </c>
      <c r="AE139" s="305">
        <v>368650000</v>
      </c>
      <c r="AF139" s="306">
        <f t="shared" si="249"/>
        <v>0.38182397087378639</v>
      </c>
      <c r="AG139" s="318"/>
      <c r="AH139" s="304"/>
      <c r="AI139" s="323" t="str">
        <f>HYPERLINK("http://www.amazon.com/gp/product/B00JM6W5RE/?tag=titb-20","http://www.amazon.com/gp/product/B00JM6W5RE/?tag=titb-20")</f>
        <v>http://www.amazon.com/gp/product/B00JM6W5RE/?tag=titb-20</v>
      </c>
      <c r="AJ139" s="302"/>
    </row>
    <row r="140" spans="1:36">
      <c r="A140" s="374" t="s">
        <v>379</v>
      </c>
      <c r="B140" s="373">
        <f t="shared" si="241"/>
        <v>508.70047</v>
      </c>
      <c r="C140" s="375">
        <f t="shared" si="247"/>
        <v>3.9434144961240309</v>
      </c>
      <c r="D140" s="294">
        <f t="shared" si="0"/>
        <v>3.9434144961240309</v>
      </c>
      <c r="E140" s="296">
        <v>129</v>
      </c>
      <c r="F140" s="296">
        <f t="shared" si="242"/>
        <v>156.70047</v>
      </c>
      <c r="G140" s="297">
        <f t="shared" si="1"/>
        <v>0.30804074153892563</v>
      </c>
      <c r="H140" s="296">
        <f t="shared" si="2"/>
        <v>352</v>
      </c>
      <c r="I140" s="376">
        <f t="shared" si="248"/>
        <v>0.69195925846107431</v>
      </c>
      <c r="J140" s="305">
        <f>AC140+AE140</f>
        <v>508700470</v>
      </c>
      <c r="K140" s="345">
        <v>2019</v>
      </c>
      <c r="L140" s="300" t="s">
        <v>18</v>
      </c>
      <c r="M140" s="345"/>
      <c r="N140" s="345"/>
      <c r="O140" s="345"/>
      <c r="P140" s="345">
        <v>90</v>
      </c>
      <c r="Q140" s="345">
        <v>71</v>
      </c>
      <c r="R140" s="345">
        <f t="shared" ref="R140:R142" si="250">(P140+Q140)/2</f>
        <v>80.5</v>
      </c>
      <c r="S140" s="345">
        <v>88</v>
      </c>
      <c r="T140" s="345">
        <v>83</v>
      </c>
      <c r="U140" s="345">
        <f t="shared" si="5"/>
        <v>5</v>
      </c>
      <c r="V140" s="345">
        <f t="shared" ref="V140:V142" si="251">(S140+T140)/2</f>
        <v>85.5</v>
      </c>
      <c r="W140" s="345">
        <f t="shared" si="7"/>
        <v>-5</v>
      </c>
      <c r="X140" s="319" t="s">
        <v>1544</v>
      </c>
      <c r="Y140" s="377" t="s">
        <v>1545</v>
      </c>
      <c r="Z140" s="377" t="s">
        <v>1557</v>
      </c>
      <c r="AA140" s="296">
        <f t="shared" si="245"/>
        <v>55.022244999999998</v>
      </c>
      <c r="AB140" s="305">
        <v>55022245</v>
      </c>
      <c r="AC140" s="305">
        <v>156700470</v>
      </c>
      <c r="AD140" s="296">
        <f t="shared" si="246"/>
        <v>352</v>
      </c>
      <c r="AE140" s="305">
        <v>352000000</v>
      </c>
      <c r="AF140" s="376">
        <f t="shared" si="249"/>
        <v>0.42652903100775191</v>
      </c>
      <c r="AG140" s="378"/>
      <c r="AH140" s="378"/>
      <c r="AI140" s="381" t="s">
        <v>2500</v>
      </c>
      <c r="AJ140" s="304"/>
    </row>
    <row r="141" spans="1:36">
      <c r="A141" s="342" t="s">
        <v>67</v>
      </c>
      <c r="B141" s="315">
        <f t="shared" si="241"/>
        <v>513.76730299999997</v>
      </c>
      <c r="C141" s="293">
        <f t="shared" ref="C141:C144" si="252">SUM(B141/E141)</f>
        <v>3.9520561769230769</v>
      </c>
      <c r="D141" s="294">
        <f t="shared" si="0"/>
        <v>3.9520561769230769</v>
      </c>
      <c r="E141" s="296">
        <v>130</v>
      </c>
      <c r="F141" s="295">
        <f t="shared" si="242"/>
        <v>179.267303</v>
      </c>
      <c r="G141" s="297">
        <f t="shared" si="1"/>
        <v>0.34892703749969861</v>
      </c>
      <c r="H141" s="296">
        <f t="shared" si="2"/>
        <v>334.5</v>
      </c>
      <c r="I141" s="298">
        <f t="shared" si="248"/>
        <v>0.65107296250030144</v>
      </c>
      <c r="J141" s="315">
        <f>SUM(AC141+(AD141*1000000))</f>
        <v>513767303</v>
      </c>
      <c r="K141" s="302">
        <v>2015</v>
      </c>
      <c r="L141" s="300" t="s">
        <v>18</v>
      </c>
      <c r="M141" s="316"/>
      <c r="N141" s="316"/>
      <c r="O141" s="316"/>
      <c r="P141" s="316">
        <v>80</v>
      </c>
      <c r="Q141" s="302">
        <v>64</v>
      </c>
      <c r="R141" s="327">
        <f t="shared" si="250"/>
        <v>72</v>
      </c>
      <c r="S141" s="302">
        <v>89</v>
      </c>
      <c r="T141" s="302">
        <v>80</v>
      </c>
      <c r="U141" s="305">
        <f t="shared" si="5"/>
        <v>9</v>
      </c>
      <c r="V141" s="302">
        <f t="shared" si="251"/>
        <v>84.5</v>
      </c>
      <c r="W141" s="347">
        <f t="shared" si="7"/>
        <v>-12.5</v>
      </c>
      <c r="X141" s="313" t="s">
        <v>1609</v>
      </c>
      <c r="Y141" s="313" t="s">
        <v>2061</v>
      </c>
      <c r="Z141" s="313" t="s">
        <v>1541</v>
      </c>
      <c r="AA141" s="295">
        <f t="shared" si="245"/>
        <v>57.225526000000002</v>
      </c>
      <c r="AB141" s="315">
        <v>57225526</v>
      </c>
      <c r="AC141" s="305">
        <v>179267303</v>
      </c>
      <c r="AD141" s="295">
        <f t="shared" si="246"/>
        <v>334.5</v>
      </c>
      <c r="AE141" s="305">
        <v>334500000</v>
      </c>
      <c r="AF141" s="306">
        <f t="shared" si="249"/>
        <v>0.44019635384615385</v>
      </c>
      <c r="AG141" s="304"/>
      <c r="AH141" s="304"/>
      <c r="AI141" s="323" t="s">
        <v>2492</v>
      </c>
      <c r="AJ141" s="302"/>
    </row>
    <row r="142" spans="1:36">
      <c r="A142" s="352" t="s">
        <v>507</v>
      </c>
      <c r="B142" s="315">
        <f t="shared" si="241"/>
        <v>519.88135499999999</v>
      </c>
      <c r="C142" s="326">
        <f t="shared" si="252"/>
        <v>3.7134382499999998</v>
      </c>
      <c r="D142" s="294">
        <f t="shared" si="0"/>
        <v>3.7134382499999998</v>
      </c>
      <c r="E142" s="295">
        <v>140</v>
      </c>
      <c r="F142" s="296">
        <f t="shared" si="242"/>
        <v>143.52861899999999</v>
      </c>
      <c r="G142" s="297">
        <f t="shared" si="1"/>
        <v>0.27607956626950009</v>
      </c>
      <c r="H142" s="296">
        <f t="shared" si="2"/>
        <v>376.35273599999999</v>
      </c>
      <c r="I142" s="298">
        <f>AE142/J142</f>
        <v>0.72392043373049997</v>
      </c>
      <c r="J142" s="315">
        <f>AE142+AC142</f>
        <v>519881355</v>
      </c>
      <c r="K142" s="311">
        <v>2016</v>
      </c>
      <c r="L142" s="300" t="s">
        <v>18</v>
      </c>
      <c r="M142" s="345"/>
      <c r="N142" s="345"/>
      <c r="O142" s="345"/>
      <c r="P142" s="345">
        <v>87</v>
      </c>
      <c r="Q142" s="311">
        <v>66</v>
      </c>
      <c r="R142" s="346">
        <f t="shared" si="250"/>
        <v>76.5</v>
      </c>
      <c r="S142" s="311">
        <v>79</v>
      </c>
      <c r="T142" s="311">
        <v>75</v>
      </c>
      <c r="U142" s="305">
        <f t="shared" si="5"/>
        <v>4</v>
      </c>
      <c r="V142" s="311">
        <f t="shared" si="251"/>
        <v>77</v>
      </c>
      <c r="W142" s="347">
        <f t="shared" si="7"/>
        <v>-0.5</v>
      </c>
      <c r="X142" s="348" t="s">
        <v>1608</v>
      </c>
      <c r="Y142" s="348" t="s">
        <v>1608</v>
      </c>
      <c r="Z142" s="319" t="s">
        <v>1557</v>
      </c>
      <c r="AA142" s="295">
        <f t="shared" si="245"/>
        <v>41.282041999999997</v>
      </c>
      <c r="AB142" s="305">
        <v>41282042</v>
      </c>
      <c r="AC142" s="305">
        <v>143528619</v>
      </c>
      <c r="AD142" s="295">
        <f t="shared" si="246"/>
        <v>376.35273599999999</v>
      </c>
      <c r="AE142" s="315">
        <v>376352736</v>
      </c>
      <c r="AF142" s="298">
        <f>AB142/(E142*1000000)</f>
        <v>0.29487172857142857</v>
      </c>
      <c r="AG142" s="304"/>
      <c r="AH142" s="304"/>
      <c r="AI142" s="307" t="s">
        <v>2568</v>
      </c>
      <c r="AJ142" s="304"/>
    </row>
    <row r="143" spans="1:36">
      <c r="A143" s="308" t="s">
        <v>2973</v>
      </c>
      <c r="B143" s="292">
        <v>521.30999999999995</v>
      </c>
      <c r="C143" s="293">
        <f t="shared" si="252"/>
        <v>2.8961666666666663</v>
      </c>
      <c r="D143" s="294">
        <f t="shared" si="0"/>
        <v>2.8961666666666663</v>
      </c>
      <c r="E143" s="295">
        <v>180</v>
      </c>
      <c r="F143" s="295">
        <v>223.81</v>
      </c>
      <c r="G143" s="297">
        <f t="shared" si="1"/>
        <v>0.4293222842454586</v>
      </c>
      <c r="H143" s="296">
        <f t="shared" si="2"/>
        <v>297.5</v>
      </c>
      <c r="I143" s="298">
        <f t="shared" ref="I143:I147" si="253">(AE143/J143)</f>
        <v>0.57067771575454151</v>
      </c>
      <c r="J143" s="292">
        <f t="shared" ref="J143:J144" si="254">B143*1000000</f>
        <v>521309999.99999994</v>
      </c>
      <c r="K143" s="299">
        <v>2008</v>
      </c>
      <c r="L143" s="300" t="s">
        <v>16</v>
      </c>
      <c r="M143" s="301"/>
      <c r="N143" s="301"/>
      <c r="O143" s="301"/>
      <c r="P143" s="301">
        <v>96</v>
      </c>
      <c r="Q143" s="299">
        <v>94</v>
      </c>
      <c r="R143" s="321">
        <f t="shared" ref="R143:R144" si="255">AVERAGE(P143:Q143)</f>
        <v>95</v>
      </c>
      <c r="S143" s="299">
        <v>89</v>
      </c>
      <c r="T143" s="299">
        <v>89</v>
      </c>
      <c r="U143" s="292">
        <f t="shared" si="5"/>
        <v>0</v>
      </c>
      <c r="V143" s="299">
        <f t="shared" ref="V143:V144" si="256">AVERAGE(S143:T143)</f>
        <v>89</v>
      </c>
      <c r="W143" s="321">
        <f t="shared" si="7"/>
        <v>6</v>
      </c>
      <c r="X143" s="304" t="s">
        <v>1601</v>
      </c>
      <c r="Y143" s="304" t="s">
        <v>2421</v>
      </c>
      <c r="Z143" s="304" t="s">
        <v>1547</v>
      </c>
      <c r="AA143" s="294">
        <v>63.09</v>
      </c>
      <c r="AB143" s="292">
        <f t="shared" ref="AB143:AB144" si="257">AA143*1000000</f>
        <v>63090000</v>
      </c>
      <c r="AC143" s="292">
        <f t="shared" ref="AC143:AC144" si="258">F143*1000000</f>
        <v>223810000</v>
      </c>
      <c r="AD143" s="295">
        <v>297.5</v>
      </c>
      <c r="AE143" s="305">
        <f t="shared" ref="AE143:AE144" si="259">SUM(AD143*1000000)</f>
        <v>297500000</v>
      </c>
      <c r="AF143" s="306">
        <f t="shared" ref="AF143:AF147" si="260">SUM(AA143/E143)</f>
        <v>0.35050000000000003</v>
      </c>
      <c r="AG143" s="304" t="s">
        <v>1615</v>
      </c>
      <c r="AH143" s="304" t="s">
        <v>1846</v>
      </c>
      <c r="AI143" s="323" t="s">
        <v>2974</v>
      </c>
      <c r="AJ143" s="302"/>
    </row>
    <row r="144" spans="1:36">
      <c r="A144" s="291" t="s">
        <v>2117</v>
      </c>
      <c r="B144" s="292">
        <v>524.02</v>
      </c>
      <c r="C144" s="293">
        <f t="shared" si="252"/>
        <v>5.8224444444444439</v>
      </c>
      <c r="D144" s="294">
        <f t="shared" si="0"/>
        <v>5.8224444444444439</v>
      </c>
      <c r="E144" s="295">
        <v>90</v>
      </c>
      <c r="F144" s="295">
        <v>209.02</v>
      </c>
      <c r="G144" s="297">
        <f t="shared" si="1"/>
        <v>0.39887790542345714</v>
      </c>
      <c r="H144" s="296">
        <f t="shared" si="2"/>
        <v>315</v>
      </c>
      <c r="I144" s="298">
        <f t="shared" si="253"/>
        <v>0.60112209457654286</v>
      </c>
      <c r="J144" s="292">
        <f t="shared" si="254"/>
        <v>524020000</v>
      </c>
      <c r="K144" s="299">
        <v>2009</v>
      </c>
      <c r="L144" s="300" t="s">
        <v>16</v>
      </c>
      <c r="M144" s="301"/>
      <c r="N144" s="301"/>
      <c r="O144" s="301"/>
      <c r="P144" s="301">
        <v>70</v>
      </c>
      <c r="Q144" s="299">
        <v>57</v>
      </c>
      <c r="R144" s="321">
        <f t="shared" si="255"/>
        <v>63.5</v>
      </c>
      <c r="S144" s="299">
        <v>81</v>
      </c>
      <c r="T144" s="299">
        <v>73</v>
      </c>
      <c r="U144" s="292">
        <f t="shared" si="5"/>
        <v>8</v>
      </c>
      <c r="V144" s="299">
        <f t="shared" si="256"/>
        <v>77</v>
      </c>
      <c r="W144" s="321">
        <f t="shared" si="7"/>
        <v>-13.5</v>
      </c>
      <c r="X144" s="304" t="s">
        <v>1609</v>
      </c>
      <c r="Y144" s="304" t="s">
        <v>2118</v>
      </c>
      <c r="Z144" s="304" t="s">
        <v>1541</v>
      </c>
      <c r="AA144" s="294">
        <v>62.3</v>
      </c>
      <c r="AB144" s="292">
        <f t="shared" si="257"/>
        <v>62300000</v>
      </c>
      <c r="AC144" s="292">
        <f t="shared" si="258"/>
        <v>209020000</v>
      </c>
      <c r="AD144" s="295">
        <v>315</v>
      </c>
      <c r="AE144" s="305">
        <f t="shared" si="259"/>
        <v>315000000</v>
      </c>
      <c r="AF144" s="306">
        <f t="shared" si="260"/>
        <v>0.69222222222222218</v>
      </c>
      <c r="AG144" s="304"/>
      <c r="AH144" s="304"/>
      <c r="AI144" s="323" t="s">
        <v>2119</v>
      </c>
      <c r="AJ144" s="302"/>
    </row>
    <row r="145" spans="1:36">
      <c r="A145" s="344" t="s">
        <v>239</v>
      </c>
      <c r="B145" s="305">
        <f t="shared" ref="B145:B153" si="261">J145/1000000</f>
        <v>525.04554599999994</v>
      </c>
      <c r="C145" s="335">
        <f>SUM(J145/(E145*1000000))</f>
        <v>5.2504554600000004</v>
      </c>
      <c r="D145" s="294">
        <f t="shared" si="0"/>
        <v>5.2504554600000004</v>
      </c>
      <c r="E145" s="296">
        <v>100</v>
      </c>
      <c r="F145" s="331">
        <f t="shared" ref="F145:F153" si="262">AC145/1000000</f>
        <v>188.045546</v>
      </c>
      <c r="G145" s="297">
        <f t="shared" si="1"/>
        <v>0.35815092125360115</v>
      </c>
      <c r="H145" s="296">
        <f t="shared" si="2"/>
        <v>336.99999999999994</v>
      </c>
      <c r="I145" s="362">
        <f t="shared" si="253"/>
        <v>0.64184907874639885</v>
      </c>
      <c r="J145" s="305">
        <v>525045546</v>
      </c>
      <c r="K145" s="311">
        <v>2017</v>
      </c>
      <c r="L145" s="300" t="s">
        <v>18</v>
      </c>
      <c r="M145" s="345"/>
      <c r="N145" s="345"/>
      <c r="O145" s="345"/>
      <c r="P145" s="345">
        <v>92</v>
      </c>
      <c r="Q145" s="311">
        <v>94</v>
      </c>
      <c r="R145" s="305">
        <f>(P145+Q145)/2</f>
        <v>93</v>
      </c>
      <c r="S145" s="311">
        <v>82</v>
      </c>
      <c r="T145" s="311">
        <v>84</v>
      </c>
      <c r="U145" s="317">
        <f t="shared" si="5"/>
        <v>-2</v>
      </c>
      <c r="V145" s="317">
        <f>(S145+T145)/2</f>
        <v>83</v>
      </c>
      <c r="W145" s="309">
        <f t="shared" si="7"/>
        <v>10</v>
      </c>
      <c r="X145" s="318" t="s">
        <v>1609</v>
      </c>
      <c r="Y145" s="318" t="s">
        <v>2189</v>
      </c>
      <c r="Z145" s="363" t="s">
        <v>1547</v>
      </c>
      <c r="AA145" s="331">
        <f>AB145/1000000</f>
        <v>50.513488000000002</v>
      </c>
      <c r="AB145" s="305">
        <v>50513488</v>
      </c>
      <c r="AC145" s="305">
        <v>188045546</v>
      </c>
      <c r="AD145" s="331">
        <f t="shared" ref="AD145:AD153" si="263">AE145/1000000</f>
        <v>337</v>
      </c>
      <c r="AE145" s="309">
        <f>J145-AC145</f>
        <v>337000000</v>
      </c>
      <c r="AF145" s="362">
        <f t="shared" si="260"/>
        <v>0.50513488000000006</v>
      </c>
      <c r="AG145" s="318" t="s">
        <v>1615</v>
      </c>
      <c r="AH145" s="318" t="s">
        <v>2190</v>
      </c>
      <c r="AI145" s="364" t="s">
        <v>2191</v>
      </c>
      <c r="AJ145" s="318"/>
    </row>
    <row r="146" spans="1:36">
      <c r="A146" s="291" t="s">
        <v>1177</v>
      </c>
      <c r="B146" s="292">
        <f t="shared" si="261"/>
        <v>527.06773699999997</v>
      </c>
      <c r="C146" s="293">
        <f>SUM(B146/E146)</f>
        <v>7.0275698266666664</v>
      </c>
      <c r="D146" s="294">
        <f t="shared" si="0"/>
        <v>7.0275698266666664</v>
      </c>
      <c r="E146" s="295">
        <v>75</v>
      </c>
      <c r="F146" s="296">
        <f t="shared" si="262"/>
        <v>183.13501400000001</v>
      </c>
      <c r="G146" s="297">
        <f t="shared" si="1"/>
        <v>0.34746011023626744</v>
      </c>
      <c r="H146" s="296">
        <f t="shared" si="2"/>
        <v>343.93272299999995</v>
      </c>
      <c r="I146" s="298">
        <f t="shared" si="253"/>
        <v>0.65253988976373256</v>
      </c>
      <c r="J146" s="292">
        <v>527067737</v>
      </c>
      <c r="K146" s="299">
        <v>2007</v>
      </c>
      <c r="L146" s="300" t="s">
        <v>16</v>
      </c>
      <c r="M146" s="301"/>
      <c r="N146" s="301"/>
      <c r="O146" s="301"/>
      <c r="P146" s="301">
        <v>90</v>
      </c>
      <c r="Q146" s="311">
        <v>80</v>
      </c>
      <c r="R146" s="321">
        <f t="shared" ref="R146:R147" si="264">AVERAGE(P146:Q146)</f>
        <v>85</v>
      </c>
      <c r="S146" s="302">
        <v>77</v>
      </c>
      <c r="T146" s="302">
        <v>76</v>
      </c>
      <c r="U146" s="292">
        <f t="shared" si="5"/>
        <v>1</v>
      </c>
      <c r="V146" s="299">
        <f t="shared" ref="V146:V147" si="265">AVERAGE(S146:T146)</f>
        <v>76.5</v>
      </c>
      <c r="W146" s="321">
        <f t="shared" si="7"/>
        <v>8.5</v>
      </c>
      <c r="X146" s="313" t="s">
        <v>1601</v>
      </c>
      <c r="Y146" s="313" t="s">
        <v>1601</v>
      </c>
      <c r="Z146" s="304" t="s">
        <v>1541</v>
      </c>
      <c r="AA146" s="295">
        <v>74.036787000000004</v>
      </c>
      <c r="AB146" s="305">
        <v>74036787</v>
      </c>
      <c r="AC146" s="292">
        <v>183135014</v>
      </c>
      <c r="AD146" s="296">
        <f t="shared" si="263"/>
        <v>343.93272300000001</v>
      </c>
      <c r="AE146" s="292">
        <v>343932723</v>
      </c>
      <c r="AF146" s="306">
        <f t="shared" si="260"/>
        <v>0.98715716000000009</v>
      </c>
      <c r="AG146" s="304"/>
      <c r="AH146" s="304"/>
      <c r="AI146" s="307" t="s">
        <v>1967</v>
      </c>
      <c r="AJ146" s="304"/>
    </row>
    <row r="147" spans="1:36">
      <c r="A147" s="332" t="s">
        <v>304</v>
      </c>
      <c r="B147" s="305">
        <f t="shared" si="261"/>
        <v>528.67606899999998</v>
      </c>
      <c r="C147" s="335">
        <f>SUM(J147/(E147*1000000))</f>
        <v>3.3042254312499999</v>
      </c>
      <c r="D147" s="294">
        <f t="shared" si="0"/>
        <v>3.3042254312499999</v>
      </c>
      <c r="E147" s="296">
        <v>160</v>
      </c>
      <c r="F147" s="296">
        <f t="shared" si="262"/>
        <v>200.67606900000001</v>
      </c>
      <c r="G147" s="297">
        <f t="shared" si="1"/>
        <v>0.37958228254890053</v>
      </c>
      <c r="H147" s="296">
        <f t="shared" si="2"/>
        <v>328</v>
      </c>
      <c r="I147" s="298">
        <f t="shared" si="253"/>
        <v>0.62041771745109953</v>
      </c>
      <c r="J147" s="309">
        <v>528676069</v>
      </c>
      <c r="K147" s="317">
        <v>2014</v>
      </c>
      <c r="L147" s="300" t="s">
        <v>18</v>
      </c>
      <c r="M147" s="334"/>
      <c r="N147" s="334"/>
      <c r="O147" s="334"/>
      <c r="P147" s="334">
        <v>74</v>
      </c>
      <c r="Q147" s="317">
        <v>62</v>
      </c>
      <c r="R147" s="336">
        <f t="shared" si="264"/>
        <v>68</v>
      </c>
      <c r="S147" s="317">
        <v>67</v>
      </c>
      <c r="T147" s="317">
        <v>68</v>
      </c>
      <c r="U147" s="337">
        <f t="shared" si="5"/>
        <v>-1</v>
      </c>
      <c r="V147" s="337">
        <f t="shared" si="265"/>
        <v>67.5</v>
      </c>
      <c r="W147" s="337">
        <f t="shared" si="7"/>
        <v>0.5</v>
      </c>
      <c r="X147" s="318" t="s">
        <v>1609</v>
      </c>
      <c r="Y147" s="318" t="s">
        <v>2556</v>
      </c>
      <c r="Z147" s="304" t="s">
        <v>1574</v>
      </c>
      <c r="AA147" s="296">
        <f t="shared" ref="AA147:AA153" si="266">AB147/1000000</f>
        <v>93.188383999999999</v>
      </c>
      <c r="AB147" s="309">
        <v>93188384</v>
      </c>
      <c r="AC147" s="309">
        <v>200676069</v>
      </c>
      <c r="AD147" s="295">
        <f t="shared" si="263"/>
        <v>328</v>
      </c>
      <c r="AE147" s="305">
        <v>328000000</v>
      </c>
      <c r="AF147" s="306">
        <f t="shared" si="260"/>
        <v>0.58242740000000004</v>
      </c>
      <c r="AG147" s="318"/>
      <c r="AH147" s="304"/>
      <c r="AI147" s="323" t="s">
        <v>2771</v>
      </c>
      <c r="AJ147" s="302"/>
    </row>
    <row r="148" spans="1:36">
      <c r="A148" s="352" t="s">
        <v>1159</v>
      </c>
      <c r="B148" s="292">
        <f t="shared" si="261"/>
        <v>532.95050300000003</v>
      </c>
      <c r="C148" s="293">
        <f>SUM(B148/E148)</f>
        <v>3.9477815037037041</v>
      </c>
      <c r="D148" s="294">
        <f t="shared" si="0"/>
        <v>3.9477815037037041</v>
      </c>
      <c r="E148" s="295">
        <v>135</v>
      </c>
      <c r="F148" s="296">
        <f t="shared" si="262"/>
        <v>183.63789399999999</v>
      </c>
      <c r="G148" s="297">
        <f t="shared" si="1"/>
        <v>0.34456838480552099</v>
      </c>
      <c r="H148" s="296">
        <f t="shared" si="2"/>
        <v>349.31260900000001</v>
      </c>
      <c r="I148" s="353">
        <f>AE148/J148</f>
        <v>0.6554316151944789</v>
      </c>
      <c r="J148" s="292">
        <f>AE148+AC148</f>
        <v>532950503</v>
      </c>
      <c r="K148" s="311">
        <v>2015</v>
      </c>
      <c r="L148" s="300" t="s">
        <v>18</v>
      </c>
      <c r="M148" s="345"/>
      <c r="N148" s="345"/>
      <c r="O148" s="345"/>
      <c r="P148" s="345">
        <v>82</v>
      </c>
      <c r="Q148" s="311">
        <v>76</v>
      </c>
      <c r="R148" s="346">
        <f>(P148+Q148)/2</f>
        <v>79</v>
      </c>
      <c r="S148" s="311">
        <v>84</v>
      </c>
      <c r="T148" s="311">
        <v>80</v>
      </c>
      <c r="U148" s="305">
        <f t="shared" si="5"/>
        <v>4</v>
      </c>
      <c r="V148" s="311">
        <f>(S148+T148)/2</f>
        <v>82</v>
      </c>
      <c r="W148" s="347">
        <f t="shared" si="7"/>
        <v>-3</v>
      </c>
      <c r="X148" s="319" t="s">
        <v>1608</v>
      </c>
      <c r="Y148" s="319" t="s">
        <v>1608</v>
      </c>
      <c r="Z148" s="319" t="s">
        <v>1547</v>
      </c>
      <c r="AA148" s="294">
        <f t="shared" si="266"/>
        <v>39.826839999999997</v>
      </c>
      <c r="AB148" s="305">
        <v>39826840</v>
      </c>
      <c r="AC148" s="305">
        <v>183637894</v>
      </c>
      <c r="AD148" s="294">
        <f t="shared" si="263"/>
        <v>349.31260900000001</v>
      </c>
      <c r="AE148" s="292">
        <v>349312609</v>
      </c>
      <c r="AF148" s="353">
        <f>AB148/(E148*1000000)</f>
        <v>0.29501362962962963</v>
      </c>
      <c r="AG148" s="304" t="s">
        <v>1615</v>
      </c>
      <c r="AH148" s="304" t="s">
        <v>2495</v>
      </c>
      <c r="AI148" s="323" t="s">
        <v>2496</v>
      </c>
      <c r="AJ148" s="304"/>
    </row>
    <row r="149" spans="1:36">
      <c r="A149" s="308" t="s">
        <v>151</v>
      </c>
      <c r="B149" s="292">
        <f t="shared" si="261"/>
        <v>538.98320699999999</v>
      </c>
      <c r="C149" s="293">
        <f>SUM((J149/1000000)/E149)</f>
        <v>2.9134227405405406</v>
      </c>
      <c r="D149" s="294">
        <f t="shared" si="0"/>
        <v>2.9134227405405406</v>
      </c>
      <c r="E149" s="295">
        <v>185</v>
      </c>
      <c r="F149" s="295">
        <f t="shared" si="262"/>
        <v>237.283207</v>
      </c>
      <c r="G149" s="297">
        <f t="shared" si="1"/>
        <v>0.44024230053609076</v>
      </c>
      <c r="H149" s="296">
        <f t="shared" si="2"/>
        <v>301.7</v>
      </c>
      <c r="I149" s="298">
        <f t="shared" ref="I149:I154" si="267">(AE149/J149)</f>
        <v>0.5597576994639093</v>
      </c>
      <c r="J149" s="292">
        <v>538983207</v>
      </c>
      <c r="K149" s="317">
        <v>2012</v>
      </c>
      <c r="L149" s="300" t="s">
        <v>18</v>
      </c>
      <c r="M149" s="301"/>
      <c r="N149" s="301"/>
      <c r="O149" s="301"/>
      <c r="P149" s="301">
        <v>78</v>
      </c>
      <c r="Q149" s="299">
        <v>69</v>
      </c>
      <c r="R149" s="321">
        <f t="shared" ref="R149:R150" si="268">AVERAGE(P149:Q149)</f>
        <v>73.5</v>
      </c>
      <c r="S149" s="299">
        <v>76</v>
      </c>
      <c r="T149" s="299">
        <v>72</v>
      </c>
      <c r="U149" s="312">
        <f t="shared" si="5"/>
        <v>4</v>
      </c>
      <c r="V149" s="312">
        <f t="shared" ref="V149:V150" si="269">AVERAGE(S149:T149)</f>
        <v>74</v>
      </c>
      <c r="W149" s="312">
        <f t="shared" si="7"/>
        <v>-0.5</v>
      </c>
      <c r="X149" s="304" t="s">
        <v>1601</v>
      </c>
      <c r="Y149" s="304" t="s">
        <v>1782</v>
      </c>
      <c r="Z149" s="318" t="s">
        <v>1547</v>
      </c>
      <c r="AA149" s="294">
        <f t="shared" si="266"/>
        <v>66.323594</v>
      </c>
      <c r="AB149" s="292">
        <v>66323594</v>
      </c>
      <c r="AC149" s="292">
        <v>237283207</v>
      </c>
      <c r="AD149" s="295">
        <f t="shared" si="263"/>
        <v>301.7</v>
      </c>
      <c r="AE149" s="315">
        <v>301700000</v>
      </c>
      <c r="AF149" s="306">
        <f t="shared" ref="AF149:AF154" si="270">SUM(AA149/E149)</f>
        <v>0.35850591351351352</v>
      </c>
      <c r="AG149" s="304" t="s">
        <v>1615</v>
      </c>
      <c r="AH149" s="318" t="s">
        <v>1846</v>
      </c>
      <c r="AI149" s="323" t="s">
        <v>2966</v>
      </c>
      <c r="AJ149" s="302"/>
    </row>
    <row r="150" spans="1:36">
      <c r="A150" s="314" t="s">
        <v>1324</v>
      </c>
      <c r="B150" s="315">
        <f t="shared" si="261"/>
        <v>540.00787600000001</v>
      </c>
      <c r="C150" s="293">
        <f>SUM(B150/E150)</f>
        <v>2.8421467157894735</v>
      </c>
      <c r="D150" s="294">
        <f t="shared" si="0"/>
        <v>2.8421467157894735</v>
      </c>
      <c r="E150" s="295">
        <v>190</v>
      </c>
      <c r="F150" s="295">
        <f t="shared" si="262"/>
        <v>202.359711</v>
      </c>
      <c r="G150" s="297">
        <f t="shared" si="1"/>
        <v>0.37473473997997764</v>
      </c>
      <c r="H150" s="296">
        <f t="shared" si="2"/>
        <v>337.64816500000001</v>
      </c>
      <c r="I150" s="298">
        <f t="shared" si="267"/>
        <v>0.62526526002002236</v>
      </c>
      <c r="J150" s="315">
        <v>540007876</v>
      </c>
      <c r="K150" s="302">
        <v>2013</v>
      </c>
      <c r="L150" s="300" t="s">
        <v>18</v>
      </c>
      <c r="M150" s="316"/>
      <c r="N150" s="316"/>
      <c r="O150" s="316"/>
      <c r="P150" s="316">
        <v>68</v>
      </c>
      <c r="Q150" s="302">
        <v>63</v>
      </c>
      <c r="R150" s="327">
        <f t="shared" si="268"/>
        <v>65.5</v>
      </c>
      <c r="S150" s="302">
        <v>72</v>
      </c>
      <c r="T150" s="302">
        <v>68</v>
      </c>
      <c r="U150" s="328">
        <f t="shared" si="5"/>
        <v>4</v>
      </c>
      <c r="V150" s="328">
        <f t="shared" si="269"/>
        <v>70</v>
      </c>
      <c r="W150" s="328">
        <f t="shared" si="7"/>
        <v>-4.5</v>
      </c>
      <c r="X150" s="313" t="s">
        <v>1544</v>
      </c>
      <c r="Y150" s="313" t="s">
        <v>2997</v>
      </c>
      <c r="Z150" s="313" t="s">
        <v>1541</v>
      </c>
      <c r="AA150" s="295">
        <f t="shared" si="266"/>
        <v>66.411833999999999</v>
      </c>
      <c r="AB150" s="315">
        <v>66411834</v>
      </c>
      <c r="AC150" s="315">
        <v>202359711</v>
      </c>
      <c r="AD150" s="295">
        <f t="shared" si="263"/>
        <v>337.64816500000001</v>
      </c>
      <c r="AE150" s="315">
        <v>337648165</v>
      </c>
      <c r="AF150" s="306">
        <f t="shared" si="270"/>
        <v>0.34953596842105261</v>
      </c>
      <c r="AG150" s="304"/>
      <c r="AH150" s="304"/>
      <c r="AI150" s="323" t="s">
        <v>2998</v>
      </c>
      <c r="AJ150" s="302"/>
    </row>
    <row r="151" spans="1:36">
      <c r="A151" s="357" t="s">
        <v>1451</v>
      </c>
      <c r="B151" s="373">
        <f t="shared" si="261"/>
        <v>540.67968099999996</v>
      </c>
      <c r="C151" s="335">
        <f t="shared" ref="C151:C152" si="271">SUM(J151/(E151*1000000))</f>
        <v>3.0375262977528088</v>
      </c>
      <c r="D151" s="294">
        <f t="shared" si="0"/>
        <v>3.0375262977528088</v>
      </c>
      <c r="E151" s="295">
        <v>178</v>
      </c>
      <c r="F151" s="295">
        <f t="shared" si="262"/>
        <v>194.713111</v>
      </c>
      <c r="G151" s="297">
        <f t="shared" si="1"/>
        <v>0.36012655522743792</v>
      </c>
      <c r="H151" s="296">
        <f t="shared" si="2"/>
        <v>345.96656999999999</v>
      </c>
      <c r="I151" s="362">
        <f t="shared" si="267"/>
        <v>0.63987344477256214</v>
      </c>
      <c r="J151" s="305">
        <v>540679681</v>
      </c>
      <c r="K151" s="299">
        <v>2018</v>
      </c>
      <c r="L151" s="300" t="s">
        <v>18</v>
      </c>
      <c r="M151" s="345"/>
      <c r="N151" s="345"/>
      <c r="O151" s="345"/>
      <c r="P151" s="345">
        <v>97</v>
      </c>
      <c r="Q151" s="299">
        <v>86</v>
      </c>
      <c r="R151" s="305">
        <f>(P151+Q151)/2</f>
        <v>91.5</v>
      </c>
      <c r="S151" s="299">
        <v>90</v>
      </c>
      <c r="T151" s="305">
        <v>84</v>
      </c>
      <c r="U151" s="309">
        <f t="shared" si="5"/>
        <v>6</v>
      </c>
      <c r="V151" s="317">
        <f>(S151+T151)/2</f>
        <v>87</v>
      </c>
      <c r="W151" s="309">
        <f t="shared" si="7"/>
        <v>4.5</v>
      </c>
      <c r="X151" s="348" t="s">
        <v>1544</v>
      </c>
      <c r="Y151" s="348" t="s">
        <v>1544</v>
      </c>
      <c r="Z151" s="319" t="s">
        <v>1557</v>
      </c>
      <c r="AA151" s="295">
        <f t="shared" si="266"/>
        <v>61.236533999999999</v>
      </c>
      <c r="AB151" s="305">
        <v>61236534</v>
      </c>
      <c r="AC151" s="305">
        <v>194713111</v>
      </c>
      <c r="AD151" s="295">
        <f t="shared" si="263"/>
        <v>345.96656999999999</v>
      </c>
      <c r="AE151" s="315">
        <f>J151-AC151</f>
        <v>345966570</v>
      </c>
      <c r="AF151" s="362">
        <f t="shared" si="270"/>
        <v>0.34402547191011235</v>
      </c>
      <c r="AG151" s="304"/>
      <c r="AH151" s="304"/>
      <c r="AI151" s="307" t="s">
        <v>2919</v>
      </c>
      <c r="AJ151" s="304"/>
    </row>
    <row r="152" spans="1:36">
      <c r="A152" s="333" t="s">
        <v>63</v>
      </c>
      <c r="B152" s="305">
        <f t="shared" si="261"/>
        <v>541.69527600000004</v>
      </c>
      <c r="C152" s="335">
        <f t="shared" si="271"/>
        <v>9.1812758644067802</v>
      </c>
      <c r="D152" s="294">
        <f t="shared" si="0"/>
        <v>9.1812758644067802</v>
      </c>
      <c r="E152" s="296">
        <v>59</v>
      </c>
      <c r="F152" s="296">
        <f t="shared" si="262"/>
        <v>348.295276</v>
      </c>
      <c r="G152" s="297">
        <f t="shared" si="1"/>
        <v>0.64297270334696432</v>
      </c>
      <c r="H152" s="296">
        <f t="shared" si="2"/>
        <v>193.4</v>
      </c>
      <c r="I152" s="298">
        <f t="shared" si="267"/>
        <v>0.35702729665303562</v>
      </c>
      <c r="J152" s="309">
        <v>541695276</v>
      </c>
      <c r="K152" s="317">
        <v>2014</v>
      </c>
      <c r="L152" s="300" t="s">
        <v>18</v>
      </c>
      <c r="M152" s="334"/>
      <c r="N152" s="334"/>
      <c r="O152" s="334"/>
      <c r="P152" s="334">
        <v>73</v>
      </c>
      <c r="Q152" s="317">
        <v>72</v>
      </c>
      <c r="R152" s="336">
        <f>AVERAGE(P152:Q152)</f>
        <v>72.5</v>
      </c>
      <c r="S152" s="317">
        <v>86</v>
      </c>
      <c r="T152" s="317">
        <v>66</v>
      </c>
      <c r="U152" s="337">
        <f t="shared" si="5"/>
        <v>20</v>
      </c>
      <c r="V152" s="337">
        <f>AVERAGE(S152:T152)</f>
        <v>76</v>
      </c>
      <c r="W152" s="337">
        <f t="shared" si="7"/>
        <v>-3.5</v>
      </c>
      <c r="X152" s="319" t="s">
        <v>1609</v>
      </c>
      <c r="Y152" s="319" t="s">
        <v>1808</v>
      </c>
      <c r="Z152" s="318" t="s">
        <v>1661</v>
      </c>
      <c r="AA152" s="296">
        <f t="shared" si="266"/>
        <v>89.269065999999995</v>
      </c>
      <c r="AB152" s="309">
        <v>89269066</v>
      </c>
      <c r="AC152" s="309">
        <v>348295276</v>
      </c>
      <c r="AD152" s="295">
        <f t="shared" si="263"/>
        <v>193.4</v>
      </c>
      <c r="AE152" s="305">
        <v>193400000</v>
      </c>
      <c r="AF152" s="306">
        <f t="shared" si="270"/>
        <v>1.5130350169491524</v>
      </c>
      <c r="AG152" s="304" t="s">
        <v>1615</v>
      </c>
      <c r="AH152" s="318"/>
      <c r="AI152" s="323" t="s">
        <v>1809</v>
      </c>
      <c r="AJ152" s="302"/>
    </row>
    <row r="153" spans="1:36">
      <c r="A153" s="338" t="s">
        <v>189</v>
      </c>
      <c r="B153" s="315">
        <f t="shared" si="261"/>
        <v>542.35135300000002</v>
      </c>
      <c r="C153" s="293">
        <f t="shared" ref="C153:C155" si="272">SUM(B153/E153)</f>
        <v>5.7089616105263161</v>
      </c>
      <c r="D153" s="294">
        <f t="shared" si="0"/>
        <v>5.7089616105263161</v>
      </c>
      <c r="E153" s="296">
        <v>95</v>
      </c>
      <c r="F153" s="295">
        <f t="shared" si="262"/>
        <v>201.151353</v>
      </c>
      <c r="G153" s="297">
        <f t="shared" si="1"/>
        <v>0.3708875286976559</v>
      </c>
      <c r="H153" s="296">
        <f t="shared" si="2"/>
        <v>341.20000000000005</v>
      </c>
      <c r="I153" s="298">
        <f t="shared" si="267"/>
        <v>0.62911247130234416</v>
      </c>
      <c r="J153" s="315">
        <f>SUM(AC153+(AD153*1000000))</f>
        <v>542351353</v>
      </c>
      <c r="K153" s="302">
        <v>2015</v>
      </c>
      <c r="L153" s="300" t="s">
        <v>18</v>
      </c>
      <c r="M153" s="316"/>
      <c r="N153" s="316"/>
      <c r="O153" s="316"/>
      <c r="P153" s="316">
        <v>85</v>
      </c>
      <c r="Q153" s="302">
        <v>67</v>
      </c>
      <c r="R153" s="327">
        <f>(P153+Q153)/2</f>
        <v>76</v>
      </c>
      <c r="S153" s="302">
        <v>79</v>
      </c>
      <c r="T153" s="302">
        <v>76</v>
      </c>
      <c r="U153" s="305">
        <f t="shared" si="5"/>
        <v>3</v>
      </c>
      <c r="V153" s="302">
        <f>(S153+T153)/2</f>
        <v>77.5</v>
      </c>
      <c r="W153" s="347">
        <f t="shared" si="7"/>
        <v>-1.5</v>
      </c>
      <c r="X153" s="313" t="s">
        <v>1757</v>
      </c>
      <c r="Y153" s="313" t="s">
        <v>1757</v>
      </c>
      <c r="Z153" s="313" t="s">
        <v>1541</v>
      </c>
      <c r="AA153" s="295">
        <f t="shared" si="266"/>
        <v>67.877360999999993</v>
      </c>
      <c r="AB153" s="315">
        <v>67877361</v>
      </c>
      <c r="AC153" s="305">
        <v>201151353</v>
      </c>
      <c r="AD153" s="295">
        <f t="shared" si="263"/>
        <v>341.2</v>
      </c>
      <c r="AE153" s="305">
        <v>341200000</v>
      </c>
      <c r="AF153" s="306">
        <f t="shared" si="270"/>
        <v>0.71449853684210518</v>
      </c>
      <c r="AG153" s="304"/>
      <c r="AH153" s="304"/>
      <c r="AI153" s="323" t="s">
        <v>2133</v>
      </c>
      <c r="AJ153" s="302"/>
    </row>
    <row r="154" spans="1:36">
      <c r="A154" s="291" t="s">
        <v>212</v>
      </c>
      <c r="B154" s="292">
        <f>SUM(F154+AD154)</f>
        <v>543.11</v>
      </c>
      <c r="C154" s="293">
        <f t="shared" si="272"/>
        <v>7.8711594202898549</v>
      </c>
      <c r="D154" s="294">
        <f t="shared" si="0"/>
        <v>7.8711594202898549</v>
      </c>
      <c r="E154" s="295">
        <v>69</v>
      </c>
      <c r="F154" s="295">
        <v>251.51</v>
      </c>
      <c r="G154" s="297">
        <f t="shared" si="1"/>
        <v>0.46309219126880369</v>
      </c>
      <c r="H154" s="296">
        <f t="shared" si="2"/>
        <v>291.60000000000002</v>
      </c>
      <c r="I154" s="298">
        <f t="shared" si="267"/>
        <v>0.53690780873119626</v>
      </c>
      <c r="J154" s="292">
        <f>B154*1000000</f>
        <v>543110000</v>
      </c>
      <c r="K154" s="299">
        <v>2010</v>
      </c>
      <c r="L154" s="300" t="s">
        <v>18</v>
      </c>
      <c r="M154" s="301"/>
      <c r="N154" s="301"/>
      <c r="O154" s="301"/>
      <c r="P154" s="301">
        <v>81</v>
      </c>
      <c r="Q154" s="299">
        <v>72</v>
      </c>
      <c r="R154" s="321">
        <f>AVERAGE(P154:Q154)</f>
        <v>76.5</v>
      </c>
      <c r="S154" s="299">
        <v>81</v>
      </c>
      <c r="T154" s="299">
        <v>76</v>
      </c>
      <c r="U154" s="292">
        <f t="shared" si="5"/>
        <v>5</v>
      </c>
      <c r="V154" s="299">
        <f>AVERAGE(S154:T154)</f>
        <v>78.5</v>
      </c>
      <c r="W154" s="321">
        <f t="shared" si="7"/>
        <v>-2</v>
      </c>
      <c r="X154" s="304" t="s">
        <v>1601</v>
      </c>
      <c r="Y154" s="304" t="s">
        <v>1889</v>
      </c>
      <c r="Z154" s="304" t="s">
        <v>1547</v>
      </c>
      <c r="AA154" s="294">
        <v>56.4</v>
      </c>
      <c r="AB154" s="292">
        <f>AA154*1000000</f>
        <v>56400000</v>
      </c>
      <c r="AC154" s="292">
        <f>F154*1000000</f>
        <v>251510000</v>
      </c>
      <c r="AD154" s="295">
        <v>291.60000000000002</v>
      </c>
      <c r="AE154" s="305">
        <f>SUM(AD154*1000000)</f>
        <v>291600000</v>
      </c>
      <c r="AF154" s="306">
        <f t="shared" si="270"/>
        <v>0.81739130434782603</v>
      </c>
      <c r="AG154" s="304"/>
      <c r="AH154" s="304"/>
      <c r="AI154" s="323" t="s">
        <v>1890</v>
      </c>
      <c r="AJ154" s="302"/>
    </row>
    <row r="155" spans="1:36">
      <c r="A155" s="352" t="s">
        <v>1333</v>
      </c>
      <c r="B155" s="315">
        <f t="shared" ref="B155:B162" si="273">J155/1000000</f>
        <v>543.93410500000005</v>
      </c>
      <c r="C155" s="326">
        <f t="shared" si="272"/>
        <v>3.0558095786516857</v>
      </c>
      <c r="D155" s="294">
        <f t="shared" si="0"/>
        <v>3.0558095786516857</v>
      </c>
      <c r="E155" s="295">
        <v>178</v>
      </c>
      <c r="F155" s="296">
        <f t="shared" ref="F155:F157" si="274">AC155/1000000</f>
        <v>155.44248899999999</v>
      </c>
      <c r="G155" s="297">
        <f t="shared" si="1"/>
        <v>0.28577448549581203</v>
      </c>
      <c r="H155" s="296">
        <f t="shared" si="2"/>
        <v>388.49161600000002</v>
      </c>
      <c r="I155" s="298">
        <f>AE155/J155</f>
        <v>0.71422551450418792</v>
      </c>
      <c r="J155" s="315">
        <f>AE155+AC155</f>
        <v>543934105</v>
      </c>
      <c r="K155" s="311">
        <v>2016</v>
      </c>
      <c r="L155" s="300" t="s">
        <v>18</v>
      </c>
      <c r="M155" s="345"/>
      <c r="N155" s="345"/>
      <c r="O155" s="345"/>
      <c r="P155" s="345">
        <v>48</v>
      </c>
      <c r="Q155" s="311">
        <v>52</v>
      </c>
      <c r="R155" s="346">
        <f t="shared" ref="R155:R156" si="275">(P155+Q155)/2</f>
        <v>50</v>
      </c>
      <c r="S155" s="311">
        <v>68</v>
      </c>
      <c r="T155" s="311">
        <v>68</v>
      </c>
      <c r="U155" s="305">
        <f t="shared" si="5"/>
        <v>0</v>
      </c>
      <c r="V155" s="311">
        <f t="shared" ref="V155:V156" si="276">(S155+T155)/2</f>
        <v>68</v>
      </c>
      <c r="W155" s="347">
        <f t="shared" si="7"/>
        <v>-18</v>
      </c>
      <c r="X155" s="348" t="s">
        <v>1544</v>
      </c>
      <c r="Y155" s="348" t="s">
        <v>1544</v>
      </c>
      <c r="Z155" s="319" t="s">
        <v>1557</v>
      </c>
      <c r="AA155" s="295">
        <f t="shared" ref="AA155:AA157" si="277">AB155/1000000</f>
        <v>65.769561999999993</v>
      </c>
      <c r="AB155" s="305">
        <v>65769562</v>
      </c>
      <c r="AC155" s="305">
        <v>155442489</v>
      </c>
      <c r="AD155" s="295">
        <f t="shared" ref="AD155:AD157" si="278">AE155/1000000</f>
        <v>388.49161600000002</v>
      </c>
      <c r="AE155" s="315">
        <v>388491616</v>
      </c>
      <c r="AF155" s="298">
        <f>AB155/(E155*1000000)</f>
        <v>0.3694919213483146</v>
      </c>
      <c r="AG155" s="304"/>
      <c r="AH155" s="304"/>
      <c r="AI155" s="307" t="s">
        <v>2909</v>
      </c>
      <c r="AJ155" s="304"/>
    </row>
    <row r="156" spans="1:36">
      <c r="A156" s="372" t="s">
        <v>69</v>
      </c>
      <c r="B156" s="373">
        <f t="shared" si="273"/>
        <v>544.93256699999995</v>
      </c>
      <c r="C156" s="335">
        <f>SUM(J156/(E156*1000000))</f>
        <v>2.7945259846153845</v>
      </c>
      <c r="D156" s="294">
        <f t="shared" si="0"/>
        <v>2.7945259846153845</v>
      </c>
      <c r="E156" s="295">
        <v>195</v>
      </c>
      <c r="F156" s="295">
        <f t="shared" si="274"/>
        <v>211.63091600000001</v>
      </c>
      <c r="G156" s="297">
        <f t="shared" si="1"/>
        <v>0.38836165943445994</v>
      </c>
      <c r="H156" s="296">
        <f t="shared" si="2"/>
        <v>333.30165099999999</v>
      </c>
      <c r="I156" s="362">
        <f t="shared" ref="I156:I196" si="279">(AE156/J156)</f>
        <v>0.61163834056554012</v>
      </c>
      <c r="J156" s="305">
        <v>544932567</v>
      </c>
      <c r="K156" s="299">
        <v>2018</v>
      </c>
      <c r="L156" s="300" t="s">
        <v>18</v>
      </c>
      <c r="M156" s="345"/>
      <c r="N156" s="345"/>
      <c r="O156" s="345"/>
      <c r="P156" s="345">
        <v>88</v>
      </c>
      <c r="Q156" s="299">
        <v>70</v>
      </c>
      <c r="R156" s="305">
        <f t="shared" si="275"/>
        <v>79</v>
      </c>
      <c r="S156" s="299">
        <v>80</v>
      </c>
      <c r="T156" s="305">
        <v>74</v>
      </c>
      <c r="U156" s="309">
        <f t="shared" si="5"/>
        <v>6</v>
      </c>
      <c r="V156" s="317">
        <f t="shared" si="276"/>
        <v>77</v>
      </c>
      <c r="W156" s="309">
        <f t="shared" si="7"/>
        <v>2</v>
      </c>
      <c r="X156" s="348" t="s">
        <v>1544</v>
      </c>
      <c r="Y156" s="348" t="s">
        <v>1544</v>
      </c>
      <c r="Z156" s="319" t="s">
        <v>1557</v>
      </c>
      <c r="AA156" s="295">
        <f t="shared" si="277"/>
        <v>75.812205000000006</v>
      </c>
      <c r="AB156" s="305">
        <v>75812205</v>
      </c>
      <c r="AC156" s="305">
        <v>211630916</v>
      </c>
      <c r="AD156" s="295">
        <f t="shared" si="278"/>
        <v>333.30165099999999</v>
      </c>
      <c r="AE156" s="315">
        <f>J156-AC156</f>
        <v>333301651</v>
      </c>
      <c r="AF156" s="362">
        <f t="shared" ref="AF156:AF196" si="280">SUM(AA156/E156)</f>
        <v>0.38878053846153848</v>
      </c>
      <c r="AG156" s="304"/>
      <c r="AH156" s="304"/>
      <c r="AI156" s="307" t="s">
        <v>3022</v>
      </c>
      <c r="AJ156" s="304"/>
    </row>
    <row r="157" spans="1:36">
      <c r="A157" s="291" t="s">
        <v>928</v>
      </c>
      <c r="B157" s="292">
        <f t="shared" si="273"/>
        <v>549.36831500000005</v>
      </c>
      <c r="C157" s="293">
        <f>SUM((J157/1000000)/E157)</f>
        <v>10.987366300000001</v>
      </c>
      <c r="D157" s="294">
        <f t="shared" si="0"/>
        <v>10.987366300000001</v>
      </c>
      <c r="E157" s="295">
        <v>50</v>
      </c>
      <c r="F157" s="295">
        <f t="shared" si="274"/>
        <v>218.81548699999999</v>
      </c>
      <c r="G157" s="297">
        <f t="shared" si="1"/>
        <v>0.39830379915521696</v>
      </c>
      <c r="H157" s="296">
        <f t="shared" si="2"/>
        <v>330.55282799999998</v>
      </c>
      <c r="I157" s="298">
        <f t="shared" si="279"/>
        <v>0.60169620084478292</v>
      </c>
      <c r="J157" s="292">
        <v>549368315</v>
      </c>
      <c r="K157" s="317">
        <v>2012</v>
      </c>
      <c r="L157" s="300" t="s">
        <v>18</v>
      </c>
      <c r="M157" s="301"/>
      <c r="N157" s="301"/>
      <c r="O157" s="301"/>
      <c r="P157" s="301">
        <v>68</v>
      </c>
      <c r="Q157" s="299">
        <v>62</v>
      </c>
      <c r="R157" s="321">
        <f t="shared" ref="R157:R158" si="281">AVERAGE(P157:Q157)</f>
        <v>65</v>
      </c>
      <c r="S157" s="299">
        <v>74</v>
      </c>
      <c r="T157" s="299">
        <v>70</v>
      </c>
      <c r="U157" s="312">
        <f t="shared" si="5"/>
        <v>4</v>
      </c>
      <c r="V157" s="312">
        <f t="shared" ref="V157:V158" si="282">AVERAGE(S157:T157)</f>
        <v>72</v>
      </c>
      <c r="W157" s="312">
        <f t="shared" si="7"/>
        <v>-7</v>
      </c>
      <c r="X157" s="304" t="s">
        <v>1550</v>
      </c>
      <c r="Y157" s="304" t="s">
        <v>1748</v>
      </c>
      <c r="Z157" s="318" t="s">
        <v>1547</v>
      </c>
      <c r="AA157" s="294">
        <f t="shared" si="277"/>
        <v>54.415205</v>
      </c>
      <c r="AB157" s="292">
        <v>54415205</v>
      </c>
      <c r="AC157" s="292">
        <v>218815487</v>
      </c>
      <c r="AD157" s="295">
        <f t="shared" si="278"/>
        <v>330.55282799999998</v>
      </c>
      <c r="AE157" s="315">
        <v>330552828</v>
      </c>
      <c r="AF157" s="306">
        <f t="shared" si="280"/>
        <v>1.0883041</v>
      </c>
      <c r="AG157" s="304"/>
      <c r="AH157" s="304"/>
      <c r="AI157" s="323" t="s">
        <v>1749</v>
      </c>
      <c r="AJ157" s="302"/>
    </row>
    <row r="158" spans="1:36">
      <c r="A158" s="291" t="s">
        <v>2347</v>
      </c>
      <c r="B158" s="305">
        <f t="shared" si="273"/>
        <v>550.20000000000005</v>
      </c>
      <c r="C158" s="293">
        <f>SUM(B158/E158)</f>
        <v>4.4016000000000002</v>
      </c>
      <c r="D158" s="294">
        <f t="shared" si="0"/>
        <v>4.4016000000000002</v>
      </c>
      <c r="E158" s="295">
        <v>125</v>
      </c>
      <c r="F158" s="295">
        <v>381.01</v>
      </c>
      <c r="G158" s="297">
        <f t="shared" si="1"/>
        <v>0.69249363867684466</v>
      </c>
      <c r="H158" s="296">
        <f t="shared" si="2"/>
        <v>960.5</v>
      </c>
      <c r="I158" s="298">
        <f t="shared" si="279"/>
        <v>1.7457288258814976</v>
      </c>
      <c r="J158" s="315">
        <f>SUM(AB158:AC158)</f>
        <v>550200000</v>
      </c>
      <c r="K158" s="299">
        <v>2011</v>
      </c>
      <c r="L158" s="300" t="s">
        <v>18</v>
      </c>
      <c r="M158" s="316"/>
      <c r="N158" s="316"/>
      <c r="O158" s="316"/>
      <c r="P158" s="316">
        <v>96</v>
      </c>
      <c r="Q158" s="302">
        <v>87</v>
      </c>
      <c r="R158" s="321">
        <f t="shared" si="281"/>
        <v>91.5</v>
      </c>
      <c r="S158" s="302">
        <v>92</v>
      </c>
      <c r="T158" s="299">
        <v>80</v>
      </c>
      <c r="U158" s="292">
        <f t="shared" si="5"/>
        <v>12</v>
      </c>
      <c r="V158" s="299">
        <f t="shared" si="282"/>
        <v>86</v>
      </c>
      <c r="W158" s="321">
        <f t="shared" si="7"/>
        <v>5.5</v>
      </c>
      <c r="X158" s="304" t="s">
        <v>1701</v>
      </c>
      <c r="Y158" s="304" t="s">
        <v>2348</v>
      </c>
      <c r="Z158" s="304" t="s">
        <v>1557</v>
      </c>
      <c r="AA158" s="295">
        <v>169.19</v>
      </c>
      <c r="AB158" s="292">
        <f>AA158*1000000</f>
        <v>169190000</v>
      </c>
      <c r="AC158" s="292">
        <f>F158*1000000</f>
        <v>381010000</v>
      </c>
      <c r="AD158" s="295">
        <v>960.5</v>
      </c>
      <c r="AE158" s="305">
        <f>SUM(AD158*1000000)</f>
        <v>960500000</v>
      </c>
      <c r="AF158" s="306">
        <f t="shared" si="280"/>
        <v>1.3535200000000001</v>
      </c>
      <c r="AG158" s="304"/>
      <c r="AH158" s="304"/>
      <c r="AI158" s="323" t="s">
        <v>2349</v>
      </c>
      <c r="AJ158" s="302"/>
    </row>
    <row r="159" spans="1:36">
      <c r="A159" s="352" t="s">
        <v>498</v>
      </c>
      <c r="B159" s="305">
        <f t="shared" si="273"/>
        <v>566.65281200000004</v>
      </c>
      <c r="C159" s="335">
        <f>SUM(J159/(E159*1000000))</f>
        <v>3.0629881729729731</v>
      </c>
      <c r="D159" s="294">
        <f t="shared" si="0"/>
        <v>3.0629881729729731</v>
      </c>
      <c r="E159" s="296">
        <v>185</v>
      </c>
      <c r="F159" s="331">
        <f t="shared" ref="F159:F162" si="283">AC159/1000000</f>
        <v>168.05281199999999</v>
      </c>
      <c r="G159" s="297">
        <f t="shared" si="1"/>
        <v>0.29657103686975084</v>
      </c>
      <c r="H159" s="296">
        <f t="shared" si="2"/>
        <v>398.6</v>
      </c>
      <c r="I159" s="362">
        <f t="shared" si="279"/>
        <v>0.70342896313024916</v>
      </c>
      <c r="J159" s="305">
        <v>566652812</v>
      </c>
      <c r="K159" s="311">
        <v>2017</v>
      </c>
      <c r="L159" s="300" t="s">
        <v>18</v>
      </c>
      <c r="M159" s="345"/>
      <c r="N159" s="345"/>
      <c r="O159" s="345"/>
      <c r="P159" s="345">
        <v>76</v>
      </c>
      <c r="Q159" s="311">
        <v>62</v>
      </c>
      <c r="R159" s="305">
        <f t="shared" ref="R159:R161" si="284">(P159+Q159)/2</f>
        <v>69</v>
      </c>
      <c r="S159" s="311">
        <v>70</v>
      </c>
      <c r="T159" s="311">
        <v>67</v>
      </c>
      <c r="U159" s="317">
        <f t="shared" si="5"/>
        <v>3</v>
      </c>
      <c r="V159" s="317">
        <f t="shared" ref="V159:V161" si="285">(S159+T159)/2</f>
        <v>68.5</v>
      </c>
      <c r="W159" s="309">
        <f t="shared" si="7"/>
        <v>0.5</v>
      </c>
      <c r="X159" s="318" t="s">
        <v>1609</v>
      </c>
      <c r="Y159" s="318" t="s">
        <v>2061</v>
      </c>
      <c r="Z159" s="304" t="s">
        <v>1574</v>
      </c>
      <c r="AA159" s="331">
        <f t="shared" ref="AA159:AA161" si="286">AB159/1000000</f>
        <v>61.025472000000001</v>
      </c>
      <c r="AB159" s="305">
        <v>61025472</v>
      </c>
      <c r="AC159" s="305">
        <v>168052812</v>
      </c>
      <c r="AD159" s="331">
        <f t="shared" ref="AD159:AD162" si="287">AE159/1000000</f>
        <v>398.6</v>
      </c>
      <c r="AE159" s="309">
        <f>J159-AC159</f>
        <v>398600000</v>
      </c>
      <c r="AF159" s="362">
        <f t="shared" si="280"/>
        <v>0.32986741621621624</v>
      </c>
      <c r="AG159" s="318"/>
      <c r="AH159" s="318"/>
      <c r="AI159" s="364" t="s">
        <v>2899</v>
      </c>
      <c r="AJ159" s="318"/>
    </row>
    <row r="160" spans="1:36">
      <c r="A160" s="338" t="s">
        <v>277</v>
      </c>
      <c r="B160" s="315">
        <f t="shared" si="273"/>
        <v>569.65146700000003</v>
      </c>
      <c r="C160" s="293">
        <f>SUM(B160/E160)</f>
        <v>14.241286675000001</v>
      </c>
      <c r="D160" s="294">
        <f t="shared" si="0"/>
        <v>14.241286675000001</v>
      </c>
      <c r="E160" s="295">
        <v>40</v>
      </c>
      <c r="F160" s="295">
        <f t="shared" si="283"/>
        <v>166.16722999999999</v>
      </c>
      <c r="G160" s="297">
        <f t="shared" si="1"/>
        <v>0.29169981932127631</v>
      </c>
      <c r="H160" s="296">
        <f t="shared" si="2"/>
        <v>403.48423700000001</v>
      </c>
      <c r="I160" s="298">
        <f t="shared" si="279"/>
        <v>0.70830018067872369</v>
      </c>
      <c r="J160" s="315">
        <f>SUM(AC160+AD160*1000000)</f>
        <v>569651467</v>
      </c>
      <c r="K160" s="302">
        <v>2015</v>
      </c>
      <c r="L160" s="300" t="s">
        <v>18</v>
      </c>
      <c r="M160" s="316"/>
      <c r="N160" s="316"/>
      <c r="O160" s="316"/>
      <c r="P160" s="316">
        <v>24</v>
      </c>
      <c r="Q160" s="302">
        <v>46</v>
      </c>
      <c r="R160" s="327">
        <f t="shared" si="284"/>
        <v>35</v>
      </c>
      <c r="S160" s="302">
        <v>42</v>
      </c>
      <c r="T160" s="302">
        <v>31</v>
      </c>
      <c r="U160" s="305">
        <f t="shared" si="5"/>
        <v>11</v>
      </c>
      <c r="V160" s="302">
        <f t="shared" si="285"/>
        <v>36.5</v>
      </c>
      <c r="W160" s="347">
        <f t="shared" si="7"/>
        <v>-1.5</v>
      </c>
      <c r="X160" s="313" t="s">
        <v>1612</v>
      </c>
      <c r="Y160" s="313" t="s">
        <v>1612</v>
      </c>
      <c r="Z160" s="313" t="s">
        <v>1541</v>
      </c>
      <c r="AA160" s="295">
        <f t="shared" si="286"/>
        <v>85.171449999999993</v>
      </c>
      <c r="AB160" s="315">
        <v>85171450</v>
      </c>
      <c r="AC160" s="305">
        <v>166167230</v>
      </c>
      <c r="AD160" s="295">
        <f t="shared" si="287"/>
        <v>403.48423700000001</v>
      </c>
      <c r="AE160" s="305">
        <v>403484237</v>
      </c>
      <c r="AF160" s="306">
        <f t="shared" si="280"/>
        <v>2.1292862499999998</v>
      </c>
      <c r="AG160" s="304"/>
      <c r="AH160" s="304"/>
      <c r="AI160" s="323" t="s">
        <v>1699</v>
      </c>
      <c r="AJ160" s="302"/>
    </row>
    <row r="161" spans="1:36">
      <c r="A161" s="372" t="s">
        <v>766</v>
      </c>
      <c r="B161" s="373">
        <f t="shared" si="273"/>
        <v>582.01845500000002</v>
      </c>
      <c r="C161" s="335">
        <f>SUM(J161/(E161*1000000))</f>
        <v>3.325819742857143</v>
      </c>
      <c r="D161" s="294">
        <f t="shared" si="0"/>
        <v>3.325819742857143</v>
      </c>
      <c r="E161" s="295">
        <v>175</v>
      </c>
      <c r="F161" s="295">
        <f t="shared" si="283"/>
        <v>137.01845499999999</v>
      </c>
      <c r="G161" s="297">
        <f t="shared" si="1"/>
        <v>0.23541943356418138</v>
      </c>
      <c r="H161" s="296">
        <f t="shared" si="2"/>
        <v>445</v>
      </c>
      <c r="I161" s="362">
        <f t="shared" si="279"/>
        <v>0.76458056643581862</v>
      </c>
      <c r="J161" s="305">
        <v>582018455</v>
      </c>
      <c r="K161" s="299">
        <v>2018</v>
      </c>
      <c r="L161" s="300" t="s">
        <v>18</v>
      </c>
      <c r="M161" s="345"/>
      <c r="N161" s="345"/>
      <c r="O161" s="345"/>
      <c r="P161" s="345">
        <v>72</v>
      </c>
      <c r="Q161" s="299">
        <v>64</v>
      </c>
      <c r="R161" s="305">
        <f t="shared" si="284"/>
        <v>68</v>
      </c>
      <c r="S161" s="299">
        <v>78</v>
      </c>
      <c r="T161" s="305">
        <v>74</v>
      </c>
      <c r="U161" s="309">
        <f t="shared" si="5"/>
        <v>4</v>
      </c>
      <c r="V161" s="317">
        <f t="shared" si="285"/>
        <v>76</v>
      </c>
      <c r="W161" s="309">
        <f t="shared" si="7"/>
        <v>-8</v>
      </c>
      <c r="X161" s="348" t="s">
        <v>1608</v>
      </c>
      <c r="Y161" s="348" t="s">
        <v>1608</v>
      </c>
      <c r="Z161" s="319" t="s">
        <v>1541</v>
      </c>
      <c r="AA161" s="295">
        <f t="shared" si="286"/>
        <v>41.764049999999997</v>
      </c>
      <c r="AB161" s="305">
        <v>41764050</v>
      </c>
      <c r="AC161" s="305">
        <v>137018455</v>
      </c>
      <c r="AD161" s="295">
        <f t="shared" si="287"/>
        <v>445</v>
      </c>
      <c r="AE161" s="315">
        <f>J161-AC161</f>
        <v>445000000</v>
      </c>
      <c r="AF161" s="362">
        <f t="shared" si="280"/>
        <v>0.23865171428571427</v>
      </c>
      <c r="AG161" s="304"/>
      <c r="AH161" s="304"/>
      <c r="AI161" s="307" t="s">
        <v>2753</v>
      </c>
      <c r="AJ161" s="304"/>
    </row>
    <row r="162" spans="1:36">
      <c r="A162" s="308" t="s">
        <v>381</v>
      </c>
      <c r="B162" s="292">
        <f t="shared" si="273"/>
        <v>584.15542500000004</v>
      </c>
      <c r="C162" s="293">
        <f t="shared" ref="C162:C167" si="288">SUM(B162/E162)</f>
        <v>3.8943695000000003</v>
      </c>
      <c r="D162" s="294">
        <f t="shared" si="0"/>
        <v>3.8943695000000003</v>
      </c>
      <c r="E162" s="295">
        <v>150</v>
      </c>
      <c r="F162" s="296">
        <f t="shared" si="283"/>
        <v>256.39301</v>
      </c>
      <c r="G162" s="297">
        <f t="shared" si="1"/>
        <v>0.43891231515995932</v>
      </c>
      <c r="H162" s="296">
        <f t="shared" si="2"/>
        <v>327.76241500000003</v>
      </c>
      <c r="I162" s="298">
        <f t="shared" si="279"/>
        <v>0.56108768484004068</v>
      </c>
      <c r="J162" s="292">
        <v>584155425</v>
      </c>
      <c r="K162" s="299">
        <v>2007</v>
      </c>
      <c r="L162" s="300" t="s">
        <v>16</v>
      </c>
      <c r="M162" s="301"/>
      <c r="N162" s="301"/>
      <c r="O162" s="301"/>
      <c r="P162" s="301">
        <v>69</v>
      </c>
      <c r="Q162" s="299">
        <v>65</v>
      </c>
      <c r="R162" s="321">
        <f t="shared" ref="R162:R167" si="289">AVERAGE(P162:Q162)</f>
        <v>67</v>
      </c>
      <c r="S162" s="299">
        <v>68</v>
      </c>
      <c r="T162" s="299">
        <v>71</v>
      </c>
      <c r="U162" s="292">
        <f t="shared" si="5"/>
        <v>-3</v>
      </c>
      <c r="V162" s="299">
        <f t="shared" ref="V162:V167" si="290">AVERAGE(S162:T162)</f>
        <v>69.5</v>
      </c>
      <c r="W162" s="321">
        <f t="shared" si="7"/>
        <v>-2.5</v>
      </c>
      <c r="X162" s="304" t="s">
        <v>1636</v>
      </c>
      <c r="Y162" s="304" t="s">
        <v>1739</v>
      </c>
      <c r="Z162" s="304" t="s">
        <v>1541</v>
      </c>
      <c r="AA162" s="294">
        <v>77.211320999999998</v>
      </c>
      <c r="AB162" s="305">
        <v>77211321</v>
      </c>
      <c r="AC162" s="292">
        <v>256393010</v>
      </c>
      <c r="AD162" s="296">
        <f t="shared" si="287"/>
        <v>327.76241499999998</v>
      </c>
      <c r="AE162" s="292">
        <v>327762415</v>
      </c>
      <c r="AF162" s="306">
        <f t="shared" si="280"/>
        <v>0.51474213999999996</v>
      </c>
      <c r="AG162" s="304"/>
      <c r="AH162" s="304"/>
      <c r="AI162" s="307" t="s">
        <v>2525</v>
      </c>
      <c r="AJ162" s="304"/>
    </row>
    <row r="163" spans="1:36">
      <c r="A163" s="308" t="s">
        <v>432</v>
      </c>
      <c r="B163" s="292">
        <v>585.52</v>
      </c>
      <c r="C163" s="293">
        <f t="shared" si="288"/>
        <v>3.1479569892473118</v>
      </c>
      <c r="D163" s="294">
        <f t="shared" si="0"/>
        <v>3.1479569892473118</v>
      </c>
      <c r="E163" s="295">
        <v>186</v>
      </c>
      <c r="F163" s="295">
        <v>318.76</v>
      </c>
      <c r="G163" s="297">
        <f t="shared" si="1"/>
        <v>0.54440497335701599</v>
      </c>
      <c r="H163" s="296">
        <f t="shared" si="2"/>
        <v>266.76</v>
      </c>
      <c r="I163" s="298">
        <f t="shared" si="279"/>
        <v>0.45559502664298401</v>
      </c>
      <c r="J163" s="292">
        <f t="shared" ref="J163:J164" si="291">B163*1000000</f>
        <v>585520000</v>
      </c>
      <c r="K163" s="299">
        <v>2008</v>
      </c>
      <c r="L163" s="300" t="s">
        <v>16</v>
      </c>
      <c r="M163" s="301"/>
      <c r="N163" s="301"/>
      <c r="O163" s="301"/>
      <c r="P163" s="301">
        <v>94</v>
      </c>
      <c r="Q163" s="299">
        <v>79</v>
      </c>
      <c r="R163" s="321">
        <f t="shared" si="289"/>
        <v>86.5</v>
      </c>
      <c r="S163" s="299">
        <v>91</v>
      </c>
      <c r="T163" s="299">
        <v>83</v>
      </c>
      <c r="U163" s="292">
        <f t="shared" si="5"/>
        <v>8</v>
      </c>
      <c r="V163" s="299">
        <f t="shared" si="290"/>
        <v>87</v>
      </c>
      <c r="W163" s="321">
        <f t="shared" si="7"/>
        <v>-0.5</v>
      </c>
      <c r="X163" s="304" t="s">
        <v>1609</v>
      </c>
      <c r="Y163" s="304" t="s">
        <v>2194</v>
      </c>
      <c r="Z163" s="304" t="s">
        <v>1541</v>
      </c>
      <c r="AA163" s="294">
        <v>98.62</v>
      </c>
      <c r="AB163" s="292">
        <f t="shared" ref="AB163:AB164" si="292">AA163*1000000</f>
        <v>98620000</v>
      </c>
      <c r="AC163" s="292">
        <f t="shared" ref="AC163:AC164" si="293">F163*1000000</f>
        <v>318760000</v>
      </c>
      <c r="AD163" s="295">
        <v>266.76</v>
      </c>
      <c r="AE163" s="305">
        <f t="shared" ref="AE163:AE164" si="294">SUM(AD163*1000000)</f>
        <v>266760000</v>
      </c>
      <c r="AF163" s="306">
        <f t="shared" si="280"/>
        <v>0.53021505376344091</v>
      </c>
      <c r="AG163" s="304"/>
      <c r="AH163" s="304"/>
      <c r="AI163" s="323" t="s">
        <v>2849</v>
      </c>
      <c r="AJ163" s="302"/>
    </row>
    <row r="164" spans="1:36">
      <c r="A164" s="308" t="s">
        <v>746</v>
      </c>
      <c r="B164" s="292">
        <v>586.09</v>
      </c>
      <c r="C164" s="293">
        <f t="shared" si="288"/>
        <v>2.5482173913043478</v>
      </c>
      <c r="D164" s="294">
        <f t="shared" si="0"/>
        <v>2.5482173913043478</v>
      </c>
      <c r="E164" s="295">
        <v>230</v>
      </c>
      <c r="F164" s="295">
        <v>168.37</v>
      </c>
      <c r="G164" s="297">
        <f t="shared" si="1"/>
        <v>0.28727669811803647</v>
      </c>
      <c r="H164" s="296">
        <f t="shared" si="2"/>
        <v>417.72</v>
      </c>
      <c r="I164" s="298">
        <f t="shared" si="279"/>
        <v>0.71272330188196353</v>
      </c>
      <c r="J164" s="292">
        <f t="shared" si="291"/>
        <v>586090000</v>
      </c>
      <c r="K164" s="299">
        <v>2008</v>
      </c>
      <c r="L164" s="300" t="s">
        <v>16</v>
      </c>
      <c r="M164" s="301"/>
      <c r="N164" s="301"/>
      <c r="O164" s="301"/>
      <c r="P164" s="301">
        <v>64</v>
      </c>
      <c r="Q164" s="299">
        <v>58</v>
      </c>
      <c r="R164" s="321">
        <f t="shared" si="289"/>
        <v>61</v>
      </c>
      <c r="S164" s="299">
        <v>62</v>
      </c>
      <c r="T164" s="299">
        <v>64</v>
      </c>
      <c r="U164" s="292">
        <f t="shared" si="5"/>
        <v>-2</v>
      </c>
      <c r="V164" s="299">
        <f t="shared" si="290"/>
        <v>63</v>
      </c>
      <c r="W164" s="321">
        <f t="shared" si="7"/>
        <v>-2</v>
      </c>
      <c r="X164" s="304" t="s">
        <v>1609</v>
      </c>
      <c r="Y164" s="304" t="s">
        <v>2118</v>
      </c>
      <c r="Z164" s="304" t="s">
        <v>1557</v>
      </c>
      <c r="AA164" s="294">
        <v>67.5</v>
      </c>
      <c r="AB164" s="292">
        <f t="shared" si="292"/>
        <v>67500000</v>
      </c>
      <c r="AC164" s="292">
        <f t="shared" si="293"/>
        <v>168370000</v>
      </c>
      <c r="AD164" s="295">
        <v>417.72</v>
      </c>
      <c r="AE164" s="305">
        <f t="shared" si="294"/>
        <v>417720000</v>
      </c>
      <c r="AF164" s="306">
        <f t="shared" si="280"/>
        <v>0.29347826086956524</v>
      </c>
      <c r="AG164" s="304"/>
      <c r="AH164" s="304"/>
      <c r="AI164" s="323" t="s">
        <v>3185</v>
      </c>
      <c r="AJ164" s="302"/>
    </row>
    <row r="165" spans="1:36">
      <c r="A165" s="325" t="s">
        <v>987</v>
      </c>
      <c r="B165" s="315">
        <f>J165/1000000</f>
        <v>587.20466799999997</v>
      </c>
      <c r="C165" s="293">
        <f t="shared" si="288"/>
        <v>4.3496642074074074</v>
      </c>
      <c r="D165" s="294">
        <f t="shared" si="0"/>
        <v>4.3496642074074074</v>
      </c>
      <c r="E165" s="295">
        <v>135</v>
      </c>
      <c r="F165" s="295">
        <f>AC165/1000000</f>
        <v>187.16842500000001</v>
      </c>
      <c r="G165" s="297">
        <f t="shared" si="1"/>
        <v>0.31874478388853683</v>
      </c>
      <c r="H165" s="296">
        <f t="shared" si="2"/>
        <v>400.03624300000001</v>
      </c>
      <c r="I165" s="298">
        <f t="shared" si="279"/>
        <v>0.68125521611146322</v>
      </c>
      <c r="J165" s="315">
        <v>587204668</v>
      </c>
      <c r="K165" s="302">
        <v>2013</v>
      </c>
      <c r="L165" s="300" t="s">
        <v>18</v>
      </c>
      <c r="M165" s="316"/>
      <c r="N165" s="316"/>
      <c r="O165" s="316"/>
      <c r="P165" s="316">
        <v>70</v>
      </c>
      <c r="Q165" s="302">
        <v>55</v>
      </c>
      <c r="R165" s="327">
        <f t="shared" si="289"/>
        <v>62.5</v>
      </c>
      <c r="S165" s="302">
        <v>78</v>
      </c>
      <c r="T165" s="302">
        <v>71</v>
      </c>
      <c r="U165" s="328">
        <f t="shared" si="5"/>
        <v>7</v>
      </c>
      <c r="V165" s="328">
        <f t="shared" si="290"/>
        <v>74.5</v>
      </c>
      <c r="W165" s="328">
        <f t="shared" si="7"/>
        <v>-12</v>
      </c>
      <c r="X165" s="313" t="s">
        <v>1608</v>
      </c>
      <c r="Y165" s="313" t="s">
        <v>2273</v>
      </c>
      <c r="Z165" s="313" t="s">
        <v>1547</v>
      </c>
      <c r="AA165" s="295">
        <f>AB165/1000000</f>
        <v>43.639735999999999</v>
      </c>
      <c r="AB165" s="315">
        <v>43639736</v>
      </c>
      <c r="AC165" s="315">
        <v>187168425</v>
      </c>
      <c r="AD165" s="295">
        <f>AE165/1000000</f>
        <v>400.03624300000001</v>
      </c>
      <c r="AE165" s="315">
        <v>400036243</v>
      </c>
      <c r="AF165" s="306">
        <f t="shared" si="280"/>
        <v>0.3232573037037037</v>
      </c>
      <c r="AG165" s="304"/>
      <c r="AH165" s="304"/>
      <c r="AI165" s="323" t="s">
        <v>2352</v>
      </c>
      <c r="AJ165" s="302"/>
    </row>
    <row r="166" spans="1:36">
      <c r="A166" s="308" t="s">
        <v>922</v>
      </c>
      <c r="B166" s="292">
        <f>SUM(F166+AD166)</f>
        <v>591.79</v>
      </c>
      <c r="C166" s="293">
        <f t="shared" si="288"/>
        <v>2.2761153846153843</v>
      </c>
      <c r="D166" s="294">
        <f t="shared" si="0"/>
        <v>2.2761153846153843</v>
      </c>
      <c r="E166" s="295">
        <v>260</v>
      </c>
      <c r="F166" s="295">
        <v>200.82</v>
      </c>
      <c r="G166" s="297">
        <f t="shared" si="1"/>
        <v>0.33934334814714678</v>
      </c>
      <c r="H166" s="296">
        <f t="shared" si="2"/>
        <v>390.96999999999997</v>
      </c>
      <c r="I166" s="298">
        <f t="shared" si="279"/>
        <v>0.66065665185285316</v>
      </c>
      <c r="J166" s="292">
        <f t="shared" ref="J166:J167" si="295">B166*1000000</f>
        <v>591790000</v>
      </c>
      <c r="K166" s="299">
        <v>2010</v>
      </c>
      <c r="L166" s="300" t="s">
        <v>18</v>
      </c>
      <c r="M166" s="301"/>
      <c r="N166" s="301"/>
      <c r="O166" s="301"/>
      <c r="P166" s="301">
        <v>89</v>
      </c>
      <c r="Q166" s="299">
        <v>71</v>
      </c>
      <c r="R166" s="321">
        <f t="shared" si="289"/>
        <v>80</v>
      </c>
      <c r="S166" s="299">
        <v>88</v>
      </c>
      <c r="T166" s="299">
        <v>82</v>
      </c>
      <c r="U166" s="292">
        <f t="shared" si="5"/>
        <v>6</v>
      </c>
      <c r="V166" s="299">
        <f t="shared" si="290"/>
        <v>85</v>
      </c>
      <c r="W166" s="321">
        <f t="shared" si="7"/>
        <v>-5</v>
      </c>
      <c r="X166" s="304" t="s">
        <v>1601</v>
      </c>
      <c r="Y166" s="304" t="s">
        <v>2113</v>
      </c>
      <c r="Z166" s="304" t="s">
        <v>1541</v>
      </c>
      <c r="AA166" s="294">
        <v>48.77</v>
      </c>
      <c r="AB166" s="292">
        <f t="shared" ref="AB166:AB167" si="296">AA166*1000000</f>
        <v>48770000</v>
      </c>
      <c r="AC166" s="292">
        <f t="shared" ref="AC166:AC167" si="297">F166*1000000</f>
        <v>200820000</v>
      </c>
      <c r="AD166" s="295">
        <v>390.97</v>
      </c>
      <c r="AE166" s="305">
        <f t="shared" ref="AE166:AE167" si="298">SUM(AD166*1000000)</f>
        <v>390970000</v>
      </c>
      <c r="AF166" s="306">
        <f t="shared" si="280"/>
        <v>0.18757692307692309</v>
      </c>
      <c r="AG166" s="304"/>
      <c r="AH166" s="304"/>
      <c r="AI166" s="323" t="s">
        <v>3370</v>
      </c>
      <c r="AJ166" s="302"/>
    </row>
    <row r="167" spans="1:36">
      <c r="A167" s="291" t="s">
        <v>552</v>
      </c>
      <c r="B167" s="292">
        <v>603.9</v>
      </c>
      <c r="C167" s="293">
        <f t="shared" si="288"/>
        <v>4.0259999999999998</v>
      </c>
      <c r="D167" s="294">
        <f t="shared" si="0"/>
        <v>4.0259999999999998</v>
      </c>
      <c r="E167" s="295">
        <v>150</v>
      </c>
      <c r="F167" s="295">
        <v>180.01</v>
      </c>
      <c r="G167" s="297">
        <f t="shared" si="1"/>
        <v>0.29807915217751285</v>
      </c>
      <c r="H167" s="296">
        <f t="shared" si="2"/>
        <v>423.89</v>
      </c>
      <c r="I167" s="298">
        <f t="shared" si="279"/>
        <v>0.7019208478224872</v>
      </c>
      <c r="J167" s="292">
        <f t="shared" si="295"/>
        <v>603900000</v>
      </c>
      <c r="K167" s="299">
        <v>2008</v>
      </c>
      <c r="L167" s="300" t="s">
        <v>16</v>
      </c>
      <c r="M167" s="301"/>
      <c r="N167" s="301"/>
      <c r="O167" s="301"/>
      <c r="P167" s="301">
        <v>64</v>
      </c>
      <c r="Q167" s="299">
        <v>61</v>
      </c>
      <c r="R167" s="321">
        <f t="shared" si="289"/>
        <v>62.5</v>
      </c>
      <c r="S167" s="299">
        <v>73</v>
      </c>
      <c r="T167" s="299">
        <v>70</v>
      </c>
      <c r="U167" s="292">
        <f t="shared" si="5"/>
        <v>3</v>
      </c>
      <c r="V167" s="299">
        <f t="shared" si="290"/>
        <v>71.5</v>
      </c>
      <c r="W167" s="321">
        <f t="shared" si="7"/>
        <v>-9</v>
      </c>
      <c r="X167" s="304" t="s">
        <v>1601</v>
      </c>
      <c r="Y167" s="304" t="s">
        <v>1782</v>
      </c>
      <c r="Z167" s="304" t="s">
        <v>1557</v>
      </c>
      <c r="AA167" s="294">
        <v>63.11</v>
      </c>
      <c r="AB167" s="292">
        <f t="shared" si="296"/>
        <v>63110000</v>
      </c>
      <c r="AC167" s="292">
        <f t="shared" si="297"/>
        <v>180010000</v>
      </c>
      <c r="AD167" s="295">
        <v>423.89</v>
      </c>
      <c r="AE167" s="305">
        <f t="shared" si="298"/>
        <v>423890000</v>
      </c>
      <c r="AF167" s="306">
        <f t="shared" si="280"/>
        <v>0.42073333333333335</v>
      </c>
      <c r="AG167" s="304"/>
      <c r="AH167" s="304"/>
      <c r="AI167" s="323" t="s">
        <v>2474</v>
      </c>
      <c r="AJ167" s="302"/>
    </row>
    <row r="168" spans="1:36">
      <c r="A168" s="352" t="s">
        <v>1255</v>
      </c>
      <c r="B168" s="305">
        <f t="shared" ref="B168:B169" si="299">J168/1000000</f>
        <v>605.42515700000001</v>
      </c>
      <c r="C168" s="335">
        <f>SUM(J168/(E168*1000000))</f>
        <v>2.7899776820276498</v>
      </c>
      <c r="D168" s="294">
        <f t="shared" si="0"/>
        <v>2.7899776820276498</v>
      </c>
      <c r="E168" s="296">
        <v>217</v>
      </c>
      <c r="F168" s="331">
        <f t="shared" ref="F168:F169" si="300">AC168/1000000</f>
        <v>130.16868299999999</v>
      </c>
      <c r="G168" s="297">
        <f t="shared" si="1"/>
        <v>0.21500375644284631</v>
      </c>
      <c r="H168" s="296">
        <f t="shared" si="2"/>
        <v>475.25647400000003</v>
      </c>
      <c r="I168" s="362">
        <f t="shared" si="279"/>
        <v>0.78499624355715369</v>
      </c>
      <c r="J168" s="305">
        <v>605425157</v>
      </c>
      <c r="K168" s="311">
        <v>2017</v>
      </c>
      <c r="L168" s="300" t="s">
        <v>18</v>
      </c>
      <c r="M168" s="345"/>
      <c r="N168" s="345"/>
      <c r="O168" s="345"/>
      <c r="P168" s="345">
        <v>15</v>
      </c>
      <c r="Q168" s="311">
        <v>28</v>
      </c>
      <c r="R168" s="305">
        <f>(P168+Q168)/2</f>
        <v>21.5</v>
      </c>
      <c r="S168" s="311">
        <v>45</v>
      </c>
      <c r="T168" s="311">
        <v>41</v>
      </c>
      <c r="U168" s="317">
        <f t="shared" si="5"/>
        <v>4</v>
      </c>
      <c r="V168" s="317">
        <f>(S168+T168)/2</f>
        <v>43</v>
      </c>
      <c r="W168" s="309">
        <f t="shared" si="7"/>
        <v>-21.5</v>
      </c>
      <c r="X168" s="304" t="s">
        <v>1636</v>
      </c>
      <c r="Y168" s="318" t="s">
        <v>1691</v>
      </c>
      <c r="Z168" s="363" t="s">
        <v>1900</v>
      </c>
      <c r="AA168" s="331">
        <f t="shared" ref="AA168:AA169" si="301">AB168/1000000</f>
        <v>44.680073</v>
      </c>
      <c r="AB168" s="305">
        <v>44680073</v>
      </c>
      <c r="AC168" s="305">
        <v>130168683</v>
      </c>
      <c r="AD168" s="331">
        <f t="shared" ref="AD168:AD169" si="302">AE168/1000000</f>
        <v>475.25647400000003</v>
      </c>
      <c r="AE168" s="309">
        <f>J168-AC168</f>
        <v>475256474</v>
      </c>
      <c r="AF168" s="362">
        <f t="shared" si="280"/>
        <v>0.20589895391705068</v>
      </c>
      <c r="AG168" s="318"/>
      <c r="AH168" s="318"/>
      <c r="AI168" s="364" t="s">
        <v>3025</v>
      </c>
      <c r="AJ168" s="318"/>
    </row>
    <row r="169" spans="1:36">
      <c r="A169" s="291" t="s">
        <v>519</v>
      </c>
      <c r="B169" s="292">
        <f t="shared" si="299"/>
        <v>609.01656500000001</v>
      </c>
      <c r="C169" s="293">
        <f>SUM((J169/1000000)/E169)</f>
        <v>5.0751380416666665</v>
      </c>
      <c r="D169" s="294">
        <f t="shared" si="0"/>
        <v>5.0751380416666665</v>
      </c>
      <c r="E169" s="295">
        <v>120</v>
      </c>
      <c r="F169" s="295">
        <f t="shared" si="300"/>
        <v>124.98702299999999</v>
      </c>
      <c r="G169" s="297">
        <f t="shared" si="1"/>
        <v>0.20522762463776334</v>
      </c>
      <c r="H169" s="296">
        <f t="shared" si="2"/>
        <v>484.02954199999999</v>
      </c>
      <c r="I169" s="298">
        <f t="shared" si="279"/>
        <v>0.79477237536223666</v>
      </c>
      <c r="J169" s="292">
        <v>609016565</v>
      </c>
      <c r="K169" s="317">
        <v>2012</v>
      </c>
      <c r="L169" s="300" t="s">
        <v>18</v>
      </c>
      <c r="M169" s="301"/>
      <c r="N169" s="301"/>
      <c r="O169" s="301"/>
      <c r="P169" s="301">
        <v>87</v>
      </c>
      <c r="Q169" s="299">
        <v>79</v>
      </c>
      <c r="R169" s="321">
        <f t="shared" ref="R169:R170" si="303">AVERAGE(P169:Q169)</f>
        <v>83</v>
      </c>
      <c r="S169" s="299">
        <v>85</v>
      </c>
      <c r="T169" s="299">
        <v>78</v>
      </c>
      <c r="U169" s="312">
        <f t="shared" si="5"/>
        <v>7</v>
      </c>
      <c r="V169" s="312">
        <f t="shared" ref="V169:V170" si="304">AVERAGE(S169:T169)</f>
        <v>81.5</v>
      </c>
      <c r="W169" s="312">
        <f t="shared" si="7"/>
        <v>1.5</v>
      </c>
      <c r="X169" s="304" t="s">
        <v>1701</v>
      </c>
      <c r="Y169" s="304" t="s">
        <v>1984</v>
      </c>
      <c r="Z169" s="318" t="s">
        <v>1541</v>
      </c>
      <c r="AA169" s="294">
        <f t="shared" si="301"/>
        <v>22.451514</v>
      </c>
      <c r="AB169" s="292">
        <v>22451514</v>
      </c>
      <c r="AC169" s="292">
        <v>124987023</v>
      </c>
      <c r="AD169" s="295">
        <f t="shared" si="302"/>
        <v>484.02954199999999</v>
      </c>
      <c r="AE169" s="315">
        <v>484029542</v>
      </c>
      <c r="AF169" s="306">
        <f t="shared" si="280"/>
        <v>0.18709594999999998</v>
      </c>
      <c r="AG169" s="304" t="s">
        <v>1615</v>
      </c>
      <c r="AH169" s="304" t="s">
        <v>1948</v>
      </c>
      <c r="AI169" s="323" t="s">
        <v>2218</v>
      </c>
      <c r="AJ169" s="302"/>
    </row>
    <row r="170" spans="1:36">
      <c r="A170" s="291" t="s">
        <v>560</v>
      </c>
      <c r="B170" s="292">
        <v>609.84</v>
      </c>
      <c r="C170" s="293">
        <f>SUM(B170/E170)</f>
        <v>9.24</v>
      </c>
      <c r="D170" s="294">
        <f t="shared" si="0"/>
        <v>9.24</v>
      </c>
      <c r="E170" s="295">
        <v>66</v>
      </c>
      <c r="F170" s="295">
        <v>144.13</v>
      </c>
      <c r="G170" s="297">
        <f t="shared" si="1"/>
        <v>0.23634067952249768</v>
      </c>
      <c r="H170" s="296">
        <f t="shared" si="2"/>
        <v>465.71000000000004</v>
      </c>
      <c r="I170" s="298">
        <f t="shared" si="279"/>
        <v>0.76365932047750229</v>
      </c>
      <c r="J170" s="292">
        <f>B170*1000000</f>
        <v>609840000</v>
      </c>
      <c r="K170" s="299">
        <v>2008</v>
      </c>
      <c r="L170" s="300" t="s">
        <v>16</v>
      </c>
      <c r="M170" s="301"/>
      <c r="N170" s="301"/>
      <c r="O170" s="301"/>
      <c r="P170" s="301">
        <v>53</v>
      </c>
      <c r="Q170" s="299">
        <v>51</v>
      </c>
      <c r="R170" s="321">
        <f t="shared" si="303"/>
        <v>52</v>
      </c>
      <c r="S170" s="299">
        <v>76</v>
      </c>
      <c r="T170" s="299">
        <v>72</v>
      </c>
      <c r="U170" s="292">
        <f t="shared" si="5"/>
        <v>4</v>
      </c>
      <c r="V170" s="299">
        <f t="shared" si="304"/>
        <v>74</v>
      </c>
      <c r="W170" s="321">
        <f t="shared" si="7"/>
        <v>-22</v>
      </c>
      <c r="X170" s="304" t="s">
        <v>1550</v>
      </c>
      <c r="Y170" s="304" t="s">
        <v>1804</v>
      </c>
      <c r="Z170" s="304" t="s">
        <v>1541</v>
      </c>
      <c r="AA170" s="294">
        <v>27.75</v>
      </c>
      <c r="AB170" s="292">
        <f>AA170*1000000</f>
        <v>27750000</v>
      </c>
      <c r="AC170" s="292">
        <f>F170*1000000</f>
        <v>144130000</v>
      </c>
      <c r="AD170" s="295">
        <v>465.71</v>
      </c>
      <c r="AE170" s="305">
        <f>SUM(AD170*1000000)</f>
        <v>465710000</v>
      </c>
      <c r="AF170" s="306">
        <f t="shared" si="280"/>
        <v>0.42045454545454547</v>
      </c>
      <c r="AG170" s="304"/>
      <c r="AH170" s="304"/>
      <c r="AI170" s="323" t="s">
        <v>1805</v>
      </c>
      <c r="AJ170" s="302"/>
    </row>
    <row r="171" spans="1:36">
      <c r="A171" s="344" t="s">
        <v>528</v>
      </c>
      <c r="B171" s="305">
        <f t="shared" ref="B171:B174" si="305">J171/1000000</f>
        <v>616.79560000000004</v>
      </c>
      <c r="C171" s="335">
        <f t="shared" ref="C171:C173" si="306">SUM(J171/(E171*1000000))</f>
        <v>6.358717525773196</v>
      </c>
      <c r="D171" s="294">
        <f t="shared" si="0"/>
        <v>6.358717525773196</v>
      </c>
      <c r="E171" s="296">
        <v>97</v>
      </c>
      <c r="F171" s="331">
        <f t="shared" ref="F171:F174" si="307">AC171/1000000</f>
        <v>226.27706800000001</v>
      </c>
      <c r="G171" s="297">
        <f t="shared" si="1"/>
        <v>0.36685908265234057</v>
      </c>
      <c r="H171" s="296">
        <f t="shared" si="2"/>
        <v>390.51853200000005</v>
      </c>
      <c r="I171" s="362">
        <f t="shared" si="279"/>
        <v>0.63314091734765943</v>
      </c>
      <c r="J171" s="305">
        <v>616795600</v>
      </c>
      <c r="K171" s="311">
        <v>2017</v>
      </c>
      <c r="L171" s="300" t="s">
        <v>18</v>
      </c>
      <c r="M171" s="345"/>
      <c r="N171" s="345"/>
      <c r="O171" s="345"/>
      <c r="P171" s="345">
        <v>93</v>
      </c>
      <c r="Q171" s="311">
        <v>77</v>
      </c>
      <c r="R171" s="305">
        <f t="shared" ref="R171:R172" si="308">(P171+Q171)/2</f>
        <v>85</v>
      </c>
      <c r="S171" s="311">
        <v>90</v>
      </c>
      <c r="T171" s="311">
        <v>87</v>
      </c>
      <c r="U171" s="337">
        <f t="shared" si="5"/>
        <v>3</v>
      </c>
      <c r="V171" s="337">
        <f t="shared" ref="V171:V172" si="309">(S171+T171)/2</f>
        <v>88.5</v>
      </c>
      <c r="W171" s="309">
        <f t="shared" si="7"/>
        <v>-3.5</v>
      </c>
      <c r="X171" s="318" t="s">
        <v>1609</v>
      </c>
      <c r="Y171" s="318" t="s">
        <v>2061</v>
      </c>
      <c r="Z171" s="363" t="s">
        <v>1541</v>
      </c>
      <c r="AA171" s="331">
        <f t="shared" ref="AA171:AA173" si="310">AB171/1000000</f>
        <v>88.411916000000005</v>
      </c>
      <c r="AB171" s="305">
        <v>88411916</v>
      </c>
      <c r="AC171" s="305">
        <v>226277068</v>
      </c>
      <c r="AD171" s="331">
        <f t="shared" ref="AD171:AD174" si="311">AE171/1000000</f>
        <v>390.51853199999999</v>
      </c>
      <c r="AE171" s="309">
        <f t="shared" ref="AE171:AE172" si="312">J171-AC171</f>
        <v>390518532</v>
      </c>
      <c r="AF171" s="362">
        <f t="shared" si="280"/>
        <v>0.91146305154639184</v>
      </c>
      <c r="AG171" s="318"/>
      <c r="AH171" s="318"/>
      <c r="AI171" s="364" t="s">
        <v>2062</v>
      </c>
      <c r="AJ171" s="318"/>
    </row>
    <row r="172" spans="1:36">
      <c r="A172" s="352" t="s">
        <v>483</v>
      </c>
      <c r="B172" s="305">
        <f t="shared" si="305"/>
        <v>617.32364600000005</v>
      </c>
      <c r="C172" s="335">
        <f t="shared" si="306"/>
        <v>2.0577454866666667</v>
      </c>
      <c r="D172" s="294">
        <f t="shared" si="0"/>
        <v>2.0577454866666667</v>
      </c>
      <c r="E172" s="296">
        <v>300</v>
      </c>
      <c r="F172" s="331">
        <f t="shared" si="307"/>
        <v>214.723646</v>
      </c>
      <c r="G172" s="297">
        <f t="shared" si="1"/>
        <v>0.34782993878708474</v>
      </c>
      <c r="H172" s="296">
        <f t="shared" si="2"/>
        <v>402.6</v>
      </c>
      <c r="I172" s="362">
        <f t="shared" si="279"/>
        <v>0.65217006121291521</v>
      </c>
      <c r="J172" s="305">
        <v>617323646</v>
      </c>
      <c r="K172" s="311">
        <v>2017</v>
      </c>
      <c r="L172" s="300" t="s">
        <v>18</v>
      </c>
      <c r="M172" s="345"/>
      <c r="N172" s="345"/>
      <c r="O172" s="345"/>
      <c r="P172" s="345">
        <v>40</v>
      </c>
      <c r="Q172" s="311">
        <v>45</v>
      </c>
      <c r="R172" s="305">
        <f t="shared" si="308"/>
        <v>42.5</v>
      </c>
      <c r="S172" s="311">
        <v>80</v>
      </c>
      <c r="T172" s="311">
        <v>69</v>
      </c>
      <c r="U172" s="337">
        <f t="shared" si="5"/>
        <v>11</v>
      </c>
      <c r="V172" s="337">
        <f t="shared" si="309"/>
        <v>74.5</v>
      </c>
      <c r="W172" s="309">
        <f t="shared" si="7"/>
        <v>-32</v>
      </c>
      <c r="X172" s="318" t="s">
        <v>1609</v>
      </c>
      <c r="Y172" s="318" t="s">
        <v>2061</v>
      </c>
      <c r="Z172" s="363" t="s">
        <v>1541</v>
      </c>
      <c r="AA172" s="331">
        <f t="shared" si="310"/>
        <v>93.842239000000006</v>
      </c>
      <c r="AB172" s="305">
        <v>93842239</v>
      </c>
      <c r="AC172" s="305">
        <v>214723646</v>
      </c>
      <c r="AD172" s="331">
        <f t="shared" si="311"/>
        <v>402.6</v>
      </c>
      <c r="AE172" s="309">
        <f t="shared" si="312"/>
        <v>402600000</v>
      </c>
      <c r="AF172" s="362">
        <f t="shared" si="280"/>
        <v>0.31280746333333337</v>
      </c>
      <c r="AG172" s="318"/>
      <c r="AH172" s="318"/>
      <c r="AI172" s="364" t="s">
        <v>3545</v>
      </c>
      <c r="AJ172" s="318"/>
    </row>
    <row r="173" spans="1:36">
      <c r="A173" s="333" t="s">
        <v>377</v>
      </c>
      <c r="B173" s="305">
        <f t="shared" si="305"/>
        <v>618.90993500000002</v>
      </c>
      <c r="C173" s="335">
        <f t="shared" si="306"/>
        <v>4.2683443793103448</v>
      </c>
      <c r="D173" s="294">
        <f t="shared" si="0"/>
        <v>4.2683443793103448</v>
      </c>
      <c r="E173" s="296">
        <v>145</v>
      </c>
      <c r="F173" s="296">
        <f t="shared" si="307"/>
        <v>177.00292400000001</v>
      </c>
      <c r="G173" s="297">
        <f t="shared" si="1"/>
        <v>0.28599140842681736</v>
      </c>
      <c r="H173" s="296">
        <f t="shared" si="2"/>
        <v>441.90701100000001</v>
      </c>
      <c r="I173" s="298">
        <f t="shared" si="279"/>
        <v>0.71400859157318264</v>
      </c>
      <c r="J173" s="309">
        <v>618909935</v>
      </c>
      <c r="K173" s="317">
        <v>2014</v>
      </c>
      <c r="L173" s="300" t="s">
        <v>18</v>
      </c>
      <c r="M173" s="334"/>
      <c r="N173" s="334"/>
      <c r="O173" s="334"/>
      <c r="P173" s="334">
        <v>92</v>
      </c>
      <c r="Q173" s="317">
        <v>76</v>
      </c>
      <c r="R173" s="336">
        <f t="shared" ref="R173:R178" si="313">AVERAGE(P173:Q173)</f>
        <v>84</v>
      </c>
      <c r="S173" s="317">
        <v>90</v>
      </c>
      <c r="T173" s="317">
        <v>84</v>
      </c>
      <c r="U173" s="337">
        <f t="shared" si="5"/>
        <v>6</v>
      </c>
      <c r="V173" s="337">
        <f t="shared" ref="V173:V178" si="314">AVERAGE(S173:T173)</f>
        <v>87</v>
      </c>
      <c r="W173" s="337">
        <f t="shared" si="7"/>
        <v>-3</v>
      </c>
      <c r="X173" s="318" t="s">
        <v>1609</v>
      </c>
      <c r="Y173" s="318" t="s">
        <v>1898</v>
      </c>
      <c r="Z173" s="318" t="s">
        <v>1557</v>
      </c>
      <c r="AA173" s="296">
        <f t="shared" si="310"/>
        <v>49.451321999999998</v>
      </c>
      <c r="AB173" s="309">
        <v>49451322</v>
      </c>
      <c r="AC173" s="309">
        <v>177002924</v>
      </c>
      <c r="AD173" s="295">
        <f t="shared" si="311"/>
        <v>441.90701100000001</v>
      </c>
      <c r="AE173" s="305">
        <v>441907011</v>
      </c>
      <c r="AF173" s="306">
        <f t="shared" si="280"/>
        <v>0.3410436</v>
      </c>
      <c r="AG173" s="318"/>
      <c r="AH173" s="304"/>
      <c r="AI173" s="323" t="s">
        <v>2378</v>
      </c>
      <c r="AJ173" s="302"/>
    </row>
    <row r="174" spans="1:36">
      <c r="A174" s="291" t="s">
        <v>763</v>
      </c>
      <c r="B174" s="292">
        <f t="shared" si="305"/>
        <v>621.42483800000002</v>
      </c>
      <c r="C174" s="293">
        <f t="shared" ref="C174:C175" si="315">SUM(B174/E174)</f>
        <v>4.1428322533333333</v>
      </c>
      <c r="D174" s="294">
        <f t="shared" si="0"/>
        <v>4.1428322533333333</v>
      </c>
      <c r="E174" s="295">
        <v>150</v>
      </c>
      <c r="F174" s="296">
        <f t="shared" si="307"/>
        <v>206.44565399999999</v>
      </c>
      <c r="G174" s="297">
        <f t="shared" si="1"/>
        <v>0.33221339311834841</v>
      </c>
      <c r="H174" s="296">
        <f t="shared" si="2"/>
        <v>414.97918400000003</v>
      </c>
      <c r="I174" s="298">
        <f t="shared" si="279"/>
        <v>0.66778660688165159</v>
      </c>
      <c r="J174" s="292">
        <v>621424838</v>
      </c>
      <c r="K174" s="299">
        <v>2007</v>
      </c>
      <c r="L174" s="300" t="s">
        <v>16</v>
      </c>
      <c r="M174" s="301"/>
      <c r="N174" s="301"/>
      <c r="O174" s="301"/>
      <c r="P174" s="301">
        <v>97</v>
      </c>
      <c r="Q174" s="302">
        <v>96</v>
      </c>
      <c r="R174" s="321">
        <f t="shared" si="313"/>
        <v>96.5</v>
      </c>
      <c r="S174" s="302">
        <v>87</v>
      </c>
      <c r="T174" s="299">
        <v>86</v>
      </c>
      <c r="U174" s="292">
        <f t="shared" si="5"/>
        <v>1</v>
      </c>
      <c r="V174" s="299">
        <f t="shared" si="314"/>
        <v>86.5</v>
      </c>
      <c r="W174" s="321">
        <f t="shared" si="7"/>
        <v>10</v>
      </c>
      <c r="X174" s="304" t="s">
        <v>1601</v>
      </c>
      <c r="Y174" s="304" t="s">
        <v>1601</v>
      </c>
      <c r="Z174" s="304" t="s">
        <v>1547</v>
      </c>
      <c r="AA174" s="295">
        <v>47.027394999999999</v>
      </c>
      <c r="AB174" s="305">
        <v>47027395</v>
      </c>
      <c r="AC174" s="292">
        <v>206445654</v>
      </c>
      <c r="AD174" s="296">
        <f t="shared" si="311"/>
        <v>414.97918399999998</v>
      </c>
      <c r="AE174" s="292">
        <v>414979184</v>
      </c>
      <c r="AF174" s="306">
        <f t="shared" si="280"/>
        <v>0.31351596666666665</v>
      </c>
      <c r="AG174" s="304" t="s">
        <v>1615</v>
      </c>
      <c r="AH174" s="313" t="s">
        <v>1846</v>
      </c>
      <c r="AI174" s="307" t="s">
        <v>2440</v>
      </c>
      <c r="AJ174" s="304"/>
    </row>
    <row r="175" spans="1:36">
      <c r="A175" s="308" t="s">
        <v>435</v>
      </c>
      <c r="B175" s="292">
        <f>SUM(F175+AD175)</f>
        <v>623.93000000000006</v>
      </c>
      <c r="C175" s="293">
        <f t="shared" si="315"/>
        <v>3.1196500000000005</v>
      </c>
      <c r="D175" s="294">
        <f t="shared" si="0"/>
        <v>3.1196500000000005</v>
      </c>
      <c r="E175" s="295">
        <v>200</v>
      </c>
      <c r="F175" s="295">
        <v>312.43</v>
      </c>
      <c r="G175" s="297">
        <f t="shared" si="1"/>
        <v>0.50074527591236195</v>
      </c>
      <c r="H175" s="296">
        <f t="shared" si="2"/>
        <v>311.49999999999994</v>
      </c>
      <c r="I175" s="298">
        <f t="shared" si="279"/>
        <v>0.49925472408763794</v>
      </c>
      <c r="J175" s="292">
        <f>B175*1000000</f>
        <v>623930000.00000012</v>
      </c>
      <c r="K175" s="299">
        <v>2010</v>
      </c>
      <c r="L175" s="300" t="s">
        <v>18</v>
      </c>
      <c r="M175" s="301"/>
      <c r="N175" s="301"/>
      <c r="O175" s="301"/>
      <c r="P175" s="301">
        <v>74</v>
      </c>
      <c r="Q175" s="299">
        <v>57</v>
      </c>
      <c r="R175" s="321">
        <f t="shared" si="313"/>
        <v>65.5</v>
      </c>
      <c r="S175" s="299">
        <v>80</v>
      </c>
      <c r="T175" s="299">
        <v>66</v>
      </c>
      <c r="U175" s="292">
        <f t="shared" si="5"/>
        <v>14</v>
      </c>
      <c r="V175" s="299">
        <f t="shared" si="314"/>
        <v>73</v>
      </c>
      <c r="W175" s="321">
        <f t="shared" si="7"/>
        <v>-7.5</v>
      </c>
      <c r="X175" s="304" t="s">
        <v>1609</v>
      </c>
      <c r="Y175" s="304" t="s">
        <v>2194</v>
      </c>
      <c r="Z175" s="304" t="s">
        <v>1557</v>
      </c>
      <c r="AA175" s="294">
        <v>128.1</v>
      </c>
      <c r="AB175" s="292">
        <f>AA175*1000000</f>
        <v>128100000</v>
      </c>
      <c r="AC175" s="292">
        <f>F175*1000000</f>
        <v>312430000</v>
      </c>
      <c r="AD175" s="295">
        <v>311.5</v>
      </c>
      <c r="AE175" s="305">
        <f>SUM(AD175*1000000)</f>
        <v>311500000</v>
      </c>
      <c r="AF175" s="306">
        <f t="shared" si="280"/>
        <v>0.64049999999999996</v>
      </c>
      <c r="AG175" s="304"/>
      <c r="AH175" s="304"/>
      <c r="AI175" s="323" t="s">
        <v>2862</v>
      </c>
      <c r="AJ175" s="302"/>
    </row>
    <row r="176" spans="1:36">
      <c r="A176" s="308" t="s">
        <v>3031</v>
      </c>
      <c r="B176" s="292">
        <f>J176/1000000</f>
        <v>624.02677600000004</v>
      </c>
      <c r="C176" s="293">
        <f>SUM((J176/1000000)/E176)</f>
        <v>2.773452337777778</v>
      </c>
      <c r="D176" s="294">
        <f t="shared" si="0"/>
        <v>2.773452337777778</v>
      </c>
      <c r="E176" s="295">
        <v>225</v>
      </c>
      <c r="F176" s="295">
        <f>AC176/1000000</f>
        <v>179.02085400000001</v>
      </c>
      <c r="G176" s="297">
        <f t="shared" si="1"/>
        <v>0.28688008413280008</v>
      </c>
      <c r="H176" s="296">
        <f t="shared" si="2"/>
        <v>445.00592200000006</v>
      </c>
      <c r="I176" s="298">
        <f t="shared" si="279"/>
        <v>0.71311991586719992</v>
      </c>
      <c r="J176" s="292">
        <v>624026776</v>
      </c>
      <c r="K176" s="317">
        <v>2012</v>
      </c>
      <c r="L176" s="300" t="s">
        <v>18</v>
      </c>
      <c r="M176" s="301"/>
      <c r="N176" s="301"/>
      <c r="O176" s="301"/>
      <c r="P176" s="301">
        <v>70</v>
      </c>
      <c r="Q176" s="299">
        <v>58</v>
      </c>
      <c r="R176" s="321">
        <f t="shared" si="313"/>
        <v>64</v>
      </c>
      <c r="S176" s="299">
        <v>71</v>
      </c>
      <c r="T176" s="299">
        <v>69</v>
      </c>
      <c r="U176" s="312">
        <f t="shared" si="5"/>
        <v>2</v>
      </c>
      <c r="V176" s="312">
        <f t="shared" si="314"/>
        <v>70</v>
      </c>
      <c r="W176" s="312">
        <f t="shared" si="7"/>
        <v>-6</v>
      </c>
      <c r="X176" s="304" t="s">
        <v>1609</v>
      </c>
      <c r="Y176" s="304" t="s">
        <v>3032</v>
      </c>
      <c r="Z176" s="318" t="s">
        <v>1557</v>
      </c>
      <c r="AA176" s="294">
        <f>AB176/1000000</f>
        <v>54.592779</v>
      </c>
      <c r="AB176" s="292">
        <v>54592779</v>
      </c>
      <c r="AC176" s="292">
        <v>179020854</v>
      </c>
      <c r="AD176" s="295">
        <f>AE176/1000000</f>
        <v>445.005922</v>
      </c>
      <c r="AE176" s="315">
        <v>445005922</v>
      </c>
      <c r="AF176" s="306">
        <f t="shared" si="280"/>
        <v>0.24263457333333333</v>
      </c>
      <c r="AG176" s="304"/>
      <c r="AH176" s="304"/>
      <c r="AI176" s="323" t="s">
        <v>3033</v>
      </c>
      <c r="AJ176" s="302"/>
    </row>
    <row r="177" spans="1:36">
      <c r="A177" s="291" t="s">
        <v>329</v>
      </c>
      <c r="B177" s="292">
        <v>624.39</v>
      </c>
      <c r="C177" s="293">
        <f t="shared" ref="C177:C178" si="316">SUM(B177/E177)</f>
        <v>4.1626000000000003</v>
      </c>
      <c r="D177" s="294">
        <f t="shared" si="0"/>
        <v>4.1626000000000003</v>
      </c>
      <c r="E177" s="295">
        <v>150</v>
      </c>
      <c r="F177" s="295">
        <v>227.95</v>
      </c>
      <c r="G177" s="297">
        <f t="shared" si="1"/>
        <v>0.36507631448293532</v>
      </c>
      <c r="H177" s="296">
        <f t="shared" si="2"/>
        <v>396.44</v>
      </c>
      <c r="I177" s="298">
        <f t="shared" si="279"/>
        <v>0.63492368551706468</v>
      </c>
      <c r="J177" s="292">
        <f t="shared" ref="J177:J178" si="317">B177*1000000</f>
        <v>624390000</v>
      </c>
      <c r="K177" s="299">
        <v>2008</v>
      </c>
      <c r="L177" s="300" t="s">
        <v>16</v>
      </c>
      <c r="M177" s="301"/>
      <c r="N177" s="301"/>
      <c r="O177" s="301"/>
      <c r="P177" s="301">
        <v>40</v>
      </c>
      <c r="Q177" s="299">
        <v>49</v>
      </c>
      <c r="R177" s="321">
        <f t="shared" si="313"/>
        <v>44.5</v>
      </c>
      <c r="S177" s="299">
        <v>67</v>
      </c>
      <c r="T177" s="299">
        <v>65</v>
      </c>
      <c r="U177" s="292">
        <f t="shared" si="5"/>
        <v>2</v>
      </c>
      <c r="V177" s="299">
        <f t="shared" si="314"/>
        <v>66</v>
      </c>
      <c r="W177" s="321">
        <f t="shared" si="7"/>
        <v>-21.5</v>
      </c>
      <c r="X177" s="304" t="s">
        <v>1609</v>
      </c>
      <c r="Y177" s="304" t="s">
        <v>1987</v>
      </c>
      <c r="Z177" s="304" t="s">
        <v>1547</v>
      </c>
      <c r="AA177" s="294">
        <v>62.6</v>
      </c>
      <c r="AB177" s="292">
        <f t="shared" ref="AB177:AB178" si="318">AA177*1000000</f>
        <v>62600000</v>
      </c>
      <c r="AC177" s="292">
        <f t="shared" ref="AC177:AC178" si="319">F177*1000000</f>
        <v>227950000</v>
      </c>
      <c r="AD177" s="295">
        <v>396.44</v>
      </c>
      <c r="AE177" s="305">
        <f t="shared" ref="AE177:AE178" si="320">SUM(AD177*1000000)</f>
        <v>396440000</v>
      </c>
      <c r="AF177" s="306">
        <f t="shared" si="280"/>
        <v>0.41733333333333333</v>
      </c>
      <c r="AG177" s="304"/>
      <c r="AH177" s="304"/>
      <c r="AI177" s="323" t="s">
        <v>2438</v>
      </c>
      <c r="AJ177" s="302"/>
    </row>
    <row r="178" spans="1:36">
      <c r="A178" s="291" t="s">
        <v>268</v>
      </c>
      <c r="B178" s="315">
        <v>626.13</v>
      </c>
      <c r="C178" s="293">
        <f t="shared" si="316"/>
        <v>5.0090399999999997</v>
      </c>
      <c r="D178" s="294">
        <f t="shared" si="0"/>
        <v>5.0090399999999997</v>
      </c>
      <c r="E178" s="295">
        <v>125</v>
      </c>
      <c r="F178" s="295">
        <v>209.4</v>
      </c>
      <c r="G178" s="297">
        <f t="shared" si="1"/>
        <v>0.33443534090364624</v>
      </c>
      <c r="H178" s="296">
        <f t="shared" si="2"/>
        <v>416.3</v>
      </c>
      <c r="I178" s="298">
        <f t="shared" si="279"/>
        <v>0.66487790075543418</v>
      </c>
      <c r="J178" s="292">
        <f t="shared" si="317"/>
        <v>626130000</v>
      </c>
      <c r="K178" s="299">
        <v>2011</v>
      </c>
      <c r="L178" s="300" t="s">
        <v>18</v>
      </c>
      <c r="M178" s="316"/>
      <c r="N178" s="316"/>
      <c r="O178" s="316"/>
      <c r="P178" s="316">
        <v>78</v>
      </c>
      <c r="Q178" s="302">
        <v>67</v>
      </c>
      <c r="R178" s="321">
        <f t="shared" si="313"/>
        <v>72.5</v>
      </c>
      <c r="S178" s="302">
        <v>83</v>
      </c>
      <c r="T178" s="299">
        <v>74</v>
      </c>
      <c r="U178" s="292">
        <f t="shared" si="5"/>
        <v>9</v>
      </c>
      <c r="V178" s="299">
        <f t="shared" si="314"/>
        <v>78.5</v>
      </c>
      <c r="W178" s="321">
        <f t="shared" si="7"/>
        <v>-6</v>
      </c>
      <c r="X178" s="304" t="s">
        <v>1609</v>
      </c>
      <c r="Y178" s="304" t="s">
        <v>1815</v>
      </c>
      <c r="Z178" s="304" t="s">
        <v>1557</v>
      </c>
      <c r="AA178" s="295">
        <v>86.19</v>
      </c>
      <c r="AB178" s="292">
        <f t="shared" si="318"/>
        <v>86190000</v>
      </c>
      <c r="AC178" s="292">
        <f t="shared" si="319"/>
        <v>209400000</v>
      </c>
      <c r="AD178" s="295">
        <v>416.3</v>
      </c>
      <c r="AE178" s="305">
        <f t="shared" si="320"/>
        <v>416300000</v>
      </c>
      <c r="AF178" s="306">
        <f t="shared" si="280"/>
        <v>0.68952000000000002</v>
      </c>
      <c r="AG178" s="304"/>
      <c r="AH178" s="304"/>
      <c r="AI178" s="323" t="s">
        <v>2227</v>
      </c>
      <c r="AJ178" s="302"/>
    </row>
    <row r="179" spans="1:36">
      <c r="A179" s="357" t="s">
        <v>1424</v>
      </c>
      <c r="B179" s="373">
        <f>J179/1000000</f>
        <v>629.958573</v>
      </c>
      <c r="C179" s="335">
        <f>SUM(J179/(E179*1000000))</f>
        <v>3.1497928650000002</v>
      </c>
      <c r="D179" s="294">
        <f t="shared" si="0"/>
        <v>3.1497928650000002</v>
      </c>
      <c r="E179" s="295">
        <v>200</v>
      </c>
      <c r="F179" s="295">
        <f>AC179/1000000</f>
        <v>158.058573</v>
      </c>
      <c r="G179" s="297">
        <f t="shared" si="1"/>
        <v>0.25090312248199215</v>
      </c>
      <c r="H179" s="296">
        <f t="shared" si="2"/>
        <v>471.9</v>
      </c>
      <c r="I179" s="362">
        <f t="shared" si="279"/>
        <v>0.7490968775180078</v>
      </c>
      <c r="J179" s="305">
        <v>629958573</v>
      </c>
      <c r="K179" s="299">
        <v>2018</v>
      </c>
      <c r="L179" s="300" t="s">
        <v>18</v>
      </c>
      <c r="M179" s="345"/>
      <c r="N179" s="345"/>
      <c r="O179" s="345"/>
      <c r="P179" s="345">
        <v>38</v>
      </c>
      <c r="Q179" s="299">
        <v>52</v>
      </c>
      <c r="R179" s="305">
        <f>(P179+Q179)/2</f>
        <v>45</v>
      </c>
      <c r="S179" s="299">
        <v>60</v>
      </c>
      <c r="T179" s="305">
        <v>60</v>
      </c>
      <c r="U179" s="309">
        <f t="shared" si="5"/>
        <v>0</v>
      </c>
      <c r="V179" s="317">
        <f>(S179+T179)/2</f>
        <v>60</v>
      </c>
      <c r="W179" s="309">
        <f t="shared" si="7"/>
        <v>-15</v>
      </c>
      <c r="X179" s="319" t="s">
        <v>2480</v>
      </c>
      <c r="Y179" s="319" t="s">
        <v>2480</v>
      </c>
      <c r="Z179" s="319" t="s">
        <v>1557</v>
      </c>
      <c r="AA179" s="295">
        <f>AB179/1000000</f>
        <v>62.163103999999997</v>
      </c>
      <c r="AB179" s="305">
        <v>62163104</v>
      </c>
      <c r="AC179" s="305">
        <v>158058573</v>
      </c>
      <c r="AD179" s="295">
        <f>AE179/1000000</f>
        <v>471.9</v>
      </c>
      <c r="AE179" s="305">
        <v>471900000</v>
      </c>
      <c r="AF179" s="362">
        <f t="shared" si="280"/>
        <v>0.31081552000000001</v>
      </c>
      <c r="AG179" s="304"/>
      <c r="AH179" s="304"/>
      <c r="AI179" s="307" t="s">
        <v>2848</v>
      </c>
      <c r="AJ179" s="304"/>
    </row>
    <row r="180" spans="1:36">
      <c r="A180" s="308" t="s">
        <v>501</v>
      </c>
      <c r="B180" s="292">
        <v>631.74</v>
      </c>
      <c r="C180" s="293">
        <f t="shared" ref="C180:C181" si="321">SUM(B180/E180)</f>
        <v>3.1587000000000001</v>
      </c>
      <c r="D180" s="294">
        <f t="shared" si="0"/>
        <v>3.1587000000000001</v>
      </c>
      <c r="E180" s="295">
        <v>200</v>
      </c>
      <c r="F180" s="295">
        <v>215.43</v>
      </c>
      <c r="G180" s="297">
        <f t="shared" si="1"/>
        <v>0.34101054231171052</v>
      </c>
      <c r="H180" s="296">
        <f t="shared" si="2"/>
        <v>416.31000000000006</v>
      </c>
      <c r="I180" s="298">
        <f t="shared" si="279"/>
        <v>0.65898945768828954</v>
      </c>
      <c r="J180" s="292">
        <f>B180*1000000</f>
        <v>631740000</v>
      </c>
      <c r="K180" s="299">
        <v>2008</v>
      </c>
      <c r="L180" s="300" t="s">
        <v>16</v>
      </c>
      <c r="M180" s="301"/>
      <c r="N180" s="301"/>
      <c r="O180" s="301"/>
      <c r="P180" s="301">
        <v>88</v>
      </c>
      <c r="Q180" s="299">
        <v>73</v>
      </c>
      <c r="R180" s="321">
        <f t="shared" ref="R180:R184" si="322">AVERAGE(P180:Q180)</f>
        <v>80.5</v>
      </c>
      <c r="S180" s="299">
        <v>83</v>
      </c>
      <c r="T180" s="299">
        <v>81</v>
      </c>
      <c r="U180" s="292">
        <f t="shared" si="5"/>
        <v>2</v>
      </c>
      <c r="V180" s="299">
        <f t="shared" ref="V180:V184" si="323">AVERAGE(S180:T180)</f>
        <v>82</v>
      </c>
      <c r="W180" s="321">
        <f t="shared" si="7"/>
        <v>-1.5</v>
      </c>
      <c r="X180" s="304" t="s">
        <v>1601</v>
      </c>
      <c r="Y180" s="304" t="s">
        <v>1782</v>
      </c>
      <c r="Z180" s="304" t="s">
        <v>1547</v>
      </c>
      <c r="AA180" s="294">
        <v>60.24</v>
      </c>
      <c r="AB180" s="292">
        <f>AA180*1000000</f>
        <v>60240000</v>
      </c>
      <c r="AC180" s="292">
        <f>F180*1000000</f>
        <v>215430000</v>
      </c>
      <c r="AD180" s="295">
        <v>416.31</v>
      </c>
      <c r="AE180" s="305">
        <f>SUM(AD180*1000000)</f>
        <v>416310000</v>
      </c>
      <c r="AF180" s="306">
        <f t="shared" si="280"/>
        <v>0.30120000000000002</v>
      </c>
      <c r="AG180" s="304"/>
      <c r="AH180" s="304"/>
      <c r="AI180" s="323" t="s">
        <v>2838</v>
      </c>
      <c r="AJ180" s="302"/>
    </row>
    <row r="181" spans="1:36">
      <c r="A181" s="314" t="s">
        <v>1216</v>
      </c>
      <c r="B181" s="315">
        <f t="shared" ref="B181:B187" si="324">J181/1000000</f>
        <v>644.78314</v>
      </c>
      <c r="C181" s="293">
        <f t="shared" si="321"/>
        <v>3.7928419999999998</v>
      </c>
      <c r="D181" s="294">
        <f t="shared" si="0"/>
        <v>3.7928419999999998</v>
      </c>
      <c r="E181" s="295">
        <v>170</v>
      </c>
      <c r="F181" s="295">
        <f t="shared" ref="F181:F187" si="325">AC181/1000000</f>
        <v>206.36214000000001</v>
      </c>
      <c r="G181" s="297">
        <f t="shared" si="1"/>
        <v>0.32004890822672566</v>
      </c>
      <c r="H181" s="296">
        <f t="shared" si="2"/>
        <v>438.20926200000002</v>
      </c>
      <c r="I181" s="298">
        <f t="shared" si="279"/>
        <v>0.67962270539518144</v>
      </c>
      <c r="J181" s="315">
        <v>644783140</v>
      </c>
      <c r="K181" s="302">
        <v>2013</v>
      </c>
      <c r="L181" s="300" t="s">
        <v>18</v>
      </c>
      <c r="M181" s="316"/>
      <c r="N181" s="316"/>
      <c r="O181" s="316"/>
      <c r="P181" s="316">
        <v>65</v>
      </c>
      <c r="Q181" s="302">
        <v>54</v>
      </c>
      <c r="R181" s="327">
        <f t="shared" si="322"/>
        <v>59.5</v>
      </c>
      <c r="S181" s="302">
        <v>78</v>
      </c>
      <c r="T181" s="302">
        <v>74</v>
      </c>
      <c r="U181" s="328">
        <f t="shared" si="5"/>
        <v>4</v>
      </c>
      <c r="V181" s="328">
        <f t="shared" si="323"/>
        <v>76</v>
      </c>
      <c r="W181" s="328">
        <f t="shared" si="7"/>
        <v>-16.5</v>
      </c>
      <c r="X181" s="313" t="s">
        <v>1544</v>
      </c>
      <c r="Y181" s="313" t="s">
        <v>2548</v>
      </c>
      <c r="Z181" s="313" t="s">
        <v>1557</v>
      </c>
      <c r="AA181" s="295">
        <f t="shared" ref="AA181:AA187" si="326">AB181/1000000</f>
        <v>85.737841000000003</v>
      </c>
      <c r="AB181" s="315">
        <v>85737841</v>
      </c>
      <c r="AC181" s="315">
        <v>206362140</v>
      </c>
      <c r="AD181" s="295">
        <f t="shared" ref="AD181:AD187" si="327">AE181/1000000</f>
        <v>438.20926200000002</v>
      </c>
      <c r="AE181" s="315">
        <v>438209262</v>
      </c>
      <c r="AF181" s="306">
        <f t="shared" si="280"/>
        <v>0.50434024117647058</v>
      </c>
      <c r="AG181" s="304"/>
      <c r="AH181" s="304"/>
      <c r="AI181" s="323" t="s">
        <v>2549</v>
      </c>
      <c r="AJ181" s="302"/>
    </row>
    <row r="182" spans="1:36">
      <c r="A182" s="332" t="s">
        <v>132</v>
      </c>
      <c r="B182" s="305">
        <f t="shared" si="324"/>
        <v>652.03164300000003</v>
      </c>
      <c r="C182" s="335">
        <f>SUM(J182/(E182*1000000))</f>
        <v>3.9517069272727272</v>
      </c>
      <c r="D182" s="294">
        <f t="shared" si="0"/>
        <v>3.9517069272727272</v>
      </c>
      <c r="E182" s="296">
        <v>165</v>
      </c>
      <c r="F182" s="296">
        <f t="shared" si="325"/>
        <v>222.43164300000001</v>
      </c>
      <c r="G182" s="297">
        <f t="shared" si="1"/>
        <v>0.34113627059047502</v>
      </c>
      <c r="H182" s="296">
        <f t="shared" si="2"/>
        <v>429.6</v>
      </c>
      <c r="I182" s="298">
        <f t="shared" si="279"/>
        <v>0.65886372940952498</v>
      </c>
      <c r="J182" s="309">
        <v>652031643</v>
      </c>
      <c r="K182" s="317">
        <v>2014</v>
      </c>
      <c r="L182" s="300" t="s">
        <v>18</v>
      </c>
      <c r="M182" s="334"/>
      <c r="N182" s="334"/>
      <c r="O182" s="334"/>
      <c r="P182" s="334">
        <v>89</v>
      </c>
      <c r="Q182" s="317">
        <v>74</v>
      </c>
      <c r="R182" s="336">
        <f t="shared" si="322"/>
        <v>81.5</v>
      </c>
      <c r="S182" s="317">
        <v>92</v>
      </c>
      <c r="T182" s="317">
        <v>80</v>
      </c>
      <c r="U182" s="337">
        <f t="shared" si="5"/>
        <v>12</v>
      </c>
      <c r="V182" s="337">
        <f t="shared" si="323"/>
        <v>86</v>
      </c>
      <c r="W182" s="337">
        <f t="shared" si="7"/>
        <v>-4.5</v>
      </c>
      <c r="X182" s="318" t="s">
        <v>1609</v>
      </c>
      <c r="Y182" s="318" t="s">
        <v>2493</v>
      </c>
      <c r="Z182" s="318" t="s">
        <v>1541</v>
      </c>
      <c r="AA182" s="296">
        <f t="shared" si="326"/>
        <v>56.215888999999997</v>
      </c>
      <c r="AB182" s="309">
        <v>56215889</v>
      </c>
      <c r="AC182" s="309">
        <v>222431643</v>
      </c>
      <c r="AD182" s="295">
        <f t="shared" si="327"/>
        <v>429.6</v>
      </c>
      <c r="AE182" s="305">
        <v>429600000</v>
      </c>
      <c r="AF182" s="306">
        <f t="shared" si="280"/>
        <v>0.34070235757575756</v>
      </c>
      <c r="AG182" s="304" t="s">
        <v>1615</v>
      </c>
      <c r="AH182" s="318" t="s">
        <v>1846</v>
      </c>
      <c r="AI182" s="323" t="s">
        <v>2494</v>
      </c>
      <c r="AJ182" s="302"/>
    </row>
    <row r="183" spans="1:36">
      <c r="A183" s="314" t="s">
        <v>2945</v>
      </c>
      <c r="B183" s="315">
        <f t="shared" si="324"/>
        <v>668.04551800000002</v>
      </c>
      <c r="C183" s="293">
        <f>SUM(B183/E183)</f>
        <v>2.9690911911111111</v>
      </c>
      <c r="D183" s="294">
        <f t="shared" si="0"/>
        <v>2.9690911911111111</v>
      </c>
      <c r="E183" s="295">
        <v>225</v>
      </c>
      <c r="F183" s="295">
        <f t="shared" si="325"/>
        <v>291.04551800000002</v>
      </c>
      <c r="G183" s="297">
        <f t="shared" si="1"/>
        <v>0.43566719655770525</v>
      </c>
      <c r="H183" s="296">
        <f t="shared" si="2"/>
        <v>377</v>
      </c>
      <c r="I183" s="298">
        <f t="shared" si="279"/>
        <v>0.56433280344229475</v>
      </c>
      <c r="J183" s="315">
        <v>668045518</v>
      </c>
      <c r="K183" s="302">
        <v>2013</v>
      </c>
      <c r="L183" s="300" t="s">
        <v>18</v>
      </c>
      <c r="M183" s="316"/>
      <c r="N183" s="316"/>
      <c r="O183" s="316"/>
      <c r="P183" s="316">
        <v>56</v>
      </c>
      <c r="Q183" s="302">
        <v>55</v>
      </c>
      <c r="R183" s="327">
        <f t="shared" si="322"/>
        <v>55.5</v>
      </c>
      <c r="S183" s="302">
        <v>76</v>
      </c>
      <c r="T183" s="302">
        <v>76</v>
      </c>
      <c r="U183" s="328">
        <f t="shared" si="5"/>
        <v>0</v>
      </c>
      <c r="V183" s="328">
        <f t="shared" si="323"/>
        <v>76</v>
      </c>
      <c r="W183" s="328">
        <f t="shared" si="7"/>
        <v>-20.5</v>
      </c>
      <c r="X183" s="313" t="s">
        <v>1544</v>
      </c>
      <c r="Y183" s="313" t="s">
        <v>2690</v>
      </c>
      <c r="Z183" s="313" t="s">
        <v>1541</v>
      </c>
      <c r="AA183" s="295">
        <f t="shared" si="326"/>
        <v>116.619362</v>
      </c>
      <c r="AB183" s="315">
        <v>116619362</v>
      </c>
      <c r="AC183" s="315">
        <v>291045518</v>
      </c>
      <c r="AD183" s="295">
        <f t="shared" si="327"/>
        <v>377</v>
      </c>
      <c r="AE183" s="315">
        <v>377000000</v>
      </c>
      <c r="AF183" s="306">
        <f t="shared" si="280"/>
        <v>0.51830827555555559</v>
      </c>
      <c r="AG183" s="304"/>
      <c r="AH183" s="304"/>
      <c r="AI183" s="323" t="s">
        <v>2946</v>
      </c>
      <c r="AJ183" s="302"/>
    </row>
    <row r="184" spans="1:36">
      <c r="A184" s="333" t="s">
        <v>429</v>
      </c>
      <c r="B184" s="305">
        <f t="shared" si="324"/>
        <v>672.72001699999998</v>
      </c>
      <c r="C184" s="335">
        <f>SUM(J184/(E184*1000000))</f>
        <v>4.0770910121212118</v>
      </c>
      <c r="D184" s="294">
        <f t="shared" si="0"/>
        <v>4.0770910121212118</v>
      </c>
      <c r="E184" s="296">
        <v>165</v>
      </c>
      <c r="F184" s="296">
        <f t="shared" si="325"/>
        <v>188.020017</v>
      </c>
      <c r="G184" s="297">
        <f t="shared" si="1"/>
        <v>0.27949222893422537</v>
      </c>
      <c r="H184" s="296">
        <f t="shared" si="2"/>
        <v>484.7</v>
      </c>
      <c r="I184" s="298">
        <f t="shared" si="279"/>
        <v>0.72050777106577457</v>
      </c>
      <c r="J184" s="309">
        <v>672720017</v>
      </c>
      <c r="K184" s="317">
        <v>2014</v>
      </c>
      <c r="L184" s="300" t="s">
        <v>18</v>
      </c>
      <c r="M184" s="334"/>
      <c r="N184" s="334"/>
      <c r="O184" s="334"/>
      <c r="P184" s="334">
        <v>72</v>
      </c>
      <c r="Q184" s="317">
        <v>74</v>
      </c>
      <c r="R184" s="336">
        <f t="shared" si="322"/>
        <v>73</v>
      </c>
      <c r="S184" s="317">
        <v>86</v>
      </c>
      <c r="T184" s="317">
        <v>84</v>
      </c>
      <c r="U184" s="337">
        <f t="shared" si="5"/>
        <v>2</v>
      </c>
      <c r="V184" s="337">
        <f t="shared" si="323"/>
        <v>85</v>
      </c>
      <c r="W184" s="337">
        <f t="shared" si="7"/>
        <v>-12</v>
      </c>
      <c r="X184" s="318" t="s">
        <v>1609</v>
      </c>
      <c r="Y184" s="318" t="s">
        <v>2461</v>
      </c>
      <c r="Z184" s="318" t="s">
        <v>1630</v>
      </c>
      <c r="AA184" s="296">
        <f t="shared" si="326"/>
        <v>47.510359999999999</v>
      </c>
      <c r="AB184" s="309">
        <v>47510360</v>
      </c>
      <c r="AC184" s="309">
        <v>188020017</v>
      </c>
      <c r="AD184" s="295">
        <f t="shared" si="327"/>
        <v>484.7</v>
      </c>
      <c r="AE184" s="305">
        <v>484700000</v>
      </c>
      <c r="AF184" s="306">
        <f t="shared" si="280"/>
        <v>0.28794157575757573</v>
      </c>
      <c r="AG184" s="318"/>
      <c r="AH184" s="304"/>
      <c r="AI184" s="323" t="s">
        <v>2462</v>
      </c>
      <c r="AJ184" s="302"/>
    </row>
    <row r="185" spans="1:36">
      <c r="A185" s="338" t="s">
        <v>1453</v>
      </c>
      <c r="B185" s="315">
        <f t="shared" si="324"/>
        <v>682.14237700000001</v>
      </c>
      <c r="C185" s="293">
        <f>SUM(B185/E185)</f>
        <v>4.547615846666667</v>
      </c>
      <c r="D185" s="294">
        <f t="shared" si="0"/>
        <v>4.547615846666667</v>
      </c>
      <c r="E185" s="296">
        <v>150</v>
      </c>
      <c r="F185" s="295">
        <f t="shared" si="325"/>
        <v>195.04237699999999</v>
      </c>
      <c r="G185" s="297">
        <f t="shared" si="1"/>
        <v>0.28592619895245119</v>
      </c>
      <c r="H185" s="296">
        <f t="shared" si="2"/>
        <v>487.1</v>
      </c>
      <c r="I185" s="298">
        <f t="shared" si="279"/>
        <v>0.71407380104754881</v>
      </c>
      <c r="J185" s="315">
        <f>SUM(AC185+(AD185*1000000))</f>
        <v>682142377</v>
      </c>
      <c r="K185" s="302">
        <v>2015</v>
      </c>
      <c r="L185" s="300" t="s">
        <v>18</v>
      </c>
      <c r="M185" s="316"/>
      <c r="N185" s="316"/>
      <c r="O185" s="316"/>
      <c r="P185" s="316">
        <v>92</v>
      </c>
      <c r="Q185" s="302">
        <v>75</v>
      </c>
      <c r="R185" s="327">
        <f>(P185+Q185)/2</f>
        <v>83.5</v>
      </c>
      <c r="S185" s="302">
        <v>89</v>
      </c>
      <c r="T185" s="302">
        <v>79</v>
      </c>
      <c r="U185" s="305">
        <f t="shared" si="5"/>
        <v>10</v>
      </c>
      <c r="V185" s="302">
        <f>(S185+T185)/2</f>
        <v>84</v>
      </c>
      <c r="W185" s="347">
        <f t="shared" si="7"/>
        <v>-0.5</v>
      </c>
      <c r="X185" s="313" t="s">
        <v>1609</v>
      </c>
      <c r="Y185" s="313" t="s">
        <v>1609</v>
      </c>
      <c r="Z185" s="313" t="s">
        <v>1557</v>
      </c>
      <c r="AA185" s="295">
        <f t="shared" si="326"/>
        <v>55.520088999999999</v>
      </c>
      <c r="AB185" s="315">
        <v>55520089</v>
      </c>
      <c r="AC185" s="305">
        <v>195042377</v>
      </c>
      <c r="AD185" s="295">
        <f t="shared" si="327"/>
        <v>487.1</v>
      </c>
      <c r="AE185" s="305">
        <v>487100000</v>
      </c>
      <c r="AF185" s="306">
        <f t="shared" si="280"/>
        <v>0.37013392666666667</v>
      </c>
      <c r="AG185" s="304"/>
      <c r="AH185" s="304"/>
      <c r="AI185" s="323" t="s">
        <v>2314</v>
      </c>
      <c r="AJ185" s="302"/>
    </row>
    <row r="186" spans="1:36">
      <c r="A186" s="291" t="s">
        <v>1061</v>
      </c>
      <c r="B186" s="292">
        <f t="shared" si="324"/>
        <v>691.24776799999995</v>
      </c>
      <c r="C186" s="293">
        <f>SUM((J186/1000000)/E186)</f>
        <v>8.8621508717948707</v>
      </c>
      <c r="D186" s="294">
        <f t="shared" si="0"/>
        <v>8.8621508717948707</v>
      </c>
      <c r="E186" s="295">
        <v>78</v>
      </c>
      <c r="F186" s="295">
        <f t="shared" si="325"/>
        <v>408.01069200000001</v>
      </c>
      <c r="G186" s="297">
        <f t="shared" si="1"/>
        <v>0.59025245489110933</v>
      </c>
      <c r="H186" s="296">
        <f t="shared" si="2"/>
        <v>283.23707599999994</v>
      </c>
      <c r="I186" s="298">
        <f t="shared" si="279"/>
        <v>0.40974754510889067</v>
      </c>
      <c r="J186" s="292">
        <v>691247768</v>
      </c>
      <c r="K186" s="317">
        <v>2012</v>
      </c>
      <c r="L186" s="300" t="s">
        <v>18</v>
      </c>
      <c r="M186" s="301"/>
      <c r="N186" s="301"/>
      <c r="O186" s="301"/>
      <c r="P186" s="301">
        <v>84</v>
      </c>
      <c r="Q186" s="299">
        <v>67</v>
      </c>
      <c r="R186" s="321">
        <f>AVERAGE(P186:Q186)</f>
        <v>75.5</v>
      </c>
      <c r="S186" s="299">
        <v>81</v>
      </c>
      <c r="T186" s="299">
        <v>70</v>
      </c>
      <c r="U186" s="312">
        <f t="shared" si="5"/>
        <v>11</v>
      </c>
      <c r="V186" s="312">
        <f>AVERAGE(S186:T186)</f>
        <v>75.5</v>
      </c>
      <c r="W186" s="312">
        <f t="shared" si="7"/>
        <v>0</v>
      </c>
      <c r="X186" s="304" t="s">
        <v>1701</v>
      </c>
      <c r="Y186" s="304" t="s">
        <v>1830</v>
      </c>
      <c r="Z186" s="318" t="s">
        <v>1541</v>
      </c>
      <c r="AA186" s="294">
        <f t="shared" si="326"/>
        <v>152.53574699999999</v>
      </c>
      <c r="AB186" s="292">
        <v>152535747</v>
      </c>
      <c r="AC186" s="292">
        <v>408010692</v>
      </c>
      <c r="AD186" s="295">
        <f t="shared" si="327"/>
        <v>283.237076</v>
      </c>
      <c r="AE186" s="315">
        <v>283237076</v>
      </c>
      <c r="AF186" s="306">
        <f t="shared" si="280"/>
        <v>1.9555864999999999</v>
      </c>
      <c r="AG186" s="304"/>
      <c r="AH186" s="304"/>
      <c r="AI186" s="323" t="s">
        <v>1831</v>
      </c>
      <c r="AJ186" s="302"/>
    </row>
    <row r="187" spans="1:36">
      <c r="A187" s="344" t="s">
        <v>441</v>
      </c>
      <c r="B187" s="305">
        <f t="shared" si="324"/>
        <v>695.67536600000005</v>
      </c>
      <c r="C187" s="335">
        <f>SUM(J187/(E187*1000000))</f>
        <v>19.876439028571429</v>
      </c>
      <c r="D187" s="294">
        <f t="shared" si="0"/>
        <v>19.876439028571429</v>
      </c>
      <c r="E187" s="296">
        <v>35</v>
      </c>
      <c r="F187" s="331">
        <f t="shared" si="325"/>
        <v>327.47536600000001</v>
      </c>
      <c r="G187" s="297">
        <f t="shared" si="1"/>
        <v>0.47073014512921529</v>
      </c>
      <c r="H187" s="296">
        <f t="shared" si="2"/>
        <v>368.20000000000005</v>
      </c>
      <c r="I187" s="362">
        <f t="shared" si="279"/>
        <v>0.52926985487078471</v>
      </c>
      <c r="J187" s="305">
        <v>695675366</v>
      </c>
      <c r="K187" s="311">
        <v>2017</v>
      </c>
      <c r="L187" s="300" t="s">
        <v>18</v>
      </c>
      <c r="M187" s="345"/>
      <c r="N187" s="345"/>
      <c r="O187" s="345"/>
      <c r="P187" s="345">
        <v>85</v>
      </c>
      <c r="Q187" s="311">
        <v>70</v>
      </c>
      <c r="R187" s="305">
        <f>(P187+Q187)/2</f>
        <v>77.5</v>
      </c>
      <c r="S187" s="311">
        <v>85</v>
      </c>
      <c r="T187" s="311">
        <v>80</v>
      </c>
      <c r="U187" s="337">
        <f t="shared" si="5"/>
        <v>5</v>
      </c>
      <c r="V187" s="337">
        <f>(S187+T187)/2</f>
        <v>82.5</v>
      </c>
      <c r="W187" s="309">
        <f t="shared" si="7"/>
        <v>-5</v>
      </c>
      <c r="X187" s="318" t="s">
        <v>1402</v>
      </c>
      <c r="Y187" s="318" t="s">
        <v>1402</v>
      </c>
      <c r="Z187" s="363" t="s">
        <v>1541</v>
      </c>
      <c r="AA187" s="331">
        <f t="shared" si="326"/>
        <v>123.403419</v>
      </c>
      <c r="AB187" s="305">
        <v>123403419</v>
      </c>
      <c r="AC187" s="305">
        <v>327475366</v>
      </c>
      <c r="AD187" s="331">
        <f t="shared" si="327"/>
        <v>368.2</v>
      </c>
      <c r="AE187" s="309">
        <f>J187-AC187</f>
        <v>368200000</v>
      </c>
      <c r="AF187" s="362">
        <f t="shared" si="280"/>
        <v>3.5258119714285714</v>
      </c>
      <c r="AG187" s="318"/>
      <c r="AH187" s="318"/>
      <c r="AI187" s="364" t="s">
        <v>1672</v>
      </c>
      <c r="AJ187" s="318"/>
    </row>
    <row r="188" spans="1:36">
      <c r="A188" s="291" t="s">
        <v>1770</v>
      </c>
      <c r="B188" s="292">
        <f>SUM(F188+AD188)</f>
        <v>698.49</v>
      </c>
      <c r="C188" s="293">
        <f>SUM(B188/E188)</f>
        <v>10.271911764705882</v>
      </c>
      <c r="D188" s="294">
        <f t="shared" si="0"/>
        <v>10.271911764705882</v>
      </c>
      <c r="E188" s="295">
        <v>68</v>
      </c>
      <c r="F188" s="295">
        <v>300.52999999999997</v>
      </c>
      <c r="G188" s="297">
        <f t="shared" si="1"/>
        <v>0.43025669658835486</v>
      </c>
      <c r="H188" s="296">
        <f t="shared" si="2"/>
        <v>397.96000000000004</v>
      </c>
      <c r="I188" s="298">
        <f t="shared" si="279"/>
        <v>0.56974330341164514</v>
      </c>
      <c r="J188" s="292">
        <f>B188*1000000</f>
        <v>698490000</v>
      </c>
      <c r="K188" s="299">
        <v>2010</v>
      </c>
      <c r="L188" s="300" t="s">
        <v>18</v>
      </c>
      <c r="M188" s="301"/>
      <c r="N188" s="301"/>
      <c r="O188" s="301"/>
      <c r="P188" s="301">
        <v>50</v>
      </c>
      <c r="Q188" s="299">
        <v>58</v>
      </c>
      <c r="R188" s="321">
        <f>AVERAGE(P188:Q188)</f>
        <v>54</v>
      </c>
      <c r="S188" s="299">
        <v>74</v>
      </c>
      <c r="T188" s="299">
        <v>47</v>
      </c>
      <c r="U188" s="292">
        <f t="shared" si="5"/>
        <v>27</v>
      </c>
      <c r="V188" s="299">
        <f>AVERAGE(S188:T188)</f>
        <v>60.5</v>
      </c>
      <c r="W188" s="321">
        <f t="shared" si="7"/>
        <v>-6.5</v>
      </c>
      <c r="X188" s="304" t="s">
        <v>1701</v>
      </c>
      <c r="Y188" s="304" t="s">
        <v>1771</v>
      </c>
      <c r="Z188" s="304" t="s">
        <v>1557</v>
      </c>
      <c r="AA188" s="294">
        <v>64.8</v>
      </c>
      <c r="AB188" s="292">
        <f>AA188*1000000</f>
        <v>64800000</v>
      </c>
      <c r="AC188" s="292">
        <f>F188*1000000</f>
        <v>300530000</v>
      </c>
      <c r="AD188" s="295">
        <v>397.96</v>
      </c>
      <c r="AE188" s="305">
        <f>SUM(AD188*1000000)</f>
        <v>397960000</v>
      </c>
      <c r="AF188" s="306">
        <f t="shared" si="280"/>
        <v>0.95294117647058818</v>
      </c>
      <c r="AG188" s="304"/>
      <c r="AH188" s="304"/>
      <c r="AI188" s="323" t="s">
        <v>1772</v>
      </c>
      <c r="AJ188" s="302"/>
    </row>
    <row r="189" spans="1:36">
      <c r="A189" s="374" t="s">
        <v>1704</v>
      </c>
      <c r="B189" s="373">
        <f t="shared" ref="B189:B193" si="328">J189/1000000</f>
        <v>699.75980500000003</v>
      </c>
      <c r="C189" s="375">
        <f t="shared" ref="C189:C190" si="329">SUM(J189/(E189*1000000))</f>
        <v>13.995196099999999</v>
      </c>
      <c r="D189" s="294">
        <f t="shared" si="0"/>
        <v>13.995196099999999</v>
      </c>
      <c r="E189" s="296">
        <v>50</v>
      </c>
      <c r="F189" s="296">
        <f t="shared" ref="F189:F193" si="330">AC189/1000000</f>
        <v>5.8745190000000003</v>
      </c>
      <c r="G189" s="297">
        <f t="shared" si="1"/>
        <v>8.3950506416984039E-3</v>
      </c>
      <c r="H189" s="296">
        <f t="shared" si="2"/>
        <v>693.88528600000006</v>
      </c>
      <c r="I189" s="376">
        <f t="shared" si="279"/>
        <v>0.99160494935830157</v>
      </c>
      <c r="J189" s="305">
        <f t="shared" ref="J189:J190" si="331">AC189+AE189</f>
        <v>699759805</v>
      </c>
      <c r="K189" s="345">
        <v>2019</v>
      </c>
      <c r="L189" s="300" t="s">
        <v>18</v>
      </c>
      <c r="M189" s="345"/>
      <c r="N189" s="345"/>
      <c r="O189" s="345"/>
      <c r="P189" s="345">
        <v>75</v>
      </c>
      <c r="Q189" s="345">
        <v>62</v>
      </c>
      <c r="R189" s="345">
        <f t="shared" ref="R189:R190" si="332">(P189+Q189)/2</f>
        <v>68.5</v>
      </c>
      <c r="S189" s="345">
        <v>80</v>
      </c>
      <c r="T189" s="345">
        <v>66</v>
      </c>
      <c r="U189" s="345">
        <f t="shared" si="5"/>
        <v>14</v>
      </c>
      <c r="V189" s="345">
        <f t="shared" ref="V189:V190" si="333">(S189+T189)/2</f>
        <v>73</v>
      </c>
      <c r="W189" s="345">
        <f t="shared" si="7"/>
        <v>-4.5</v>
      </c>
      <c r="X189" s="304" t="s">
        <v>1636</v>
      </c>
      <c r="Y189" s="381" t="s">
        <v>1705</v>
      </c>
      <c r="Z189" s="377" t="s">
        <v>1541</v>
      </c>
      <c r="AA189" s="296">
        <f t="shared" ref="AA189:AA190" si="334">AB189/1000000</f>
        <v>1.685287</v>
      </c>
      <c r="AB189" s="305">
        <v>1685287</v>
      </c>
      <c r="AC189" s="305">
        <v>5874519</v>
      </c>
      <c r="AD189" s="296">
        <f t="shared" ref="AD189:AD193" si="335">AE189/1000000</f>
        <v>693.88528599999995</v>
      </c>
      <c r="AE189" s="305">
        <v>693885286</v>
      </c>
      <c r="AF189" s="376">
        <f t="shared" si="280"/>
        <v>3.3705739999999998E-2</v>
      </c>
      <c r="AG189" s="378"/>
      <c r="AH189" s="378"/>
      <c r="AI189" s="377" t="s">
        <v>1537</v>
      </c>
      <c r="AJ189" s="304"/>
    </row>
    <row r="190" spans="1:36">
      <c r="A190" s="380" t="s">
        <v>1607</v>
      </c>
      <c r="B190" s="373">
        <f t="shared" si="328"/>
        <v>700.54775400000005</v>
      </c>
      <c r="C190" s="375">
        <f t="shared" si="329"/>
        <v>140.10955079999999</v>
      </c>
      <c r="D190" s="294">
        <f t="shared" si="0"/>
        <v>140.10955079999999</v>
      </c>
      <c r="E190" s="296">
        <v>5</v>
      </c>
      <c r="F190" s="296">
        <f t="shared" si="330"/>
        <v>3.6955330000000002</v>
      </c>
      <c r="G190" s="297">
        <f t="shared" si="1"/>
        <v>5.2752049791026804E-3</v>
      </c>
      <c r="H190" s="296">
        <f t="shared" si="2"/>
        <v>696.85222099999999</v>
      </c>
      <c r="I190" s="376">
        <f t="shared" si="279"/>
        <v>0.99472479502089728</v>
      </c>
      <c r="J190" s="305">
        <f t="shared" si="331"/>
        <v>700547754</v>
      </c>
      <c r="K190" s="345">
        <v>2019</v>
      </c>
      <c r="L190" s="300" t="s">
        <v>18</v>
      </c>
      <c r="M190" s="345"/>
      <c r="N190" s="345"/>
      <c r="O190" s="345"/>
      <c r="P190" s="345">
        <v>87</v>
      </c>
      <c r="Q190" s="316">
        <v>54</v>
      </c>
      <c r="R190" s="345">
        <f t="shared" si="332"/>
        <v>70.5</v>
      </c>
      <c r="S190" s="345">
        <v>98</v>
      </c>
      <c r="T190" s="345">
        <v>93</v>
      </c>
      <c r="U190" s="345">
        <f t="shared" si="5"/>
        <v>5</v>
      </c>
      <c r="V190" s="345">
        <f t="shared" si="333"/>
        <v>95.5</v>
      </c>
      <c r="W190" s="345">
        <f t="shared" si="7"/>
        <v>-25</v>
      </c>
      <c r="X190" s="348" t="s">
        <v>1608</v>
      </c>
      <c r="Y190" s="381" t="s">
        <v>1608</v>
      </c>
      <c r="Z190" s="377" t="s">
        <v>1541</v>
      </c>
      <c r="AA190" s="296">
        <f t="shared" si="334"/>
        <v>1.015755</v>
      </c>
      <c r="AB190" s="382">
        <v>1015755</v>
      </c>
      <c r="AC190" s="305">
        <v>3695533</v>
      </c>
      <c r="AD190" s="296">
        <f t="shared" si="335"/>
        <v>696.85222099999999</v>
      </c>
      <c r="AE190" s="382">
        <v>696852221</v>
      </c>
      <c r="AF190" s="376">
        <f t="shared" si="280"/>
        <v>0.203151</v>
      </c>
      <c r="AG190" s="378"/>
      <c r="AH190" s="378"/>
      <c r="AI190" s="377" t="s">
        <v>1537</v>
      </c>
      <c r="AJ190" s="304"/>
    </row>
    <row r="191" spans="1:36">
      <c r="A191" s="291" t="s">
        <v>1243</v>
      </c>
      <c r="B191" s="292">
        <f t="shared" si="328"/>
        <v>708.27258099999995</v>
      </c>
      <c r="C191" s="293">
        <f>SUM(B191/E191)</f>
        <v>4.7218172066666666</v>
      </c>
      <c r="D191" s="294">
        <f t="shared" si="0"/>
        <v>4.7218172066666666</v>
      </c>
      <c r="E191" s="295">
        <v>150</v>
      </c>
      <c r="F191" s="296">
        <f t="shared" si="330"/>
        <v>319.24619300000001</v>
      </c>
      <c r="G191" s="297">
        <f t="shared" si="1"/>
        <v>0.45073916676156073</v>
      </c>
      <c r="H191" s="296">
        <f t="shared" si="2"/>
        <v>389.026388</v>
      </c>
      <c r="I191" s="298">
        <f t="shared" si="279"/>
        <v>0.54926083323843933</v>
      </c>
      <c r="J191" s="292">
        <v>708272581</v>
      </c>
      <c r="K191" s="299">
        <v>2007</v>
      </c>
      <c r="L191" s="300" t="s">
        <v>16</v>
      </c>
      <c r="M191" s="301"/>
      <c r="N191" s="301"/>
      <c r="O191" s="301"/>
      <c r="P191" s="301">
        <v>57</v>
      </c>
      <c r="Q191" s="302">
        <v>61</v>
      </c>
      <c r="R191" s="321">
        <f t="shared" ref="R191:R196" si="336">AVERAGE(P191:Q191)</f>
        <v>59</v>
      </c>
      <c r="S191" s="311">
        <v>86</v>
      </c>
      <c r="T191" s="302">
        <v>69</v>
      </c>
      <c r="U191" s="292">
        <f t="shared" si="5"/>
        <v>17</v>
      </c>
      <c r="V191" s="299">
        <f t="shared" ref="V191:V196" si="337">AVERAGE(S191:T191)</f>
        <v>77.5</v>
      </c>
      <c r="W191" s="321">
        <f t="shared" si="7"/>
        <v>-18.5</v>
      </c>
      <c r="X191" s="304" t="s">
        <v>1636</v>
      </c>
      <c r="Y191" s="313" t="s">
        <v>1691</v>
      </c>
      <c r="Z191" s="304" t="s">
        <v>1541</v>
      </c>
      <c r="AA191" s="295">
        <v>70.502384000000006</v>
      </c>
      <c r="AB191" s="305">
        <v>70502384</v>
      </c>
      <c r="AC191" s="292">
        <v>319246193</v>
      </c>
      <c r="AD191" s="296">
        <f t="shared" si="335"/>
        <v>389.026388</v>
      </c>
      <c r="AE191" s="292">
        <v>389026388</v>
      </c>
      <c r="AF191" s="306">
        <f t="shared" si="280"/>
        <v>0.47001589333333338</v>
      </c>
      <c r="AG191" s="304"/>
      <c r="AH191" s="304"/>
      <c r="AI191" s="307" t="s">
        <v>2283</v>
      </c>
      <c r="AJ191" s="304"/>
    </row>
    <row r="192" spans="1:36">
      <c r="A192" s="333" t="s">
        <v>203</v>
      </c>
      <c r="B192" s="305">
        <f t="shared" si="328"/>
        <v>708.83558900000003</v>
      </c>
      <c r="C192" s="335">
        <f t="shared" ref="C192:C193" si="338">SUM(J192/(E192*1000000))</f>
        <v>4.1696211117647062</v>
      </c>
      <c r="D192" s="294">
        <f t="shared" si="0"/>
        <v>4.1696211117647062</v>
      </c>
      <c r="E192" s="296">
        <v>170</v>
      </c>
      <c r="F192" s="296">
        <f t="shared" si="330"/>
        <v>208.54558900000001</v>
      </c>
      <c r="G192" s="297">
        <f t="shared" si="1"/>
        <v>0.29420868849743942</v>
      </c>
      <c r="H192" s="296">
        <f t="shared" si="2"/>
        <v>500.29</v>
      </c>
      <c r="I192" s="298">
        <f t="shared" si="279"/>
        <v>0.70579131150256058</v>
      </c>
      <c r="J192" s="309">
        <v>708835589</v>
      </c>
      <c r="K192" s="317">
        <v>2014</v>
      </c>
      <c r="L192" s="300" t="s">
        <v>18</v>
      </c>
      <c r="M192" s="334"/>
      <c r="N192" s="334"/>
      <c r="O192" s="334"/>
      <c r="P192" s="334">
        <v>90</v>
      </c>
      <c r="Q192" s="317">
        <v>79</v>
      </c>
      <c r="R192" s="336">
        <f t="shared" si="336"/>
        <v>84.5</v>
      </c>
      <c r="S192" s="317">
        <v>89</v>
      </c>
      <c r="T192" s="317">
        <v>82</v>
      </c>
      <c r="U192" s="337">
        <f t="shared" si="5"/>
        <v>7</v>
      </c>
      <c r="V192" s="337">
        <f t="shared" si="337"/>
        <v>85.5</v>
      </c>
      <c r="W192" s="337">
        <f t="shared" si="7"/>
        <v>-1</v>
      </c>
      <c r="X192" s="318" t="s">
        <v>1609</v>
      </c>
      <c r="Y192" s="318" t="s">
        <v>2426</v>
      </c>
      <c r="Z192" s="318" t="s">
        <v>1557</v>
      </c>
      <c r="AA192" s="296">
        <f t="shared" ref="AA192:AA193" si="339">AB192/1000000</f>
        <v>72.611427000000006</v>
      </c>
      <c r="AB192" s="309">
        <v>72611427</v>
      </c>
      <c r="AC192" s="309">
        <v>208545589</v>
      </c>
      <c r="AD192" s="295">
        <f t="shared" si="335"/>
        <v>500.29</v>
      </c>
      <c r="AE192" s="305">
        <v>500290000</v>
      </c>
      <c r="AF192" s="306">
        <f t="shared" si="280"/>
        <v>0.42712604117647063</v>
      </c>
      <c r="AG192" s="318"/>
      <c r="AH192" s="304"/>
      <c r="AI192" s="323" t="s">
        <v>2427</v>
      </c>
      <c r="AJ192" s="302"/>
    </row>
    <row r="193" spans="1:36">
      <c r="A193" s="332" t="s">
        <v>955</v>
      </c>
      <c r="B193" s="305">
        <f t="shared" si="328"/>
        <v>708.98232299999995</v>
      </c>
      <c r="C193" s="335">
        <f t="shared" si="338"/>
        <v>3.5449116150000002</v>
      </c>
      <c r="D193" s="294">
        <f t="shared" si="0"/>
        <v>3.5449116150000002</v>
      </c>
      <c r="E193" s="296">
        <v>200</v>
      </c>
      <c r="F193" s="296">
        <f t="shared" si="330"/>
        <v>202.85393300000001</v>
      </c>
      <c r="G193" s="297">
        <f t="shared" si="1"/>
        <v>0.28611987410580336</v>
      </c>
      <c r="H193" s="296">
        <f t="shared" si="2"/>
        <v>506.12838999999997</v>
      </c>
      <c r="I193" s="298">
        <f t="shared" si="279"/>
        <v>0.71388012589419669</v>
      </c>
      <c r="J193" s="309">
        <v>708982323</v>
      </c>
      <c r="K193" s="317">
        <v>2014</v>
      </c>
      <c r="L193" s="300" t="s">
        <v>18</v>
      </c>
      <c r="M193" s="334"/>
      <c r="N193" s="334"/>
      <c r="O193" s="334"/>
      <c r="P193" s="334">
        <v>53</v>
      </c>
      <c r="Q193" s="317">
        <v>53</v>
      </c>
      <c r="R193" s="336">
        <f t="shared" si="336"/>
        <v>53</v>
      </c>
      <c r="S193" s="317">
        <v>66</v>
      </c>
      <c r="T193" s="317">
        <v>68</v>
      </c>
      <c r="U193" s="337">
        <f t="shared" si="5"/>
        <v>-2</v>
      </c>
      <c r="V193" s="337">
        <f t="shared" si="337"/>
        <v>67</v>
      </c>
      <c r="W193" s="337">
        <f t="shared" si="7"/>
        <v>-14</v>
      </c>
      <c r="X193" s="318" t="s">
        <v>1609</v>
      </c>
      <c r="Y193" s="318" t="s">
        <v>2061</v>
      </c>
      <c r="Z193" s="318" t="s">
        <v>1557</v>
      </c>
      <c r="AA193" s="296">
        <f t="shared" si="339"/>
        <v>91.608337000000006</v>
      </c>
      <c r="AB193" s="309">
        <v>91608337</v>
      </c>
      <c r="AC193" s="309">
        <v>202853933</v>
      </c>
      <c r="AD193" s="295">
        <f t="shared" si="335"/>
        <v>506.12839000000002</v>
      </c>
      <c r="AE193" s="305">
        <v>506128390</v>
      </c>
      <c r="AF193" s="306">
        <f t="shared" si="280"/>
        <v>0.45804168500000003</v>
      </c>
      <c r="AG193" s="318"/>
      <c r="AH193" s="304"/>
      <c r="AI193" s="323" t="s">
        <v>2643</v>
      </c>
      <c r="AJ193" s="302"/>
    </row>
    <row r="194" spans="1:36">
      <c r="A194" s="291" t="s">
        <v>1700</v>
      </c>
      <c r="B194" s="292">
        <v>709.82</v>
      </c>
      <c r="C194" s="293">
        <f>SUM(B194/E194)</f>
        <v>14.196400000000001</v>
      </c>
      <c r="D194" s="294">
        <f t="shared" si="0"/>
        <v>14.196400000000001</v>
      </c>
      <c r="E194" s="295">
        <v>50</v>
      </c>
      <c r="F194" s="295">
        <v>296.62</v>
      </c>
      <c r="G194" s="297">
        <f t="shared" si="1"/>
        <v>0.41788058944521145</v>
      </c>
      <c r="H194" s="296">
        <f t="shared" si="2"/>
        <v>413.20000000000005</v>
      </c>
      <c r="I194" s="298">
        <f t="shared" si="279"/>
        <v>0.58211941055478855</v>
      </c>
      <c r="J194" s="292">
        <f>B194*1000000</f>
        <v>709820000</v>
      </c>
      <c r="K194" s="299">
        <v>2009</v>
      </c>
      <c r="L194" s="300" t="s">
        <v>16</v>
      </c>
      <c r="M194" s="301"/>
      <c r="N194" s="301"/>
      <c r="O194" s="301"/>
      <c r="P194" s="301">
        <v>27</v>
      </c>
      <c r="Q194" s="299">
        <v>44</v>
      </c>
      <c r="R194" s="321">
        <f t="shared" si="336"/>
        <v>35.5</v>
      </c>
      <c r="S194" s="299">
        <v>78</v>
      </c>
      <c r="T194" s="299">
        <v>37</v>
      </c>
      <c r="U194" s="292">
        <f t="shared" si="5"/>
        <v>41</v>
      </c>
      <c r="V194" s="299">
        <f t="shared" si="337"/>
        <v>57.5</v>
      </c>
      <c r="W194" s="321">
        <f t="shared" si="7"/>
        <v>-22</v>
      </c>
      <c r="X194" s="304" t="s">
        <v>1701</v>
      </c>
      <c r="Y194" s="304" t="s">
        <v>1702</v>
      </c>
      <c r="Z194" s="304" t="s">
        <v>1557</v>
      </c>
      <c r="AA194" s="294">
        <v>142.80000000000001</v>
      </c>
      <c r="AB194" s="292">
        <f>AA194*1000000</f>
        <v>142800000</v>
      </c>
      <c r="AC194" s="292">
        <f>F194*1000000</f>
        <v>296620000</v>
      </c>
      <c r="AD194" s="295">
        <v>413.2</v>
      </c>
      <c r="AE194" s="305">
        <f>SUM(AD194*1000000)</f>
        <v>413200000</v>
      </c>
      <c r="AF194" s="306">
        <f t="shared" si="280"/>
        <v>2.8560000000000003</v>
      </c>
      <c r="AG194" s="304"/>
      <c r="AH194" s="304"/>
      <c r="AI194" s="323" t="s">
        <v>1703</v>
      </c>
      <c r="AJ194" s="302"/>
    </row>
    <row r="195" spans="1:36">
      <c r="A195" s="333" t="s">
        <v>163</v>
      </c>
      <c r="B195" s="305">
        <f t="shared" ref="B195:B197" si="340">J195/1000000</f>
        <v>714.766572</v>
      </c>
      <c r="C195" s="335">
        <f>SUM(J195/(E195*1000000))</f>
        <v>4.2045092470588239</v>
      </c>
      <c r="D195" s="294">
        <f t="shared" si="0"/>
        <v>4.2045092470588239</v>
      </c>
      <c r="E195" s="296">
        <v>170</v>
      </c>
      <c r="F195" s="296">
        <f t="shared" ref="F195:F197" si="341">AC195/1000000</f>
        <v>259.766572</v>
      </c>
      <c r="G195" s="297">
        <f t="shared" si="1"/>
        <v>0.36342854041584921</v>
      </c>
      <c r="H195" s="296">
        <f t="shared" si="2"/>
        <v>454.99999999999994</v>
      </c>
      <c r="I195" s="298">
        <f t="shared" si="279"/>
        <v>0.63657145958415073</v>
      </c>
      <c r="J195" s="309">
        <v>714766572</v>
      </c>
      <c r="K195" s="317">
        <v>2014</v>
      </c>
      <c r="L195" s="300" t="s">
        <v>18</v>
      </c>
      <c r="M195" s="334"/>
      <c r="N195" s="334"/>
      <c r="O195" s="334"/>
      <c r="P195" s="334">
        <v>89</v>
      </c>
      <c r="Q195" s="317">
        <v>70</v>
      </c>
      <c r="R195" s="336">
        <f t="shared" si="336"/>
        <v>79.5</v>
      </c>
      <c r="S195" s="317">
        <v>92</v>
      </c>
      <c r="T195" s="317">
        <v>82</v>
      </c>
      <c r="U195" s="337">
        <f t="shared" si="5"/>
        <v>10</v>
      </c>
      <c r="V195" s="337">
        <f t="shared" si="337"/>
        <v>87</v>
      </c>
      <c r="W195" s="337">
        <f t="shared" si="7"/>
        <v>-7.5</v>
      </c>
      <c r="X195" s="318" t="s">
        <v>1609</v>
      </c>
      <c r="Y195" s="318" t="s">
        <v>2413</v>
      </c>
      <c r="Z195" s="318" t="s">
        <v>1557</v>
      </c>
      <c r="AA195" s="296">
        <f t="shared" ref="AA195:AA197" si="342">AB195/1000000</f>
        <v>95.023720999999995</v>
      </c>
      <c r="AB195" s="309">
        <v>95023721</v>
      </c>
      <c r="AC195" s="309">
        <v>259766572</v>
      </c>
      <c r="AD195" s="295">
        <f t="shared" ref="AD195:AD197" si="343">AE195/1000000</f>
        <v>455</v>
      </c>
      <c r="AE195" s="305">
        <v>455000000</v>
      </c>
      <c r="AF195" s="306">
        <f t="shared" si="280"/>
        <v>0.55896306470588231</v>
      </c>
      <c r="AG195" s="318"/>
      <c r="AH195" s="304"/>
      <c r="AI195" s="323" t="s">
        <v>2414</v>
      </c>
      <c r="AJ195" s="302"/>
    </row>
    <row r="196" spans="1:36">
      <c r="A196" s="325" t="s">
        <v>317</v>
      </c>
      <c r="B196" s="315">
        <f t="shared" si="340"/>
        <v>716.39270499999998</v>
      </c>
      <c r="C196" s="293">
        <f t="shared" ref="C196:C198" si="344">SUM(B196/E196)</f>
        <v>7.1639270499999999</v>
      </c>
      <c r="D196" s="294">
        <f t="shared" si="0"/>
        <v>7.1639270499999999</v>
      </c>
      <c r="E196" s="295">
        <v>100</v>
      </c>
      <c r="F196" s="295">
        <f t="shared" si="341"/>
        <v>274.09270500000002</v>
      </c>
      <c r="G196" s="297">
        <f t="shared" si="1"/>
        <v>0.38260119496889633</v>
      </c>
      <c r="H196" s="296">
        <f t="shared" si="2"/>
        <v>449.09999999999997</v>
      </c>
      <c r="I196" s="298">
        <f t="shared" si="279"/>
        <v>0.62689080565107091</v>
      </c>
      <c r="J196" s="315">
        <v>716392705</v>
      </c>
      <c r="K196" s="302">
        <v>2013</v>
      </c>
      <c r="L196" s="300" t="s">
        <v>18</v>
      </c>
      <c r="M196" s="316"/>
      <c r="N196" s="316"/>
      <c r="O196" s="316"/>
      <c r="P196" s="316">
        <v>97</v>
      </c>
      <c r="Q196" s="302">
        <v>96</v>
      </c>
      <c r="R196" s="327">
        <f t="shared" si="336"/>
        <v>96.5</v>
      </c>
      <c r="S196" s="302">
        <v>80</v>
      </c>
      <c r="T196" s="302">
        <v>78</v>
      </c>
      <c r="U196" s="328">
        <f t="shared" si="5"/>
        <v>2</v>
      </c>
      <c r="V196" s="328">
        <f t="shared" si="337"/>
        <v>79</v>
      </c>
      <c r="W196" s="328">
        <f t="shared" si="7"/>
        <v>17.5</v>
      </c>
      <c r="X196" s="304" t="s">
        <v>1636</v>
      </c>
      <c r="Y196" s="313" t="s">
        <v>1947</v>
      </c>
      <c r="Z196" s="313" t="s">
        <v>1547</v>
      </c>
      <c r="AA196" s="295">
        <f t="shared" si="342"/>
        <v>55.785111999999998</v>
      </c>
      <c r="AB196" s="315">
        <v>55785112</v>
      </c>
      <c r="AC196" s="315">
        <v>274092705</v>
      </c>
      <c r="AD196" s="295">
        <f t="shared" si="343"/>
        <v>449.1</v>
      </c>
      <c r="AE196" s="315">
        <v>449100000</v>
      </c>
      <c r="AF196" s="306">
        <f t="shared" si="280"/>
        <v>0.55785112000000003</v>
      </c>
      <c r="AG196" s="304" t="s">
        <v>1615</v>
      </c>
      <c r="AH196" s="313" t="s">
        <v>1948</v>
      </c>
      <c r="AI196" s="323" t="s">
        <v>1949</v>
      </c>
      <c r="AJ196" s="302"/>
    </row>
    <row r="197" spans="1:36">
      <c r="A197" s="314" t="s">
        <v>1372</v>
      </c>
      <c r="B197" s="315">
        <f t="shared" si="340"/>
        <v>717.07240300000001</v>
      </c>
      <c r="C197" s="326">
        <f t="shared" si="344"/>
        <v>3.9837355722222223</v>
      </c>
      <c r="D197" s="294">
        <f t="shared" si="0"/>
        <v>3.9837355722222223</v>
      </c>
      <c r="E197" s="295">
        <v>180</v>
      </c>
      <c r="F197" s="295">
        <f t="shared" si="341"/>
        <v>208.663096</v>
      </c>
      <c r="G197" s="297">
        <f t="shared" si="1"/>
        <v>0.29099306447580581</v>
      </c>
      <c r="H197" s="296">
        <f t="shared" si="2"/>
        <v>508.40930700000001</v>
      </c>
      <c r="I197" s="298">
        <f>AE197/J197</f>
        <v>0.70900693552419425</v>
      </c>
      <c r="J197" s="315">
        <f>AE197+AC197</f>
        <v>717072403</v>
      </c>
      <c r="K197" s="302">
        <v>2016</v>
      </c>
      <c r="L197" s="300" t="s">
        <v>18</v>
      </c>
      <c r="M197" s="316"/>
      <c r="N197" s="316"/>
      <c r="O197" s="316"/>
      <c r="P197" s="316">
        <v>74</v>
      </c>
      <c r="Q197" s="302">
        <v>66</v>
      </c>
      <c r="R197" s="346">
        <f>(P197+Q197)/2</f>
        <v>70</v>
      </c>
      <c r="S197" s="302">
        <v>82</v>
      </c>
      <c r="T197" s="302">
        <v>73</v>
      </c>
      <c r="U197" s="305">
        <f t="shared" si="5"/>
        <v>9</v>
      </c>
      <c r="V197" s="311">
        <f>(S197+T197)/2</f>
        <v>77.5</v>
      </c>
      <c r="W197" s="347">
        <f t="shared" si="7"/>
        <v>-7.5</v>
      </c>
      <c r="X197" s="313" t="s">
        <v>2480</v>
      </c>
      <c r="Y197" s="313" t="s">
        <v>2480</v>
      </c>
      <c r="Z197" s="313" t="s">
        <v>1541</v>
      </c>
      <c r="AA197" s="295">
        <f t="shared" si="342"/>
        <v>74.403386999999995</v>
      </c>
      <c r="AB197" s="315">
        <v>74403387</v>
      </c>
      <c r="AC197" s="315">
        <v>208663096</v>
      </c>
      <c r="AD197" s="295">
        <f t="shared" si="343"/>
        <v>508.40930700000001</v>
      </c>
      <c r="AE197" s="315">
        <v>508409307</v>
      </c>
      <c r="AF197" s="298">
        <f>AB197/(E197*1000000)</f>
        <v>0.41335214999999997</v>
      </c>
      <c r="AG197" s="304"/>
      <c r="AH197" s="304"/>
      <c r="AI197" s="307" t="s">
        <v>2481</v>
      </c>
      <c r="AJ197" s="304"/>
    </row>
    <row r="198" spans="1:36">
      <c r="A198" s="291" t="s">
        <v>2420</v>
      </c>
      <c r="B198" s="292">
        <v>731.3</v>
      </c>
      <c r="C198" s="293">
        <f t="shared" si="344"/>
        <v>4.1788571428571428</v>
      </c>
      <c r="D198" s="294">
        <f t="shared" si="0"/>
        <v>4.1788571428571428</v>
      </c>
      <c r="E198" s="295">
        <v>175</v>
      </c>
      <c r="F198" s="295">
        <v>293</v>
      </c>
      <c r="G198" s="297">
        <f t="shared" si="1"/>
        <v>0.40065636537672639</v>
      </c>
      <c r="H198" s="296">
        <f t="shared" si="2"/>
        <v>438.3</v>
      </c>
      <c r="I198" s="298">
        <f t="shared" ref="I198:I201" si="345">(AE198/J198)</f>
        <v>0.59934363462327367</v>
      </c>
      <c r="J198" s="315">
        <f>SUM(AC198+AD198*1000000)</f>
        <v>731300000</v>
      </c>
      <c r="K198" s="299">
        <v>2009</v>
      </c>
      <c r="L198" s="300" t="s">
        <v>16</v>
      </c>
      <c r="M198" s="301"/>
      <c r="N198" s="301"/>
      <c r="O198" s="301"/>
      <c r="P198" s="301">
        <v>98</v>
      </c>
      <c r="Q198" s="299">
        <v>88</v>
      </c>
      <c r="R198" s="321">
        <f>AVERAGE(P198:Q198)</f>
        <v>93</v>
      </c>
      <c r="S198" s="299">
        <v>86</v>
      </c>
      <c r="T198" s="299">
        <v>88</v>
      </c>
      <c r="U198" s="292">
        <f t="shared" si="5"/>
        <v>-2</v>
      </c>
      <c r="V198" s="299">
        <f>AVERAGE(S198:T198)</f>
        <v>87</v>
      </c>
      <c r="W198" s="321">
        <f t="shared" si="7"/>
        <v>6</v>
      </c>
      <c r="X198" s="304" t="s">
        <v>1601</v>
      </c>
      <c r="Y198" s="304" t="s">
        <v>2421</v>
      </c>
      <c r="Z198" s="304" t="s">
        <v>1547</v>
      </c>
      <c r="AA198" s="294">
        <v>68.099999999999994</v>
      </c>
      <c r="AB198" s="292">
        <f>AA198*1000000</f>
        <v>68100000</v>
      </c>
      <c r="AC198" s="292">
        <f>F198*1000000</f>
        <v>293000000</v>
      </c>
      <c r="AD198" s="295">
        <v>438.3</v>
      </c>
      <c r="AE198" s="305">
        <f>SUM(AD198*1000000)</f>
        <v>438300000</v>
      </c>
      <c r="AF198" s="306">
        <f t="shared" ref="AF198:AF201" si="346">SUM(AA198/E198)</f>
        <v>0.38914285714285712</v>
      </c>
      <c r="AG198" s="304" t="s">
        <v>1615</v>
      </c>
      <c r="AH198" s="304" t="s">
        <v>1846</v>
      </c>
      <c r="AI198" s="323" t="s">
        <v>2422</v>
      </c>
      <c r="AJ198" s="302"/>
    </row>
    <row r="199" spans="1:36">
      <c r="A199" s="370" t="s">
        <v>207</v>
      </c>
      <c r="B199" s="315">
        <f t="shared" ref="B199:B206" si="347">J199/1000000</f>
        <v>734.044039</v>
      </c>
      <c r="C199" s="335">
        <f>SUM(J199/(E199*1000000))</f>
        <v>6.6731276272727271</v>
      </c>
      <c r="D199" s="294">
        <f t="shared" si="0"/>
        <v>6.6731276272727271</v>
      </c>
      <c r="E199" s="295">
        <v>110</v>
      </c>
      <c r="F199" s="295">
        <f t="shared" ref="F199:F206" si="348">AC199/1000000</f>
        <v>318.40262300000001</v>
      </c>
      <c r="G199" s="297">
        <f t="shared" si="1"/>
        <v>0.4337650141996453</v>
      </c>
      <c r="H199" s="296">
        <f t="shared" si="2"/>
        <v>415.64141599999999</v>
      </c>
      <c r="I199" s="362">
        <f t="shared" si="345"/>
        <v>0.5662349858003547</v>
      </c>
      <c r="J199" s="305">
        <v>734044039</v>
      </c>
      <c r="K199" s="299">
        <v>2018</v>
      </c>
      <c r="L199" s="300" t="s">
        <v>18</v>
      </c>
      <c r="M199" s="345"/>
      <c r="N199" s="345"/>
      <c r="O199" s="345"/>
      <c r="P199" s="345">
        <v>82</v>
      </c>
      <c r="Q199" s="299">
        <v>66</v>
      </c>
      <c r="R199" s="305">
        <f>(P199+Q199)/2</f>
        <v>74</v>
      </c>
      <c r="S199" s="299">
        <v>86</v>
      </c>
      <c r="T199" s="305">
        <v>78</v>
      </c>
      <c r="U199" s="309">
        <f t="shared" si="5"/>
        <v>8</v>
      </c>
      <c r="V199" s="317">
        <f>(S199+T199)/2</f>
        <v>82</v>
      </c>
      <c r="W199" s="309">
        <f t="shared" si="7"/>
        <v>-8</v>
      </c>
      <c r="X199" s="348" t="s">
        <v>1544</v>
      </c>
      <c r="Y199" s="348" t="s">
        <v>1544</v>
      </c>
      <c r="Z199" s="319" t="s">
        <v>1557</v>
      </c>
      <c r="AA199" s="295">
        <f t="shared" ref="AA199:AA206" si="349">AB199/1000000</f>
        <v>125.507153</v>
      </c>
      <c r="AB199" s="305">
        <v>125507153</v>
      </c>
      <c r="AC199" s="305">
        <v>318402623</v>
      </c>
      <c r="AD199" s="295">
        <f t="shared" ref="AD199:AD206" si="350">AE199/1000000</f>
        <v>415.64141599999999</v>
      </c>
      <c r="AE199" s="315">
        <f>J199-AC199</f>
        <v>415641416</v>
      </c>
      <c r="AF199" s="362">
        <f t="shared" si="346"/>
        <v>1.1409741181818183</v>
      </c>
      <c r="AG199" s="304"/>
      <c r="AH199" s="304"/>
      <c r="AI199" s="307" t="s">
        <v>2021</v>
      </c>
      <c r="AJ199" s="304"/>
    </row>
    <row r="200" spans="1:36">
      <c r="A200" s="314" t="s">
        <v>629</v>
      </c>
      <c r="B200" s="315">
        <f t="shared" si="347"/>
        <v>738.89276400000006</v>
      </c>
      <c r="C200" s="293">
        <f>SUM(B200/E200)</f>
        <v>3.6944638200000002</v>
      </c>
      <c r="D200" s="294">
        <f t="shared" si="0"/>
        <v>3.6944638200000002</v>
      </c>
      <c r="E200" s="295">
        <v>200</v>
      </c>
      <c r="F200" s="295">
        <f t="shared" si="348"/>
        <v>268.49276400000002</v>
      </c>
      <c r="G200" s="297">
        <f t="shared" si="1"/>
        <v>0.36337175985661702</v>
      </c>
      <c r="H200" s="296">
        <f t="shared" si="2"/>
        <v>475.73667300000005</v>
      </c>
      <c r="I200" s="298">
        <f t="shared" si="345"/>
        <v>0.64385076722716428</v>
      </c>
      <c r="J200" s="315">
        <v>738892764</v>
      </c>
      <c r="K200" s="302">
        <v>2013</v>
      </c>
      <c r="L200" s="300" t="s">
        <v>18</v>
      </c>
      <c r="M200" s="316"/>
      <c r="N200" s="316"/>
      <c r="O200" s="316"/>
      <c r="P200" s="316">
        <v>78</v>
      </c>
      <c r="Q200" s="302">
        <v>65</v>
      </c>
      <c r="R200" s="327">
        <f>AVERAGE(P200:Q200)</f>
        <v>71.5</v>
      </c>
      <c r="S200" s="302">
        <v>82</v>
      </c>
      <c r="T200" s="302">
        <v>78</v>
      </c>
      <c r="U200" s="328">
        <f t="shared" si="5"/>
        <v>4</v>
      </c>
      <c r="V200" s="328">
        <f>AVERAGE(S200:T200)</f>
        <v>80</v>
      </c>
      <c r="W200" s="328">
        <f t="shared" si="7"/>
        <v>-8.5</v>
      </c>
      <c r="X200" s="319" t="s">
        <v>1608</v>
      </c>
      <c r="Y200" s="319" t="s">
        <v>2576</v>
      </c>
      <c r="Z200" s="313" t="s">
        <v>1557</v>
      </c>
      <c r="AA200" s="295">
        <f t="shared" si="349"/>
        <v>82.429468999999997</v>
      </c>
      <c r="AB200" s="315">
        <v>82429469</v>
      </c>
      <c r="AC200" s="315">
        <v>268492764</v>
      </c>
      <c r="AD200" s="295">
        <f t="shared" si="350"/>
        <v>475.736673</v>
      </c>
      <c r="AE200" s="315">
        <v>475736673</v>
      </c>
      <c r="AF200" s="306">
        <f t="shared" si="346"/>
        <v>0.412147345</v>
      </c>
      <c r="AG200" s="304"/>
      <c r="AH200" s="304"/>
      <c r="AI200" s="323" t="s">
        <v>2577</v>
      </c>
      <c r="AJ200" s="302"/>
    </row>
    <row r="201" spans="1:36">
      <c r="A201" s="356" t="s">
        <v>147</v>
      </c>
      <c r="B201" s="315">
        <f t="shared" si="347"/>
        <v>743.70611499999995</v>
      </c>
      <c r="C201" s="335">
        <f>SUM(J201/(E201*1000000))</f>
        <v>14.302040673076924</v>
      </c>
      <c r="D201" s="294">
        <f t="shared" si="0"/>
        <v>14.302040673076924</v>
      </c>
      <c r="E201" s="295">
        <v>52</v>
      </c>
      <c r="F201" s="295">
        <f t="shared" si="348"/>
        <v>193.67382499999999</v>
      </c>
      <c r="G201" s="297">
        <f t="shared" si="1"/>
        <v>0.26041714743733146</v>
      </c>
      <c r="H201" s="296">
        <f t="shared" si="2"/>
        <v>550.03228999999999</v>
      </c>
      <c r="I201" s="362">
        <f t="shared" si="345"/>
        <v>0.73958285256266854</v>
      </c>
      <c r="J201" s="305">
        <v>743706115</v>
      </c>
      <c r="K201" s="299">
        <v>2018</v>
      </c>
      <c r="L201" s="300" t="s">
        <v>18</v>
      </c>
      <c r="M201" s="345"/>
      <c r="N201" s="345"/>
      <c r="O201" s="345"/>
      <c r="P201" s="345">
        <v>62</v>
      </c>
      <c r="Q201" s="299">
        <v>49</v>
      </c>
      <c r="R201" s="305">
        <f t="shared" ref="R201:R202" si="351">(P201+Q201)/2</f>
        <v>55.5</v>
      </c>
      <c r="S201" s="299">
        <v>90</v>
      </c>
      <c r="T201" s="305">
        <v>82</v>
      </c>
      <c r="U201" s="309">
        <f t="shared" si="5"/>
        <v>8</v>
      </c>
      <c r="V201" s="317">
        <f t="shared" ref="V201:V202" si="352">(S201+T201)/2</f>
        <v>86</v>
      </c>
      <c r="W201" s="309">
        <f t="shared" si="7"/>
        <v>-30.5</v>
      </c>
      <c r="X201" s="319" t="s">
        <v>1554</v>
      </c>
      <c r="Y201" s="319" t="s">
        <v>1554</v>
      </c>
      <c r="Z201" s="319" t="s">
        <v>1536</v>
      </c>
      <c r="AA201" s="295">
        <f t="shared" si="349"/>
        <v>51.061118999999998</v>
      </c>
      <c r="AB201" s="305">
        <v>51061119</v>
      </c>
      <c r="AC201" s="305">
        <v>193673825</v>
      </c>
      <c r="AD201" s="295">
        <f t="shared" si="350"/>
        <v>550.03228999999999</v>
      </c>
      <c r="AE201" s="305">
        <v>550032290</v>
      </c>
      <c r="AF201" s="362">
        <f t="shared" si="346"/>
        <v>0.98194459615384611</v>
      </c>
      <c r="AG201" s="304"/>
      <c r="AH201" s="304"/>
      <c r="AI201" s="307" t="s">
        <v>1698</v>
      </c>
      <c r="AJ201" s="304"/>
    </row>
    <row r="202" spans="1:36">
      <c r="A202" s="344" t="s">
        <v>910</v>
      </c>
      <c r="B202" s="315">
        <f t="shared" si="347"/>
        <v>745.600054</v>
      </c>
      <c r="C202" s="326">
        <f>SUM(B202/E202)</f>
        <v>4.2605717371428575</v>
      </c>
      <c r="D202" s="294">
        <f t="shared" si="0"/>
        <v>4.2605717371428575</v>
      </c>
      <c r="E202" s="295">
        <v>175</v>
      </c>
      <c r="F202" s="296">
        <f t="shared" si="348"/>
        <v>325.100054</v>
      </c>
      <c r="G202" s="297">
        <f t="shared" si="1"/>
        <v>0.43602471895743722</v>
      </c>
      <c r="H202" s="296">
        <f t="shared" si="2"/>
        <v>420.5</v>
      </c>
      <c r="I202" s="298">
        <f>AE202/J202</f>
        <v>0.56397528104256278</v>
      </c>
      <c r="J202" s="315">
        <f>AE202+AC202</f>
        <v>745600054</v>
      </c>
      <c r="K202" s="311">
        <v>2016</v>
      </c>
      <c r="L202" s="300" t="s">
        <v>18</v>
      </c>
      <c r="M202" s="345"/>
      <c r="N202" s="345"/>
      <c r="O202" s="345"/>
      <c r="P202" s="345">
        <v>26</v>
      </c>
      <c r="Q202" s="311">
        <v>40</v>
      </c>
      <c r="R202" s="346">
        <f t="shared" si="351"/>
        <v>33</v>
      </c>
      <c r="S202" s="311">
        <v>65</v>
      </c>
      <c r="T202" s="311">
        <v>64</v>
      </c>
      <c r="U202" s="305">
        <f t="shared" si="5"/>
        <v>1</v>
      </c>
      <c r="V202" s="311">
        <f t="shared" si="352"/>
        <v>64.5</v>
      </c>
      <c r="W202" s="347">
        <f t="shared" si="7"/>
        <v>-31.5</v>
      </c>
      <c r="X202" s="348" t="s">
        <v>1544</v>
      </c>
      <c r="Y202" s="348" t="s">
        <v>1544</v>
      </c>
      <c r="Z202" s="319" t="s">
        <v>1541</v>
      </c>
      <c r="AA202" s="295">
        <f t="shared" si="349"/>
        <v>133.68224799999999</v>
      </c>
      <c r="AB202" s="305">
        <v>133682248</v>
      </c>
      <c r="AC202" s="305">
        <v>325100054</v>
      </c>
      <c r="AD202" s="295">
        <f t="shared" si="350"/>
        <v>420.5</v>
      </c>
      <c r="AE202" s="315">
        <v>420500000</v>
      </c>
      <c r="AF202" s="298">
        <f>AB202/(E202*1000000)</f>
        <v>0.76389856</v>
      </c>
      <c r="AG202" s="304"/>
      <c r="AH202" s="304"/>
      <c r="AI202" s="307" t="s">
        <v>2381</v>
      </c>
      <c r="AJ202" s="304"/>
    </row>
    <row r="203" spans="1:36">
      <c r="A203" s="291" t="s">
        <v>549</v>
      </c>
      <c r="B203" s="292">
        <f t="shared" si="347"/>
        <v>746.92127400000004</v>
      </c>
      <c r="C203" s="293">
        <f>SUM((J203/1000000)/E203)</f>
        <v>5.1511811999999999</v>
      </c>
      <c r="D203" s="294">
        <f t="shared" si="0"/>
        <v>5.1511811999999999</v>
      </c>
      <c r="E203" s="295">
        <v>145</v>
      </c>
      <c r="F203" s="295">
        <f t="shared" si="348"/>
        <v>216.391482</v>
      </c>
      <c r="G203" s="297">
        <f t="shared" si="1"/>
        <v>0.28971123133386611</v>
      </c>
      <c r="H203" s="296">
        <f t="shared" si="2"/>
        <v>530.52979200000004</v>
      </c>
      <c r="I203" s="298">
        <f t="shared" ref="I203:I212" si="353">(AE203/J203)</f>
        <v>0.71028876866613389</v>
      </c>
      <c r="J203" s="292">
        <v>746921274</v>
      </c>
      <c r="K203" s="317">
        <v>2012</v>
      </c>
      <c r="L203" s="300" t="s">
        <v>18</v>
      </c>
      <c r="M203" s="301"/>
      <c r="N203" s="301"/>
      <c r="O203" s="301"/>
      <c r="P203" s="301">
        <v>79</v>
      </c>
      <c r="Q203" s="299">
        <v>60</v>
      </c>
      <c r="R203" s="321">
        <f t="shared" ref="R203:R208" si="354">AVERAGE(P203:Q203)</f>
        <v>69.5</v>
      </c>
      <c r="S203" s="299">
        <v>73</v>
      </c>
      <c r="T203" s="299">
        <v>66</v>
      </c>
      <c r="U203" s="312">
        <f t="shared" si="5"/>
        <v>7</v>
      </c>
      <c r="V203" s="312">
        <f t="shared" ref="V203:V208" si="355">AVERAGE(S203:T203)</f>
        <v>69.5</v>
      </c>
      <c r="W203" s="312">
        <f t="shared" si="7"/>
        <v>0</v>
      </c>
      <c r="X203" s="304" t="s">
        <v>1601</v>
      </c>
      <c r="Y203" s="304" t="s">
        <v>1806</v>
      </c>
      <c r="Z203" s="318" t="s">
        <v>1557</v>
      </c>
      <c r="AA203" s="294">
        <f t="shared" si="349"/>
        <v>60.316738000000001</v>
      </c>
      <c r="AB203" s="292">
        <v>60316738</v>
      </c>
      <c r="AC203" s="292">
        <v>216391482</v>
      </c>
      <c r="AD203" s="295">
        <f t="shared" si="350"/>
        <v>530.52979200000004</v>
      </c>
      <c r="AE203" s="315">
        <v>530529792</v>
      </c>
      <c r="AF203" s="306">
        <f t="shared" ref="AF203:AF212" si="356">SUM(AA203/E203)</f>
        <v>0.41597750344827589</v>
      </c>
      <c r="AG203" s="304"/>
      <c r="AH203" s="304"/>
      <c r="AI203" s="323" t="s">
        <v>2206</v>
      </c>
      <c r="AJ203" s="302"/>
    </row>
    <row r="204" spans="1:36">
      <c r="A204" s="332" t="s">
        <v>1336</v>
      </c>
      <c r="B204" s="305">
        <f t="shared" si="347"/>
        <v>748.121534</v>
      </c>
      <c r="C204" s="335">
        <f t="shared" ref="C204:C205" si="357">SUM(J204/(E204*1000000))</f>
        <v>3.7406076700000002</v>
      </c>
      <c r="D204" s="294">
        <f t="shared" si="0"/>
        <v>3.7406076700000002</v>
      </c>
      <c r="E204" s="296">
        <v>200</v>
      </c>
      <c r="F204" s="296">
        <f t="shared" si="348"/>
        <v>233.92153400000001</v>
      </c>
      <c r="G204" s="297">
        <f t="shared" si="1"/>
        <v>0.31267851995822915</v>
      </c>
      <c r="H204" s="296">
        <f t="shared" si="2"/>
        <v>514.20000000000005</v>
      </c>
      <c r="I204" s="298">
        <f t="shared" si="353"/>
        <v>0.68732148004177085</v>
      </c>
      <c r="J204" s="309">
        <v>748121534</v>
      </c>
      <c r="K204" s="317">
        <v>2014</v>
      </c>
      <c r="L204" s="300" t="s">
        <v>18</v>
      </c>
      <c r="M204" s="334"/>
      <c r="N204" s="334"/>
      <c r="O204" s="334"/>
      <c r="P204" s="334">
        <v>91</v>
      </c>
      <c r="Q204" s="317">
        <v>74</v>
      </c>
      <c r="R204" s="336">
        <f t="shared" si="354"/>
        <v>82.5</v>
      </c>
      <c r="S204" s="317">
        <v>92</v>
      </c>
      <c r="T204" s="317">
        <v>83</v>
      </c>
      <c r="U204" s="337">
        <f t="shared" si="5"/>
        <v>9</v>
      </c>
      <c r="V204" s="337">
        <f t="shared" si="355"/>
        <v>87.5</v>
      </c>
      <c r="W204" s="337">
        <f t="shared" si="7"/>
        <v>-5</v>
      </c>
      <c r="X204" s="318" t="s">
        <v>1609</v>
      </c>
      <c r="Y204" s="318" t="s">
        <v>2556</v>
      </c>
      <c r="Z204" s="318" t="s">
        <v>1557</v>
      </c>
      <c r="AA204" s="296">
        <f t="shared" si="349"/>
        <v>90.823660000000004</v>
      </c>
      <c r="AB204" s="309">
        <v>90823660</v>
      </c>
      <c r="AC204" s="309">
        <v>233921534</v>
      </c>
      <c r="AD204" s="295">
        <f t="shared" si="350"/>
        <v>514.20000000000005</v>
      </c>
      <c r="AE204" s="305">
        <v>514200000</v>
      </c>
      <c r="AF204" s="306">
        <f t="shared" si="356"/>
        <v>0.45411830000000003</v>
      </c>
      <c r="AG204" s="318"/>
      <c r="AH204" s="304"/>
      <c r="AI204" s="323" t="s">
        <v>2557</v>
      </c>
      <c r="AJ204" s="302"/>
    </row>
    <row r="205" spans="1:36">
      <c r="A205" s="333" t="s">
        <v>2088</v>
      </c>
      <c r="B205" s="305">
        <f t="shared" si="347"/>
        <v>752.10022900000001</v>
      </c>
      <c r="C205" s="335">
        <f t="shared" si="357"/>
        <v>6.0168018319999996</v>
      </c>
      <c r="D205" s="294">
        <f t="shared" si="0"/>
        <v>6.0168018319999996</v>
      </c>
      <c r="E205" s="296">
        <v>125</v>
      </c>
      <c r="F205" s="296">
        <f t="shared" si="348"/>
        <v>337.13588499999997</v>
      </c>
      <c r="G205" s="297">
        <f t="shared" si="1"/>
        <v>0.44825925056326499</v>
      </c>
      <c r="H205" s="296">
        <f t="shared" si="2"/>
        <v>414.96434400000004</v>
      </c>
      <c r="I205" s="298">
        <f t="shared" si="353"/>
        <v>0.55174074943673501</v>
      </c>
      <c r="J205" s="309">
        <v>752100229</v>
      </c>
      <c r="K205" s="317">
        <v>2014</v>
      </c>
      <c r="L205" s="300" t="s">
        <v>18</v>
      </c>
      <c r="M205" s="334"/>
      <c r="N205" s="334"/>
      <c r="O205" s="334"/>
      <c r="P205" s="334">
        <v>65</v>
      </c>
      <c r="Q205" s="317">
        <v>64</v>
      </c>
      <c r="R205" s="336">
        <f t="shared" si="354"/>
        <v>64.5</v>
      </c>
      <c r="S205" s="317">
        <v>73</v>
      </c>
      <c r="T205" s="317">
        <v>63</v>
      </c>
      <c r="U205" s="337">
        <f t="shared" si="5"/>
        <v>10</v>
      </c>
      <c r="V205" s="337">
        <f t="shared" si="355"/>
        <v>68</v>
      </c>
      <c r="W205" s="337">
        <f t="shared" si="7"/>
        <v>-3.5</v>
      </c>
      <c r="X205" s="318" t="s">
        <v>1609</v>
      </c>
      <c r="Y205" s="318" t="s">
        <v>2089</v>
      </c>
      <c r="Z205" s="318" t="s">
        <v>1541</v>
      </c>
      <c r="AA205" s="296">
        <f t="shared" si="349"/>
        <v>121.897634</v>
      </c>
      <c r="AB205" s="309">
        <v>121897634</v>
      </c>
      <c r="AC205" s="309">
        <v>337135885</v>
      </c>
      <c r="AD205" s="295">
        <f t="shared" si="350"/>
        <v>414.96434399999998</v>
      </c>
      <c r="AE205" s="305">
        <v>414964344</v>
      </c>
      <c r="AF205" s="306">
        <f t="shared" si="356"/>
        <v>0.97518107199999993</v>
      </c>
      <c r="AG205" s="318"/>
      <c r="AH205" s="304"/>
      <c r="AI205" s="323" t="s">
        <v>2090</v>
      </c>
      <c r="AJ205" s="302"/>
    </row>
    <row r="206" spans="1:36">
      <c r="A206" s="308" t="s">
        <v>952</v>
      </c>
      <c r="B206" s="292">
        <f t="shared" si="347"/>
        <v>752.21655699999997</v>
      </c>
      <c r="C206" s="293">
        <f>SUM((J206/1000000)/E206)</f>
        <v>3.2705067695652175</v>
      </c>
      <c r="D206" s="294">
        <f t="shared" si="0"/>
        <v>3.2705067695652175</v>
      </c>
      <c r="E206" s="295">
        <v>230</v>
      </c>
      <c r="F206" s="295">
        <f t="shared" si="348"/>
        <v>262.030663</v>
      </c>
      <c r="G206" s="297">
        <f t="shared" si="1"/>
        <v>0.34834471610813006</v>
      </c>
      <c r="H206" s="296">
        <f t="shared" si="2"/>
        <v>490.18589399999996</v>
      </c>
      <c r="I206" s="298">
        <f t="shared" si="353"/>
        <v>0.65165528389187</v>
      </c>
      <c r="J206" s="292">
        <v>752216557</v>
      </c>
      <c r="K206" s="317">
        <v>2012</v>
      </c>
      <c r="L206" s="300" t="s">
        <v>18</v>
      </c>
      <c r="M206" s="301"/>
      <c r="N206" s="301"/>
      <c r="O206" s="301"/>
      <c r="P206" s="301">
        <v>73</v>
      </c>
      <c r="Q206" s="299">
        <v>66</v>
      </c>
      <c r="R206" s="321">
        <f t="shared" si="354"/>
        <v>69.5</v>
      </c>
      <c r="S206" s="299">
        <v>77</v>
      </c>
      <c r="T206" s="299">
        <v>72</v>
      </c>
      <c r="U206" s="312">
        <f t="shared" si="5"/>
        <v>5</v>
      </c>
      <c r="V206" s="312">
        <f t="shared" si="355"/>
        <v>74.5</v>
      </c>
      <c r="W206" s="312">
        <f t="shared" si="7"/>
        <v>-5</v>
      </c>
      <c r="X206" s="304" t="s">
        <v>1609</v>
      </c>
      <c r="Y206" s="304" t="s">
        <v>1723</v>
      </c>
      <c r="Z206" s="318" t="s">
        <v>1541</v>
      </c>
      <c r="AA206" s="294">
        <f t="shared" si="349"/>
        <v>62.004688000000002</v>
      </c>
      <c r="AB206" s="292">
        <v>62004688</v>
      </c>
      <c r="AC206" s="292">
        <v>262030663</v>
      </c>
      <c r="AD206" s="295">
        <f t="shared" si="350"/>
        <v>490.18589400000002</v>
      </c>
      <c r="AE206" s="315">
        <v>490185894</v>
      </c>
      <c r="AF206" s="306">
        <f t="shared" si="356"/>
        <v>0.26958559999999998</v>
      </c>
      <c r="AG206" s="304"/>
      <c r="AH206" s="304"/>
      <c r="AI206" s="323" t="s">
        <v>2643</v>
      </c>
      <c r="AJ206" s="302"/>
    </row>
    <row r="207" spans="1:36">
      <c r="A207" s="291" t="s">
        <v>835</v>
      </c>
      <c r="B207" s="292">
        <f>SUM(F207+AD207)</f>
        <v>752.6</v>
      </c>
      <c r="C207" s="293">
        <f>SUM(B207/E207)</f>
        <v>4.5612121212121215</v>
      </c>
      <c r="D207" s="294">
        <f t="shared" si="0"/>
        <v>4.5612121212121215</v>
      </c>
      <c r="E207" s="295">
        <v>165</v>
      </c>
      <c r="F207" s="295">
        <v>238.74</v>
      </c>
      <c r="G207" s="297">
        <f t="shared" si="1"/>
        <v>0.3172203029497741</v>
      </c>
      <c r="H207" s="296">
        <f t="shared" si="2"/>
        <v>513.86</v>
      </c>
      <c r="I207" s="298">
        <f t="shared" si="353"/>
        <v>0.6827796970502259</v>
      </c>
      <c r="J207" s="292">
        <f>B207*1000000</f>
        <v>752600000</v>
      </c>
      <c r="K207" s="299">
        <v>2010</v>
      </c>
      <c r="L207" s="300" t="s">
        <v>18</v>
      </c>
      <c r="M207" s="301"/>
      <c r="N207" s="301"/>
      <c r="O207" s="301"/>
      <c r="P207" s="301">
        <v>57</v>
      </c>
      <c r="Q207" s="299">
        <v>58</v>
      </c>
      <c r="R207" s="321">
        <f t="shared" si="354"/>
        <v>57.5</v>
      </c>
      <c r="S207" s="299">
        <v>64</v>
      </c>
      <c r="T207" s="299">
        <v>64</v>
      </c>
      <c r="U207" s="292">
        <f t="shared" si="5"/>
        <v>0</v>
      </c>
      <c r="V207" s="299">
        <f t="shared" si="355"/>
        <v>64</v>
      </c>
      <c r="W207" s="321">
        <f t="shared" si="7"/>
        <v>-6.5</v>
      </c>
      <c r="X207" s="304" t="s">
        <v>1601</v>
      </c>
      <c r="Y207" s="304" t="s">
        <v>1806</v>
      </c>
      <c r="Z207" s="304" t="s">
        <v>1557</v>
      </c>
      <c r="AA207" s="294">
        <v>70.8</v>
      </c>
      <c r="AB207" s="292">
        <f>AA207*1000000</f>
        <v>70800000</v>
      </c>
      <c r="AC207" s="292">
        <f>F207*1000000</f>
        <v>238740000</v>
      </c>
      <c r="AD207" s="295">
        <v>513.86</v>
      </c>
      <c r="AE207" s="305">
        <f>SUM(AD207*1000000)</f>
        <v>513860000</v>
      </c>
      <c r="AF207" s="306">
        <f t="shared" si="356"/>
        <v>0.42909090909090908</v>
      </c>
      <c r="AG207" s="304"/>
      <c r="AH207" s="304"/>
      <c r="AI207" s="323" t="s">
        <v>2308</v>
      </c>
      <c r="AJ207" s="302"/>
    </row>
    <row r="208" spans="1:36">
      <c r="A208" s="333" t="s">
        <v>555</v>
      </c>
      <c r="B208" s="305">
        <f t="shared" ref="B208:B209" si="358">J208/1000000</f>
        <v>758.41037800000004</v>
      </c>
      <c r="C208" s="335">
        <f t="shared" ref="C208:C209" si="359">SUM(J208/(E208*1000000))</f>
        <v>4.2133909888888885</v>
      </c>
      <c r="D208" s="294">
        <f t="shared" si="0"/>
        <v>4.2133909888888885</v>
      </c>
      <c r="E208" s="296">
        <v>180</v>
      </c>
      <c r="F208" s="296">
        <f t="shared" ref="F208:F209" si="360">AC208/1000000</f>
        <v>241.41037800000001</v>
      </c>
      <c r="G208" s="297">
        <f t="shared" si="1"/>
        <v>0.31831101604466705</v>
      </c>
      <c r="H208" s="296">
        <f t="shared" si="2"/>
        <v>517</v>
      </c>
      <c r="I208" s="298">
        <f t="shared" si="353"/>
        <v>0.68168898395533295</v>
      </c>
      <c r="J208" s="309">
        <v>758410378</v>
      </c>
      <c r="K208" s="317">
        <v>2014</v>
      </c>
      <c r="L208" s="300" t="s">
        <v>18</v>
      </c>
      <c r="M208" s="334"/>
      <c r="N208" s="334"/>
      <c r="O208" s="334"/>
      <c r="P208" s="334">
        <v>49</v>
      </c>
      <c r="Q208" s="317">
        <v>56</v>
      </c>
      <c r="R208" s="336">
        <f t="shared" si="354"/>
        <v>52.5</v>
      </c>
      <c r="S208" s="317">
        <v>71</v>
      </c>
      <c r="T208" s="317">
        <v>69</v>
      </c>
      <c r="U208" s="337">
        <f t="shared" si="5"/>
        <v>2</v>
      </c>
      <c r="V208" s="337">
        <f t="shared" si="355"/>
        <v>70</v>
      </c>
      <c r="W208" s="337">
        <f t="shared" si="7"/>
        <v>-17.5</v>
      </c>
      <c r="X208" s="318" t="s">
        <v>1609</v>
      </c>
      <c r="Y208" s="318" t="s">
        <v>2409</v>
      </c>
      <c r="Z208" s="318" t="s">
        <v>1541</v>
      </c>
      <c r="AA208" s="296">
        <f t="shared" ref="AA208:AA209" si="361">AB208/1000000</f>
        <v>69.431297999999998</v>
      </c>
      <c r="AB208" s="309">
        <v>69431298</v>
      </c>
      <c r="AC208" s="309">
        <v>241410378</v>
      </c>
      <c r="AD208" s="295">
        <f t="shared" ref="AD208:AD209" si="362">AE208/1000000</f>
        <v>517</v>
      </c>
      <c r="AE208" s="305">
        <v>517000000</v>
      </c>
      <c r="AF208" s="306">
        <f t="shared" si="356"/>
        <v>0.38572943333333332</v>
      </c>
      <c r="AG208" s="318"/>
      <c r="AH208" s="304"/>
      <c r="AI208" s="323" t="s">
        <v>2410</v>
      </c>
      <c r="AJ208" s="302"/>
    </row>
    <row r="209" spans="1:36">
      <c r="A209" s="383" t="s">
        <v>2546</v>
      </c>
      <c r="B209" s="373">
        <f t="shared" si="358"/>
        <v>758.91010000000006</v>
      </c>
      <c r="C209" s="375">
        <f t="shared" si="359"/>
        <v>3.7945505000000002</v>
      </c>
      <c r="D209" s="294">
        <f t="shared" si="0"/>
        <v>3.7945505000000002</v>
      </c>
      <c r="E209" s="296">
        <v>200</v>
      </c>
      <c r="F209" s="296">
        <f t="shared" si="360"/>
        <v>173.81010000000001</v>
      </c>
      <c r="G209" s="297">
        <f t="shared" si="1"/>
        <v>0.22902594128079201</v>
      </c>
      <c r="H209" s="296">
        <f t="shared" si="2"/>
        <v>585.1</v>
      </c>
      <c r="I209" s="376">
        <f t="shared" si="353"/>
        <v>0.77097405871920799</v>
      </c>
      <c r="J209" s="305">
        <f>AC209+AE209</f>
        <v>758910100</v>
      </c>
      <c r="K209" s="345">
        <v>2019</v>
      </c>
      <c r="L209" s="300" t="s">
        <v>18</v>
      </c>
      <c r="M209" s="345"/>
      <c r="N209" s="345"/>
      <c r="O209" s="345"/>
      <c r="P209" s="345">
        <v>67</v>
      </c>
      <c r="Q209" s="345">
        <v>60</v>
      </c>
      <c r="R209" s="345">
        <f>(P209+Q209)/2</f>
        <v>63.5</v>
      </c>
      <c r="S209" s="345">
        <v>88</v>
      </c>
      <c r="T209" s="345">
        <v>66</v>
      </c>
      <c r="U209" s="345">
        <f t="shared" si="5"/>
        <v>22</v>
      </c>
      <c r="V209" s="345">
        <f>(S209+T209)/2</f>
        <v>77</v>
      </c>
      <c r="W209" s="345">
        <f t="shared" si="7"/>
        <v>-13.5</v>
      </c>
      <c r="X209" s="348" t="s">
        <v>1544</v>
      </c>
      <c r="Y209" s="381" t="s">
        <v>1544</v>
      </c>
      <c r="Z209" s="377" t="s">
        <v>1557</v>
      </c>
      <c r="AA209" s="296">
        <f t="shared" si="361"/>
        <v>60.03895</v>
      </c>
      <c r="AB209" s="382">
        <v>60038950</v>
      </c>
      <c r="AC209" s="305">
        <v>173810100</v>
      </c>
      <c r="AD209" s="296">
        <f t="shared" si="362"/>
        <v>585.1</v>
      </c>
      <c r="AE209" s="382">
        <v>585100000</v>
      </c>
      <c r="AF209" s="376">
        <f t="shared" si="356"/>
        <v>0.30019475000000001</v>
      </c>
      <c r="AG209" s="378"/>
      <c r="AH209" s="378"/>
      <c r="AI209" s="379" t="s">
        <v>2547</v>
      </c>
      <c r="AJ209" s="304"/>
    </row>
    <row r="210" spans="1:36">
      <c r="A210" s="308">
        <v>2012</v>
      </c>
      <c r="B210" s="292">
        <v>769.69</v>
      </c>
      <c r="C210" s="293">
        <f>SUM(B210/E210)</f>
        <v>3.8484500000000001</v>
      </c>
      <c r="D210" s="294">
        <f t="shared" si="0"/>
        <v>3.8484500000000001</v>
      </c>
      <c r="E210" s="295">
        <v>200</v>
      </c>
      <c r="F210" s="295">
        <v>166.12</v>
      </c>
      <c r="G210" s="297">
        <f t="shared" si="1"/>
        <v>0.21582715119073911</v>
      </c>
      <c r="H210" s="296">
        <f t="shared" si="2"/>
        <v>603.57000000000005</v>
      </c>
      <c r="I210" s="298">
        <f t="shared" si="353"/>
        <v>0.78417284880926086</v>
      </c>
      <c r="J210" s="292">
        <f>B210*1000000</f>
        <v>769690000</v>
      </c>
      <c r="K210" s="299">
        <v>2009</v>
      </c>
      <c r="L210" s="300" t="s">
        <v>16</v>
      </c>
      <c r="M210" s="301"/>
      <c r="N210" s="301"/>
      <c r="O210" s="301"/>
      <c r="P210" s="301">
        <v>39</v>
      </c>
      <c r="Q210" s="299">
        <v>49</v>
      </c>
      <c r="R210" s="321">
        <f t="shared" ref="R210:R211" si="363">AVERAGE(P210:Q210)</f>
        <v>44</v>
      </c>
      <c r="S210" s="299">
        <v>63</v>
      </c>
      <c r="T210" s="299">
        <v>54</v>
      </c>
      <c r="U210" s="292">
        <f t="shared" si="5"/>
        <v>9</v>
      </c>
      <c r="V210" s="299">
        <f t="shared" ref="V210:V211" si="364">AVERAGE(S210:T210)</f>
        <v>58.5</v>
      </c>
      <c r="W210" s="321">
        <f t="shared" si="7"/>
        <v>-14.5</v>
      </c>
      <c r="X210" s="304" t="s">
        <v>1609</v>
      </c>
      <c r="Y210" s="304" t="s">
        <v>2194</v>
      </c>
      <c r="Z210" s="304" t="s">
        <v>1547</v>
      </c>
      <c r="AA210" s="294">
        <v>65.3</v>
      </c>
      <c r="AB210" s="292">
        <f>AA210*1000000</f>
        <v>65300000</v>
      </c>
      <c r="AC210" s="292">
        <f>F210*1000000</f>
        <v>166120000</v>
      </c>
      <c r="AD210" s="295">
        <v>603.57000000000005</v>
      </c>
      <c r="AE210" s="305">
        <f>SUM(AD210*1000000)</f>
        <v>603570000</v>
      </c>
      <c r="AF210" s="306">
        <f t="shared" si="356"/>
        <v>0.32650000000000001</v>
      </c>
      <c r="AG210" s="304"/>
      <c r="AH210" s="304"/>
      <c r="AI210" s="323" t="s">
        <v>2538</v>
      </c>
      <c r="AJ210" s="302"/>
    </row>
    <row r="211" spans="1:36">
      <c r="A211" s="333" t="s">
        <v>325</v>
      </c>
      <c r="B211" s="305">
        <f t="shared" ref="B211:B213" si="365">J211/1000000</f>
        <v>774.17660000000001</v>
      </c>
      <c r="C211" s="335">
        <f t="shared" ref="C211:C212" si="366">SUM(J211/(E211*1000000))</f>
        <v>4.5539800000000001</v>
      </c>
      <c r="D211" s="294">
        <f t="shared" si="0"/>
        <v>4.5539800000000001</v>
      </c>
      <c r="E211" s="296">
        <v>170</v>
      </c>
      <c r="F211" s="296">
        <f t="shared" ref="F211:F213" si="367">AC211/1000000</f>
        <v>333.17660000000001</v>
      </c>
      <c r="G211" s="297">
        <f t="shared" si="1"/>
        <v>0.43036252968637906</v>
      </c>
      <c r="H211" s="296">
        <f t="shared" si="2"/>
        <v>441.00000000000006</v>
      </c>
      <c r="I211" s="298">
        <f t="shared" si="353"/>
        <v>0.569637470313621</v>
      </c>
      <c r="J211" s="309">
        <v>774176600</v>
      </c>
      <c r="K211" s="317">
        <v>2014</v>
      </c>
      <c r="L211" s="300" t="s">
        <v>18</v>
      </c>
      <c r="M211" s="334"/>
      <c r="N211" s="334"/>
      <c r="O211" s="334"/>
      <c r="P211" s="334">
        <v>91</v>
      </c>
      <c r="Q211" s="317">
        <v>76</v>
      </c>
      <c r="R211" s="336">
        <f t="shared" si="363"/>
        <v>83.5</v>
      </c>
      <c r="S211" s="317">
        <v>93</v>
      </c>
      <c r="T211" s="317">
        <v>85</v>
      </c>
      <c r="U211" s="337">
        <f t="shared" si="5"/>
        <v>8</v>
      </c>
      <c r="V211" s="337">
        <f t="shared" si="364"/>
        <v>89</v>
      </c>
      <c r="W211" s="337">
        <f t="shared" si="7"/>
        <v>-5.5</v>
      </c>
      <c r="X211" s="318" t="s">
        <v>1609</v>
      </c>
      <c r="Y211" s="318" t="s">
        <v>2194</v>
      </c>
      <c r="Z211" s="318" t="s">
        <v>1541</v>
      </c>
      <c r="AA211" s="296">
        <f t="shared" ref="AA211:AA213" si="368">AB211/1000000</f>
        <v>94.320882999999995</v>
      </c>
      <c r="AB211" s="309">
        <v>94320883</v>
      </c>
      <c r="AC211" s="309">
        <v>333176600</v>
      </c>
      <c r="AD211" s="295">
        <f t="shared" ref="AD211:AD213" si="369">AE211/1000000</f>
        <v>441</v>
      </c>
      <c r="AE211" s="305">
        <v>441000000</v>
      </c>
      <c r="AF211" s="306">
        <f t="shared" si="356"/>
        <v>0.5548287235294117</v>
      </c>
      <c r="AG211" s="318"/>
      <c r="AH211" s="304"/>
      <c r="AI211" s="323" t="s">
        <v>2309</v>
      </c>
      <c r="AJ211" s="302"/>
    </row>
    <row r="212" spans="1:36">
      <c r="A212" s="383" t="s">
        <v>3013</v>
      </c>
      <c r="B212" s="373">
        <f t="shared" si="365"/>
        <v>774.82951400000002</v>
      </c>
      <c r="C212" s="375">
        <f t="shared" si="366"/>
        <v>2.817561869090909</v>
      </c>
      <c r="D212" s="294">
        <f t="shared" si="0"/>
        <v>2.817561869090909</v>
      </c>
      <c r="E212" s="296">
        <v>275</v>
      </c>
      <c r="F212" s="296">
        <f t="shared" si="367"/>
        <v>390.60253599999999</v>
      </c>
      <c r="G212" s="297">
        <f t="shared" si="1"/>
        <v>0.50411416826850508</v>
      </c>
      <c r="H212" s="296">
        <f t="shared" si="2"/>
        <v>384.22697799999997</v>
      </c>
      <c r="I212" s="376">
        <f t="shared" si="353"/>
        <v>0.49588583173149492</v>
      </c>
      <c r="J212" s="305">
        <f>AC212+AE212</f>
        <v>774829514</v>
      </c>
      <c r="K212" s="345">
        <v>2019</v>
      </c>
      <c r="L212" s="300" t="s">
        <v>18</v>
      </c>
      <c r="M212" s="345"/>
      <c r="N212" s="345"/>
      <c r="O212" s="345"/>
      <c r="P212" s="345">
        <v>54</v>
      </c>
      <c r="Q212" s="345">
        <v>54</v>
      </c>
      <c r="R212" s="345">
        <f t="shared" ref="R212:R213" si="370">(P212+Q212)/2</f>
        <v>54</v>
      </c>
      <c r="S212" s="345">
        <v>86</v>
      </c>
      <c r="T212" s="345">
        <v>50</v>
      </c>
      <c r="U212" s="345">
        <f t="shared" si="5"/>
        <v>36</v>
      </c>
      <c r="V212" s="345">
        <f t="shared" ref="V212:V213" si="371">(S212+T212)/2</f>
        <v>68</v>
      </c>
      <c r="W212" s="345">
        <f t="shared" si="7"/>
        <v>-14</v>
      </c>
      <c r="X212" s="319" t="s">
        <v>1544</v>
      </c>
      <c r="Y212" s="377" t="s">
        <v>2690</v>
      </c>
      <c r="Z212" s="377" t="s">
        <v>1557</v>
      </c>
      <c r="AA212" s="296">
        <f t="shared" si="368"/>
        <v>177.38386399999999</v>
      </c>
      <c r="AB212" s="382">
        <v>177383864</v>
      </c>
      <c r="AC212" s="382">
        <v>390602536</v>
      </c>
      <c r="AD212" s="296">
        <f t="shared" si="369"/>
        <v>384.22697799999997</v>
      </c>
      <c r="AE212" s="382">
        <v>384226978</v>
      </c>
      <c r="AF212" s="376">
        <f t="shared" si="356"/>
        <v>0.64503223272727273</v>
      </c>
      <c r="AG212" s="378"/>
      <c r="AH212" s="378"/>
      <c r="AI212" s="377" t="s">
        <v>1537</v>
      </c>
      <c r="AJ212" s="304"/>
    </row>
    <row r="213" spans="1:36">
      <c r="A213" s="344" t="s">
        <v>205</v>
      </c>
      <c r="B213" s="315">
        <f t="shared" si="365"/>
        <v>782.61215500000003</v>
      </c>
      <c r="C213" s="326">
        <f t="shared" ref="C213:C215" si="372">SUM(B213/E213)</f>
        <v>13.49331301724138</v>
      </c>
      <c r="D213" s="294">
        <f t="shared" si="0"/>
        <v>13.49331301724138</v>
      </c>
      <c r="E213" s="295">
        <v>58</v>
      </c>
      <c r="F213" s="296">
        <f t="shared" si="367"/>
        <v>363.07070900000002</v>
      </c>
      <c r="G213" s="297">
        <f t="shared" si="1"/>
        <v>0.46392163305973699</v>
      </c>
      <c r="H213" s="296">
        <f t="shared" si="2"/>
        <v>419.54144600000001</v>
      </c>
      <c r="I213" s="298">
        <f>AE213/J213</f>
        <v>0.53607836694026301</v>
      </c>
      <c r="J213" s="315">
        <f>AE213+AC213</f>
        <v>782612155</v>
      </c>
      <c r="K213" s="311">
        <v>2016</v>
      </c>
      <c r="L213" s="300" t="s">
        <v>18</v>
      </c>
      <c r="M213" s="345"/>
      <c r="N213" s="345"/>
      <c r="O213" s="345"/>
      <c r="P213" s="345">
        <v>84</v>
      </c>
      <c r="Q213" s="311">
        <v>65</v>
      </c>
      <c r="R213" s="346">
        <f t="shared" si="370"/>
        <v>74.5</v>
      </c>
      <c r="S213" s="311">
        <v>90</v>
      </c>
      <c r="T213" s="311">
        <v>81</v>
      </c>
      <c r="U213" s="305">
        <f t="shared" si="5"/>
        <v>9</v>
      </c>
      <c r="V213" s="311">
        <f t="shared" si="371"/>
        <v>85.5</v>
      </c>
      <c r="W213" s="347">
        <f t="shared" si="7"/>
        <v>-11</v>
      </c>
      <c r="X213" s="348" t="s">
        <v>1544</v>
      </c>
      <c r="Y213" s="348" t="s">
        <v>1544</v>
      </c>
      <c r="Z213" s="319" t="s">
        <v>1541</v>
      </c>
      <c r="AA213" s="295">
        <f t="shared" si="368"/>
        <v>132.434639</v>
      </c>
      <c r="AB213" s="305">
        <v>132434639</v>
      </c>
      <c r="AC213" s="305">
        <v>363070709</v>
      </c>
      <c r="AD213" s="295">
        <f t="shared" si="369"/>
        <v>419.54144600000001</v>
      </c>
      <c r="AE213" s="315">
        <v>419541446</v>
      </c>
      <c r="AF213" s="298">
        <f>AB213/(E213*1000000)</f>
        <v>2.2833558448275864</v>
      </c>
      <c r="AG213" s="304"/>
      <c r="AH213" s="304"/>
      <c r="AI213" s="307" t="s">
        <v>1710</v>
      </c>
      <c r="AJ213" s="304"/>
    </row>
    <row r="214" spans="1:36">
      <c r="A214" s="291" t="s">
        <v>1379</v>
      </c>
      <c r="B214" s="292">
        <v>786.63</v>
      </c>
      <c r="C214" s="293">
        <f t="shared" si="372"/>
        <v>4.2520540540540539</v>
      </c>
      <c r="D214" s="294">
        <f t="shared" si="0"/>
        <v>4.2520540540540539</v>
      </c>
      <c r="E214" s="295">
        <v>185</v>
      </c>
      <c r="F214" s="295">
        <v>317.10000000000002</v>
      </c>
      <c r="G214" s="297">
        <f t="shared" si="1"/>
        <v>0.40311200945806797</v>
      </c>
      <c r="H214" s="296">
        <f t="shared" si="2"/>
        <v>469.53000000000003</v>
      </c>
      <c r="I214" s="298">
        <f t="shared" ref="I214:I219" si="373">(AE214/J214)</f>
        <v>0.59688799054193209</v>
      </c>
      <c r="J214" s="292">
        <f>B214*1000000</f>
        <v>786630000</v>
      </c>
      <c r="K214" s="299">
        <v>2008</v>
      </c>
      <c r="L214" s="300" t="s">
        <v>16</v>
      </c>
      <c r="M214" s="301"/>
      <c r="N214" s="301"/>
      <c r="O214" s="301"/>
      <c r="P214" s="301">
        <v>77</v>
      </c>
      <c r="Q214" s="299">
        <v>65</v>
      </c>
      <c r="R214" s="321">
        <f t="shared" ref="R214:R215" si="374">AVERAGE(P214:Q214)</f>
        <v>71</v>
      </c>
      <c r="S214" s="299">
        <v>59</v>
      </c>
      <c r="T214" s="299">
        <v>52</v>
      </c>
      <c r="U214" s="292">
        <f t="shared" si="5"/>
        <v>7</v>
      </c>
      <c r="V214" s="299">
        <f t="shared" ref="V214:V215" si="375">AVERAGE(S214:T214)</f>
        <v>55.5</v>
      </c>
      <c r="W214" s="321">
        <f t="shared" si="7"/>
        <v>15.5</v>
      </c>
      <c r="X214" s="304" t="s">
        <v>1609</v>
      </c>
      <c r="Y214" s="304" t="s">
        <v>2388</v>
      </c>
      <c r="Z214" s="304" t="s">
        <v>1900</v>
      </c>
      <c r="AA214" s="294">
        <v>100.1</v>
      </c>
      <c r="AB214" s="292">
        <f>AA214*1000000</f>
        <v>100100000</v>
      </c>
      <c r="AC214" s="292">
        <f>F214*1000000</f>
        <v>317100000</v>
      </c>
      <c r="AD214" s="295">
        <v>469.53</v>
      </c>
      <c r="AE214" s="305">
        <f>SUM(AD214*1000000)</f>
        <v>469530000</v>
      </c>
      <c r="AF214" s="306">
        <f t="shared" ref="AF214:AF219" si="376">SUM(AA214/E214)</f>
        <v>0.54108108108108111</v>
      </c>
      <c r="AG214" s="304"/>
      <c r="AH214" s="304"/>
      <c r="AI214" s="323" t="s">
        <v>2389</v>
      </c>
      <c r="AJ214" s="302"/>
    </row>
    <row r="215" spans="1:36">
      <c r="A215" s="325" t="s">
        <v>264</v>
      </c>
      <c r="B215" s="315">
        <f t="shared" ref="B215:B218" si="377">J215/1000000</f>
        <v>788.67984999999999</v>
      </c>
      <c r="C215" s="293">
        <f t="shared" si="372"/>
        <v>4.9292490625000003</v>
      </c>
      <c r="D215" s="294">
        <f t="shared" si="0"/>
        <v>4.9292490625000003</v>
      </c>
      <c r="E215" s="295">
        <v>160</v>
      </c>
      <c r="F215" s="295">
        <f t="shared" ref="F215:F218" si="378">AC215/1000000</f>
        <v>238.67984999999999</v>
      </c>
      <c r="G215" s="297">
        <f t="shared" si="1"/>
        <v>0.30263211365169274</v>
      </c>
      <c r="H215" s="296">
        <f t="shared" si="2"/>
        <v>550</v>
      </c>
      <c r="I215" s="298">
        <f t="shared" si="373"/>
        <v>0.69736788634830726</v>
      </c>
      <c r="J215" s="315">
        <v>788679850</v>
      </c>
      <c r="K215" s="302">
        <v>2013</v>
      </c>
      <c r="L215" s="300" t="s">
        <v>18</v>
      </c>
      <c r="M215" s="316"/>
      <c r="N215" s="316"/>
      <c r="O215" s="316"/>
      <c r="P215" s="316">
        <v>69</v>
      </c>
      <c r="Q215" s="302">
        <v>61</v>
      </c>
      <c r="R215" s="327">
        <f t="shared" si="374"/>
        <v>65</v>
      </c>
      <c r="S215" s="302">
        <v>84</v>
      </c>
      <c r="T215" s="302">
        <v>71</v>
      </c>
      <c r="U215" s="328">
        <f t="shared" si="5"/>
        <v>13</v>
      </c>
      <c r="V215" s="328">
        <f t="shared" si="375"/>
        <v>77.5</v>
      </c>
      <c r="W215" s="328">
        <f t="shared" si="7"/>
        <v>-12.5</v>
      </c>
      <c r="X215" s="313" t="s">
        <v>1544</v>
      </c>
      <c r="Y215" s="313" t="s">
        <v>2243</v>
      </c>
      <c r="Z215" s="313" t="s">
        <v>1557</v>
      </c>
      <c r="AA215" s="295">
        <f t="shared" ref="AA215:AA216" si="379">AB215/1000000</f>
        <v>97.375245000000007</v>
      </c>
      <c r="AB215" s="315">
        <v>97375245</v>
      </c>
      <c r="AC215" s="315">
        <v>238679850</v>
      </c>
      <c r="AD215" s="295">
        <f t="shared" ref="AD215:AD218" si="380">AE215/1000000</f>
        <v>550</v>
      </c>
      <c r="AE215" s="315">
        <v>550000000</v>
      </c>
      <c r="AF215" s="306">
        <f t="shared" si="376"/>
        <v>0.60859528125000006</v>
      </c>
      <c r="AG215" s="304"/>
      <c r="AH215" s="304"/>
      <c r="AI215" s="323" t="s">
        <v>2244</v>
      </c>
      <c r="AJ215" s="302"/>
    </row>
    <row r="216" spans="1:36">
      <c r="A216" s="352" t="s">
        <v>1398</v>
      </c>
      <c r="B216" s="305">
        <f t="shared" si="377"/>
        <v>794.86179400000003</v>
      </c>
      <c r="C216" s="335">
        <f>SUM(J216/(E216*1000000))</f>
        <v>3.4559208434782609</v>
      </c>
      <c r="D216" s="294">
        <f t="shared" si="0"/>
        <v>3.4559208434782609</v>
      </c>
      <c r="E216" s="296">
        <v>230</v>
      </c>
      <c r="F216" s="331">
        <f t="shared" si="378"/>
        <v>172.558876</v>
      </c>
      <c r="G216" s="297">
        <f t="shared" si="1"/>
        <v>0.21709293024593404</v>
      </c>
      <c r="H216" s="296">
        <f t="shared" si="2"/>
        <v>622.30291800000009</v>
      </c>
      <c r="I216" s="362">
        <f t="shared" si="373"/>
        <v>0.78290706975406599</v>
      </c>
      <c r="J216" s="305">
        <v>794861794</v>
      </c>
      <c r="K216" s="311">
        <v>2017</v>
      </c>
      <c r="L216" s="300" t="s">
        <v>18</v>
      </c>
      <c r="M216" s="345"/>
      <c r="N216" s="345"/>
      <c r="O216" s="345"/>
      <c r="P216" s="345">
        <v>30</v>
      </c>
      <c r="Q216" s="311">
        <v>39</v>
      </c>
      <c r="R216" s="305">
        <f>(P216+Q216)/2</f>
        <v>34.5</v>
      </c>
      <c r="S216" s="311">
        <v>62</v>
      </c>
      <c r="T216" s="311">
        <v>63</v>
      </c>
      <c r="U216" s="337">
        <f t="shared" si="5"/>
        <v>-1</v>
      </c>
      <c r="V216" s="337">
        <f>(S216+T216)/2</f>
        <v>62.5</v>
      </c>
      <c r="W216" s="309">
        <f t="shared" si="7"/>
        <v>-28</v>
      </c>
      <c r="X216" s="304" t="s">
        <v>1701</v>
      </c>
      <c r="Y216" s="318" t="s">
        <v>2692</v>
      </c>
      <c r="Z216" s="363" t="s">
        <v>1557</v>
      </c>
      <c r="AA216" s="331">
        <f t="shared" si="379"/>
        <v>62.983252999999998</v>
      </c>
      <c r="AB216" s="305">
        <v>62983253</v>
      </c>
      <c r="AC216" s="305">
        <v>172558876</v>
      </c>
      <c r="AD216" s="331">
        <f t="shared" si="380"/>
        <v>622.30291799999998</v>
      </c>
      <c r="AE216" s="309">
        <f>J216-AC216</f>
        <v>622302918</v>
      </c>
      <c r="AF216" s="362">
        <f t="shared" si="376"/>
        <v>0.27384023043478262</v>
      </c>
      <c r="AG216" s="318"/>
      <c r="AH216" s="318"/>
      <c r="AI216" s="364" t="s">
        <v>2693</v>
      </c>
      <c r="AJ216" s="318"/>
    </row>
    <row r="217" spans="1:36">
      <c r="A217" s="291" t="s">
        <v>838</v>
      </c>
      <c r="B217" s="292">
        <f t="shared" si="377"/>
        <v>798.95816500000001</v>
      </c>
      <c r="C217" s="293">
        <f>SUM(B217/E217)</f>
        <v>4.9934885312499997</v>
      </c>
      <c r="D217" s="294">
        <f t="shared" si="0"/>
        <v>4.9934885312499997</v>
      </c>
      <c r="E217" s="295">
        <v>160</v>
      </c>
      <c r="F217" s="296">
        <f t="shared" si="378"/>
        <v>322.719944</v>
      </c>
      <c r="G217" s="297">
        <f t="shared" si="1"/>
        <v>0.40392596025350086</v>
      </c>
      <c r="H217" s="296">
        <f t="shared" si="2"/>
        <v>476.23822099999995</v>
      </c>
      <c r="I217" s="298">
        <f t="shared" si="373"/>
        <v>0.59607403974649908</v>
      </c>
      <c r="J217" s="292">
        <v>798958165</v>
      </c>
      <c r="K217" s="299">
        <v>2007</v>
      </c>
      <c r="L217" s="300" t="s">
        <v>16</v>
      </c>
      <c r="M217" s="301"/>
      <c r="N217" s="301"/>
      <c r="O217" s="301"/>
      <c r="P217" s="301">
        <v>42</v>
      </c>
      <c r="Q217" s="302">
        <v>58</v>
      </c>
      <c r="R217" s="321">
        <f>AVERAGE(P217:Q217)</f>
        <v>50</v>
      </c>
      <c r="S217" s="302">
        <v>52</v>
      </c>
      <c r="T217" s="299">
        <v>66</v>
      </c>
      <c r="U217" s="292">
        <f t="shared" si="5"/>
        <v>-14</v>
      </c>
      <c r="V217" s="299">
        <f>AVERAGE(S217:T217)</f>
        <v>59</v>
      </c>
      <c r="W217" s="321">
        <f t="shared" si="7"/>
        <v>-9</v>
      </c>
      <c r="X217" s="304" t="s">
        <v>1601</v>
      </c>
      <c r="Y217" s="304" t="s">
        <v>1601</v>
      </c>
      <c r="Z217" s="304" t="s">
        <v>1557</v>
      </c>
      <c r="AA217" s="295">
        <v>121.62927000000001</v>
      </c>
      <c r="AB217" s="309">
        <v>121629270</v>
      </c>
      <c r="AC217" s="292">
        <v>322719944</v>
      </c>
      <c r="AD217" s="296">
        <f t="shared" si="380"/>
        <v>476.23822100000001</v>
      </c>
      <c r="AE217" s="292">
        <v>476238221</v>
      </c>
      <c r="AF217" s="306">
        <f t="shared" si="376"/>
        <v>0.76018293749999999</v>
      </c>
      <c r="AG217" s="304"/>
      <c r="AH217" s="304"/>
      <c r="AI217" s="307" t="s">
        <v>2230</v>
      </c>
      <c r="AJ217" s="304"/>
    </row>
    <row r="218" spans="1:36">
      <c r="A218" s="344" t="s">
        <v>1321</v>
      </c>
      <c r="B218" s="305">
        <f t="shared" si="377"/>
        <v>821.76340800000003</v>
      </c>
      <c r="C218" s="335">
        <f>SUM(J218/(E218*1000000))</f>
        <v>5.5151906577181204</v>
      </c>
      <c r="D218" s="294">
        <f t="shared" si="0"/>
        <v>5.5151906577181204</v>
      </c>
      <c r="E218" s="296">
        <v>149</v>
      </c>
      <c r="F218" s="331">
        <f t="shared" si="378"/>
        <v>412.56340799999998</v>
      </c>
      <c r="G218" s="297">
        <f t="shared" si="1"/>
        <v>0.50204645763443378</v>
      </c>
      <c r="H218" s="296">
        <f t="shared" si="2"/>
        <v>409.2</v>
      </c>
      <c r="I218" s="362">
        <f t="shared" si="373"/>
        <v>0.4979535423655661</v>
      </c>
      <c r="J218" s="305">
        <v>821763408</v>
      </c>
      <c r="K218" s="311">
        <v>2017</v>
      </c>
      <c r="L218" s="300" t="s">
        <v>18</v>
      </c>
      <c r="M218" s="345"/>
      <c r="N218" s="345"/>
      <c r="O218" s="345"/>
      <c r="P218" s="345">
        <v>92</v>
      </c>
      <c r="Q218" s="311">
        <v>76</v>
      </c>
      <c r="R218" s="305">
        <f>(P218+Q218)/2</f>
        <v>84</v>
      </c>
      <c r="S218" s="311">
        <v>89</v>
      </c>
      <c r="T218" s="311">
        <v>78</v>
      </c>
      <c r="U218" s="317">
        <f t="shared" si="5"/>
        <v>11</v>
      </c>
      <c r="V218" s="317">
        <f>(S218+T218)/2</f>
        <v>83.5</v>
      </c>
      <c r="W218" s="309">
        <f t="shared" si="7"/>
        <v>0.5</v>
      </c>
      <c r="X218" s="318" t="s">
        <v>1609</v>
      </c>
      <c r="Y218" s="318" t="s">
        <v>2061</v>
      </c>
      <c r="Z218" s="363" t="s">
        <v>1541</v>
      </c>
      <c r="AA218" s="331">
        <f>AB218/1000000</f>
        <v>103.251471</v>
      </c>
      <c r="AB218" s="305">
        <v>103251471</v>
      </c>
      <c r="AC218" s="305">
        <v>412563408</v>
      </c>
      <c r="AD218" s="331">
        <f t="shared" si="380"/>
        <v>409.2</v>
      </c>
      <c r="AE218" s="309">
        <f>J218-AC218</f>
        <v>409200000</v>
      </c>
      <c r="AF218" s="362">
        <f t="shared" si="376"/>
        <v>0.69296289261744959</v>
      </c>
      <c r="AG218" s="318"/>
      <c r="AH218" s="318"/>
      <c r="AI218" s="364" t="s">
        <v>2149</v>
      </c>
      <c r="AJ218" s="318"/>
    </row>
    <row r="219" spans="1:36">
      <c r="A219" s="291" t="s">
        <v>402</v>
      </c>
      <c r="B219" s="292">
        <f>SUM(F219+AD219)</f>
        <v>825.54</v>
      </c>
      <c r="C219" s="293">
        <f t="shared" ref="C219:C220" si="381">SUM(B219/E219)</f>
        <v>5.1596250000000001</v>
      </c>
      <c r="D219" s="294">
        <f t="shared" si="0"/>
        <v>5.1596250000000001</v>
      </c>
      <c r="E219" s="295">
        <v>160</v>
      </c>
      <c r="F219" s="295">
        <v>292.58</v>
      </c>
      <c r="G219" s="297">
        <f t="shared" si="1"/>
        <v>0.35441044649562709</v>
      </c>
      <c r="H219" s="296">
        <f t="shared" si="2"/>
        <v>532.96</v>
      </c>
      <c r="I219" s="298">
        <f t="shared" si="373"/>
        <v>0.64558955350437297</v>
      </c>
      <c r="J219" s="292">
        <f>B219*1000000</f>
        <v>825540000</v>
      </c>
      <c r="K219" s="299">
        <v>2010</v>
      </c>
      <c r="L219" s="300" t="s">
        <v>18</v>
      </c>
      <c r="M219" s="301"/>
      <c r="N219" s="301"/>
      <c r="O219" s="301"/>
      <c r="P219" s="301">
        <v>86</v>
      </c>
      <c r="Q219" s="299">
        <v>74</v>
      </c>
      <c r="R219" s="321">
        <f>AVERAGE(P219:Q219)</f>
        <v>80</v>
      </c>
      <c r="S219" s="299">
        <v>93</v>
      </c>
      <c r="T219" s="299">
        <v>86</v>
      </c>
      <c r="U219" s="292">
        <f t="shared" si="5"/>
        <v>7</v>
      </c>
      <c r="V219" s="299">
        <f>AVERAGE(S219:T219)</f>
        <v>89.5</v>
      </c>
      <c r="W219" s="321">
        <f t="shared" si="7"/>
        <v>-9.5</v>
      </c>
      <c r="X219" s="304" t="s">
        <v>1609</v>
      </c>
      <c r="Y219" s="304" t="s">
        <v>2204</v>
      </c>
      <c r="Z219" s="304" t="s">
        <v>1547</v>
      </c>
      <c r="AA219" s="294">
        <v>62.8</v>
      </c>
      <c r="AB219" s="292">
        <f>AA219*1000000</f>
        <v>62800000</v>
      </c>
      <c r="AC219" s="292">
        <f>F219*1000000</f>
        <v>292580000</v>
      </c>
      <c r="AD219" s="295">
        <v>532.96</v>
      </c>
      <c r="AE219" s="305">
        <f>SUM(AD219*1000000)</f>
        <v>532960000.00000006</v>
      </c>
      <c r="AF219" s="306">
        <f t="shared" si="376"/>
        <v>0.39249999999999996</v>
      </c>
      <c r="AG219" s="304"/>
      <c r="AH219" s="304"/>
      <c r="AI219" s="323" t="s">
        <v>2205</v>
      </c>
      <c r="AJ219" s="302"/>
    </row>
    <row r="220" spans="1:36">
      <c r="A220" s="325" t="s">
        <v>793</v>
      </c>
      <c r="B220" s="315">
        <f t="shared" ref="B220:B222" si="382">J220/1000000</f>
        <v>829.10783700000002</v>
      </c>
      <c r="C220" s="326">
        <f t="shared" si="381"/>
        <v>4.1455391850000005</v>
      </c>
      <c r="D220" s="294">
        <f t="shared" si="0"/>
        <v>4.1455391850000005</v>
      </c>
      <c r="E220" s="295">
        <v>200</v>
      </c>
      <c r="F220" s="295">
        <f t="shared" ref="F220:F222" si="383">AC220/1000000</f>
        <v>451.40783699999997</v>
      </c>
      <c r="G220" s="297">
        <f t="shared" si="1"/>
        <v>0.5444500906339883</v>
      </c>
      <c r="H220" s="296">
        <f t="shared" si="2"/>
        <v>377.7</v>
      </c>
      <c r="I220" s="298">
        <f>AE220/J220</f>
        <v>0.4555499093660117</v>
      </c>
      <c r="J220" s="315">
        <f>AE220+AC220</f>
        <v>829107837</v>
      </c>
      <c r="K220" s="302">
        <v>2016</v>
      </c>
      <c r="L220" s="300" t="s">
        <v>18</v>
      </c>
      <c r="M220" s="316"/>
      <c r="N220" s="316"/>
      <c r="O220" s="316"/>
      <c r="P220" s="316">
        <v>84</v>
      </c>
      <c r="Q220" s="302">
        <v>65</v>
      </c>
      <c r="R220" s="346">
        <f>(P220+Q220)/2</f>
        <v>74.5</v>
      </c>
      <c r="S220" s="302">
        <v>90</v>
      </c>
      <c r="T220" s="302">
        <v>78</v>
      </c>
      <c r="U220" s="305">
        <f t="shared" si="5"/>
        <v>12</v>
      </c>
      <c r="V220" s="311">
        <f>(S220+T220)/2</f>
        <v>84</v>
      </c>
      <c r="W220" s="347">
        <f t="shared" si="7"/>
        <v>-9.5</v>
      </c>
      <c r="X220" s="313" t="s">
        <v>1608</v>
      </c>
      <c r="Y220" s="313" t="s">
        <v>1608</v>
      </c>
      <c r="Z220" s="313" t="s">
        <v>1557</v>
      </c>
      <c r="AA220" s="295">
        <f t="shared" ref="AA220:AA222" si="384">AB220/1000000</f>
        <v>155.081681</v>
      </c>
      <c r="AB220" s="315">
        <v>155081681</v>
      </c>
      <c r="AC220" s="315">
        <v>451407837</v>
      </c>
      <c r="AD220" s="295">
        <f t="shared" ref="AD220:AD222" si="385">AE220/1000000</f>
        <v>377.7</v>
      </c>
      <c r="AE220" s="315">
        <v>377700000</v>
      </c>
      <c r="AF220" s="298">
        <f>AB220/(E220*1000000)</f>
        <v>0.77540840499999997</v>
      </c>
      <c r="AG220" s="304"/>
      <c r="AH220" s="304"/>
      <c r="AI220" s="307" t="s">
        <v>2439</v>
      </c>
      <c r="AJ220" s="304"/>
    </row>
    <row r="221" spans="1:36">
      <c r="A221" s="291" t="s">
        <v>1983</v>
      </c>
      <c r="B221" s="292">
        <f t="shared" si="382"/>
        <v>829.68537700000002</v>
      </c>
      <c r="C221" s="293">
        <f>SUM((J221/1000000)/E221)</f>
        <v>6.9140448083333332</v>
      </c>
      <c r="D221" s="294">
        <f t="shared" si="0"/>
        <v>6.9140448083333332</v>
      </c>
      <c r="E221" s="295">
        <v>120</v>
      </c>
      <c r="F221" s="295">
        <f t="shared" si="383"/>
        <v>292.32473700000003</v>
      </c>
      <c r="G221" s="297">
        <f t="shared" si="1"/>
        <v>0.35233203465269708</v>
      </c>
      <c r="H221" s="296">
        <f t="shared" si="2"/>
        <v>537.36063999999999</v>
      </c>
      <c r="I221" s="298">
        <f t="shared" ref="I221:I228" si="386">(AE221/J221)</f>
        <v>0.64766796534730298</v>
      </c>
      <c r="J221" s="292">
        <v>829685377</v>
      </c>
      <c r="K221" s="317">
        <v>2012</v>
      </c>
      <c r="L221" s="300" t="s">
        <v>18</v>
      </c>
      <c r="M221" s="301"/>
      <c r="N221" s="301"/>
      <c r="O221" s="301"/>
      <c r="P221" s="301">
        <v>48</v>
      </c>
      <c r="Q221" s="299">
        <v>52</v>
      </c>
      <c r="R221" s="321">
        <f>AVERAGE(P221:Q221)</f>
        <v>50</v>
      </c>
      <c r="S221" s="299">
        <v>71</v>
      </c>
      <c r="T221" s="299">
        <v>42</v>
      </c>
      <c r="U221" s="312">
        <f t="shared" si="5"/>
        <v>29</v>
      </c>
      <c r="V221" s="312">
        <f>AVERAGE(S221:T221)</f>
        <v>56.5</v>
      </c>
      <c r="W221" s="312">
        <f t="shared" si="7"/>
        <v>-6.5</v>
      </c>
      <c r="X221" s="304" t="s">
        <v>1701</v>
      </c>
      <c r="Y221" s="304" t="s">
        <v>1984</v>
      </c>
      <c r="Z221" s="318" t="s">
        <v>1557</v>
      </c>
      <c r="AA221" s="294">
        <f t="shared" si="384"/>
        <v>141.067634</v>
      </c>
      <c r="AB221" s="292">
        <v>141067634</v>
      </c>
      <c r="AC221" s="292">
        <v>292324737</v>
      </c>
      <c r="AD221" s="295">
        <f t="shared" si="385"/>
        <v>537.36063999999999</v>
      </c>
      <c r="AE221" s="315">
        <v>537360640</v>
      </c>
      <c r="AF221" s="306">
        <f t="shared" ref="AF221:AF228" si="387">SUM(AA221/E221)</f>
        <v>1.1755636166666668</v>
      </c>
      <c r="AG221" s="304"/>
      <c r="AH221" s="304"/>
      <c r="AI221" s="323" t="s">
        <v>1985</v>
      </c>
      <c r="AJ221" s="302"/>
    </row>
    <row r="222" spans="1:36">
      <c r="A222" s="344" t="s">
        <v>1213</v>
      </c>
      <c r="B222" s="305">
        <f t="shared" si="382"/>
        <v>835.51781700000004</v>
      </c>
      <c r="C222" s="335">
        <f>SUM(J222/(E222*1000000))</f>
        <v>4.64176565</v>
      </c>
      <c r="D222" s="294">
        <f t="shared" si="0"/>
        <v>4.64176565</v>
      </c>
      <c r="E222" s="296">
        <v>180</v>
      </c>
      <c r="F222" s="331">
        <f t="shared" si="383"/>
        <v>302.95022699999998</v>
      </c>
      <c r="G222" s="297">
        <f t="shared" si="1"/>
        <v>0.36258978664006153</v>
      </c>
      <c r="H222" s="296">
        <f t="shared" si="2"/>
        <v>532.56759</v>
      </c>
      <c r="I222" s="362">
        <f t="shared" si="386"/>
        <v>0.63741021335993842</v>
      </c>
      <c r="J222" s="305">
        <v>835517817</v>
      </c>
      <c r="K222" s="311">
        <v>2017</v>
      </c>
      <c r="L222" s="300" t="s">
        <v>18</v>
      </c>
      <c r="M222" s="345"/>
      <c r="N222" s="345"/>
      <c r="O222" s="345"/>
      <c r="P222" s="345">
        <v>92</v>
      </c>
      <c r="Q222" s="311">
        <v>73</v>
      </c>
      <c r="R222" s="305">
        <f>(P222+Q222)/2</f>
        <v>82.5</v>
      </c>
      <c r="S222" s="311">
        <v>88</v>
      </c>
      <c r="T222" s="311">
        <v>80</v>
      </c>
      <c r="U222" s="317">
        <f t="shared" si="5"/>
        <v>8</v>
      </c>
      <c r="V222" s="317">
        <f>(S222+T222)/2</f>
        <v>84</v>
      </c>
      <c r="W222" s="309">
        <f t="shared" si="7"/>
        <v>-1.5</v>
      </c>
      <c r="X222" s="318" t="s">
        <v>1609</v>
      </c>
      <c r="Y222" s="318" t="s">
        <v>2061</v>
      </c>
      <c r="Z222" s="363" t="s">
        <v>1541</v>
      </c>
      <c r="AA222" s="331">
        <f t="shared" si="384"/>
        <v>122.744989</v>
      </c>
      <c r="AB222" s="305">
        <v>122744989</v>
      </c>
      <c r="AC222" s="305">
        <v>302950227</v>
      </c>
      <c r="AD222" s="331">
        <f t="shared" si="385"/>
        <v>532.56759</v>
      </c>
      <c r="AE222" s="309">
        <f>J222-AC222</f>
        <v>532567590</v>
      </c>
      <c r="AF222" s="362">
        <f t="shared" si="387"/>
        <v>0.68191660555555556</v>
      </c>
      <c r="AG222" s="318"/>
      <c r="AH222" s="318"/>
      <c r="AI222" s="364" t="s">
        <v>2298</v>
      </c>
      <c r="AJ222" s="318"/>
    </row>
    <row r="223" spans="1:36">
      <c r="A223" s="308" t="s">
        <v>2482</v>
      </c>
      <c r="B223" s="292">
        <v>836.3</v>
      </c>
      <c r="C223" s="293">
        <f t="shared" ref="C223:C225" si="388">SUM(B223/E223)</f>
        <v>3.9823809523809524</v>
      </c>
      <c r="D223" s="294">
        <f t="shared" si="0"/>
        <v>3.9823809523809524</v>
      </c>
      <c r="E223" s="295">
        <v>210</v>
      </c>
      <c r="F223" s="295">
        <v>402.1</v>
      </c>
      <c r="G223" s="297">
        <f t="shared" si="1"/>
        <v>0.48080832237235449</v>
      </c>
      <c r="H223" s="296">
        <f t="shared" si="2"/>
        <v>434.2</v>
      </c>
      <c r="I223" s="298">
        <f t="shared" si="386"/>
        <v>0.51919167762764562</v>
      </c>
      <c r="J223" s="292">
        <f>B223*1000000</f>
        <v>836300000</v>
      </c>
      <c r="K223" s="299">
        <v>2009</v>
      </c>
      <c r="L223" s="300" t="s">
        <v>16</v>
      </c>
      <c r="M223" s="301"/>
      <c r="N223" s="301"/>
      <c r="O223" s="301"/>
      <c r="P223" s="301">
        <v>20</v>
      </c>
      <c r="Q223" s="299">
        <v>35</v>
      </c>
      <c r="R223" s="321">
        <f>AVERAGE(P223:Q223)</f>
        <v>27.5</v>
      </c>
      <c r="S223" s="299">
        <v>76</v>
      </c>
      <c r="T223" s="299">
        <v>56</v>
      </c>
      <c r="U223" s="292">
        <f t="shared" si="5"/>
        <v>20</v>
      </c>
      <c r="V223" s="299">
        <f>AVERAGE(S223:T223)</f>
        <v>66</v>
      </c>
      <c r="W223" s="321">
        <f t="shared" si="7"/>
        <v>-38.5</v>
      </c>
      <c r="X223" s="304" t="s">
        <v>1609</v>
      </c>
      <c r="Y223" s="304" t="s">
        <v>2194</v>
      </c>
      <c r="Z223" s="304" t="s">
        <v>1557</v>
      </c>
      <c r="AA223" s="294">
        <v>109</v>
      </c>
      <c r="AB223" s="292">
        <f>AA223*1000000</f>
        <v>109000000</v>
      </c>
      <c r="AC223" s="292">
        <f>F223*1000000</f>
        <v>402100000</v>
      </c>
      <c r="AD223" s="295">
        <v>434.2</v>
      </c>
      <c r="AE223" s="305">
        <f>SUM(AD223*1000000)</f>
        <v>434200000</v>
      </c>
      <c r="AF223" s="306">
        <f t="shared" si="387"/>
        <v>0.51904761904761909</v>
      </c>
      <c r="AG223" s="304"/>
      <c r="AH223" s="304"/>
      <c r="AI223" s="323" t="s">
        <v>2483</v>
      </c>
      <c r="AJ223" s="302"/>
    </row>
    <row r="224" spans="1:36">
      <c r="A224" s="338" t="s">
        <v>426</v>
      </c>
      <c r="B224" s="315">
        <f t="shared" ref="B224:B233" si="389">J224/1000000</f>
        <v>842.49785699999995</v>
      </c>
      <c r="C224" s="293">
        <f t="shared" si="388"/>
        <v>4.8142734685714279</v>
      </c>
      <c r="D224" s="294">
        <f t="shared" si="0"/>
        <v>4.8142734685714279</v>
      </c>
      <c r="E224" s="296">
        <v>175</v>
      </c>
      <c r="F224" s="295">
        <f t="shared" ref="F224:F233" si="390">AC224/1000000</f>
        <v>355.59785699999998</v>
      </c>
      <c r="G224" s="297">
        <f t="shared" si="1"/>
        <v>0.42207568131535317</v>
      </c>
      <c r="H224" s="296">
        <f t="shared" si="2"/>
        <v>486.89999999999992</v>
      </c>
      <c r="I224" s="298">
        <f t="shared" si="386"/>
        <v>0.57792431868464678</v>
      </c>
      <c r="J224" s="315">
        <f t="shared" ref="J224:J225" si="391">SUM(AC224+(AD224*1000000))</f>
        <v>842497857</v>
      </c>
      <c r="K224" s="302">
        <v>2015</v>
      </c>
      <c r="L224" s="300" t="s">
        <v>18</v>
      </c>
      <c r="M224" s="316"/>
      <c r="N224" s="316"/>
      <c r="O224" s="316"/>
      <c r="P224" s="316">
        <v>98</v>
      </c>
      <c r="Q224" s="302">
        <v>94</v>
      </c>
      <c r="R224" s="327">
        <f t="shared" ref="R224:R227" si="392">(P224+Q224)/2</f>
        <v>96</v>
      </c>
      <c r="S224" s="302">
        <v>90</v>
      </c>
      <c r="T224" s="302">
        <v>88</v>
      </c>
      <c r="U224" s="305">
        <f t="shared" si="5"/>
        <v>2</v>
      </c>
      <c r="V224" s="302">
        <f t="shared" ref="V224:V227" si="393">(S224+T224)/2</f>
        <v>89</v>
      </c>
      <c r="W224" s="347">
        <f t="shared" si="7"/>
        <v>7</v>
      </c>
      <c r="X224" s="313" t="s">
        <v>1601</v>
      </c>
      <c r="Y224" s="313" t="s">
        <v>1601</v>
      </c>
      <c r="Z224" s="313" t="s">
        <v>1547</v>
      </c>
      <c r="AA224" s="295">
        <f t="shared" ref="AA224:AA233" si="394">AB224/1000000</f>
        <v>90.440271999999993</v>
      </c>
      <c r="AB224" s="315">
        <v>90440272</v>
      </c>
      <c r="AC224" s="305">
        <v>355597857</v>
      </c>
      <c r="AD224" s="295">
        <f t="shared" ref="AD224:AD233" si="395">AE224/1000000</f>
        <v>486.9</v>
      </c>
      <c r="AE224" s="305">
        <v>486900000</v>
      </c>
      <c r="AF224" s="306">
        <f t="shared" si="387"/>
        <v>0.51680155428571428</v>
      </c>
      <c r="AG224" s="313" t="s">
        <v>1615</v>
      </c>
      <c r="AH224" s="313" t="s">
        <v>2259</v>
      </c>
      <c r="AI224" s="323" t="s">
        <v>2260</v>
      </c>
      <c r="AJ224" s="302"/>
    </row>
    <row r="225" spans="1:36">
      <c r="A225" s="342" t="s">
        <v>868</v>
      </c>
      <c r="B225" s="315">
        <f t="shared" si="389"/>
        <v>850.38995499999999</v>
      </c>
      <c r="C225" s="293">
        <f t="shared" si="388"/>
        <v>3.4709794081632652</v>
      </c>
      <c r="D225" s="294">
        <f t="shared" si="0"/>
        <v>3.4709794081632652</v>
      </c>
      <c r="E225" s="295">
        <v>245</v>
      </c>
      <c r="F225" s="295">
        <f t="shared" si="390"/>
        <v>196.48995500000001</v>
      </c>
      <c r="G225" s="297">
        <f t="shared" si="1"/>
        <v>0.2310586500283861</v>
      </c>
      <c r="H225" s="296">
        <f t="shared" si="2"/>
        <v>653.9</v>
      </c>
      <c r="I225" s="298">
        <f t="shared" si="386"/>
        <v>0.7689413499716139</v>
      </c>
      <c r="J225" s="315">
        <f t="shared" si="391"/>
        <v>850389955</v>
      </c>
      <c r="K225" s="302">
        <v>2015</v>
      </c>
      <c r="L225" s="300" t="s">
        <v>18</v>
      </c>
      <c r="M225" s="316"/>
      <c r="N225" s="316"/>
      <c r="O225" s="316"/>
      <c r="P225" s="316">
        <v>64</v>
      </c>
      <c r="Q225" s="302">
        <v>60</v>
      </c>
      <c r="R225" s="327">
        <f t="shared" si="392"/>
        <v>62</v>
      </c>
      <c r="S225" s="302">
        <v>65</v>
      </c>
      <c r="T225" s="302">
        <v>67</v>
      </c>
      <c r="U225" s="305">
        <f t="shared" si="5"/>
        <v>-2</v>
      </c>
      <c r="V225" s="302">
        <f t="shared" si="393"/>
        <v>66</v>
      </c>
      <c r="W225" s="347">
        <f t="shared" si="7"/>
        <v>-4</v>
      </c>
      <c r="X225" s="313" t="s">
        <v>1609</v>
      </c>
      <c r="Y225" s="313" t="s">
        <v>1609</v>
      </c>
      <c r="Z225" s="313" t="s">
        <v>1557</v>
      </c>
      <c r="AA225" s="295">
        <f t="shared" si="394"/>
        <v>70.403148000000002</v>
      </c>
      <c r="AB225" s="315">
        <v>70403148</v>
      </c>
      <c r="AC225" s="305">
        <v>196489955</v>
      </c>
      <c r="AD225" s="295">
        <f t="shared" si="395"/>
        <v>653.9</v>
      </c>
      <c r="AE225" s="305">
        <v>653900000</v>
      </c>
      <c r="AF225" s="306">
        <f t="shared" si="387"/>
        <v>0.28735978775510207</v>
      </c>
      <c r="AG225" s="313" t="s">
        <v>1615</v>
      </c>
      <c r="AH225" s="313" t="s">
        <v>2683</v>
      </c>
      <c r="AI225" s="323" t="s">
        <v>2684</v>
      </c>
      <c r="AJ225" s="302"/>
    </row>
    <row r="226" spans="1:36">
      <c r="A226" s="356" t="s">
        <v>1294</v>
      </c>
      <c r="B226" s="315">
        <f t="shared" si="389"/>
        <v>855.503738</v>
      </c>
      <c r="C226" s="335">
        <f t="shared" ref="C226:C227" si="396">SUM(J226/(E226*1000000))</f>
        <v>8.5550373799999999</v>
      </c>
      <c r="D226" s="294">
        <f t="shared" si="0"/>
        <v>8.5550373799999999</v>
      </c>
      <c r="E226" s="295">
        <v>100</v>
      </c>
      <c r="F226" s="295">
        <f t="shared" si="390"/>
        <v>213.371003</v>
      </c>
      <c r="G226" s="297">
        <f t="shared" si="1"/>
        <v>0.24940978457770338</v>
      </c>
      <c r="H226" s="296">
        <f t="shared" si="2"/>
        <v>642.13273500000003</v>
      </c>
      <c r="I226" s="362">
        <f t="shared" si="386"/>
        <v>0.75059021542229665</v>
      </c>
      <c r="J226" s="305">
        <f>AC226+AE226</f>
        <v>855503738</v>
      </c>
      <c r="K226" s="299">
        <v>2018</v>
      </c>
      <c r="L226" s="300" t="s">
        <v>18</v>
      </c>
      <c r="M226" s="345"/>
      <c r="N226" s="345"/>
      <c r="O226" s="345"/>
      <c r="P226" s="345">
        <v>28</v>
      </c>
      <c r="Q226" s="299">
        <v>35</v>
      </c>
      <c r="R226" s="305">
        <f t="shared" si="392"/>
        <v>31.5</v>
      </c>
      <c r="S226" s="299">
        <v>84</v>
      </c>
      <c r="T226" s="305">
        <v>63</v>
      </c>
      <c r="U226" s="309">
        <f t="shared" si="5"/>
        <v>21</v>
      </c>
      <c r="V226" s="317">
        <f t="shared" si="393"/>
        <v>73.5</v>
      </c>
      <c r="W226" s="309">
        <f t="shared" si="7"/>
        <v>-42</v>
      </c>
      <c r="X226" s="319" t="s">
        <v>1544</v>
      </c>
      <c r="Y226" s="319" t="s">
        <v>1544</v>
      </c>
      <c r="Z226" s="319" t="s">
        <v>1541</v>
      </c>
      <c r="AA226" s="295">
        <f t="shared" si="394"/>
        <v>80.255756000000005</v>
      </c>
      <c r="AB226" s="305">
        <v>80255756</v>
      </c>
      <c r="AC226" s="305">
        <v>213371003</v>
      </c>
      <c r="AD226" s="295">
        <f t="shared" si="395"/>
        <v>642.13273500000003</v>
      </c>
      <c r="AE226" s="305">
        <v>642132735</v>
      </c>
      <c r="AF226" s="362">
        <f t="shared" si="387"/>
        <v>0.80255756</v>
      </c>
      <c r="AG226" s="304"/>
      <c r="AH226" s="304"/>
      <c r="AI226" s="307" t="s">
        <v>1844</v>
      </c>
      <c r="AJ226" s="304"/>
    </row>
    <row r="227" spans="1:36">
      <c r="A227" s="344" t="s">
        <v>327</v>
      </c>
      <c r="B227" s="305">
        <f t="shared" si="389"/>
        <v>863.56552699999997</v>
      </c>
      <c r="C227" s="335">
        <f t="shared" si="396"/>
        <v>4.3178276350000004</v>
      </c>
      <c r="D227" s="294">
        <f t="shared" si="0"/>
        <v>4.3178276350000004</v>
      </c>
      <c r="E227" s="296">
        <v>200</v>
      </c>
      <c r="F227" s="331">
        <f t="shared" si="390"/>
        <v>389.81310100000002</v>
      </c>
      <c r="G227" s="297">
        <f t="shared" si="1"/>
        <v>0.45139956240981355</v>
      </c>
      <c r="H227" s="296">
        <f t="shared" si="2"/>
        <v>473.75242600000001</v>
      </c>
      <c r="I227" s="362">
        <f t="shared" si="386"/>
        <v>0.54860043759018651</v>
      </c>
      <c r="J227" s="305">
        <v>863565527</v>
      </c>
      <c r="K227" s="311">
        <v>2017</v>
      </c>
      <c r="L227" s="300" t="s">
        <v>18</v>
      </c>
      <c r="M227" s="345"/>
      <c r="N227" s="345"/>
      <c r="O227" s="345"/>
      <c r="P227" s="345">
        <v>83</v>
      </c>
      <c r="Q227" s="311">
        <v>67</v>
      </c>
      <c r="R227" s="305">
        <f t="shared" si="392"/>
        <v>75</v>
      </c>
      <c r="S227" s="311">
        <v>88</v>
      </c>
      <c r="T227" s="311">
        <v>78</v>
      </c>
      <c r="U227" s="337">
        <f t="shared" si="5"/>
        <v>10</v>
      </c>
      <c r="V227" s="337">
        <f t="shared" si="393"/>
        <v>83</v>
      </c>
      <c r="W227" s="309">
        <f t="shared" si="7"/>
        <v>-8</v>
      </c>
      <c r="X227" s="318" t="s">
        <v>1609</v>
      </c>
      <c r="Y227" s="318" t="s">
        <v>2061</v>
      </c>
      <c r="Z227" s="363" t="s">
        <v>1900</v>
      </c>
      <c r="AA227" s="331">
        <f t="shared" si="394"/>
        <v>146.51010400000001</v>
      </c>
      <c r="AB227" s="305">
        <v>146510104</v>
      </c>
      <c r="AC227" s="305">
        <v>389813101</v>
      </c>
      <c r="AD227" s="331">
        <f t="shared" si="395"/>
        <v>473.75242600000001</v>
      </c>
      <c r="AE227" s="309">
        <f>J227-AC227</f>
        <v>473752426</v>
      </c>
      <c r="AF227" s="362">
        <f t="shared" si="387"/>
        <v>0.73255052000000009</v>
      </c>
      <c r="AG227" s="318"/>
      <c r="AH227" s="318"/>
      <c r="AI227" s="364" t="s">
        <v>2367</v>
      </c>
      <c r="AJ227" s="318"/>
    </row>
    <row r="228" spans="1:36">
      <c r="A228" s="325" t="s">
        <v>1064</v>
      </c>
      <c r="B228" s="315">
        <f t="shared" si="389"/>
        <v>864.91296299999999</v>
      </c>
      <c r="C228" s="293">
        <f t="shared" ref="C228:C230" si="397">SUM(B228/E228)</f>
        <v>6.6531766384615381</v>
      </c>
      <c r="D228" s="294">
        <f t="shared" si="0"/>
        <v>6.6531766384615381</v>
      </c>
      <c r="E228" s="295">
        <v>130</v>
      </c>
      <c r="F228" s="295">
        <f t="shared" si="390"/>
        <v>424.668047</v>
      </c>
      <c r="G228" s="297">
        <f t="shared" si="1"/>
        <v>0.49099512340179829</v>
      </c>
      <c r="H228" s="296">
        <f t="shared" si="2"/>
        <v>440.34369899999996</v>
      </c>
      <c r="I228" s="298">
        <f t="shared" si="386"/>
        <v>0.50911908809025441</v>
      </c>
      <c r="J228" s="315">
        <v>864912963</v>
      </c>
      <c r="K228" s="302">
        <v>2013</v>
      </c>
      <c r="L228" s="300" t="s">
        <v>18</v>
      </c>
      <c r="M228" s="316"/>
      <c r="N228" s="316"/>
      <c r="O228" s="316"/>
      <c r="P228" s="316">
        <v>89</v>
      </c>
      <c r="Q228" s="302">
        <v>75</v>
      </c>
      <c r="R228" s="327">
        <f>AVERAGE(P228:Q228)</f>
        <v>82</v>
      </c>
      <c r="S228" s="302">
        <v>90</v>
      </c>
      <c r="T228" s="302">
        <v>79</v>
      </c>
      <c r="U228" s="328">
        <f t="shared" si="5"/>
        <v>11</v>
      </c>
      <c r="V228" s="328">
        <f>AVERAGE(S228:T228)</f>
        <v>84.5</v>
      </c>
      <c r="W228" s="328">
        <f t="shared" si="7"/>
        <v>-2.5</v>
      </c>
      <c r="X228" s="313" t="s">
        <v>1544</v>
      </c>
      <c r="Y228" s="313" t="s">
        <v>2022</v>
      </c>
      <c r="Z228" s="313" t="s">
        <v>1557</v>
      </c>
      <c r="AA228" s="295">
        <f t="shared" si="394"/>
        <v>158.074286</v>
      </c>
      <c r="AB228" s="305">
        <v>158074286</v>
      </c>
      <c r="AC228" s="315">
        <v>424668047</v>
      </c>
      <c r="AD228" s="295">
        <f t="shared" si="395"/>
        <v>440.34369900000002</v>
      </c>
      <c r="AE228" s="315">
        <v>440343699</v>
      </c>
      <c r="AF228" s="306">
        <f t="shared" si="387"/>
        <v>1.2159560461538461</v>
      </c>
      <c r="AG228" s="304"/>
      <c r="AH228" s="304"/>
      <c r="AI228" s="323" t="s">
        <v>2023</v>
      </c>
      <c r="AJ228" s="302"/>
    </row>
    <row r="229" spans="1:36">
      <c r="A229" s="344" t="s">
        <v>1168</v>
      </c>
      <c r="B229" s="315">
        <f t="shared" si="389"/>
        <v>872.752476</v>
      </c>
      <c r="C229" s="326">
        <f t="shared" si="397"/>
        <v>11.63669968</v>
      </c>
      <c r="D229" s="294">
        <f t="shared" si="0"/>
        <v>11.63669968</v>
      </c>
      <c r="E229" s="295">
        <v>75</v>
      </c>
      <c r="F229" s="296">
        <f t="shared" si="390"/>
        <v>367.226855</v>
      </c>
      <c r="G229" s="297">
        <f t="shared" si="1"/>
        <v>0.42076862008237947</v>
      </c>
      <c r="H229" s="296">
        <f t="shared" si="2"/>
        <v>505.525621</v>
      </c>
      <c r="I229" s="298">
        <f t="shared" ref="I229:I230" si="398">AE229/J229</f>
        <v>0.57923137991762053</v>
      </c>
      <c r="J229" s="315">
        <f t="shared" ref="J229:J230" si="399">AE229+AC229</f>
        <v>872752476</v>
      </c>
      <c r="K229" s="311">
        <v>2016</v>
      </c>
      <c r="L229" s="300" t="s">
        <v>18</v>
      </c>
      <c r="M229" s="345"/>
      <c r="N229" s="345"/>
      <c r="O229" s="345"/>
      <c r="P229" s="345">
        <v>74</v>
      </c>
      <c r="Q229" s="311">
        <v>61</v>
      </c>
      <c r="R229" s="346">
        <f t="shared" ref="R229:R230" si="400">(P229+Q229)/2</f>
        <v>67.5</v>
      </c>
      <c r="S229" s="311">
        <v>64</v>
      </c>
      <c r="T229" s="311">
        <v>60</v>
      </c>
      <c r="U229" s="305">
        <f t="shared" si="5"/>
        <v>4</v>
      </c>
      <c r="V229" s="311">
        <f t="shared" ref="V229:V230" si="401">(S229+T229)/2</f>
        <v>62</v>
      </c>
      <c r="W229" s="347">
        <f t="shared" si="7"/>
        <v>5.5</v>
      </c>
      <c r="X229" s="348" t="s">
        <v>1608</v>
      </c>
      <c r="Y229" s="348" t="s">
        <v>1608</v>
      </c>
      <c r="Z229" s="319" t="s">
        <v>1547</v>
      </c>
      <c r="AA229" s="295">
        <f t="shared" si="394"/>
        <v>104.35290500000001</v>
      </c>
      <c r="AB229" s="305">
        <v>104352905</v>
      </c>
      <c r="AC229" s="305">
        <v>367226855</v>
      </c>
      <c r="AD229" s="295">
        <f t="shared" si="395"/>
        <v>505.525621</v>
      </c>
      <c r="AE229" s="315">
        <v>505525621</v>
      </c>
      <c r="AF229" s="298">
        <f t="shared" ref="AF229:AF230" si="402">AB229/(E229*1000000)</f>
        <v>1.3913720666666667</v>
      </c>
      <c r="AG229" s="304"/>
      <c r="AH229" s="304"/>
      <c r="AI229" s="307" t="s">
        <v>1732</v>
      </c>
      <c r="AJ229" s="304"/>
    </row>
    <row r="230" spans="1:36">
      <c r="A230" s="352" t="s">
        <v>123</v>
      </c>
      <c r="B230" s="315">
        <f t="shared" si="389"/>
        <v>873.26019399999996</v>
      </c>
      <c r="C230" s="326">
        <f t="shared" si="397"/>
        <v>3.493040776</v>
      </c>
      <c r="D230" s="294">
        <f t="shared" si="0"/>
        <v>3.493040776</v>
      </c>
      <c r="E230" s="295">
        <v>250</v>
      </c>
      <c r="F230" s="296">
        <f t="shared" si="390"/>
        <v>330.36019399999998</v>
      </c>
      <c r="G230" s="297">
        <f t="shared" si="1"/>
        <v>0.37830671347422024</v>
      </c>
      <c r="H230" s="296">
        <f t="shared" si="2"/>
        <v>542.9</v>
      </c>
      <c r="I230" s="298">
        <f t="shared" si="398"/>
        <v>0.62169328652577971</v>
      </c>
      <c r="J230" s="315">
        <f t="shared" si="399"/>
        <v>873260194</v>
      </c>
      <c r="K230" s="311">
        <v>2016</v>
      </c>
      <c r="L230" s="300" t="s">
        <v>18</v>
      </c>
      <c r="M230" s="345"/>
      <c r="N230" s="345"/>
      <c r="O230" s="345"/>
      <c r="P230" s="345">
        <v>27</v>
      </c>
      <c r="Q230" s="311">
        <v>44</v>
      </c>
      <c r="R230" s="346">
        <f t="shared" si="400"/>
        <v>35.5</v>
      </c>
      <c r="S230" s="311">
        <v>64</v>
      </c>
      <c r="T230" s="311">
        <v>70</v>
      </c>
      <c r="U230" s="305">
        <f t="shared" si="5"/>
        <v>-6</v>
      </c>
      <c r="V230" s="311">
        <f t="shared" si="401"/>
        <v>67</v>
      </c>
      <c r="W230" s="347">
        <f t="shared" si="7"/>
        <v>-31.5</v>
      </c>
      <c r="X230" s="348" t="s">
        <v>1544</v>
      </c>
      <c r="Y230" s="348" t="s">
        <v>1544</v>
      </c>
      <c r="Z230" s="319" t="s">
        <v>1557</v>
      </c>
      <c r="AA230" s="295">
        <f t="shared" si="394"/>
        <v>166.00734700000001</v>
      </c>
      <c r="AB230" s="305">
        <v>166007347</v>
      </c>
      <c r="AC230" s="305">
        <v>330360194</v>
      </c>
      <c r="AD230" s="295">
        <f t="shared" si="395"/>
        <v>542.9</v>
      </c>
      <c r="AE230" s="315">
        <v>542900000</v>
      </c>
      <c r="AF230" s="298">
        <f t="shared" si="402"/>
        <v>0.664029388</v>
      </c>
      <c r="AG230" s="304"/>
      <c r="AH230" s="304"/>
      <c r="AI230" s="307" t="s">
        <v>2664</v>
      </c>
      <c r="AJ230" s="304"/>
    </row>
    <row r="231" spans="1:36">
      <c r="A231" s="291" t="s">
        <v>393</v>
      </c>
      <c r="B231" s="292">
        <f t="shared" si="389"/>
        <v>877.24478199999999</v>
      </c>
      <c r="C231" s="293">
        <f>SUM((J231/1000000)/E231)</f>
        <v>9.2341555999999994</v>
      </c>
      <c r="D231" s="294">
        <f t="shared" si="0"/>
        <v>9.2341555999999994</v>
      </c>
      <c r="E231" s="295">
        <v>95</v>
      </c>
      <c r="F231" s="295">
        <f t="shared" si="390"/>
        <v>161.321843</v>
      </c>
      <c r="G231" s="297">
        <f t="shared" si="1"/>
        <v>0.18389604168657228</v>
      </c>
      <c r="H231" s="296">
        <f t="shared" si="2"/>
        <v>715.92293900000004</v>
      </c>
      <c r="I231" s="298">
        <f t="shared" ref="I231:I241" si="403">(AE231/J231)</f>
        <v>0.81610395831342775</v>
      </c>
      <c r="J231" s="292">
        <v>877244782</v>
      </c>
      <c r="K231" s="317">
        <v>2012</v>
      </c>
      <c r="L231" s="300" t="s">
        <v>18</v>
      </c>
      <c r="M231" s="301"/>
      <c r="N231" s="301"/>
      <c r="O231" s="301"/>
      <c r="P231" s="301">
        <v>37</v>
      </c>
      <c r="Q231" s="299">
        <v>49</v>
      </c>
      <c r="R231" s="321">
        <f>AVERAGE(P231:Q231)</f>
        <v>43</v>
      </c>
      <c r="S231" s="299">
        <v>63</v>
      </c>
      <c r="T231" s="299">
        <v>60</v>
      </c>
      <c r="U231" s="312">
        <f t="shared" si="5"/>
        <v>3</v>
      </c>
      <c r="V231" s="312">
        <f>AVERAGE(S231:T231)</f>
        <v>61.5</v>
      </c>
      <c r="W231" s="312">
        <f t="shared" si="7"/>
        <v>-18.5</v>
      </c>
      <c r="X231" s="304" t="s">
        <v>1601</v>
      </c>
      <c r="Y231" s="304" t="s">
        <v>1806</v>
      </c>
      <c r="Z231" s="318" t="s">
        <v>1557</v>
      </c>
      <c r="AA231" s="294">
        <f t="shared" si="394"/>
        <v>46.629258999999998</v>
      </c>
      <c r="AB231" s="292">
        <v>46629259</v>
      </c>
      <c r="AC231" s="292">
        <v>161321843</v>
      </c>
      <c r="AD231" s="295">
        <f t="shared" si="395"/>
        <v>715.92293900000004</v>
      </c>
      <c r="AE231" s="315">
        <v>715922939</v>
      </c>
      <c r="AF231" s="306">
        <f t="shared" ref="AF231:AF236" si="404">SUM(AA231/E231)</f>
        <v>0.49083430526315786</v>
      </c>
      <c r="AG231" s="304"/>
      <c r="AH231" s="304"/>
      <c r="AI231" s="323" t="s">
        <v>1807</v>
      </c>
      <c r="AJ231" s="302"/>
    </row>
    <row r="232" spans="1:36">
      <c r="A232" s="344" t="s">
        <v>886</v>
      </c>
      <c r="B232" s="305">
        <f t="shared" si="389"/>
        <v>880.16692399999999</v>
      </c>
      <c r="C232" s="335">
        <f t="shared" ref="C232:C233" si="405">SUM(J232/(E232*1000000))</f>
        <v>5.0295252799999997</v>
      </c>
      <c r="D232" s="294">
        <f t="shared" si="0"/>
        <v>5.0295252799999997</v>
      </c>
      <c r="E232" s="296">
        <v>175</v>
      </c>
      <c r="F232" s="331">
        <f t="shared" si="390"/>
        <v>334.20114000000001</v>
      </c>
      <c r="G232" s="297">
        <f t="shared" si="1"/>
        <v>0.37970199843592395</v>
      </c>
      <c r="H232" s="296">
        <f t="shared" si="2"/>
        <v>545.96578399999999</v>
      </c>
      <c r="I232" s="362">
        <f t="shared" si="403"/>
        <v>0.620298001564076</v>
      </c>
      <c r="J232" s="305">
        <v>880166924</v>
      </c>
      <c r="K232" s="311">
        <v>2017</v>
      </c>
      <c r="L232" s="300" t="s">
        <v>18</v>
      </c>
      <c r="M232" s="345"/>
      <c r="N232" s="345"/>
      <c r="O232" s="345"/>
      <c r="P232" s="345">
        <v>92</v>
      </c>
      <c r="Q232" s="311">
        <v>73</v>
      </c>
      <c r="R232" s="305">
        <f t="shared" ref="R232:R233" si="406">(P232+Q232)/2</f>
        <v>82.5</v>
      </c>
      <c r="S232" s="311">
        <v>88</v>
      </c>
      <c r="T232" s="311">
        <v>80</v>
      </c>
      <c r="U232" s="337">
        <f t="shared" si="5"/>
        <v>8</v>
      </c>
      <c r="V232" s="337">
        <f t="shared" ref="V232:V233" si="407">(S232+T232)/2</f>
        <v>84</v>
      </c>
      <c r="W232" s="309">
        <f t="shared" si="7"/>
        <v>-1.5</v>
      </c>
      <c r="X232" s="318" t="s">
        <v>1609</v>
      </c>
      <c r="Y232" s="318" t="s">
        <v>2061</v>
      </c>
      <c r="Z232" s="363" t="s">
        <v>1900</v>
      </c>
      <c r="AA232" s="331">
        <f t="shared" si="394"/>
        <v>117.027503</v>
      </c>
      <c r="AB232" s="305">
        <v>117027503</v>
      </c>
      <c r="AC232" s="305">
        <v>334201140</v>
      </c>
      <c r="AD232" s="331">
        <f t="shared" si="395"/>
        <v>545.96578399999999</v>
      </c>
      <c r="AE232" s="309">
        <f>J232-AC232</f>
        <v>545965784</v>
      </c>
      <c r="AF232" s="362">
        <f t="shared" si="404"/>
        <v>0.66872858857142858</v>
      </c>
      <c r="AG232" s="318"/>
      <c r="AH232" s="318"/>
      <c r="AI232" s="364" t="s">
        <v>2224</v>
      </c>
      <c r="AJ232" s="318"/>
    </row>
    <row r="233" spans="1:36">
      <c r="A233" s="380" t="s">
        <v>292</v>
      </c>
      <c r="B233" s="373">
        <f t="shared" si="389"/>
        <v>882.29449499999998</v>
      </c>
      <c r="C233" s="375">
        <f t="shared" si="405"/>
        <v>5.8819632999999998</v>
      </c>
      <c r="D233" s="294">
        <f t="shared" si="0"/>
        <v>5.8819632999999998</v>
      </c>
      <c r="E233" s="296">
        <v>150</v>
      </c>
      <c r="F233" s="296">
        <f t="shared" si="390"/>
        <v>300.19449500000002</v>
      </c>
      <c r="G233" s="297">
        <f t="shared" si="1"/>
        <v>0.34024296502042667</v>
      </c>
      <c r="H233" s="296">
        <f t="shared" si="2"/>
        <v>582.1</v>
      </c>
      <c r="I233" s="376">
        <f t="shared" si="403"/>
        <v>0.65975703497957339</v>
      </c>
      <c r="J233" s="305">
        <f>AC233+AE233</f>
        <v>882294495</v>
      </c>
      <c r="K233" s="345">
        <v>2019</v>
      </c>
      <c r="L233" s="300" t="s">
        <v>18</v>
      </c>
      <c r="M233" s="345"/>
      <c r="N233" s="345"/>
      <c r="O233" s="345"/>
      <c r="P233" s="345">
        <v>78</v>
      </c>
      <c r="Q233" s="345">
        <v>65</v>
      </c>
      <c r="R233" s="345">
        <f t="shared" si="406"/>
        <v>71.5</v>
      </c>
      <c r="S233" s="345">
        <v>92</v>
      </c>
      <c r="T233" s="345">
        <v>69</v>
      </c>
      <c r="U233" s="345">
        <f t="shared" si="5"/>
        <v>23</v>
      </c>
      <c r="V233" s="345">
        <f t="shared" si="407"/>
        <v>80.5</v>
      </c>
      <c r="W233" s="345">
        <f t="shared" si="7"/>
        <v>-9</v>
      </c>
      <c r="X233" s="348" t="s">
        <v>1608</v>
      </c>
      <c r="Y233" s="381" t="s">
        <v>1608</v>
      </c>
      <c r="Z233" s="377" t="s">
        <v>1557</v>
      </c>
      <c r="AA233" s="296">
        <f t="shared" si="394"/>
        <v>130.26335800000001</v>
      </c>
      <c r="AB233" s="382">
        <v>130263358</v>
      </c>
      <c r="AC233" s="305">
        <v>300194495</v>
      </c>
      <c r="AD233" s="296">
        <f t="shared" si="395"/>
        <v>582.1</v>
      </c>
      <c r="AE233" s="382">
        <v>582100000</v>
      </c>
      <c r="AF233" s="376">
        <f t="shared" si="404"/>
        <v>0.86842238666666671</v>
      </c>
      <c r="AG233" s="378"/>
      <c r="AH233" s="378"/>
      <c r="AI233" s="377" t="s">
        <v>1537</v>
      </c>
      <c r="AJ233" s="304"/>
    </row>
    <row r="234" spans="1:36">
      <c r="A234" s="291" t="s">
        <v>1781</v>
      </c>
      <c r="B234" s="292">
        <v>886.68</v>
      </c>
      <c r="C234" s="293">
        <f t="shared" ref="C234:C237" si="408">SUM(B234/E234)</f>
        <v>9.8520000000000003</v>
      </c>
      <c r="D234" s="294">
        <f t="shared" si="0"/>
        <v>9.8520000000000003</v>
      </c>
      <c r="E234" s="295">
        <v>90</v>
      </c>
      <c r="F234" s="295">
        <v>196.57</v>
      </c>
      <c r="G234" s="297">
        <f t="shared" si="1"/>
        <v>0.22169215500518791</v>
      </c>
      <c r="H234" s="296">
        <f t="shared" si="2"/>
        <v>690.1099999999999</v>
      </c>
      <c r="I234" s="298">
        <f t="shared" si="403"/>
        <v>0.77830784499481209</v>
      </c>
      <c r="J234" s="292">
        <f>B234*1000000</f>
        <v>886680000</v>
      </c>
      <c r="K234" s="299">
        <v>2009</v>
      </c>
      <c r="L234" s="300" t="s">
        <v>16</v>
      </c>
      <c r="M234" s="301"/>
      <c r="N234" s="301"/>
      <c r="O234" s="301"/>
      <c r="P234" s="301">
        <v>45</v>
      </c>
      <c r="Q234" s="299">
        <v>50</v>
      </c>
      <c r="R234" s="321">
        <f t="shared" ref="R234:R236" si="409">AVERAGE(P234:Q234)</f>
        <v>47.5</v>
      </c>
      <c r="S234" s="299">
        <v>72</v>
      </c>
      <c r="T234" s="299">
        <v>70</v>
      </c>
      <c r="U234" s="292">
        <f t="shared" si="5"/>
        <v>2</v>
      </c>
      <c r="V234" s="299">
        <f t="shared" ref="V234:V236" si="410">AVERAGE(S234:T234)</f>
        <v>71</v>
      </c>
      <c r="W234" s="321">
        <f t="shared" si="7"/>
        <v>-23.5</v>
      </c>
      <c r="X234" s="304" t="s">
        <v>1601</v>
      </c>
      <c r="Y234" s="304" t="s">
        <v>1782</v>
      </c>
      <c r="Z234" s="304" t="s">
        <v>1557</v>
      </c>
      <c r="AA234" s="294">
        <v>41.7</v>
      </c>
      <c r="AB234" s="292">
        <f>AA234*1000000</f>
        <v>41700000</v>
      </c>
      <c r="AC234" s="292">
        <f>F234*1000000</f>
        <v>196570000</v>
      </c>
      <c r="AD234" s="295">
        <v>690.11</v>
      </c>
      <c r="AE234" s="305">
        <f>SUM(AD234*1000000)</f>
        <v>690110000</v>
      </c>
      <c r="AF234" s="306">
        <f t="shared" si="404"/>
        <v>0.46333333333333337</v>
      </c>
      <c r="AG234" s="304"/>
      <c r="AH234" s="304"/>
      <c r="AI234" s="323" t="s">
        <v>1783</v>
      </c>
      <c r="AJ234" s="302"/>
    </row>
    <row r="235" spans="1:36">
      <c r="A235" s="308" t="s">
        <v>880</v>
      </c>
      <c r="B235" s="292">
        <f>J235/1000000</f>
        <v>890.87162599999999</v>
      </c>
      <c r="C235" s="293">
        <f t="shared" si="408"/>
        <v>3.4529907984496124</v>
      </c>
      <c r="D235" s="294">
        <f t="shared" si="0"/>
        <v>3.4529907984496124</v>
      </c>
      <c r="E235" s="295">
        <v>258</v>
      </c>
      <c r="F235" s="296">
        <f>AC235/1000000</f>
        <v>336.530303</v>
      </c>
      <c r="G235" s="297">
        <f t="shared" si="1"/>
        <v>0.37775398068408117</v>
      </c>
      <c r="H235" s="296">
        <f t="shared" si="2"/>
        <v>554.34132299999999</v>
      </c>
      <c r="I235" s="298">
        <f t="shared" si="403"/>
        <v>0.62224601931591883</v>
      </c>
      <c r="J235" s="292">
        <v>890871626</v>
      </c>
      <c r="K235" s="299">
        <v>2007</v>
      </c>
      <c r="L235" s="300" t="s">
        <v>16</v>
      </c>
      <c r="M235" s="301"/>
      <c r="N235" s="301"/>
      <c r="O235" s="301"/>
      <c r="P235" s="301">
        <v>61</v>
      </c>
      <c r="Q235" s="299">
        <v>59</v>
      </c>
      <c r="R235" s="321">
        <f t="shared" si="409"/>
        <v>60</v>
      </c>
      <c r="S235" s="299">
        <v>51</v>
      </c>
      <c r="T235" s="299">
        <v>66</v>
      </c>
      <c r="U235" s="292">
        <f t="shared" si="5"/>
        <v>-15</v>
      </c>
      <c r="V235" s="299">
        <f t="shared" si="410"/>
        <v>58.5</v>
      </c>
      <c r="W235" s="321">
        <f t="shared" si="7"/>
        <v>1.5</v>
      </c>
      <c r="X235" s="304" t="s">
        <v>1609</v>
      </c>
      <c r="Y235" s="304" t="s">
        <v>2061</v>
      </c>
      <c r="Z235" s="304" t="s">
        <v>1557</v>
      </c>
      <c r="AA235" s="294">
        <v>151.11651599999999</v>
      </c>
      <c r="AB235" s="305">
        <v>151116516</v>
      </c>
      <c r="AC235" s="292">
        <v>336530303</v>
      </c>
      <c r="AD235" s="296">
        <f>AE235/1000000</f>
        <v>554.34132299999999</v>
      </c>
      <c r="AE235" s="292">
        <v>554341323</v>
      </c>
      <c r="AF235" s="306">
        <f t="shared" si="404"/>
        <v>0.58572293023255806</v>
      </c>
      <c r="AG235" s="304"/>
      <c r="AH235" s="304"/>
      <c r="AI235" s="307" t="s">
        <v>2696</v>
      </c>
      <c r="AJ235" s="304"/>
    </row>
    <row r="236" spans="1:36">
      <c r="A236" s="308" t="s">
        <v>2558</v>
      </c>
      <c r="B236" s="292">
        <v>934</v>
      </c>
      <c r="C236" s="293">
        <f t="shared" si="408"/>
        <v>3.7360000000000002</v>
      </c>
      <c r="D236" s="294">
        <f t="shared" si="0"/>
        <v>3.7360000000000002</v>
      </c>
      <c r="E236" s="295">
        <v>250</v>
      </c>
      <c r="F236" s="295">
        <v>302</v>
      </c>
      <c r="G236" s="297">
        <f t="shared" si="1"/>
        <v>0.32334047109207709</v>
      </c>
      <c r="H236" s="296">
        <f t="shared" si="2"/>
        <v>632</v>
      </c>
      <c r="I236" s="298">
        <f t="shared" si="403"/>
        <v>0.67665952890792291</v>
      </c>
      <c r="J236" s="292">
        <f>B236*1000000</f>
        <v>934000000</v>
      </c>
      <c r="K236" s="299">
        <v>2009</v>
      </c>
      <c r="L236" s="300" t="s">
        <v>16</v>
      </c>
      <c r="M236" s="301"/>
      <c r="N236" s="301"/>
      <c r="O236" s="301"/>
      <c r="P236" s="301">
        <v>83</v>
      </c>
      <c r="Q236" s="299">
        <v>78</v>
      </c>
      <c r="R236" s="321">
        <f t="shared" si="409"/>
        <v>80.5</v>
      </c>
      <c r="S236" s="299">
        <v>75</v>
      </c>
      <c r="T236" s="299">
        <v>69</v>
      </c>
      <c r="U236" s="292">
        <f t="shared" si="5"/>
        <v>6</v>
      </c>
      <c r="V236" s="299">
        <f t="shared" si="410"/>
        <v>72</v>
      </c>
      <c r="W236" s="321">
        <f t="shared" si="7"/>
        <v>8.5</v>
      </c>
      <c r="X236" s="304" t="s">
        <v>1701</v>
      </c>
      <c r="Y236" s="304" t="s">
        <v>1904</v>
      </c>
      <c r="Z236" s="304" t="s">
        <v>1557</v>
      </c>
      <c r="AA236" s="294">
        <v>77.8</v>
      </c>
      <c r="AB236" s="292">
        <f>AA236*1000000</f>
        <v>77800000</v>
      </c>
      <c r="AC236" s="292">
        <f>F236*1000000</f>
        <v>302000000</v>
      </c>
      <c r="AD236" s="295">
        <v>632</v>
      </c>
      <c r="AE236" s="305">
        <f>SUM(AD236*1000000)</f>
        <v>632000000</v>
      </c>
      <c r="AF236" s="306">
        <f t="shared" si="404"/>
        <v>0.31119999999999998</v>
      </c>
      <c r="AG236" s="304"/>
      <c r="AH236" s="304"/>
      <c r="AI236" s="323" t="s">
        <v>2559</v>
      </c>
      <c r="AJ236" s="302"/>
    </row>
    <row r="237" spans="1:36">
      <c r="A237" s="356" t="s">
        <v>1543</v>
      </c>
      <c r="B237" s="315">
        <f t="shared" ref="B237:B238" si="411">J237/1000000</f>
        <v>940.72087999999997</v>
      </c>
      <c r="C237" s="293">
        <f t="shared" si="408"/>
        <v>5.8795054999999996</v>
      </c>
      <c r="D237" s="294">
        <f t="shared" si="0"/>
        <v>5.8795054999999996</v>
      </c>
      <c r="E237" s="295">
        <v>160</v>
      </c>
      <c r="F237" s="295">
        <f t="shared" ref="F237:F238" si="412">AC237/1000000</f>
        <v>259.72088000000002</v>
      </c>
      <c r="G237" s="297">
        <f t="shared" si="1"/>
        <v>0.27608707909194069</v>
      </c>
      <c r="H237" s="296">
        <f t="shared" si="2"/>
        <v>681</v>
      </c>
      <c r="I237" s="362">
        <f t="shared" si="403"/>
        <v>0.72391292090805937</v>
      </c>
      <c r="J237" s="305">
        <f>AC237+AE237</f>
        <v>940720880</v>
      </c>
      <c r="K237" s="299">
        <v>2018</v>
      </c>
      <c r="L237" s="300" t="s">
        <v>18</v>
      </c>
      <c r="M237" s="345"/>
      <c r="N237" s="345"/>
      <c r="O237" s="345"/>
      <c r="P237" s="345">
        <v>65</v>
      </c>
      <c r="Q237" s="299">
        <v>55</v>
      </c>
      <c r="R237" s="305">
        <f>(P237+Q237)/2</f>
        <v>60</v>
      </c>
      <c r="S237" s="299">
        <v>80</v>
      </c>
      <c r="T237" s="305">
        <v>73</v>
      </c>
      <c r="U237" s="309">
        <f t="shared" si="5"/>
        <v>7</v>
      </c>
      <c r="V237" s="317">
        <f>(S237+T237)/2</f>
        <v>76.5</v>
      </c>
      <c r="W237" s="309">
        <f t="shared" si="7"/>
        <v>-16.5</v>
      </c>
      <c r="X237" s="319" t="s">
        <v>1544</v>
      </c>
      <c r="Y237" s="319" t="s">
        <v>1545</v>
      </c>
      <c r="Z237" s="319" t="s">
        <v>1541</v>
      </c>
      <c r="AA237" s="295">
        <f t="shared" ref="AA237:AA238" si="413">AB237/1000000</f>
        <v>67.873521999999994</v>
      </c>
      <c r="AB237" s="305">
        <v>67873522</v>
      </c>
      <c r="AC237" s="305">
        <v>259720880</v>
      </c>
      <c r="AD237" s="295">
        <f t="shared" ref="AD237:AD238" si="414">AE237/1000000</f>
        <v>681</v>
      </c>
      <c r="AE237" s="305">
        <v>681000000</v>
      </c>
      <c r="AF237" s="302" t="s">
        <v>1537</v>
      </c>
      <c r="AG237" s="304"/>
      <c r="AH237" s="304"/>
      <c r="AI237" s="313" t="s">
        <v>1537</v>
      </c>
      <c r="AJ237" s="304"/>
    </row>
    <row r="238" spans="1:36">
      <c r="A238" s="332" t="s">
        <v>1052</v>
      </c>
      <c r="B238" s="305">
        <f t="shared" si="411"/>
        <v>955.11978799999997</v>
      </c>
      <c r="C238" s="335">
        <f>SUM(J238/(E238*1000000))</f>
        <v>3.8204791519999999</v>
      </c>
      <c r="D238" s="294">
        <f t="shared" si="0"/>
        <v>3.8204791519999999</v>
      </c>
      <c r="E238" s="296">
        <v>250</v>
      </c>
      <c r="F238" s="296">
        <f t="shared" si="412"/>
        <v>255.119788</v>
      </c>
      <c r="G238" s="297">
        <f t="shared" si="1"/>
        <v>0.26710763529903958</v>
      </c>
      <c r="H238" s="296">
        <f t="shared" si="2"/>
        <v>700</v>
      </c>
      <c r="I238" s="298">
        <f t="shared" si="403"/>
        <v>0.73289236470096042</v>
      </c>
      <c r="J238" s="309">
        <v>955119788</v>
      </c>
      <c r="K238" s="317">
        <v>2014</v>
      </c>
      <c r="L238" s="300" t="s">
        <v>18</v>
      </c>
      <c r="M238" s="334"/>
      <c r="N238" s="334"/>
      <c r="O238" s="334"/>
      <c r="P238" s="334">
        <v>61</v>
      </c>
      <c r="Q238" s="317">
        <v>59</v>
      </c>
      <c r="R238" s="336">
        <f t="shared" ref="R238:R241" si="415">AVERAGE(P238:Q238)</f>
        <v>60</v>
      </c>
      <c r="S238" s="317">
        <v>76</v>
      </c>
      <c r="T238" s="317">
        <v>70</v>
      </c>
      <c r="U238" s="337">
        <f t="shared" si="5"/>
        <v>6</v>
      </c>
      <c r="V238" s="337">
        <f t="shared" ref="V238:V241" si="416">AVERAGE(S238:T238)</f>
        <v>73</v>
      </c>
      <c r="W238" s="337">
        <f t="shared" si="7"/>
        <v>-13</v>
      </c>
      <c r="X238" s="318" t="s">
        <v>1701</v>
      </c>
      <c r="Y238" s="318" t="s">
        <v>1984</v>
      </c>
      <c r="Z238" s="318" t="s">
        <v>1557</v>
      </c>
      <c r="AA238" s="296">
        <f t="shared" si="413"/>
        <v>54.724333999999999</v>
      </c>
      <c r="AB238" s="309">
        <v>54724334</v>
      </c>
      <c r="AC238" s="309">
        <v>255119788</v>
      </c>
      <c r="AD238" s="295">
        <f t="shared" si="414"/>
        <v>700</v>
      </c>
      <c r="AE238" s="305">
        <v>700000000</v>
      </c>
      <c r="AF238" s="306">
        <f t="shared" ref="AF238:AF241" si="417">SUM(AA238/E238)</f>
        <v>0.218897336</v>
      </c>
      <c r="AG238" s="318"/>
      <c r="AH238" s="304"/>
      <c r="AI238" s="323" t="s">
        <v>2541</v>
      </c>
      <c r="AJ238" s="302"/>
    </row>
    <row r="239" spans="1:36">
      <c r="A239" s="333" t="s">
        <v>1903</v>
      </c>
      <c r="B239" s="292">
        <f>SUM(F239+AD239)</f>
        <v>959.3</v>
      </c>
      <c r="C239" s="293">
        <f t="shared" ref="C239:C244" si="418">SUM(B239/E239)</f>
        <v>7.6743999999999994</v>
      </c>
      <c r="D239" s="294">
        <f t="shared" si="0"/>
        <v>7.6743999999999994</v>
      </c>
      <c r="E239" s="296">
        <v>125</v>
      </c>
      <c r="F239" s="296">
        <v>295</v>
      </c>
      <c r="G239" s="297">
        <f t="shared" si="1"/>
        <v>0.30751589700823517</v>
      </c>
      <c r="H239" s="296">
        <f t="shared" si="2"/>
        <v>664.30000000000007</v>
      </c>
      <c r="I239" s="298">
        <f t="shared" si="403"/>
        <v>0.69248410299176488</v>
      </c>
      <c r="J239" s="292">
        <f>B239*1000000</f>
        <v>959300000</v>
      </c>
      <c r="K239" s="299">
        <v>2010</v>
      </c>
      <c r="L239" s="300" t="s">
        <v>18</v>
      </c>
      <c r="M239" s="334"/>
      <c r="N239" s="334"/>
      <c r="O239" s="334"/>
      <c r="P239" s="334">
        <v>79</v>
      </c>
      <c r="Q239" s="299">
        <v>65</v>
      </c>
      <c r="R239" s="321">
        <f t="shared" si="415"/>
        <v>72</v>
      </c>
      <c r="S239" s="317">
        <v>87</v>
      </c>
      <c r="T239" s="299">
        <v>75</v>
      </c>
      <c r="U239" s="292">
        <f t="shared" si="5"/>
        <v>12</v>
      </c>
      <c r="V239" s="299">
        <f t="shared" si="416"/>
        <v>81</v>
      </c>
      <c r="W239" s="321">
        <f t="shared" si="7"/>
        <v>-9</v>
      </c>
      <c r="X239" s="304" t="s">
        <v>1701</v>
      </c>
      <c r="Y239" s="304" t="s">
        <v>1904</v>
      </c>
      <c r="Z239" s="318" t="s">
        <v>1557</v>
      </c>
      <c r="AA239" s="331">
        <v>125</v>
      </c>
      <c r="AB239" s="292">
        <f>AA239*1000000</f>
        <v>125000000</v>
      </c>
      <c r="AC239" s="292">
        <f>F239*1000000</f>
        <v>295000000</v>
      </c>
      <c r="AD239" s="296">
        <v>664.3</v>
      </c>
      <c r="AE239" s="305">
        <f>SUM(AD239*1000000)</f>
        <v>664300000</v>
      </c>
      <c r="AF239" s="306">
        <f t="shared" si="417"/>
        <v>1</v>
      </c>
      <c r="AG239" s="304"/>
      <c r="AH239" s="304"/>
      <c r="AI239" s="323" t="s">
        <v>1905</v>
      </c>
      <c r="AJ239" s="302"/>
    </row>
    <row r="240" spans="1:36">
      <c r="A240" s="325" t="s">
        <v>1055</v>
      </c>
      <c r="B240" s="315">
        <f t="shared" ref="B240:B243" si="419">J240/1000000</f>
        <v>960.36685499999999</v>
      </c>
      <c r="C240" s="293">
        <f t="shared" si="418"/>
        <v>4.2682971333333333</v>
      </c>
      <c r="D240" s="294">
        <f t="shared" si="0"/>
        <v>4.2682971333333333</v>
      </c>
      <c r="E240" s="295">
        <v>225</v>
      </c>
      <c r="F240" s="295">
        <f t="shared" ref="F240:F243" si="420">AC240/1000000</f>
        <v>258.36685499999999</v>
      </c>
      <c r="G240" s="297">
        <f t="shared" si="1"/>
        <v>0.26902933358731962</v>
      </c>
      <c r="H240" s="296">
        <f t="shared" si="2"/>
        <v>700</v>
      </c>
      <c r="I240" s="298">
        <f t="shared" si="403"/>
        <v>0.72888812890153321</v>
      </c>
      <c r="J240" s="315">
        <v>960366855</v>
      </c>
      <c r="K240" s="302">
        <v>2013</v>
      </c>
      <c r="L240" s="300" t="s">
        <v>18</v>
      </c>
      <c r="M240" s="316"/>
      <c r="N240" s="316"/>
      <c r="O240" s="316"/>
      <c r="P240" s="316">
        <v>74</v>
      </c>
      <c r="Q240" s="302">
        <v>66</v>
      </c>
      <c r="R240" s="327">
        <f t="shared" si="415"/>
        <v>70</v>
      </c>
      <c r="S240" s="302">
        <v>86</v>
      </c>
      <c r="T240" s="302">
        <v>78</v>
      </c>
      <c r="U240" s="328">
        <f t="shared" si="5"/>
        <v>8</v>
      </c>
      <c r="V240" s="328">
        <f t="shared" si="416"/>
        <v>82</v>
      </c>
      <c r="W240" s="328">
        <f t="shared" si="7"/>
        <v>-12</v>
      </c>
      <c r="X240" s="313" t="s">
        <v>1544</v>
      </c>
      <c r="Y240" s="313" t="s">
        <v>2379</v>
      </c>
      <c r="Z240" s="313" t="s">
        <v>1541</v>
      </c>
      <c r="AA240" s="295">
        <f>AB240/1000000</f>
        <v>73.645187000000007</v>
      </c>
      <c r="AB240" s="315">
        <v>73645187</v>
      </c>
      <c r="AC240" s="315">
        <v>258366855</v>
      </c>
      <c r="AD240" s="295">
        <f t="shared" ref="AD240:AD243" si="421">AE240/1000000</f>
        <v>700</v>
      </c>
      <c r="AE240" s="315">
        <v>700000000</v>
      </c>
      <c r="AF240" s="306">
        <f t="shared" si="417"/>
        <v>0.32731194222222226</v>
      </c>
      <c r="AG240" s="304"/>
      <c r="AH240" s="304"/>
      <c r="AI240" s="323" t="s">
        <v>2380</v>
      </c>
      <c r="AJ240" s="302"/>
    </row>
    <row r="241" spans="1:36">
      <c r="A241" s="308" t="s">
        <v>1394</v>
      </c>
      <c r="B241" s="292">
        <f t="shared" si="419"/>
        <v>960.99649199999999</v>
      </c>
      <c r="C241" s="293">
        <f t="shared" si="418"/>
        <v>3.20332164</v>
      </c>
      <c r="D241" s="294">
        <f t="shared" si="0"/>
        <v>3.20332164</v>
      </c>
      <c r="E241" s="295">
        <v>300</v>
      </c>
      <c r="F241" s="296">
        <f t="shared" si="420"/>
        <v>309.42042500000002</v>
      </c>
      <c r="G241" s="297">
        <f t="shared" si="1"/>
        <v>0.32197872476729084</v>
      </c>
      <c r="H241" s="296">
        <f t="shared" si="2"/>
        <v>651.57606699999997</v>
      </c>
      <c r="I241" s="298">
        <f t="shared" si="403"/>
        <v>0.67802127523270916</v>
      </c>
      <c r="J241" s="292">
        <v>960996492</v>
      </c>
      <c r="K241" s="299">
        <v>2007</v>
      </c>
      <c r="L241" s="300" t="s">
        <v>16</v>
      </c>
      <c r="M241" s="301"/>
      <c r="N241" s="301"/>
      <c r="O241" s="301"/>
      <c r="P241" s="301">
        <v>45</v>
      </c>
      <c r="Q241" s="299">
        <v>50</v>
      </c>
      <c r="R241" s="321">
        <f t="shared" si="415"/>
        <v>47.5</v>
      </c>
      <c r="S241" s="299">
        <v>72</v>
      </c>
      <c r="T241" s="299">
        <v>61</v>
      </c>
      <c r="U241" s="292">
        <f t="shared" si="5"/>
        <v>11</v>
      </c>
      <c r="V241" s="299">
        <f t="shared" si="416"/>
        <v>66.5</v>
      </c>
      <c r="W241" s="321">
        <f t="shared" si="7"/>
        <v>-19</v>
      </c>
      <c r="X241" s="304" t="s">
        <v>1701</v>
      </c>
      <c r="Y241" s="304" t="s">
        <v>2692</v>
      </c>
      <c r="Z241" s="304" t="s">
        <v>1557</v>
      </c>
      <c r="AA241" s="294">
        <v>114.73282</v>
      </c>
      <c r="AB241" s="305">
        <v>114732820</v>
      </c>
      <c r="AC241" s="292">
        <v>309420425</v>
      </c>
      <c r="AD241" s="296">
        <f t="shared" si="421"/>
        <v>651.57606699999997</v>
      </c>
      <c r="AE241" s="292">
        <v>651576067</v>
      </c>
      <c r="AF241" s="306">
        <f t="shared" si="417"/>
        <v>0.38244273333333334</v>
      </c>
      <c r="AG241" s="304"/>
      <c r="AH241" s="304"/>
      <c r="AI241" s="307" t="s">
        <v>2818</v>
      </c>
      <c r="AJ241" s="304"/>
    </row>
    <row r="242" spans="1:36">
      <c r="A242" s="344" t="s">
        <v>2147</v>
      </c>
      <c r="B242" s="315">
        <f t="shared" si="419"/>
        <v>966.52218800000003</v>
      </c>
      <c r="C242" s="326">
        <f t="shared" si="418"/>
        <v>5.5229839314285716</v>
      </c>
      <c r="D242" s="294">
        <f t="shared" si="0"/>
        <v>5.5229839314285716</v>
      </c>
      <c r="E242" s="295">
        <v>175</v>
      </c>
      <c r="F242" s="296">
        <f t="shared" si="420"/>
        <v>364.00112300000001</v>
      </c>
      <c r="G242" s="297">
        <f t="shared" si="1"/>
        <v>0.37660917412896472</v>
      </c>
      <c r="H242" s="296">
        <f t="shared" si="2"/>
        <v>602.52106500000002</v>
      </c>
      <c r="I242" s="298">
        <f>AE242/J242</f>
        <v>0.62339082587103523</v>
      </c>
      <c r="J242" s="315">
        <f>AE242+AC242</f>
        <v>966522188</v>
      </c>
      <c r="K242" s="311">
        <v>2016</v>
      </c>
      <c r="L242" s="300" t="s">
        <v>18</v>
      </c>
      <c r="M242" s="345"/>
      <c r="N242" s="345"/>
      <c r="O242" s="345"/>
      <c r="P242" s="345">
        <v>94</v>
      </c>
      <c r="Q242" s="311">
        <v>77</v>
      </c>
      <c r="R242" s="346">
        <f>(P242+Q242)/2</f>
        <v>85.5</v>
      </c>
      <c r="S242" s="311">
        <v>87</v>
      </c>
      <c r="T242" s="311">
        <v>75</v>
      </c>
      <c r="U242" s="305">
        <f t="shared" si="5"/>
        <v>12</v>
      </c>
      <c r="V242" s="311">
        <f>(S242+T242)/2</f>
        <v>81</v>
      </c>
      <c r="W242" s="347">
        <f t="shared" si="7"/>
        <v>4.5</v>
      </c>
      <c r="X242" s="348" t="s">
        <v>1608</v>
      </c>
      <c r="Y242" s="348" t="s">
        <v>1608</v>
      </c>
      <c r="Z242" s="319" t="s">
        <v>1541</v>
      </c>
      <c r="AA242" s="295">
        <f t="shared" ref="AA242:AA243" si="422">AB242/1000000</f>
        <v>103.261464</v>
      </c>
      <c r="AB242" s="305">
        <v>103261464</v>
      </c>
      <c r="AC242" s="305">
        <v>364001123</v>
      </c>
      <c r="AD242" s="295">
        <f t="shared" si="421"/>
        <v>602.52106500000002</v>
      </c>
      <c r="AE242" s="315">
        <v>602521065</v>
      </c>
      <c r="AF242" s="298">
        <f>AB242/(E242*1000000)</f>
        <v>0.59006550857142859</v>
      </c>
      <c r="AG242" s="304"/>
      <c r="AH242" s="304"/>
      <c r="AI242" s="307" t="s">
        <v>2148</v>
      </c>
      <c r="AJ242" s="304"/>
    </row>
    <row r="243" spans="1:36">
      <c r="A243" s="325" t="s">
        <v>214</v>
      </c>
      <c r="B243" s="315">
        <f t="shared" si="419"/>
        <v>970.76188500000001</v>
      </c>
      <c r="C243" s="293">
        <f t="shared" si="418"/>
        <v>12.445665192307692</v>
      </c>
      <c r="D243" s="294">
        <f t="shared" si="0"/>
        <v>12.445665192307692</v>
      </c>
      <c r="E243" s="295">
        <v>78</v>
      </c>
      <c r="F243" s="295">
        <f t="shared" si="420"/>
        <v>368.06126499999999</v>
      </c>
      <c r="G243" s="297">
        <f t="shared" si="1"/>
        <v>0.37914680282281582</v>
      </c>
      <c r="H243" s="296">
        <f t="shared" si="2"/>
        <v>602.70062000000007</v>
      </c>
      <c r="I243" s="298">
        <f t="shared" ref="I243:I245" si="423">(AE243/J243)</f>
        <v>0.62085319717718424</v>
      </c>
      <c r="J243" s="315">
        <v>970761885</v>
      </c>
      <c r="K243" s="302">
        <v>2013</v>
      </c>
      <c r="L243" s="300" t="s">
        <v>18</v>
      </c>
      <c r="M243" s="316"/>
      <c r="N243" s="316"/>
      <c r="O243" s="316"/>
      <c r="P243" s="316">
        <v>74</v>
      </c>
      <c r="Q243" s="302">
        <v>62</v>
      </c>
      <c r="R243" s="327">
        <f t="shared" ref="R243:R245" si="424">AVERAGE(P243:Q243)</f>
        <v>68</v>
      </c>
      <c r="S243" s="302">
        <v>85</v>
      </c>
      <c r="T243" s="302">
        <v>74</v>
      </c>
      <c r="U243" s="328">
        <f t="shared" si="5"/>
        <v>11</v>
      </c>
      <c r="V243" s="328">
        <f t="shared" ref="V243:V245" si="425">AVERAGE(S243:T243)</f>
        <v>79.5</v>
      </c>
      <c r="W243" s="328">
        <f t="shared" si="7"/>
        <v>-11.5</v>
      </c>
      <c r="X243" s="313" t="s">
        <v>1608</v>
      </c>
      <c r="Y243" s="313" t="s">
        <v>1716</v>
      </c>
      <c r="Z243" s="313" t="s">
        <v>1557</v>
      </c>
      <c r="AA243" s="295">
        <f t="shared" si="422"/>
        <v>83.517314999999996</v>
      </c>
      <c r="AB243" s="315">
        <v>83517315</v>
      </c>
      <c r="AC243" s="315">
        <v>368061265</v>
      </c>
      <c r="AD243" s="295">
        <f t="shared" si="421"/>
        <v>602.70061999999996</v>
      </c>
      <c r="AE243" s="315">
        <v>602700620</v>
      </c>
      <c r="AF243" s="306">
        <f t="shared" ref="AF243:AF245" si="426">SUM(AA243/E243)</f>
        <v>1.0707348076923076</v>
      </c>
      <c r="AG243" s="304"/>
      <c r="AH243" s="304"/>
      <c r="AI243" s="323" t="s">
        <v>1717</v>
      </c>
      <c r="AJ243" s="302"/>
    </row>
    <row r="244" spans="1:36">
      <c r="A244" s="291" t="s">
        <v>995</v>
      </c>
      <c r="B244" s="292">
        <v>1004.56</v>
      </c>
      <c r="C244" s="293">
        <f t="shared" si="418"/>
        <v>5.4300540540540538</v>
      </c>
      <c r="D244" s="294">
        <f t="shared" si="0"/>
        <v>5.4300540540540538</v>
      </c>
      <c r="E244" s="295">
        <v>185</v>
      </c>
      <c r="F244" s="295">
        <v>534.86</v>
      </c>
      <c r="G244" s="297">
        <f t="shared" si="1"/>
        <v>0.53243210958031384</v>
      </c>
      <c r="H244" s="296">
        <f t="shared" si="2"/>
        <v>469.69999999999993</v>
      </c>
      <c r="I244" s="298">
        <f t="shared" si="423"/>
        <v>0.46756789041968622</v>
      </c>
      <c r="J244" s="292">
        <f>B244*1000000</f>
        <v>1004560000</v>
      </c>
      <c r="K244" s="299">
        <v>2008</v>
      </c>
      <c r="L244" s="300" t="s">
        <v>16</v>
      </c>
      <c r="M244" s="301"/>
      <c r="N244" s="301"/>
      <c r="O244" s="301"/>
      <c r="P244" s="301">
        <v>94</v>
      </c>
      <c r="Q244" s="299">
        <v>82</v>
      </c>
      <c r="R244" s="321">
        <f t="shared" si="424"/>
        <v>88</v>
      </c>
      <c r="S244" s="299">
        <v>96</v>
      </c>
      <c r="T244" s="299">
        <v>90</v>
      </c>
      <c r="U244" s="292">
        <f t="shared" si="5"/>
        <v>6</v>
      </c>
      <c r="V244" s="299">
        <f t="shared" si="425"/>
        <v>93</v>
      </c>
      <c r="W244" s="321">
        <f t="shared" si="7"/>
        <v>-5</v>
      </c>
      <c r="X244" s="304" t="s">
        <v>1609</v>
      </c>
      <c r="Y244" s="304" t="s">
        <v>1815</v>
      </c>
      <c r="Z244" s="304" t="s">
        <v>1541</v>
      </c>
      <c r="AA244" s="294">
        <v>158.4</v>
      </c>
      <c r="AB244" s="292">
        <f>AA244*1000000</f>
        <v>158400000</v>
      </c>
      <c r="AC244" s="292">
        <f>F244*1000000</f>
        <v>534860000</v>
      </c>
      <c r="AD244" s="295">
        <v>469.7</v>
      </c>
      <c r="AE244" s="305">
        <f>SUM(AD244*1000000)</f>
        <v>469700000</v>
      </c>
      <c r="AF244" s="306">
        <f t="shared" si="426"/>
        <v>0.85621621621621624</v>
      </c>
      <c r="AG244" s="304"/>
      <c r="AH244" s="304"/>
      <c r="AI244" s="323" t="s">
        <v>2156</v>
      </c>
      <c r="AJ244" s="302"/>
    </row>
    <row r="245" spans="1:36">
      <c r="A245" s="291" t="s">
        <v>1049</v>
      </c>
      <c r="B245" s="292">
        <f t="shared" ref="B245:B247" si="427">J245/1000000</f>
        <v>1017.003568</v>
      </c>
      <c r="C245" s="293">
        <f>SUM((J245/1000000)/E245)</f>
        <v>5.0850178399999999</v>
      </c>
      <c r="D245" s="294">
        <f t="shared" si="0"/>
        <v>5.0850178399999999</v>
      </c>
      <c r="E245" s="295">
        <v>200</v>
      </c>
      <c r="F245" s="295">
        <f t="shared" ref="F245:F247" si="428">AC245/1000000</f>
        <v>303.00356799999997</v>
      </c>
      <c r="G245" s="297">
        <f t="shared" si="1"/>
        <v>0.29793756633113405</v>
      </c>
      <c r="H245" s="296">
        <f t="shared" si="2"/>
        <v>713.99999999999989</v>
      </c>
      <c r="I245" s="298">
        <f t="shared" si="423"/>
        <v>0.70206243366886589</v>
      </c>
      <c r="J245" s="292">
        <v>1017003568</v>
      </c>
      <c r="K245" s="317">
        <v>2012</v>
      </c>
      <c r="L245" s="300" t="s">
        <v>18</v>
      </c>
      <c r="M245" s="301"/>
      <c r="N245" s="301"/>
      <c r="O245" s="301"/>
      <c r="P245" s="301">
        <v>65</v>
      </c>
      <c r="Q245" s="299">
        <v>58</v>
      </c>
      <c r="R245" s="321">
        <f t="shared" si="424"/>
        <v>61.5</v>
      </c>
      <c r="S245" s="299">
        <v>83</v>
      </c>
      <c r="T245" s="299">
        <v>81</v>
      </c>
      <c r="U245" s="312">
        <f t="shared" si="5"/>
        <v>2</v>
      </c>
      <c r="V245" s="312">
        <f t="shared" si="425"/>
        <v>82</v>
      </c>
      <c r="W245" s="312">
        <f t="shared" si="7"/>
        <v>-20.5</v>
      </c>
      <c r="X245" s="304" t="s">
        <v>1701</v>
      </c>
      <c r="Y245" s="304" t="s">
        <v>1984</v>
      </c>
      <c r="Z245" s="318" t="s">
        <v>1541</v>
      </c>
      <c r="AA245" s="294">
        <f t="shared" ref="AA245:AA247" si="429">AB245/1000000</f>
        <v>84.617303000000007</v>
      </c>
      <c r="AB245" s="292">
        <v>84617303</v>
      </c>
      <c r="AC245" s="292">
        <v>303003568</v>
      </c>
      <c r="AD245" s="295">
        <f t="shared" ref="AD245:AD247" si="430">AE245/1000000</f>
        <v>714</v>
      </c>
      <c r="AE245" s="315">
        <v>714000000</v>
      </c>
      <c r="AF245" s="306">
        <f t="shared" si="426"/>
        <v>0.42308651500000005</v>
      </c>
      <c r="AG245" s="304"/>
      <c r="AH245" s="304"/>
      <c r="AI245" s="323" t="s">
        <v>2217</v>
      </c>
      <c r="AJ245" s="302"/>
    </row>
    <row r="246" spans="1:36">
      <c r="A246" s="344" t="s">
        <v>1351</v>
      </c>
      <c r="B246" s="315">
        <f t="shared" si="427"/>
        <v>1023.754502</v>
      </c>
      <c r="C246" s="326">
        <f t="shared" ref="C246:C248" si="431">SUM(B246/E246)</f>
        <v>6.8250300133333335</v>
      </c>
      <c r="D246" s="294">
        <f t="shared" si="0"/>
        <v>6.8250300133333335</v>
      </c>
      <c r="E246" s="295">
        <v>150</v>
      </c>
      <c r="F246" s="296">
        <f t="shared" si="428"/>
        <v>341.26824800000003</v>
      </c>
      <c r="G246" s="297">
        <f t="shared" si="1"/>
        <v>0.33334969207295367</v>
      </c>
      <c r="H246" s="296">
        <f t="shared" si="2"/>
        <v>682.48625400000003</v>
      </c>
      <c r="I246" s="298">
        <f t="shared" ref="I246:I247" si="432">AE246/J246</f>
        <v>0.66665030792704638</v>
      </c>
      <c r="J246" s="315">
        <f t="shared" ref="J246:J247" si="433">AE246+AC246</f>
        <v>1023754502</v>
      </c>
      <c r="K246" s="311">
        <v>2016</v>
      </c>
      <c r="L246" s="300" t="s">
        <v>18</v>
      </c>
      <c r="M246" s="345"/>
      <c r="N246" s="345"/>
      <c r="O246" s="345"/>
      <c r="P246" s="345">
        <v>98</v>
      </c>
      <c r="Q246" s="311">
        <v>78</v>
      </c>
      <c r="R246" s="346">
        <f t="shared" ref="R246:R247" si="434">(P246+Q246)/2</f>
        <v>88</v>
      </c>
      <c r="S246" s="311">
        <v>93</v>
      </c>
      <c r="T246" s="311">
        <v>88</v>
      </c>
      <c r="U246" s="305">
        <f t="shared" si="5"/>
        <v>5</v>
      </c>
      <c r="V246" s="311">
        <f t="shared" ref="V246:V247" si="435">(S246+T246)/2</f>
        <v>90.5</v>
      </c>
      <c r="W246" s="347">
        <f t="shared" si="7"/>
        <v>-2.5</v>
      </c>
      <c r="X246" s="319" t="s">
        <v>1608</v>
      </c>
      <c r="Y246" s="319" t="s">
        <v>1608</v>
      </c>
      <c r="Z246" s="319" t="s">
        <v>1547</v>
      </c>
      <c r="AA246" s="295">
        <f t="shared" si="429"/>
        <v>75.063400999999999</v>
      </c>
      <c r="AB246" s="305">
        <v>75063401</v>
      </c>
      <c r="AC246" s="305">
        <v>341268248</v>
      </c>
      <c r="AD246" s="295">
        <f t="shared" si="430"/>
        <v>682.48625400000003</v>
      </c>
      <c r="AE246" s="315">
        <v>682486254</v>
      </c>
      <c r="AF246" s="298">
        <f t="shared" ref="AF246:AF247" si="436">AB246/(E246*1000000)</f>
        <v>0.50042267333333335</v>
      </c>
      <c r="AG246" s="304"/>
      <c r="AH246" s="304"/>
      <c r="AI246" s="307" t="s">
        <v>2001</v>
      </c>
      <c r="AJ246" s="304"/>
    </row>
    <row r="247" spans="1:36">
      <c r="A247" s="344" t="s">
        <v>279</v>
      </c>
      <c r="B247" s="315">
        <f t="shared" si="427"/>
        <v>1025.4308229999999</v>
      </c>
      <c r="C247" s="326">
        <f t="shared" si="431"/>
        <v>5.1271541149999997</v>
      </c>
      <c r="D247" s="294">
        <f t="shared" si="0"/>
        <v>5.1271541149999997</v>
      </c>
      <c r="E247" s="295">
        <v>200</v>
      </c>
      <c r="F247" s="296">
        <f t="shared" si="428"/>
        <v>486.088707</v>
      </c>
      <c r="G247" s="297">
        <f t="shared" si="1"/>
        <v>0.47403364137026727</v>
      </c>
      <c r="H247" s="296">
        <f t="shared" si="2"/>
        <v>539.34211599999992</v>
      </c>
      <c r="I247" s="298">
        <f t="shared" si="432"/>
        <v>0.52596635862973273</v>
      </c>
      <c r="J247" s="315">
        <f t="shared" si="433"/>
        <v>1025430823</v>
      </c>
      <c r="K247" s="311">
        <v>2016</v>
      </c>
      <c r="L247" s="300" t="s">
        <v>18</v>
      </c>
      <c r="M247" s="345"/>
      <c r="N247" s="345"/>
      <c r="O247" s="345"/>
      <c r="P247" s="345">
        <v>94</v>
      </c>
      <c r="Q247" s="361">
        <v>77</v>
      </c>
      <c r="R247" s="346">
        <f t="shared" si="434"/>
        <v>85.5</v>
      </c>
      <c r="S247" s="361">
        <v>86</v>
      </c>
      <c r="T247" s="311">
        <v>74</v>
      </c>
      <c r="U247" s="305">
        <f t="shared" si="5"/>
        <v>12</v>
      </c>
      <c r="V247" s="311">
        <f t="shared" si="435"/>
        <v>80</v>
      </c>
      <c r="W247" s="347">
        <f t="shared" si="7"/>
        <v>5.5</v>
      </c>
      <c r="X247" s="348" t="s">
        <v>1608</v>
      </c>
      <c r="Y247" s="348" t="s">
        <v>1608</v>
      </c>
      <c r="Z247" s="319" t="s">
        <v>1557</v>
      </c>
      <c r="AA247" s="295">
        <f t="shared" si="429"/>
        <v>135.060273</v>
      </c>
      <c r="AB247" s="305">
        <v>135060273</v>
      </c>
      <c r="AC247" s="305">
        <v>486088707</v>
      </c>
      <c r="AD247" s="295">
        <f t="shared" si="430"/>
        <v>539.34211600000003</v>
      </c>
      <c r="AE247" s="315">
        <v>539342116</v>
      </c>
      <c r="AF247" s="298">
        <f t="shared" si="436"/>
        <v>0.67530136500000004</v>
      </c>
      <c r="AG247" s="304"/>
      <c r="AH247" s="304"/>
      <c r="AI247" s="307" t="s">
        <v>2211</v>
      </c>
      <c r="AJ247" s="304"/>
    </row>
    <row r="248" spans="1:36">
      <c r="A248" s="291" t="s">
        <v>49</v>
      </c>
      <c r="B248" s="292">
        <f>SUM(F248+AD248)</f>
        <v>1025.47</v>
      </c>
      <c r="C248" s="293">
        <f t="shared" si="431"/>
        <v>5.1273499999999999</v>
      </c>
      <c r="D248" s="294">
        <f t="shared" si="0"/>
        <v>5.1273499999999999</v>
      </c>
      <c r="E248" s="295">
        <v>200</v>
      </c>
      <c r="F248" s="295">
        <v>334.19</v>
      </c>
      <c r="G248" s="297">
        <f t="shared" si="1"/>
        <v>0.32588959208948093</v>
      </c>
      <c r="H248" s="296">
        <f t="shared" si="2"/>
        <v>691.28000000000009</v>
      </c>
      <c r="I248" s="298">
        <f t="shared" ref="I248:I259" si="437">(AE248/J248)</f>
        <v>0.67411040791051913</v>
      </c>
      <c r="J248" s="292">
        <f>B248*1000000</f>
        <v>1025470000</v>
      </c>
      <c r="K248" s="299">
        <v>2010</v>
      </c>
      <c r="L248" s="300" t="s">
        <v>18</v>
      </c>
      <c r="M248" s="301"/>
      <c r="N248" s="301"/>
      <c r="O248" s="301"/>
      <c r="P248" s="301">
        <v>52</v>
      </c>
      <c r="Q248" s="299">
        <v>53</v>
      </c>
      <c r="R248" s="321">
        <f>AVERAGE(P248:Q248)</f>
        <v>52.5</v>
      </c>
      <c r="S248" s="299">
        <v>72</v>
      </c>
      <c r="T248" s="299">
        <v>55</v>
      </c>
      <c r="U248" s="292">
        <f t="shared" si="5"/>
        <v>17</v>
      </c>
      <c r="V248" s="299">
        <f>AVERAGE(S248:T248)</f>
        <v>63.5</v>
      </c>
      <c r="W248" s="321">
        <f t="shared" si="7"/>
        <v>-11</v>
      </c>
      <c r="X248" s="304" t="s">
        <v>1701</v>
      </c>
      <c r="Y248" s="304" t="s">
        <v>1904</v>
      </c>
      <c r="Z248" s="304" t="s">
        <v>1541</v>
      </c>
      <c r="AA248" s="294">
        <v>116.1</v>
      </c>
      <c r="AB248" s="292">
        <f>AA248*1000000</f>
        <v>116100000</v>
      </c>
      <c r="AC248" s="292">
        <f>F248*1000000</f>
        <v>334190000</v>
      </c>
      <c r="AD248" s="295">
        <v>691.28</v>
      </c>
      <c r="AE248" s="305">
        <f>SUM(AD248*1000000)</f>
        <v>691280000</v>
      </c>
      <c r="AF248" s="306">
        <f t="shared" ref="AF248:AF259" si="438">SUM(AA248/E248)</f>
        <v>0.58050000000000002</v>
      </c>
      <c r="AG248" s="304"/>
      <c r="AH248" s="304"/>
      <c r="AI248" s="323" t="s">
        <v>2210</v>
      </c>
      <c r="AJ248" s="302"/>
    </row>
    <row r="249" spans="1:36">
      <c r="A249" s="344" t="s">
        <v>216</v>
      </c>
      <c r="B249" s="305">
        <f t="shared" ref="B249:B252" si="439">J249/1000000</f>
        <v>1033.4400820000001</v>
      </c>
      <c r="C249" s="335">
        <f t="shared" ref="C249:C252" si="440">SUM(J249/(E249*1000000))</f>
        <v>12.918001025000001</v>
      </c>
      <c r="D249" s="294">
        <f t="shared" si="0"/>
        <v>12.918001025000001</v>
      </c>
      <c r="E249" s="296">
        <v>80</v>
      </c>
      <c r="F249" s="331">
        <f t="shared" ref="F249:F252" si="441">AC249/1000000</f>
        <v>264.55623500000002</v>
      </c>
      <c r="G249" s="297">
        <f t="shared" si="1"/>
        <v>0.25599571722436831</v>
      </c>
      <c r="H249" s="296">
        <f t="shared" si="2"/>
        <v>768.88384700000006</v>
      </c>
      <c r="I249" s="362">
        <f t="shared" si="437"/>
        <v>0.74400428277563169</v>
      </c>
      <c r="J249" s="305">
        <v>1033440082</v>
      </c>
      <c r="K249" s="311">
        <v>2017</v>
      </c>
      <c r="L249" s="300" t="s">
        <v>18</v>
      </c>
      <c r="M249" s="345"/>
      <c r="N249" s="345"/>
      <c r="O249" s="345"/>
      <c r="P249" s="345">
        <v>60</v>
      </c>
      <c r="Q249" s="311">
        <v>49</v>
      </c>
      <c r="R249" s="305">
        <f t="shared" ref="R249:R252" si="442">(P249+Q249)/2</f>
        <v>54.5</v>
      </c>
      <c r="S249" s="311">
        <v>55</v>
      </c>
      <c r="T249" s="311">
        <v>57</v>
      </c>
      <c r="U249" s="317">
        <f t="shared" si="5"/>
        <v>-2</v>
      </c>
      <c r="V249" s="317">
        <f t="shared" ref="V249:V252" si="443">(S249+T249)/2</f>
        <v>56</v>
      </c>
      <c r="W249" s="309">
        <f t="shared" si="7"/>
        <v>-1.5</v>
      </c>
      <c r="X249" s="318" t="s">
        <v>1601</v>
      </c>
      <c r="Y249" s="318" t="s">
        <v>1601</v>
      </c>
      <c r="Z249" s="363" t="s">
        <v>1557</v>
      </c>
      <c r="AA249" s="331">
        <f t="shared" ref="AA249:AA252" si="444">AB249/1000000</f>
        <v>72.434025000000005</v>
      </c>
      <c r="AB249" s="305">
        <v>72434025</v>
      </c>
      <c r="AC249" s="305">
        <v>264556235</v>
      </c>
      <c r="AD249" s="331">
        <f t="shared" ref="AD249:AD252" si="445">AE249/1000000</f>
        <v>768.88384699999995</v>
      </c>
      <c r="AE249" s="309">
        <f>J249-AC249</f>
        <v>768883847</v>
      </c>
      <c r="AF249" s="362">
        <f t="shared" si="438"/>
        <v>0.90542531250000002</v>
      </c>
      <c r="AG249" s="318"/>
      <c r="AH249" s="318"/>
      <c r="AI249" s="364" t="s">
        <v>1714</v>
      </c>
      <c r="AJ249" s="318"/>
    </row>
    <row r="250" spans="1:36">
      <c r="A250" s="374" t="s">
        <v>165</v>
      </c>
      <c r="B250" s="373">
        <f t="shared" si="439"/>
        <v>1037.980262</v>
      </c>
      <c r="C250" s="375">
        <f t="shared" si="440"/>
        <v>6.8288175131578948</v>
      </c>
      <c r="D250" s="294">
        <f t="shared" si="0"/>
        <v>6.8288175131578948</v>
      </c>
      <c r="E250" s="296">
        <v>152</v>
      </c>
      <c r="F250" s="296">
        <f t="shared" si="441"/>
        <v>373.88036599999998</v>
      </c>
      <c r="G250" s="297">
        <f t="shared" si="1"/>
        <v>0.36019988017845367</v>
      </c>
      <c r="H250" s="296">
        <f t="shared" si="2"/>
        <v>664.09989600000006</v>
      </c>
      <c r="I250" s="376">
        <f t="shared" si="437"/>
        <v>0.63980011982154628</v>
      </c>
      <c r="J250" s="305">
        <f t="shared" ref="J250:J252" si="446">AC250+AE250</f>
        <v>1037980262</v>
      </c>
      <c r="K250" s="345">
        <v>2019</v>
      </c>
      <c r="L250" s="300" t="s">
        <v>18</v>
      </c>
      <c r="M250" s="345"/>
      <c r="N250" s="345"/>
      <c r="O250" s="345"/>
      <c r="P250" s="345">
        <v>78</v>
      </c>
      <c r="Q250" s="345">
        <v>64</v>
      </c>
      <c r="R250" s="345">
        <f t="shared" si="442"/>
        <v>71</v>
      </c>
      <c r="S250" s="345">
        <v>58</v>
      </c>
      <c r="T250" s="345">
        <v>36</v>
      </c>
      <c r="U250" s="345">
        <f t="shared" si="5"/>
        <v>22</v>
      </c>
      <c r="V250" s="345">
        <f t="shared" si="443"/>
        <v>47</v>
      </c>
      <c r="W250" s="345">
        <f t="shared" si="7"/>
        <v>24</v>
      </c>
      <c r="X250" s="319" t="s">
        <v>1544</v>
      </c>
      <c r="Y250" s="377" t="s">
        <v>1999</v>
      </c>
      <c r="Z250" s="377" t="s">
        <v>1541</v>
      </c>
      <c r="AA250" s="296">
        <f t="shared" si="444"/>
        <v>153.433423</v>
      </c>
      <c r="AB250" s="305">
        <v>153433423</v>
      </c>
      <c r="AC250" s="305">
        <v>373880366</v>
      </c>
      <c r="AD250" s="296">
        <f t="shared" si="445"/>
        <v>664.09989599999994</v>
      </c>
      <c r="AE250" s="305">
        <v>664099896</v>
      </c>
      <c r="AF250" s="376">
        <f t="shared" si="438"/>
        <v>1.0094304144736843</v>
      </c>
      <c r="AG250" s="378"/>
      <c r="AH250" s="378"/>
      <c r="AI250" s="381" t="s">
        <v>2000</v>
      </c>
      <c r="AJ250" s="304"/>
    </row>
    <row r="251" spans="1:36">
      <c r="A251" s="380" t="s">
        <v>45</v>
      </c>
      <c r="B251" s="373">
        <f t="shared" si="439"/>
        <v>1050.693953</v>
      </c>
      <c r="C251" s="375">
        <f t="shared" si="440"/>
        <v>5.7414970109289616</v>
      </c>
      <c r="D251" s="294">
        <f t="shared" si="0"/>
        <v>5.7414970109289616</v>
      </c>
      <c r="E251" s="296">
        <v>183</v>
      </c>
      <c r="F251" s="296">
        <f t="shared" si="441"/>
        <v>355.55921599999999</v>
      </c>
      <c r="G251" s="297">
        <f t="shared" si="1"/>
        <v>0.33840417086706126</v>
      </c>
      <c r="H251" s="296">
        <f t="shared" si="2"/>
        <v>695.13473699999997</v>
      </c>
      <c r="I251" s="376">
        <f t="shared" si="437"/>
        <v>0.6615958291329388</v>
      </c>
      <c r="J251" s="305">
        <f t="shared" si="446"/>
        <v>1050693953</v>
      </c>
      <c r="K251" s="345">
        <v>2019</v>
      </c>
      <c r="L251" s="300" t="s">
        <v>18</v>
      </c>
      <c r="M251" s="345"/>
      <c r="N251" s="345"/>
      <c r="O251" s="345"/>
      <c r="P251" s="345">
        <v>57</v>
      </c>
      <c r="Q251" s="345">
        <v>53</v>
      </c>
      <c r="R251" s="345">
        <f t="shared" si="442"/>
        <v>55</v>
      </c>
      <c r="S251" s="345">
        <v>94</v>
      </c>
      <c r="T251" s="345">
        <v>67</v>
      </c>
      <c r="U251" s="345">
        <f t="shared" si="5"/>
        <v>27</v>
      </c>
      <c r="V251" s="345">
        <f t="shared" si="443"/>
        <v>80.5</v>
      </c>
      <c r="W251" s="345">
        <f t="shared" si="7"/>
        <v>-25.5</v>
      </c>
      <c r="X251" s="348" t="s">
        <v>1608</v>
      </c>
      <c r="Y251" s="381" t="s">
        <v>1608</v>
      </c>
      <c r="Z251" s="304" t="s">
        <v>1574</v>
      </c>
      <c r="AA251" s="296">
        <f t="shared" si="444"/>
        <v>91.500928999999999</v>
      </c>
      <c r="AB251" s="382">
        <v>91500929</v>
      </c>
      <c r="AC251" s="305">
        <v>355559216</v>
      </c>
      <c r="AD251" s="296">
        <f t="shared" si="445"/>
        <v>695.13473699999997</v>
      </c>
      <c r="AE251" s="382">
        <v>695134737</v>
      </c>
      <c r="AF251" s="376">
        <f t="shared" si="438"/>
        <v>0.50000507650273218</v>
      </c>
      <c r="AG251" s="378"/>
      <c r="AH251" s="378"/>
      <c r="AI251" s="379" t="s">
        <v>2126</v>
      </c>
      <c r="AJ251" s="304"/>
    </row>
    <row r="252" spans="1:36">
      <c r="A252" s="380" t="s">
        <v>456</v>
      </c>
      <c r="B252" s="373">
        <f t="shared" si="439"/>
        <v>1053.7648380000001</v>
      </c>
      <c r="C252" s="375">
        <f t="shared" si="440"/>
        <v>19.159360690909089</v>
      </c>
      <c r="D252" s="294">
        <f t="shared" si="0"/>
        <v>19.159360690909089</v>
      </c>
      <c r="E252" s="296">
        <v>55</v>
      </c>
      <c r="F252" s="296">
        <f t="shared" si="441"/>
        <v>330.96483799999999</v>
      </c>
      <c r="G252" s="297">
        <f t="shared" si="1"/>
        <v>0.31407846045438076</v>
      </c>
      <c r="H252" s="296">
        <f t="shared" si="2"/>
        <v>722.80000000000007</v>
      </c>
      <c r="I252" s="376">
        <f t="shared" si="437"/>
        <v>0.68592153954561919</v>
      </c>
      <c r="J252" s="305">
        <f t="shared" si="446"/>
        <v>1053764838</v>
      </c>
      <c r="K252" s="345">
        <v>2019</v>
      </c>
      <c r="L252" s="300" t="s">
        <v>18</v>
      </c>
      <c r="M252" s="345"/>
      <c r="N252" s="345"/>
      <c r="O252" s="345"/>
      <c r="P252" s="345">
        <v>69</v>
      </c>
      <c r="Q252" s="345">
        <v>59</v>
      </c>
      <c r="R252" s="345">
        <f t="shared" si="442"/>
        <v>64</v>
      </c>
      <c r="S252" s="345">
        <v>88</v>
      </c>
      <c r="T252" s="345">
        <v>92</v>
      </c>
      <c r="U252" s="345">
        <f t="shared" si="5"/>
        <v>-4</v>
      </c>
      <c r="V252" s="345">
        <f t="shared" si="443"/>
        <v>90</v>
      </c>
      <c r="W252" s="345">
        <f t="shared" si="7"/>
        <v>-26</v>
      </c>
      <c r="X252" s="319" t="s">
        <v>1534</v>
      </c>
      <c r="Y252" s="377" t="s">
        <v>1540</v>
      </c>
      <c r="Z252" s="377" t="s">
        <v>1541</v>
      </c>
      <c r="AA252" s="296">
        <f t="shared" si="444"/>
        <v>96.202337</v>
      </c>
      <c r="AB252" s="382">
        <v>96202337</v>
      </c>
      <c r="AC252" s="305">
        <v>330964838</v>
      </c>
      <c r="AD252" s="296">
        <f t="shared" si="445"/>
        <v>722.8</v>
      </c>
      <c r="AE252" s="382">
        <v>722800000</v>
      </c>
      <c r="AF252" s="376">
        <f t="shared" si="438"/>
        <v>1.7491334000000001</v>
      </c>
      <c r="AG252" s="378"/>
      <c r="AH252" s="378"/>
      <c r="AI252" s="379" t="s">
        <v>1675</v>
      </c>
      <c r="AJ252" s="304"/>
    </row>
    <row r="253" spans="1:36">
      <c r="A253" s="291" t="s">
        <v>1237</v>
      </c>
      <c r="B253" s="292">
        <f>SUM(F253+AD253)</f>
        <v>1063.1599999999999</v>
      </c>
      <c r="C253" s="293">
        <f>SUM(B253/E253)</f>
        <v>5.3157999999999994</v>
      </c>
      <c r="D253" s="294">
        <f t="shared" si="0"/>
        <v>5.3157999999999994</v>
      </c>
      <c r="E253" s="295">
        <v>200</v>
      </c>
      <c r="F253" s="295">
        <v>415</v>
      </c>
      <c r="G253" s="297">
        <f t="shared" si="1"/>
        <v>0.39034576169156104</v>
      </c>
      <c r="H253" s="296">
        <f t="shared" si="2"/>
        <v>648.16</v>
      </c>
      <c r="I253" s="298">
        <f t="shared" si="437"/>
        <v>0.60965423830843901</v>
      </c>
      <c r="J253" s="292">
        <f>B253*1000000</f>
        <v>1063159999.9999999</v>
      </c>
      <c r="K253" s="299">
        <v>2010</v>
      </c>
      <c r="L253" s="300" t="s">
        <v>18</v>
      </c>
      <c r="M253" s="301"/>
      <c r="N253" s="301"/>
      <c r="O253" s="301"/>
      <c r="P253" s="301">
        <v>99</v>
      </c>
      <c r="Q253" s="299">
        <v>92</v>
      </c>
      <c r="R253" s="321">
        <f>AVERAGE(P253:Q253)</f>
        <v>95.5</v>
      </c>
      <c r="S253" s="299">
        <v>91</v>
      </c>
      <c r="T253" s="299">
        <v>91</v>
      </c>
      <c r="U253" s="299">
        <f t="shared" si="5"/>
        <v>0</v>
      </c>
      <c r="V253" s="299">
        <f>AVERAGE(S253:T253)</f>
        <v>91</v>
      </c>
      <c r="W253" s="321">
        <f t="shared" si="7"/>
        <v>4.5</v>
      </c>
      <c r="X253" s="304" t="s">
        <v>1601</v>
      </c>
      <c r="Y253" s="304" t="s">
        <v>1806</v>
      </c>
      <c r="Z253" s="304" t="s">
        <v>1557</v>
      </c>
      <c r="AA253" s="294">
        <v>110.3</v>
      </c>
      <c r="AB253" s="292">
        <f>AA253*1000000</f>
        <v>110300000</v>
      </c>
      <c r="AC253" s="292">
        <f>F253*1000000</f>
        <v>415000000</v>
      </c>
      <c r="AD253" s="295">
        <v>648.16</v>
      </c>
      <c r="AE253" s="305">
        <f>SUM(AD253*1000000)</f>
        <v>648160000</v>
      </c>
      <c r="AF253" s="306">
        <f t="shared" si="438"/>
        <v>0.55149999999999999</v>
      </c>
      <c r="AG253" s="313" t="s">
        <v>1615</v>
      </c>
      <c r="AH253" s="313" t="s">
        <v>1846</v>
      </c>
      <c r="AI253" s="323" t="s">
        <v>2179</v>
      </c>
      <c r="AJ253" s="302"/>
    </row>
    <row r="254" spans="1:36">
      <c r="A254" s="380" t="s">
        <v>1240</v>
      </c>
      <c r="B254" s="373">
        <f t="shared" ref="B254:B276" si="447">J254/1000000</f>
        <v>1073.394002</v>
      </c>
      <c r="C254" s="375">
        <f>SUM(J254/(E254*1000000))</f>
        <v>5.3669700100000002</v>
      </c>
      <c r="D254" s="294">
        <f t="shared" si="0"/>
        <v>5.3669700100000002</v>
      </c>
      <c r="E254" s="296">
        <v>200</v>
      </c>
      <c r="F254" s="296">
        <f t="shared" ref="F254:F275" si="448">AC254/1000000</f>
        <v>434.037417</v>
      </c>
      <c r="G254" s="297">
        <f t="shared" si="1"/>
        <v>0.40435983077162752</v>
      </c>
      <c r="H254" s="296">
        <f t="shared" si="2"/>
        <v>639.356585</v>
      </c>
      <c r="I254" s="376">
        <f t="shared" si="437"/>
        <v>0.59564016922837248</v>
      </c>
      <c r="J254" s="305">
        <f>AC254+AE254</f>
        <v>1073394002</v>
      </c>
      <c r="K254" s="345">
        <v>2019</v>
      </c>
      <c r="L254" s="300" t="s">
        <v>18</v>
      </c>
      <c r="M254" s="345"/>
      <c r="N254" s="345"/>
      <c r="O254" s="345"/>
      <c r="P254" s="345">
        <v>97</v>
      </c>
      <c r="Q254" s="345">
        <v>84</v>
      </c>
      <c r="R254" s="345">
        <f>(P254+Q254)/2</f>
        <v>90.5</v>
      </c>
      <c r="S254" s="345">
        <v>94</v>
      </c>
      <c r="T254" s="345">
        <v>80</v>
      </c>
      <c r="U254" s="345">
        <f t="shared" si="5"/>
        <v>14</v>
      </c>
      <c r="V254" s="345">
        <f>(S254+T254)/2</f>
        <v>87</v>
      </c>
      <c r="W254" s="345">
        <f t="shared" si="7"/>
        <v>3.5</v>
      </c>
      <c r="X254" s="348" t="s">
        <v>1608</v>
      </c>
      <c r="Y254" s="381" t="s">
        <v>1608</v>
      </c>
      <c r="Z254" s="377" t="s">
        <v>1557</v>
      </c>
      <c r="AA254" s="296">
        <f t="shared" ref="AA254:AA275" si="449">AB254/1000000</f>
        <v>120.90806499999999</v>
      </c>
      <c r="AB254" s="382">
        <v>120908065</v>
      </c>
      <c r="AC254" s="305">
        <v>434037417</v>
      </c>
      <c r="AD254" s="296">
        <f t="shared" ref="AD254:AD276" si="450">AE254/1000000</f>
        <v>639.356585</v>
      </c>
      <c r="AE254" s="382">
        <v>639356585</v>
      </c>
      <c r="AF254" s="376">
        <f t="shared" si="438"/>
        <v>0.60454032499999999</v>
      </c>
      <c r="AG254" s="378"/>
      <c r="AH254" s="378"/>
      <c r="AI254" s="379" t="s">
        <v>2173</v>
      </c>
      <c r="AJ254" s="304"/>
    </row>
    <row r="255" spans="1:36">
      <c r="A255" s="291" t="s">
        <v>998</v>
      </c>
      <c r="B255" s="292">
        <f t="shared" si="447"/>
        <v>1084.4390989999999</v>
      </c>
      <c r="C255" s="293">
        <f>SUM((J255/1000000)/E255)</f>
        <v>4.3377563959999996</v>
      </c>
      <c r="D255" s="294">
        <f t="shared" si="0"/>
        <v>4.3377563959999996</v>
      </c>
      <c r="E255" s="295">
        <v>250</v>
      </c>
      <c r="F255" s="295">
        <f t="shared" si="448"/>
        <v>448.13909899999999</v>
      </c>
      <c r="G255" s="297">
        <f t="shared" si="1"/>
        <v>0.41324505858673399</v>
      </c>
      <c r="H255" s="296">
        <f t="shared" si="2"/>
        <v>636.29999999999995</v>
      </c>
      <c r="I255" s="298">
        <f t="shared" si="437"/>
        <v>0.58675494141326601</v>
      </c>
      <c r="J255" s="292">
        <v>1084439099</v>
      </c>
      <c r="K255" s="317">
        <v>2012</v>
      </c>
      <c r="L255" s="300" t="s">
        <v>18</v>
      </c>
      <c r="M255" s="301"/>
      <c r="N255" s="301"/>
      <c r="O255" s="301"/>
      <c r="P255" s="301">
        <v>88</v>
      </c>
      <c r="Q255" s="299">
        <v>78</v>
      </c>
      <c r="R255" s="321">
        <f t="shared" ref="R255:R257" si="451">AVERAGE(P255:Q255)</f>
        <v>83</v>
      </c>
      <c r="S255" s="299">
        <v>90</v>
      </c>
      <c r="T255" s="299">
        <v>84</v>
      </c>
      <c r="U255" s="312">
        <f t="shared" si="5"/>
        <v>6</v>
      </c>
      <c r="V255" s="312">
        <f t="shared" ref="V255:V257" si="452">AVERAGE(S255:T255)</f>
        <v>87</v>
      </c>
      <c r="W255" s="312">
        <f t="shared" si="7"/>
        <v>-4</v>
      </c>
      <c r="X255" s="304" t="s">
        <v>1609</v>
      </c>
      <c r="Y255" s="304" t="s">
        <v>1815</v>
      </c>
      <c r="Z255" s="318" t="s">
        <v>1557</v>
      </c>
      <c r="AA255" s="294">
        <f t="shared" si="449"/>
        <v>160.88729499999999</v>
      </c>
      <c r="AB255" s="292">
        <v>160887295</v>
      </c>
      <c r="AC255" s="292">
        <v>448139099</v>
      </c>
      <c r="AD255" s="295">
        <f t="shared" si="450"/>
        <v>636.29999999999995</v>
      </c>
      <c r="AE255" s="315">
        <v>636300000</v>
      </c>
      <c r="AF255" s="306">
        <f t="shared" si="438"/>
        <v>0.64354917999999994</v>
      </c>
      <c r="AG255" s="304"/>
      <c r="AH255" s="304"/>
      <c r="AI255" s="323" t="s">
        <v>2366</v>
      </c>
      <c r="AJ255" s="302"/>
    </row>
    <row r="256" spans="1:36">
      <c r="A256" s="333" t="s">
        <v>1246</v>
      </c>
      <c r="B256" s="305">
        <f t="shared" si="447"/>
        <v>1091.4050970000001</v>
      </c>
      <c r="C256" s="335">
        <f>SUM(J256/(E256*1000000))</f>
        <v>5.1971671285714285</v>
      </c>
      <c r="D256" s="294">
        <f t="shared" si="0"/>
        <v>5.1971671285714285</v>
      </c>
      <c r="E256" s="296">
        <v>210</v>
      </c>
      <c r="F256" s="296">
        <f t="shared" si="448"/>
        <v>45.439076</v>
      </c>
      <c r="G256" s="297">
        <f t="shared" si="1"/>
        <v>4.1633556710428295E-2</v>
      </c>
      <c r="H256" s="296">
        <f t="shared" si="2"/>
        <v>845.96602099999996</v>
      </c>
      <c r="I256" s="298">
        <f t="shared" si="437"/>
        <v>0.7751164286527058</v>
      </c>
      <c r="J256" s="309">
        <v>1091405097</v>
      </c>
      <c r="K256" s="317">
        <v>2014</v>
      </c>
      <c r="L256" s="300" t="s">
        <v>18</v>
      </c>
      <c r="M256" s="334"/>
      <c r="N256" s="334"/>
      <c r="O256" s="334"/>
      <c r="P256" s="334">
        <v>18</v>
      </c>
      <c r="Q256" s="317">
        <v>32</v>
      </c>
      <c r="R256" s="336">
        <f t="shared" si="451"/>
        <v>25</v>
      </c>
      <c r="S256" s="317">
        <v>52</v>
      </c>
      <c r="T256" s="317">
        <v>46</v>
      </c>
      <c r="U256" s="337">
        <f t="shared" si="5"/>
        <v>6</v>
      </c>
      <c r="V256" s="337">
        <f t="shared" si="452"/>
        <v>49</v>
      </c>
      <c r="W256" s="337">
        <f t="shared" si="7"/>
        <v>-24</v>
      </c>
      <c r="X256" s="318" t="s">
        <v>1609</v>
      </c>
      <c r="Y256" s="318" t="s">
        <v>2194</v>
      </c>
      <c r="Z256" s="318" t="s">
        <v>1557</v>
      </c>
      <c r="AA256" s="296">
        <f t="shared" si="449"/>
        <v>100.03839000000001</v>
      </c>
      <c r="AB256" s="309">
        <v>100038390</v>
      </c>
      <c r="AC256" s="309">
        <v>45439076</v>
      </c>
      <c r="AD256" s="295">
        <f t="shared" si="450"/>
        <v>845.96602099999996</v>
      </c>
      <c r="AE256" s="305">
        <v>845966021</v>
      </c>
      <c r="AF256" s="306">
        <f t="shared" si="438"/>
        <v>0.47637328571428572</v>
      </c>
      <c r="AG256" s="318"/>
      <c r="AH256" s="304"/>
      <c r="AI256" s="323" t="s">
        <v>2195</v>
      </c>
      <c r="AJ256" s="302"/>
    </row>
    <row r="257" spans="1:36">
      <c r="A257" s="291" t="s">
        <v>850</v>
      </c>
      <c r="B257" s="292">
        <f t="shared" si="447"/>
        <v>1108.561013</v>
      </c>
      <c r="C257" s="293">
        <f>SUM((J257/1000000)/E257)</f>
        <v>5.5428050649999996</v>
      </c>
      <c r="D257" s="294">
        <f t="shared" si="0"/>
        <v>5.5428050649999996</v>
      </c>
      <c r="E257" s="295">
        <v>200</v>
      </c>
      <c r="F257" s="295">
        <f t="shared" si="448"/>
        <v>304.360277</v>
      </c>
      <c r="G257" s="297">
        <f t="shared" si="1"/>
        <v>0.27455437583569431</v>
      </c>
      <c r="H257" s="296">
        <f t="shared" si="2"/>
        <v>804.20073600000001</v>
      </c>
      <c r="I257" s="298">
        <f t="shared" si="437"/>
        <v>0.72544562416430569</v>
      </c>
      <c r="J257" s="292">
        <v>1108561013</v>
      </c>
      <c r="K257" s="317">
        <v>2012</v>
      </c>
      <c r="L257" s="300" t="s">
        <v>18</v>
      </c>
      <c r="M257" s="301"/>
      <c r="N257" s="301"/>
      <c r="O257" s="301"/>
      <c r="P257" s="301">
        <v>92</v>
      </c>
      <c r="Q257" s="299">
        <v>81</v>
      </c>
      <c r="R257" s="321">
        <f t="shared" si="451"/>
        <v>86.5</v>
      </c>
      <c r="S257" s="299">
        <v>86</v>
      </c>
      <c r="T257" s="299">
        <v>75</v>
      </c>
      <c r="U257" s="312">
        <f t="shared" si="5"/>
        <v>11</v>
      </c>
      <c r="V257" s="312">
        <f t="shared" si="452"/>
        <v>80.5</v>
      </c>
      <c r="W257" s="312">
        <f t="shared" si="7"/>
        <v>6</v>
      </c>
      <c r="X257" s="304" t="s">
        <v>1609</v>
      </c>
      <c r="Y257" s="304" t="s">
        <v>2145</v>
      </c>
      <c r="Z257" s="318" t="s">
        <v>1547</v>
      </c>
      <c r="AA257" s="294">
        <f t="shared" si="449"/>
        <v>88.364714000000006</v>
      </c>
      <c r="AB257" s="292">
        <v>88364714</v>
      </c>
      <c r="AC257" s="292">
        <v>304360277</v>
      </c>
      <c r="AD257" s="295">
        <f t="shared" si="450"/>
        <v>804.20073600000001</v>
      </c>
      <c r="AE257" s="315">
        <v>804200736</v>
      </c>
      <c r="AF257" s="306">
        <f t="shared" si="438"/>
        <v>0.44182357000000005</v>
      </c>
      <c r="AG257" s="304"/>
      <c r="AH257" s="304"/>
      <c r="AI257" s="323" t="s">
        <v>2146</v>
      </c>
      <c r="AJ257" s="302"/>
    </row>
    <row r="258" spans="1:36">
      <c r="A258" s="380" t="s">
        <v>1962</v>
      </c>
      <c r="B258" s="373">
        <f t="shared" si="447"/>
        <v>1131.9279959999999</v>
      </c>
      <c r="C258" s="375">
        <f t="shared" ref="C258:C259" si="453">SUM(J258/(E258*1000000))</f>
        <v>7.074549975</v>
      </c>
      <c r="D258" s="294">
        <f t="shared" si="0"/>
        <v>7.074549975</v>
      </c>
      <c r="E258" s="296">
        <v>160</v>
      </c>
      <c r="F258" s="296">
        <f t="shared" si="448"/>
        <v>390.532085</v>
      </c>
      <c r="G258" s="297">
        <f t="shared" si="1"/>
        <v>0.34501495358367301</v>
      </c>
      <c r="H258" s="296">
        <f t="shared" si="2"/>
        <v>741.39591099999996</v>
      </c>
      <c r="I258" s="376">
        <f t="shared" si="437"/>
        <v>0.65498504641632704</v>
      </c>
      <c r="J258" s="305">
        <f>AC258+AE258</f>
        <v>1131927996</v>
      </c>
      <c r="K258" s="345">
        <v>2019</v>
      </c>
      <c r="L258" s="300" t="s">
        <v>18</v>
      </c>
      <c r="M258" s="345"/>
      <c r="N258" s="345"/>
      <c r="O258" s="345"/>
      <c r="P258" s="345">
        <v>90</v>
      </c>
      <c r="Q258" s="345">
        <v>69</v>
      </c>
      <c r="R258" s="345">
        <f t="shared" ref="R258:R261" si="454">(P258+Q258)/2</f>
        <v>79.5</v>
      </c>
      <c r="S258" s="345">
        <v>95</v>
      </c>
      <c r="T258" s="345">
        <v>76</v>
      </c>
      <c r="U258" s="345">
        <f t="shared" si="5"/>
        <v>19</v>
      </c>
      <c r="V258" s="345">
        <f t="shared" ref="V258:V261" si="455">(S258+T258)/2</f>
        <v>85.5</v>
      </c>
      <c r="W258" s="345">
        <f t="shared" si="7"/>
        <v>-6</v>
      </c>
      <c r="X258" s="348" t="s">
        <v>1544</v>
      </c>
      <c r="Y258" s="381" t="s">
        <v>1544</v>
      </c>
      <c r="Z258" s="377" t="s">
        <v>1557</v>
      </c>
      <c r="AA258" s="296">
        <f t="shared" si="449"/>
        <v>92.579211999999998</v>
      </c>
      <c r="AB258" s="382">
        <v>92579212</v>
      </c>
      <c r="AC258" s="305">
        <v>390532085</v>
      </c>
      <c r="AD258" s="296">
        <f t="shared" si="450"/>
        <v>741.39591099999996</v>
      </c>
      <c r="AE258" s="382">
        <v>741395911</v>
      </c>
      <c r="AF258" s="376">
        <f t="shared" si="438"/>
        <v>0.57862007500000001</v>
      </c>
      <c r="AG258" s="378"/>
      <c r="AH258" s="378"/>
      <c r="AI258" s="379" t="s">
        <v>1963</v>
      </c>
      <c r="AJ258" s="304"/>
    </row>
    <row r="259" spans="1:36">
      <c r="A259" s="370" t="s">
        <v>405</v>
      </c>
      <c r="B259" s="373">
        <f t="shared" si="447"/>
        <v>1142.588109</v>
      </c>
      <c r="C259" s="335">
        <f t="shared" si="453"/>
        <v>5.7129405450000004</v>
      </c>
      <c r="D259" s="294">
        <f t="shared" si="0"/>
        <v>5.7129405450000004</v>
      </c>
      <c r="E259" s="295">
        <v>200</v>
      </c>
      <c r="F259" s="295">
        <f t="shared" si="448"/>
        <v>597.24767099999997</v>
      </c>
      <c r="G259" s="297">
        <f t="shared" si="1"/>
        <v>0.5227147615974358</v>
      </c>
      <c r="H259" s="296">
        <f t="shared" si="2"/>
        <v>545.34043800000006</v>
      </c>
      <c r="I259" s="362">
        <f t="shared" si="437"/>
        <v>0.4772852384025642</v>
      </c>
      <c r="J259" s="305">
        <v>1142588109</v>
      </c>
      <c r="K259" s="299">
        <v>2018</v>
      </c>
      <c r="L259" s="300" t="s">
        <v>18</v>
      </c>
      <c r="M259" s="345"/>
      <c r="N259" s="345"/>
      <c r="O259" s="345"/>
      <c r="P259" s="345">
        <v>93</v>
      </c>
      <c r="Q259" s="299">
        <v>80</v>
      </c>
      <c r="R259" s="305">
        <f t="shared" si="454"/>
        <v>86.5</v>
      </c>
      <c r="S259" s="299">
        <v>87</v>
      </c>
      <c r="T259" s="305">
        <v>82</v>
      </c>
      <c r="U259" s="309">
        <f t="shared" si="5"/>
        <v>5</v>
      </c>
      <c r="V259" s="317">
        <f t="shared" si="455"/>
        <v>84.5</v>
      </c>
      <c r="W259" s="309">
        <f t="shared" si="7"/>
        <v>2</v>
      </c>
      <c r="X259" s="348" t="s">
        <v>1608</v>
      </c>
      <c r="Y259" s="348" t="s">
        <v>1608</v>
      </c>
      <c r="Z259" s="319" t="s">
        <v>1557</v>
      </c>
      <c r="AA259" s="295">
        <f t="shared" si="449"/>
        <v>182.687905</v>
      </c>
      <c r="AB259" s="305">
        <v>182687905</v>
      </c>
      <c r="AC259" s="305">
        <v>597247671</v>
      </c>
      <c r="AD259" s="295">
        <f t="shared" si="450"/>
        <v>545.34043799999995</v>
      </c>
      <c r="AE259" s="315">
        <f>J259-AC259</f>
        <v>545340438</v>
      </c>
      <c r="AF259" s="362">
        <f t="shared" si="438"/>
        <v>0.91343952500000003</v>
      </c>
      <c r="AG259" s="304"/>
      <c r="AH259" s="304"/>
      <c r="AI259" s="307" t="s">
        <v>2132</v>
      </c>
      <c r="AJ259" s="304"/>
    </row>
    <row r="260" spans="1:36">
      <c r="A260" s="344" t="s">
        <v>159</v>
      </c>
      <c r="B260" s="315">
        <f t="shared" si="447"/>
        <v>1153.3044950000001</v>
      </c>
      <c r="C260" s="326">
        <f t="shared" ref="C260:C262" si="456">SUM(B260/E260)</f>
        <v>4.6132179799999999</v>
      </c>
      <c r="D260" s="294">
        <f t="shared" si="0"/>
        <v>4.6132179799999999</v>
      </c>
      <c r="E260" s="295">
        <v>250</v>
      </c>
      <c r="F260" s="296">
        <f t="shared" si="448"/>
        <v>408.08434899999997</v>
      </c>
      <c r="G260" s="297">
        <f t="shared" si="1"/>
        <v>0.35383920791880719</v>
      </c>
      <c r="H260" s="296">
        <f t="shared" si="2"/>
        <v>745.220146</v>
      </c>
      <c r="I260" s="298">
        <f>AE260/J260</f>
        <v>0.6461607920811927</v>
      </c>
      <c r="J260" s="315">
        <f>AE260+AC260</f>
        <v>1153304495</v>
      </c>
      <c r="K260" s="311">
        <v>2016</v>
      </c>
      <c r="L260" s="300" t="s">
        <v>18</v>
      </c>
      <c r="M260" s="345"/>
      <c r="N260" s="345"/>
      <c r="O260" s="345"/>
      <c r="P260" s="345">
        <v>90</v>
      </c>
      <c r="Q260" s="311">
        <v>75</v>
      </c>
      <c r="R260" s="346">
        <f t="shared" si="454"/>
        <v>82.5</v>
      </c>
      <c r="S260" s="311">
        <v>89</v>
      </c>
      <c r="T260" s="302">
        <v>83</v>
      </c>
      <c r="U260" s="305">
        <f t="shared" si="5"/>
        <v>6</v>
      </c>
      <c r="V260" s="311">
        <f t="shared" si="455"/>
        <v>86</v>
      </c>
      <c r="W260" s="347">
        <f t="shared" si="7"/>
        <v>-3.5</v>
      </c>
      <c r="X260" s="348" t="s">
        <v>1544</v>
      </c>
      <c r="Y260" s="348" t="s">
        <v>1544</v>
      </c>
      <c r="Z260" s="319" t="s">
        <v>1557</v>
      </c>
      <c r="AA260" s="295">
        <f t="shared" si="449"/>
        <v>179.13914199999999</v>
      </c>
      <c r="AB260" s="305">
        <v>179139142</v>
      </c>
      <c r="AC260" s="305">
        <v>408084349</v>
      </c>
      <c r="AD260" s="295">
        <f t="shared" si="450"/>
        <v>745.220146</v>
      </c>
      <c r="AE260" s="315">
        <v>745220146</v>
      </c>
      <c r="AF260" s="298">
        <f>AB260/(E260*1000000)</f>
        <v>0.716556568</v>
      </c>
      <c r="AG260" s="304"/>
      <c r="AH260" s="304"/>
      <c r="AI260" s="307" t="s">
        <v>2301</v>
      </c>
      <c r="AJ260" s="304"/>
    </row>
    <row r="261" spans="1:36">
      <c r="A261" s="338" t="s">
        <v>602</v>
      </c>
      <c r="B261" s="315">
        <f t="shared" si="447"/>
        <v>1156.469697</v>
      </c>
      <c r="C261" s="293">
        <f t="shared" si="456"/>
        <v>15.627968878378379</v>
      </c>
      <c r="D261" s="294">
        <f t="shared" si="0"/>
        <v>15.627968878378379</v>
      </c>
      <c r="E261" s="296">
        <v>74</v>
      </c>
      <c r="F261" s="295">
        <f t="shared" si="448"/>
        <v>335.24045000000001</v>
      </c>
      <c r="G261" s="297">
        <f t="shared" si="1"/>
        <v>0.28988260640953051</v>
      </c>
      <c r="H261" s="296">
        <f t="shared" si="2"/>
        <v>821.2292470000001</v>
      </c>
      <c r="I261" s="298">
        <f t="shared" ref="I261:I276" si="457">(AE261/J261)</f>
        <v>0.71011739359046955</v>
      </c>
      <c r="J261" s="315">
        <f>SUM(AC261+(AD261*1000000))</f>
        <v>1156469697</v>
      </c>
      <c r="K261" s="302">
        <v>2015</v>
      </c>
      <c r="L261" s="300" t="s">
        <v>18</v>
      </c>
      <c r="M261" s="316"/>
      <c r="N261" s="316"/>
      <c r="O261" s="316"/>
      <c r="P261" s="316">
        <v>54</v>
      </c>
      <c r="Q261" s="302">
        <v>56</v>
      </c>
      <c r="R261" s="327">
        <f t="shared" si="454"/>
        <v>55</v>
      </c>
      <c r="S261" s="302">
        <v>51</v>
      </c>
      <c r="T261" s="302">
        <v>58</v>
      </c>
      <c r="U261" s="305">
        <f t="shared" si="5"/>
        <v>-7</v>
      </c>
      <c r="V261" s="302">
        <f t="shared" si="455"/>
        <v>54.5</v>
      </c>
      <c r="W261" s="347">
        <f t="shared" si="7"/>
        <v>0.5</v>
      </c>
      <c r="X261" s="313" t="s">
        <v>1601</v>
      </c>
      <c r="Y261" s="313" t="s">
        <v>1601</v>
      </c>
      <c r="Z261" s="313" t="s">
        <v>1557</v>
      </c>
      <c r="AA261" s="295">
        <f t="shared" si="449"/>
        <v>115.718405</v>
      </c>
      <c r="AB261" s="315">
        <v>115718405</v>
      </c>
      <c r="AC261" s="305">
        <v>335240450</v>
      </c>
      <c r="AD261" s="295">
        <f t="shared" si="450"/>
        <v>821.22924699999999</v>
      </c>
      <c r="AE261" s="305">
        <v>821229247</v>
      </c>
      <c r="AF261" s="306">
        <f t="shared" ref="AF261:AF276" si="458">SUM(AA261/E261)</f>
        <v>1.5637622297297298</v>
      </c>
      <c r="AG261" s="304"/>
      <c r="AH261" s="304"/>
      <c r="AI261" s="323" t="s">
        <v>1695</v>
      </c>
      <c r="AJ261" s="302"/>
    </row>
    <row r="262" spans="1:36">
      <c r="A262" s="325" t="s">
        <v>438</v>
      </c>
      <c r="B262" s="315">
        <f t="shared" si="447"/>
        <v>1215.4399940000001</v>
      </c>
      <c r="C262" s="293">
        <f t="shared" si="456"/>
        <v>6.0771999700000006</v>
      </c>
      <c r="D262" s="294">
        <f t="shared" si="0"/>
        <v>6.0771999700000006</v>
      </c>
      <c r="E262" s="295">
        <v>200</v>
      </c>
      <c r="F262" s="295">
        <f t="shared" si="448"/>
        <v>409.01399400000003</v>
      </c>
      <c r="G262" s="297">
        <f t="shared" si="1"/>
        <v>0.33651516818525884</v>
      </c>
      <c r="H262" s="296">
        <f t="shared" si="2"/>
        <v>805.79725800000006</v>
      </c>
      <c r="I262" s="298">
        <f t="shared" si="457"/>
        <v>0.66296753601807179</v>
      </c>
      <c r="J262" s="315">
        <v>1215439994</v>
      </c>
      <c r="K262" s="302">
        <v>2013</v>
      </c>
      <c r="L262" s="300" t="s">
        <v>18</v>
      </c>
      <c r="M262" s="316"/>
      <c r="N262" s="316"/>
      <c r="O262" s="316"/>
      <c r="P262" s="316">
        <v>79</v>
      </c>
      <c r="Q262" s="302">
        <v>62</v>
      </c>
      <c r="R262" s="327">
        <f>AVERAGE(P262:Q262)</f>
        <v>70.5</v>
      </c>
      <c r="S262" s="302">
        <v>79</v>
      </c>
      <c r="T262" s="302">
        <v>64</v>
      </c>
      <c r="U262" s="328">
        <f t="shared" si="5"/>
        <v>15</v>
      </c>
      <c r="V262" s="328">
        <f>AVERAGE(S262:T262)</f>
        <v>71.5</v>
      </c>
      <c r="W262" s="328">
        <f t="shared" si="7"/>
        <v>-1</v>
      </c>
      <c r="X262" s="313" t="s">
        <v>1544</v>
      </c>
      <c r="Y262" s="313" t="s">
        <v>2080</v>
      </c>
      <c r="Z262" s="313" t="s">
        <v>1557</v>
      </c>
      <c r="AA262" s="295">
        <f t="shared" si="449"/>
        <v>174.14458500000001</v>
      </c>
      <c r="AB262" s="305">
        <v>174144585</v>
      </c>
      <c r="AC262" s="315">
        <v>409013994</v>
      </c>
      <c r="AD262" s="295">
        <f t="shared" si="450"/>
        <v>805.79725800000006</v>
      </c>
      <c r="AE262" s="315">
        <v>805797258</v>
      </c>
      <c r="AF262" s="306">
        <f t="shared" si="458"/>
        <v>0.87072292500000004</v>
      </c>
      <c r="AG262" s="304"/>
      <c r="AH262" s="304"/>
      <c r="AI262" s="323" t="s">
        <v>2081</v>
      </c>
      <c r="AJ262" s="302"/>
    </row>
    <row r="263" spans="1:36">
      <c r="A263" s="344" t="s">
        <v>1013</v>
      </c>
      <c r="B263" s="305">
        <f t="shared" si="447"/>
        <v>1235.7614980000001</v>
      </c>
      <c r="C263" s="335">
        <f t="shared" ref="C263:C264" si="459">SUM(J263/(E263*1000000))</f>
        <v>4.9430459920000001</v>
      </c>
      <c r="D263" s="294">
        <f t="shared" si="0"/>
        <v>4.9430459920000001</v>
      </c>
      <c r="E263" s="296">
        <v>250</v>
      </c>
      <c r="F263" s="331">
        <f t="shared" si="448"/>
        <v>225.76476500000001</v>
      </c>
      <c r="G263" s="297">
        <f t="shared" si="1"/>
        <v>0.18269282977774082</v>
      </c>
      <c r="H263" s="296">
        <f t="shared" si="2"/>
        <v>1009.9967330000001</v>
      </c>
      <c r="I263" s="362">
        <f t="shared" si="457"/>
        <v>0.81730717022225918</v>
      </c>
      <c r="J263" s="305">
        <v>1235761498</v>
      </c>
      <c r="K263" s="311">
        <v>2017</v>
      </c>
      <c r="L263" s="300" t="s">
        <v>18</v>
      </c>
      <c r="M263" s="345"/>
      <c r="N263" s="345"/>
      <c r="O263" s="345"/>
      <c r="P263" s="345">
        <v>67</v>
      </c>
      <c r="Q263" s="311">
        <v>56</v>
      </c>
      <c r="R263" s="305">
        <f t="shared" ref="R263:R264" si="460">(P263+Q263)/2</f>
        <v>61.5</v>
      </c>
      <c r="S263" s="311">
        <v>73</v>
      </c>
      <c r="T263" s="311">
        <v>70</v>
      </c>
      <c r="U263" s="317">
        <f t="shared" si="5"/>
        <v>3</v>
      </c>
      <c r="V263" s="317">
        <f t="shared" ref="V263:V264" si="461">(S263+T263)/2</f>
        <v>71.5</v>
      </c>
      <c r="W263" s="309">
        <f t="shared" si="7"/>
        <v>-10</v>
      </c>
      <c r="X263" s="318" t="s">
        <v>1609</v>
      </c>
      <c r="Y263" s="318" t="s">
        <v>1609</v>
      </c>
      <c r="Z263" s="363" t="s">
        <v>1557</v>
      </c>
      <c r="AA263" s="331">
        <f t="shared" si="449"/>
        <v>98.786704999999998</v>
      </c>
      <c r="AB263" s="305">
        <v>98786705</v>
      </c>
      <c r="AC263" s="305">
        <v>225764765</v>
      </c>
      <c r="AD263" s="331">
        <f t="shared" si="450"/>
        <v>1009.9967329999999</v>
      </c>
      <c r="AE263" s="309">
        <f t="shared" ref="AE263:AE264" si="462">J263-AC263</f>
        <v>1009996733</v>
      </c>
      <c r="AF263" s="362">
        <f t="shared" si="458"/>
        <v>0.39514682000000001</v>
      </c>
      <c r="AG263" s="318"/>
      <c r="AH263" s="318"/>
      <c r="AI263" s="364" t="s">
        <v>2237</v>
      </c>
      <c r="AJ263" s="318"/>
    </row>
    <row r="264" spans="1:36">
      <c r="A264" s="344" t="s">
        <v>125</v>
      </c>
      <c r="B264" s="305">
        <f t="shared" si="447"/>
        <v>1263.5211260000001</v>
      </c>
      <c r="C264" s="335">
        <f t="shared" si="459"/>
        <v>7.8970070374999999</v>
      </c>
      <c r="D264" s="294">
        <f t="shared" si="0"/>
        <v>7.8970070374999999</v>
      </c>
      <c r="E264" s="296">
        <v>160</v>
      </c>
      <c r="F264" s="331">
        <f t="shared" si="448"/>
        <v>504.01416499999999</v>
      </c>
      <c r="G264" s="297">
        <f t="shared" si="1"/>
        <v>0.39889650804303206</v>
      </c>
      <c r="H264" s="296">
        <f t="shared" si="2"/>
        <v>759.50696100000005</v>
      </c>
      <c r="I264" s="362">
        <f t="shared" si="457"/>
        <v>0.60110349195696788</v>
      </c>
      <c r="J264" s="305">
        <v>1263521126</v>
      </c>
      <c r="K264" s="311">
        <v>2017</v>
      </c>
      <c r="L264" s="300" t="s">
        <v>18</v>
      </c>
      <c r="M264" s="345"/>
      <c r="N264" s="345"/>
      <c r="O264" s="345"/>
      <c r="P264" s="345">
        <v>71</v>
      </c>
      <c r="Q264" s="311">
        <v>65</v>
      </c>
      <c r="R264" s="305">
        <f t="shared" si="460"/>
        <v>68</v>
      </c>
      <c r="S264" s="311">
        <v>81</v>
      </c>
      <c r="T264" s="311">
        <v>68</v>
      </c>
      <c r="U264" s="317">
        <f t="shared" si="5"/>
        <v>13</v>
      </c>
      <c r="V264" s="317">
        <f t="shared" si="461"/>
        <v>74.5</v>
      </c>
      <c r="W264" s="309">
        <f t="shared" si="7"/>
        <v>-6.5</v>
      </c>
      <c r="X264" s="318" t="s">
        <v>1757</v>
      </c>
      <c r="Y264" s="318" t="s">
        <v>1757</v>
      </c>
      <c r="Z264" s="363" t="s">
        <v>1541</v>
      </c>
      <c r="AA264" s="331">
        <f t="shared" si="449"/>
        <v>174.75061600000001</v>
      </c>
      <c r="AB264" s="305">
        <v>174750616</v>
      </c>
      <c r="AC264" s="305">
        <v>504014165</v>
      </c>
      <c r="AD264" s="331">
        <f t="shared" si="450"/>
        <v>759.50696100000005</v>
      </c>
      <c r="AE264" s="309">
        <f t="shared" si="462"/>
        <v>759506961</v>
      </c>
      <c r="AF264" s="362">
        <f t="shared" si="458"/>
        <v>1.09219135</v>
      </c>
      <c r="AG264" s="318"/>
      <c r="AH264" s="318"/>
      <c r="AI264" s="364" t="s">
        <v>1888</v>
      </c>
      <c r="AJ264" s="318"/>
    </row>
    <row r="265" spans="1:36">
      <c r="A265" s="325" t="s">
        <v>290</v>
      </c>
      <c r="B265" s="315">
        <f t="shared" si="447"/>
        <v>1274.2190089999999</v>
      </c>
      <c r="C265" s="293">
        <f>SUM(B265/E265)</f>
        <v>8.4947933933333335</v>
      </c>
      <c r="D265" s="294">
        <f t="shared" si="0"/>
        <v>8.4947933933333335</v>
      </c>
      <c r="E265" s="295">
        <v>150</v>
      </c>
      <c r="F265" s="295">
        <f t="shared" si="448"/>
        <v>400.73800899999998</v>
      </c>
      <c r="G265" s="297">
        <f t="shared" si="1"/>
        <v>0.31449696337091765</v>
      </c>
      <c r="H265" s="296">
        <f t="shared" si="2"/>
        <v>875.74232599999993</v>
      </c>
      <c r="I265" s="298">
        <f t="shared" si="457"/>
        <v>0.6872777127122579</v>
      </c>
      <c r="J265" s="315">
        <v>1274219009</v>
      </c>
      <c r="K265" s="302">
        <v>2013</v>
      </c>
      <c r="L265" s="300" t="s">
        <v>18</v>
      </c>
      <c r="M265" s="316"/>
      <c r="N265" s="316"/>
      <c r="O265" s="316"/>
      <c r="P265" s="316">
        <v>89</v>
      </c>
      <c r="Q265" s="302">
        <v>74</v>
      </c>
      <c r="R265" s="327">
        <f>AVERAGE(P265:Q265)</f>
        <v>81.5</v>
      </c>
      <c r="S265" s="302">
        <v>86</v>
      </c>
      <c r="T265" s="302">
        <v>77</v>
      </c>
      <c r="U265" s="328">
        <f t="shared" si="5"/>
        <v>9</v>
      </c>
      <c r="V265" s="328">
        <f>AVERAGE(S265:T265)</f>
        <v>81.5</v>
      </c>
      <c r="W265" s="328">
        <f t="shared" si="7"/>
        <v>0</v>
      </c>
      <c r="X265" s="319" t="s">
        <v>1544</v>
      </c>
      <c r="Y265" s="319" t="s">
        <v>1845</v>
      </c>
      <c r="Z265" s="313" t="s">
        <v>1541</v>
      </c>
      <c r="AA265" s="295">
        <f t="shared" si="449"/>
        <v>0.24339</v>
      </c>
      <c r="AB265" s="305">
        <v>243390</v>
      </c>
      <c r="AC265" s="315">
        <v>400738009</v>
      </c>
      <c r="AD265" s="295">
        <f t="shared" si="450"/>
        <v>875.74232600000005</v>
      </c>
      <c r="AE265" s="315">
        <v>875742326</v>
      </c>
      <c r="AF265" s="306">
        <f t="shared" si="458"/>
        <v>1.6225999999999999E-3</v>
      </c>
      <c r="AG265" s="304" t="s">
        <v>1615</v>
      </c>
      <c r="AH265" s="318" t="s">
        <v>1846</v>
      </c>
      <c r="AI265" s="323" t="s">
        <v>1847</v>
      </c>
      <c r="AJ265" s="302"/>
    </row>
    <row r="266" spans="1:36">
      <c r="A266" s="370" t="s">
        <v>480</v>
      </c>
      <c r="B266" s="315">
        <f t="shared" si="447"/>
        <v>1294.6551770000001</v>
      </c>
      <c r="C266" s="335">
        <f t="shared" ref="C266:C267" si="463">SUM(J266/(E266*1000000))</f>
        <v>7.6156186882352941</v>
      </c>
      <c r="D266" s="294">
        <f t="shared" si="0"/>
        <v>7.6156186882352941</v>
      </c>
      <c r="E266" s="295">
        <v>170</v>
      </c>
      <c r="F266" s="295">
        <f t="shared" si="448"/>
        <v>413.08078</v>
      </c>
      <c r="G266" s="297">
        <f t="shared" si="1"/>
        <v>0.31906625589463811</v>
      </c>
      <c r="H266" s="296">
        <f t="shared" si="2"/>
        <v>881.57439700000009</v>
      </c>
      <c r="I266" s="362">
        <f t="shared" si="457"/>
        <v>0.68093374410536189</v>
      </c>
      <c r="J266" s="305">
        <v>1294655177</v>
      </c>
      <c r="K266" s="299">
        <v>2018</v>
      </c>
      <c r="L266" s="300" t="s">
        <v>18</v>
      </c>
      <c r="M266" s="345"/>
      <c r="N266" s="345"/>
      <c r="O266" s="345"/>
      <c r="P266" s="345">
        <v>50</v>
      </c>
      <c r="Q266" s="299">
        <v>51</v>
      </c>
      <c r="R266" s="305">
        <f t="shared" ref="R266:R269" si="464">(P266+Q266)/2</f>
        <v>50.5</v>
      </c>
      <c r="S266" s="299">
        <v>54</v>
      </c>
      <c r="T266" s="305">
        <v>58</v>
      </c>
      <c r="U266" s="309">
        <f t="shared" si="5"/>
        <v>-4</v>
      </c>
      <c r="V266" s="317">
        <f t="shared" ref="V266:V269" si="465">(S266+T266)/2</f>
        <v>56</v>
      </c>
      <c r="W266" s="309">
        <f t="shared" si="7"/>
        <v>-5.5</v>
      </c>
      <c r="X266" s="348" t="s">
        <v>1544</v>
      </c>
      <c r="Y266" s="348" t="s">
        <v>1544</v>
      </c>
      <c r="Z266" s="319" t="s">
        <v>1557</v>
      </c>
      <c r="AA266" s="295">
        <f t="shared" si="449"/>
        <v>148.02461</v>
      </c>
      <c r="AB266" s="305">
        <v>148024610</v>
      </c>
      <c r="AC266" s="305">
        <v>413080780</v>
      </c>
      <c r="AD266" s="295">
        <f t="shared" si="450"/>
        <v>881.57439699999998</v>
      </c>
      <c r="AE266" s="315">
        <f t="shared" ref="AE266:AE267" si="466">J266-AC266</f>
        <v>881574397</v>
      </c>
      <c r="AF266" s="362">
        <f t="shared" si="458"/>
        <v>0.87073299999999998</v>
      </c>
      <c r="AG266" s="304"/>
      <c r="AH266" s="304"/>
      <c r="AI266" s="307" t="s">
        <v>1908</v>
      </c>
      <c r="AJ266" s="304"/>
    </row>
    <row r="267" spans="1:36">
      <c r="A267" s="370" t="s">
        <v>137</v>
      </c>
      <c r="B267" s="373">
        <f t="shared" si="447"/>
        <v>1346.844034</v>
      </c>
      <c r="C267" s="335">
        <f t="shared" si="463"/>
        <v>6.5699708975609754</v>
      </c>
      <c r="D267" s="294">
        <f t="shared" si="0"/>
        <v>6.5699708975609754</v>
      </c>
      <c r="E267" s="295">
        <v>205</v>
      </c>
      <c r="F267" s="295">
        <f t="shared" si="448"/>
        <v>785.22164899999996</v>
      </c>
      <c r="G267" s="297">
        <f t="shared" si="1"/>
        <v>0.58300859578221953</v>
      </c>
      <c r="H267" s="296">
        <f t="shared" si="2"/>
        <v>561.62238500000001</v>
      </c>
      <c r="I267" s="362">
        <f t="shared" si="457"/>
        <v>0.41699140421778041</v>
      </c>
      <c r="J267" s="305">
        <v>1346844034</v>
      </c>
      <c r="K267" s="299">
        <v>2018</v>
      </c>
      <c r="L267" s="300" t="s">
        <v>18</v>
      </c>
      <c r="M267" s="345"/>
      <c r="N267" s="345"/>
      <c r="O267" s="345"/>
      <c r="P267" s="345">
        <v>97</v>
      </c>
      <c r="Q267" s="299">
        <v>88</v>
      </c>
      <c r="R267" s="305">
        <f t="shared" si="464"/>
        <v>92.5</v>
      </c>
      <c r="S267" s="299">
        <v>79</v>
      </c>
      <c r="T267" s="305">
        <v>67</v>
      </c>
      <c r="U267" s="309">
        <f t="shared" si="5"/>
        <v>12</v>
      </c>
      <c r="V267" s="317">
        <f t="shared" si="465"/>
        <v>73</v>
      </c>
      <c r="W267" s="309">
        <f t="shared" si="7"/>
        <v>19.5</v>
      </c>
      <c r="X267" s="348" t="s">
        <v>1544</v>
      </c>
      <c r="Y267" s="348" t="s">
        <v>1544</v>
      </c>
      <c r="Z267" s="319" t="s">
        <v>1547</v>
      </c>
      <c r="AA267" s="295">
        <f t="shared" si="449"/>
        <v>202.003951</v>
      </c>
      <c r="AB267" s="305">
        <v>202003951</v>
      </c>
      <c r="AC267" s="305">
        <v>785221649</v>
      </c>
      <c r="AD267" s="295">
        <f t="shared" si="450"/>
        <v>561.62238500000001</v>
      </c>
      <c r="AE267" s="315">
        <f t="shared" si="466"/>
        <v>561622385</v>
      </c>
      <c r="AF267" s="362">
        <f t="shared" si="458"/>
        <v>0.98538512682926827</v>
      </c>
      <c r="AG267" s="304"/>
      <c r="AH267" s="304"/>
      <c r="AI267" s="307" t="s">
        <v>2040</v>
      </c>
      <c r="AJ267" s="304"/>
    </row>
    <row r="268" spans="1:36">
      <c r="A268" s="338" t="s">
        <v>95</v>
      </c>
      <c r="B268" s="315">
        <f t="shared" si="447"/>
        <v>1402.8058679999999</v>
      </c>
      <c r="C268" s="293">
        <f t="shared" ref="C268:C269" si="467">SUM(B268/E268)</f>
        <v>5.6112234719999998</v>
      </c>
      <c r="D268" s="294">
        <f t="shared" si="0"/>
        <v>5.6112234719999998</v>
      </c>
      <c r="E268" s="296">
        <v>250</v>
      </c>
      <c r="F268" s="295">
        <f t="shared" si="448"/>
        <v>459.00586800000002</v>
      </c>
      <c r="G268" s="297">
        <f t="shared" si="1"/>
        <v>0.32720555172356897</v>
      </c>
      <c r="H268" s="296">
        <f t="shared" si="2"/>
        <v>943.8</v>
      </c>
      <c r="I268" s="298">
        <f t="shared" si="457"/>
        <v>0.67279444827643109</v>
      </c>
      <c r="J268" s="315">
        <f t="shared" ref="J268:J269" si="468">SUM(AC268+(AD268*1000000))</f>
        <v>1402805868</v>
      </c>
      <c r="K268" s="302">
        <v>2015</v>
      </c>
      <c r="L268" s="300" t="s">
        <v>18</v>
      </c>
      <c r="M268" s="316"/>
      <c r="N268" s="316"/>
      <c r="O268" s="316"/>
      <c r="P268" s="316">
        <v>74</v>
      </c>
      <c r="Q268" s="302">
        <v>66</v>
      </c>
      <c r="R268" s="327">
        <f t="shared" si="464"/>
        <v>70</v>
      </c>
      <c r="S268" s="302">
        <v>85</v>
      </c>
      <c r="T268" s="302">
        <v>70</v>
      </c>
      <c r="U268" s="305">
        <f t="shared" si="5"/>
        <v>15</v>
      </c>
      <c r="V268" s="302">
        <f t="shared" si="465"/>
        <v>77.5</v>
      </c>
      <c r="W268" s="347">
        <f t="shared" si="7"/>
        <v>-7.5</v>
      </c>
      <c r="X268" s="313" t="s">
        <v>1609</v>
      </c>
      <c r="Y268" s="313" t="s">
        <v>2061</v>
      </c>
      <c r="Z268" s="313" t="s">
        <v>1900</v>
      </c>
      <c r="AA268" s="295">
        <f t="shared" si="449"/>
        <v>191.271109</v>
      </c>
      <c r="AB268" s="315">
        <v>191271109</v>
      </c>
      <c r="AC268" s="305">
        <v>459005868</v>
      </c>
      <c r="AD268" s="295">
        <f t="shared" si="450"/>
        <v>943.8</v>
      </c>
      <c r="AE268" s="305">
        <v>943800000</v>
      </c>
      <c r="AF268" s="306">
        <f t="shared" si="458"/>
        <v>0.76508443599999998</v>
      </c>
      <c r="AG268" s="304"/>
      <c r="AH268" s="304"/>
      <c r="AI268" s="323" t="s">
        <v>2140</v>
      </c>
      <c r="AJ268" s="302"/>
    </row>
    <row r="269" spans="1:36">
      <c r="A269" s="338" t="s">
        <v>294</v>
      </c>
      <c r="B269" s="315">
        <f t="shared" si="447"/>
        <v>1514.827481</v>
      </c>
      <c r="C269" s="293">
        <f t="shared" si="467"/>
        <v>7.9727762157894739</v>
      </c>
      <c r="D269" s="294">
        <f t="shared" si="0"/>
        <v>7.9727762157894739</v>
      </c>
      <c r="E269" s="296">
        <v>190</v>
      </c>
      <c r="F269" s="295">
        <f t="shared" si="448"/>
        <v>352.78683000000001</v>
      </c>
      <c r="G269" s="297">
        <f t="shared" si="1"/>
        <v>0.23288911405747068</v>
      </c>
      <c r="H269" s="296">
        <f t="shared" si="2"/>
        <v>1162.040651</v>
      </c>
      <c r="I269" s="298">
        <f t="shared" si="457"/>
        <v>0.7671108859425293</v>
      </c>
      <c r="J269" s="315">
        <f t="shared" si="468"/>
        <v>1514827481</v>
      </c>
      <c r="K269" s="302">
        <v>2015</v>
      </c>
      <c r="L269" s="300" t="s">
        <v>18</v>
      </c>
      <c r="M269" s="316"/>
      <c r="N269" s="316"/>
      <c r="O269" s="316"/>
      <c r="P269" s="316">
        <v>81</v>
      </c>
      <c r="Q269" s="302">
        <v>67</v>
      </c>
      <c r="R269" s="327">
        <f t="shared" si="464"/>
        <v>74</v>
      </c>
      <c r="S269" s="302">
        <v>84</v>
      </c>
      <c r="T269" s="302">
        <v>68</v>
      </c>
      <c r="U269" s="305">
        <f t="shared" si="5"/>
        <v>16</v>
      </c>
      <c r="V269" s="302">
        <f t="shared" si="465"/>
        <v>76</v>
      </c>
      <c r="W269" s="347">
        <f t="shared" si="7"/>
        <v>-2</v>
      </c>
      <c r="X269" s="313" t="s">
        <v>1609</v>
      </c>
      <c r="Y269" s="313" t="s">
        <v>1609</v>
      </c>
      <c r="Z269" s="313" t="s">
        <v>1557</v>
      </c>
      <c r="AA269" s="295">
        <f t="shared" si="449"/>
        <v>147.18704</v>
      </c>
      <c r="AB269" s="315">
        <v>147187040</v>
      </c>
      <c r="AC269" s="305">
        <v>352786830</v>
      </c>
      <c r="AD269" s="295">
        <f t="shared" si="450"/>
        <v>1162.040651</v>
      </c>
      <c r="AE269" s="305">
        <v>1162040651</v>
      </c>
      <c r="AF269" s="306">
        <f t="shared" si="458"/>
        <v>0.77466863157894739</v>
      </c>
      <c r="AG269" s="304"/>
      <c r="AH269" s="304"/>
      <c r="AI269" s="323" t="s">
        <v>1883</v>
      </c>
      <c r="AJ269" s="302"/>
    </row>
    <row r="270" spans="1:36">
      <c r="A270" s="291" t="s">
        <v>1986</v>
      </c>
      <c r="B270" s="315">
        <f t="shared" si="447"/>
        <v>1518.59491</v>
      </c>
      <c r="C270" s="293">
        <f>SUM((J270/1000000)/E270)</f>
        <v>6.9027041363636368</v>
      </c>
      <c r="D270" s="294">
        <f t="shared" si="0"/>
        <v>6.9027041363636368</v>
      </c>
      <c r="E270" s="295">
        <v>220</v>
      </c>
      <c r="F270" s="295">
        <f t="shared" si="448"/>
        <v>623.35790999999995</v>
      </c>
      <c r="G270" s="297">
        <f t="shared" si="1"/>
        <v>0.41048333949703542</v>
      </c>
      <c r="H270" s="296">
        <f t="shared" si="2"/>
        <v>895.23700000000008</v>
      </c>
      <c r="I270" s="298">
        <f t="shared" si="457"/>
        <v>0.58951666050296458</v>
      </c>
      <c r="J270" s="292">
        <v>1518594910</v>
      </c>
      <c r="K270" s="317">
        <v>2012</v>
      </c>
      <c r="L270" s="300" t="s">
        <v>18</v>
      </c>
      <c r="M270" s="301"/>
      <c r="N270" s="301"/>
      <c r="O270" s="301"/>
      <c r="P270" s="301">
        <v>92</v>
      </c>
      <c r="Q270" s="299">
        <v>69</v>
      </c>
      <c r="R270" s="321">
        <f>AVERAGE(P270:Q270)</f>
        <v>80.5</v>
      </c>
      <c r="S270" s="299">
        <v>91</v>
      </c>
      <c r="T270" s="299">
        <v>79</v>
      </c>
      <c r="U270" s="312">
        <f t="shared" si="5"/>
        <v>12</v>
      </c>
      <c r="V270" s="312">
        <f>AVERAGE(S270:T270)</f>
        <v>85</v>
      </c>
      <c r="W270" s="312">
        <f t="shared" si="7"/>
        <v>-4.5</v>
      </c>
      <c r="X270" s="304" t="s">
        <v>1609</v>
      </c>
      <c r="Y270" s="304" t="s">
        <v>1987</v>
      </c>
      <c r="Z270" s="318" t="s">
        <v>1541</v>
      </c>
      <c r="AA270" s="294">
        <f t="shared" si="449"/>
        <v>207.43870799999999</v>
      </c>
      <c r="AB270" s="292">
        <v>207438708</v>
      </c>
      <c r="AC270" s="292">
        <v>623357910</v>
      </c>
      <c r="AD270" s="295">
        <f t="shared" si="450"/>
        <v>895.23699999999997</v>
      </c>
      <c r="AE270" s="315">
        <v>895237000</v>
      </c>
      <c r="AF270" s="306">
        <f t="shared" si="458"/>
        <v>0.9429032181818181</v>
      </c>
      <c r="AG270" s="304"/>
      <c r="AH270" s="304"/>
      <c r="AI270" s="323" t="s">
        <v>1988</v>
      </c>
      <c r="AJ270" s="302"/>
    </row>
    <row r="271" spans="1:36">
      <c r="A271" s="380" t="s">
        <v>1096</v>
      </c>
      <c r="B271" s="373">
        <f t="shared" si="447"/>
        <v>1656.3121679999999</v>
      </c>
      <c r="C271" s="375">
        <f>SUM(J271/(E271*1000000))</f>
        <v>6.3704314153846155</v>
      </c>
      <c r="D271" s="294">
        <f t="shared" si="0"/>
        <v>6.3704314153846155</v>
      </c>
      <c r="E271" s="296">
        <v>260</v>
      </c>
      <c r="F271" s="296">
        <f t="shared" si="448"/>
        <v>543.637114</v>
      </c>
      <c r="G271" s="297">
        <f t="shared" si="1"/>
        <v>0.32822140928689958</v>
      </c>
      <c r="H271" s="296">
        <f t="shared" si="2"/>
        <v>1112.675054</v>
      </c>
      <c r="I271" s="376">
        <f t="shared" si="457"/>
        <v>0.67177859071310042</v>
      </c>
      <c r="J271" s="305">
        <f>AC271+AE271</f>
        <v>1656312168</v>
      </c>
      <c r="K271" s="345">
        <v>2019</v>
      </c>
      <c r="L271" s="300" t="s">
        <v>18</v>
      </c>
      <c r="M271" s="345"/>
      <c r="N271" s="345"/>
      <c r="O271" s="345"/>
      <c r="P271" s="345">
        <v>53</v>
      </c>
      <c r="Q271" s="345">
        <v>55</v>
      </c>
      <c r="R271" s="345">
        <f t="shared" ref="R271:R275" si="469">(P271+Q271)/2</f>
        <v>54</v>
      </c>
      <c r="S271" s="345">
        <v>88</v>
      </c>
      <c r="T271" s="345">
        <v>67</v>
      </c>
      <c r="U271" s="345">
        <f t="shared" si="5"/>
        <v>21</v>
      </c>
      <c r="V271" s="345">
        <f t="shared" ref="V271:V275" si="470">(S271+T271)/2</f>
        <v>77.5</v>
      </c>
      <c r="W271" s="345">
        <f t="shared" si="7"/>
        <v>-23.5</v>
      </c>
      <c r="X271" s="348" t="s">
        <v>1608</v>
      </c>
      <c r="Y271" s="381" t="s">
        <v>1608</v>
      </c>
      <c r="Z271" s="304" t="s">
        <v>1574</v>
      </c>
      <c r="AA271" s="296">
        <f t="shared" si="449"/>
        <v>191.770759</v>
      </c>
      <c r="AB271" s="382">
        <v>191770759</v>
      </c>
      <c r="AC271" s="305">
        <v>543637114</v>
      </c>
      <c r="AD271" s="296">
        <f t="shared" si="450"/>
        <v>1112.675054</v>
      </c>
      <c r="AE271" s="382">
        <v>1112675054</v>
      </c>
      <c r="AF271" s="376">
        <f t="shared" si="458"/>
        <v>0.73757984230769225</v>
      </c>
      <c r="AG271" s="378"/>
      <c r="AH271" s="378"/>
      <c r="AI271" s="379" t="s">
        <v>2057</v>
      </c>
      <c r="AJ271" s="304"/>
    </row>
    <row r="272" spans="1:36">
      <c r="A272" s="338" t="s">
        <v>474</v>
      </c>
      <c r="B272" s="315">
        <f t="shared" si="447"/>
        <v>1666.050585</v>
      </c>
      <c r="C272" s="293">
        <f>SUM(B272/E272)</f>
        <v>11.1070039</v>
      </c>
      <c r="D272" s="294">
        <f t="shared" si="0"/>
        <v>11.1070039</v>
      </c>
      <c r="E272" s="296">
        <v>150</v>
      </c>
      <c r="F272" s="295">
        <f t="shared" si="448"/>
        <v>652.05058499999996</v>
      </c>
      <c r="G272" s="297">
        <f t="shared" si="1"/>
        <v>0.39137502238564981</v>
      </c>
      <c r="H272" s="296">
        <f t="shared" si="2"/>
        <v>1014</v>
      </c>
      <c r="I272" s="298">
        <f t="shared" si="457"/>
        <v>0.60862497761435019</v>
      </c>
      <c r="J272" s="315">
        <f>SUM(AC272+(AD272*1000000))</f>
        <v>1666050585</v>
      </c>
      <c r="K272" s="302">
        <v>2015</v>
      </c>
      <c r="L272" s="300" t="s">
        <v>18</v>
      </c>
      <c r="M272" s="316"/>
      <c r="N272" s="316"/>
      <c r="O272" s="316"/>
      <c r="P272" s="316">
        <v>71</v>
      </c>
      <c r="Q272" s="302">
        <v>59</v>
      </c>
      <c r="R272" s="327">
        <f t="shared" si="469"/>
        <v>65</v>
      </c>
      <c r="S272" s="302">
        <v>80</v>
      </c>
      <c r="T272" s="302">
        <v>69</v>
      </c>
      <c r="U272" s="305">
        <f t="shared" si="5"/>
        <v>11</v>
      </c>
      <c r="V272" s="302">
        <f t="shared" si="470"/>
        <v>74.5</v>
      </c>
      <c r="W272" s="347">
        <f t="shared" si="7"/>
        <v>-9.5</v>
      </c>
      <c r="X272" s="313" t="s">
        <v>1636</v>
      </c>
      <c r="Y272" s="313" t="s">
        <v>1739</v>
      </c>
      <c r="Z272" s="313" t="s">
        <v>1557</v>
      </c>
      <c r="AA272" s="295">
        <f t="shared" si="449"/>
        <v>208.80627000000001</v>
      </c>
      <c r="AB272" s="315">
        <v>208806270</v>
      </c>
      <c r="AC272" s="305">
        <v>652050585</v>
      </c>
      <c r="AD272" s="295">
        <f t="shared" si="450"/>
        <v>1014</v>
      </c>
      <c r="AE272" s="305">
        <v>1014000000</v>
      </c>
      <c r="AF272" s="306">
        <f t="shared" si="458"/>
        <v>1.3920418000000001</v>
      </c>
      <c r="AG272" s="304"/>
      <c r="AH272" s="304"/>
      <c r="AI272" s="323" t="s">
        <v>1740</v>
      </c>
      <c r="AJ272" s="302"/>
    </row>
    <row r="273" spans="1:36">
      <c r="A273" s="370" t="s">
        <v>99</v>
      </c>
      <c r="B273" s="373">
        <f t="shared" si="447"/>
        <v>2046.1575600000001</v>
      </c>
      <c r="C273" s="335">
        <f>SUM(J273/(E273*1000000))</f>
        <v>6.3703535491905354</v>
      </c>
      <c r="D273" s="294">
        <f t="shared" si="0"/>
        <v>6.3703535491905354</v>
      </c>
      <c r="E273" s="295">
        <v>321.2</v>
      </c>
      <c r="F273" s="295">
        <f t="shared" si="448"/>
        <v>678.69053599999995</v>
      </c>
      <c r="G273" s="297">
        <f t="shared" si="1"/>
        <v>0.33169026142835251</v>
      </c>
      <c r="H273" s="296">
        <f t="shared" si="2"/>
        <v>1367.467024</v>
      </c>
      <c r="I273" s="362">
        <f t="shared" si="457"/>
        <v>0.66830973857164744</v>
      </c>
      <c r="J273" s="305">
        <v>2046157560</v>
      </c>
      <c r="K273" s="299">
        <v>2018</v>
      </c>
      <c r="L273" s="300" t="s">
        <v>18</v>
      </c>
      <c r="M273" s="345"/>
      <c r="N273" s="345"/>
      <c r="O273" s="345"/>
      <c r="P273" s="345">
        <v>83</v>
      </c>
      <c r="Q273" s="299">
        <v>68</v>
      </c>
      <c r="R273" s="305">
        <f t="shared" si="469"/>
        <v>75.5</v>
      </c>
      <c r="S273" s="299">
        <v>91</v>
      </c>
      <c r="T273" s="305">
        <v>85</v>
      </c>
      <c r="U273" s="309">
        <f t="shared" si="5"/>
        <v>6</v>
      </c>
      <c r="V273" s="317">
        <f t="shared" si="470"/>
        <v>88</v>
      </c>
      <c r="W273" s="309">
        <f t="shared" si="7"/>
        <v>-12.5</v>
      </c>
      <c r="X273" s="348" t="s">
        <v>1544</v>
      </c>
      <c r="Y273" s="348" t="s">
        <v>1544</v>
      </c>
      <c r="Z273" s="319" t="s">
        <v>1557</v>
      </c>
      <c r="AA273" s="295">
        <f t="shared" si="449"/>
        <v>257.69818299999997</v>
      </c>
      <c r="AB273" s="305">
        <v>257698183</v>
      </c>
      <c r="AC273" s="305">
        <v>678690536</v>
      </c>
      <c r="AD273" s="295">
        <f t="shared" si="450"/>
        <v>1367.467024</v>
      </c>
      <c r="AE273" s="315">
        <f>J273-AC273</f>
        <v>1367467024</v>
      </c>
      <c r="AF273" s="362">
        <f t="shared" si="458"/>
        <v>0.80229820361145698</v>
      </c>
      <c r="AG273" s="304"/>
      <c r="AH273" s="304"/>
      <c r="AI273" s="307" t="s">
        <v>2058</v>
      </c>
      <c r="AJ273" s="304"/>
    </row>
    <row r="274" spans="1:36">
      <c r="A274" s="338" t="s">
        <v>1767</v>
      </c>
      <c r="B274" s="315">
        <f t="shared" si="447"/>
        <v>2068.2236240000002</v>
      </c>
      <c r="C274" s="293">
        <f>SUM(B274/E274)</f>
        <v>10.341118120000001</v>
      </c>
      <c r="D274" s="294">
        <f t="shared" si="0"/>
        <v>10.341118120000001</v>
      </c>
      <c r="E274" s="296">
        <v>200</v>
      </c>
      <c r="F274" s="295">
        <f t="shared" si="448"/>
        <v>936.66222500000003</v>
      </c>
      <c r="G274" s="297">
        <f t="shared" si="1"/>
        <v>0.45288247079804167</v>
      </c>
      <c r="H274" s="296">
        <f t="shared" si="2"/>
        <v>1131.5613990000002</v>
      </c>
      <c r="I274" s="298">
        <f t="shared" si="457"/>
        <v>0.54711752920195833</v>
      </c>
      <c r="J274" s="315">
        <f>SUM(AC274+(AD274*1000000))</f>
        <v>2068223624</v>
      </c>
      <c r="K274" s="302">
        <v>2015</v>
      </c>
      <c r="L274" s="300" t="s">
        <v>18</v>
      </c>
      <c r="M274" s="316"/>
      <c r="N274" s="316"/>
      <c r="O274" s="316"/>
      <c r="P274" s="316">
        <v>94</v>
      </c>
      <c r="Q274" s="302">
        <v>81</v>
      </c>
      <c r="R274" s="327">
        <f t="shared" si="469"/>
        <v>87.5</v>
      </c>
      <c r="S274" s="302">
        <v>91</v>
      </c>
      <c r="T274" s="302">
        <v>70</v>
      </c>
      <c r="U274" s="305">
        <f t="shared" si="5"/>
        <v>21</v>
      </c>
      <c r="V274" s="302">
        <f t="shared" si="470"/>
        <v>80.5</v>
      </c>
      <c r="W274" s="347">
        <f t="shared" si="7"/>
        <v>7</v>
      </c>
      <c r="X274" s="304" t="s">
        <v>1636</v>
      </c>
      <c r="Y274" s="313" t="s">
        <v>1768</v>
      </c>
      <c r="Z274" s="313" t="s">
        <v>1557</v>
      </c>
      <c r="AA274" s="295">
        <f t="shared" si="449"/>
        <v>247.96667500000001</v>
      </c>
      <c r="AB274" s="315">
        <v>247966675</v>
      </c>
      <c r="AC274" s="305">
        <v>936662225</v>
      </c>
      <c r="AD274" s="295">
        <f t="shared" si="450"/>
        <v>1131.5613989999999</v>
      </c>
      <c r="AE274" s="305">
        <v>1131561399</v>
      </c>
      <c r="AF274" s="306">
        <f t="shared" si="458"/>
        <v>1.2398333750000001</v>
      </c>
      <c r="AG274" s="304"/>
      <c r="AH274" s="304"/>
      <c r="AI274" s="323" t="s">
        <v>1769</v>
      </c>
      <c r="AJ274" s="302"/>
    </row>
    <row r="275" spans="1:36">
      <c r="A275" s="380" t="s">
        <v>97</v>
      </c>
      <c r="B275" s="373">
        <f t="shared" si="447"/>
        <v>2797.8005640000001</v>
      </c>
      <c r="C275" s="375">
        <f>SUM(J275/(E275*1000000))</f>
        <v>7.8589903483146069</v>
      </c>
      <c r="D275" s="294">
        <f t="shared" si="0"/>
        <v>7.8589903483146069</v>
      </c>
      <c r="E275" s="296">
        <v>356</v>
      </c>
      <c r="F275" s="296">
        <f t="shared" si="448"/>
        <v>858.37300000000005</v>
      </c>
      <c r="G275" s="297">
        <f t="shared" si="1"/>
        <v>0.30680278324513199</v>
      </c>
      <c r="H275" s="296">
        <f t="shared" si="2"/>
        <v>1939.4275640000001</v>
      </c>
      <c r="I275" s="376">
        <f t="shared" si="457"/>
        <v>0.69319721675486801</v>
      </c>
      <c r="J275" s="305">
        <f>AC275+AE275</f>
        <v>2797800564</v>
      </c>
      <c r="K275" s="345">
        <v>2019</v>
      </c>
      <c r="L275" s="300" t="s">
        <v>18</v>
      </c>
      <c r="M275" s="345"/>
      <c r="N275" s="345"/>
      <c r="O275" s="345"/>
      <c r="P275" s="345">
        <v>94</v>
      </c>
      <c r="Q275" s="345">
        <v>78</v>
      </c>
      <c r="R275" s="345">
        <f t="shared" si="469"/>
        <v>86</v>
      </c>
      <c r="S275" s="345">
        <v>90</v>
      </c>
      <c r="T275" s="345">
        <v>78</v>
      </c>
      <c r="U275" s="345">
        <f t="shared" si="5"/>
        <v>12</v>
      </c>
      <c r="V275" s="345">
        <f t="shared" si="470"/>
        <v>84</v>
      </c>
      <c r="W275" s="345">
        <f t="shared" si="7"/>
        <v>2</v>
      </c>
      <c r="X275" s="348" t="s">
        <v>1544</v>
      </c>
      <c r="Y275" s="381" t="s">
        <v>1544</v>
      </c>
      <c r="Z275" s="377" t="s">
        <v>1541</v>
      </c>
      <c r="AA275" s="296">
        <f t="shared" si="449"/>
        <v>357.11500699999999</v>
      </c>
      <c r="AB275" s="382">
        <v>357115007</v>
      </c>
      <c r="AC275" s="305">
        <v>858373000</v>
      </c>
      <c r="AD275" s="296">
        <f t="shared" si="450"/>
        <v>1939.4275640000001</v>
      </c>
      <c r="AE275" s="382">
        <v>1939427564</v>
      </c>
      <c r="AF275" s="376">
        <f t="shared" si="458"/>
        <v>1.0031320421348315</v>
      </c>
      <c r="AG275" s="378"/>
      <c r="AH275" s="378"/>
      <c r="AI275" s="379" t="s">
        <v>1893</v>
      </c>
      <c r="AJ275" s="304"/>
    </row>
    <row r="276" spans="1:36">
      <c r="A276" s="291" t="s">
        <v>1722</v>
      </c>
      <c r="B276" s="315">
        <f t="shared" si="447"/>
        <v>2910.2841020000001</v>
      </c>
      <c r="C276" s="293">
        <f>SUM(B276/E276)</f>
        <v>12.279679755274262</v>
      </c>
      <c r="D276" s="294">
        <f t="shared" si="0"/>
        <v>12.279679755274262</v>
      </c>
      <c r="E276" s="295">
        <v>237</v>
      </c>
      <c r="F276" s="295">
        <v>760.5</v>
      </c>
      <c r="G276" s="297">
        <f t="shared" si="1"/>
        <v>0.26131469414871578</v>
      </c>
      <c r="H276" s="296">
        <f t="shared" si="2"/>
        <v>2125.062453</v>
      </c>
      <c r="I276" s="298">
        <f t="shared" si="457"/>
        <v>0.73019072314610745</v>
      </c>
      <c r="J276" s="329">
        <v>2910284102</v>
      </c>
      <c r="K276" s="299">
        <v>2009</v>
      </c>
      <c r="L276" s="300" t="s">
        <v>16</v>
      </c>
      <c r="M276" s="301"/>
      <c r="N276" s="301"/>
      <c r="O276" s="301"/>
      <c r="P276" s="301">
        <v>83</v>
      </c>
      <c r="Q276" s="299">
        <v>83</v>
      </c>
      <c r="R276" s="321">
        <f>AVERAGE(P276:Q276)</f>
        <v>83</v>
      </c>
      <c r="S276" s="299">
        <v>92</v>
      </c>
      <c r="T276" s="299">
        <v>75</v>
      </c>
      <c r="U276" s="292">
        <f t="shared" si="5"/>
        <v>17</v>
      </c>
      <c r="V276" s="299">
        <f>AVERAGE(S276:T276)</f>
        <v>83.5</v>
      </c>
      <c r="W276" s="321">
        <f t="shared" si="7"/>
        <v>-0.5</v>
      </c>
      <c r="X276" s="304" t="s">
        <v>1609</v>
      </c>
      <c r="Y276" s="304" t="s">
        <v>1723</v>
      </c>
      <c r="Z276" s="304" t="s">
        <v>1547</v>
      </c>
      <c r="AA276" s="294">
        <v>77</v>
      </c>
      <c r="AB276" s="292">
        <f>AA276*1000000</f>
        <v>77000000</v>
      </c>
      <c r="AC276" s="292">
        <f>F276*1000000</f>
        <v>760500000</v>
      </c>
      <c r="AD276" s="295">
        <f t="shared" si="450"/>
        <v>2125.062453</v>
      </c>
      <c r="AE276" s="305">
        <v>2125062453</v>
      </c>
      <c r="AF276" s="306">
        <f t="shared" si="458"/>
        <v>0.32489451476793246</v>
      </c>
      <c r="AG276" s="304"/>
      <c r="AH276" s="304"/>
      <c r="AI276" s="323" t="s">
        <v>1724</v>
      </c>
      <c r="AJ276" s="302"/>
    </row>
  </sheetData>
  <hyperlinks>
    <hyperlink ref="AI2" r:id="rId1"/>
    <hyperlink ref="AI3" r:id="rId2"/>
    <hyperlink ref="AI4" r:id="rId3"/>
    <hyperlink ref="AI5" r:id="rId4"/>
    <hyperlink ref="AI6" r:id="rId5"/>
    <hyperlink ref="AI7" r:id="rId6"/>
    <hyperlink ref="AI8" r:id="rId7"/>
    <hyperlink ref="AI9" r:id="rId8"/>
    <hyperlink ref="AI10" r:id="rId9"/>
    <hyperlink ref="AI11" r:id="rId10"/>
    <hyperlink ref="AI12" r:id="rId11"/>
    <hyperlink ref="AI13" r:id="rId12"/>
    <hyperlink ref="AI14" r:id="rId13"/>
    <hyperlink ref="AI15" r:id="rId14"/>
    <hyperlink ref="AI16" r:id="rId15"/>
    <hyperlink ref="AI17" r:id="rId16"/>
    <hyperlink ref="AI18" r:id="rId17"/>
    <hyperlink ref="AI19" r:id="rId18"/>
    <hyperlink ref="X20" r:id="rId19"/>
    <hyperlink ref="Y20" r:id="rId20"/>
    <hyperlink ref="AI20" r:id="rId21"/>
    <hyperlink ref="AI21" r:id="rId22"/>
    <hyperlink ref="AI22" r:id="rId23"/>
    <hyperlink ref="AI23" r:id="rId24"/>
    <hyperlink ref="AI24" r:id="rId25"/>
    <hyperlink ref="X25" r:id="rId26"/>
    <hyperlink ref="Y25" r:id="rId27"/>
    <hyperlink ref="AI25" r:id="rId28"/>
    <hyperlink ref="AI26" r:id="rId29"/>
    <hyperlink ref="AI27" r:id="rId30"/>
    <hyperlink ref="AI28" r:id="rId31"/>
    <hyperlink ref="AI29" r:id="rId32"/>
    <hyperlink ref="A30" r:id="rId33" location="tab=summary"/>
    <hyperlink ref="X30" r:id="rId34"/>
    <hyperlink ref="Y30" r:id="rId35"/>
    <hyperlink ref="AI30" r:id="rId36"/>
    <hyperlink ref="AI31" r:id="rId37"/>
    <hyperlink ref="AI32" r:id="rId38"/>
    <hyperlink ref="AI33" r:id="rId39"/>
    <hyperlink ref="AI34" r:id="rId40"/>
    <hyperlink ref="AI35" r:id="rId41"/>
    <hyperlink ref="AI36" r:id="rId42"/>
    <hyperlink ref="AI37" r:id="rId43"/>
    <hyperlink ref="AI38" r:id="rId44"/>
    <hyperlink ref="AI39" r:id="rId45"/>
    <hyperlink ref="AI40" r:id="rId46"/>
    <hyperlink ref="X41" r:id="rId47"/>
    <hyperlink ref="Y41" r:id="rId48"/>
    <hyperlink ref="AI41" r:id="rId49"/>
    <hyperlink ref="AI42" r:id="rId50"/>
    <hyperlink ref="AI44" r:id="rId51"/>
    <hyperlink ref="X45" r:id="rId52"/>
    <hyperlink ref="Y45" r:id="rId53"/>
    <hyperlink ref="AI45" r:id="rId54"/>
    <hyperlink ref="A46" r:id="rId55" location="tab=summary"/>
    <hyperlink ref="X46" r:id="rId56"/>
    <hyperlink ref="Y46" r:id="rId57"/>
    <hyperlink ref="AI46" r:id="rId58"/>
    <hyperlink ref="AI47" r:id="rId59"/>
    <hyperlink ref="A48" r:id="rId60" location="tab=summary"/>
    <hyperlink ref="X48" r:id="rId61"/>
    <hyperlink ref="Y48" r:id="rId62"/>
    <hyperlink ref="AI48" r:id="rId63"/>
    <hyperlink ref="AI49" r:id="rId64"/>
    <hyperlink ref="AI50" r:id="rId65"/>
    <hyperlink ref="X51" r:id="rId66"/>
    <hyperlink ref="Y51" r:id="rId67"/>
    <hyperlink ref="AI51" r:id="rId68"/>
    <hyperlink ref="AI52" r:id="rId69"/>
    <hyperlink ref="AI53" r:id="rId70"/>
    <hyperlink ref="AI54" r:id="rId71"/>
    <hyperlink ref="AI55" r:id="rId72"/>
    <hyperlink ref="AI57" r:id="rId73"/>
    <hyperlink ref="AI58" r:id="rId74"/>
    <hyperlink ref="AI59" r:id="rId75"/>
    <hyperlink ref="AI60" r:id="rId76"/>
    <hyperlink ref="AI61" r:id="rId77"/>
    <hyperlink ref="A62" r:id="rId78" location="tab=summary"/>
    <hyperlink ref="X62" r:id="rId79"/>
    <hyperlink ref="Y62" r:id="rId80"/>
    <hyperlink ref="AI62" r:id="rId81"/>
    <hyperlink ref="AI63" r:id="rId82"/>
    <hyperlink ref="AI64" r:id="rId83"/>
    <hyperlink ref="AI66" r:id="rId84"/>
    <hyperlink ref="AI67" r:id="rId85"/>
    <hyperlink ref="AI68" r:id="rId86"/>
    <hyperlink ref="AI69" r:id="rId87"/>
    <hyperlink ref="AI70" r:id="rId88"/>
    <hyperlink ref="AI71" r:id="rId89"/>
    <hyperlink ref="AI72" r:id="rId90"/>
    <hyperlink ref="AI73" r:id="rId91"/>
    <hyperlink ref="AI74" r:id="rId92"/>
    <hyperlink ref="AI75" r:id="rId93"/>
    <hyperlink ref="AI76" r:id="rId94"/>
    <hyperlink ref="AI77" r:id="rId95"/>
    <hyperlink ref="AI78" r:id="rId96"/>
    <hyperlink ref="A79" r:id="rId97" location="tab=summary"/>
    <hyperlink ref="X79" r:id="rId98"/>
    <hyperlink ref="Y79" r:id="rId99"/>
    <hyperlink ref="AI79" r:id="rId100"/>
    <hyperlink ref="AI80" r:id="rId101"/>
    <hyperlink ref="X81" r:id="rId102"/>
    <hyperlink ref="Y81" r:id="rId103"/>
    <hyperlink ref="AI81" r:id="rId104"/>
    <hyperlink ref="AI83" r:id="rId105"/>
    <hyperlink ref="AI84" r:id="rId106"/>
    <hyperlink ref="A85" r:id="rId107" location="tab=summary"/>
    <hyperlink ref="X85" r:id="rId108"/>
    <hyperlink ref="Y85" r:id="rId109"/>
    <hyperlink ref="AI85" r:id="rId110"/>
    <hyperlink ref="AI86" r:id="rId111"/>
    <hyperlink ref="AI87" r:id="rId112"/>
    <hyperlink ref="AI88" r:id="rId113"/>
    <hyperlink ref="AI89" r:id="rId114"/>
    <hyperlink ref="A90" r:id="rId115"/>
    <hyperlink ref="AI90" r:id="rId116"/>
    <hyperlink ref="AI91" r:id="rId117"/>
    <hyperlink ref="AI92" r:id="rId118"/>
    <hyperlink ref="AI93" r:id="rId119"/>
    <hyperlink ref="AI94" r:id="rId120"/>
    <hyperlink ref="X95" r:id="rId121"/>
    <hyperlink ref="Y95" r:id="rId122"/>
    <hyperlink ref="AI95" r:id="rId123"/>
    <hyperlink ref="AI96" r:id="rId124"/>
    <hyperlink ref="AI97" r:id="rId125"/>
    <hyperlink ref="AI98" r:id="rId126"/>
    <hyperlink ref="AI99" r:id="rId127"/>
    <hyperlink ref="A100" r:id="rId128" location="tab=summary"/>
    <hyperlink ref="X100" r:id="rId129"/>
    <hyperlink ref="Y100" r:id="rId130"/>
    <hyperlink ref="AI100" r:id="rId131"/>
    <hyperlink ref="AI101" r:id="rId132"/>
    <hyperlink ref="X102" r:id="rId133"/>
    <hyperlink ref="Y102" r:id="rId134"/>
    <hyperlink ref="AI102" r:id="rId135"/>
    <hyperlink ref="AI103" r:id="rId136"/>
    <hyperlink ref="AI104" r:id="rId137"/>
    <hyperlink ref="AI105" r:id="rId138"/>
    <hyperlink ref="AI106" r:id="rId139"/>
    <hyperlink ref="AI107" r:id="rId140"/>
    <hyperlink ref="A108" r:id="rId141" location="tab=summary"/>
    <hyperlink ref="X108" r:id="rId142"/>
    <hyperlink ref="Y108" r:id="rId143"/>
    <hyperlink ref="AI108" r:id="rId144"/>
    <hyperlink ref="A109" r:id="rId145" location="tab=summary"/>
    <hyperlink ref="X109" r:id="rId146"/>
    <hyperlink ref="Y109" r:id="rId147"/>
    <hyperlink ref="AI109" r:id="rId148"/>
    <hyperlink ref="A110" r:id="rId149" location="tab=summary"/>
    <hyperlink ref="X110" r:id="rId150"/>
    <hyperlink ref="Y110" r:id="rId151"/>
    <hyperlink ref="AI110" r:id="rId152"/>
    <hyperlink ref="X111" r:id="rId153"/>
    <hyperlink ref="Y111" r:id="rId154"/>
    <hyperlink ref="AI111" r:id="rId155"/>
    <hyperlink ref="AI112" r:id="rId156"/>
    <hyperlink ref="AI113" r:id="rId157"/>
    <hyperlink ref="AI114" r:id="rId158"/>
    <hyperlink ref="AI115" r:id="rId159"/>
    <hyperlink ref="AI116" r:id="rId160"/>
    <hyperlink ref="AI117" r:id="rId161"/>
    <hyperlink ref="AI118" r:id="rId162"/>
    <hyperlink ref="AI119" r:id="rId163"/>
    <hyperlink ref="AI120" r:id="rId164"/>
    <hyperlink ref="A121" r:id="rId165" location="tab=summary"/>
    <hyperlink ref="X121" r:id="rId166"/>
    <hyperlink ref="Y121" r:id="rId167"/>
    <hyperlink ref="AI121" r:id="rId168"/>
    <hyperlink ref="AI122" r:id="rId169"/>
    <hyperlink ref="AI123" r:id="rId170"/>
    <hyperlink ref="AI124" r:id="rId171"/>
    <hyperlink ref="AI125" r:id="rId172"/>
    <hyperlink ref="A126" r:id="rId173" location="tab=summary"/>
    <hyperlink ref="X126" r:id="rId174"/>
    <hyperlink ref="Y126" r:id="rId175"/>
    <hyperlink ref="AI126" r:id="rId176"/>
    <hyperlink ref="AI127" r:id="rId177"/>
    <hyperlink ref="A128" r:id="rId178" location="tab=summary"/>
    <hyperlink ref="X128" r:id="rId179"/>
    <hyperlink ref="Y128" r:id="rId180"/>
    <hyperlink ref="AI128" r:id="rId181"/>
    <hyperlink ref="AI129" r:id="rId182"/>
    <hyperlink ref="AI130" r:id="rId183"/>
    <hyperlink ref="AI131" r:id="rId184"/>
    <hyperlink ref="AI132" r:id="rId185"/>
    <hyperlink ref="AI133" r:id="rId186"/>
    <hyperlink ref="AI134" r:id="rId187"/>
    <hyperlink ref="AI135" r:id="rId188"/>
    <hyperlink ref="X136" r:id="rId189"/>
    <hyperlink ref="Y136" r:id="rId190"/>
    <hyperlink ref="AI136" r:id="rId191"/>
    <hyperlink ref="AI137" r:id="rId192"/>
    <hyperlink ref="AI138" r:id="rId193"/>
    <hyperlink ref="A140" r:id="rId194"/>
    <hyperlink ref="AI140" r:id="rId195"/>
    <hyperlink ref="AI141" r:id="rId196"/>
    <hyperlink ref="X142" r:id="rId197"/>
    <hyperlink ref="Y142" r:id="rId198"/>
    <hyperlink ref="AI142" r:id="rId199"/>
    <hyperlink ref="AI143" r:id="rId200"/>
    <hyperlink ref="AI144" r:id="rId201"/>
    <hyperlink ref="AI145" r:id="rId202"/>
    <hyperlink ref="AI146" r:id="rId203"/>
    <hyperlink ref="AI147" r:id="rId204"/>
    <hyperlink ref="AI148" r:id="rId205"/>
    <hyperlink ref="AI149" r:id="rId206"/>
    <hyperlink ref="AI150" r:id="rId207"/>
    <hyperlink ref="X151" r:id="rId208"/>
    <hyperlink ref="Y151" r:id="rId209"/>
    <hyperlink ref="AI151" r:id="rId210"/>
    <hyperlink ref="AI152" r:id="rId211"/>
    <hyperlink ref="AI153" r:id="rId212"/>
    <hyperlink ref="AI154" r:id="rId213"/>
    <hyperlink ref="X155" r:id="rId214"/>
    <hyperlink ref="Y155" r:id="rId215"/>
    <hyperlink ref="AI155" r:id="rId216"/>
    <hyperlink ref="A156" r:id="rId217" location="tab=summary"/>
    <hyperlink ref="X156" r:id="rId218"/>
    <hyperlink ref="Y156" r:id="rId219"/>
    <hyperlink ref="AI156" r:id="rId220"/>
    <hyperlink ref="AI157" r:id="rId221"/>
    <hyperlink ref="AI158" r:id="rId222"/>
    <hyperlink ref="AI159" r:id="rId223"/>
    <hyperlink ref="AI160" r:id="rId224"/>
    <hyperlink ref="A161" r:id="rId225" location="tab=summary"/>
    <hyperlink ref="X161" r:id="rId226"/>
    <hyperlink ref="Y161" r:id="rId227"/>
    <hyperlink ref="AI161" r:id="rId228"/>
    <hyperlink ref="AI162" r:id="rId229"/>
    <hyperlink ref="AI163" r:id="rId230"/>
    <hyperlink ref="AI164" r:id="rId231"/>
    <hyperlink ref="AI165" r:id="rId232"/>
    <hyperlink ref="AI166" r:id="rId233"/>
    <hyperlink ref="AI167" r:id="rId234"/>
    <hyperlink ref="AI168" r:id="rId235"/>
    <hyperlink ref="AI169" r:id="rId236"/>
    <hyperlink ref="AI170" r:id="rId237"/>
    <hyperlink ref="AI171" r:id="rId238"/>
    <hyperlink ref="AI172" r:id="rId239"/>
    <hyperlink ref="AI173" r:id="rId240"/>
    <hyperlink ref="AI174" r:id="rId241"/>
    <hyperlink ref="AI175" r:id="rId242"/>
    <hyperlink ref="AI176" r:id="rId243"/>
    <hyperlink ref="AI177" r:id="rId244"/>
    <hyperlink ref="AI178" r:id="rId245"/>
    <hyperlink ref="AI179" r:id="rId246"/>
    <hyperlink ref="AI180" r:id="rId247"/>
    <hyperlink ref="AI181" r:id="rId248"/>
    <hyperlink ref="AI182" r:id="rId249"/>
    <hyperlink ref="AI183" r:id="rId250"/>
    <hyperlink ref="AI184" r:id="rId251"/>
    <hyperlink ref="AI185" r:id="rId252"/>
    <hyperlink ref="AI186" r:id="rId253"/>
    <hyperlink ref="AI187" r:id="rId254"/>
    <hyperlink ref="AI188" r:id="rId255"/>
    <hyperlink ref="A189" r:id="rId256"/>
    <hyperlink ref="Y189" r:id="rId257"/>
    <hyperlink ref="A190" r:id="rId258" location="tab=summary"/>
    <hyperlink ref="X190" r:id="rId259"/>
    <hyperlink ref="Y190" r:id="rId260"/>
    <hyperlink ref="AI191" r:id="rId261"/>
    <hyperlink ref="AI192" r:id="rId262"/>
    <hyperlink ref="AI193" r:id="rId263"/>
    <hyperlink ref="AI194" r:id="rId264"/>
    <hyperlink ref="AI195" r:id="rId265"/>
    <hyperlink ref="AI196" r:id="rId266"/>
    <hyperlink ref="AI197" r:id="rId267"/>
    <hyperlink ref="AI198" r:id="rId268"/>
    <hyperlink ref="A199" r:id="rId269" location="tab=summary"/>
    <hyperlink ref="X199" r:id="rId270"/>
    <hyperlink ref="Y199" r:id="rId271"/>
    <hyperlink ref="AI199" r:id="rId272"/>
    <hyperlink ref="AI200" r:id="rId273"/>
    <hyperlink ref="AI201" r:id="rId274"/>
    <hyperlink ref="X202" r:id="rId275"/>
    <hyperlink ref="Y202" r:id="rId276"/>
    <hyperlink ref="AI202" r:id="rId277"/>
    <hyperlink ref="AI203" r:id="rId278"/>
    <hyperlink ref="AI204" r:id="rId279"/>
    <hyperlink ref="AI205" r:id="rId280"/>
    <hyperlink ref="AI206" r:id="rId281"/>
    <hyperlink ref="AI207" r:id="rId282"/>
    <hyperlink ref="AI208" r:id="rId283"/>
    <hyperlink ref="X209" r:id="rId284"/>
    <hyperlink ref="Y209" r:id="rId285"/>
    <hyperlink ref="AI209" r:id="rId286"/>
    <hyperlink ref="AI210" r:id="rId287"/>
    <hyperlink ref="AI211" r:id="rId288"/>
    <hyperlink ref="X213" r:id="rId289"/>
    <hyperlink ref="Y213" r:id="rId290"/>
    <hyperlink ref="AI213" r:id="rId291"/>
    <hyperlink ref="AI214" r:id="rId292"/>
    <hyperlink ref="AI215" r:id="rId293"/>
    <hyperlink ref="AI216" r:id="rId294"/>
    <hyperlink ref="AI217" r:id="rId295"/>
    <hyperlink ref="AI218" r:id="rId296"/>
    <hyperlink ref="AI219" r:id="rId297"/>
    <hyperlink ref="AI220" r:id="rId298"/>
    <hyperlink ref="AI221" r:id="rId299"/>
    <hyperlink ref="AI222" r:id="rId300"/>
    <hyperlink ref="AI223" r:id="rId301"/>
    <hyperlink ref="AI224" r:id="rId302"/>
    <hyperlink ref="AI225" r:id="rId303"/>
    <hyperlink ref="AI226" r:id="rId304"/>
    <hyperlink ref="AI227" r:id="rId305"/>
    <hyperlink ref="AI228" r:id="rId306"/>
    <hyperlink ref="X229" r:id="rId307"/>
    <hyperlink ref="Y229" r:id="rId308"/>
    <hyperlink ref="AI229" r:id="rId309"/>
    <hyperlink ref="X230" r:id="rId310"/>
    <hyperlink ref="Y230" r:id="rId311"/>
    <hyperlink ref="AI230" r:id="rId312"/>
    <hyperlink ref="AI231" r:id="rId313"/>
    <hyperlink ref="AI232" r:id="rId314"/>
    <hyperlink ref="A233" r:id="rId315" location="tab=summary"/>
    <hyperlink ref="X233" r:id="rId316"/>
    <hyperlink ref="Y233" r:id="rId317"/>
    <hyperlink ref="AI234" r:id="rId318"/>
    <hyperlink ref="AI235" r:id="rId319"/>
    <hyperlink ref="AI236" r:id="rId320"/>
    <hyperlink ref="AI238" r:id="rId321"/>
    <hyperlink ref="AI239" r:id="rId322"/>
    <hyperlink ref="AI240" r:id="rId323"/>
    <hyperlink ref="AI241" r:id="rId324"/>
    <hyperlink ref="X242" r:id="rId325"/>
    <hyperlink ref="Y242" r:id="rId326"/>
    <hyperlink ref="AI242" r:id="rId327"/>
    <hyperlink ref="AI243" r:id="rId328"/>
    <hyperlink ref="AI244" r:id="rId329"/>
    <hyperlink ref="AI245" r:id="rId330"/>
    <hyperlink ref="AI246" r:id="rId331"/>
    <hyperlink ref="X247" r:id="rId332"/>
    <hyperlink ref="Y247" r:id="rId333"/>
    <hyperlink ref="AI247" r:id="rId334"/>
    <hyperlink ref="AI248" r:id="rId335"/>
    <hyperlink ref="AI249" r:id="rId336"/>
    <hyperlink ref="A250" r:id="rId337"/>
    <hyperlink ref="AI250" r:id="rId338"/>
    <hyperlink ref="A251" r:id="rId339" location="tab=summary"/>
    <hyperlink ref="X251" r:id="rId340"/>
    <hyperlink ref="Y251" r:id="rId341"/>
    <hyperlink ref="AI251" r:id="rId342"/>
    <hyperlink ref="A252" r:id="rId343" location="tab=summary"/>
    <hyperlink ref="AI252" r:id="rId344"/>
    <hyperlink ref="AI253" r:id="rId345"/>
    <hyperlink ref="A254" r:id="rId346" location="tab=summary"/>
    <hyperlink ref="X254" r:id="rId347"/>
    <hyperlink ref="Y254" r:id="rId348"/>
    <hyperlink ref="AI254" r:id="rId349"/>
    <hyperlink ref="AI255" r:id="rId350"/>
    <hyperlink ref="AI256" r:id="rId351"/>
    <hyperlink ref="AI257" r:id="rId352"/>
    <hyperlink ref="A258" r:id="rId353" location="tab=summary"/>
    <hyperlink ref="X258" r:id="rId354"/>
    <hyperlink ref="Y258" r:id="rId355"/>
    <hyperlink ref="AI258" r:id="rId356"/>
    <hyperlink ref="A259" r:id="rId357" location="tab=summary"/>
    <hyperlink ref="X259" r:id="rId358"/>
    <hyperlink ref="Y259" r:id="rId359"/>
    <hyperlink ref="AI259" r:id="rId360"/>
    <hyperlink ref="X260" r:id="rId361"/>
    <hyperlink ref="Y260" r:id="rId362"/>
    <hyperlink ref="AI260" r:id="rId363"/>
    <hyperlink ref="AI261" r:id="rId364"/>
    <hyperlink ref="AI262" r:id="rId365"/>
    <hyperlink ref="AI263" r:id="rId366"/>
    <hyperlink ref="AI264" r:id="rId367"/>
    <hyperlink ref="AI265" r:id="rId368"/>
    <hyperlink ref="A266" r:id="rId369" location="tab=summary"/>
    <hyperlink ref="X266" r:id="rId370"/>
    <hyperlink ref="Y266" r:id="rId371"/>
    <hyperlink ref="AI266" r:id="rId372"/>
    <hyperlink ref="A267" r:id="rId373" location="tab=summary"/>
    <hyperlink ref="X267" r:id="rId374"/>
    <hyperlink ref="Y267" r:id="rId375"/>
    <hyperlink ref="AI267" r:id="rId376"/>
    <hyperlink ref="AI268" r:id="rId377"/>
    <hyperlink ref="AI269" r:id="rId378"/>
    <hyperlink ref="AI270" r:id="rId379"/>
    <hyperlink ref="A271" r:id="rId380" location="tab=summary"/>
    <hyperlink ref="X271" r:id="rId381"/>
    <hyperlink ref="Y271" r:id="rId382"/>
    <hyperlink ref="AI271" r:id="rId383"/>
    <hyperlink ref="AI272" r:id="rId384"/>
    <hyperlink ref="A273" r:id="rId385" location="tab=summary"/>
    <hyperlink ref="X273" r:id="rId386"/>
    <hyperlink ref="Y273" r:id="rId387"/>
    <hyperlink ref="AI273" r:id="rId388"/>
    <hyperlink ref="AI274" r:id="rId389"/>
    <hyperlink ref="A275" r:id="rId390" location="tab=summary"/>
    <hyperlink ref="X275" r:id="rId391"/>
    <hyperlink ref="Y275" r:id="rId392"/>
    <hyperlink ref="AI275" r:id="rId393"/>
    <hyperlink ref="AI276" r:id="rId394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L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20.28515625" customWidth="1"/>
    <col min="2" max="2" width="10.140625" customWidth="1"/>
    <col min="11" max="11" width="8" customWidth="1"/>
    <col min="12" max="12" width="7.5703125" customWidth="1"/>
  </cols>
  <sheetData>
    <row r="1" spans="1:38">
      <c r="A1" s="356" t="s">
        <v>1505</v>
      </c>
      <c r="B1" s="388" t="s">
        <v>1524</v>
      </c>
      <c r="C1" s="389" t="s">
        <v>1527</v>
      </c>
      <c r="D1" s="390" t="s">
        <v>1364</v>
      </c>
      <c r="E1" s="391" t="s">
        <v>1526</v>
      </c>
      <c r="F1" s="391" t="s">
        <v>1519</v>
      </c>
      <c r="G1" s="390" t="s">
        <v>6</v>
      </c>
      <c r="H1" s="391" t="s">
        <v>1367</v>
      </c>
      <c r="I1" s="392" t="s">
        <v>4960</v>
      </c>
      <c r="J1" s="393" t="s">
        <v>1523</v>
      </c>
      <c r="K1" s="394" t="s">
        <v>1529</v>
      </c>
      <c r="L1" s="390" t="s">
        <v>11</v>
      </c>
      <c r="M1" s="390" t="s">
        <v>12</v>
      </c>
      <c r="N1" s="390" t="s">
        <v>13</v>
      </c>
      <c r="O1" s="390" t="s">
        <v>14</v>
      </c>
      <c r="P1" s="357" t="s">
        <v>1514</v>
      </c>
      <c r="Q1" s="357"/>
      <c r="R1" s="395"/>
      <c r="S1" s="395"/>
      <c r="T1" s="394"/>
      <c r="U1" s="396"/>
      <c r="V1" s="397"/>
      <c r="W1" s="394"/>
      <c r="X1" s="394"/>
      <c r="Y1" s="394"/>
      <c r="Z1" s="394"/>
      <c r="AA1" s="357"/>
      <c r="AB1" s="357"/>
      <c r="AC1" s="398"/>
      <c r="AD1" s="393"/>
      <c r="AE1" s="393"/>
      <c r="AF1" s="398"/>
      <c r="AG1" s="393"/>
      <c r="AH1" s="399"/>
      <c r="AI1" s="357"/>
      <c r="AJ1" s="352"/>
      <c r="AK1" s="352"/>
      <c r="AL1" s="357"/>
    </row>
    <row r="2" spans="1:38">
      <c r="A2" s="148" t="s">
        <v>1456</v>
      </c>
      <c r="B2" s="149">
        <f t="shared" ref="B2:B8" si="0">J2/1000000</f>
        <v>102.529779</v>
      </c>
      <c r="C2" s="150">
        <f t="shared" ref="C2:C3" si="1">SUM(J2/(E2*1000000))</f>
        <v>20.505955799999999</v>
      </c>
      <c r="D2" s="143">
        <f t="shared" ref="D2:D103" si="2">SUM(C2/1)</f>
        <v>20.505955799999999</v>
      </c>
      <c r="E2" s="145">
        <v>5</v>
      </c>
      <c r="F2" s="145">
        <v>50.856009999999998</v>
      </c>
      <c r="G2" s="144">
        <f t="shared" ref="G2:G103" si="3">SUM(F2/B2)</f>
        <v>0.49601209030207699</v>
      </c>
      <c r="H2" s="145">
        <f t="shared" ref="H2:H103" si="4">B2*I2</f>
        <v>0</v>
      </c>
      <c r="I2" s="400">
        <f t="shared" ref="I2:I3" si="5">(AG2/J2)</f>
        <v>0</v>
      </c>
      <c r="J2" s="149">
        <v>102529779</v>
      </c>
      <c r="K2" s="151">
        <v>2014</v>
      </c>
      <c r="L2" s="147" t="s">
        <v>18</v>
      </c>
      <c r="M2" s="334"/>
      <c r="N2" s="334"/>
      <c r="O2" s="334"/>
      <c r="P2" s="401" t="s">
        <v>1402</v>
      </c>
      <c r="Q2" s="318"/>
      <c r="R2" s="334"/>
      <c r="S2" s="334"/>
      <c r="T2" s="317"/>
      <c r="U2" s="402"/>
      <c r="V2" s="317"/>
      <c r="W2" s="317"/>
      <c r="X2" s="337"/>
      <c r="Y2" s="337"/>
      <c r="Z2" s="337"/>
      <c r="AA2" s="318"/>
      <c r="AB2" s="318"/>
      <c r="AC2" s="296"/>
      <c r="AD2" s="309"/>
      <c r="AE2" s="309"/>
      <c r="AF2" s="295"/>
      <c r="AG2" s="305"/>
      <c r="AH2" s="306"/>
      <c r="AI2" s="318"/>
      <c r="AJ2" s="304"/>
      <c r="AK2" s="323"/>
      <c r="AL2" s="302"/>
    </row>
    <row r="3" spans="1:38">
      <c r="A3" s="156" t="s">
        <v>1423</v>
      </c>
      <c r="B3" s="157">
        <f t="shared" si="0"/>
        <v>153.41120799999999</v>
      </c>
      <c r="C3" s="150">
        <f t="shared" si="1"/>
        <v>17.045689777777778</v>
      </c>
      <c r="D3" s="143">
        <f t="shared" si="2"/>
        <v>17.045689777777778</v>
      </c>
      <c r="E3" s="145">
        <v>9</v>
      </c>
      <c r="F3" s="145">
        <v>56.884456999999998</v>
      </c>
      <c r="G3" s="144">
        <f t="shared" si="3"/>
        <v>0.37079726925818879</v>
      </c>
      <c r="H3" s="145">
        <f t="shared" si="4"/>
        <v>0</v>
      </c>
      <c r="I3" s="160">
        <f t="shared" si="5"/>
        <v>0</v>
      </c>
      <c r="J3" s="149">
        <v>153411208</v>
      </c>
      <c r="K3" s="158">
        <v>2019</v>
      </c>
      <c r="L3" s="147" t="s">
        <v>18</v>
      </c>
      <c r="M3" s="345"/>
      <c r="N3" s="345"/>
      <c r="O3" s="345"/>
      <c r="P3" s="403" t="s">
        <v>1402</v>
      </c>
      <c r="Q3" s="319"/>
      <c r="R3" s="345"/>
      <c r="S3" s="345"/>
      <c r="T3" s="345"/>
      <c r="U3" s="404"/>
      <c r="V3" s="345"/>
      <c r="W3" s="345"/>
      <c r="X3" s="345"/>
      <c r="Y3" s="345"/>
      <c r="Z3" s="345"/>
      <c r="AA3" s="377"/>
      <c r="AB3" s="377"/>
      <c r="AC3" s="296"/>
      <c r="AD3" s="305"/>
      <c r="AE3" s="305"/>
      <c r="AF3" s="296"/>
      <c r="AG3" s="305"/>
      <c r="AH3" s="376"/>
      <c r="AI3" s="378"/>
      <c r="AJ3" s="378"/>
      <c r="AK3" s="381"/>
      <c r="AL3" s="304"/>
    </row>
    <row r="4" spans="1:38">
      <c r="A4" s="148" t="s">
        <v>205</v>
      </c>
      <c r="B4" s="141">
        <f t="shared" si="0"/>
        <v>782.61215500000003</v>
      </c>
      <c r="C4" s="142">
        <f>SUM(B4/E4)</f>
        <v>13.49331301724138</v>
      </c>
      <c r="D4" s="143">
        <f t="shared" si="2"/>
        <v>13.49331301724138</v>
      </c>
      <c r="E4" s="143">
        <v>58</v>
      </c>
      <c r="F4" s="145">
        <v>363.07070900000002</v>
      </c>
      <c r="G4" s="144">
        <f t="shared" si="3"/>
        <v>0.46392163305973699</v>
      </c>
      <c r="H4" s="145">
        <f t="shared" si="4"/>
        <v>0</v>
      </c>
      <c r="I4" s="400">
        <f>AG4/J4</f>
        <v>0</v>
      </c>
      <c r="J4" s="141">
        <v>782612155</v>
      </c>
      <c r="K4" s="151">
        <v>2016</v>
      </c>
      <c r="L4" s="147" t="s">
        <v>18</v>
      </c>
      <c r="M4" s="345"/>
      <c r="N4" s="345"/>
      <c r="O4" s="345"/>
      <c r="P4" s="348"/>
      <c r="Q4" s="348"/>
      <c r="R4" s="345"/>
      <c r="S4" s="345"/>
      <c r="T4" s="311"/>
      <c r="U4" s="354"/>
      <c r="V4" s="311"/>
      <c r="W4" s="311"/>
      <c r="X4" s="305"/>
      <c r="Y4" s="311"/>
      <c r="Z4" s="347"/>
      <c r="AA4" s="348"/>
      <c r="AB4" s="319"/>
      <c r="AC4" s="295"/>
      <c r="AD4" s="305"/>
      <c r="AE4" s="305"/>
      <c r="AF4" s="295"/>
      <c r="AG4" s="315"/>
      <c r="AH4" s="298"/>
      <c r="AI4" s="304"/>
      <c r="AJ4" s="304"/>
      <c r="AK4" s="307"/>
      <c r="AL4" s="304"/>
    </row>
    <row r="5" spans="1:38">
      <c r="A5" s="148" t="s">
        <v>1491</v>
      </c>
      <c r="B5" s="149">
        <f t="shared" si="0"/>
        <v>110.602999</v>
      </c>
      <c r="C5" s="150">
        <f t="shared" ref="C5:C8" si="6">SUM(J5/(E5*1000000))</f>
        <v>12.289222111111112</v>
      </c>
      <c r="D5" s="143">
        <f t="shared" si="2"/>
        <v>12.289222111111112</v>
      </c>
      <c r="E5" s="145">
        <v>9</v>
      </c>
      <c r="F5" s="145">
        <v>71.962800000000001</v>
      </c>
      <c r="G5" s="144">
        <f t="shared" si="3"/>
        <v>0.6506405852521232</v>
      </c>
      <c r="H5" s="145">
        <f t="shared" si="4"/>
        <v>0</v>
      </c>
      <c r="I5" s="400">
        <f t="shared" ref="I5:I10" si="7">(AG5/J5)</f>
        <v>0</v>
      </c>
      <c r="J5" s="149">
        <v>110602999</v>
      </c>
      <c r="K5" s="151">
        <v>2014</v>
      </c>
      <c r="L5" s="147" t="s">
        <v>18</v>
      </c>
      <c r="M5" s="334"/>
      <c r="N5" s="334"/>
      <c r="O5" s="334"/>
      <c r="P5" s="401" t="s">
        <v>1402</v>
      </c>
      <c r="Q5" s="318"/>
      <c r="R5" s="334"/>
      <c r="S5" s="334"/>
      <c r="T5" s="317"/>
      <c r="U5" s="402"/>
      <c r="V5" s="317"/>
      <c r="W5" s="317"/>
      <c r="X5" s="337"/>
      <c r="Y5" s="337"/>
      <c r="Z5" s="337"/>
      <c r="AA5" s="318"/>
      <c r="AB5" s="318"/>
      <c r="AC5" s="296"/>
      <c r="AD5" s="309"/>
      <c r="AE5" s="309"/>
      <c r="AF5" s="295"/>
      <c r="AG5" s="305"/>
      <c r="AH5" s="306"/>
      <c r="AI5" s="318"/>
      <c r="AJ5" s="304"/>
      <c r="AK5" s="323"/>
      <c r="AL5" s="302"/>
    </row>
    <row r="6" spans="1:38">
      <c r="A6" s="405" t="s">
        <v>1421</v>
      </c>
      <c r="B6" s="157">
        <f t="shared" si="0"/>
        <v>103.62789100000001</v>
      </c>
      <c r="C6" s="150">
        <f t="shared" si="6"/>
        <v>12.191516588235293</v>
      </c>
      <c r="D6" s="143">
        <f t="shared" si="2"/>
        <v>12.191516588235293</v>
      </c>
      <c r="E6" s="145">
        <v>8.5</v>
      </c>
      <c r="F6" s="145">
        <v>30.712119000000001</v>
      </c>
      <c r="G6" s="144">
        <f t="shared" si="3"/>
        <v>0.29636923711976343</v>
      </c>
      <c r="H6" s="145">
        <f t="shared" si="4"/>
        <v>0</v>
      </c>
      <c r="I6" s="160">
        <f t="shared" si="7"/>
        <v>0</v>
      </c>
      <c r="J6" s="149">
        <v>103627891</v>
      </c>
      <c r="K6" s="158">
        <v>2019</v>
      </c>
      <c r="L6" s="147" t="s">
        <v>18</v>
      </c>
      <c r="M6" s="345"/>
      <c r="N6" s="345"/>
      <c r="O6" s="345"/>
      <c r="P6" s="319"/>
      <c r="Q6" s="319"/>
      <c r="R6" s="345"/>
      <c r="S6" s="345"/>
      <c r="T6" s="345"/>
      <c r="U6" s="404"/>
      <c r="V6" s="345"/>
      <c r="W6" s="345"/>
      <c r="X6" s="345"/>
      <c r="Y6" s="345"/>
      <c r="Z6" s="345"/>
      <c r="AA6" s="377"/>
      <c r="AB6" s="377"/>
      <c r="AC6" s="296"/>
      <c r="AD6" s="305"/>
      <c r="AE6" s="305"/>
      <c r="AF6" s="296"/>
      <c r="AG6" s="305"/>
      <c r="AH6" s="376"/>
      <c r="AI6" s="378"/>
      <c r="AJ6" s="378"/>
      <c r="AK6" s="379"/>
      <c r="AL6" s="304"/>
    </row>
    <row r="7" spans="1:38">
      <c r="A7" s="148" t="s">
        <v>540</v>
      </c>
      <c r="B7" s="149">
        <f t="shared" si="0"/>
        <v>458.86360000000002</v>
      </c>
      <c r="C7" s="150">
        <f t="shared" si="6"/>
        <v>11.471590000000001</v>
      </c>
      <c r="D7" s="143">
        <f t="shared" si="2"/>
        <v>11.471590000000001</v>
      </c>
      <c r="E7" s="145">
        <v>40</v>
      </c>
      <c r="F7" s="145">
        <v>126.6636</v>
      </c>
      <c r="G7" s="144">
        <f t="shared" si="3"/>
        <v>0.27603758502526676</v>
      </c>
      <c r="H7" s="145">
        <f t="shared" si="4"/>
        <v>0</v>
      </c>
      <c r="I7" s="400">
        <f t="shared" si="7"/>
        <v>0</v>
      </c>
      <c r="J7" s="149">
        <v>458863600</v>
      </c>
      <c r="K7" s="151">
        <v>2014</v>
      </c>
      <c r="L7" s="147" t="s">
        <v>18</v>
      </c>
      <c r="M7" s="334"/>
      <c r="N7" s="334"/>
      <c r="O7" s="334"/>
      <c r="P7" s="318"/>
      <c r="Q7" s="318"/>
      <c r="R7" s="334"/>
      <c r="S7" s="334"/>
      <c r="T7" s="317"/>
      <c r="U7" s="402"/>
      <c r="V7" s="317"/>
      <c r="W7" s="317"/>
      <c r="X7" s="337"/>
      <c r="Y7" s="337"/>
      <c r="Z7" s="337"/>
      <c r="AA7" s="318"/>
      <c r="AB7" s="318"/>
      <c r="AC7" s="296"/>
      <c r="AD7" s="309"/>
      <c r="AE7" s="309"/>
      <c r="AF7" s="295"/>
      <c r="AG7" s="305"/>
      <c r="AH7" s="306"/>
      <c r="AI7" s="318"/>
      <c r="AJ7" s="304"/>
      <c r="AK7" s="323"/>
      <c r="AL7" s="302"/>
    </row>
    <row r="8" spans="1:38">
      <c r="A8" s="148" t="s">
        <v>1125</v>
      </c>
      <c r="B8" s="149">
        <f t="shared" si="0"/>
        <v>340.75063999999998</v>
      </c>
      <c r="C8" s="150">
        <f t="shared" si="6"/>
        <v>10.022077647058824</v>
      </c>
      <c r="D8" s="143">
        <f t="shared" si="2"/>
        <v>10.022077647058824</v>
      </c>
      <c r="E8" s="145">
        <v>34</v>
      </c>
      <c r="F8" s="145">
        <v>102.427862</v>
      </c>
      <c r="G8" s="144">
        <f t="shared" si="3"/>
        <v>0.30059477511179439</v>
      </c>
      <c r="H8" s="145">
        <f t="shared" si="4"/>
        <v>0</v>
      </c>
      <c r="I8" s="400">
        <f t="shared" si="7"/>
        <v>0</v>
      </c>
      <c r="J8" s="149">
        <v>340750640</v>
      </c>
      <c r="K8" s="151">
        <v>2014</v>
      </c>
      <c r="L8" s="147" t="s">
        <v>18</v>
      </c>
      <c r="M8" s="334"/>
      <c r="N8" s="334"/>
      <c r="O8" s="334"/>
      <c r="P8" s="318"/>
      <c r="Q8" s="318"/>
      <c r="R8" s="334"/>
      <c r="S8" s="334"/>
      <c r="T8" s="317"/>
      <c r="U8" s="402"/>
      <c r="V8" s="317"/>
      <c r="W8" s="317"/>
      <c r="X8" s="337"/>
      <c r="Y8" s="337"/>
      <c r="Z8" s="337"/>
      <c r="AA8" s="318"/>
      <c r="AB8" s="318"/>
      <c r="AC8" s="296"/>
      <c r="AD8" s="309"/>
      <c r="AE8" s="309"/>
      <c r="AF8" s="295"/>
      <c r="AG8" s="305"/>
      <c r="AH8" s="306"/>
      <c r="AI8" s="318"/>
      <c r="AJ8" s="304"/>
      <c r="AK8" s="323"/>
      <c r="AL8" s="302"/>
    </row>
    <row r="9" spans="1:38">
      <c r="A9" s="155" t="s">
        <v>4961</v>
      </c>
      <c r="B9" s="141">
        <v>709.82</v>
      </c>
      <c r="C9" s="142">
        <f t="shared" ref="C9:C13" si="8">SUM(B9/E9)</f>
        <v>14.196400000000001</v>
      </c>
      <c r="D9" s="143">
        <f t="shared" si="2"/>
        <v>14.196400000000001</v>
      </c>
      <c r="E9" s="143">
        <v>50</v>
      </c>
      <c r="F9" s="143">
        <v>296.62</v>
      </c>
      <c r="G9" s="144">
        <f t="shared" si="3"/>
        <v>0.41788058944521145</v>
      </c>
      <c r="H9" s="145">
        <f t="shared" si="4"/>
        <v>0</v>
      </c>
      <c r="I9" s="400">
        <f t="shared" si="7"/>
        <v>0</v>
      </c>
      <c r="J9" s="141">
        <v>709820000</v>
      </c>
      <c r="K9" s="146">
        <v>2009</v>
      </c>
      <c r="L9" s="147" t="s">
        <v>16</v>
      </c>
      <c r="M9" s="301"/>
      <c r="N9" s="301"/>
      <c r="O9" s="301"/>
      <c r="P9" s="304"/>
      <c r="Q9" s="304"/>
      <c r="R9" s="301"/>
      <c r="S9" s="301"/>
      <c r="T9" s="299"/>
      <c r="U9" s="310"/>
      <c r="V9" s="299"/>
      <c r="W9" s="299"/>
      <c r="X9" s="292"/>
      <c r="Y9" s="299"/>
      <c r="Z9" s="321"/>
      <c r="AA9" s="304"/>
      <c r="AB9" s="304"/>
      <c r="AC9" s="294"/>
      <c r="AD9" s="292"/>
      <c r="AE9" s="292"/>
      <c r="AF9" s="295"/>
      <c r="AG9" s="305"/>
      <c r="AH9" s="306"/>
      <c r="AI9" s="304"/>
      <c r="AJ9" s="304"/>
      <c r="AK9" s="323"/>
      <c r="AL9" s="302"/>
    </row>
    <row r="10" spans="1:38">
      <c r="A10" s="140" t="s">
        <v>214</v>
      </c>
      <c r="B10" s="141">
        <f t="shared" ref="B10:B11" si="9">J10/1000000</f>
        <v>970.76188500000001</v>
      </c>
      <c r="C10" s="142">
        <f t="shared" si="8"/>
        <v>12.445665192307692</v>
      </c>
      <c r="D10" s="143">
        <f t="shared" si="2"/>
        <v>12.445665192307692</v>
      </c>
      <c r="E10" s="143">
        <v>78</v>
      </c>
      <c r="F10" s="143">
        <v>368.06126499999999</v>
      </c>
      <c r="G10" s="144">
        <f t="shared" si="3"/>
        <v>0.37914680282281582</v>
      </c>
      <c r="H10" s="145">
        <f t="shared" si="4"/>
        <v>0</v>
      </c>
      <c r="I10" s="400">
        <f t="shared" si="7"/>
        <v>0</v>
      </c>
      <c r="J10" s="141">
        <v>970761885</v>
      </c>
      <c r="K10" s="146">
        <v>2013</v>
      </c>
      <c r="L10" s="147" t="s">
        <v>18</v>
      </c>
      <c r="M10" s="316"/>
      <c r="N10" s="316"/>
      <c r="O10" s="316"/>
      <c r="P10" s="313"/>
      <c r="Q10" s="313"/>
      <c r="R10" s="316"/>
      <c r="S10" s="316"/>
      <c r="T10" s="302"/>
      <c r="U10" s="351"/>
      <c r="V10" s="302"/>
      <c r="W10" s="302"/>
      <c r="X10" s="328"/>
      <c r="Y10" s="328"/>
      <c r="Z10" s="328"/>
      <c r="AA10" s="313"/>
      <c r="AB10" s="313"/>
      <c r="AC10" s="295"/>
      <c r="AD10" s="315"/>
      <c r="AE10" s="315"/>
      <c r="AF10" s="295"/>
      <c r="AG10" s="315"/>
      <c r="AH10" s="306"/>
      <c r="AI10" s="304"/>
      <c r="AJ10" s="304"/>
      <c r="AK10" s="323"/>
      <c r="AL10" s="302"/>
    </row>
    <row r="11" spans="1:38">
      <c r="A11" s="148" t="s">
        <v>1168</v>
      </c>
      <c r="B11" s="141">
        <f t="shared" si="9"/>
        <v>872.752476</v>
      </c>
      <c r="C11" s="142">
        <f t="shared" si="8"/>
        <v>11.63669968</v>
      </c>
      <c r="D11" s="143">
        <f t="shared" si="2"/>
        <v>11.63669968</v>
      </c>
      <c r="E11" s="143">
        <v>75</v>
      </c>
      <c r="F11" s="145">
        <v>367.226855</v>
      </c>
      <c r="G11" s="144">
        <f t="shared" si="3"/>
        <v>0.42076862008237947</v>
      </c>
      <c r="H11" s="145">
        <f t="shared" si="4"/>
        <v>0</v>
      </c>
      <c r="I11" s="400">
        <f>AG11/J11</f>
        <v>0</v>
      </c>
      <c r="J11" s="141">
        <v>872752476</v>
      </c>
      <c r="K11" s="151">
        <v>2016</v>
      </c>
      <c r="L11" s="147" t="s">
        <v>18</v>
      </c>
      <c r="M11" s="345"/>
      <c r="N11" s="345"/>
      <c r="O11" s="345"/>
      <c r="P11" s="348"/>
      <c r="Q11" s="348"/>
      <c r="R11" s="345"/>
      <c r="S11" s="345"/>
      <c r="T11" s="311"/>
      <c r="U11" s="354"/>
      <c r="V11" s="311"/>
      <c r="W11" s="311"/>
      <c r="X11" s="305"/>
      <c r="Y11" s="311"/>
      <c r="Z11" s="347"/>
      <c r="AA11" s="348"/>
      <c r="AB11" s="319"/>
      <c r="AC11" s="295"/>
      <c r="AD11" s="305"/>
      <c r="AE11" s="305"/>
      <c r="AF11" s="295"/>
      <c r="AG11" s="315"/>
      <c r="AH11" s="298"/>
      <c r="AI11" s="304"/>
      <c r="AJ11" s="304"/>
      <c r="AK11" s="307"/>
      <c r="AL11" s="304"/>
    </row>
    <row r="12" spans="1:38">
      <c r="A12" s="155" t="s">
        <v>1497</v>
      </c>
      <c r="B12" s="141">
        <f>SUM(F12+AF12)</f>
        <v>300.52999999999997</v>
      </c>
      <c r="C12" s="142">
        <f t="shared" si="8"/>
        <v>4.4195588235294112</v>
      </c>
      <c r="D12" s="143">
        <f t="shared" si="2"/>
        <v>4.4195588235294112</v>
      </c>
      <c r="E12" s="143">
        <v>68</v>
      </c>
      <c r="F12" s="143">
        <v>300.52999999999997</v>
      </c>
      <c r="G12" s="144">
        <f t="shared" si="3"/>
        <v>1</v>
      </c>
      <c r="H12" s="145">
        <f t="shared" si="4"/>
        <v>0</v>
      </c>
      <c r="I12" s="400">
        <f t="shared" ref="I12:I34" si="10">(AG12/J12)</f>
        <v>0</v>
      </c>
      <c r="J12" s="141">
        <v>698490000</v>
      </c>
      <c r="K12" s="146">
        <v>2010</v>
      </c>
      <c r="L12" s="147" t="s">
        <v>18</v>
      </c>
      <c r="M12" s="301"/>
      <c r="N12" s="301"/>
      <c r="O12" s="301"/>
      <c r="P12" s="304"/>
      <c r="Q12" s="304"/>
      <c r="R12" s="301"/>
      <c r="S12" s="301"/>
      <c r="T12" s="299"/>
      <c r="U12" s="310"/>
      <c r="V12" s="299"/>
      <c r="W12" s="299"/>
      <c r="X12" s="292"/>
      <c r="Y12" s="299"/>
      <c r="Z12" s="321"/>
      <c r="AA12" s="304"/>
      <c r="AB12" s="304"/>
      <c r="AC12" s="294"/>
      <c r="AD12" s="292"/>
      <c r="AE12" s="292"/>
      <c r="AF12" s="295"/>
      <c r="AG12" s="305"/>
      <c r="AH12" s="306"/>
      <c r="AI12" s="304"/>
      <c r="AJ12" s="304"/>
      <c r="AK12" s="323"/>
      <c r="AL12" s="302"/>
    </row>
    <row r="13" spans="1:38">
      <c r="A13" s="152" t="s">
        <v>602</v>
      </c>
      <c r="B13" s="141">
        <f t="shared" ref="B13:B14" si="11">J13/1000000</f>
        <v>1156.469697</v>
      </c>
      <c r="C13" s="142">
        <f t="shared" si="8"/>
        <v>15.627968878378379</v>
      </c>
      <c r="D13" s="143">
        <f t="shared" si="2"/>
        <v>15.627968878378379</v>
      </c>
      <c r="E13" s="145">
        <v>74</v>
      </c>
      <c r="F13" s="143">
        <v>335.24045000000001</v>
      </c>
      <c r="G13" s="144">
        <f t="shared" si="3"/>
        <v>0.28988260640953051</v>
      </c>
      <c r="H13" s="145">
        <f t="shared" si="4"/>
        <v>0</v>
      </c>
      <c r="I13" s="400">
        <f t="shared" si="10"/>
        <v>0</v>
      </c>
      <c r="J13" s="141">
        <v>1156469697</v>
      </c>
      <c r="K13" s="146">
        <v>2015</v>
      </c>
      <c r="L13" s="147" t="s">
        <v>18</v>
      </c>
      <c r="M13" s="316"/>
      <c r="N13" s="316"/>
      <c r="O13" s="316"/>
      <c r="P13" s="313"/>
      <c r="Q13" s="313"/>
      <c r="R13" s="316"/>
      <c r="S13" s="316"/>
      <c r="T13" s="302"/>
      <c r="U13" s="351"/>
      <c r="V13" s="302"/>
      <c r="W13" s="302"/>
      <c r="X13" s="305"/>
      <c r="Y13" s="302"/>
      <c r="Z13" s="347"/>
      <c r="AA13" s="313"/>
      <c r="AB13" s="313"/>
      <c r="AC13" s="295"/>
      <c r="AD13" s="315"/>
      <c r="AE13" s="305"/>
      <c r="AF13" s="295"/>
      <c r="AG13" s="305"/>
      <c r="AH13" s="306"/>
      <c r="AI13" s="304"/>
      <c r="AJ13" s="304"/>
      <c r="AK13" s="323"/>
      <c r="AL13" s="302"/>
    </row>
    <row r="14" spans="1:38">
      <c r="A14" s="148" t="s">
        <v>216</v>
      </c>
      <c r="B14" s="149">
        <f t="shared" si="11"/>
        <v>1033.4400820000001</v>
      </c>
      <c r="C14" s="150">
        <f>SUM(J14/(E14*1000000))</f>
        <v>12.918001025000001</v>
      </c>
      <c r="D14" s="143">
        <f t="shared" si="2"/>
        <v>12.918001025000001</v>
      </c>
      <c r="E14" s="145">
        <v>80</v>
      </c>
      <c r="F14" s="145">
        <v>264.55623500000002</v>
      </c>
      <c r="G14" s="144">
        <f t="shared" si="3"/>
        <v>0.25599571722436831</v>
      </c>
      <c r="H14" s="145">
        <f t="shared" si="4"/>
        <v>0</v>
      </c>
      <c r="I14" s="160">
        <f t="shared" si="10"/>
        <v>0</v>
      </c>
      <c r="J14" s="149">
        <v>1033440082</v>
      </c>
      <c r="K14" s="151">
        <v>2017</v>
      </c>
      <c r="L14" s="147" t="s">
        <v>18</v>
      </c>
      <c r="M14" s="345"/>
      <c r="N14" s="345"/>
      <c r="O14" s="345"/>
      <c r="P14" s="318"/>
      <c r="Q14" s="318"/>
      <c r="R14" s="345"/>
      <c r="S14" s="345"/>
      <c r="T14" s="311"/>
      <c r="U14" s="406"/>
      <c r="V14" s="311"/>
      <c r="W14" s="311"/>
      <c r="X14" s="317"/>
      <c r="Y14" s="317"/>
      <c r="Z14" s="309"/>
      <c r="AA14" s="318"/>
      <c r="AB14" s="363"/>
      <c r="AC14" s="331"/>
      <c r="AD14" s="305"/>
      <c r="AE14" s="305"/>
      <c r="AF14" s="331"/>
      <c r="AG14" s="309"/>
      <c r="AH14" s="362"/>
      <c r="AI14" s="318"/>
      <c r="AJ14" s="318"/>
      <c r="AK14" s="364"/>
      <c r="AL14" s="318"/>
    </row>
    <row r="15" spans="1:38">
      <c r="A15" s="140" t="s">
        <v>1075</v>
      </c>
      <c r="B15" s="141">
        <f>SUM(F15+AF15)</f>
        <v>138.79</v>
      </c>
      <c r="C15" s="142">
        <f t="shared" ref="C15:C16" si="12">SUM(B15/E15)</f>
        <v>9.2526666666666664</v>
      </c>
      <c r="D15" s="143">
        <f t="shared" si="2"/>
        <v>9.2526666666666664</v>
      </c>
      <c r="E15" s="143">
        <v>15</v>
      </c>
      <c r="F15" s="143">
        <v>138.79</v>
      </c>
      <c r="G15" s="144">
        <f t="shared" si="3"/>
        <v>1</v>
      </c>
      <c r="H15" s="145">
        <f t="shared" si="4"/>
        <v>0</v>
      </c>
      <c r="I15" s="400">
        <f t="shared" si="10"/>
        <v>0</v>
      </c>
      <c r="J15" s="141">
        <v>414200000.00000006</v>
      </c>
      <c r="K15" s="146">
        <v>2010</v>
      </c>
      <c r="L15" s="147" t="s">
        <v>18</v>
      </c>
      <c r="M15" s="301"/>
      <c r="N15" s="301"/>
      <c r="O15" s="301"/>
      <c r="P15" s="304"/>
      <c r="Q15" s="304"/>
      <c r="R15" s="301"/>
      <c r="S15" s="301"/>
      <c r="T15" s="299"/>
      <c r="U15" s="310"/>
      <c r="V15" s="299"/>
      <c r="W15" s="299"/>
      <c r="X15" s="292"/>
      <c r="Y15" s="299"/>
      <c r="Z15" s="321"/>
      <c r="AA15" s="304"/>
      <c r="AB15" s="304"/>
      <c r="AC15" s="331"/>
      <c r="AD15" s="292"/>
      <c r="AE15" s="292"/>
      <c r="AF15" s="295"/>
      <c r="AG15" s="305"/>
      <c r="AH15" s="306"/>
      <c r="AI15" s="313"/>
      <c r="AJ15" s="313"/>
      <c r="AK15" s="323"/>
      <c r="AL15" s="302"/>
    </row>
    <row r="16" spans="1:38">
      <c r="A16" s="140" t="s">
        <v>979</v>
      </c>
      <c r="B16" s="141">
        <f t="shared" ref="B16:B18" si="13">J16/1000000</f>
        <v>318.00014399999998</v>
      </c>
      <c r="C16" s="142">
        <f t="shared" si="12"/>
        <v>15.900007199999999</v>
      </c>
      <c r="D16" s="143">
        <f t="shared" si="2"/>
        <v>15.900007199999999</v>
      </c>
      <c r="E16" s="145">
        <v>20</v>
      </c>
      <c r="F16" s="143">
        <v>137.40014099999999</v>
      </c>
      <c r="G16" s="144">
        <f t="shared" si="3"/>
        <v>0.43207571943741008</v>
      </c>
      <c r="H16" s="145">
        <f t="shared" si="4"/>
        <v>0</v>
      </c>
      <c r="I16" s="400">
        <f t="shared" si="10"/>
        <v>0</v>
      </c>
      <c r="J16" s="141">
        <v>318000144</v>
      </c>
      <c r="K16" s="146">
        <v>2013</v>
      </c>
      <c r="L16" s="147" t="s">
        <v>18</v>
      </c>
      <c r="M16" s="316"/>
      <c r="N16" s="316"/>
      <c r="O16" s="316"/>
      <c r="P16" s="407" t="s">
        <v>1402</v>
      </c>
      <c r="Q16" s="313"/>
      <c r="R16" s="316"/>
      <c r="S16" s="316"/>
      <c r="T16" s="302"/>
      <c r="U16" s="351"/>
      <c r="V16" s="302"/>
      <c r="W16" s="302"/>
      <c r="X16" s="328"/>
      <c r="Y16" s="328"/>
      <c r="Z16" s="328"/>
      <c r="AA16" s="313"/>
      <c r="AB16" s="313"/>
      <c r="AC16" s="295"/>
      <c r="AD16" s="315"/>
      <c r="AE16" s="315"/>
      <c r="AF16" s="295"/>
      <c r="AG16" s="315"/>
      <c r="AH16" s="306"/>
      <c r="AI16" s="304"/>
      <c r="AJ16" s="304"/>
      <c r="AK16" s="323"/>
      <c r="AL16" s="302"/>
    </row>
    <row r="17" spans="1:38">
      <c r="A17" s="148" t="s">
        <v>1486</v>
      </c>
      <c r="B17" s="149">
        <f t="shared" si="13"/>
        <v>219.97995900000001</v>
      </c>
      <c r="C17" s="150">
        <f>SUM(J17/(E17*1000000))</f>
        <v>15.712854214285715</v>
      </c>
      <c r="D17" s="143">
        <f t="shared" si="2"/>
        <v>15.712854214285715</v>
      </c>
      <c r="E17" s="145">
        <v>14</v>
      </c>
      <c r="F17" s="145">
        <v>91.125682999999995</v>
      </c>
      <c r="G17" s="144">
        <f t="shared" si="3"/>
        <v>0.41424538587171933</v>
      </c>
      <c r="H17" s="145">
        <f t="shared" si="4"/>
        <v>0</v>
      </c>
      <c r="I17" s="400">
        <f t="shared" si="10"/>
        <v>0</v>
      </c>
      <c r="J17" s="149">
        <v>219979959</v>
      </c>
      <c r="K17" s="151">
        <v>2014</v>
      </c>
      <c r="L17" s="147" t="s">
        <v>18</v>
      </c>
      <c r="M17" s="334"/>
      <c r="N17" s="334"/>
      <c r="O17" s="334"/>
      <c r="P17" s="318"/>
      <c r="Q17" s="318"/>
      <c r="R17" s="334"/>
      <c r="S17" s="334"/>
      <c r="T17" s="317"/>
      <c r="U17" s="402"/>
      <c r="V17" s="317"/>
      <c r="W17" s="317"/>
      <c r="X17" s="337"/>
      <c r="Y17" s="337"/>
      <c r="Z17" s="337"/>
      <c r="AA17" s="318"/>
      <c r="AB17" s="318"/>
      <c r="AC17" s="296"/>
      <c r="AD17" s="309"/>
      <c r="AE17" s="309"/>
      <c r="AF17" s="295"/>
      <c r="AG17" s="305"/>
      <c r="AH17" s="306"/>
      <c r="AI17" s="318"/>
      <c r="AJ17" s="304"/>
      <c r="AK17" s="323"/>
      <c r="AL17" s="302"/>
    </row>
    <row r="18" spans="1:38">
      <c r="A18" s="140" t="s">
        <v>1415</v>
      </c>
      <c r="B18" s="141">
        <f t="shared" si="13"/>
        <v>55.198284999999998</v>
      </c>
      <c r="C18" s="142">
        <f t="shared" ref="C18:C22" si="14">SUM(B18/E18)</f>
        <v>11.039657</v>
      </c>
      <c r="D18" s="143">
        <f t="shared" si="2"/>
        <v>11.039657</v>
      </c>
      <c r="E18" s="143">
        <v>5</v>
      </c>
      <c r="F18" s="143">
        <v>27.298285</v>
      </c>
      <c r="G18" s="144">
        <f t="shared" si="3"/>
        <v>0.49454951363072241</v>
      </c>
      <c r="H18" s="145">
        <f t="shared" si="4"/>
        <v>0</v>
      </c>
      <c r="I18" s="400">
        <f t="shared" si="10"/>
        <v>0</v>
      </c>
      <c r="J18" s="141">
        <v>55198285</v>
      </c>
      <c r="K18" s="146">
        <v>2013</v>
      </c>
      <c r="L18" s="147" t="s">
        <v>18</v>
      </c>
      <c r="M18" s="316"/>
      <c r="N18" s="316"/>
      <c r="O18" s="316"/>
      <c r="P18" s="313"/>
      <c r="Q18" s="313"/>
      <c r="R18" s="316"/>
      <c r="S18" s="316"/>
      <c r="T18" s="302"/>
      <c r="U18" s="351"/>
      <c r="V18" s="302"/>
      <c r="W18" s="302"/>
      <c r="X18" s="328"/>
      <c r="Y18" s="328"/>
      <c r="Z18" s="328"/>
      <c r="AA18" s="313"/>
      <c r="AB18" s="313"/>
      <c r="AC18" s="295"/>
      <c r="AD18" s="315"/>
      <c r="AE18" s="315"/>
      <c r="AF18" s="295"/>
      <c r="AG18" s="315"/>
      <c r="AH18" s="306"/>
      <c r="AI18" s="304"/>
      <c r="AJ18" s="313"/>
      <c r="AK18" s="323"/>
      <c r="AL18" s="302"/>
    </row>
    <row r="19" spans="1:38">
      <c r="A19" s="140" t="s">
        <v>1476</v>
      </c>
      <c r="B19" s="141">
        <v>309.2</v>
      </c>
      <c r="C19" s="142">
        <f t="shared" si="14"/>
        <v>10.662068965517241</v>
      </c>
      <c r="D19" s="143">
        <f t="shared" si="2"/>
        <v>10.662068965517241</v>
      </c>
      <c r="E19" s="143">
        <v>29</v>
      </c>
      <c r="F19" s="143">
        <v>255.96</v>
      </c>
      <c r="G19" s="144">
        <f t="shared" si="3"/>
        <v>0.82781371280724458</v>
      </c>
      <c r="H19" s="145">
        <f t="shared" si="4"/>
        <v>0</v>
      </c>
      <c r="I19" s="400">
        <f t="shared" si="10"/>
        <v>0</v>
      </c>
      <c r="J19" s="141">
        <v>309200000</v>
      </c>
      <c r="K19" s="146">
        <v>2009</v>
      </c>
      <c r="L19" s="147" t="s">
        <v>16</v>
      </c>
      <c r="M19" s="301"/>
      <c r="N19" s="301"/>
      <c r="O19" s="301"/>
      <c r="P19" s="304"/>
      <c r="Q19" s="304"/>
      <c r="R19" s="301"/>
      <c r="S19" s="301"/>
      <c r="T19" s="299"/>
      <c r="U19" s="310"/>
      <c r="V19" s="299"/>
      <c r="W19" s="299"/>
      <c r="X19" s="312"/>
      <c r="Y19" s="312"/>
      <c r="Z19" s="312"/>
      <c r="AA19" s="304"/>
      <c r="AB19" s="304"/>
      <c r="AC19" s="294"/>
      <c r="AD19" s="292"/>
      <c r="AE19" s="292"/>
      <c r="AF19" s="295"/>
      <c r="AG19" s="305"/>
      <c r="AH19" s="306"/>
      <c r="AI19" s="304"/>
      <c r="AJ19" s="304"/>
      <c r="AK19" s="323"/>
      <c r="AL19" s="302"/>
    </row>
    <row r="20" spans="1:38">
      <c r="A20" s="140" t="s">
        <v>1502</v>
      </c>
      <c r="B20" s="141">
        <f>SUM(F20+AF20)</f>
        <v>32.68</v>
      </c>
      <c r="C20" s="142">
        <f t="shared" si="14"/>
        <v>25.138461538461538</v>
      </c>
      <c r="D20" s="143">
        <f t="shared" si="2"/>
        <v>25.138461538461538</v>
      </c>
      <c r="E20" s="143">
        <v>1.3</v>
      </c>
      <c r="F20" s="143">
        <v>32.68</v>
      </c>
      <c r="G20" s="144">
        <f t="shared" si="3"/>
        <v>1</v>
      </c>
      <c r="H20" s="145">
        <f t="shared" si="4"/>
        <v>0</v>
      </c>
      <c r="I20" s="400">
        <f t="shared" si="10"/>
        <v>0</v>
      </c>
      <c r="J20" s="141">
        <v>43040000</v>
      </c>
      <c r="K20" s="146">
        <v>2010</v>
      </c>
      <c r="L20" s="147" t="s">
        <v>18</v>
      </c>
      <c r="M20" s="301"/>
      <c r="N20" s="301"/>
      <c r="O20" s="301"/>
      <c r="P20" s="304"/>
      <c r="Q20" s="304"/>
      <c r="R20" s="301"/>
      <c r="S20" s="301"/>
      <c r="T20" s="299"/>
      <c r="U20" s="408"/>
      <c r="V20" s="299"/>
      <c r="W20" s="299"/>
      <c r="X20" s="299"/>
      <c r="Y20" s="299"/>
      <c r="Z20" s="299"/>
      <c r="AA20" s="304"/>
      <c r="AB20" s="304"/>
      <c r="AC20" s="294"/>
      <c r="AD20" s="292"/>
      <c r="AE20" s="292"/>
      <c r="AF20" s="295"/>
      <c r="AG20" s="305"/>
      <c r="AH20" s="306"/>
      <c r="AI20" s="304"/>
      <c r="AJ20" s="304"/>
      <c r="AK20" s="323"/>
      <c r="AL20" s="302"/>
    </row>
    <row r="21" spans="1:38">
      <c r="A21" s="140" t="s">
        <v>1446</v>
      </c>
      <c r="B21" s="141">
        <f t="shared" ref="B21:B23" si="15">J21/1000000</f>
        <v>231.18417299999999</v>
      </c>
      <c r="C21" s="142">
        <f t="shared" si="14"/>
        <v>30.824556399999999</v>
      </c>
      <c r="D21" s="143">
        <f t="shared" si="2"/>
        <v>30.824556399999999</v>
      </c>
      <c r="E21" s="143">
        <v>7.5</v>
      </c>
      <c r="F21" s="145">
        <v>143.49526499999999</v>
      </c>
      <c r="G21" s="144">
        <f t="shared" si="3"/>
        <v>0.62069675072436725</v>
      </c>
      <c r="H21" s="145">
        <f t="shared" si="4"/>
        <v>0</v>
      </c>
      <c r="I21" s="400">
        <f t="shared" si="10"/>
        <v>0</v>
      </c>
      <c r="J21" s="141">
        <v>231184173</v>
      </c>
      <c r="K21" s="146">
        <v>2007</v>
      </c>
      <c r="L21" s="147" t="s">
        <v>16</v>
      </c>
      <c r="M21" s="301"/>
      <c r="N21" s="301"/>
      <c r="O21" s="301"/>
      <c r="P21" s="313"/>
      <c r="Q21" s="313"/>
      <c r="R21" s="301"/>
      <c r="S21" s="301"/>
      <c r="T21" s="302"/>
      <c r="U21" s="310"/>
      <c r="V21" s="311"/>
      <c r="W21" s="302"/>
      <c r="X21" s="312"/>
      <c r="Y21" s="312"/>
      <c r="Z21" s="312"/>
      <c r="AA21" s="313"/>
      <c r="AB21" s="304"/>
      <c r="AC21" s="295"/>
      <c r="AD21" s="305"/>
      <c r="AE21" s="292"/>
      <c r="AF21" s="296"/>
      <c r="AG21" s="292"/>
      <c r="AH21" s="306"/>
      <c r="AI21" s="304"/>
      <c r="AJ21" s="313"/>
      <c r="AK21" s="307"/>
      <c r="AL21" s="304"/>
    </row>
    <row r="22" spans="1:38">
      <c r="A22" s="152" t="s">
        <v>1418</v>
      </c>
      <c r="B22" s="141">
        <f t="shared" si="15"/>
        <v>17.986470000000001</v>
      </c>
      <c r="C22" s="142">
        <f t="shared" si="14"/>
        <v>25.694957142857145</v>
      </c>
      <c r="D22" s="143">
        <f t="shared" si="2"/>
        <v>25.694957142857145</v>
      </c>
      <c r="E22" s="409">
        <v>0.7</v>
      </c>
      <c r="F22" s="143">
        <v>17.50647</v>
      </c>
      <c r="G22" s="144">
        <f t="shared" si="3"/>
        <v>0.97331327381081445</v>
      </c>
      <c r="H22" s="145">
        <f t="shared" si="4"/>
        <v>0</v>
      </c>
      <c r="I22" s="400">
        <f t="shared" si="10"/>
        <v>0</v>
      </c>
      <c r="J22" s="141">
        <v>17986470</v>
      </c>
      <c r="K22" s="146">
        <v>2015</v>
      </c>
      <c r="L22" s="147" t="s">
        <v>18</v>
      </c>
      <c r="M22" s="316"/>
      <c r="N22" s="316"/>
      <c r="O22" s="316"/>
      <c r="P22" s="313"/>
      <c r="Q22" s="313"/>
      <c r="R22" s="316"/>
      <c r="S22" s="316"/>
      <c r="T22" s="302"/>
      <c r="U22" s="341"/>
      <c r="V22" s="311"/>
      <c r="W22" s="302"/>
      <c r="X22" s="311"/>
      <c r="Y22" s="302"/>
      <c r="Z22" s="311"/>
      <c r="AA22" s="313"/>
      <c r="AB22" s="313"/>
      <c r="AC22" s="295"/>
      <c r="AD22" s="315"/>
      <c r="AE22" s="305"/>
      <c r="AF22" s="296"/>
      <c r="AG22" s="305"/>
      <c r="AH22" s="306"/>
      <c r="AI22" s="304"/>
      <c r="AJ22" s="304"/>
      <c r="AK22" s="323"/>
      <c r="AL22" s="302"/>
    </row>
    <row r="23" spans="1:38">
      <c r="A23" s="140" t="s">
        <v>1449</v>
      </c>
      <c r="B23" s="141">
        <f t="shared" si="15"/>
        <v>167.22157100000001</v>
      </c>
      <c r="C23" s="142">
        <f>SUM((J23/1000000)/E23)</f>
        <v>23.88879585714286</v>
      </c>
      <c r="D23" s="143">
        <f t="shared" si="2"/>
        <v>23.88879585714286</v>
      </c>
      <c r="E23" s="143">
        <v>7</v>
      </c>
      <c r="F23" s="143">
        <v>113.721571</v>
      </c>
      <c r="G23" s="144">
        <f t="shared" si="3"/>
        <v>0.68006519924394193</v>
      </c>
      <c r="H23" s="145">
        <f t="shared" si="4"/>
        <v>0</v>
      </c>
      <c r="I23" s="400">
        <f t="shared" si="10"/>
        <v>0</v>
      </c>
      <c r="J23" s="141">
        <v>167221571</v>
      </c>
      <c r="K23" s="151">
        <v>2012</v>
      </c>
      <c r="L23" s="147" t="s">
        <v>18</v>
      </c>
      <c r="M23" s="301"/>
      <c r="N23" s="301"/>
      <c r="O23" s="301"/>
      <c r="P23" s="304"/>
      <c r="Q23" s="304"/>
      <c r="R23" s="301"/>
      <c r="S23" s="301"/>
      <c r="T23" s="299"/>
      <c r="U23" s="310"/>
      <c r="V23" s="299"/>
      <c r="W23" s="299"/>
      <c r="X23" s="312"/>
      <c r="Y23" s="312"/>
      <c r="Z23" s="312"/>
      <c r="AA23" s="304"/>
      <c r="AB23" s="318"/>
      <c r="AC23" s="294"/>
      <c r="AD23" s="292"/>
      <c r="AE23" s="292"/>
      <c r="AF23" s="295"/>
      <c r="AG23" s="315"/>
      <c r="AH23" s="306"/>
      <c r="AI23" s="304"/>
      <c r="AJ23" s="304"/>
      <c r="AK23" s="323"/>
      <c r="AL23" s="302"/>
    </row>
    <row r="24" spans="1:38">
      <c r="A24" s="155" t="s">
        <v>1438</v>
      </c>
      <c r="B24" s="141">
        <v>252.91</v>
      </c>
      <c r="C24" s="142">
        <f t="shared" ref="C24:C25" si="16">SUM(B24/E24)</f>
        <v>22.991818181818182</v>
      </c>
      <c r="D24" s="143">
        <f t="shared" si="2"/>
        <v>22.991818181818182</v>
      </c>
      <c r="E24" s="143">
        <v>11</v>
      </c>
      <c r="F24" s="143">
        <v>90.56</v>
      </c>
      <c r="G24" s="144">
        <f t="shared" si="3"/>
        <v>0.35807204143766558</v>
      </c>
      <c r="H24" s="145">
        <f t="shared" si="4"/>
        <v>0</v>
      </c>
      <c r="I24" s="400">
        <f t="shared" si="10"/>
        <v>0</v>
      </c>
      <c r="J24" s="141">
        <v>252910000</v>
      </c>
      <c r="K24" s="146">
        <v>2008</v>
      </c>
      <c r="L24" s="147" t="s">
        <v>16</v>
      </c>
      <c r="M24" s="301"/>
      <c r="N24" s="301"/>
      <c r="O24" s="301"/>
      <c r="P24" s="304"/>
      <c r="Q24" s="304"/>
      <c r="R24" s="301"/>
      <c r="S24" s="301"/>
      <c r="T24" s="299"/>
      <c r="U24" s="408"/>
      <c r="V24" s="299"/>
      <c r="W24" s="299"/>
      <c r="X24" s="299"/>
      <c r="Y24" s="299"/>
      <c r="Z24" s="299"/>
      <c r="AA24" s="304"/>
      <c r="AB24" s="304"/>
      <c r="AC24" s="294"/>
      <c r="AD24" s="292"/>
      <c r="AE24" s="292"/>
      <c r="AF24" s="295"/>
      <c r="AG24" s="305"/>
      <c r="AH24" s="306"/>
      <c r="AI24" s="304"/>
      <c r="AJ24" s="304"/>
      <c r="AK24" s="323"/>
      <c r="AL24" s="302"/>
    </row>
    <row r="25" spans="1:38">
      <c r="A25" s="140" t="s">
        <v>1468</v>
      </c>
      <c r="B25" s="141">
        <v>43.89</v>
      </c>
      <c r="C25" s="142">
        <f t="shared" si="16"/>
        <v>16.880769230769232</v>
      </c>
      <c r="D25" s="143">
        <f t="shared" si="2"/>
        <v>16.880769230769232</v>
      </c>
      <c r="E25" s="143">
        <v>2.6</v>
      </c>
      <c r="F25" s="143">
        <v>33.479999999999997</v>
      </c>
      <c r="G25" s="144">
        <f t="shared" si="3"/>
        <v>0.76281613123718384</v>
      </c>
      <c r="H25" s="145">
        <f t="shared" si="4"/>
        <v>0</v>
      </c>
      <c r="I25" s="400">
        <f t="shared" si="10"/>
        <v>0</v>
      </c>
      <c r="J25" s="141">
        <v>43890000</v>
      </c>
      <c r="K25" s="146">
        <v>2008</v>
      </c>
      <c r="L25" s="147" t="s">
        <v>16</v>
      </c>
      <c r="M25" s="301"/>
      <c r="N25" s="301"/>
      <c r="O25" s="301"/>
      <c r="P25" s="304"/>
      <c r="Q25" s="304"/>
      <c r="R25" s="301"/>
      <c r="S25" s="301"/>
      <c r="T25" s="299"/>
      <c r="U25" s="408"/>
      <c r="V25" s="299"/>
      <c r="W25" s="299"/>
      <c r="X25" s="299"/>
      <c r="Y25" s="299"/>
      <c r="Z25" s="299"/>
      <c r="AA25" s="304"/>
      <c r="AB25" s="304"/>
      <c r="AC25" s="294"/>
      <c r="AD25" s="292"/>
      <c r="AE25" s="292"/>
      <c r="AF25" s="295"/>
      <c r="AG25" s="305"/>
      <c r="AH25" s="306"/>
      <c r="AI25" s="304"/>
      <c r="AJ25" s="304"/>
      <c r="AK25" s="323"/>
      <c r="AL25" s="302"/>
    </row>
    <row r="26" spans="1:38">
      <c r="A26" s="148" t="s">
        <v>1454</v>
      </c>
      <c r="B26" s="149">
        <f t="shared" ref="B26:B27" si="17">J26/1000000</f>
        <v>268.1574</v>
      </c>
      <c r="C26" s="150">
        <f>SUM(J26/(E26*1000000))</f>
        <v>14.897633333333333</v>
      </c>
      <c r="D26" s="143">
        <f t="shared" si="2"/>
        <v>14.897633333333333</v>
      </c>
      <c r="E26" s="145">
        <v>18</v>
      </c>
      <c r="F26" s="145">
        <v>150.1574</v>
      </c>
      <c r="G26" s="144">
        <f t="shared" si="3"/>
        <v>0.55995993397907351</v>
      </c>
      <c r="H26" s="145">
        <f t="shared" si="4"/>
        <v>0</v>
      </c>
      <c r="I26" s="400">
        <f t="shared" si="10"/>
        <v>0</v>
      </c>
      <c r="J26" s="149">
        <v>268157400</v>
      </c>
      <c r="K26" s="151">
        <v>2014</v>
      </c>
      <c r="L26" s="147" t="s">
        <v>18</v>
      </c>
      <c r="M26" s="334"/>
      <c r="N26" s="334"/>
      <c r="O26" s="334"/>
      <c r="P26" s="318"/>
      <c r="Q26" s="318"/>
      <c r="R26" s="334"/>
      <c r="S26" s="334"/>
      <c r="T26" s="317"/>
      <c r="U26" s="402"/>
      <c r="V26" s="317"/>
      <c r="W26" s="317"/>
      <c r="X26" s="337"/>
      <c r="Y26" s="337"/>
      <c r="Z26" s="337"/>
      <c r="AA26" s="318"/>
      <c r="AB26" s="318"/>
      <c r="AC26" s="296"/>
      <c r="AD26" s="309"/>
      <c r="AE26" s="309"/>
      <c r="AF26" s="295"/>
      <c r="AG26" s="305"/>
      <c r="AH26" s="306"/>
      <c r="AI26" s="318"/>
      <c r="AJ26" s="304"/>
      <c r="AK26" s="323"/>
      <c r="AL26" s="302"/>
    </row>
    <row r="27" spans="1:38">
      <c r="A27" s="140" t="s">
        <v>1474</v>
      </c>
      <c r="B27" s="141">
        <f t="shared" si="17"/>
        <v>136.83615599999999</v>
      </c>
      <c r="C27" s="142">
        <f>SUM((J27/1000000)/E27)</f>
        <v>13.6836156</v>
      </c>
      <c r="D27" s="143">
        <f t="shared" si="2"/>
        <v>13.6836156</v>
      </c>
      <c r="E27" s="143">
        <v>10</v>
      </c>
      <c r="F27" s="143">
        <v>46.412041000000002</v>
      </c>
      <c r="G27" s="144">
        <f t="shared" si="3"/>
        <v>0.33917966096621427</v>
      </c>
      <c r="H27" s="145">
        <f t="shared" si="4"/>
        <v>0</v>
      </c>
      <c r="I27" s="400">
        <f t="shared" si="10"/>
        <v>0</v>
      </c>
      <c r="J27" s="141">
        <v>136836156</v>
      </c>
      <c r="K27" s="151">
        <v>2012</v>
      </c>
      <c r="L27" s="147" t="s">
        <v>18</v>
      </c>
      <c r="M27" s="301"/>
      <c r="N27" s="301"/>
      <c r="O27" s="301"/>
      <c r="P27" s="304"/>
      <c r="Q27" s="304"/>
      <c r="R27" s="301"/>
      <c r="S27" s="301"/>
      <c r="T27" s="299"/>
      <c r="U27" s="310"/>
      <c r="V27" s="299"/>
      <c r="W27" s="299"/>
      <c r="X27" s="312"/>
      <c r="Y27" s="312"/>
      <c r="Z27" s="312"/>
      <c r="AA27" s="304"/>
      <c r="AB27" s="318"/>
      <c r="AC27" s="294"/>
      <c r="AD27" s="292"/>
      <c r="AE27" s="292"/>
      <c r="AF27" s="295"/>
      <c r="AG27" s="315"/>
      <c r="AH27" s="306"/>
      <c r="AI27" s="304"/>
      <c r="AJ27" s="304"/>
      <c r="AK27" s="323"/>
      <c r="AL27" s="302"/>
    </row>
    <row r="28" spans="1:38">
      <c r="A28" s="140" t="s">
        <v>1712</v>
      </c>
      <c r="B28" s="141">
        <v>467.46</v>
      </c>
      <c r="C28" s="142">
        <f t="shared" ref="C28:C29" si="18">SUM(B28/E28)</f>
        <v>13.356</v>
      </c>
      <c r="D28" s="143">
        <f t="shared" si="2"/>
        <v>13.356</v>
      </c>
      <c r="E28" s="143">
        <v>35</v>
      </c>
      <c r="F28" s="143">
        <v>277.3</v>
      </c>
      <c r="G28" s="144">
        <f t="shared" si="3"/>
        <v>0.59320583579343689</v>
      </c>
      <c r="H28" s="145">
        <f t="shared" si="4"/>
        <v>0</v>
      </c>
      <c r="I28" s="400">
        <f t="shared" si="10"/>
        <v>0</v>
      </c>
      <c r="J28" s="141">
        <v>467460000</v>
      </c>
      <c r="K28" s="146">
        <v>2009</v>
      </c>
      <c r="L28" s="147" t="s">
        <v>16</v>
      </c>
      <c r="M28" s="301"/>
      <c r="N28" s="301"/>
      <c r="O28" s="301"/>
      <c r="P28" s="304"/>
      <c r="Q28" s="304"/>
      <c r="R28" s="301"/>
      <c r="S28" s="301"/>
      <c r="T28" s="299"/>
      <c r="U28" s="408"/>
      <c r="V28" s="299"/>
      <c r="W28" s="299"/>
      <c r="X28" s="299"/>
      <c r="Y28" s="299"/>
      <c r="Z28" s="299"/>
      <c r="AA28" s="304"/>
      <c r="AB28" s="304"/>
      <c r="AC28" s="294"/>
      <c r="AD28" s="292"/>
      <c r="AE28" s="292"/>
      <c r="AF28" s="295"/>
      <c r="AG28" s="305"/>
      <c r="AH28" s="306"/>
      <c r="AI28" s="304"/>
      <c r="AJ28" s="304"/>
      <c r="AK28" s="323"/>
      <c r="AL28" s="302"/>
    </row>
    <row r="29" spans="1:38">
      <c r="A29" s="152" t="s">
        <v>1430</v>
      </c>
      <c r="B29" s="141">
        <f t="shared" ref="B29:B36" si="19">J29/1000000</f>
        <v>6.8412959999999998</v>
      </c>
      <c r="C29" s="142">
        <f t="shared" si="18"/>
        <v>11.40216</v>
      </c>
      <c r="D29" s="143">
        <f t="shared" si="2"/>
        <v>11.40216</v>
      </c>
      <c r="E29" s="409">
        <v>0.6</v>
      </c>
      <c r="F29" s="143">
        <v>6.7412960000000002</v>
      </c>
      <c r="G29" s="144">
        <f t="shared" si="3"/>
        <v>0.98538288651740846</v>
      </c>
      <c r="H29" s="145">
        <f t="shared" si="4"/>
        <v>0</v>
      </c>
      <c r="I29" s="400">
        <f t="shared" si="10"/>
        <v>0</v>
      </c>
      <c r="J29" s="141">
        <v>6841296</v>
      </c>
      <c r="K29" s="146">
        <v>2015</v>
      </c>
      <c r="L29" s="147" t="s">
        <v>18</v>
      </c>
      <c r="M29" s="316"/>
      <c r="N29" s="316"/>
      <c r="O29" s="316"/>
      <c r="P29" s="313"/>
      <c r="Q29" s="313"/>
      <c r="R29" s="316"/>
      <c r="S29" s="316"/>
      <c r="T29" s="302"/>
      <c r="U29" s="341"/>
      <c r="V29" s="311"/>
      <c r="W29" s="302"/>
      <c r="X29" s="311"/>
      <c r="Y29" s="302"/>
      <c r="Z29" s="311"/>
      <c r="AA29" s="313"/>
      <c r="AB29" s="313"/>
      <c r="AC29" s="295"/>
      <c r="AD29" s="315"/>
      <c r="AE29" s="305"/>
      <c r="AF29" s="296"/>
      <c r="AG29" s="305"/>
      <c r="AH29" s="306"/>
      <c r="AI29" s="304"/>
      <c r="AJ29" s="304"/>
      <c r="AK29" s="323"/>
      <c r="AL29" s="302"/>
    </row>
    <row r="30" spans="1:38">
      <c r="A30" s="140" t="s">
        <v>1470</v>
      </c>
      <c r="B30" s="141">
        <f t="shared" si="19"/>
        <v>236.412453</v>
      </c>
      <c r="C30" s="142">
        <f t="shared" ref="C30:C32" si="20">SUM((J30/1000000)/E30)</f>
        <v>11.257735857142857</v>
      </c>
      <c r="D30" s="143">
        <f t="shared" si="2"/>
        <v>11.257735857142857</v>
      </c>
      <c r="E30" s="143">
        <v>21</v>
      </c>
      <c r="F30" s="143">
        <v>132.09295800000001</v>
      </c>
      <c r="G30" s="144">
        <f t="shared" si="3"/>
        <v>0.55873942477979366</v>
      </c>
      <c r="H30" s="145">
        <f t="shared" si="4"/>
        <v>0</v>
      </c>
      <c r="I30" s="400">
        <f t="shared" si="10"/>
        <v>0</v>
      </c>
      <c r="J30" s="141">
        <v>236412453</v>
      </c>
      <c r="K30" s="151">
        <v>2012</v>
      </c>
      <c r="L30" s="147" t="s">
        <v>18</v>
      </c>
      <c r="M30" s="301"/>
      <c r="N30" s="301"/>
      <c r="O30" s="301"/>
      <c r="P30" s="304"/>
      <c r="Q30" s="304"/>
      <c r="R30" s="301"/>
      <c r="S30" s="301"/>
      <c r="T30" s="299"/>
      <c r="U30" s="310"/>
      <c r="V30" s="299"/>
      <c r="W30" s="299"/>
      <c r="X30" s="312"/>
      <c r="Y30" s="312"/>
      <c r="Z30" s="312"/>
      <c r="AA30" s="304"/>
      <c r="AB30" s="318"/>
      <c r="AC30" s="294"/>
      <c r="AD30" s="292"/>
      <c r="AE30" s="292"/>
      <c r="AF30" s="295"/>
      <c r="AG30" s="315"/>
      <c r="AH30" s="306"/>
      <c r="AI30" s="304"/>
      <c r="AJ30" s="304"/>
      <c r="AK30" s="323"/>
      <c r="AL30" s="302"/>
    </row>
    <row r="31" spans="1:38">
      <c r="A31" s="140" t="s">
        <v>928</v>
      </c>
      <c r="B31" s="141">
        <f t="shared" si="19"/>
        <v>549.36831500000005</v>
      </c>
      <c r="C31" s="142">
        <f t="shared" si="20"/>
        <v>10.987366300000001</v>
      </c>
      <c r="D31" s="143">
        <f t="shared" si="2"/>
        <v>10.987366300000001</v>
      </c>
      <c r="E31" s="143">
        <v>50</v>
      </c>
      <c r="F31" s="143">
        <v>218.81548699999999</v>
      </c>
      <c r="G31" s="144">
        <f t="shared" si="3"/>
        <v>0.39830379915521696</v>
      </c>
      <c r="H31" s="145">
        <f t="shared" si="4"/>
        <v>0</v>
      </c>
      <c r="I31" s="400">
        <f t="shared" si="10"/>
        <v>0</v>
      </c>
      <c r="J31" s="141">
        <v>549368315</v>
      </c>
      <c r="K31" s="151">
        <v>2012</v>
      </c>
      <c r="L31" s="147" t="s">
        <v>18</v>
      </c>
      <c r="M31" s="301"/>
      <c r="N31" s="301"/>
      <c r="O31" s="301"/>
      <c r="P31" s="304"/>
      <c r="Q31" s="304"/>
      <c r="R31" s="301"/>
      <c r="S31" s="301"/>
      <c r="T31" s="299"/>
      <c r="U31" s="310"/>
      <c r="V31" s="299"/>
      <c r="W31" s="299"/>
      <c r="X31" s="312"/>
      <c r="Y31" s="312"/>
      <c r="Z31" s="312"/>
      <c r="AA31" s="304"/>
      <c r="AB31" s="318"/>
      <c r="AC31" s="294"/>
      <c r="AD31" s="292"/>
      <c r="AE31" s="292"/>
      <c r="AF31" s="295"/>
      <c r="AG31" s="315"/>
      <c r="AH31" s="306"/>
      <c r="AI31" s="304"/>
      <c r="AJ31" s="304"/>
      <c r="AK31" s="323"/>
      <c r="AL31" s="302"/>
    </row>
    <row r="32" spans="1:38">
      <c r="A32" s="140" t="s">
        <v>1478</v>
      </c>
      <c r="B32" s="141">
        <f t="shared" si="19"/>
        <v>104.907746</v>
      </c>
      <c r="C32" s="142">
        <f t="shared" si="20"/>
        <v>10.4907746</v>
      </c>
      <c r="D32" s="143">
        <f t="shared" si="2"/>
        <v>10.4907746</v>
      </c>
      <c r="E32" s="143">
        <v>10</v>
      </c>
      <c r="F32" s="143">
        <v>86.907746000000003</v>
      </c>
      <c r="G32" s="144">
        <f t="shared" si="3"/>
        <v>0.82842067734445468</v>
      </c>
      <c r="H32" s="145">
        <f t="shared" si="4"/>
        <v>0</v>
      </c>
      <c r="I32" s="400">
        <f t="shared" si="10"/>
        <v>0</v>
      </c>
      <c r="J32" s="141">
        <v>104907746</v>
      </c>
      <c r="K32" s="151">
        <v>2012</v>
      </c>
      <c r="L32" s="147" t="s">
        <v>18</v>
      </c>
      <c r="M32" s="301"/>
      <c r="N32" s="301"/>
      <c r="O32" s="301"/>
      <c r="P32" s="304"/>
      <c r="Q32" s="304"/>
      <c r="R32" s="301"/>
      <c r="S32" s="301"/>
      <c r="T32" s="299"/>
      <c r="U32" s="310"/>
      <c r="V32" s="299"/>
      <c r="W32" s="299"/>
      <c r="X32" s="312"/>
      <c r="Y32" s="312"/>
      <c r="Z32" s="312"/>
      <c r="AA32" s="304"/>
      <c r="AB32" s="318"/>
      <c r="AC32" s="294"/>
      <c r="AD32" s="292"/>
      <c r="AE32" s="292"/>
      <c r="AF32" s="295"/>
      <c r="AG32" s="315"/>
      <c r="AH32" s="306"/>
      <c r="AI32" s="304"/>
      <c r="AJ32" s="304"/>
      <c r="AK32" s="323"/>
      <c r="AL32" s="302"/>
    </row>
    <row r="33" spans="1:38">
      <c r="A33" s="140" t="s">
        <v>1776</v>
      </c>
      <c r="B33" s="141">
        <f t="shared" si="19"/>
        <v>151.831537</v>
      </c>
      <c r="C33" s="142">
        <f>SUM(B33/E33)</f>
        <v>10.122102466666666</v>
      </c>
      <c r="D33" s="143">
        <f t="shared" si="2"/>
        <v>10.122102466666666</v>
      </c>
      <c r="E33" s="143">
        <v>15</v>
      </c>
      <c r="F33" s="143">
        <v>102.00301899999999</v>
      </c>
      <c r="G33" s="144">
        <f t="shared" si="3"/>
        <v>0.67181707447247929</v>
      </c>
      <c r="H33" s="145">
        <f t="shared" si="4"/>
        <v>0</v>
      </c>
      <c r="I33" s="400">
        <f t="shared" si="10"/>
        <v>0</v>
      </c>
      <c r="J33" s="141">
        <v>151831537</v>
      </c>
      <c r="K33" s="146">
        <v>2013</v>
      </c>
      <c r="L33" s="147" t="s">
        <v>18</v>
      </c>
      <c r="M33" s="316"/>
      <c r="N33" s="316"/>
      <c r="O33" s="316"/>
      <c r="P33" s="313"/>
      <c r="Q33" s="313"/>
      <c r="R33" s="316"/>
      <c r="S33" s="316"/>
      <c r="T33" s="302"/>
      <c r="U33" s="351"/>
      <c r="V33" s="302"/>
      <c r="W33" s="302"/>
      <c r="X33" s="328"/>
      <c r="Y33" s="328"/>
      <c r="Z33" s="328"/>
      <c r="AA33" s="313"/>
      <c r="AB33" s="313"/>
      <c r="AC33" s="295"/>
      <c r="AD33" s="315"/>
      <c r="AE33" s="315"/>
      <c r="AF33" s="295"/>
      <c r="AG33" s="315"/>
      <c r="AH33" s="306"/>
      <c r="AI33" s="304"/>
      <c r="AJ33" s="304"/>
      <c r="AK33" s="323"/>
      <c r="AL33" s="302"/>
    </row>
    <row r="34" spans="1:38">
      <c r="A34" s="148" t="s">
        <v>1429</v>
      </c>
      <c r="B34" s="149">
        <f t="shared" si="19"/>
        <v>62.630732000000002</v>
      </c>
      <c r="C34" s="150">
        <f>SUM(J34/(E34*1000000))</f>
        <v>31.315366000000001</v>
      </c>
      <c r="D34" s="143">
        <f t="shared" si="2"/>
        <v>31.315366000000001</v>
      </c>
      <c r="E34" s="145">
        <v>2</v>
      </c>
      <c r="F34" s="145">
        <v>60.755732000000002</v>
      </c>
      <c r="G34" s="144">
        <f t="shared" si="3"/>
        <v>0.97006262037620761</v>
      </c>
      <c r="H34" s="145">
        <f t="shared" si="4"/>
        <v>0</v>
      </c>
      <c r="I34" s="400">
        <f t="shared" si="10"/>
        <v>0</v>
      </c>
      <c r="J34" s="149">
        <v>62630732</v>
      </c>
      <c r="K34" s="151">
        <v>2014</v>
      </c>
      <c r="L34" s="147" t="s">
        <v>18</v>
      </c>
      <c r="M34" s="334"/>
      <c r="N34" s="334"/>
      <c r="O34" s="334"/>
      <c r="P34" s="318"/>
      <c r="Q34" s="318"/>
      <c r="R34" s="334"/>
      <c r="S34" s="334"/>
      <c r="T34" s="317"/>
      <c r="U34" s="402"/>
      <c r="V34" s="317"/>
      <c r="W34" s="317"/>
      <c r="X34" s="337"/>
      <c r="Y34" s="337"/>
      <c r="Z34" s="337"/>
      <c r="AA34" s="318"/>
      <c r="AB34" s="318"/>
      <c r="AC34" s="296"/>
      <c r="AD34" s="309"/>
      <c r="AE34" s="309"/>
      <c r="AF34" s="295"/>
      <c r="AG34" s="305"/>
      <c r="AH34" s="306"/>
      <c r="AI34" s="318"/>
      <c r="AJ34" s="304"/>
      <c r="AK34" s="323"/>
      <c r="AL34" s="302"/>
    </row>
    <row r="35" spans="1:38">
      <c r="A35" s="148" t="s">
        <v>1437</v>
      </c>
      <c r="B35" s="141">
        <f t="shared" si="19"/>
        <v>28.962889000000001</v>
      </c>
      <c r="C35" s="142">
        <f>SUM(B35/E35)</f>
        <v>28.962889000000001</v>
      </c>
      <c r="D35" s="143">
        <f t="shared" si="2"/>
        <v>28.962889000000001</v>
      </c>
      <c r="E35" s="143">
        <v>1</v>
      </c>
      <c r="F35" s="145">
        <v>28.751693</v>
      </c>
      <c r="G35" s="144">
        <f t="shared" si="3"/>
        <v>0.99270804787464395</v>
      </c>
      <c r="H35" s="145">
        <f t="shared" si="4"/>
        <v>0</v>
      </c>
      <c r="I35" s="400">
        <f>AG35/J35</f>
        <v>0</v>
      </c>
      <c r="J35" s="141">
        <v>28962889</v>
      </c>
      <c r="K35" s="151">
        <v>2016</v>
      </c>
      <c r="L35" s="147" t="s">
        <v>18</v>
      </c>
      <c r="M35" s="345"/>
      <c r="N35" s="345"/>
      <c r="O35" s="345"/>
      <c r="P35" s="348"/>
      <c r="Q35" s="348"/>
      <c r="R35" s="345"/>
      <c r="S35" s="345"/>
      <c r="T35" s="311"/>
      <c r="U35" s="354"/>
      <c r="V35" s="311"/>
      <c r="W35" s="311"/>
      <c r="X35" s="305"/>
      <c r="Y35" s="311"/>
      <c r="Z35" s="347"/>
      <c r="AA35" s="348"/>
      <c r="AB35" s="319"/>
      <c r="AC35" s="295"/>
      <c r="AD35" s="305"/>
      <c r="AE35" s="305"/>
      <c r="AF35" s="295"/>
      <c r="AG35" s="315"/>
      <c r="AH35" s="298"/>
      <c r="AI35" s="304"/>
      <c r="AJ35" s="304"/>
      <c r="AK35" s="307"/>
      <c r="AL35" s="304"/>
    </row>
    <row r="36" spans="1:38">
      <c r="A36" s="148" t="s">
        <v>1482</v>
      </c>
      <c r="B36" s="149">
        <f t="shared" si="19"/>
        <v>307.239013</v>
      </c>
      <c r="C36" s="150">
        <f>SUM(J36/(E36*1000000))</f>
        <v>25.603251083333333</v>
      </c>
      <c r="D36" s="143">
        <f t="shared" si="2"/>
        <v>25.603251083333333</v>
      </c>
      <c r="E36" s="145">
        <v>12</v>
      </c>
      <c r="F36" s="145">
        <v>124.87235</v>
      </c>
      <c r="G36" s="144">
        <f t="shared" si="3"/>
        <v>0.40643389906997257</v>
      </c>
      <c r="H36" s="145">
        <f t="shared" si="4"/>
        <v>0</v>
      </c>
      <c r="I36" s="400">
        <f t="shared" ref="I36:I42" si="21">(AG36/J36)</f>
        <v>0</v>
      </c>
      <c r="J36" s="149">
        <v>307239013</v>
      </c>
      <c r="K36" s="151">
        <v>2014</v>
      </c>
      <c r="L36" s="147" t="s">
        <v>18</v>
      </c>
      <c r="M36" s="334"/>
      <c r="N36" s="334"/>
      <c r="O36" s="334"/>
      <c r="P36" s="318"/>
      <c r="Q36" s="318"/>
      <c r="R36" s="334"/>
      <c r="S36" s="334"/>
      <c r="T36" s="317"/>
      <c r="U36" s="402"/>
      <c r="V36" s="317"/>
      <c r="W36" s="317"/>
      <c r="X36" s="337"/>
      <c r="Y36" s="337"/>
      <c r="Z36" s="337"/>
      <c r="AA36" s="318"/>
      <c r="AB36" s="318"/>
      <c r="AC36" s="296"/>
      <c r="AD36" s="309"/>
      <c r="AE36" s="309"/>
      <c r="AF36" s="295"/>
      <c r="AG36" s="305"/>
      <c r="AH36" s="306"/>
      <c r="AI36" s="318"/>
      <c r="AJ36" s="304"/>
      <c r="AK36" s="323"/>
      <c r="AL36" s="302"/>
    </row>
    <row r="37" spans="1:38">
      <c r="A37" s="140" t="s">
        <v>853</v>
      </c>
      <c r="B37" s="141">
        <v>377.91</v>
      </c>
      <c r="C37" s="142">
        <f t="shared" ref="C37:C40" si="22">SUM(B37/E37)</f>
        <v>25.194000000000003</v>
      </c>
      <c r="D37" s="143">
        <f t="shared" si="2"/>
        <v>25.194000000000003</v>
      </c>
      <c r="E37" s="143">
        <v>15</v>
      </c>
      <c r="F37" s="143">
        <v>141.32</v>
      </c>
      <c r="G37" s="144">
        <f t="shared" si="3"/>
        <v>0.37395146992670208</v>
      </c>
      <c r="H37" s="145">
        <f t="shared" si="4"/>
        <v>0</v>
      </c>
      <c r="I37" s="400">
        <f t="shared" si="21"/>
        <v>0</v>
      </c>
      <c r="J37" s="141">
        <v>377910000</v>
      </c>
      <c r="K37" s="146">
        <v>2008</v>
      </c>
      <c r="L37" s="147" t="s">
        <v>16</v>
      </c>
      <c r="M37" s="301"/>
      <c r="N37" s="301"/>
      <c r="O37" s="301"/>
      <c r="P37" s="304"/>
      <c r="Q37" s="304"/>
      <c r="R37" s="301"/>
      <c r="S37" s="301"/>
      <c r="T37" s="299"/>
      <c r="U37" s="408"/>
      <c r="V37" s="299"/>
      <c r="W37" s="299"/>
      <c r="X37" s="299"/>
      <c r="Y37" s="299"/>
      <c r="Z37" s="299"/>
      <c r="AA37" s="304"/>
      <c r="AB37" s="304"/>
      <c r="AC37" s="294"/>
      <c r="AD37" s="292"/>
      <c r="AE37" s="292"/>
      <c r="AF37" s="295"/>
      <c r="AG37" s="305"/>
      <c r="AH37" s="306"/>
      <c r="AI37" s="304"/>
      <c r="AJ37" s="304"/>
      <c r="AK37" s="323"/>
      <c r="AL37" s="302"/>
    </row>
    <row r="38" spans="1:38">
      <c r="A38" s="152" t="s">
        <v>1501</v>
      </c>
      <c r="B38" s="141">
        <f>J38/1000000</f>
        <v>67.217186999999996</v>
      </c>
      <c r="C38" s="142">
        <f t="shared" si="22"/>
        <v>22.405728999999997</v>
      </c>
      <c r="D38" s="143">
        <f t="shared" si="2"/>
        <v>22.405728999999997</v>
      </c>
      <c r="E38" s="145">
        <v>3</v>
      </c>
      <c r="F38" s="143">
        <v>67.217186999999996</v>
      </c>
      <c r="G38" s="144">
        <f t="shared" si="3"/>
        <v>1</v>
      </c>
      <c r="H38" s="145">
        <f t="shared" si="4"/>
        <v>0</v>
      </c>
      <c r="I38" s="400">
        <f t="shared" si="21"/>
        <v>0</v>
      </c>
      <c r="J38" s="141">
        <v>67217187</v>
      </c>
      <c r="K38" s="146">
        <v>2015</v>
      </c>
      <c r="L38" s="147" t="s">
        <v>18</v>
      </c>
      <c r="M38" s="316"/>
      <c r="N38" s="316"/>
      <c r="O38" s="316"/>
      <c r="P38" s="313"/>
      <c r="Q38" s="313"/>
      <c r="R38" s="316"/>
      <c r="S38" s="316"/>
      <c r="T38" s="302"/>
      <c r="U38" s="341"/>
      <c r="V38" s="311"/>
      <c r="W38" s="302"/>
      <c r="X38" s="311"/>
      <c r="Y38" s="302"/>
      <c r="Z38" s="311"/>
      <c r="AA38" s="313"/>
      <c r="AB38" s="313"/>
      <c r="AC38" s="295"/>
      <c r="AD38" s="315"/>
      <c r="AE38" s="305"/>
      <c r="AF38" s="296"/>
      <c r="AG38" s="305"/>
      <c r="AH38" s="306"/>
      <c r="AI38" s="304"/>
      <c r="AJ38" s="304"/>
      <c r="AK38" s="323"/>
      <c r="AL38" s="302"/>
    </row>
    <row r="39" spans="1:38">
      <c r="A39" s="159" t="s">
        <v>1480</v>
      </c>
      <c r="B39" s="141">
        <f>J39/100000</f>
        <v>246.40027000000001</v>
      </c>
      <c r="C39" s="142">
        <f t="shared" si="22"/>
        <v>18.953866923076923</v>
      </c>
      <c r="D39" s="143">
        <f t="shared" si="2"/>
        <v>18.953866923076923</v>
      </c>
      <c r="E39" s="410">
        <v>13</v>
      </c>
      <c r="F39" s="143">
        <v>8.0418280000000006</v>
      </c>
      <c r="G39" s="144">
        <f t="shared" si="3"/>
        <v>3.2637253197815089E-2</v>
      </c>
      <c r="H39" s="145">
        <f t="shared" si="4"/>
        <v>0</v>
      </c>
      <c r="I39" s="160">
        <f t="shared" si="21"/>
        <v>0</v>
      </c>
      <c r="J39" s="149">
        <v>24640027</v>
      </c>
      <c r="K39" s="411">
        <v>2017</v>
      </c>
      <c r="L39" s="147" t="s">
        <v>18</v>
      </c>
      <c r="M39" s="345"/>
      <c r="N39" s="345"/>
      <c r="O39" s="345"/>
      <c r="P39" s="319"/>
      <c r="Q39" s="319"/>
      <c r="R39" s="345"/>
      <c r="S39" s="345"/>
      <c r="T39" s="299"/>
      <c r="U39" s="406"/>
      <c r="V39" s="299"/>
      <c r="W39" s="305"/>
      <c r="X39" s="309"/>
      <c r="Y39" s="317"/>
      <c r="Z39" s="309"/>
      <c r="AA39" s="319"/>
      <c r="AB39" s="319"/>
      <c r="AC39" s="295"/>
      <c r="AD39" s="305"/>
      <c r="AE39" s="305"/>
      <c r="AF39" s="295"/>
      <c r="AG39" s="315"/>
      <c r="AH39" s="302"/>
      <c r="AI39" s="304"/>
      <c r="AJ39" s="304"/>
      <c r="AK39" s="313"/>
      <c r="AL39" s="304"/>
    </row>
    <row r="40" spans="1:38">
      <c r="A40" s="140" t="s">
        <v>1444</v>
      </c>
      <c r="B40" s="141">
        <f t="shared" ref="B40:B41" si="23">J40/1000000</f>
        <v>99.067205999999999</v>
      </c>
      <c r="C40" s="142">
        <f t="shared" si="22"/>
        <v>18.012219272727272</v>
      </c>
      <c r="D40" s="143">
        <f t="shared" si="2"/>
        <v>18.012219272727272</v>
      </c>
      <c r="E40" s="143">
        <v>5.5</v>
      </c>
      <c r="F40" s="143">
        <v>44.467207000000002</v>
      </c>
      <c r="G40" s="144">
        <f t="shared" si="3"/>
        <v>0.44885899981876953</v>
      </c>
      <c r="H40" s="145">
        <f t="shared" si="4"/>
        <v>0</v>
      </c>
      <c r="I40" s="400">
        <f t="shared" si="21"/>
        <v>0</v>
      </c>
      <c r="J40" s="141">
        <v>99067206</v>
      </c>
      <c r="K40" s="146">
        <v>2013</v>
      </c>
      <c r="L40" s="147" t="s">
        <v>18</v>
      </c>
      <c r="M40" s="316"/>
      <c r="N40" s="316"/>
      <c r="O40" s="316"/>
      <c r="P40" s="313"/>
      <c r="Q40" s="313"/>
      <c r="R40" s="316"/>
      <c r="S40" s="316"/>
      <c r="T40" s="302"/>
      <c r="U40" s="351"/>
      <c r="V40" s="302"/>
      <c r="W40" s="302"/>
      <c r="X40" s="328"/>
      <c r="Y40" s="328"/>
      <c r="Z40" s="328"/>
      <c r="AA40" s="313"/>
      <c r="AB40" s="313"/>
      <c r="AC40" s="295"/>
      <c r="AD40" s="315"/>
      <c r="AE40" s="315"/>
      <c r="AF40" s="295"/>
      <c r="AG40" s="315"/>
      <c r="AH40" s="306"/>
      <c r="AI40" s="304"/>
      <c r="AJ40" s="304"/>
      <c r="AK40" s="323"/>
      <c r="AL40" s="302"/>
    </row>
    <row r="41" spans="1:38">
      <c r="A41" s="159" t="s">
        <v>147</v>
      </c>
      <c r="B41" s="141">
        <f t="shared" si="23"/>
        <v>743.70611499999995</v>
      </c>
      <c r="C41" s="150">
        <f>SUM(J41/(E41*1000000))</f>
        <v>14.302040673076924</v>
      </c>
      <c r="D41" s="143">
        <f t="shared" si="2"/>
        <v>14.302040673076924</v>
      </c>
      <c r="E41" s="143">
        <v>52</v>
      </c>
      <c r="F41" s="143">
        <v>193.67382499999999</v>
      </c>
      <c r="G41" s="144">
        <f t="shared" si="3"/>
        <v>0.26041714743733146</v>
      </c>
      <c r="H41" s="145">
        <f t="shared" si="4"/>
        <v>0</v>
      </c>
      <c r="I41" s="160">
        <f t="shared" si="21"/>
        <v>0</v>
      </c>
      <c r="J41" s="149">
        <v>743706115</v>
      </c>
      <c r="K41" s="146">
        <v>2018</v>
      </c>
      <c r="L41" s="147" t="s">
        <v>18</v>
      </c>
      <c r="M41" s="345"/>
      <c r="N41" s="345"/>
      <c r="O41" s="345"/>
      <c r="P41" s="319"/>
      <c r="Q41" s="319"/>
      <c r="R41" s="345"/>
      <c r="S41" s="345"/>
      <c r="T41" s="299"/>
      <c r="U41" s="406"/>
      <c r="V41" s="299"/>
      <c r="W41" s="305"/>
      <c r="X41" s="309"/>
      <c r="Y41" s="317"/>
      <c r="Z41" s="309"/>
      <c r="AA41" s="319"/>
      <c r="AB41" s="319"/>
      <c r="AC41" s="295"/>
      <c r="AD41" s="305"/>
      <c r="AE41" s="305"/>
      <c r="AF41" s="295"/>
      <c r="AG41" s="305"/>
      <c r="AH41" s="362"/>
      <c r="AI41" s="304"/>
      <c r="AJ41" s="304"/>
      <c r="AK41" s="313"/>
      <c r="AL41" s="304"/>
    </row>
    <row r="42" spans="1:38">
      <c r="A42" s="140" t="s">
        <v>1498</v>
      </c>
      <c r="B42" s="141">
        <v>23.31</v>
      </c>
      <c r="C42" s="142">
        <f t="shared" ref="C42:C43" si="24">SUM(B42/E42)</f>
        <v>13.711764705882352</v>
      </c>
      <c r="D42" s="143">
        <f t="shared" si="2"/>
        <v>13.711764705882352</v>
      </c>
      <c r="E42" s="143">
        <v>1.7</v>
      </c>
      <c r="F42" s="143">
        <v>12.59</v>
      </c>
      <c r="G42" s="144">
        <f t="shared" si="3"/>
        <v>0.54011154011154017</v>
      </c>
      <c r="H42" s="145">
        <f t="shared" si="4"/>
        <v>0</v>
      </c>
      <c r="I42" s="400">
        <f t="shared" si="21"/>
        <v>0</v>
      </c>
      <c r="J42" s="141">
        <v>23310000</v>
      </c>
      <c r="K42" s="146">
        <v>2008</v>
      </c>
      <c r="L42" s="147" t="s">
        <v>16</v>
      </c>
      <c r="M42" s="301"/>
      <c r="N42" s="301"/>
      <c r="O42" s="301"/>
      <c r="P42" s="304"/>
      <c r="Q42" s="304"/>
      <c r="R42" s="301"/>
      <c r="S42" s="301"/>
      <c r="T42" s="299"/>
      <c r="U42" s="408"/>
      <c r="V42" s="299"/>
      <c r="W42" s="299"/>
      <c r="X42" s="299"/>
      <c r="Y42" s="299"/>
      <c r="Z42" s="299"/>
      <c r="AA42" s="304"/>
      <c r="AB42" s="304"/>
      <c r="AC42" s="294"/>
      <c r="AD42" s="292"/>
      <c r="AE42" s="292"/>
      <c r="AF42" s="295"/>
      <c r="AG42" s="305"/>
      <c r="AH42" s="306"/>
      <c r="AI42" s="304"/>
      <c r="AJ42" s="304"/>
      <c r="AK42" s="323"/>
      <c r="AL42" s="302"/>
    </row>
    <row r="43" spans="1:38">
      <c r="A43" s="140" t="s">
        <v>1448</v>
      </c>
      <c r="B43" s="412">
        <v>149</v>
      </c>
      <c r="C43" s="142">
        <f t="shared" si="24"/>
        <v>12.416666666666666</v>
      </c>
      <c r="D43" s="143">
        <f t="shared" si="2"/>
        <v>12.416666666666666</v>
      </c>
      <c r="E43" s="410">
        <v>12</v>
      </c>
      <c r="F43" s="143">
        <v>7.1870950000000002</v>
      </c>
      <c r="G43" s="144">
        <f t="shared" si="3"/>
        <v>4.8235536912751682E-2</v>
      </c>
      <c r="H43" s="145">
        <f t="shared" si="4"/>
        <v>0</v>
      </c>
      <c r="I43" s="400">
        <f>AG43/J43</f>
        <v>0</v>
      </c>
      <c r="J43" s="412">
        <v>148768835</v>
      </c>
      <c r="K43" s="146">
        <v>2016</v>
      </c>
      <c r="L43" s="147" t="s">
        <v>18</v>
      </c>
      <c r="M43" s="316"/>
      <c r="N43" s="316"/>
      <c r="O43" s="316"/>
      <c r="P43" s="313"/>
      <c r="Q43" s="313"/>
      <c r="R43" s="316"/>
      <c r="S43" s="316"/>
      <c r="T43" s="302"/>
      <c r="U43" s="354"/>
      <c r="V43" s="302"/>
      <c r="W43" s="302"/>
      <c r="X43" s="305"/>
      <c r="Y43" s="311"/>
      <c r="Z43" s="347"/>
      <c r="AA43" s="313"/>
      <c r="AB43" s="313"/>
      <c r="AC43" s="295"/>
      <c r="AD43" s="315"/>
      <c r="AE43" s="315"/>
      <c r="AF43" s="295"/>
      <c r="AG43" s="315"/>
      <c r="AH43" s="350"/>
      <c r="AI43" s="304"/>
      <c r="AJ43" s="304"/>
      <c r="AK43" s="307"/>
      <c r="AL43" s="304"/>
    </row>
    <row r="44" spans="1:38">
      <c r="A44" s="156" t="s">
        <v>1428</v>
      </c>
      <c r="B44" s="157">
        <f t="shared" ref="B44:B52" si="25">J44/1000000</f>
        <v>246.90859599999999</v>
      </c>
      <c r="C44" s="150">
        <f t="shared" ref="C44:C50" si="26">SUM(J44/(E44*1000000))</f>
        <v>12.3454298</v>
      </c>
      <c r="D44" s="143">
        <f t="shared" si="2"/>
        <v>12.3454298</v>
      </c>
      <c r="E44" s="145">
        <v>20</v>
      </c>
      <c r="F44" s="145">
        <v>111.035005</v>
      </c>
      <c r="G44" s="144">
        <f t="shared" si="3"/>
        <v>0.44970084800125792</v>
      </c>
      <c r="H44" s="145">
        <f t="shared" si="4"/>
        <v>0</v>
      </c>
      <c r="I44" s="160">
        <f>(AG44/J44)</f>
        <v>0</v>
      </c>
      <c r="J44" s="149">
        <v>246908596</v>
      </c>
      <c r="K44" s="158">
        <v>2019</v>
      </c>
      <c r="L44" s="147" t="s">
        <v>18</v>
      </c>
      <c r="M44" s="345"/>
      <c r="N44" s="345"/>
      <c r="O44" s="345"/>
      <c r="P44" s="319"/>
      <c r="Q44" s="319"/>
      <c r="R44" s="345"/>
      <c r="S44" s="345"/>
      <c r="T44" s="345"/>
      <c r="U44" s="404"/>
      <c r="V44" s="345"/>
      <c r="W44" s="345"/>
      <c r="X44" s="345"/>
      <c r="Y44" s="345"/>
      <c r="Z44" s="345"/>
      <c r="AA44" s="377"/>
      <c r="AB44" s="377"/>
      <c r="AC44" s="296"/>
      <c r="AD44" s="305"/>
      <c r="AE44" s="305"/>
      <c r="AF44" s="296"/>
      <c r="AG44" s="305"/>
      <c r="AH44" s="376"/>
      <c r="AI44" s="378"/>
      <c r="AJ44" s="378"/>
      <c r="AK44" s="381"/>
      <c r="AL44" s="304"/>
    </row>
    <row r="45" spans="1:38">
      <c r="A45" s="154" t="s">
        <v>1439</v>
      </c>
      <c r="B45" s="141">
        <f t="shared" si="25"/>
        <v>83.482352000000006</v>
      </c>
      <c r="C45" s="150">
        <f t="shared" si="26"/>
        <v>11.926050285714286</v>
      </c>
      <c r="D45" s="143">
        <f t="shared" si="2"/>
        <v>11.926050285714286</v>
      </c>
      <c r="E45" s="143">
        <v>7</v>
      </c>
      <c r="F45" s="143">
        <v>83.482352000000006</v>
      </c>
      <c r="G45" s="144">
        <f t="shared" si="3"/>
        <v>1</v>
      </c>
      <c r="H45" s="145">
        <f t="shared" si="4"/>
        <v>0</v>
      </c>
      <c r="I45" s="151">
        <v>0</v>
      </c>
      <c r="J45" s="149">
        <v>83482352</v>
      </c>
      <c r="K45" s="146">
        <v>2018</v>
      </c>
      <c r="L45" s="147" t="s">
        <v>18</v>
      </c>
      <c r="M45" s="345"/>
      <c r="N45" s="345"/>
      <c r="O45" s="345"/>
      <c r="P45" s="319"/>
      <c r="Q45" s="319"/>
      <c r="R45" s="345"/>
      <c r="S45" s="345"/>
      <c r="T45" s="299"/>
      <c r="U45" s="406"/>
      <c r="V45" s="299"/>
      <c r="W45" s="305"/>
      <c r="X45" s="309"/>
      <c r="Y45" s="317"/>
      <c r="Z45" s="309"/>
      <c r="AA45" s="319"/>
      <c r="AB45" s="319"/>
      <c r="AC45" s="295"/>
      <c r="AD45" s="305"/>
      <c r="AE45" s="305"/>
      <c r="AF45" s="295"/>
      <c r="AG45" s="315"/>
      <c r="AH45" s="362"/>
      <c r="AI45" s="304"/>
      <c r="AJ45" s="304"/>
      <c r="AK45" s="313"/>
      <c r="AL45" s="304"/>
    </row>
    <row r="46" spans="1:38">
      <c r="A46" s="159" t="s">
        <v>1412</v>
      </c>
      <c r="B46" s="141">
        <f t="shared" si="25"/>
        <v>41.698818000000003</v>
      </c>
      <c r="C46" s="150">
        <f t="shared" si="26"/>
        <v>11.913948</v>
      </c>
      <c r="D46" s="143">
        <f t="shared" si="2"/>
        <v>11.913948</v>
      </c>
      <c r="E46" s="143">
        <v>3.5</v>
      </c>
      <c r="F46" s="143">
        <v>18.095700999999998</v>
      </c>
      <c r="G46" s="144">
        <f t="shared" si="3"/>
        <v>0.43396196506097601</v>
      </c>
      <c r="H46" s="145">
        <f t="shared" si="4"/>
        <v>0</v>
      </c>
      <c r="I46" s="160">
        <f t="shared" ref="I46:I50" si="27">(AG46/J46)</f>
        <v>0</v>
      </c>
      <c r="J46" s="149">
        <v>41698818</v>
      </c>
      <c r="K46" s="146">
        <v>2018</v>
      </c>
      <c r="L46" s="147" t="s">
        <v>18</v>
      </c>
      <c r="M46" s="345"/>
      <c r="N46" s="345"/>
      <c r="O46" s="345"/>
      <c r="P46" s="319"/>
      <c r="Q46" s="319"/>
      <c r="R46" s="345"/>
      <c r="S46" s="345"/>
      <c r="T46" s="299"/>
      <c r="U46" s="406"/>
      <c r="V46" s="299"/>
      <c r="W46" s="305"/>
      <c r="X46" s="309"/>
      <c r="Y46" s="317"/>
      <c r="Z46" s="309"/>
      <c r="AA46" s="319"/>
      <c r="AB46" s="319"/>
      <c r="AC46" s="295"/>
      <c r="AD46" s="305"/>
      <c r="AE46" s="305"/>
      <c r="AF46" s="295"/>
      <c r="AG46" s="315"/>
      <c r="AH46" s="362"/>
      <c r="AI46" s="304"/>
      <c r="AJ46" s="304"/>
      <c r="AK46" s="313"/>
      <c r="AL46" s="304"/>
    </row>
    <row r="47" spans="1:38">
      <c r="A47" s="148" t="s">
        <v>1409</v>
      </c>
      <c r="B47" s="149">
        <f t="shared" si="25"/>
        <v>44.495280999999999</v>
      </c>
      <c r="C47" s="150">
        <f t="shared" si="26"/>
        <v>11.12382025</v>
      </c>
      <c r="D47" s="143">
        <f t="shared" si="2"/>
        <v>11.12382025</v>
      </c>
      <c r="E47" s="145">
        <v>4</v>
      </c>
      <c r="F47" s="145">
        <v>25.352281000000001</v>
      </c>
      <c r="G47" s="144">
        <f t="shared" si="3"/>
        <v>0.56977460149088621</v>
      </c>
      <c r="H47" s="145">
        <f t="shared" si="4"/>
        <v>0</v>
      </c>
      <c r="I47" s="400">
        <f t="shared" si="27"/>
        <v>0</v>
      </c>
      <c r="J47" s="149">
        <v>44495281</v>
      </c>
      <c r="K47" s="151">
        <v>2014</v>
      </c>
      <c r="L47" s="147" t="s">
        <v>18</v>
      </c>
      <c r="M47" s="334"/>
      <c r="N47" s="334"/>
      <c r="O47" s="334"/>
      <c r="P47" s="318"/>
      <c r="Q47" s="318"/>
      <c r="R47" s="334"/>
      <c r="S47" s="334"/>
      <c r="T47" s="317"/>
      <c r="U47" s="402"/>
      <c r="V47" s="317"/>
      <c r="W47" s="317"/>
      <c r="X47" s="337"/>
      <c r="Y47" s="337"/>
      <c r="Z47" s="337"/>
      <c r="AA47" s="318"/>
      <c r="AB47" s="318"/>
      <c r="AC47" s="296"/>
      <c r="AD47" s="309"/>
      <c r="AE47" s="309"/>
      <c r="AF47" s="295"/>
      <c r="AG47" s="305"/>
      <c r="AH47" s="306"/>
      <c r="AI47" s="304"/>
      <c r="AJ47" s="318"/>
      <c r="AK47" s="323"/>
      <c r="AL47" s="302"/>
    </row>
    <row r="48" spans="1:38">
      <c r="A48" s="413" t="s">
        <v>1419</v>
      </c>
      <c r="B48" s="157">
        <f t="shared" si="25"/>
        <v>185.92271500000001</v>
      </c>
      <c r="C48" s="150">
        <f t="shared" si="26"/>
        <v>10.936630294117647</v>
      </c>
      <c r="D48" s="143">
        <f t="shared" si="2"/>
        <v>10.936630294117647</v>
      </c>
      <c r="E48" s="145">
        <v>17</v>
      </c>
      <c r="F48" s="145">
        <v>96.722714999999994</v>
      </c>
      <c r="G48" s="144">
        <f t="shared" si="3"/>
        <v>0.5202307582481247</v>
      </c>
      <c r="H48" s="145">
        <f t="shared" si="4"/>
        <v>0</v>
      </c>
      <c r="I48" s="160">
        <f t="shared" si="27"/>
        <v>0</v>
      </c>
      <c r="J48" s="149">
        <v>185922715</v>
      </c>
      <c r="K48" s="158">
        <v>2019</v>
      </c>
      <c r="L48" s="147" t="s">
        <v>18</v>
      </c>
      <c r="M48" s="345"/>
      <c r="N48" s="345"/>
      <c r="O48" s="345"/>
      <c r="P48" s="319"/>
      <c r="Q48" s="319"/>
      <c r="R48" s="345"/>
      <c r="S48" s="345"/>
      <c r="T48" s="345"/>
      <c r="U48" s="404"/>
      <c r="V48" s="345"/>
      <c r="W48" s="345"/>
      <c r="X48" s="345"/>
      <c r="Y48" s="345"/>
      <c r="Z48" s="345"/>
      <c r="AA48" s="377"/>
      <c r="AB48" s="377"/>
      <c r="AC48" s="296"/>
      <c r="AD48" s="382"/>
      <c r="AE48" s="305"/>
      <c r="AF48" s="296"/>
      <c r="AG48" s="382"/>
      <c r="AH48" s="376"/>
      <c r="AI48" s="378"/>
      <c r="AJ48" s="378"/>
      <c r="AK48" s="379"/>
      <c r="AL48" s="304"/>
    </row>
    <row r="49" spans="1:38">
      <c r="A49" s="159" t="s">
        <v>1752</v>
      </c>
      <c r="B49" s="141">
        <f t="shared" si="25"/>
        <v>390.11086699999998</v>
      </c>
      <c r="C49" s="150">
        <f t="shared" si="26"/>
        <v>10.836412972222222</v>
      </c>
      <c r="D49" s="143">
        <f t="shared" si="2"/>
        <v>10.836412972222222</v>
      </c>
      <c r="E49" s="143">
        <v>36</v>
      </c>
      <c r="F49" s="143">
        <v>202.11086700000001</v>
      </c>
      <c r="G49" s="144">
        <f t="shared" si="3"/>
        <v>0.51808571382350144</v>
      </c>
      <c r="H49" s="145">
        <f t="shared" si="4"/>
        <v>0</v>
      </c>
      <c r="I49" s="160">
        <f t="shared" si="27"/>
        <v>0</v>
      </c>
      <c r="J49" s="149">
        <v>390110867</v>
      </c>
      <c r="K49" s="146">
        <v>2018</v>
      </c>
      <c r="L49" s="147" t="s">
        <v>18</v>
      </c>
      <c r="M49" s="345"/>
      <c r="N49" s="345"/>
      <c r="O49" s="345"/>
      <c r="P49" s="319"/>
      <c r="Q49" s="319"/>
      <c r="R49" s="345"/>
      <c r="S49" s="345"/>
      <c r="T49" s="299"/>
      <c r="U49" s="406"/>
      <c r="V49" s="299"/>
      <c r="W49" s="305"/>
      <c r="X49" s="309"/>
      <c r="Y49" s="317"/>
      <c r="Z49" s="309"/>
      <c r="AA49" s="319"/>
      <c r="AB49" s="304"/>
      <c r="AC49" s="295"/>
      <c r="AD49" s="305"/>
      <c r="AE49" s="305"/>
      <c r="AF49" s="295"/>
      <c r="AG49" s="305"/>
      <c r="AH49" s="362"/>
      <c r="AI49" s="304"/>
      <c r="AJ49" s="304"/>
      <c r="AK49" s="313"/>
      <c r="AL49" s="304"/>
    </row>
    <row r="50" spans="1:38">
      <c r="A50" s="413" t="s">
        <v>1462</v>
      </c>
      <c r="B50" s="157">
        <f t="shared" si="25"/>
        <v>117.305012</v>
      </c>
      <c r="C50" s="150">
        <f t="shared" si="26"/>
        <v>10.664092</v>
      </c>
      <c r="D50" s="143">
        <f t="shared" si="2"/>
        <v>10.664092</v>
      </c>
      <c r="E50" s="145">
        <v>11</v>
      </c>
      <c r="F50" s="145">
        <v>18.274213</v>
      </c>
      <c r="G50" s="144">
        <f t="shared" si="3"/>
        <v>0.15578373582196128</v>
      </c>
      <c r="H50" s="145">
        <f t="shared" si="4"/>
        <v>0</v>
      </c>
      <c r="I50" s="160">
        <f t="shared" si="27"/>
        <v>0</v>
      </c>
      <c r="J50" s="149">
        <v>117305012</v>
      </c>
      <c r="K50" s="158">
        <v>2019</v>
      </c>
      <c r="L50" s="147" t="s">
        <v>18</v>
      </c>
      <c r="M50" s="345"/>
      <c r="N50" s="345"/>
      <c r="O50" s="345"/>
      <c r="P50" s="319"/>
      <c r="Q50" s="319"/>
      <c r="R50" s="345"/>
      <c r="S50" s="345"/>
      <c r="T50" s="316"/>
      <c r="U50" s="404"/>
      <c r="V50" s="345"/>
      <c r="W50" s="345"/>
      <c r="X50" s="345"/>
      <c r="Y50" s="345"/>
      <c r="Z50" s="345"/>
      <c r="AA50" s="377"/>
      <c r="AB50" s="377"/>
      <c r="AC50" s="296"/>
      <c r="AD50" s="382"/>
      <c r="AE50" s="305"/>
      <c r="AF50" s="296"/>
      <c r="AG50" s="382"/>
      <c r="AH50" s="376"/>
      <c r="AI50" s="378"/>
      <c r="AJ50" s="378"/>
      <c r="AK50" s="377"/>
      <c r="AL50" s="304"/>
    </row>
    <row r="51" spans="1:38">
      <c r="A51" s="148" t="s">
        <v>1450</v>
      </c>
      <c r="B51" s="141">
        <f t="shared" si="25"/>
        <v>207.84507500000001</v>
      </c>
      <c r="C51" s="142">
        <f t="shared" ref="C51:C55" si="28">SUM(B51/E51)</f>
        <v>10.39225375</v>
      </c>
      <c r="D51" s="143">
        <f t="shared" si="2"/>
        <v>10.39225375</v>
      </c>
      <c r="E51" s="143">
        <v>20</v>
      </c>
      <c r="F51" s="145">
        <v>56.245075</v>
      </c>
      <c r="G51" s="144">
        <f t="shared" si="3"/>
        <v>0.27061057376509884</v>
      </c>
      <c r="H51" s="145">
        <f t="shared" si="4"/>
        <v>0</v>
      </c>
      <c r="I51" s="400">
        <f>AG51/J51</f>
        <v>0</v>
      </c>
      <c r="J51" s="141">
        <v>207845075</v>
      </c>
      <c r="K51" s="151">
        <v>2016</v>
      </c>
      <c r="L51" s="147" t="s">
        <v>18</v>
      </c>
      <c r="M51" s="345"/>
      <c r="N51" s="345"/>
      <c r="O51" s="345"/>
      <c r="P51" s="348"/>
      <c r="Q51" s="348"/>
      <c r="R51" s="345"/>
      <c r="S51" s="345"/>
      <c r="T51" s="311"/>
      <c r="U51" s="354"/>
      <c r="V51" s="311"/>
      <c r="W51" s="311"/>
      <c r="X51" s="305"/>
      <c r="Y51" s="311"/>
      <c r="Z51" s="347"/>
      <c r="AA51" s="348"/>
      <c r="AB51" s="319"/>
      <c r="AC51" s="295"/>
      <c r="AD51" s="305"/>
      <c r="AE51" s="305"/>
      <c r="AF51" s="295"/>
      <c r="AG51" s="315"/>
      <c r="AH51" s="298"/>
      <c r="AI51" s="304"/>
      <c r="AJ51" s="304"/>
      <c r="AK51" s="307"/>
      <c r="AL51" s="304"/>
    </row>
    <row r="52" spans="1:38">
      <c r="A52" s="140" t="s">
        <v>1416</v>
      </c>
      <c r="B52" s="141">
        <f t="shared" si="25"/>
        <v>30.450755999999998</v>
      </c>
      <c r="C52" s="142">
        <f t="shared" si="28"/>
        <v>10.150252</v>
      </c>
      <c r="D52" s="143">
        <f t="shared" si="2"/>
        <v>10.150252</v>
      </c>
      <c r="E52" s="143">
        <v>3</v>
      </c>
      <c r="F52" s="143">
        <v>24.477703999999999</v>
      </c>
      <c r="G52" s="144">
        <f t="shared" si="3"/>
        <v>0.80384552685654176</v>
      </c>
      <c r="H52" s="145">
        <f t="shared" si="4"/>
        <v>0</v>
      </c>
      <c r="I52" s="400">
        <f t="shared" ref="I52:I64" si="29">(AG52/J52)</f>
        <v>0</v>
      </c>
      <c r="J52" s="141">
        <v>30450756</v>
      </c>
      <c r="K52" s="146">
        <v>2013</v>
      </c>
      <c r="L52" s="147" t="s">
        <v>18</v>
      </c>
      <c r="M52" s="316"/>
      <c r="N52" s="316"/>
      <c r="O52" s="316"/>
      <c r="P52" s="313"/>
      <c r="Q52" s="313"/>
      <c r="R52" s="316"/>
      <c r="S52" s="316"/>
      <c r="T52" s="302"/>
      <c r="U52" s="351"/>
      <c r="V52" s="302"/>
      <c r="W52" s="302"/>
      <c r="X52" s="328"/>
      <c r="Y52" s="328"/>
      <c r="Z52" s="328"/>
      <c r="AA52" s="313"/>
      <c r="AB52" s="313"/>
      <c r="AC52" s="295"/>
      <c r="AD52" s="315"/>
      <c r="AE52" s="315"/>
      <c r="AF52" s="295"/>
      <c r="AG52" s="315"/>
      <c r="AH52" s="306"/>
      <c r="AI52" s="304"/>
      <c r="AJ52" s="304"/>
      <c r="AK52" s="323"/>
      <c r="AL52" s="302"/>
    </row>
    <row r="53" spans="1:38">
      <c r="A53" s="140" t="s">
        <v>1270</v>
      </c>
      <c r="B53" s="141">
        <v>392.62</v>
      </c>
      <c r="C53" s="142">
        <f t="shared" si="28"/>
        <v>10.611351351351351</v>
      </c>
      <c r="D53" s="143">
        <f t="shared" si="2"/>
        <v>10.611351351351351</v>
      </c>
      <c r="E53" s="143">
        <v>37</v>
      </c>
      <c r="F53" s="143">
        <v>192.77</v>
      </c>
      <c r="G53" s="144">
        <f t="shared" si="3"/>
        <v>0.49098364831134433</v>
      </c>
      <c r="H53" s="145">
        <f t="shared" si="4"/>
        <v>0</v>
      </c>
      <c r="I53" s="400">
        <f t="shared" si="29"/>
        <v>0</v>
      </c>
      <c r="J53" s="141">
        <v>392620000</v>
      </c>
      <c r="K53" s="146">
        <v>2008</v>
      </c>
      <c r="L53" s="147" t="s">
        <v>16</v>
      </c>
      <c r="M53" s="301"/>
      <c r="N53" s="301"/>
      <c r="O53" s="301"/>
      <c r="P53" s="304"/>
      <c r="Q53" s="304"/>
      <c r="R53" s="301"/>
      <c r="S53" s="301"/>
      <c r="T53" s="299"/>
      <c r="U53" s="408"/>
      <c r="V53" s="299"/>
      <c r="W53" s="299"/>
      <c r="X53" s="299"/>
      <c r="Y53" s="299"/>
      <c r="Z53" s="299"/>
      <c r="AA53" s="304"/>
      <c r="AB53" s="304"/>
      <c r="AC53" s="294"/>
      <c r="AD53" s="292"/>
      <c r="AE53" s="292"/>
      <c r="AF53" s="295"/>
      <c r="AG53" s="305"/>
      <c r="AH53" s="306"/>
      <c r="AI53" s="304"/>
      <c r="AJ53" s="304"/>
      <c r="AK53" s="323"/>
      <c r="AL53" s="302"/>
    </row>
    <row r="54" spans="1:38">
      <c r="A54" s="140" t="s">
        <v>1457</v>
      </c>
      <c r="B54" s="141">
        <v>193.36</v>
      </c>
      <c r="C54" s="142">
        <f t="shared" si="28"/>
        <v>12890.666666666668</v>
      </c>
      <c r="D54" s="143">
        <f t="shared" si="2"/>
        <v>12890.666666666668</v>
      </c>
      <c r="E54" s="414">
        <v>1.4999999999999999E-2</v>
      </c>
      <c r="F54" s="143">
        <v>107.92</v>
      </c>
      <c r="G54" s="144">
        <f t="shared" si="3"/>
        <v>0.55812991311543236</v>
      </c>
      <c r="H54" s="145">
        <f t="shared" si="4"/>
        <v>0</v>
      </c>
      <c r="I54" s="400">
        <f t="shared" si="29"/>
        <v>0</v>
      </c>
      <c r="J54" s="141">
        <v>193360000</v>
      </c>
      <c r="K54" s="146">
        <v>2009</v>
      </c>
      <c r="L54" s="147" t="s">
        <v>16</v>
      </c>
      <c r="M54" s="301"/>
      <c r="N54" s="301"/>
      <c r="O54" s="301"/>
      <c r="P54" s="304" t="s">
        <v>1402</v>
      </c>
      <c r="Q54" s="304"/>
      <c r="R54" s="301"/>
      <c r="S54" s="301"/>
      <c r="T54" s="299"/>
      <c r="U54" s="310"/>
      <c r="V54" s="299"/>
      <c r="W54" s="299"/>
      <c r="X54" s="312"/>
      <c r="Y54" s="312"/>
      <c r="Z54" s="312"/>
      <c r="AA54" s="304"/>
      <c r="AB54" s="304"/>
      <c r="AC54" s="294"/>
      <c r="AD54" s="292"/>
      <c r="AE54" s="292"/>
      <c r="AF54" s="295"/>
      <c r="AG54" s="305"/>
      <c r="AH54" s="293"/>
      <c r="AI54" s="304"/>
      <c r="AJ54" s="304"/>
      <c r="AK54" s="323"/>
      <c r="AL54" s="302"/>
    </row>
    <row r="55" spans="1:38">
      <c r="A55" s="152" t="s">
        <v>1484</v>
      </c>
      <c r="B55" s="141">
        <f t="shared" ref="B55:B56" si="30">J55/1000000</f>
        <v>38.164409999999997</v>
      </c>
      <c r="C55" s="142">
        <f t="shared" si="28"/>
        <v>381.64409999999992</v>
      </c>
      <c r="D55" s="143">
        <f t="shared" si="2"/>
        <v>381.64409999999992</v>
      </c>
      <c r="E55" s="409">
        <v>0.1</v>
      </c>
      <c r="F55" s="143">
        <v>22.764410000000002</v>
      </c>
      <c r="G55" s="144">
        <f t="shared" si="3"/>
        <v>0.59648269159669975</v>
      </c>
      <c r="H55" s="145">
        <f t="shared" si="4"/>
        <v>0</v>
      </c>
      <c r="I55" s="400">
        <f t="shared" si="29"/>
        <v>0</v>
      </c>
      <c r="J55" s="141">
        <v>38164410</v>
      </c>
      <c r="K55" s="146">
        <v>2015</v>
      </c>
      <c r="L55" s="147" t="s">
        <v>18</v>
      </c>
      <c r="M55" s="316"/>
      <c r="N55" s="316"/>
      <c r="O55" s="316"/>
      <c r="P55" s="313" t="s">
        <v>1402</v>
      </c>
      <c r="Q55" s="313"/>
      <c r="R55" s="316"/>
      <c r="S55" s="316"/>
      <c r="T55" s="302"/>
      <c r="U55" s="341"/>
      <c r="V55" s="311"/>
      <c r="W55" s="302"/>
      <c r="X55" s="311"/>
      <c r="Y55" s="302"/>
      <c r="Z55" s="311"/>
      <c r="AA55" s="313"/>
      <c r="AB55" s="313"/>
      <c r="AC55" s="295"/>
      <c r="AD55" s="315"/>
      <c r="AE55" s="305"/>
      <c r="AF55" s="295"/>
      <c r="AG55" s="305"/>
      <c r="AH55" s="306"/>
      <c r="AI55" s="304"/>
      <c r="AJ55" s="304"/>
      <c r="AK55" s="323"/>
      <c r="AL55" s="302"/>
    </row>
    <row r="56" spans="1:38">
      <c r="A56" s="140" t="s">
        <v>1481</v>
      </c>
      <c r="B56" s="141">
        <f t="shared" si="30"/>
        <v>101.75848999999999</v>
      </c>
      <c r="C56" s="142">
        <f>SUM((J56/1000000)/E56)</f>
        <v>101.75848999999999</v>
      </c>
      <c r="D56" s="143">
        <f t="shared" si="2"/>
        <v>101.75848999999999</v>
      </c>
      <c r="E56" s="143">
        <v>1</v>
      </c>
      <c r="F56" s="143">
        <v>53.261944</v>
      </c>
      <c r="G56" s="144">
        <f t="shared" si="3"/>
        <v>0.52341523542654778</v>
      </c>
      <c r="H56" s="145">
        <f t="shared" si="4"/>
        <v>0</v>
      </c>
      <c r="I56" s="400">
        <f t="shared" si="29"/>
        <v>0</v>
      </c>
      <c r="J56" s="141">
        <v>101758490</v>
      </c>
      <c r="K56" s="151">
        <v>2012</v>
      </c>
      <c r="L56" s="147" t="s">
        <v>18</v>
      </c>
      <c r="M56" s="301"/>
      <c r="N56" s="301"/>
      <c r="O56" s="301"/>
      <c r="P56" s="304" t="s">
        <v>1402</v>
      </c>
      <c r="Q56" s="304"/>
      <c r="R56" s="301"/>
      <c r="S56" s="301"/>
      <c r="T56" s="299"/>
      <c r="U56" s="310"/>
      <c r="V56" s="299"/>
      <c r="W56" s="299"/>
      <c r="X56" s="312"/>
      <c r="Y56" s="312"/>
      <c r="Z56" s="312"/>
      <c r="AA56" s="304"/>
      <c r="AB56" s="318"/>
      <c r="AC56" s="294"/>
      <c r="AD56" s="292"/>
      <c r="AE56" s="292"/>
      <c r="AF56" s="295"/>
      <c r="AG56" s="315"/>
      <c r="AH56" s="306"/>
      <c r="AI56" s="304"/>
      <c r="AJ56" s="304"/>
      <c r="AK56" s="323"/>
      <c r="AL56" s="302"/>
    </row>
    <row r="57" spans="1:38">
      <c r="A57" s="140" t="s">
        <v>1458</v>
      </c>
      <c r="B57" s="141">
        <f>SUM(F57+AF57)</f>
        <v>84.75</v>
      </c>
      <c r="C57" s="142">
        <f>SUM(B57/E57)</f>
        <v>28.25</v>
      </c>
      <c r="D57" s="143">
        <f t="shared" si="2"/>
        <v>28.25</v>
      </c>
      <c r="E57" s="143">
        <v>3</v>
      </c>
      <c r="F57" s="143">
        <v>84.75</v>
      </c>
      <c r="G57" s="144">
        <f t="shared" si="3"/>
        <v>1</v>
      </c>
      <c r="H57" s="145">
        <f t="shared" si="4"/>
        <v>0</v>
      </c>
      <c r="I57" s="400">
        <f t="shared" si="29"/>
        <v>0</v>
      </c>
      <c r="J57" s="141">
        <v>177510000</v>
      </c>
      <c r="K57" s="146">
        <v>2010</v>
      </c>
      <c r="L57" s="147" t="s">
        <v>18</v>
      </c>
      <c r="M57" s="330"/>
      <c r="N57" s="330"/>
      <c r="O57" s="330"/>
      <c r="P57" s="304" t="s">
        <v>1402</v>
      </c>
      <c r="Q57" s="304"/>
      <c r="R57" s="330"/>
      <c r="S57" s="330"/>
      <c r="T57" s="299"/>
      <c r="U57" s="310"/>
      <c r="V57" s="304"/>
      <c r="W57" s="299"/>
      <c r="X57" s="312"/>
      <c r="Y57" s="312"/>
      <c r="Z57" s="312"/>
      <c r="AA57" s="304"/>
      <c r="AB57" s="304"/>
      <c r="AC57" s="294"/>
      <c r="AD57" s="292"/>
      <c r="AE57" s="292"/>
      <c r="AF57" s="295"/>
      <c r="AG57" s="305"/>
      <c r="AH57" s="306"/>
      <c r="AI57" s="304"/>
      <c r="AJ57" s="304"/>
      <c r="AK57" s="323"/>
      <c r="AL57" s="302"/>
    </row>
    <row r="58" spans="1:38">
      <c r="A58" s="148" t="s">
        <v>1427</v>
      </c>
      <c r="B58" s="149">
        <f t="shared" ref="B58:B60" si="31">J58/1000000</f>
        <v>254.32951600000001</v>
      </c>
      <c r="C58" s="150">
        <f>SUM(J58/(E58*1000000))</f>
        <v>56.517670222222222</v>
      </c>
      <c r="D58" s="143">
        <f t="shared" si="2"/>
        <v>56.517670222222222</v>
      </c>
      <c r="E58" s="145">
        <v>4.5</v>
      </c>
      <c r="F58" s="145">
        <v>175.48414</v>
      </c>
      <c r="G58" s="144">
        <f t="shared" si="3"/>
        <v>0.68998731551079584</v>
      </c>
      <c r="H58" s="145">
        <f t="shared" si="4"/>
        <v>0</v>
      </c>
      <c r="I58" s="160">
        <f t="shared" si="29"/>
        <v>0</v>
      </c>
      <c r="J58" s="149">
        <v>254329516</v>
      </c>
      <c r="K58" s="151">
        <v>2017</v>
      </c>
      <c r="L58" s="147" t="s">
        <v>18</v>
      </c>
      <c r="M58" s="345"/>
      <c r="N58" s="345"/>
      <c r="O58" s="345"/>
      <c r="P58" s="318" t="s">
        <v>1402</v>
      </c>
      <c r="Q58" s="318"/>
      <c r="R58" s="345"/>
      <c r="S58" s="345"/>
      <c r="T58" s="311"/>
      <c r="U58" s="406"/>
      <c r="V58" s="311"/>
      <c r="W58" s="311"/>
      <c r="X58" s="317"/>
      <c r="Y58" s="317"/>
      <c r="Z58" s="309"/>
      <c r="AA58" s="318"/>
      <c r="AB58" s="363"/>
      <c r="AC58" s="331"/>
      <c r="AD58" s="305"/>
      <c r="AE58" s="305"/>
      <c r="AF58" s="331"/>
      <c r="AG58" s="309"/>
      <c r="AH58" s="362"/>
      <c r="AI58" s="318"/>
      <c r="AJ58" s="318"/>
      <c r="AK58" s="364"/>
      <c r="AL58" s="318"/>
    </row>
    <row r="59" spans="1:38">
      <c r="A59" s="140" t="s">
        <v>1440</v>
      </c>
      <c r="B59" s="149">
        <f t="shared" si="31"/>
        <v>67.28</v>
      </c>
      <c r="C59" s="142">
        <f>SUM(B59/E59)</f>
        <v>44.853333333333332</v>
      </c>
      <c r="D59" s="143">
        <f t="shared" si="2"/>
        <v>44.853333333333332</v>
      </c>
      <c r="E59" s="143">
        <v>1.5</v>
      </c>
      <c r="F59" s="143">
        <v>54.01</v>
      </c>
      <c r="G59" s="144">
        <f t="shared" si="3"/>
        <v>0.80276456599286561</v>
      </c>
      <c r="H59" s="145">
        <f t="shared" si="4"/>
        <v>0</v>
      </c>
      <c r="I59" s="400">
        <f t="shared" si="29"/>
        <v>0</v>
      </c>
      <c r="J59" s="141">
        <v>67280000</v>
      </c>
      <c r="K59" s="146">
        <v>2011</v>
      </c>
      <c r="L59" s="147" t="s">
        <v>18</v>
      </c>
      <c r="M59" s="316"/>
      <c r="N59" s="316"/>
      <c r="O59" s="316"/>
      <c r="P59" s="304" t="s">
        <v>1402</v>
      </c>
      <c r="Q59" s="304"/>
      <c r="R59" s="316"/>
      <c r="S59" s="316"/>
      <c r="T59" s="302"/>
      <c r="U59" s="408"/>
      <c r="V59" s="302"/>
      <c r="W59" s="299"/>
      <c r="X59" s="299"/>
      <c r="Y59" s="299"/>
      <c r="Z59" s="299"/>
      <c r="AA59" s="304"/>
      <c r="AB59" s="304"/>
      <c r="AC59" s="295"/>
      <c r="AD59" s="292"/>
      <c r="AE59" s="292"/>
      <c r="AF59" s="295"/>
      <c r="AG59" s="305"/>
      <c r="AH59" s="306"/>
      <c r="AI59" s="304"/>
      <c r="AJ59" s="304"/>
      <c r="AK59" s="323"/>
      <c r="AL59" s="302"/>
    </row>
    <row r="60" spans="1:38">
      <c r="A60" s="148" t="s">
        <v>1405</v>
      </c>
      <c r="B60" s="149">
        <f t="shared" si="31"/>
        <v>255.27381299999999</v>
      </c>
      <c r="C60" s="150">
        <f>SUM(J60/(E60*1000000))</f>
        <v>39.272894307692304</v>
      </c>
      <c r="D60" s="143">
        <f t="shared" si="2"/>
        <v>39.272894307692304</v>
      </c>
      <c r="E60" s="145">
        <v>6.5</v>
      </c>
      <c r="F60" s="145">
        <v>84.273813000000004</v>
      </c>
      <c r="G60" s="144">
        <f t="shared" si="3"/>
        <v>0.33013105421824057</v>
      </c>
      <c r="H60" s="145">
        <f t="shared" si="4"/>
        <v>0</v>
      </c>
      <c r="I60" s="400">
        <f t="shared" si="29"/>
        <v>0</v>
      </c>
      <c r="J60" s="149">
        <v>255273813</v>
      </c>
      <c r="K60" s="151">
        <v>2014</v>
      </c>
      <c r="L60" s="147" t="s">
        <v>18</v>
      </c>
      <c r="M60" s="334"/>
      <c r="N60" s="334"/>
      <c r="O60" s="334"/>
      <c r="P60" s="318" t="s">
        <v>1402</v>
      </c>
      <c r="Q60" s="318"/>
      <c r="R60" s="334"/>
      <c r="S60" s="334"/>
      <c r="T60" s="317"/>
      <c r="U60" s="402"/>
      <c r="V60" s="317"/>
      <c r="W60" s="317"/>
      <c r="X60" s="337"/>
      <c r="Y60" s="337"/>
      <c r="Z60" s="337"/>
      <c r="AA60" s="318"/>
      <c r="AB60" s="318"/>
      <c r="AC60" s="296"/>
      <c r="AD60" s="309"/>
      <c r="AE60" s="309"/>
      <c r="AF60" s="295"/>
      <c r="AG60" s="305"/>
      <c r="AH60" s="306"/>
      <c r="AI60" s="318"/>
      <c r="AJ60" s="304"/>
      <c r="AK60" s="323"/>
      <c r="AL60" s="302"/>
    </row>
    <row r="61" spans="1:38">
      <c r="A61" s="140" t="s">
        <v>1488</v>
      </c>
      <c r="B61" s="141">
        <f>SUM(F61+AF61)</f>
        <v>41.03</v>
      </c>
      <c r="C61" s="142">
        <f>SUM(B61/E61)</f>
        <v>22.794444444444444</v>
      </c>
      <c r="D61" s="143">
        <f t="shared" si="2"/>
        <v>22.794444444444444</v>
      </c>
      <c r="E61" s="143">
        <v>1.8</v>
      </c>
      <c r="F61" s="143">
        <v>41.03</v>
      </c>
      <c r="G61" s="144">
        <f t="shared" si="3"/>
        <v>1</v>
      </c>
      <c r="H61" s="145">
        <f t="shared" si="4"/>
        <v>0</v>
      </c>
      <c r="I61" s="400">
        <f t="shared" si="29"/>
        <v>0</v>
      </c>
      <c r="J61" s="141">
        <v>67730000</v>
      </c>
      <c r="K61" s="146">
        <v>2010</v>
      </c>
      <c r="L61" s="147" t="s">
        <v>18</v>
      </c>
      <c r="M61" s="301"/>
      <c r="N61" s="301"/>
      <c r="O61" s="301"/>
      <c r="P61" s="304" t="s">
        <v>1402</v>
      </c>
      <c r="Q61" s="304"/>
      <c r="R61" s="301"/>
      <c r="S61" s="301"/>
      <c r="T61" s="299"/>
      <c r="U61" s="408"/>
      <c r="V61" s="299"/>
      <c r="W61" s="299"/>
      <c r="X61" s="299"/>
      <c r="Y61" s="299"/>
      <c r="Z61" s="299"/>
      <c r="AA61" s="304"/>
      <c r="AB61" s="304"/>
      <c r="AC61" s="294"/>
      <c r="AD61" s="292"/>
      <c r="AE61" s="292"/>
      <c r="AF61" s="295"/>
      <c r="AG61" s="305"/>
      <c r="AH61" s="306"/>
      <c r="AI61" s="304"/>
      <c r="AJ61" s="304"/>
      <c r="AK61" s="323"/>
      <c r="AL61" s="302"/>
    </row>
    <row r="62" spans="1:38">
      <c r="A62" s="140" t="s">
        <v>1413</v>
      </c>
      <c r="B62" s="141">
        <f t="shared" ref="B62:B84" si="32">J62/1000000</f>
        <v>37.157648000000002</v>
      </c>
      <c r="C62" s="142">
        <f>SUM((J62/1000000)/E62)</f>
        <v>37.157648000000002</v>
      </c>
      <c r="D62" s="143">
        <f t="shared" si="2"/>
        <v>37.157648000000002</v>
      </c>
      <c r="E62" s="143">
        <v>1</v>
      </c>
      <c r="F62" s="143">
        <v>18.11964</v>
      </c>
      <c r="G62" s="144">
        <f t="shared" si="3"/>
        <v>0.48764227488241452</v>
      </c>
      <c r="H62" s="145">
        <f t="shared" si="4"/>
        <v>0</v>
      </c>
      <c r="I62" s="400">
        <f t="shared" si="29"/>
        <v>0</v>
      </c>
      <c r="J62" s="141">
        <v>37157648</v>
      </c>
      <c r="K62" s="151">
        <v>2012</v>
      </c>
      <c r="L62" s="147" t="s">
        <v>18</v>
      </c>
      <c r="M62" s="301"/>
      <c r="N62" s="301"/>
      <c r="O62" s="301"/>
      <c r="P62" s="304" t="s">
        <v>1402</v>
      </c>
      <c r="Q62" s="304"/>
      <c r="R62" s="301"/>
      <c r="S62" s="301"/>
      <c r="T62" s="299"/>
      <c r="U62" s="310"/>
      <c r="V62" s="299"/>
      <c r="W62" s="299"/>
      <c r="X62" s="312"/>
      <c r="Y62" s="312"/>
      <c r="Z62" s="312"/>
      <c r="AA62" s="304"/>
      <c r="AB62" s="318"/>
      <c r="AC62" s="294"/>
      <c r="AD62" s="292"/>
      <c r="AE62" s="292"/>
      <c r="AF62" s="295"/>
      <c r="AG62" s="315"/>
      <c r="AH62" s="306"/>
      <c r="AI62" s="304"/>
      <c r="AJ62" s="304"/>
      <c r="AK62" s="323"/>
      <c r="AL62" s="302"/>
    </row>
    <row r="63" spans="1:38">
      <c r="A63" s="140" t="s">
        <v>1459</v>
      </c>
      <c r="B63" s="149">
        <f t="shared" si="32"/>
        <v>156.6</v>
      </c>
      <c r="C63" s="142">
        <f>SUM(B63/E63)</f>
        <v>31.32</v>
      </c>
      <c r="D63" s="143">
        <f t="shared" si="2"/>
        <v>31.32</v>
      </c>
      <c r="E63" s="143">
        <v>5</v>
      </c>
      <c r="F63" s="143">
        <v>104.03</v>
      </c>
      <c r="G63" s="144">
        <f t="shared" si="3"/>
        <v>0.66430395913154539</v>
      </c>
      <c r="H63" s="145">
        <f t="shared" si="4"/>
        <v>0</v>
      </c>
      <c r="I63" s="400">
        <f t="shared" si="29"/>
        <v>0</v>
      </c>
      <c r="J63" s="141">
        <v>156600000</v>
      </c>
      <c r="K63" s="146">
        <v>2011</v>
      </c>
      <c r="L63" s="147" t="s">
        <v>18</v>
      </c>
      <c r="M63" s="316"/>
      <c r="N63" s="316"/>
      <c r="O63" s="316"/>
      <c r="P63" s="304" t="s">
        <v>1402</v>
      </c>
      <c r="Q63" s="304"/>
      <c r="R63" s="316"/>
      <c r="S63" s="316"/>
      <c r="T63" s="302"/>
      <c r="U63" s="310"/>
      <c r="V63" s="302"/>
      <c r="W63" s="299"/>
      <c r="X63" s="312"/>
      <c r="Y63" s="312"/>
      <c r="Z63" s="312"/>
      <c r="AA63" s="304"/>
      <c r="AB63" s="304"/>
      <c r="AC63" s="295"/>
      <c r="AD63" s="292"/>
      <c r="AE63" s="292"/>
      <c r="AF63" s="295"/>
      <c r="AG63" s="305"/>
      <c r="AH63" s="306"/>
      <c r="AI63" s="304"/>
      <c r="AJ63" s="304"/>
      <c r="AK63" s="323"/>
      <c r="AL63" s="302"/>
    </row>
    <row r="64" spans="1:38">
      <c r="A64" s="148" t="s">
        <v>1473</v>
      </c>
      <c r="B64" s="149">
        <f t="shared" si="32"/>
        <v>278.30457799999999</v>
      </c>
      <c r="C64" s="150">
        <f>SUM(J64/(E64*1000000))</f>
        <v>30.922730888888889</v>
      </c>
      <c r="D64" s="143">
        <f t="shared" si="2"/>
        <v>30.922730888888889</v>
      </c>
      <c r="E64" s="145">
        <v>9</v>
      </c>
      <c r="F64" s="145">
        <v>138.14158499999999</v>
      </c>
      <c r="G64" s="144">
        <f t="shared" si="3"/>
        <v>0.49636835294890475</v>
      </c>
      <c r="H64" s="145">
        <f t="shared" si="4"/>
        <v>0</v>
      </c>
      <c r="I64" s="160">
        <f t="shared" si="29"/>
        <v>0</v>
      </c>
      <c r="J64" s="149">
        <v>278304578</v>
      </c>
      <c r="K64" s="151">
        <v>2017</v>
      </c>
      <c r="L64" s="147" t="s">
        <v>18</v>
      </c>
      <c r="M64" s="345"/>
      <c r="N64" s="345"/>
      <c r="O64" s="345"/>
      <c r="P64" s="318" t="s">
        <v>1402</v>
      </c>
      <c r="Q64" s="318"/>
      <c r="R64" s="345"/>
      <c r="S64" s="345"/>
      <c r="T64" s="311"/>
      <c r="U64" s="406"/>
      <c r="V64" s="311"/>
      <c r="W64" s="311"/>
      <c r="X64" s="317"/>
      <c r="Y64" s="317"/>
      <c r="Z64" s="309"/>
      <c r="AA64" s="318"/>
      <c r="AB64" s="363"/>
      <c r="AC64" s="331"/>
      <c r="AD64" s="305"/>
      <c r="AE64" s="305"/>
      <c r="AF64" s="331"/>
      <c r="AG64" s="309"/>
      <c r="AH64" s="362"/>
      <c r="AI64" s="318"/>
      <c r="AJ64" s="318"/>
      <c r="AK64" s="364"/>
      <c r="AL64" s="318"/>
    </row>
    <row r="65" spans="1:38">
      <c r="A65" s="148" t="s">
        <v>1447</v>
      </c>
      <c r="B65" s="141">
        <f t="shared" si="32"/>
        <v>148.768835</v>
      </c>
      <c r="C65" s="142">
        <f>SUM(B65/E65)</f>
        <v>30.360986734693874</v>
      </c>
      <c r="D65" s="143">
        <f t="shared" si="2"/>
        <v>30.360986734693874</v>
      </c>
      <c r="E65" s="143">
        <v>4.9000000000000004</v>
      </c>
      <c r="F65" s="145">
        <v>67.268834999999996</v>
      </c>
      <c r="G65" s="144">
        <f t="shared" si="3"/>
        <v>0.45217020755724813</v>
      </c>
      <c r="H65" s="145">
        <f t="shared" si="4"/>
        <v>0</v>
      </c>
      <c r="I65" s="400">
        <f>AG65/J65</f>
        <v>0</v>
      </c>
      <c r="J65" s="141">
        <v>148768835</v>
      </c>
      <c r="K65" s="151">
        <v>2016</v>
      </c>
      <c r="L65" s="147" t="s">
        <v>18</v>
      </c>
      <c r="M65" s="345"/>
      <c r="N65" s="345"/>
      <c r="O65" s="345"/>
      <c r="P65" s="415" t="s">
        <v>1402</v>
      </c>
      <c r="Q65" s="348"/>
      <c r="R65" s="345"/>
      <c r="S65" s="345"/>
      <c r="T65" s="311"/>
      <c r="U65" s="354"/>
      <c r="V65" s="311"/>
      <c r="W65" s="311"/>
      <c r="X65" s="305"/>
      <c r="Y65" s="343"/>
      <c r="Z65" s="347"/>
      <c r="AA65" s="348"/>
      <c r="AB65" s="319"/>
      <c r="AC65" s="295"/>
      <c r="AD65" s="305"/>
      <c r="AE65" s="305"/>
      <c r="AF65" s="295"/>
      <c r="AG65" s="315"/>
      <c r="AH65" s="298"/>
      <c r="AI65" s="304"/>
      <c r="AJ65" s="304"/>
      <c r="AK65" s="307"/>
      <c r="AL65" s="304"/>
    </row>
    <row r="66" spans="1:38">
      <c r="A66" s="140" t="s">
        <v>1460</v>
      </c>
      <c r="B66" s="141">
        <f t="shared" si="32"/>
        <v>142.83895699999999</v>
      </c>
      <c r="C66" s="142">
        <f t="shared" ref="C66:C67" si="33">SUM((J66/1000000)/E66)</f>
        <v>28.567791399999997</v>
      </c>
      <c r="D66" s="143">
        <f t="shared" si="2"/>
        <v>28.567791399999997</v>
      </c>
      <c r="E66" s="143">
        <v>5</v>
      </c>
      <c r="F66" s="143">
        <v>53.921300000000002</v>
      </c>
      <c r="G66" s="144">
        <f t="shared" si="3"/>
        <v>0.37749715576542614</v>
      </c>
      <c r="H66" s="145">
        <f t="shared" si="4"/>
        <v>0</v>
      </c>
      <c r="I66" s="400">
        <f t="shared" ref="I66:I77" si="34">(AG66/J66)</f>
        <v>0</v>
      </c>
      <c r="J66" s="141">
        <v>142838957</v>
      </c>
      <c r="K66" s="151">
        <v>2012</v>
      </c>
      <c r="L66" s="147" t="s">
        <v>18</v>
      </c>
      <c r="M66" s="301"/>
      <c r="N66" s="301"/>
      <c r="O66" s="301"/>
      <c r="P66" s="304" t="s">
        <v>1402</v>
      </c>
      <c r="Q66" s="304"/>
      <c r="R66" s="301"/>
      <c r="S66" s="301"/>
      <c r="T66" s="299"/>
      <c r="U66" s="310"/>
      <c r="V66" s="299"/>
      <c r="W66" s="299"/>
      <c r="X66" s="312"/>
      <c r="Y66" s="312"/>
      <c r="Z66" s="312"/>
      <c r="AA66" s="304"/>
      <c r="AB66" s="318"/>
      <c r="AC66" s="294"/>
      <c r="AD66" s="292"/>
      <c r="AE66" s="292"/>
      <c r="AF66" s="295"/>
      <c r="AG66" s="315"/>
      <c r="AH66" s="306"/>
      <c r="AI66" s="304"/>
      <c r="AJ66" s="304"/>
      <c r="AK66" s="323"/>
      <c r="AL66" s="302"/>
    </row>
    <row r="67" spans="1:38">
      <c r="A67" s="140" t="s">
        <v>1471</v>
      </c>
      <c r="B67" s="141">
        <f t="shared" si="32"/>
        <v>77.712439000000003</v>
      </c>
      <c r="C67" s="142">
        <f t="shared" si="33"/>
        <v>25.904146333333333</v>
      </c>
      <c r="D67" s="143">
        <f t="shared" si="2"/>
        <v>25.904146333333333</v>
      </c>
      <c r="E67" s="143">
        <v>3</v>
      </c>
      <c r="F67" s="143">
        <v>48.086903</v>
      </c>
      <c r="G67" s="144">
        <f t="shared" si="3"/>
        <v>0.6187799999431236</v>
      </c>
      <c r="H67" s="145">
        <f t="shared" si="4"/>
        <v>0</v>
      </c>
      <c r="I67" s="400">
        <f t="shared" si="34"/>
        <v>0</v>
      </c>
      <c r="J67" s="141">
        <v>77712439</v>
      </c>
      <c r="K67" s="151">
        <v>2012</v>
      </c>
      <c r="L67" s="147" t="s">
        <v>18</v>
      </c>
      <c r="M67" s="301"/>
      <c r="N67" s="301"/>
      <c r="O67" s="301"/>
      <c r="P67" s="304" t="s">
        <v>1402</v>
      </c>
      <c r="Q67" s="304"/>
      <c r="R67" s="301"/>
      <c r="S67" s="301"/>
      <c r="T67" s="299"/>
      <c r="U67" s="310"/>
      <c r="V67" s="299"/>
      <c r="W67" s="299"/>
      <c r="X67" s="312"/>
      <c r="Y67" s="312"/>
      <c r="Z67" s="312"/>
      <c r="AA67" s="304"/>
      <c r="AB67" s="318"/>
      <c r="AC67" s="294"/>
      <c r="AD67" s="292"/>
      <c r="AE67" s="292"/>
      <c r="AF67" s="295"/>
      <c r="AG67" s="315"/>
      <c r="AH67" s="306"/>
      <c r="AI67" s="304"/>
      <c r="AJ67" s="304"/>
      <c r="AK67" s="323"/>
      <c r="AL67" s="302"/>
    </row>
    <row r="68" spans="1:38">
      <c r="A68" s="159" t="s">
        <v>1431</v>
      </c>
      <c r="B68" s="141">
        <f t="shared" si="32"/>
        <v>253.679925</v>
      </c>
      <c r="C68" s="150">
        <f>SUM(J68/(E68*1000000))</f>
        <v>25.3679925</v>
      </c>
      <c r="D68" s="143">
        <f t="shared" si="2"/>
        <v>25.3679925</v>
      </c>
      <c r="E68" s="143">
        <v>10</v>
      </c>
      <c r="F68" s="143">
        <v>159.342015</v>
      </c>
      <c r="G68" s="144">
        <f t="shared" si="3"/>
        <v>0.62812228835214301</v>
      </c>
      <c r="H68" s="145">
        <f t="shared" si="4"/>
        <v>0</v>
      </c>
      <c r="I68" s="160">
        <f t="shared" si="34"/>
        <v>0</v>
      </c>
      <c r="J68" s="149">
        <v>253679925</v>
      </c>
      <c r="K68" s="146">
        <v>2018</v>
      </c>
      <c r="L68" s="147" t="s">
        <v>18</v>
      </c>
      <c r="M68" s="345"/>
      <c r="N68" s="345"/>
      <c r="O68" s="345"/>
      <c r="P68" s="319" t="s">
        <v>1432</v>
      </c>
      <c r="Q68" s="319"/>
      <c r="R68" s="345"/>
      <c r="S68" s="345"/>
      <c r="T68" s="299"/>
      <c r="U68" s="406"/>
      <c r="V68" s="299"/>
      <c r="W68" s="305"/>
      <c r="X68" s="309"/>
      <c r="Y68" s="317"/>
      <c r="Z68" s="309"/>
      <c r="AA68" s="319"/>
      <c r="AB68" s="319"/>
      <c r="AC68" s="295"/>
      <c r="AD68" s="305"/>
      <c r="AE68" s="305"/>
      <c r="AF68" s="295"/>
      <c r="AG68" s="305"/>
      <c r="AH68" s="362"/>
      <c r="AI68" s="304"/>
      <c r="AJ68" s="304"/>
      <c r="AK68" s="313"/>
      <c r="AL68" s="304"/>
    </row>
    <row r="69" spans="1:38">
      <c r="A69" s="140" t="s">
        <v>1404</v>
      </c>
      <c r="B69" s="141">
        <f t="shared" si="32"/>
        <v>60.141683</v>
      </c>
      <c r="C69" s="142">
        <f>SUM(B69/E69)</f>
        <v>24.056673199999999</v>
      </c>
      <c r="D69" s="143">
        <f t="shared" si="2"/>
        <v>24.056673199999999</v>
      </c>
      <c r="E69" s="143">
        <v>2.5</v>
      </c>
      <c r="F69" s="143">
        <v>40.041682999999999</v>
      </c>
      <c r="G69" s="144">
        <f t="shared" si="3"/>
        <v>0.66578919981338069</v>
      </c>
      <c r="H69" s="145">
        <f t="shared" si="4"/>
        <v>0</v>
      </c>
      <c r="I69" s="400">
        <f t="shared" si="34"/>
        <v>0</v>
      </c>
      <c r="J69" s="141">
        <v>60141683</v>
      </c>
      <c r="K69" s="146">
        <v>2013</v>
      </c>
      <c r="L69" s="147" t="s">
        <v>18</v>
      </c>
      <c r="M69" s="316"/>
      <c r="N69" s="316"/>
      <c r="O69" s="316"/>
      <c r="P69" s="313" t="s">
        <v>1432</v>
      </c>
      <c r="Q69" s="313"/>
      <c r="R69" s="316"/>
      <c r="S69" s="316"/>
      <c r="T69" s="302"/>
      <c r="U69" s="351"/>
      <c r="V69" s="302"/>
      <c r="W69" s="302"/>
      <c r="X69" s="328"/>
      <c r="Y69" s="328"/>
      <c r="Z69" s="328"/>
      <c r="AA69" s="313"/>
      <c r="AB69" s="313"/>
      <c r="AC69" s="295"/>
      <c r="AD69" s="315"/>
      <c r="AE69" s="315"/>
      <c r="AF69" s="295"/>
      <c r="AG69" s="315"/>
      <c r="AH69" s="306"/>
      <c r="AI69" s="304"/>
      <c r="AJ69" s="304"/>
      <c r="AK69" s="323"/>
      <c r="AL69" s="302"/>
    </row>
    <row r="70" spans="1:38">
      <c r="A70" s="148" t="s">
        <v>1433</v>
      </c>
      <c r="B70" s="149">
        <f t="shared" si="32"/>
        <v>112.381005</v>
      </c>
      <c r="C70" s="150">
        <f t="shared" ref="C70:C73" si="35">SUM(J70/(E70*1000000))</f>
        <v>23.412709374999999</v>
      </c>
      <c r="D70" s="143">
        <f t="shared" si="2"/>
        <v>23.412709374999999</v>
      </c>
      <c r="E70" s="145">
        <v>4.8</v>
      </c>
      <c r="F70" s="145">
        <v>55.681004999999999</v>
      </c>
      <c r="G70" s="144">
        <f t="shared" si="3"/>
        <v>0.49546633792783751</v>
      </c>
      <c r="H70" s="145">
        <f t="shared" si="4"/>
        <v>0</v>
      </c>
      <c r="I70" s="160">
        <f t="shared" si="34"/>
        <v>0</v>
      </c>
      <c r="J70" s="149">
        <v>112381005</v>
      </c>
      <c r="K70" s="151">
        <v>2017</v>
      </c>
      <c r="L70" s="147" t="s">
        <v>18</v>
      </c>
      <c r="M70" s="345"/>
      <c r="N70" s="345"/>
      <c r="O70" s="345"/>
      <c r="P70" s="318" t="s">
        <v>1402</v>
      </c>
      <c r="Q70" s="318"/>
      <c r="R70" s="345"/>
      <c r="S70" s="345"/>
      <c r="T70" s="311"/>
      <c r="U70" s="406"/>
      <c r="V70" s="311"/>
      <c r="W70" s="311"/>
      <c r="X70" s="317"/>
      <c r="Y70" s="317"/>
      <c r="Z70" s="309"/>
      <c r="AA70" s="318"/>
      <c r="AB70" s="363"/>
      <c r="AC70" s="331"/>
      <c r="AD70" s="305"/>
      <c r="AE70" s="305"/>
      <c r="AF70" s="331"/>
      <c r="AG70" s="309"/>
      <c r="AH70" s="362"/>
      <c r="AI70" s="318"/>
      <c r="AJ70" s="318"/>
      <c r="AK70" s="364"/>
      <c r="AL70" s="318"/>
    </row>
    <row r="71" spans="1:38">
      <c r="A71" s="148" t="s">
        <v>1406</v>
      </c>
      <c r="B71" s="149">
        <f t="shared" si="32"/>
        <v>305.79220099999998</v>
      </c>
      <c r="C71" s="150">
        <f t="shared" si="35"/>
        <v>20.386146733333334</v>
      </c>
      <c r="D71" s="143">
        <f t="shared" si="2"/>
        <v>20.386146733333334</v>
      </c>
      <c r="E71" s="145">
        <v>15</v>
      </c>
      <c r="F71" s="145">
        <v>102.092201</v>
      </c>
      <c r="G71" s="144">
        <f t="shared" si="3"/>
        <v>0.33386136293253604</v>
      </c>
      <c r="H71" s="145">
        <f t="shared" si="4"/>
        <v>0</v>
      </c>
      <c r="I71" s="160">
        <f t="shared" si="34"/>
        <v>0</v>
      </c>
      <c r="J71" s="149">
        <v>305792201</v>
      </c>
      <c r="K71" s="151">
        <v>2017</v>
      </c>
      <c r="L71" s="147" t="s">
        <v>18</v>
      </c>
      <c r="M71" s="345"/>
      <c r="N71" s="345"/>
      <c r="O71" s="345"/>
      <c r="P71" s="318" t="s">
        <v>1402</v>
      </c>
      <c r="Q71" s="318"/>
      <c r="R71" s="345"/>
      <c r="S71" s="345"/>
      <c r="T71" s="311"/>
      <c r="U71" s="406"/>
      <c r="V71" s="311"/>
      <c r="W71" s="311"/>
      <c r="X71" s="337"/>
      <c r="Y71" s="337"/>
      <c r="Z71" s="309"/>
      <c r="AA71" s="318"/>
      <c r="AB71" s="363"/>
      <c r="AC71" s="331"/>
      <c r="AD71" s="305"/>
      <c r="AE71" s="305"/>
      <c r="AF71" s="331"/>
      <c r="AG71" s="309"/>
      <c r="AH71" s="362"/>
      <c r="AI71" s="318"/>
      <c r="AJ71" s="318"/>
      <c r="AK71" s="364"/>
      <c r="AL71" s="318"/>
    </row>
    <row r="72" spans="1:38">
      <c r="A72" s="148" t="s">
        <v>441</v>
      </c>
      <c r="B72" s="149">
        <f t="shared" si="32"/>
        <v>695.67536600000005</v>
      </c>
      <c r="C72" s="150">
        <f t="shared" si="35"/>
        <v>19.876439028571429</v>
      </c>
      <c r="D72" s="143">
        <f t="shared" si="2"/>
        <v>19.876439028571429</v>
      </c>
      <c r="E72" s="145">
        <v>35</v>
      </c>
      <c r="F72" s="145">
        <v>327.47536600000001</v>
      </c>
      <c r="G72" s="144">
        <f t="shared" si="3"/>
        <v>0.47073014512921529</v>
      </c>
      <c r="H72" s="145">
        <f t="shared" si="4"/>
        <v>0</v>
      </c>
      <c r="I72" s="160">
        <f t="shared" si="34"/>
        <v>0</v>
      </c>
      <c r="J72" s="149">
        <v>695675366</v>
      </c>
      <c r="K72" s="151">
        <v>2017</v>
      </c>
      <c r="L72" s="147" t="s">
        <v>18</v>
      </c>
      <c r="M72" s="345"/>
      <c r="N72" s="345"/>
      <c r="O72" s="345"/>
      <c r="P72" s="318" t="s">
        <v>1402</v>
      </c>
      <c r="Q72" s="318"/>
      <c r="R72" s="345"/>
      <c r="S72" s="345"/>
      <c r="T72" s="311"/>
      <c r="U72" s="406"/>
      <c r="V72" s="311"/>
      <c r="W72" s="311"/>
      <c r="X72" s="337"/>
      <c r="Y72" s="337"/>
      <c r="Z72" s="309"/>
      <c r="AA72" s="318"/>
      <c r="AB72" s="363"/>
      <c r="AC72" s="331"/>
      <c r="AD72" s="305"/>
      <c r="AE72" s="305"/>
      <c r="AF72" s="331"/>
      <c r="AG72" s="309"/>
      <c r="AH72" s="362"/>
      <c r="AI72" s="318"/>
      <c r="AJ72" s="318"/>
      <c r="AK72" s="364"/>
      <c r="AL72" s="318"/>
    </row>
    <row r="73" spans="1:38">
      <c r="A73" s="154" t="s">
        <v>38</v>
      </c>
      <c r="B73" s="141">
        <f t="shared" si="32"/>
        <v>332.58344699999998</v>
      </c>
      <c r="C73" s="150">
        <f t="shared" si="35"/>
        <v>19.563732176470587</v>
      </c>
      <c r="D73" s="143">
        <f t="shared" si="2"/>
        <v>19.563732176470587</v>
      </c>
      <c r="E73" s="143">
        <v>17</v>
      </c>
      <c r="F73" s="143">
        <v>188.024361</v>
      </c>
      <c r="G73" s="144">
        <f t="shared" si="3"/>
        <v>0.5653449162790114</v>
      </c>
      <c r="H73" s="145">
        <f t="shared" si="4"/>
        <v>0</v>
      </c>
      <c r="I73" s="160">
        <f t="shared" si="34"/>
        <v>0</v>
      </c>
      <c r="J73" s="149">
        <v>332583447</v>
      </c>
      <c r="K73" s="146">
        <v>2018</v>
      </c>
      <c r="L73" s="147" t="s">
        <v>18</v>
      </c>
      <c r="M73" s="345"/>
      <c r="N73" s="345"/>
      <c r="O73" s="345"/>
      <c r="P73" s="415" t="s">
        <v>1402</v>
      </c>
      <c r="Q73" s="319"/>
      <c r="R73" s="345"/>
      <c r="S73" s="345"/>
      <c r="T73" s="299"/>
      <c r="U73" s="406"/>
      <c r="V73" s="299"/>
      <c r="W73" s="305"/>
      <c r="X73" s="309"/>
      <c r="Y73" s="317"/>
      <c r="Z73" s="309"/>
      <c r="AA73" s="319"/>
      <c r="AB73" s="319"/>
      <c r="AC73" s="295"/>
      <c r="AD73" s="305"/>
      <c r="AE73" s="305"/>
      <c r="AF73" s="295"/>
      <c r="AG73" s="315"/>
      <c r="AH73" s="362"/>
      <c r="AI73" s="304"/>
      <c r="AJ73" s="304"/>
      <c r="AK73" s="313"/>
      <c r="AL73" s="304"/>
    </row>
    <row r="74" spans="1:38">
      <c r="A74" s="152" t="s">
        <v>1489</v>
      </c>
      <c r="B74" s="141">
        <f t="shared" si="32"/>
        <v>64.110727999999995</v>
      </c>
      <c r="C74" s="142">
        <f t="shared" ref="C74:C75" si="36">SUM(B74/E74)</f>
        <v>19.427493333333334</v>
      </c>
      <c r="D74" s="143">
        <f t="shared" si="2"/>
        <v>19.427493333333334</v>
      </c>
      <c r="E74" s="145">
        <v>3.3</v>
      </c>
      <c r="F74" s="143">
        <v>25.801047000000001</v>
      </c>
      <c r="G74" s="144">
        <f t="shared" si="3"/>
        <v>0.40244507908255234</v>
      </c>
      <c r="H74" s="145">
        <f t="shared" si="4"/>
        <v>0</v>
      </c>
      <c r="I74" s="400">
        <f t="shared" si="34"/>
        <v>0</v>
      </c>
      <c r="J74" s="141">
        <v>64110728</v>
      </c>
      <c r="K74" s="146">
        <v>2015</v>
      </c>
      <c r="L74" s="147" t="s">
        <v>18</v>
      </c>
      <c r="M74" s="316"/>
      <c r="N74" s="316"/>
      <c r="O74" s="316"/>
      <c r="P74" s="313" t="s">
        <v>1402</v>
      </c>
      <c r="Q74" s="313"/>
      <c r="R74" s="316"/>
      <c r="S74" s="316"/>
      <c r="T74" s="302"/>
      <c r="U74" s="341"/>
      <c r="V74" s="311"/>
      <c r="W74" s="302"/>
      <c r="X74" s="311"/>
      <c r="Y74" s="302"/>
      <c r="Z74" s="311"/>
      <c r="AA74" s="313"/>
      <c r="AB74" s="313"/>
      <c r="AC74" s="295"/>
      <c r="AD74" s="315"/>
      <c r="AE74" s="305"/>
      <c r="AF74" s="295"/>
      <c r="AG74" s="305"/>
      <c r="AH74" s="306"/>
      <c r="AI74" s="304"/>
      <c r="AJ74" s="304"/>
      <c r="AK74" s="323"/>
      <c r="AL74" s="302"/>
    </row>
    <row r="75" spans="1:38">
      <c r="A75" s="152" t="s">
        <v>1494</v>
      </c>
      <c r="B75" s="141">
        <f t="shared" si="32"/>
        <v>90.937438999999998</v>
      </c>
      <c r="C75" s="142">
        <f t="shared" si="36"/>
        <v>18.1874878</v>
      </c>
      <c r="D75" s="143">
        <f t="shared" si="2"/>
        <v>18.1874878</v>
      </c>
      <c r="E75" s="145">
        <v>5</v>
      </c>
      <c r="F75" s="143">
        <v>64.704894999999993</v>
      </c>
      <c r="G75" s="144">
        <f t="shared" si="3"/>
        <v>0.71153196869773294</v>
      </c>
      <c r="H75" s="145">
        <f t="shared" si="4"/>
        <v>0</v>
      </c>
      <c r="I75" s="400">
        <f t="shared" si="34"/>
        <v>0</v>
      </c>
      <c r="J75" s="141">
        <v>90937439</v>
      </c>
      <c r="K75" s="146">
        <v>2015</v>
      </c>
      <c r="L75" s="147" t="s">
        <v>18</v>
      </c>
      <c r="M75" s="316"/>
      <c r="N75" s="316"/>
      <c r="O75" s="316"/>
      <c r="P75" s="313" t="s">
        <v>1402</v>
      </c>
      <c r="Q75" s="313"/>
      <c r="R75" s="316"/>
      <c r="S75" s="316"/>
      <c r="T75" s="302"/>
      <c r="U75" s="341"/>
      <c r="V75" s="311"/>
      <c r="W75" s="302"/>
      <c r="X75" s="311"/>
      <c r="Y75" s="302"/>
      <c r="Z75" s="311"/>
      <c r="AA75" s="313"/>
      <c r="AB75" s="313"/>
      <c r="AC75" s="295"/>
      <c r="AD75" s="315"/>
      <c r="AE75" s="305"/>
      <c r="AF75" s="295"/>
      <c r="AG75" s="305"/>
      <c r="AH75" s="306"/>
      <c r="AI75" s="304"/>
      <c r="AJ75" s="304"/>
      <c r="AK75" s="323"/>
      <c r="AL75" s="302"/>
    </row>
    <row r="76" spans="1:38">
      <c r="A76" s="154" t="s">
        <v>1442</v>
      </c>
      <c r="B76" s="141">
        <f t="shared" si="32"/>
        <v>167.70094800000001</v>
      </c>
      <c r="C76" s="150">
        <f t="shared" ref="C76:C77" si="37">SUM(J76/(E76*1000000))</f>
        <v>16.770094799999999</v>
      </c>
      <c r="D76" s="143">
        <f t="shared" si="2"/>
        <v>16.770094799999999</v>
      </c>
      <c r="E76" s="143">
        <v>10</v>
      </c>
      <c r="F76" s="143">
        <v>67.347894999999994</v>
      </c>
      <c r="G76" s="144">
        <f t="shared" si="3"/>
        <v>0.40159519551433898</v>
      </c>
      <c r="H76" s="145">
        <f t="shared" si="4"/>
        <v>0</v>
      </c>
      <c r="I76" s="160">
        <f t="shared" si="34"/>
        <v>0</v>
      </c>
      <c r="J76" s="149">
        <v>167700948</v>
      </c>
      <c r="K76" s="146">
        <v>2018</v>
      </c>
      <c r="L76" s="147" t="s">
        <v>18</v>
      </c>
      <c r="M76" s="345"/>
      <c r="N76" s="345"/>
      <c r="O76" s="345"/>
      <c r="P76" s="415" t="s">
        <v>1402</v>
      </c>
      <c r="Q76" s="319"/>
      <c r="R76" s="345"/>
      <c r="S76" s="345"/>
      <c r="T76" s="299"/>
      <c r="U76" s="406"/>
      <c r="V76" s="299"/>
      <c r="W76" s="305"/>
      <c r="X76" s="309"/>
      <c r="Y76" s="317"/>
      <c r="Z76" s="309"/>
      <c r="AA76" s="319"/>
      <c r="AB76" s="319"/>
      <c r="AC76" s="295"/>
      <c r="AD76" s="305"/>
      <c r="AE76" s="305"/>
      <c r="AF76" s="295"/>
      <c r="AG76" s="315"/>
      <c r="AH76" s="362"/>
      <c r="AI76" s="304"/>
      <c r="AJ76" s="304"/>
      <c r="AK76" s="313"/>
      <c r="AL76" s="304"/>
    </row>
    <row r="77" spans="1:38">
      <c r="A77" s="159" t="s">
        <v>1141</v>
      </c>
      <c r="B77" s="141">
        <f t="shared" si="32"/>
        <v>365.550119</v>
      </c>
      <c r="C77" s="150">
        <f t="shared" si="37"/>
        <v>16.615914499999999</v>
      </c>
      <c r="D77" s="143">
        <f t="shared" si="2"/>
        <v>16.615914499999999</v>
      </c>
      <c r="E77" s="143">
        <v>22</v>
      </c>
      <c r="F77" s="143">
        <v>117.450119</v>
      </c>
      <c r="G77" s="144">
        <f t="shared" si="3"/>
        <v>0.32129689718415877</v>
      </c>
      <c r="H77" s="145">
        <f t="shared" si="4"/>
        <v>0</v>
      </c>
      <c r="I77" s="160">
        <f t="shared" si="34"/>
        <v>0</v>
      </c>
      <c r="J77" s="149">
        <v>365550119</v>
      </c>
      <c r="K77" s="146">
        <v>2018</v>
      </c>
      <c r="L77" s="147" t="s">
        <v>18</v>
      </c>
      <c r="M77" s="345"/>
      <c r="N77" s="345"/>
      <c r="O77" s="345"/>
      <c r="P77" s="319" t="s">
        <v>1432</v>
      </c>
      <c r="Q77" s="319"/>
      <c r="R77" s="345"/>
      <c r="S77" s="345"/>
      <c r="T77" s="299"/>
      <c r="U77" s="406"/>
      <c r="V77" s="299"/>
      <c r="W77" s="305"/>
      <c r="X77" s="309"/>
      <c r="Y77" s="317"/>
      <c r="Z77" s="309"/>
      <c r="AA77" s="319"/>
      <c r="AB77" s="319"/>
      <c r="AC77" s="295"/>
      <c r="AD77" s="305"/>
      <c r="AE77" s="305"/>
      <c r="AF77" s="295"/>
      <c r="AG77" s="305"/>
      <c r="AH77" s="362"/>
      <c r="AI77" s="304"/>
      <c r="AJ77" s="304"/>
      <c r="AK77" s="313"/>
      <c r="AL77" s="304"/>
    </row>
    <row r="78" spans="1:38">
      <c r="A78" s="148" t="s">
        <v>1417</v>
      </c>
      <c r="B78" s="141">
        <f t="shared" si="32"/>
        <v>152.697239</v>
      </c>
      <c r="C78" s="142">
        <f t="shared" ref="C78:C79" si="38">SUM(B78/E78)</f>
        <v>15.423963535353534</v>
      </c>
      <c r="D78" s="143">
        <f t="shared" si="2"/>
        <v>15.423963535353534</v>
      </c>
      <c r="E78" s="143">
        <v>9.9</v>
      </c>
      <c r="F78" s="145">
        <v>89.049803999999995</v>
      </c>
      <c r="G78" s="144">
        <f t="shared" si="3"/>
        <v>0.58317887463570972</v>
      </c>
      <c r="H78" s="145">
        <f t="shared" si="4"/>
        <v>0</v>
      </c>
      <c r="I78" s="400">
        <f>AG78/J78</f>
        <v>0</v>
      </c>
      <c r="J78" s="141">
        <v>152697239</v>
      </c>
      <c r="K78" s="151">
        <v>2016</v>
      </c>
      <c r="L78" s="147" t="s">
        <v>18</v>
      </c>
      <c r="M78" s="345"/>
      <c r="N78" s="345"/>
      <c r="O78" s="345"/>
      <c r="P78" s="415" t="s">
        <v>1402</v>
      </c>
      <c r="Q78" s="348"/>
      <c r="R78" s="345"/>
      <c r="S78" s="345"/>
      <c r="T78" s="311"/>
      <c r="U78" s="354"/>
      <c r="V78" s="311"/>
      <c r="W78" s="311"/>
      <c r="X78" s="305"/>
      <c r="Y78" s="343"/>
      <c r="Z78" s="347"/>
      <c r="AA78" s="348"/>
      <c r="AB78" s="319"/>
      <c r="AC78" s="295"/>
      <c r="AD78" s="305"/>
      <c r="AE78" s="305"/>
      <c r="AF78" s="295"/>
      <c r="AG78" s="315"/>
      <c r="AH78" s="298"/>
      <c r="AI78" s="304"/>
      <c r="AJ78" s="304"/>
      <c r="AK78" s="307"/>
      <c r="AL78" s="304"/>
    </row>
    <row r="79" spans="1:38">
      <c r="A79" s="140" t="s">
        <v>1465</v>
      </c>
      <c r="B79" s="141">
        <f t="shared" si="32"/>
        <v>139.352633</v>
      </c>
      <c r="C79" s="142">
        <f t="shared" si="38"/>
        <v>13.935263299999999</v>
      </c>
      <c r="D79" s="143">
        <f t="shared" si="2"/>
        <v>13.935263299999999</v>
      </c>
      <c r="E79" s="143">
        <v>10</v>
      </c>
      <c r="F79" s="145">
        <v>63.300094999999999</v>
      </c>
      <c r="G79" s="144">
        <f t="shared" si="3"/>
        <v>0.45424398260203669</v>
      </c>
      <c r="H79" s="145">
        <f t="shared" si="4"/>
        <v>0</v>
      </c>
      <c r="I79" s="400">
        <f t="shared" ref="I79:I80" si="39">(AG79/J79)</f>
        <v>0</v>
      </c>
      <c r="J79" s="141">
        <v>139352633</v>
      </c>
      <c r="K79" s="146">
        <v>2007</v>
      </c>
      <c r="L79" s="147" t="s">
        <v>16</v>
      </c>
      <c r="M79" s="301"/>
      <c r="N79" s="301"/>
      <c r="O79" s="301"/>
      <c r="P79" s="304" t="s">
        <v>1402</v>
      </c>
      <c r="Q79" s="304"/>
      <c r="R79" s="301"/>
      <c r="S79" s="301"/>
      <c r="T79" s="299"/>
      <c r="U79" s="310"/>
      <c r="V79" s="299"/>
      <c r="W79" s="299"/>
      <c r="X79" s="312"/>
      <c r="Y79" s="312"/>
      <c r="Z79" s="312"/>
      <c r="AA79" s="304"/>
      <c r="AB79" s="304"/>
      <c r="AC79" s="294"/>
      <c r="AD79" s="305"/>
      <c r="AE79" s="292"/>
      <c r="AF79" s="296"/>
      <c r="AG79" s="292"/>
      <c r="AH79" s="306"/>
      <c r="AI79" s="304"/>
      <c r="AJ79" s="304"/>
      <c r="AK79" s="307"/>
      <c r="AL79" s="304"/>
    </row>
    <row r="80" spans="1:38">
      <c r="A80" s="413" t="s">
        <v>1479</v>
      </c>
      <c r="B80" s="157">
        <f t="shared" si="32"/>
        <v>122.13373900000001</v>
      </c>
      <c r="C80" s="150">
        <f>SUM(J80/(E80*1000000))</f>
        <v>13.570415444444444</v>
      </c>
      <c r="D80" s="143">
        <f t="shared" si="2"/>
        <v>13.570415444444444</v>
      </c>
      <c r="E80" s="145">
        <v>9</v>
      </c>
      <c r="F80" s="145">
        <v>54.733739</v>
      </c>
      <c r="G80" s="144">
        <f t="shared" si="3"/>
        <v>0.44814593779037581</v>
      </c>
      <c r="H80" s="145">
        <f t="shared" si="4"/>
        <v>0</v>
      </c>
      <c r="I80" s="160">
        <f t="shared" si="39"/>
        <v>0</v>
      </c>
      <c r="J80" s="149">
        <v>122133739</v>
      </c>
      <c r="K80" s="158">
        <v>2019</v>
      </c>
      <c r="L80" s="147" t="s">
        <v>18</v>
      </c>
      <c r="M80" s="345"/>
      <c r="N80" s="345"/>
      <c r="O80" s="345"/>
      <c r="P80" s="415" t="s">
        <v>1402</v>
      </c>
      <c r="Q80" s="319"/>
      <c r="R80" s="345"/>
      <c r="S80" s="345"/>
      <c r="T80" s="345"/>
      <c r="U80" s="404"/>
      <c r="V80" s="345"/>
      <c r="W80" s="345"/>
      <c r="X80" s="345"/>
      <c r="Y80" s="345"/>
      <c r="Z80" s="345"/>
      <c r="AA80" s="377"/>
      <c r="AB80" s="377"/>
      <c r="AC80" s="296"/>
      <c r="AD80" s="382"/>
      <c r="AE80" s="305"/>
      <c r="AF80" s="296"/>
      <c r="AG80" s="382"/>
      <c r="AH80" s="376"/>
      <c r="AI80" s="378"/>
      <c r="AJ80" s="378"/>
      <c r="AK80" s="379"/>
      <c r="AL80" s="304"/>
    </row>
    <row r="81" spans="1:38">
      <c r="A81" s="148" t="s">
        <v>1495</v>
      </c>
      <c r="B81" s="141">
        <f t="shared" si="32"/>
        <v>40.423945000000003</v>
      </c>
      <c r="C81" s="142">
        <f t="shared" ref="C81:C83" si="40">SUM(B81/E81)</f>
        <v>13.474648333333334</v>
      </c>
      <c r="D81" s="143">
        <f t="shared" si="2"/>
        <v>13.474648333333334</v>
      </c>
      <c r="E81" s="143">
        <v>3</v>
      </c>
      <c r="F81" s="145">
        <v>25.138705000000002</v>
      </c>
      <c r="G81" s="144">
        <f t="shared" si="3"/>
        <v>0.62187658824491276</v>
      </c>
      <c r="H81" s="145">
        <f t="shared" si="4"/>
        <v>0</v>
      </c>
      <c r="I81" s="400">
        <f t="shared" ref="I81:I82" si="41">AG81/J81</f>
        <v>0</v>
      </c>
      <c r="J81" s="141">
        <v>40423945</v>
      </c>
      <c r="K81" s="151">
        <v>2016</v>
      </c>
      <c r="L81" s="147" t="s">
        <v>18</v>
      </c>
      <c r="M81" s="345"/>
      <c r="N81" s="345"/>
      <c r="O81" s="345"/>
      <c r="P81" s="415" t="s">
        <v>1402</v>
      </c>
      <c r="Q81" s="348"/>
      <c r="R81" s="345"/>
      <c r="S81" s="345"/>
      <c r="T81" s="311"/>
      <c r="U81" s="354"/>
      <c r="V81" s="311"/>
      <c r="W81" s="311"/>
      <c r="X81" s="305"/>
      <c r="Y81" s="311"/>
      <c r="Z81" s="347"/>
      <c r="AA81" s="348"/>
      <c r="AB81" s="319"/>
      <c r="AC81" s="295"/>
      <c r="AD81" s="305"/>
      <c r="AE81" s="305"/>
      <c r="AF81" s="295"/>
      <c r="AG81" s="315"/>
      <c r="AH81" s="298"/>
      <c r="AI81" s="304"/>
      <c r="AJ81" s="304"/>
      <c r="AK81" s="307"/>
      <c r="AL81" s="304"/>
    </row>
    <row r="82" spans="1:38">
      <c r="A82" s="148" t="s">
        <v>1492</v>
      </c>
      <c r="B82" s="141">
        <f t="shared" si="32"/>
        <v>118.416945</v>
      </c>
      <c r="C82" s="142">
        <f t="shared" si="40"/>
        <v>11.841694499999999</v>
      </c>
      <c r="D82" s="143">
        <f t="shared" si="2"/>
        <v>11.841694499999999</v>
      </c>
      <c r="E82" s="143">
        <v>10</v>
      </c>
      <c r="F82" s="145">
        <v>79.042439999999999</v>
      </c>
      <c r="G82" s="144">
        <f t="shared" si="3"/>
        <v>0.66749264642826245</v>
      </c>
      <c r="H82" s="145">
        <f t="shared" si="4"/>
        <v>0</v>
      </c>
      <c r="I82" s="400">
        <f t="shared" si="41"/>
        <v>0</v>
      </c>
      <c r="J82" s="141">
        <v>118416945</v>
      </c>
      <c r="K82" s="151">
        <v>2016</v>
      </c>
      <c r="L82" s="147" t="s">
        <v>18</v>
      </c>
      <c r="M82" s="345"/>
      <c r="N82" s="345"/>
      <c r="O82" s="345"/>
      <c r="P82" s="415" t="s">
        <v>1402</v>
      </c>
      <c r="Q82" s="348"/>
      <c r="R82" s="345"/>
      <c r="S82" s="345"/>
      <c r="T82" s="311"/>
      <c r="U82" s="354"/>
      <c r="V82" s="311"/>
      <c r="W82" s="311"/>
      <c r="X82" s="305"/>
      <c r="Y82" s="311"/>
      <c r="Z82" s="347"/>
      <c r="AA82" s="348"/>
      <c r="AB82" s="319"/>
      <c r="AC82" s="295"/>
      <c r="AD82" s="305"/>
      <c r="AE82" s="305"/>
      <c r="AF82" s="295"/>
      <c r="AG82" s="315"/>
      <c r="AH82" s="298"/>
      <c r="AI82" s="304"/>
      <c r="AJ82" s="304"/>
      <c r="AK82" s="307"/>
      <c r="AL82" s="304"/>
    </row>
    <row r="83" spans="1:38">
      <c r="A83" s="152" t="s">
        <v>1750</v>
      </c>
      <c r="B83" s="141">
        <f t="shared" si="32"/>
        <v>109.518558</v>
      </c>
      <c r="C83" s="142">
        <f t="shared" si="40"/>
        <v>10.951855800000001</v>
      </c>
      <c r="D83" s="143">
        <f t="shared" si="2"/>
        <v>10.951855800000001</v>
      </c>
      <c r="E83" s="145">
        <v>10</v>
      </c>
      <c r="F83" s="143">
        <v>52.218558000000002</v>
      </c>
      <c r="G83" s="144">
        <f t="shared" si="3"/>
        <v>0.47680100024691707</v>
      </c>
      <c r="H83" s="145">
        <f t="shared" si="4"/>
        <v>0</v>
      </c>
      <c r="I83" s="400">
        <f t="shared" ref="I83:I103" si="42">(AG83/J83)</f>
        <v>0</v>
      </c>
      <c r="J83" s="141">
        <v>109518558</v>
      </c>
      <c r="K83" s="146">
        <v>2015</v>
      </c>
      <c r="L83" s="147" t="s">
        <v>18</v>
      </c>
      <c r="M83" s="316"/>
      <c r="N83" s="316"/>
      <c r="O83" s="316"/>
      <c r="P83" s="313" t="s">
        <v>1402</v>
      </c>
      <c r="Q83" s="313"/>
      <c r="R83" s="316"/>
      <c r="S83" s="316"/>
      <c r="T83" s="302"/>
      <c r="U83" s="351"/>
      <c r="V83" s="311"/>
      <c r="W83" s="302"/>
      <c r="X83" s="343"/>
      <c r="Y83" s="328"/>
      <c r="Z83" s="343"/>
      <c r="AA83" s="313"/>
      <c r="AB83" s="313"/>
      <c r="AC83" s="295"/>
      <c r="AD83" s="315"/>
      <c r="AE83" s="305"/>
      <c r="AF83" s="295"/>
      <c r="AG83" s="305"/>
      <c r="AH83" s="306"/>
      <c r="AI83" s="304"/>
      <c r="AJ83" s="304"/>
      <c r="AK83" s="323"/>
      <c r="AL83" s="302"/>
    </row>
    <row r="84" spans="1:38">
      <c r="A84" s="156" t="s">
        <v>1499</v>
      </c>
      <c r="B84" s="157">
        <f t="shared" si="32"/>
        <v>216.581515</v>
      </c>
      <c r="C84" s="150">
        <f>SUM(J84/(E84*1000000))</f>
        <v>10.829075749999999</v>
      </c>
      <c r="D84" s="143">
        <f t="shared" si="2"/>
        <v>10.829075749999999</v>
      </c>
      <c r="E84" s="145">
        <v>20</v>
      </c>
      <c r="F84" s="145">
        <v>152.38151500000001</v>
      </c>
      <c r="G84" s="144">
        <f t="shared" si="3"/>
        <v>0.70357581070572905</v>
      </c>
      <c r="H84" s="145">
        <f t="shared" si="4"/>
        <v>0</v>
      </c>
      <c r="I84" s="160">
        <f t="shared" si="42"/>
        <v>0</v>
      </c>
      <c r="J84" s="149">
        <v>216581515</v>
      </c>
      <c r="K84" s="158">
        <v>2019</v>
      </c>
      <c r="L84" s="147" t="s">
        <v>18</v>
      </c>
      <c r="M84" s="345"/>
      <c r="N84" s="345"/>
      <c r="O84" s="345"/>
      <c r="P84" s="415" t="s">
        <v>1402</v>
      </c>
      <c r="Q84" s="319"/>
      <c r="R84" s="345"/>
      <c r="S84" s="345"/>
      <c r="T84" s="345"/>
      <c r="U84" s="404"/>
      <c r="V84" s="345"/>
      <c r="W84" s="345"/>
      <c r="X84" s="345"/>
      <c r="Y84" s="345"/>
      <c r="Z84" s="345"/>
      <c r="AA84" s="377"/>
      <c r="AB84" s="377"/>
      <c r="AC84" s="296"/>
      <c r="AD84" s="305"/>
      <c r="AE84" s="305"/>
      <c r="AF84" s="296"/>
      <c r="AG84" s="305"/>
      <c r="AH84" s="376"/>
      <c r="AI84" s="378"/>
      <c r="AJ84" s="378"/>
      <c r="AK84" s="381"/>
      <c r="AL84" s="304"/>
    </row>
    <row r="85" spans="1:38">
      <c r="A85" s="140" t="s">
        <v>1466</v>
      </c>
      <c r="B85" s="141">
        <v>113.87</v>
      </c>
      <c r="C85" s="142">
        <f>SUM(B85/E85)</f>
        <v>10.543518518518518</v>
      </c>
      <c r="D85" s="143">
        <f t="shared" si="2"/>
        <v>10.543518518518518</v>
      </c>
      <c r="E85" s="143">
        <v>10.8</v>
      </c>
      <c r="F85" s="143">
        <v>56.75</v>
      </c>
      <c r="G85" s="144">
        <f t="shared" si="3"/>
        <v>0.49837534030034247</v>
      </c>
      <c r="H85" s="145">
        <f t="shared" si="4"/>
        <v>0</v>
      </c>
      <c r="I85" s="400">
        <f t="shared" si="42"/>
        <v>0</v>
      </c>
      <c r="J85" s="141">
        <v>113870000</v>
      </c>
      <c r="K85" s="146">
        <v>2008</v>
      </c>
      <c r="L85" s="147" t="s">
        <v>16</v>
      </c>
      <c r="M85" s="301"/>
      <c r="N85" s="301"/>
      <c r="O85" s="301"/>
      <c r="P85" s="304" t="s">
        <v>1402</v>
      </c>
      <c r="Q85" s="304"/>
      <c r="R85" s="301"/>
      <c r="S85" s="301"/>
      <c r="T85" s="299"/>
      <c r="U85" s="310"/>
      <c r="V85" s="299"/>
      <c r="W85" s="299"/>
      <c r="X85" s="312"/>
      <c r="Y85" s="312"/>
      <c r="Z85" s="312"/>
      <c r="AA85" s="304"/>
      <c r="AB85" s="304"/>
      <c r="AC85" s="294"/>
      <c r="AD85" s="292"/>
      <c r="AE85" s="292"/>
      <c r="AF85" s="295"/>
      <c r="AG85" s="305"/>
      <c r="AH85" s="306"/>
      <c r="AI85" s="304"/>
      <c r="AJ85" s="304"/>
      <c r="AK85" s="323"/>
      <c r="AL85" s="302"/>
    </row>
    <row r="86" spans="1:38">
      <c r="A86" s="154" t="s">
        <v>1483</v>
      </c>
      <c r="B86" s="141">
        <f t="shared" ref="B86:B87" si="43">J86/1000000</f>
        <v>133.01506499999999</v>
      </c>
      <c r="C86" s="150">
        <f t="shared" ref="C86:C87" si="44">SUM(J86/(E86*1000000))</f>
        <v>10.231928076923078</v>
      </c>
      <c r="D86" s="143">
        <f t="shared" si="2"/>
        <v>10.231928076923078</v>
      </c>
      <c r="E86" s="143">
        <v>13</v>
      </c>
      <c r="F86" s="143">
        <v>68.905654999999996</v>
      </c>
      <c r="G86" s="144">
        <f t="shared" si="3"/>
        <v>0.51802895408877181</v>
      </c>
      <c r="H86" s="145">
        <f t="shared" si="4"/>
        <v>0</v>
      </c>
      <c r="I86" s="160">
        <f t="shared" si="42"/>
        <v>0</v>
      </c>
      <c r="J86" s="149">
        <v>133015065</v>
      </c>
      <c r="K86" s="146">
        <v>2018</v>
      </c>
      <c r="L86" s="147" t="s">
        <v>18</v>
      </c>
      <c r="M86" s="345"/>
      <c r="N86" s="345"/>
      <c r="O86" s="345"/>
      <c r="P86" s="415" t="s">
        <v>1402</v>
      </c>
      <c r="Q86" s="319"/>
      <c r="R86" s="345"/>
      <c r="S86" s="345"/>
      <c r="T86" s="299"/>
      <c r="U86" s="406"/>
      <c r="V86" s="299"/>
      <c r="W86" s="305"/>
      <c r="X86" s="309"/>
      <c r="Y86" s="317"/>
      <c r="Z86" s="309"/>
      <c r="AA86" s="319"/>
      <c r="AB86" s="319"/>
      <c r="AC86" s="295"/>
      <c r="AD86" s="305"/>
      <c r="AE86" s="305"/>
      <c r="AF86" s="295"/>
      <c r="AG86" s="315"/>
      <c r="AH86" s="362"/>
      <c r="AI86" s="304"/>
      <c r="AJ86" s="304"/>
      <c r="AK86" s="313"/>
      <c r="AL86" s="304"/>
    </row>
    <row r="87" spans="1:38">
      <c r="A87" s="148" t="s">
        <v>1445</v>
      </c>
      <c r="B87" s="149">
        <f t="shared" si="43"/>
        <v>101.020014</v>
      </c>
      <c r="C87" s="150">
        <f t="shared" si="44"/>
        <v>10.102001400000001</v>
      </c>
      <c r="D87" s="143">
        <f t="shared" si="2"/>
        <v>10.102001400000001</v>
      </c>
      <c r="E87" s="145">
        <v>10</v>
      </c>
      <c r="F87" s="145">
        <v>37.899565000000003</v>
      </c>
      <c r="G87" s="144">
        <f t="shared" si="3"/>
        <v>0.37516887495184864</v>
      </c>
      <c r="H87" s="145">
        <f t="shared" si="4"/>
        <v>0</v>
      </c>
      <c r="I87" s="160">
        <f t="shared" si="42"/>
        <v>0</v>
      </c>
      <c r="J87" s="149">
        <v>101020014</v>
      </c>
      <c r="K87" s="151">
        <v>2017</v>
      </c>
      <c r="L87" s="147" t="s">
        <v>18</v>
      </c>
      <c r="M87" s="345"/>
      <c r="N87" s="345"/>
      <c r="O87" s="345"/>
      <c r="P87" s="318" t="s">
        <v>1402</v>
      </c>
      <c r="Q87" s="318"/>
      <c r="R87" s="345"/>
      <c r="S87" s="345"/>
      <c r="T87" s="311"/>
      <c r="U87" s="406"/>
      <c r="V87" s="311"/>
      <c r="W87" s="311"/>
      <c r="X87" s="337"/>
      <c r="Y87" s="337"/>
      <c r="Z87" s="309"/>
      <c r="AA87" s="318"/>
      <c r="AB87" s="363"/>
      <c r="AC87" s="331"/>
      <c r="AD87" s="305"/>
      <c r="AE87" s="305"/>
      <c r="AF87" s="331"/>
      <c r="AG87" s="309"/>
      <c r="AH87" s="362"/>
      <c r="AI87" s="318"/>
      <c r="AJ87" s="318"/>
      <c r="AK87" s="364"/>
      <c r="AL87" s="318"/>
    </row>
    <row r="88" spans="1:38">
      <c r="A88" s="140" t="s">
        <v>1426</v>
      </c>
      <c r="B88" s="141">
        <v>33.479999999999997</v>
      </c>
      <c r="C88" s="142">
        <f t="shared" ref="C88:C90" si="45">SUM(B88/E88)</f>
        <v>66.959999999999994</v>
      </c>
      <c r="D88" s="143">
        <f t="shared" si="2"/>
        <v>66.959999999999994</v>
      </c>
      <c r="E88" s="414">
        <v>0.5</v>
      </c>
      <c r="F88" s="143">
        <v>33.46</v>
      </c>
      <c r="G88" s="144">
        <f t="shared" si="3"/>
        <v>0.99940262843488659</v>
      </c>
      <c r="H88" s="145">
        <f t="shared" si="4"/>
        <v>0</v>
      </c>
      <c r="I88" s="400">
        <f t="shared" si="42"/>
        <v>0</v>
      </c>
      <c r="J88" s="141">
        <v>33479999.999999996</v>
      </c>
      <c r="K88" s="146">
        <v>2008</v>
      </c>
      <c r="L88" s="147" t="s">
        <v>16</v>
      </c>
      <c r="M88" s="301"/>
      <c r="N88" s="301"/>
      <c r="O88" s="301"/>
      <c r="P88" s="304"/>
      <c r="Q88" s="304"/>
      <c r="R88" s="301"/>
      <c r="S88" s="301"/>
      <c r="T88" s="299"/>
      <c r="U88" s="408"/>
      <c r="V88" s="299"/>
      <c r="W88" s="299"/>
      <c r="X88" s="299"/>
      <c r="Y88" s="299"/>
      <c r="Z88" s="299"/>
      <c r="AA88" s="304"/>
      <c r="AB88" s="304"/>
      <c r="AC88" s="294"/>
      <c r="AD88" s="292"/>
      <c r="AE88" s="292"/>
      <c r="AF88" s="295"/>
      <c r="AG88" s="305"/>
      <c r="AH88" s="306"/>
      <c r="AI88" s="304"/>
      <c r="AJ88" s="304"/>
      <c r="AK88" s="323"/>
      <c r="AL88" s="302"/>
    </row>
    <row r="89" spans="1:38">
      <c r="A89" s="152" t="s">
        <v>277</v>
      </c>
      <c r="B89" s="141">
        <f t="shared" ref="B89:B103" si="46">J89/1000000</f>
        <v>569.65146700000003</v>
      </c>
      <c r="C89" s="142">
        <f t="shared" si="45"/>
        <v>14.241286675000001</v>
      </c>
      <c r="D89" s="143">
        <f t="shared" si="2"/>
        <v>14.241286675000001</v>
      </c>
      <c r="E89" s="143">
        <v>40</v>
      </c>
      <c r="F89" s="143">
        <v>166.16722999999999</v>
      </c>
      <c r="G89" s="144">
        <f t="shared" si="3"/>
        <v>0.29169981932127631</v>
      </c>
      <c r="H89" s="145">
        <f t="shared" si="4"/>
        <v>0</v>
      </c>
      <c r="I89" s="400">
        <f t="shared" si="42"/>
        <v>0</v>
      </c>
      <c r="J89" s="141">
        <v>569651467</v>
      </c>
      <c r="K89" s="146">
        <v>2015</v>
      </c>
      <c r="L89" s="147" t="s">
        <v>18</v>
      </c>
      <c r="M89" s="316"/>
      <c r="N89" s="316"/>
      <c r="O89" s="316"/>
      <c r="P89" s="313"/>
      <c r="Q89" s="313"/>
      <c r="R89" s="316"/>
      <c r="S89" s="316"/>
      <c r="T89" s="302"/>
      <c r="U89" s="351"/>
      <c r="V89" s="302"/>
      <c r="W89" s="302"/>
      <c r="X89" s="305"/>
      <c r="Y89" s="302"/>
      <c r="Z89" s="347"/>
      <c r="AA89" s="313"/>
      <c r="AB89" s="313"/>
      <c r="AC89" s="295"/>
      <c r="AD89" s="315"/>
      <c r="AE89" s="305"/>
      <c r="AF89" s="295"/>
      <c r="AG89" s="305"/>
      <c r="AH89" s="306"/>
      <c r="AI89" s="304"/>
      <c r="AJ89" s="304"/>
      <c r="AK89" s="323"/>
      <c r="AL89" s="302"/>
    </row>
    <row r="90" spans="1:38">
      <c r="A90" s="140" t="s">
        <v>1500</v>
      </c>
      <c r="B90" s="141">
        <f t="shared" si="46"/>
        <v>22.179483000000001</v>
      </c>
      <c r="C90" s="142">
        <f t="shared" si="45"/>
        <v>11.089741500000001</v>
      </c>
      <c r="D90" s="143">
        <f t="shared" si="2"/>
        <v>11.089741500000001</v>
      </c>
      <c r="E90" s="143">
        <v>2</v>
      </c>
      <c r="F90" s="145">
        <v>19.0748</v>
      </c>
      <c r="G90" s="144">
        <f t="shared" si="3"/>
        <v>0.86002004645464458</v>
      </c>
      <c r="H90" s="145">
        <f t="shared" si="4"/>
        <v>0</v>
      </c>
      <c r="I90" s="400">
        <f t="shared" si="42"/>
        <v>0</v>
      </c>
      <c r="J90" s="141">
        <v>22179483</v>
      </c>
      <c r="K90" s="146">
        <v>2007</v>
      </c>
      <c r="L90" s="147" t="s">
        <v>16</v>
      </c>
      <c r="M90" s="301"/>
      <c r="N90" s="301"/>
      <c r="O90" s="301"/>
      <c r="P90" s="304"/>
      <c r="Q90" s="304"/>
      <c r="R90" s="301"/>
      <c r="S90" s="301"/>
      <c r="T90" s="302"/>
      <c r="U90" s="408"/>
      <c r="V90" s="302"/>
      <c r="W90" s="299"/>
      <c r="X90" s="299"/>
      <c r="Y90" s="299"/>
      <c r="Z90" s="299"/>
      <c r="AA90" s="304"/>
      <c r="AB90" s="304"/>
      <c r="AC90" s="295"/>
      <c r="AD90" s="305"/>
      <c r="AE90" s="292"/>
      <c r="AF90" s="296"/>
      <c r="AG90" s="292"/>
      <c r="AH90" s="306"/>
      <c r="AI90" s="304"/>
      <c r="AJ90" s="304"/>
      <c r="AK90" s="307"/>
      <c r="AL90" s="304"/>
    </row>
    <row r="91" spans="1:38">
      <c r="A91" s="148" t="s">
        <v>1475</v>
      </c>
      <c r="B91" s="149">
        <f t="shared" si="46"/>
        <v>55.263649000000001</v>
      </c>
      <c r="C91" s="150">
        <f>SUM(J91/(E91*1000000))</f>
        <v>11.0527298</v>
      </c>
      <c r="D91" s="143">
        <f t="shared" si="2"/>
        <v>11.0527298</v>
      </c>
      <c r="E91" s="145">
        <v>5</v>
      </c>
      <c r="F91" s="145">
        <v>42.873126999999997</v>
      </c>
      <c r="G91" s="144">
        <f t="shared" si="3"/>
        <v>0.77579254674261544</v>
      </c>
      <c r="H91" s="145">
        <f t="shared" si="4"/>
        <v>0</v>
      </c>
      <c r="I91" s="160">
        <f t="shared" si="42"/>
        <v>0</v>
      </c>
      <c r="J91" s="149">
        <v>55263649</v>
      </c>
      <c r="K91" s="151">
        <v>2017</v>
      </c>
      <c r="L91" s="147" t="s">
        <v>18</v>
      </c>
      <c r="M91" s="345"/>
      <c r="N91" s="345"/>
      <c r="O91" s="345"/>
      <c r="P91" s="318"/>
      <c r="Q91" s="318"/>
      <c r="R91" s="345"/>
      <c r="S91" s="345"/>
      <c r="T91" s="311"/>
      <c r="U91" s="406"/>
      <c r="V91" s="311"/>
      <c r="W91" s="311"/>
      <c r="X91" s="317"/>
      <c r="Y91" s="317"/>
      <c r="Z91" s="309"/>
      <c r="AA91" s="318"/>
      <c r="AB91" s="363"/>
      <c r="AC91" s="331"/>
      <c r="AD91" s="305"/>
      <c r="AE91" s="305"/>
      <c r="AF91" s="331"/>
      <c r="AG91" s="309"/>
      <c r="AH91" s="362"/>
      <c r="AI91" s="318"/>
      <c r="AJ91" s="318"/>
      <c r="AK91" s="364"/>
      <c r="AL91" s="318"/>
    </row>
    <row r="92" spans="1:38">
      <c r="A92" s="140" t="s">
        <v>1490</v>
      </c>
      <c r="B92" s="141">
        <f t="shared" si="46"/>
        <v>89.328626999999997</v>
      </c>
      <c r="C92" s="142">
        <f>SUM(B92/E92)</f>
        <v>29.776208999999998</v>
      </c>
      <c r="D92" s="143">
        <f t="shared" si="2"/>
        <v>29.776208999999998</v>
      </c>
      <c r="E92" s="143">
        <v>3</v>
      </c>
      <c r="F92" s="143">
        <v>64.473115000000007</v>
      </c>
      <c r="G92" s="144">
        <f t="shared" si="3"/>
        <v>0.7217519978226018</v>
      </c>
      <c r="H92" s="145">
        <f t="shared" si="4"/>
        <v>0</v>
      </c>
      <c r="I92" s="400">
        <f t="shared" si="42"/>
        <v>0</v>
      </c>
      <c r="J92" s="141">
        <v>89328627</v>
      </c>
      <c r="K92" s="146">
        <v>2013</v>
      </c>
      <c r="L92" s="147" t="s">
        <v>18</v>
      </c>
      <c r="M92" s="316"/>
      <c r="N92" s="316"/>
      <c r="O92" s="316"/>
      <c r="P92" s="415" t="s">
        <v>1402</v>
      </c>
      <c r="Q92" s="304"/>
      <c r="R92" s="316"/>
      <c r="S92" s="316"/>
      <c r="T92" s="302"/>
      <c r="U92" s="351"/>
      <c r="V92" s="302"/>
      <c r="W92" s="302"/>
      <c r="X92" s="328"/>
      <c r="Y92" s="328"/>
      <c r="Z92" s="328"/>
      <c r="AA92" s="313"/>
      <c r="AB92" s="313"/>
      <c r="AC92" s="295"/>
      <c r="AD92" s="315"/>
      <c r="AE92" s="315"/>
      <c r="AF92" s="295"/>
      <c r="AG92" s="315"/>
      <c r="AH92" s="306"/>
      <c r="AI92" s="304"/>
      <c r="AJ92" s="304"/>
      <c r="AK92" s="323"/>
      <c r="AL92" s="302"/>
    </row>
    <row r="93" spans="1:38">
      <c r="A93" s="148" t="s">
        <v>1472</v>
      </c>
      <c r="B93" s="149">
        <f t="shared" si="46"/>
        <v>3.93099</v>
      </c>
      <c r="C93" s="150">
        <f t="shared" ref="C93:C94" si="47">SUM(J93/(E93*1000000))</f>
        <v>15.72396</v>
      </c>
      <c r="D93" s="143">
        <f t="shared" si="2"/>
        <v>15.72396</v>
      </c>
      <c r="E93" s="409">
        <v>0.25</v>
      </c>
      <c r="F93" s="145">
        <v>3.93099</v>
      </c>
      <c r="G93" s="144">
        <f t="shared" si="3"/>
        <v>1</v>
      </c>
      <c r="H93" s="145">
        <f t="shared" si="4"/>
        <v>0</v>
      </c>
      <c r="I93" s="160">
        <f t="shared" si="42"/>
        <v>0</v>
      </c>
      <c r="J93" s="149">
        <v>3930990</v>
      </c>
      <c r="K93" s="151">
        <v>2017</v>
      </c>
      <c r="L93" s="147" t="s">
        <v>18</v>
      </c>
      <c r="M93" s="345"/>
      <c r="N93" s="345"/>
      <c r="O93" s="345"/>
      <c r="P93" s="304"/>
      <c r="Q93" s="304"/>
      <c r="R93" s="345"/>
      <c r="S93" s="345"/>
      <c r="T93" s="311"/>
      <c r="U93" s="406"/>
      <c r="V93" s="311"/>
      <c r="W93" s="311"/>
      <c r="X93" s="317"/>
      <c r="Y93" s="317"/>
      <c r="Z93" s="309"/>
      <c r="AA93" s="318"/>
      <c r="AB93" s="363"/>
      <c r="AC93" s="331"/>
      <c r="AD93" s="305"/>
      <c r="AE93" s="305"/>
      <c r="AF93" s="331"/>
      <c r="AG93" s="309"/>
      <c r="AH93" s="362"/>
      <c r="AI93" s="318"/>
      <c r="AJ93" s="318"/>
      <c r="AK93" s="364"/>
      <c r="AL93" s="318"/>
    </row>
    <row r="94" spans="1:38">
      <c r="A94" s="156" t="s">
        <v>1704</v>
      </c>
      <c r="B94" s="157">
        <f t="shared" si="46"/>
        <v>699.75980500000003</v>
      </c>
      <c r="C94" s="150">
        <f t="shared" si="47"/>
        <v>13.995196099999999</v>
      </c>
      <c r="D94" s="143">
        <f t="shared" si="2"/>
        <v>13.995196099999999</v>
      </c>
      <c r="E94" s="145">
        <v>50</v>
      </c>
      <c r="F94" s="145">
        <v>5.8745190000000003</v>
      </c>
      <c r="G94" s="144">
        <f t="shared" si="3"/>
        <v>8.3950506416984039E-3</v>
      </c>
      <c r="H94" s="145">
        <f t="shared" si="4"/>
        <v>0</v>
      </c>
      <c r="I94" s="160">
        <f t="shared" si="42"/>
        <v>0</v>
      </c>
      <c r="J94" s="149">
        <v>699759805</v>
      </c>
      <c r="K94" s="158">
        <v>2019</v>
      </c>
      <c r="L94" s="147" t="s">
        <v>18</v>
      </c>
      <c r="M94" s="345"/>
      <c r="N94" s="345"/>
      <c r="O94" s="345"/>
      <c r="P94" s="304"/>
      <c r="Q94" s="304"/>
      <c r="R94" s="345"/>
      <c r="S94" s="345"/>
      <c r="T94" s="345"/>
      <c r="U94" s="404"/>
      <c r="V94" s="345"/>
      <c r="W94" s="345"/>
      <c r="X94" s="345"/>
      <c r="Y94" s="345"/>
      <c r="Z94" s="345"/>
      <c r="AA94" s="377"/>
      <c r="AB94" s="377"/>
      <c r="AC94" s="296"/>
      <c r="AD94" s="305"/>
      <c r="AE94" s="305"/>
      <c r="AF94" s="296"/>
      <c r="AG94" s="305"/>
      <c r="AH94" s="376"/>
      <c r="AI94" s="378"/>
      <c r="AJ94" s="378"/>
      <c r="AK94" s="377"/>
      <c r="AL94" s="304"/>
    </row>
    <row r="95" spans="1:38">
      <c r="A95" s="152" t="s">
        <v>474</v>
      </c>
      <c r="B95" s="141">
        <f t="shared" si="46"/>
        <v>1666.050585</v>
      </c>
      <c r="C95" s="142">
        <f>SUM(B95/E95)</f>
        <v>11.1070039</v>
      </c>
      <c r="D95" s="143">
        <f t="shared" si="2"/>
        <v>11.1070039</v>
      </c>
      <c r="E95" s="145">
        <v>150</v>
      </c>
      <c r="F95" s="143">
        <v>652.05058499999996</v>
      </c>
      <c r="G95" s="144">
        <f t="shared" si="3"/>
        <v>0.39137502238564981</v>
      </c>
      <c r="H95" s="145">
        <f t="shared" si="4"/>
        <v>0</v>
      </c>
      <c r="I95" s="400">
        <f t="shared" si="42"/>
        <v>0</v>
      </c>
      <c r="J95" s="141">
        <v>1666050585</v>
      </c>
      <c r="K95" s="146">
        <v>2015</v>
      </c>
      <c r="L95" s="147" t="s">
        <v>18</v>
      </c>
      <c r="M95" s="316"/>
      <c r="N95" s="316"/>
      <c r="O95" s="316"/>
      <c r="P95" s="313"/>
      <c r="Q95" s="313"/>
      <c r="R95" s="316"/>
      <c r="S95" s="316"/>
      <c r="T95" s="302"/>
      <c r="U95" s="351"/>
      <c r="V95" s="302"/>
      <c r="W95" s="302"/>
      <c r="X95" s="305"/>
      <c r="Y95" s="302"/>
      <c r="Z95" s="347"/>
      <c r="AA95" s="313"/>
      <c r="AB95" s="313"/>
      <c r="AC95" s="295"/>
      <c r="AD95" s="315"/>
      <c r="AE95" s="305"/>
      <c r="AF95" s="295"/>
      <c r="AG95" s="305"/>
      <c r="AH95" s="306"/>
      <c r="AI95" s="304"/>
      <c r="AJ95" s="304"/>
      <c r="AK95" s="323"/>
      <c r="AL95" s="302"/>
    </row>
    <row r="96" spans="1:38">
      <c r="A96" s="155" t="s">
        <v>1414</v>
      </c>
      <c r="B96" s="141">
        <f t="shared" si="46"/>
        <v>126.63609700000001</v>
      </c>
      <c r="C96" s="142">
        <f>SUM((J96/1000000)/E96)</f>
        <v>10.553008083333333</v>
      </c>
      <c r="D96" s="143">
        <f t="shared" si="2"/>
        <v>10.553008083333333</v>
      </c>
      <c r="E96" s="143">
        <v>12</v>
      </c>
      <c r="F96" s="143">
        <v>64.575175000000002</v>
      </c>
      <c r="G96" s="144">
        <f t="shared" si="3"/>
        <v>0.50992707869068321</v>
      </c>
      <c r="H96" s="145">
        <f t="shared" si="4"/>
        <v>0</v>
      </c>
      <c r="I96" s="400">
        <f t="shared" si="42"/>
        <v>0</v>
      </c>
      <c r="J96" s="141">
        <v>126636097</v>
      </c>
      <c r="K96" s="151">
        <v>2012</v>
      </c>
      <c r="L96" s="147" t="s">
        <v>18</v>
      </c>
      <c r="M96" s="301"/>
      <c r="N96" s="301"/>
      <c r="O96" s="301"/>
      <c r="P96" s="304"/>
      <c r="Q96" s="304"/>
      <c r="R96" s="301"/>
      <c r="S96" s="301"/>
      <c r="T96" s="299"/>
      <c r="U96" s="310"/>
      <c r="V96" s="299"/>
      <c r="W96" s="299"/>
      <c r="X96" s="312"/>
      <c r="Y96" s="312"/>
      <c r="Z96" s="312"/>
      <c r="AA96" s="304"/>
      <c r="AB96" s="318"/>
      <c r="AC96" s="294"/>
      <c r="AD96" s="292"/>
      <c r="AE96" s="292"/>
      <c r="AF96" s="295"/>
      <c r="AG96" s="315"/>
      <c r="AH96" s="306"/>
      <c r="AI96" s="304"/>
      <c r="AJ96" s="304"/>
      <c r="AK96" s="323"/>
      <c r="AL96" s="302"/>
    </row>
    <row r="97" spans="1:38">
      <c r="A97" s="155" t="s">
        <v>1503</v>
      </c>
      <c r="B97" s="141">
        <f t="shared" si="46"/>
        <v>161.919318</v>
      </c>
      <c r="C97" s="142">
        <f>SUM(B97/E97)</f>
        <v>32.383863599999998</v>
      </c>
      <c r="D97" s="143">
        <f t="shared" si="2"/>
        <v>32.383863599999998</v>
      </c>
      <c r="E97" s="143">
        <v>5</v>
      </c>
      <c r="F97" s="143">
        <v>83.586447000000007</v>
      </c>
      <c r="G97" s="144">
        <f t="shared" si="3"/>
        <v>0.51622282030609845</v>
      </c>
      <c r="H97" s="145">
        <f t="shared" si="4"/>
        <v>0</v>
      </c>
      <c r="I97" s="400">
        <f t="shared" si="42"/>
        <v>0</v>
      </c>
      <c r="J97" s="141">
        <v>161919318</v>
      </c>
      <c r="K97" s="146">
        <v>2013</v>
      </c>
      <c r="L97" s="147" t="s">
        <v>18</v>
      </c>
      <c r="M97" s="316"/>
      <c r="N97" s="316"/>
      <c r="O97" s="316"/>
      <c r="P97" s="403" t="s">
        <v>1402</v>
      </c>
      <c r="Q97" s="319"/>
      <c r="R97" s="316"/>
      <c r="S97" s="316"/>
      <c r="T97" s="302"/>
      <c r="U97" s="351"/>
      <c r="V97" s="302"/>
      <c r="W97" s="302"/>
      <c r="X97" s="328"/>
      <c r="Y97" s="328"/>
      <c r="Z97" s="328"/>
      <c r="AA97" s="313"/>
      <c r="AB97" s="313"/>
      <c r="AC97" s="295"/>
      <c r="AD97" s="315"/>
      <c r="AE97" s="315"/>
      <c r="AF97" s="295"/>
      <c r="AG97" s="315"/>
      <c r="AH97" s="306"/>
      <c r="AI97" s="304"/>
      <c r="AJ97" s="304"/>
      <c r="AK97" s="323"/>
      <c r="AL97" s="302"/>
    </row>
    <row r="98" spans="1:38">
      <c r="A98" s="154" t="s">
        <v>1496</v>
      </c>
      <c r="B98" s="141">
        <f t="shared" si="46"/>
        <v>94.835301000000001</v>
      </c>
      <c r="C98" s="150">
        <f t="shared" ref="C98:C99" si="48">SUM(J98/(E98*1000000))</f>
        <v>27.095800285714287</v>
      </c>
      <c r="D98" s="143">
        <f t="shared" si="2"/>
        <v>27.095800285714287</v>
      </c>
      <c r="E98" s="143">
        <v>3.5</v>
      </c>
      <c r="F98" s="143">
        <v>40.717019999999998</v>
      </c>
      <c r="G98" s="144">
        <f t="shared" si="3"/>
        <v>0.42934455388083809</v>
      </c>
      <c r="H98" s="145">
        <f t="shared" si="4"/>
        <v>0</v>
      </c>
      <c r="I98" s="160">
        <f t="shared" si="42"/>
        <v>0</v>
      </c>
      <c r="J98" s="149">
        <v>94835301</v>
      </c>
      <c r="K98" s="146">
        <v>2018</v>
      </c>
      <c r="L98" s="147" t="s">
        <v>18</v>
      </c>
      <c r="M98" s="345"/>
      <c r="N98" s="345"/>
      <c r="O98" s="345"/>
      <c r="P98" s="403" t="s">
        <v>1402</v>
      </c>
      <c r="Q98" s="319"/>
      <c r="R98" s="345"/>
      <c r="S98" s="345"/>
      <c r="T98" s="299"/>
      <c r="U98" s="406"/>
      <c r="V98" s="299"/>
      <c r="W98" s="305"/>
      <c r="X98" s="309"/>
      <c r="Y98" s="317"/>
      <c r="Z98" s="309"/>
      <c r="AA98" s="319"/>
      <c r="AB98" s="319"/>
      <c r="AC98" s="295"/>
      <c r="AD98" s="305"/>
      <c r="AE98" s="305"/>
      <c r="AF98" s="295"/>
      <c r="AG98" s="315"/>
      <c r="AH98" s="362"/>
      <c r="AI98" s="304"/>
      <c r="AJ98" s="304"/>
      <c r="AK98" s="313"/>
      <c r="AL98" s="304"/>
    </row>
    <row r="99" spans="1:38">
      <c r="A99" s="148" t="s">
        <v>1461</v>
      </c>
      <c r="B99" s="149">
        <f t="shared" si="46"/>
        <v>90.904854</v>
      </c>
      <c r="C99" s="150">
        <f t="shared" si="48"/>
        <v>18.180970800000001</v>
      </c>
      <c r="D99" s="143">
        <f t="shared" si="2"/>
        <v>18.180970800000001</v>
      </c>
      <c r="E99" s="145">
        <v>5</v>
      </c>
      <c r="F99" s="145">
        <v>32.462372000000002</v>
      </c>
      <c r="G99" s="144">
        <f t="shared" si="3"/>
        <v>0.35710273513007351</v>
      </c>
      <c r="H99" s="145">
        <f t="shared" si="4"/>
        <v>0</v>
      </c>
      <c r="I99" s="400">
        <f t="shared" si="42"/>
        <v>0</v>
      </c>
      <c r="J99" s="149">
        <v>90904854</v>
      </c>
      <c r="K99" s="151">
        <v>2014</v>
      </c>
      <c r="L99" s="147" t="s">
        <v>18</v>
      </c>
      <c r="M99" s="334"/>
      <c r="N99" s="334"/>
      <c r="O99" s="334"/>
      <c r="P99" s="403" t="s">
        <v>1402</v>
      </c>
      <c r="Q99" s="319"/>
      <c r="R99" s="334"/>
      <c r="S99" s="334"/>
      <c r="T99" s="317"/>
      <c r="U99" s="402"/>
      <c r="V99" s="317"/>
      <c r="W99" s="317"/>
      <c r="X99" s="337"/>
      <c r="Y99" s="337"/>
      <c r="Z99" s="337"/>
      <c r="AA99" s="318"/>
      <c r="AB99" s="318"/>
      <c r="AC99" s="296"/>
      <c r="AD99" s="309"/>
      <c r="AE99" s="309"/>
      <c r="AF99" s="295"/>
      <c r="AG99" s="305"/>
      <c r="AH99" s="306"/>
      <c r="AI99" s="318"/>
      <c r="AJ99" s="304"/>
      <c r="AK99" s="323"/>
      <c r="AL99" s="302"/>
    </row>
    <row r="100" spans="1:38">
      <c r="A100" s="152" t="s">
        <v>1477</v>
      </c>
      <c r="B100" s="141">
        <f t="shared" si="46"/>
        <v>50.163103</v>
      </c>
      <c r="C100" s="142">
        <f t="shared" ref="C100:C103" si="49">SUM(B100/E100)</f>
        <v>12.54077575</v>
      </c>
      <c r="D100" s="143">
        <f t="shared" si="2"/>
        <v>12.54077575</v>
      </c>
      <c r="E100" s="145">
        <v>4</v>
      </c>
      <c r="F100" s="143">
        <v>35.423380000000002</v>
      </c>
      <c r="G100" s="144">
        <f t="shared" si="3"/>
        <v>0.70616405049743436</v>
      </c>
      <c r="H100" s="145">
        <f t="shared" si="4"/>
        <v>0</v>
      </c>
      <c r="I100" s="400">
        <f t="shared" si="42"/>
        <v>0</v>
      </c>
      <c r="J100" s="141">
        <v>50163103</v>
      </c>
      <c r="K100" s="146">
        <v>2015</v>
      </c>
      <c r="L100" s="147" t="s">
        <v>18</v>
      </c>
      <c r="M100" s="316"/>
      <c r="N100" s="316"/>
      <c r="O100" s="316"/>
      <c r="P100" s="319"/>
      <c r="Q100" s="319"/>
      <c r="R100" s="316"/>
      <c r="S100" s="316"/>
      <c r="T100" s="302"/>
      <c r="U100" s="341"/>
      <c r="V100" s="311"/>
      <c r="W100" s="302"/>
      <c r="X100" s="311"/>
      <c r="Y100" s="302"/>
      <c r="Z100" s="311"/>
      <c r="AA100" s="313"/>
      <c r="AB100" s="313"/>
      <c r="AC100" s="295"/>
      <c r="AD100" s="315"/>
      <c r="AE100" s="305"/>
      <c r="AF100" s="295"/>
      <c r="AG100" s="305"/>
      <c r="AH100" s="306"/>
      <c r="AI100" s="304"/>
      <c r="AJ100" s="304"/>
      <c r="AK100" s="323"/>
      <c r="AL100" s="302"/>
    </row>
    <row r="101" spans="1:38">
      <c r="A101" s="152" t="s">
        <v>1485</v>
      </c>
      <c r="B101" s="141">
        <f t="shared" si="46"/>
        <v>58.978653000000001</v>
      </c>
      <c r="C101" s="142">
        <f t="shared" si="49"/>
        <v>11.795730600000001</v>
      </c>
      <c r="D101" s="143">
        <f t="shared" si="2"/>
        <v>11.795730600000001</v>
      </c>
      <c r="E101" s="145">
        <v>5</v>
      </c>
      <c r="F101" s="143">
        <v>43.787264999999998</v>
      </c>
      <c r="G101" s="144">
        <f t="shared" si="3"/>
        <v>0.74242565356655399</v>
      </c>
      <c r="H101" s="145">
        <f t="shared" si="4"/>
        <v>0</v>
      </c>
      <c r="I101" s="400">
        <f t="shared" si="42"/>
        <v>0</v>
      </c>
      <c r="J101" s="141">
        <v>58978653</v>
      </c>
      <c r="K101" s="146">
        <v>2015</v>
      </c>
      <c r="L101" s="147" t="s">
        <v>18</v>
      </c>
      <c r="M101" s="316"/>
      <c r="N101" s="316"/>
      <c r="O101" s="316"/>
      <c r="P101" s="319"/>
      <c r="Q101" s="319"/>
      <c r="R101" s="316"/>
      <c r="S101" s="316"/>
      <c r="T101" s="302"/>
      <c r="U101" s="341"/>
      <c r="V101" s="311"/>
      <c r="W101" s="302"/>
      <c r="X101" s="311"/>
      <c r="Y101" s="302"/>
      <c r="Z101" s="311"/>
      <c r="AA101" s="313"/>
      <c r="AB101" s="313"/>
      <c r="AC101" s="295"/>
      <c r="AD101" s="315"/>
      <c r="AE101" s="305"/>
      <c r="AF101" s="295"/>
      <c r="AG101" s="305"/>
      <c r="AH101" s="306"/>
      <c r="AI101" s="304"/>
      <c r="AJ101" s="304"/>
      <c r="AK101" s="323"/>
      <c r="AL101" s="302"/>
    </row>
    <row r="102" spans="1:38">
      <c r="A102" s="152" t="s">
        <v>1455</v>
      </c>
      <c r="B102" s="141">
        <f t="shared" si="46"/>
        <v>54.333371</v>
      </c>
      <c r="C102" s="142">
        <f t="shared" si="49"/>
        <v>120.74082444444444</v>
      </c>
      <c r="D102" s="143">
        <f t="shared" si="2"/>
        <v>120.74082444444444</v>
      </c>
      <c r="E102" s="409">
        <v>0.45</v>
      </c>
      <c r="F102" s="143">
        <v>27.203371000000001</v>
      </c>
      <c r="G102" s="144">
        <f t="shared" si="3"/>
        <v>0.50067519278345529</v>
      </c>
      <c r="H102" s="145">
        <f t="shared" si="4"/>
        <v>0</v>
      </c>
      <c r="I102" s="400">
        <f t="shared" si="42"/>
        <v>0</v>
      </c>
      <c r="J102" s="141">
        <v>54333371</v>
      </c>
      <c r="K102" s="146">
        <v>2015</v>
      </c>
      <c r="L102" s="147" t="s">
        <v>18</v>
      </c>
      <c r="M102" s="316"/>
      <c r="N102" s="316"/>
      <c r="O102" s="316"/>
      <c r="P102" s="313"/>
      <c r="Q102" s="313"/>
      <c r="R102" s="316"/>
      <c r="S102" s="316"/>
      <c r="T102" s="302"/>
      <c r="U102" s="341"/>
      <c r="V102" s="311"/>
      <c r="W102" s="302"/>
      <c r="X102" s="311"/>
      <c r="Y102" s="302"/>
      <c r="Z102" s="311"/>
      <c r="AA102" s="313"/>
      <c r="AB102" s="313"/>
      <c r="AC102" s="295"/>
      <c r="AD102" s="315"/>
      <c r="AE102" s="305"/>
      <c r="AF102" s="295"/>
      <c r="AG102" s="305"/>
      <c r="AH102" s="306"/>
      <c r="AI102" s="304"/>
      <c r="AJ102" s="304"/>
      <c r="AK102" s="323"/>
      <c r="AL102" s="302"/>
    </row>
    <row r="103" spans="1:38">
      <c r="A103" s="159" t="s">
        <v>1467</v>
      </c>
      <c r="B103" s="141">
        <f t="shared" si="46"/>
        <v>75.383741000000001</v>
      </c>
      <c r="C103" s="142">
        <f t="shared" si="49"/>
        <v>75.383741000000001</v>
      </c>
      <c r="D103" s="143">
        <f t="shared" si="2"/>
        <v>75.383741000000001</v>
      </c>
      <c r="E103" s="143">
        <v>1</v>
      </c>
      <c r="F103" s="143">
        <v>26.020956999999999</v>
      </c>
      <c r="G103" s="144">
        <f t="shared" si="3"/>
        <v>0.34517996393943884</v>
      </c>
      <c r="H103" s="145">
        <f t="shared" si="4"/>
        <v>0</v>
      </c>
      <c r="I103" s="160">
        <f t="shared" si="42"/>
        <v>0</v>
      </c>
      <c r="J103" s="149">
        <v>75383741</v>
      </c>
      <c r="K103" s="146">
        <v>2018</v>
      </c>
      <c r="L103" s="147" t="s">
        <v>18</v>
      </c>
      <c r="M103" s="345"/>
      <c r="N103" s="345"/>
      <c r="O103" s="345"/>
      <c r="P103" s="319"/>
      <c r="Q103" s="319"/>
      <c r="R103" s="345"/>
      <c r="S103" s="345"/>
      <c r="T103" s="299"/>
      <c r="U103" s="406"/>
      <c r="V103" s="299"/>
      <c r="W103" s="305"/>
      <c r="X103" s="309"/>
      <c r="Y103" s="317"/>
      <c r="Z103" s="309"/>
      <c r="AA103" s="319"/>
      <c r="AB103" s="319"/>
      <c r="AC103" s="295"/>
      <c r="AD103" s="305"/>
      <c r="AE103" s="305"/>
      <c r="AF103" s="295"/>
      <c r="AG103" s="305"/>
      <c r="AH103" s="302"/>
      <c r="AI103" s="304"/>
      <c r="AJ103" s="304"/>
      <c r="AK103" s="313"/>
      <c r="AL103" s="304"/>
    </row>
  </sheetData>
  <hyperlinks>
    <hyperlink ref="A3" r:id="rId1"/>
    <hyperlink ref="A6" r:id="rId2"/>
    <hyperlink ref="A44" r:id="rId3"/>
    <hyperlink ref="A45" r:id="rId4" location="tab=summary"/>
    <hyperlink ref="A48" r:id="rId5" location="tab=summary"/>
    <hyperlink ref="A50" r:id="rId6" location="tab=summary"/>
    <hyperlink ref="A73" r:id="rId7" location="tab=summary"/>
    <hyperlink ref="A76" r:id="rId8" location="tab=summary"/>
    <hyperlink ref="A80" r:id="rId9" location="tab=summary"/>
    <hyperlink ref="A84" r:id="rId10"/>
    <hyperlink ref="A86" r:id="rId11" location="tab=summary"/>
    <hyperlink ref="A94" r:id="rId12"/>
    <hyperlink ref="A98" r:id="rId13" location="tab=summary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Film yang Profit</vt:lpstr>
      <vt:lpstr>Penyesuaian Inflasi</vt:lpstr>
      <vt:lpstr>Copy of Inflation Adjusted</vt:lpstr>
      <vt:lpstr>TEMP2</vt:lpstr>
      <vt:lpstr>Penambahan Data</vt:lpstr>
      <vt:lpstr>TEMP</vt:lpstr>
      <vt:lpstr>RAW</vt:lpstr>
      <vt:lpstr>RAW-edited</vt:lpstr>
      <vt:lpstr>gross</vt:lpstr>
      <vt:lpstr>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Liem Chin</cp:lastModifiedBy>
  <dcterms:modified xsi:type="dcterms:W3CDTF">2023-06-18T03:30:36Z</dcterms:modified>
</cp:coreProperties>
</file>